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35" windowWidth="11760" windowHeight="4890" firstSheet="38" activeTab="40"/>
  </bookViews>
  <sheets>
    <sheet name="Перелік таблиць" sheetId="4" r:id="rId1"/>
    <sheet name="АРК" sheetId="5" r:id="rId2"/>
    <sheet name="Вінницька обл." sheetId="6" r:id="rId3"/>
    <sheet name="Волинська обл." sheetId="7" r:id="rId4"/>
    <sheet name="Дніпропетровська обл." sheetId="8" r:id="rId5"/>
    <sheet name="Донецька обл." sheetId="9" r:id="rId6"/>
    <sheet name="житомирська обл." sheetId="10" r:id="rId7"/>
    <sheet name="Закарпатська обл." sheetId="11" r:id="rId8"/>
    <sheet name="Запорізька обл." sheetId="1" r:id="rId9"/>
    <sheet name="Івано-Франківська обл." sheetId="14" r:id="rId10"/>
    <sheet name="м. Київ" sheetId="15" r:id="rId11"/>
    <sheet name="Київська область" sheetId="17" r:id="rId12"/>
    <sheet name="Кіровоградська обл." sheetId="18" r:id="rId13"/>
    <sheet name="Львівська обл." sheetId="20" r:id="rId14"/>
    <sheet name="Луганська обл." sheetId="19" r:id="rId15"/>
    <sheet name="Миколаївська обл." sheetId="21" r:id="rId16"/>
    <sheet name="Одеська обл." sheetId="22" r:id="rId17"/>
    <sheet name="Полтавська обл." sheetId="23" r:id="rId18"/>
    <sheet name="Рівненська обл." sheetId="24" r:id="rId19"/>
    <sheet name="Сумська обл." sheetId="26" r:id="rId20"/>
    <sheet name="м. Севастополь" sheetId="25" r:id="rId21"/>
    <sheet name="Тернопільська обл" sheetId="27" r:id="rId22"/>
    <sheet name="Харківська обл." sheetId="28" r:id="rId23"/>
    <sheet name="Херсонська обл." sheetId="29" r:id="rId24"/>
    <sheet name="Хмельницька обл." sheetId="30" r:id="rId25"/>
    <sheet name="Черкаська обл." sheetId="31" r:id="rId26"/>
    <sheet name="Чернівецька обл." sheetId="13" r:id="rId27"/>
    <sheet name="Чернігівська обл." sheetId="16" r:id="rId28"/>
    <sheet name="ПЗ-БЗ" sheetId="34" r:id="rId29"/>
    <sheet name="НПП" sheetId="35" r:id="rId30"/>
    <sheet name="РЛП" sheetId="36" r:id="rId31"/>
    <sheet name="Зк-заг.зн" sheetId="37" r:id="rId32"/>
    <sheet name="Зк-місц.зн" sheetId="38" r:id="rId33"/>
    <sheet name="Пп-заг.зн" sheetId="39" r:id="rId34"/>
    <sheet name="Пп-місц.зн" sheetId="40" r:id="rId35"/>
    <sheet name="ЗУ" sheetId="41" r:id="rId36"/>
    <sheet name="Бс" sheetId="42" r:id="rId37"/>
    <sheet name="Дп" sheetId="43" r:id="rId38"/>
    <sheet name="Зоо" sheetId="44" r:id="rId39"/>
    <sheet name="ППСПМ" sheetId="45" r:id="rId40"/>
    <sheet name="таб-11" sheetId="46" r:id="rId41"/>
    <sheet name="табл-12 (01.01.2014)" sheetId="47" r:id="rId42"/>
    <sheet name="Розподіл по категорям_обл 2014" sheetId="50" r:id="rId43"/>
    <sheet name="Зведена інформація" sheetId="53" r:id="rId44"/>
    <sheet name="НАНУ" sheetId="54" r:id="rId45"/>
    <sheet name="НААНУ" sheetId="55" r:id="rId46"/>
    <sheet name="ДУС" sheetId="56" r:id="rId47"/>
    <sheet name="ДАЛР" sheetId="57" r:id="rId48"/>
    <sheet name="МОН" sheetId="58" r:id="rId49"/>
    <sheet name="Мінприроди" sheetId="59" r:id="rId50"/>
    <sheet name="Лист1" sheetId="60" r:id="rId51"/>
  </sheets>
  <externalReferences>
    <externalReference r:id="rId52"/>
  </externalReferences>
  <definedNames>
    <definedName name="_xlnm.Print_Area" localSheetId="40">'таб-11'!$A$1:$HO$36</definedName>
  </definedNames>
  <calcPr calcId="145621"/>
</workbook>
</file>

<file path=xl/calcChain.xml><?xml version="1.0" encoding="utf-8"?>
<calcChain xmlns="http://schemas.openxmlformats.org/spreadsheetml/2006/main">
  <c r="E68" i="5" l="1"/>
  <c r="E162" i="5"/>
  <c r="D18" i="45"/>
  <c r="B18" i="45"/>
  <c r="D18" i="44"/>
  <c r="D18" i="43"/>
  <c r="D18" i="42"/>
  <c r="B18" i="42"/>
  <c r="B14" i="41"/>
  <c r="J18" i="40"/>
  <c r="H18" i="40"/>
  <c r="D18" i="40"/>
  <c r="B18" i="40"/>
  <c r="J16" i="39"/>
  <c r="H16" i="39"/>
  <c r="D16" i="39"/>
  <c r="B16" i="39"/>
  <c r="P17" i="38"/>
  <c r="F17" i="38"/>
  <c r="D17" i="38"/>
  <c r="B17" i="38"/>
  <c r="N16" i="37"/>
  <c r="L16" i="37"/>
  <c r="J16" i="37"/>
  <c r="F16" i="37"/>
  <c r="B16" i="37"/>
  <c r="B14" i="36"/>
  <c r="B17" i="35"/>
  <c r="B17" i="34"/>
  <c r="E18" i="40"/>
  <c r="E85" i="5"/>
  <c r="C14" i="36" s="1"/>
  <c r="E112" i="5"/>
  <c r="G17" i="38" s="1"/>
  <c r="E29" i="45"/>
  <c r="D29" i="45"/>
  <c r="C29" i="45"/>
  <c r="B29" i="45"/>
  <c r="E29" i="44"/>
  <c r="D29" i="44"/>
  <c r="E29" i="43"/>
  <c r="D29" i="43"/>
  <c r="E29" i="42"/>
  <c r="D29" i="42"/>
  <c r="C29" i="42"/>
  <c r="B29" i="42"/>
  <c r="C25" i="41"/>
  <c r="B25" i="41"/>
  <c r="K29" i="40"/>
  <c r="J29" i="40"/>
  <c r="I29" i="40"/>
  <c r="H29" i="40"/>
  <c r="G29" i="40"/>
  <c r="F29" i="40"/>
  <c r="E29" i="40"/>
  <c r="D29" i="40"/>
  <c r="C29" i="40"/>
  <c r="B29" i="40"/>
  <c r="K27" i="39"/>
  <c r="J27" i="39"/>
  <c r="I27" i="39"/>
  <c r="H27" i="39"/>
  <c r="E27" i="39"/>
  <c r="D27" i="39"/>
  <c r="S28" i="38"/>
  <c r="R28" i="38"/>
  <c r="Q28" i="38"/>
  <c r="P28" i="38"/>
  <c r="M28" i="38"/>
  <c r="L28" i="38"/>
  <c r="K28" i="38"/>
  <c r="J28" i="38"/>
  <c r="I28" i="38"/>
  <c r="H28" i="38"/>
  <c r="G28" i="38"/>
  <c r="F28" i="38"/>
  <c r="E28" i="38"/>
  <c r="D28" i="38"/>
  <c r="C28" i="38"/>
  <c r="B28" i="38"/>
  <c r="M27" i="37"/>
  <c r="L27" i="37"/>
  <c r="G27" i="37"/>
  <c r="F27" i="37"/>
  <c r="E27" i="37"/>
  <c r="D27" i="37"/>
  <c r="C27" i="37"/>
  <c r="B27" i="37"/>
  <c r="C25" i="36"/>
  <c r="B25" i="36"/>
  <c r="C28" i="35"/>
  <c r="B28" i="35"/>
  <c r="E538" i="30"/>
  <c r="E438" i="30"/>
  <c r="E11" i="30"/>
  <c r="E204" i="20"/>
  <c r="D20" i="45"/>
  <c r="C20" i="45"/>
  <c r="B20" i="45"/>
  <c r="E20" i="44"/>
  <c r="D20" i="44"/>
  <c r="C20" i="43"/>
  <c r="B20" i="43"/>
  <c r="E20" i="42"/>
  <c r="D20" i="42"/>
  <c r="C20" i="42"/>
  <c r="B20" i="42"/>
  <c r="C16" i="41"/>
  <c r="B16" i="41"/>
  <c r="K20" i="40"/>
  <c r="J20" i="40"/>
  <c r="I20" i="40"/>
  <c r="H20" i="40"/>
  <c r="E20" i="40"/>
  <c r="D20" i="40"/>
  <c r="C20" i="40"/>
  <c r="B20" i="40"/>
  <c r="E18" i="39"/>
  <c r="D18" i="39"/>
  <c r="C18" i="39"/>
  <c r="B18" i="39"/>
  <c r="Q19" i="38"/>
  <c r="P19" i="38"/>
  <c r="M19" i="38"/>
  <c r="L19" i="38"/>
  <c r="K19" i="38"/>
  <c r="J19" i="38"/>
  <c r="I19" i="38"/>
  <c r="H19" i="38"/>
  <c r="G19" i="38"/>
  <c r="F19" i="38"/>
  <c r="E19" i="38"/>
  <c r="D19" i="38"/>
  <c r="B19" i="38"/>
  <c r="M18" i="37"/>
  <c r="L18" i="37"/>
  <c r="I18" i="37"/>
  <c r="H18" i="37"/>
  <c r="G18" i="37"/>
  <c r="F18" i="37"/>
  <c r="E18" i="37"/>
  <c r="D18" i="37"/>
  <c r="C18" i="37"/>
  <c r="B18" i="37"/>
  <c r="C16" i="36"/>
  <c r="B16" i="36"/>
  <c r="C19" i="35"/>
  <c r="B19" i="35"/>
  <c r="C19" i="34"/>
  <c r="B19" i="34"/>
  <c r="C24" i="31"/>
  <c r="E24" i="31"/>
  <c r="E17" i="31"/>
  <c r="E387" i="31"/>
  <c r="D30" i="45"/>
  <c r="B30" i="45"/>
  <c r="B30" i="44"/>
  <c r="B30" i="43"/>
  <c r="B26" i="41"/>
  <c r="J30" i="40"/>
  <c r="H30" i="40"/>
  <c r="F30" i="40"/>
  <c r="D30" i="40"/>
  <c r="B30" i="40"/>
  <c r="F28" i="39"/>
  <c r="D28" i="39"/>
  <c r="B28" i="39"/>
  <c r="P29" i="38"/>
  <c r="N29" i="38"/>
  <c r="L29" i="38"/>
  <c r="J29" i="38"/>
  <c r="H29" i="38"/>
  <c r="F29" i="38"/>
  <c r="D29" i="38"/>
  <c r="B29" i="38"/>
  <c r="L28" i="37"/>
  <c r="J28" i="37"/>
  <c r="F28" i="37"/>
  <c r="C28" i="37"/>
  <c r="B28" i="37"/>
  <c r="B26" i="36"/>
  <c r="B29" i="35"/>
  <c r="B29" i="34"/>
  <c r="E12" i="45"/>
  <c r="D12" i="45"/>
  <c r="C12" i="45"/>
  <c r="B12" i="45"/>
  <c r="E12" i="43"/>
  <c r="D12" i="43"/>
  <c r="C12" i="42"/>
  <c r="B12" i="42"/>
  <c r="K12" i="40"/>
  <c r="J12" i="40"/>
  <c r="I12" i="40"/>
  <c r="H12" i="40"/>
  <c r="E12" i="40"/>
  <c r="D12" i="40"/>
  <c r="E10" i="39"/>
  <c r="D10" i="39"/>
  <c r="S11" i="38"/>
  <c r="R11" i="38"/>
  <c r="Q11" i="38"/>
  <c r="P11" i="38"/>
  <c r="K11" i="38"/>
  <c r="J11" i="38"/>
  <c r="I11" i="38"/>
  <c r="H11" i="38"/>
  <c r="G11" i="38"/>
  <c r="F11" i="38"/>
  <c r="E11" i="38"/>
  <c r="D11" i="38"/>
  <c r="C11" i="38"/>
  <c r="B11" i="38"/>
  <c r="M10" i="37"/>
  <c r="L10" i="37"/>
  <c r="K10" i="37"/>
  <c r="J10" i="37"/>
  <c r="I10" i="37"/>
  <c r="H10" i="37"/>
  <c r="G10" i="37"/>
  <c r="F10" i="37"/>
  <c r="E10" i="37"/>
  <c r="D10" i="37"/>
  <c r="C10" i="37"/>
  <c r="B10" i="37"/>
  <c r="C11" i="34"/>
  <c r="B11" i="34"/>
  <c r="E127" i="8"/>
  <c r="E105" i="8"/>
  <c r="E10" i="45"/>
  <c r="D10" i="45"/>
  <c r="C10" i="45"/>
  <c r="B10" i="45"/>
  <c r="E10" i="43"/>
  <c r="D10" i="43"/>
  <c r="E10" i="42"/>
  <c r="D10" i="42"/>
  <c r="C10" i="42"/>
  <c r="B10" i="42"/>
  <c r="C6" i="41"/>
  <c r="B6" i="41"/>
  <c r="K10" i="40"/>
  <c r="J10" i="40"/>
  <c r="I10" i="40"/>
  <c r="H10" i="40"/>
  <c r="E10" i="40"/>
  <c r="D10" i="40"/>
  <c r="C10" i="40"/>
  <c r="B10" i="40"/>
  <c r="K8" i="39"/>
  <c r="J8" i="39"/>
  <c r="E8" i="39"/>
  <c r="D8" i="39"/>
  <c r="C8" i="39"/>
  <c r="B8" i="39"/>
  <c r="Q9" i="38"/>
  <c r="P9" i="38"/>
  <c r="O9" i="38"/>
  <c r="N9" i="38"/>
  <c r="M9" i="38"/>
  <c r="L9" i="38"/>
  <c r="K9" i="38"/>
  <c r="J9" i="38"/>
  <c r="I9" i="38"/>
  <c r="H9" i="38"/>
  <c r="F9" i="38"/>
  <c r="E9" i="38"/>
  <c r="D9" i="38"/>
  <c r="B9" i="38"/>
  <c r="K8" i="37"/>
  <c r="J8" i="37"/>
  <c r="G8" i="37"/>
  <c r="F8" i="37"/>
  <c r="E8" i="37"/>
  <c r="D8" i="37"/>
  <c r="C8" i="37"/>
  <c r="B8" i="37"/>
  <c r="C6" i="36"/>
  <c r="B6" i="36"/>
  <c r="C9" i="34"/>
  <c r="B9" i="34"/>
  <c r="E225" i="26"/>
  <c r="E274" i="26"/>
  <c r="E67" i="26"/>
  <c r="E25" i="45"/>
  <c r="D25" i="45"/>
  <c r="C25" i="45"/>
  <c r="B25" i="45"/>
  <c r="E25" i="43"/>
  <c r="D25" i="43"/>
  <c r="C25" i="43"/>
  <c r="B25" i="43"/>
  <c r="E25" i="42"/>
  <c r="D25" i="42"/>
  <c r="C21" i="41"/>
  <c r="B21" i="41"/>
  <c r="K25" i="40"/>
  <c r="J25" i="40"/>
  <c r="I25" i="40"/>
  <c r="H25" i="40"/>
  <c r="D25" i="40"/>
  <c r="B25" i="40"/>
  <c r="I23" i="39"/>
  <c r="H23" i="39"/>
  <c r="G23" i="39"/>
  <c r="F23" i="39"/>
  <c r="E23" i="39"/>
  <c r="D23" i="39"/>
  <c r="S24" i="38"/>
  <c r="R24" i="38"/>
  <c r="Q24" i="38"/>
  <c r="P24" i="38"/>
  <c r="M24" i="38"/>
  <c r="L24" i="38"/>
  <c r="K24" i="38"/>
  <c r="J24" i="38"/>
  <c r="I24" i="38"/>
  <c r="H24" i="38"/>
  <c r="G24" i="38"/>
  <c r="F24" i="38"/>
  <c r="E24" i="38"/>
  <c r="D24" i="38"/>
  <c r="B24" i="38"/>
  <c r="M23" i="37"/>
  <c r="L23" i="37"/>
  <c r="K23" i="37"/>
  <c r="J23" i="37"/>
  <c r="G23" i="37"/>
  <c r="F23" i="37"/>
  <c r="E23" i="37"/>
  <c r="D23" i="37"/>
  <c r="C23" i="37"/>
  <c r="B23" i="37"/>
  <c r="C21" i="36"/>
  <c r="B21" i="36"/>
  <c r="C24" i="35"/>
  <c r="B24" i="35"/>
  <c r="C24" i="34"/>
  <c r="B24" i="34"/>
  <c r="E24" i="45"/>
  <c r="D24" i="45"/>
  <c r="C24" i="45"/>
  <c r="B24" i="45"/>
  <c r="C24" i="44"/>
  <c r="B24" i="44"/>
  <c r="C24" i="43"/>
  <c r="B24" i="43"/>
  <c r="C20" i="41"/>
  <c r="B20" i="41"/>
  <c r="K24" i="40"/>
  <c r="J24" i="40"/>
  <c r="I24" i="40"/>
  <c r="H24" i="40"/>
  <c r="E24" i="40"/>
  <c r="D24" i="40"/>
  <c r="C24" i="40"/>
  <c r="B24" i="40"/>
  <c r="I22" i="39"/>
  <c r="H22" i="39"/>
  <c r="G22" i="39"/>
  <c r="F22" i="39"/>
  <c r="E22" i="39"/>
  <c r="D22" i="39"/>
  <c r="C22" i="39"/>
  <c r="B22" i="39"/>
  <c r="S23" i="38"/>
  <c r="R23" i="38"/>
  <c r="Q23" i="38"/>
  <c r="P23" i="38"/>
  <c r="O23" i="38"/>
  <c r="N23" i="38"/>
  <c r="M23" i="38"/>
  <c r="L23" i="38"/>
  <c r="K23" i="38"/>
  <c r="J23" i="38"/>
  <c r="I23" i="38"/>
  <c r="H23" i="38"/>
  <c r="G23" i="38"/>
  <c r="F23" i="38"/>
  <c r="E23" i="38"/>
  <c r="D23" i="38"/>
  <c r="C23" i="38"/>
  <c r="B23" i="38"/>
  <c r="M22" i="37"/>
  <c r="L22" i="37"/>
  <c r="I22" i="37"/>
  <c r="H22" i="37"/>
  <c r="G22" i="37"/>
  <c r="F22" i="37"/>
  <c r="E22" i="37"/>
  <c r="D22" i="37"/>
  <c r="C22" i="37"/>
  <c r="B22" i="37"/>
  <c r="C20" i="36"/>
  <c r="B20" i="36"/>
  <c r="C23" i="35"/>
  <c r="B23" i="35"/>
  <c r="C23" i="34"/>
  <c r="B23" i="34"/>
  <c r="D26" i="45"/>
  <c r="B26" i="45"/>
  <c r="D26" i="44"/>
  <c r="D26" i="43"/>
  <c r="B26" i="43"/>
  <c r="D26" i="42"/>
  <c r="B26" i="42"/>
  <c r="C22" i="41"/>
  <c r="B22" i="41"/>
  <c r="J26" i="40"/>
  <c r="H26" i="40"/>
  <c r="F26" i="40"/>
  <c r="D26" i="40"/>
  <c r="B26" i="40"/>
  <c r="D24" i="39"/>
  <c r="C48" i="27"/>
  <c r="J24" i="39"/>
  <c r="B24" i="39"/>
  <c r="P25" i="38"/>
  <c r="N25" i="38"/>
  <c r="J25" i="38"/>
  <c r="H25" i="38"/>
  <c r="F25" i="38"/>
  <c r="D25" i="38"/>
  <c r="B25" i="38"/>
  <c r="L24" i="37"/>
  <c r="J24" i="37"/>
  <c r="F24" i="37"/>
  <c r="D24" i="37"/>
  <c r="B24" i="37"/>
  <c r="B22" i="36"/>
  <c r="B25" i="35"/>
  <c r="B25" i="34"/>
  <c r="E269" i="27"/>
  <c r="K26" i="40" s="1"/>
  <c r="E191" i="27"/>
  <c r="C26" i="40" s="1"/>
  <c r="E622" i="27"/>
  <c r="E33" i="45"/>
  <c r="D33" i="45"/>
  <c r="C33" i="45"/>
  <c r="B33" i="45"/>
  <c r="C33" i="44"/>
  <c r="B33" i="44"/>
  <c r="E33" i="43"/>
  <c r="D33" i="43"/>
  <c r="C33" i="43"/>
  <c r="B33" i="43"/>
  <c r="C33" i="42"/>
  <c r="B33" i="42"/>
  <c r="I33" i="40"/>
  <c r="H33" i="40"/>
  <c r="E33" i="40"/>
  <c r="D33" i="40"/>
  <c r="C33" i="40"/>
  <c r="B33" i="40"/>
  <c r="E31" i="39"/>
  <c r="D31" i="39"/>
  <c r="O32" i="38"/>
  <c r="N32" i="38"/>
  <c r="I32" i="38"/>
  <c r="H32" i="38"/>
  <c r="E32" i="38"/>
  <c r="D32" i="38"/>
  <c r="C32" i="38"/>
  <c r="B32" i="38"/>
  <c r="G31" i="37"/>
  <c r="F31" i="37"/>
  <c r="C29" i="36"/>
  <c r="B29" i="36"/>
  <c r="C32" i="35"/>
  <c r="B32" i="35"/>
  <c r="C30" i="41"/>
  <c r="B30" i="41"/>
  <c r="I34" i="40"/>
  <c r="H34" i="40"/>
  <c r="E34" i="40"/>
  <c r="D34" i="40"/>
  <c r="C34" i="40"/>
  <c r="B34" i="40"/>
  <c r="I32" i="37"/>
  <c r="H32" i="37"/>
  <c r="C32" i="37"/>
  <c r="B32" i="37"/>
  <c r="C30" i="36"/>
  <c r="B30" i="36"/>
  <c r="C32" i="25"/>
  <c r="E32" i="25"/>
  <c r="E19" i="25"/>
  <c r="E533" i="11"/>
  <c r="D13" i="45"/>
  <c r="B13" i="45"/>
  <c r="D13" i="43"/>
  <c r="B13" i="42"/>
  <c r="B9" i="41"/>
  <c r="J13" i="40"/>
  <c r="F13" i="40"/>
  <c r="D13" i="40"/>
  <c r="H11" i="39"/>
  <c r="D11" i="39"/>
  <c r="B11" i="39"/>
  <c r="Q12" i="38"/>
  <c r="P12" i="38"/>
  <c r="O12" i="38"/>
  <c r="N12" i="38"/>
  <c r="L12" i="38"/>
  <c r="J12" i="38"/>
  <c r="H12" i="38"/>
  <c r="F12" i="38"/>
  <c r="D12" i="38"/>
  <c r="B12" i="38"/>
  <c r="N11" i="37"/>
  <c r="L11" i="37"/>
  <c r="J11" i="37"/>
  <c r="H11" i="37"/>
  <c r="F11" i="37"/>
  <c r="D11" i="37"/>
  <c r="B11" i="37"/>
  <c r="B9" i="36"/>
  <c r="B12" i="35"/>
  <c r="D12" i="34"/>
  <c r="E39" i="28"/>
  <c r="E27" i="45"/>
  <c r="D27" i="45"/>
  <c r="C27" i="45"/>
  <c r="B27" i="45"/>
  <c r="C27" i="44"/>
  <c r="B27" i="44"/>
  <c r="E27" i="43"/>
  <c r="D27" i="43"/>
  <c r="C27" i="43"/>
  <c r="B27" i="43"/>
  <c r="E27" i="42"/>
  <c r="D27" i="42"/>
  <c r="C27" i="42"/>
  <c r="B27" i="42"/>
  <c r="C23" i="41"/>
  <c r="B23" i="41"/>
  <c r="I27" i="40"/>
  <c r="H27" i="40"/>
  <c r="E27" i="40"/>
  <c r="D27" i="40"/>
  <c r="C27" i="40"/>
  <c r="B27" i="40"/>
  <c r="S26" i="38"/>
  <c r="R26" i="38"/>
  <c r="Q26" i="38"/>
  <c r="P26" i="38"/>
  <c r="M26" i="38"/>
  <c r="L26" i="38"/>
  <c r="K26" i="38"/>
  <c r="J26" i="38"/>
  <c r="I26" i="38"/>
  <c r="H26" i="38"/>
  <c r="G26" i="38"/>
  <c r="F26" i="38"/>
  <c r="E26" i="38"/>
  <c r="D26" i="38"/>
  <c r="C26" i="38"/>
  <c r="B26" i="38"/>
  <c r="I25" i="37"/>
  <c r="H25" i="37"/>
  <c r="G25" i="37"/>
  <c r="F25" i="37"/>
  <c r="B23" i="36"/>
  <c r="C26" i="35"/>
  <c r="B26" i="35"/>
  <c r="D22" i="45"/>
  <c r="B22" i="45"/>
  <c r="B22" i="44"/>
  <c r="B22" i="42"/>
  <c r="B18" i="41"/>
  <c r="J22" i="40"/>
  <c r="H22" i="40"/>
  <c r="D22" i="40"/>
  <c r="J20" i="39"/>
  <c r="D20" i="39"/>
  <c r="L21" i="38"/>
  <c r="J21" i="38"/>
  <c r="F21" i="38"/>
  <c r="D21" i="38"/>
  <c r="B21" i="38"/>
  <c r="J20" i="37"/>
  <c r="H20" i="37"/>
  <c r="F20" i="37"/>
  <c r="B20" i="37"/>
  <c r="B18" i="36"/>
  <c r="B21" i="35"/>
  <c r="D21" i="34"/>
  <c r="E160" i="9"/>
  <c r="E68" i="9"/>
  <c r="D11" i="45"/>
  <c r="B11" i="42"/>
  <c r="B7" i="41"/>
  <c r="J11" i="40"/>
  <c r="H11" i="40"/>
  <c r="F11" i="40"/>
  <c r="D11" i="40"/>
  <c r="B11" i="40"/>
  <c r="J9" i="39"/>
  <c r="H9" i="39"/>
  <c r="D9" i="39"/>
  <c r="L10" i="38"/>
  <c r="J10" i="38"/>
  <c r="F10" i="38"/>
  <c r="D10" i="38"/>
  <c r="B10" i="38"/>
  <c r="N9" i="37"/>
  <c r="J9" i="37"/>
  <c r="D9" i="37"/>
  <c r="B9" i="37"/>
  <c r="B7" i="36"/>
  <c r="B10" i="35"/>
  <c r="B10" i="34"/>
  <c r="E9" i="45"/>
  <c r="D9" i="45"/>
  <c r="C9" i="45"/>
  <c r="B9" i="45"/>
  <c r="C9" i="42"/>
  <c r="B9" i="42"/>
  <c r="C5" i="41"/>
  <c r="B5" i="41"/>
  <c r="I9" i="40"/>
  <c r="H9" i="40"/>
  <c r="G9" i="40"/>
  <c r="F9" i="40"/>
  <c r="E9" i="40"/>
  <c r="D9" i="40"/>
  <c r="I7" i="39"/>
  <c r="H7" i="39"/>
  <c r="C7" i="39"/>
  <c r="B7" i="39"/>
  <c r="S8" i="38"/>
  <c r="R8" i="38"/>
  <c r="Q8" i="38"/>
  <c r="P8" i="38"/>
  <c r="O8" i="38"/>
  <c r="N8" i="38"/>
  <c r="K8" i="38"/>
  <c r="J8" i="38"/>
  <c r="I8" i="38"/>
  <c r="H8" i="38"/>
  <c r="G8" i="38"/>
  <c r="F8" i="38"/>
  <c r="E8" i="38"/>
  <c r="D8" i="38"/>
  <c r="C8" i="38"/>
  <c r="B8" i="38"/>
  <c r="I7" i="37"/>
  <c r="H7" i="37"/>
  <c r="G7" i="37"/>
  <c r="F7" i="37"/>
  <c r="C7" i="37"/>
  <c r="B7" i="37"/>
  <c r="C8" i="35"/>
  <c r="B8" i="35"/>
  <c r="C8" i="34"/>
  <c r="B8" i="34"/>
  <c r="D17" i="45"/>
  <c r="C17" i="45"/>
  <c r="B17" i="45"/>
  <c r="C17" i="43"/>
  <c r="B17" i="43"/>
  <c r="C13" i="41"/>
  <c r="B13" i="41"/>
  <c r="K17" i="40"/>
  <c r="J17" i="40"/>
  <c r="I17" i="40"/>
  <c r="H17" i="40"/>
  <c r="G17" i="40"/>
  <c r="F17" i="40"/>
  <c r="E17" i="40"/>
  <c r="D17" i="40"/>
  <c r="C17" i="40"/>
  <c r="B17" i="40"/>
  <c r="I15" i="39"/>
  <c r="H15" i="39"/>
  <c r="C15" i="39"/>
  <c r="B15" i="39"/>
  <c r="M16" i="38"/>
  <c r="L16" i="38"/>
  <c r="K16" i="38"/>
  <c r="J16" i="38"/>
  <c r="I16" i="38"/>
  <c r="H16" i="38"/>
  <c r="G16" i="38"/>
  <c r="F16" i="38"/>
  <c r="E16" i="38"/>
  <c r="D16" i="38"/>
  <c r="C16" i="38"/>
  <c r="B16" i="38"/>
  <c r="M15" i="37"/>
  <c r="L15" i="37"/>
  <c r="K15" i="37"/>
  <c r="J15" i="37"/>
  <c r="I15" i="37"/>
  <c r="H15" i="37"/>
  <c r="G15" i="37"/>
  <c r="F15" i="37"/>
  <c r="E15" i="37"/>
  <c r="D15" i="37"/>
  <c r="C15" i="37"/>
  <c r="B15" i="37"/>
  <c r="C13" i="36"/>
  <c r="B13" i="36"/>
  <c r="E259" i="18"/>
  <c r="E138" i="18"/>
  <c r="E101" i="18"/>
  <c r="E56" i="21"/>
  <c r="E21" i="45"/>
  <c r="D21" i="45"/>
  <c r="C21" i="45"/>
  <c r="B21" i="45"/>
  <c r="C21" i="44"/>
  <c r="B21" i="44"/>
  <c r="C17" i="41"/>
  <c r="B17" i="41"/>
  <c r="K21" i="40"/>
  <c r="J21" i="40"/>
  <c r="I21" i="40"/>
  <c r="H21" i="40"/>
  <c r="E21" i="40"/>
  <c r="D21" i="40"/>
  <c r="C21" i="40"/>
  <c r="B21" i="40"/>
  <c r="E19" i="39"/>
  <c r="D19" i="39"/>
  <c r="Q20" i="38"/>
  <c r="P20" i="38"/>
  <c r="O20" i="38"/>
  <c r="N20" i="38"/>
  <c r="K20" i="38"/>
  <c r="J20" i="38"/>
  <c r="G20" i="38"/>
  <c r="F20" i="38"/>
  <c r="E20" i="38"/>
  <c r="D20" i="38"/>
  <c r="B20" i="38"/>
  <c r="E19" i="37"/>
  <c r="D19" i="37"/>
  <c r="C17" i="36"/>
  <c r="B17" i="36"/>
  <c r="C20" i="35"/>
  <c r="B20" i="35"/>
  <c r="C20" i="34"/>
  <c r="B20" i="34"/>
  <c r="D20" i="34"/>
  <c r="E20" i="34"/>
  <c r="E32" i="45"/>
  <c r="D32" i="45"/>
  <c r="C32" i="45"/>
  <c r="B32" i="45"/>
  <c r="C32" i="44"/>
  <c r="B32" i="44"/>
  <c r="E32" i="43"/>
  <c r="D32" i="43"/>
  <c r="C32" i="43"/>
  <c r="B32" i="43"/>
  <c r="C28" i="41"/>
  <c r="B28" i="41"/>
  <c r="K32" i="40"/>
  <c r="J32" i="40"/>
  <c r="I32" i="40"/>
  <c r="H32" i="40"/>
  <c r="G32" i="40"/>
  <c r="F32" i="40"/>
  <c r="E32" i="40"/>
  <c r="D32" i="40"/>
  <c r="I30" i="39"/>
  <c r="H30" i="39"/>
  <c r="C30" i="39"/>
  <c r="B30" i="39"/>
  <c r="Q31" i="38"/>
  <c r="P31" i="38"/>
  <c r="O31" i="38"/>
  <c r="N31" i="38"/>
  <c r="M31" i="38"/>
  <c r="L31" i="38"/>
  <c r="K31" i="38"/>
  <c r="J31" i="38"/>
  <c r="G31" i="38"/>
  <c r="F31" i="38"/>
  <c r="E31" i="38"/>
  <c r="D31" i="38"/>
  <c r="C31" i="38"/>
  <c r="B31" i="38"/>
  <c r="M30" i="37"/>
  <c r="L30" i="37"/>
  <c r="I30" i="37"/>
  <c r="H30" i="37"/>
  <c r="G30" i="37"/>
  <c r="F30" i="37"/>
  <c r="C30" i="37"/>
  <c r="B30" i="37"/>
  <c r="C28" i="36"/>
  <c r="B28" i="36"/>
  <c r="C31" i="35"/>
  <c r="B31" i="35"/>
  <c r="E31" i="45"/>
  <c r="D31" i="45"/>
  <c r="E31" i="43"/>
  <c r="D31" i="43"/>
  <c r="C31" i="43"/>
  <c r="B31" i="43"/>
  <c r="C31" i="42"/>
  <c r="B31" i="42"/>
  <c r="C27" i="41"/>
  <c r="B27" i="41"/>
  <c r="M31" i="40"/>
  <c r="L31" i="40"/>
  <c r="K31" i="40"/>
  <c r="J31" i="40"/>
  <c r="I31" i="40"/>
  <c r="H31" i="40"/>
  <c r="E31" i="40"/>
  <c r="D31" i="40"/>
  <c r="C31" i="40"/>
  <c r="B31" i="40"/>
  <c r="K29" i="39"/>
  <c r="J29" i="39"/>
  <c r="E29" i="39"/>
  <c r="D29" i="39"/>
  <c r="C29" i="39"/>
  <c r="B29" i="39"/>
  <c r="U30" i="38"/>
  <c r="T30" i="38"/>
  <c r="O30" i="38"/>
  <c r="N30" i="38"/>
  <c r="M30" i="38"/>
  <c r="L30" i="38"/>
  <c r="K30" i="38"/>
  <c r="J30" i="38"/>
  <c r="I30" i="38"/>
  <c r="H30" i="38"/>
  <c r="G30" i="38"/>
  <c r="F30" i="38"/>
  <c r="E30" i="38"/>
  <c r="D30" i="38"/>
  <c r="C30" i="38"/>
  <c r="B30" i="38"/>
  <c r="Q29" i="37"/>
  <c r="P29" i="37"/>
  <c r="K29" i="37"/>
  <c r="J29" i="37"/>
  <c r="E29" i="37"/>
  <c r="D29" i="37"/>
  <c r="C29" i="37"/>
  <c r="B29" i="37"/>
  <c r="C27" i="36"/>
  <c r="B27" i="36"/>
  <c r="C30" i="35"/>
  <c r="B30" i="35"/>
  <c r="E268" i="1"/>
  <c r="D14" i="45"/>
  <c r="B14" i="45"/>
  <c r="D14" i="44"/>
  <c r="D14" i="43"/>
  <c r="B10" i="41"/>
  <c r="N14" i="40"/>
  <c r="J14" i="40"/>
  <c r="D14" i="40"/>
  <c r="B14" i="40"/>
  <c r="J12" i="39"/>
  <c r="D12" i="39"/>
  <c r="B12" i="39"/>
  <c r="L13" i="38"/>
  <c r="J13" i="38"/>
  <c r="H13" i="38"/>
  <c r="F13" i="38"/>
  <c r="D13" i="38"/>
  <c r="B13" i="38"/>
  <c r="N12" i="37"/>
  <c r="L12" i="37"/>
  <c r="J12" i="37"/>
  <c r="H12" i="37"/>
  <c r="D12" i="37"/>
  <c r="B12" i="37"/>
  <c r="B10" i="36"/>
  <c r="B13" i="35"/>
  <c r="B13" i="34"/>
  <c r="E37" i="1"/>
  <c r="E12" i="39" s="1"/>
  <c r="E28" i="45"/>
  <c r="D28" i="45"/>
  <c r="B28" i="43"/>
  <c r="C24" i="41"/>
  <c r="B24" i="41"/>
  <c r="K28" i="40"/>
  <c r="J28" i="40"/>
  <c r="I28" i="40"/>
  <c r="H28" i="40"/>
  <c r="G28" i="40"/>
  <c r="F28" i="40"/>
  <c r="E28" i="40"/>
  <c r="D28" i="40"/>
  <c r="K27" i="38"/>
  <c r="J27" i="38"/>
  <c r="I27" i="38"/>
  <c r="H27" i="38"/>
  <c r="G27" i="38"/>
  <c r="F27" i="38"/>
  <c r="C27" i="38"/>
  <c r="B27" i="38"/>
  <c r="K26" i="37"/>
  <c r="J26" i="37"/>
  <c r="G26" i="37"/>
  <c r="F26" i="37"/>
  <c r="E26" i="37"/>
  <c r="D26" i="37"/>
  <c r="C26" i="37"/>
  <c r="B26" i="37"/>
  <c r="C27" i="35"/>
  <c r="B27" i="35"/>
  <c r="E27" i="34"/>
  <c r="D27" i="34"/>
  <c r="AM22" i="46"/>
  <c r="E346" i="23"/>
  <c r="E23" i="40" s="1"/>
  <c r="E223" i="23"/>
  <c r="Q22" i="38" s="1"/>
  <c r="E57" i="23"/>
  <c r="E23" i="45"/>
  <c r="D23" i="45"/>
  <c r="C23" i="45"/>
  <c r="B23" i="45"/>
  <c r="E23" i="43"/>
  <c r="D23" i="43"/>
  <c r="C23" i="43"/>
  <c r="B23" i="43"/>
  <c r="C23" i="42"/>
  <c r="B23" i="42"/>
  <c r="C19" i="41"/>
  <c r="B19" i="41"/>
  <c r="K23" i="40"/>
  <c r="J23" i="40"/>
  <c r="I23" i="40"/>
  <c r="H23" i="40"/>
  <c r="G23" i="40"/>
  <c r="F23" i="40"/>
  <c r="D23" i="40"/>
  <c r="C23" i="40"/>
  <c r="B23" i="40"/>
  <c r="E21" i="39"/>
  <c r="D21" i="39"/>
  <c r="P22" i="38"/>
  <c r="M22" i="38"/>
  <c r="L22" i="38"/>
  <c r="K22" i="38"/>
  <c r="J22" i="38"/>
  <c r="I22" i="38"/>
  <c r="H22" i="38"/>
  <c r="G22" i="38"/>
  <c r="F22" i="38"/>
  <c r="E22" i="38"/>
  <c r="D22" i="38"/>
  <c r="C22" i="38"/>
  <c r="B22" i="38"/>
  <c r="M21" i="37"/>
  <c r="L21" i="37"/>
  <c r="K21" i="37"/>
  <c r="J21" i="37"/>
  <c r="I21" i="37"/>
  <c r="H21" i="37"/>
  <c r="G21" i="37"/>
  <c r="F21" i="37"/>
  <c r="C21" i="37"/>
  <c r="B21" i="37"/>
  <c r="C19" i="36"/>
  <c r="B19" i="36"/>
  <c r="C22" i="35"/>
  <c r="B22" i="35"/>
  <c r="E15" i="45"/>
  <c r="D15" i="45"/>
  <c r="C15" i="45"/>
  <c r="B15" i="45"/>
  <c r="E15" i="43"/>
  <c r="D15" i="43"/>
  <c r="C15" i="43"/>
  <c r="B15" i="43"/>
  <c r="C11" i="41"/>
  <c r="B11" i="41"/>
  <c r="K15" i="40"/>
  <c r="J15" i="40"/>
  <c r="I15" i="40"/>
  <c r="H15" i="40"/>
  <c r="G15" i="40"/>
  <c r="F15" i="40"/>
  <c r="E15" i="40"/>
  <c r="D15" i="40"/>
  <c r="C15" i="40"/>
  <c r="B15" i="40"/>
  <c r="K13" i="39"/>
  <c r="J13" i="39"/>
  <c r="I13" i="39"/>
  <c r="H13" i="39"/>
  <c r="E13" i="39"/>
  <c r="D13" i="39"/>
  <c r="C13" i="39"/>
  <c r="B13" i="39"/>
  <c r="Q14" i="38"/>
  <c r="P14" i="38"/>
  <c r="K14" i="38"/>
  <c r="J14" i="38"/>
  <c r="I14" i="38"/>
  <c r="H14" i="38"/>
  <c r="G14" i="38"/>
  <c r="F14" i="38"/>
  <c r="E14" i="38"/>
  <c r="D14" i="38"/>
  <c r="C14" i="38"/>
  <c r="B14" i="38"/>
  <c r="M13" i="37"/>
  <c r="L13" i="37"/>
  <c r="K13" i="37"/>
  <c r="J13" i="37"/>
  <c r="G13" i="37"/>
  <c r="F13" i="37"/>
  <c r="E13" i="37"/>
  <c r="D13" i="37"/>
  <c r="C13" i="37"/>
  <c r="B13" i="37"/>
  <c r="C11" i="36"/>
  <c r="B11" i="36"/>
  <c r="C14" i="35"/>
  <c r="B14" i="35"/>
  <c r="C14" i="34"/>
  <c r="B14" i="34"/>
  <c r="AN7" i="46"/>
  <c r="AM7" i="46"/>
  <c r="C4" i="36" l="1"/>
  <c r="B4" i="36"/>
  <c r="C7" i="35"/>
  <c r="B7" i="35"/>
  <c r="E115" i="6"/>
  <c r="E187" i="6"/>
  <c r="E71" i="6" l="1"/>
  <c r="E19" i="45"/>
  <c r="D19" i="45"/>
  <c r="C19" i="45"/>
  <c r="B19" i="45"/>
  <c r="C15" i="41"/>
  <c r="B15" i="41"/>
  <c r="K19" i="40"/>
  <c r="J19" i="40"/>
  <c r="I19" i="40"/>
  <c r="H19" i="40"/>
  <c r="E19" i="40"/>
  <c r="D19" i="40"/>
  <c r="C19" i="40"/>
  <c r="B19" i="40"/>
  <c r="K17" i="39"/>
  <c r="J17" i="39"/>
  <c r="C17" i="39"/>
  <c r="B17" i="39"/>
  <c r="Q18" i="38"/>
  <c r="P18" i="38"/>
  <c r="O18" i="38"/>
  <c r="N18" i="38"/>
  <c r="M18" i="38"/>
  <c r="L18" i="38"/>
  <c r="K18" i="38"/>
  <c r="J18" i="38"/>
  <c r="I18" i="38"/>
  <c r="H18" i="38"/>
  <c r="G18" i="38"/>
  <c r="F18" i="38"/>
  <c r="E18" i="38"/>
  <c r="D18" i="38"/>
  <c r="C18" i="38"/>
  <c r="B18" i="38"/>
  <c r="G17" i="37"/>
  <c r="F17" i="37"/>
  <c r="C15" i="36"/>
  <c r="B15" i="36"/>
  <c r="C18" i="35"/>
  <c r="B18" i="35"/>
  <c r="C18" i="34"/>
  <c r="B18" i="34"/>
  <c r="E179" i="19"/>
  <c r="E57" i="19"/>
  <c r="E96" i="19"/>
  <c r="E117" i="19"/>
  <c r="E16" i="45"/>
  <c r="D16" i="45"/>
  <c r="C16" i="45"/>
  <c r="B16" i="45"/>
  <c r="C16" i="43"/>
  <c r="B16" i="43"/>
  <c r="C12" i="41"/>
  <c r="B12" i="41"/>
  <c r="K16" i="40"/>
  <c r="J16" i="40"/>
  <c r="I16" i="40"/>
  <c r="H16" i="40"/>
  <c r="E180" i="17"/>
  <c r="C180" i="17"/>
  <c r="E187" i="17"/>
  <c r="C187" i="17"/>
  <c r="E14" i="39"/>
  <c r="D14" i="39"/>
  <c r="Q15" i="38"/>
  <c r="P15" i="38"/>
  <c r="O15" i="38"/>
  <c r="N15" i="38"/>
  <c r="K15" i="38"/>
  <c r="J15" i="38"/>
  <c r="I15" i="38"/>
  <c r="H15" i="38"/>
  <c r="G15" i="38"/>
  <c r="F15" i="38"/>
  <c r="E15" i="38"/>
  <c r="D15" i="38"/>
  <c r="C15" i="38"/>
  <c r="B15" i="38"/>
  <c r="M14" i="37"/>
  <c r="L14" i="37"/>
  <c r="K14" i="37"/>
  <c r="J14" i="37"/>
  <c r="I14" i="37"/>
  <c r="H14" i="37"/>
  <c r="E14" i="37"/>
  <c r="D14" i="37"/>
  <c r="C14" i="37"/>
  <c r="B14" i="37"/>
  <c r="C12" i="36" l="1"/>
  <c r="B12" i="36"/>
  <c r="C15" i="35"/>
  <c r="B15" i="35"/>
  <c r="D44" i="59" l="1"/>
  <c r="D48" i="59" s="1"/>
  <c r="D5" i="58"/>
  <c r="D14" i="57"/>
  <c r="D8" i="56"/>
  <c r="D5" i="55"/>
  <c r="D8" i="54"/>
  <c r="D7" i="53"/>
  <c r="C7" i="53"/>
  <c r="D6" i="53"/>
  <c r="D5" i="53"/>
  <c r="D4" i="53"/>
  <c r="D3" i="53"/>
  <c r="D2" i="53"/>
  <c r="E8" i="45" l="1"/>
  <c r="D8" i="45"/>
  <c r="D35" i="45" s="1"/>
  <c r="C8" i="45"/>
  <c r="AD7" i="46" s="1"/>
  <c r="B8" i="45"/>
  <c r="B35" i="45" s="1"/>
  <c r="E8" i="43"/>
  <c r="D8" i="43"/>
  <c r="AA7" i="46" s="1"/>
  <c r="C4" i="41"/>
  <c r="B4" i="41"/>
  <c r="B31" i="41" s="1"/>
  <c r="K8" i="40"/>
  <c r="J8" i="40"/>
  <c r="J35" i="40" s="1"/>
  <c r="I8" i="40"/>
  <c r="H8" i="40"/>
  <c r="G8" i="40"/>
  <c r="F8" i="40"/>
  <c r="F35" i="40" s="1"/>
  <c r="E8" i="40"/>
  <c r="D8" i="40"/>
  <c r="C8" i="40"/>
  <c r="B8" i="40"/>
  <c r="B35" i="40" s="1"/>
  <c r="K6" i="39"/>
  <c r="J6" i="39"/>
  <c r="J33" i="39" s="1"/>
  <c r="G6" i="39"/>
  <c r="F6" i="39"/>
  <c r="E6" i="39"/>
  <c r="D6" i="39"/>
  <c r="C6" i="39"/>
  <c r="B6" i="39"/>
  <c r="B33" i="39" s="1"/>
  <c r="Q7" i="38"/>
  <c r="P7" i="38"/>
  <c r="P34" i="38" s="1"/>
  <c r="M7" i="38"/>
  <c r="L7" i="38"/>
  <c r="K7" i="38"/>
  <c r="J7" i="38"/>
  <c r="J34" i="38" s="1"/>
  <c r="I7" i="38"/>
  <c r="H7" i="38"/>
  <c r="G7" i="38"/>
  <c r="F7" i="38"/>
  <c r="F34" i="38" s="1"/>
  <c r="E7" i="38"/>
  <c r="D7" i="38"/>
  <c r="D34" i="38" s="1"/>
  <c r="C7" i="38"/>
  <c r="B7" i="38"/>
  <c r="I6" i="37"/>
  <c r="H6" i="37"/>
  <c r="G6" i="37"/>
  <c r="F6" i="37"/>
  <c r="F33" i="37" s="1"/>
  <c r="E6" i="37"/>
  <c r="D6" i="37"/>
  <c r="D33" i="37" s="1"/>
  <c r="C6" i="37"/>
  <c r="B6" i="37"/>
  <c r="B33" i="37" s="1"/>
  <c r="AG7" i="46"/>
  <c r="F7" i="46"/>
  <c r="HO34" i="46"/>
  <c r="HN33" i="46"/>
  <c r="AJ33" i="46"/>
  <c r="AI33" i="46"/>
  <c r="AH33" i="46"/>
  <c r="AG33" i="46"/>
  <c r="AF33" i="46"/>
  <c r="AE33" i="46"/>
  <c r="AD33" i="46"/>
  <c r="AC33" i="46"/>
  <c r="AB33" i="46"/>
  <c r="AA33" i="46"/>
  <c r="Z33" i="46"/>
  <c r="Y33" i="46"/>
  <c r="X33" i="46"/>
  <c r="W33" i="46"/>
  <c r="V33" i="46"/>
  <c r="U33" i="46"/>
  <c r="S33" i="46"/>
  <c r="R33" i="46"/>
  <c r="Q33" i="46"/>
  <c r="P33" i="46"/>
  <c r="G33" i="46"/>
  <c r="F33" i="46"/>
  <c r="E33" i="46"/>
  <c r="D33" i="46"/>
  <c r="C33" i="46"/>
  <c r="B33" i="46"/>
  <c r="AJ32" i="46"/>
  <c r="AI32" i="46"/>
  <c r="AH32" i="46"/>
  <c r="AG32" i="46"/>
  <c r="AF32" i="46"/>
  <c r="AE32" i="46"/>
  <c r="AD32" i="46"/>
  <c r="AC32" i="46"/>
  <c r="AB32" i="46"/>
  <c r="AA32" i="46"/>
  <c r="Z32" i="46"/>
  <c r="Y32" i="46"/>
  <c r="X32" i="46"/>
  <c r="W32" i="46"/>
  <c r="V32" i="46"/>
  <c r="U32" i="46"/>
  <c r="S32" i="46"/>
  <c r="R32" i="46"/>
  <c r="Q32" i="46"/>
  <c r="P32" i="46"/>
  <c r="G32" i="46"/>
  <c r="F32" i="46"/>
  <c r="E32" i="46"/>
  <c r="D32" i="46"/>
  <c r="C32" i="46"/>
  <c r="B32" i="46"/>
  <c r="AJ31" i="46"/>
  <c r="AI31" i="46"/>
  <c r="AH31" i="46"/>
  <c r="AG31" i="46"/>
  <c r="AF31" i="46"/>
  <c r="AE31" i="46"/>
  <c r="AD31" i="46"/>
  <c r="AC31" i="46"/>
  <c r="AB31" i="46"/>
  <c r="AA31" i="46"/>
  <c r="Z31" i="46"/>
  <c r="Y31" i="46"/>
  <c r="X31" i="46"/>
  <c r="W31" i="46"/>
  <c r="V31" i="46"/>
  <c r="U31" i="46"/>
  <c r="S31" i="46"/>
  <c r="R31" i="46"/>
  <c r="Q31" i="46"/>
  <c r="P31" i="46"/>
  <c r="G31" i="46"/>
  <c r="F31" i="46"/>
  <c r="E31" i="46"/>
  <c r="D31" i="46"/>
  <c r="C31" i="46"/>
  <c r="B31" i="46"/>
  <c r="AJ30" i="46"/>
  <c r="AI30" i="46"/>
  <c r="AH30" i="46"/>
  <c r="AG30" i="46"/>
  <c r="AF30" i="46"/>
  <c r="AE30" i="46"/>
  <c r="AD30" i="46"/>
  <c r="AC30" i="46"/>
  <c r="AB30" i="46"/>
  <c r="AA30" i="46"/>
  <c r="Z30" i="46"/>
  <c r="Y30" i="46"/>
  <c r="X30" i="46"/>
  <c r="W30" i="46"/>
  <c r="V30" i="46"/>
  <c r="S30" i="46"/>
  <c r="R30" i="46"/>
  <c r="Q30" i="46"/>
  <c r="P30" i="46"/>
  <c r="G30" i="46"/>
  <c r="F30" i="46"/>
  <c r="E30" i="46"/>
  <c r="D30" i="46"/>
  <c r="C30" i="46"/>
  <c r="B30" i="46"/>
  <c r="AI29" i="46"/>
  <c r="AG29" i="46"/>
  <c r="AE29" i="46"/>
  <c r="AC29" i="46"/>
  <c r="AB29" i="46"/>
  <c r="AA29" i="46"/>
  <c r="Y29" i="46"/>
  <c r="X29" i="46"/>
  <c r="W29" i="46"/>
  <c r="U29" i="46"/>
  <c r="S29" i="46"/>
  <c r="R29" i="46"/>
  <c r="Q29" i="46"/>
  <c r="P29" i="46"/>
  <c r="F29" i="46"/>
  <c r="E29" i="46"/>
  <c r="D29" i="46"/>
  <c r="B29" i="46"/>
  <c r="AJ28" i="46"/>
  <c r="AI28" i="46"/>
  <c r="AH28" i="46"/>
  <c r="AG28" i="46"/>
  <c r="AF28" i="46"/>
  <c r="AE28" i="46"/>
  <c r="AD28" i="46"/>
  <c r="AC28" i="46"/>
  <c r="AB28" i="46"/>
  <c r="AA28" i="46"/>
  <c r="Z28" i="46"/>
  <c r="Y28" i="46"/>
  <c r="X28" i="46"/>
  <c r="W28" i="46"/>
  <c r="V28" i="46"/>
  <c r="U28" i="46"/>
  <c r="S28" i="46"/>
  <c r="R28" i="46"/>
  <c r="Q28" i="46"/>
  <c r="P28" i="46"/>
  <c r="G28" i="46"/>
  <c r="F28" i="46"/>
  <c r="E28" i="46"/>
  <c r="D28" i="46"/>
  <c r="C28" i="46"/>
  <c r="B28" i="46"/>
  <c r="AJ27" i="46"/>
  <c r="AI27" i="46"/>
  <c r="AH27" i="46"/>
  <c r="AG27" i="46"/>
  <c r="AF27" i="46"/>
  <c r="AE27" i="46"/>
  <c r="AD27" i="46"/>
  <c r="AC27" i="46"/>
  <c r="AB27" i="46"/>
  <c r="AA27" i="46"/>
  <c r="Y27" i="46"/>
  <c r="X27" i="46"/>
  <c r="W27" i="46"/>
  <c r="V27" i="46"/>
  <c r="U27" i="46"/>
  <c r="S27" i="46"/>
  <c r="R27" i="46"/>
  <c r="Q27" i="46"/>
  <c r="P27" i="46"/>
  <c r="G27" i="46"/>
  <c r="F27" i="46"/>
  <c r="E27" i="46"/>
  <c r="D27" i="46"/>
  <c r="C27" i="46"/>
  <c r="B27" i="46"/>
  <c r="AJ26" i="46"/>
  <c r="AI26" i="46"/>
  <c r="AG26" i="46"/>
  <c r="AF26" i="46"/>
  <c r="AE26" i="46"/>
  <c r="AD26" i="46"/>
  <c r="AC26" i="46"/>
  <c r="AB26" i="46"/>
  <c r="AA26" i="46"/>
  <c r="Z26" i="46"/>
  <c r="Y26" i="46"/>
  <c r="X26" i="46"/>
  <c r="W26" i="46"/>
  <c r="V26" i="46"/>
  <c r="U26" i="46"/>
  <c r="S26" i="46"/>
  <c r="R26" i="46"/>
  <c r="Q26" i="46"/>
  <c r="P26" i="46"/>
  <c r="G26" i="46"/>
  <c r="F26" i="46"/>
  <c r="E26" i="46"/>
  <c r="D26" i="46"/>
  <c r="C26" i="46"/>
  <c r="B26" i="46"/>
  <c r="AJ25" i="46"/>
  <c r="AI25" i="46"/>
  <c r="AG25" i="46"/>
  <c r="AE25" i="46"/>
  <c r="AC25" i="46"/>
  <c r="AA25" i="46"/>
  <c r="Y25" i="46"/>
  <c r="W25" i="46"/>
  <c r="V25" i="46"/>
  <c r="U25" i="46"/>
  <c r="R25" i="46"/>
  <c r="P25" i="46"/>
  <c r="F25" i="46"/>
  <c r="E25" i="46"/>
  <c r="D25" i="46"/>
  <c r="B25" i="46"/>
  <c r="AJ24" i="46"/>
  <c r="AI24" i="46"/>
  <c r="AH24" i="46"/>
  <c r="AG24" i="46"/>
  <c r="AF24" i="46"/>
  <c r="AE24" i="46"/>
  <c r="AD24" i="46"/>
  <c r="AC24" i="46"/>
  <c r="AB24" i="46"/>
  <c r="AA24" i="46"/>
  <c r="Z24" i="46"/>
  <c r="Y24" i="46"/>
  <c r="X24" i="46"/>
  <c r="W24" i="46"/>
  <c r="V24" i="46"/>
  <c r="U24" i="46"/>
  <c r="S24" i="46"/>
  <c r="R24" i="46"/>
  <c r="Q24" i="46"/>
  <c r="P24" i="46"/>
  <c r="G24" i="46"/>
  <c r="F24" i="46"/>
  <c r="E24" i="46"/>
  <c r="D24" i="46"/>
  <c r="C24" i="46"/>
  <c r="B24" i="46"/>
  <c r="AJ23" i="46"/>
  <c r="AI23" i="46"/>
  <c r="AH23" i="46"/>
  <c r="AG23" i="46"/>
  <c r="AF23" i="46"/>
  <c r="AE23" i="46"/>
  <c r="AD23" i="46"/>
  <c r="AC23" i="46"/>
  <c r="AB23" i="46"/>
  <c r="AA23" i="46"/>
  <c r="Z23" i="46"/>
  <c r="Y23" i="46"/>
  <c r="X23" i="46"/>
  <c r="W23" i="46"/>
  <c r="V23" i="46"/>
  <c r="U23" i="46"/>
  <c r="S23" i="46"/>
  <c r="R23" i="46"/>
  <c r="Q23" i="46"/>
  <c r="P23" i="46"/>
  <c r="G23" i="46"/>
  <c r="F23" i="46"/>
  <c r="E23" i="46"/>
  <c r="D23" i="46"/>
  <c r="C23" i="46"/>
  <c r="B23" i="46"/>
  <c r="AJ22" i="46"/>
  <c r="AI22" i="46"/>
  <c r="AH22" i="46"/>
  <c r="AG22" i="46"/>
  <c r="AF22" i="46"/>
  <c r="AE22" i="46"/>
  <c r="AD22" i="46"/>
  <c r="AC22" i="46"/>
  <c r="AB22" i="46"/>
  <c r="AA22" i="46"/>
  <c r="Z22" i="46"/>
  <c r="Y22" i="46"/>
  <c r="X22" i="46"/>
  <c r="W22" i="46"/>
  <c r="V22" i="46"/>
  <c r="U22" i="46"/>
  <c r="S22" i="46"/>
  <c r="R22" i="46"/>
  <c r="Q22" i="46"/>
  <c r="P22" i="46"/>
  <c r="G22" i="46"/>
  <c r="F22" i="46"/>
  <c r="E22" i="46"/>
  <c r="D22" i="46"/>
  <c r="C22" i="46"/>
  <c r="B22" i="46"/>
  <c r="AI21" i="46"/>
  <c r="AG21" i="46"/>
  <c r="AE21" i="46"/>
  <c r="AC21" i="46"/>
  <c r="AB21" i="46"/>
  <c r="AA21" i="46"/>
  <c r="Z21" i="46"/>
  <c r="Y21" i="46"/>
  <c r="X21" i="46"/>
  <c r="W21" i="46"/>
  <c r="U21" i="46"/>
  <c r="S21" i="46"/>
  <c r="R21" i="46"/>
  <c r="P21" i="46"/>
  <c r="F21" i="46"/>
  <c r="D21" i="46"/>
  <c r="C21" i="46"/>
  <c r="B21" i="46"/>
  <c r="AJ20" i="46"/>
  <c r="AI20" i="46"/>
  <c r="AH20" i="46"/>
  <c r="AG20" i="46"/>
  <c r="AF20" i="46"/>
  <c r="AE20" i="46"/>
  <c r="AD20" i="46"/>
  <c r="AC20" i="46"/>
  <c r="AB20" i="46"/>
  <c r="AA20" i="46"/>
  <c r="Z20" i="46"/>
  <c r="Y20" i="46"/>
  <c r="X20" i="46"/>
  <c r="W20" i="46"/>
  <c r="V20" i="46"/>
  <c r="U20" i="46"/>
  <c r="S20" i="46"/>
  <c r="R20" i="46"/>
  <c r="Q20" i="46"/>
  <c r="P20" i="46"/>
  <c r="G20" i="46"/>
  <c r="F20" i="46"/>
  <c r="E20" i="46"/>
  <c r="C20" i="46"/>
  <c r="B20" i="46"/>
  <c r="AJ19" i="46"/>
  <c r="AI19" i="46"/>
  <c r="AH19" i="46"/>
  <c r="AG19" i="46"/>
  <c r="AE19" i="46"/>
  <c r="AD19" i="46"/>
  <c r="AC19" i="46"/>
  <c r="AB19" i="46"/>
  <c r="AA19" i="46"/>
  <c r="Z19" i="46"/>
  <c r="Y19" i="46"/>
  <c r="X19" i="46"/>
  <c r="W19" i="46"/>
  <c r="V19" i="46"/>
  <c r="U19" i="46"/>
  <c r="S19" i="46"/>
  <c r="R19" i="46"/>
  <c r="Q19" i="46"/>
  <c r="P19" i="46"/>
  <c r="G19" i="46"/>
  <c r="F19" i="46"/>
  <c r="E19" i="46"/>
  <c r="D19" i="46"/>
  <c r="C19" i="46"/>
  <c r="B19" i="46"/>
  <c r="AJ18" i="46"/>
  <c r="AI18" i="46"/>
  <c r="AH18" i="46"/>
  <c r="AG18" i="46"/>
  <c r="AF18" i="46"/>
  <c r="AE18" i="46"/>
  <c r="AD18" i="46"/>
  <c r="AC18" i="46"/>
  <c r="AB18" i="46"/>
  <c r="AA18" i="46"/>
  <c r="Z18" i="46"/>
  <c r="Y18" i="46"/>
  <c r="X18" i="46"/>
  <c r="W18" i="46"/>
  <c r="V18" i="46"/>
  <c r="U18" i="46"/>
  <c r="S18" i="46"/>
  <c r="R18" i="46"/>
  <c r="Q18" i="46"/>
  <c r="P18" i="46"/>
  <c r="G18" i="46"/>
  <c r="F18" i="46"/>
  <c r="E18" i="46"/>
  <c r="D18" i="46"/>
  <c r="C18" i="46"/>
  <c r="B18" i="46"/>
  <c r="AI17" i="46"/>
  <c r="AH17" i="46"/>
  <c r="AG17" i="46"/>
  <c r="AE17" i="46"/>
  <c r="AC17" i="46"/>
  <c r="AA17" i="46"/>
  <c r="Z17" i="46"/>
  <c r="Y17" i="46"/>
  <c r="W17" i="46"/>
  <c r="V17" i="46"/>
  <c r="U17" i="46"/>
  <c r="R17" i="46"/>
  <c r="P17" i="46"/>
  <c r="F17" i="46"/>
  <c r="E17" i="46"/>
  <c r="D17" i="46"/>
  <c r="B17" i="46"/>
  <c r="AJ16" i="46"/>
  <c r="AI16" i="46"/>
  <c r="AH16" i="46"/>
  <c r="AG16" i="46"/>
  <c r="AE16" i="46"/>
  <c r="AD16" i="46"/>
  <c r="AC16" i="46"/>
  <c r="AB16" i="46"/>
  <c r="AA16" i="46"/>
  <c r="Z16" i="46"/>
  <c r="Y16" i="46"/>
  <c r="X16" i="46"/>
  <c r="W16" i="46"/>
  <c r="V16" i="46"/>
  <c r="U16" i="46"/>
  <c r="S16" i="46"/>
  <c r="R16" i="46"/>
  <c r="Q16" i="46"/>
  <c r="P16" i="46"/>
  <c r="G16" i="46"/>
  <c r="F16" i="46"/>
  <c r="E16" i="46"/>
  <c r="D16" i="46"/>
  <c r="C16" i="46"/>
  <c r="B16" i="46"/>
  <c r="AJ15" i="46"/>
  <c r="AI15" i="46"/>
  <c r="AH15" i="46"/>
  <c r="AG15" i="46"/>
  <c r="AF15" i="46"/>
  <c r="AE15" i="46"/>
  <c r="AD15" i="46"/>
  <c r="AC15" i="46"/>
  <c r="AB15" i="46"/>
  <c r="AA15" i="46"/>
  <c r="Z15" i="46"/>
  <c r="Y15" i="46"/>
  <c r="X15" i="46"/>
  <c r="W15" i="46"/>
  <c r="V15" i="46"/>
  <c r="U15" i="46"/>
  <c r="S15" i="46"/>
  <c r="R15" i="46"/>
  <c r="Q15" i="46"/>
  <c r="P15" i="46"/>
  <c r="O15" i="46"/>
  <c r="G15" i="46"/>
  <c r="F15" i="46"/>
  <c r="E15" i="46"/>
  <c r="D15" i="46"/>
  <c r="C15" i="46"/>
  <c r="B15" i="46"/>
  <c r="AJ14" i="46"/>
  <c r="AI14" i="46"/>
  <c r="AH14" i="46"/>
  <c r="AG14" i="46"/>
  <c r="AF14" i="46"/>
  <c r="AE14" i="46"/>
  <c r="AD14" i="46"/>
  <c r="AC14" i="46"/>
  <c r="AA14" i="46"/>
  <c r="Z14" i="46"/>
  <c r="Y14" i="46"/>
  <c r="X14" i="46"/>
  <c r="W14" i="46"/>
  <c r="V14" i="46"/>
  <c r="U14" i="46"/>
  <c r="S14" i="46"/>
  <c r="R14" i="46"/>
  <c r="Q14" i="46"/>
  <c r="P14" i="46"/>
  <c r="G14" i="46"/>
  <c r="F14" i="46"/>
  <c r="E14" i="46"/>
  <c r="D14" i="46"/>
  <c r="C14" i="46"/>
  <c r="B14" i="46"/>
  <c r="AI13" i="46"/>
  <c r="AG13" i="46"/>
  <c r="AE13" i="46"/>
  <c r="AC13" i="46"/>
  <c r="AA13" i="46"/>
  <c r="Z13" i="46"/>
  <c r="Y13" i="46"/>
  <c r="W13" i="46"/>
  <c r="V13" i="46"/>
  <c r="U13" i="46"/>
  <c r="S13" i="46"/>
  <c r="R13" i="46"/>
  <c r="Q13" i="46"/>
  <c r="P13" i="46"/>
  <c r="F13" i="46"/>
  <c r="E13" i="46"/>
  <c r="D13" i="46"/>
  <c r="B13" i="46"/>
  <c r="AI12" i="46"/>
  <c r="AG12" i="46"/>
  <c r="AE12" i="46"/>
  <c r="AC12" i="46"/>
  <c r="AA12" i="46"/>
  <c r="Z12" i="46"/>
  <c r="Y12" i="46"/>
  <c r="X12" i="46"/>
  <c r="W12" i="46"/>
  <c r="V12" i="46"/>
  <c r="U12" i="46"/>
  <c r="S12" i="46"/>
  <c r="R12" i="46"/>
  <c r="P12" i="46"/>
  <c r="F12" i="46"/>
  <c r="D12" i="46"/>
  <c r="C12" i="46"/>
  <c r="B12" i="46"/>
  <c r="AJ11" i="46"/>
  <c r="AI11" i="46"/>
  <c r="AH11" i="46"/>
  <c r="AG11" i="46"/>
  <c r="AF11" i="46"/>
  <c r="AE11" i="46"/>
  <c r="AD11" i="46"/>
  <c r="AC11" i="46"/>
  <c r="AB11" i="46"/>
  <c r="AA11" i="46"/>
  <c r="Z11" i="46"/>
  <c r="Y11" i="46"/>
  <c r="X11" i="46"/>
  <c r="W11" i="46"/>
  <c r="V11" i="46"/>
  <c r="U11" i="46"/>
  <c r="S11" i="46"/>
  <c r="R11" i="46"/>
  <c r="Q11" i="46"/>
  <c r="P11" i="46"/>
  <c r="G11" i="46"/>
  <c r="F11" i="46"/>
  <c r="E11" i="46"/>
  <c r="D11" i="46"/>
  <c r="C11" i="46"/>
  <c r="B11" i="46"/>
  <c r="AI10" i="46"/>
  <c r="AG10" i="46"/>
  <c r="AE10" i="46"/>
  <c r="AD10" i="46"/>
  <c r="AC10" i="46"/>
  <c r="AB10" i="46"/>
  <c r="AA10" i="46"/>
  <c r="Z10" i="46"/>
  <c r="Y10" i="46"/>
  <c r="X10" i="46"/>
  <c r="W10" i="46"/>
  <c r="V10" i="46"/>
  <c r="U10" i="46"/>
  <c r="S10" i="46"/>
  <c r="R10" i="46"/>
  <c r="P10" i="46"/>
  <c r="F10" i="46"/>
  <c r="E10" i="46"/>
  <c r="D10" i="46"/>
  <c r="B10" i="46"/>
  <c r="AJ9" i="46"/>
  <c r="AI9" i="46"/>
  <c r="AH9" i="46"/>
  <c r="AG9" i="46"/>
  <c r="AF9" i="46"/>
  <c r="AE9" i="46"/>
  <c r="AD9" i="46"/>
  <c r="AC9" i="46"/>
  <c r="AB9" i="46"/>
  <c r="AA9" i="46"/>
  <c r="Z9" i="46"/>
  <c r="Y9" i="46"/>
  <c r="X9" i="46"/>
  <c r="W9" i="46"/>
  <c r="V9" i="46"/>
  <c r="U9" i="46"/>
  <c r="S9" i="46"/>
  <c r="R9" i="46"/>
  <c r="Q9" i="46"/>
  <c r="P9" i="46"/>
  <c r="G9" i="46"/>
  <c r="F9" i="46"/>
  <c r="E9" i="46"/>
  <c r="D9" i="46"/>
  <c r="C9" i="46"/>
  <c r="B9" i="46"/>
  <c r="AJ8" i="46"/>
  <c r="AI8" i="46"/>
  <c r="AH8" i="46"/>
  <c r="AG8" i="46"/>
  <c r="AF8" i="46"/>
  <c r="AE8" i="46"/>
  <c r="AD8" i="46"/>
  <c r="AC8" i="46"/>
  <c r="AB8" i="46"/>
  <c r="AA8" i="46"/>
  <c r="Z8" i="46"/>
  <c r="Y8" i="46"/>
  <c r="X8" i="46"/>
  <c r="W8" i="46"/>
  <c r="V8" i="46"/>
  <c r="U8" i="46"/>
  <c r="S8" i="46"/>
  <c r="R8" i="46"/>
  <c r="Q8" i="46"/>
  <c r="P8" i="46"/>
  <c r="G8" i="46"/>
  <c r="F8" i="46"/>
  <c r="E8" i="46"/>
  <c r="D8" i="46"/>
  <c r="C8" i="46"/>
  <c r="B8" i="46"/>
  <c r="AN34" i="46"/>
  <c r="AM34" i="46"/>
  <c r="AF7" i="46"/>
  <c r="AB7" i="46"/>
  <c r="Z7" i="46"/>
  <c r="Y7" i="46"/>
  <c r="X7" i="46"/>
  <c r="W7" i="46"/>
  <c r="V7" i="46"/>
  <c r="U7" i="46"/>
  <c r="S7" i="46"/>
  <c r="R7" i="46"/>
  <c r="Q7" i="46"/>
  <c r="P7" i="46"/>
  <c r="G7" i="46"/>
  <c r="E7" i="46"/>
  <c r="D7" i="46"/>
  <c r="C7" i="46"/>
  <c r="B7" i="46"/>
  <c r="D35" i="44"/>
  <c r="B35" i="44"/>
  <c r="B35" i="43"/>
  <c r="AB14" i="46"/>
  <c r="D35" i="42"/>
  <c r="B35" i="42"/>
  <c r="N35" i="40"/>
  <c r="S34" i="40"/>
  <c r="O33" i="46" s="1"/>
  <c r="R34" i="40"/>
  <c r="N33" i="46" s="1"/>
  <c r="S33" i="40"/>
  <c r="O32" i="46" s="1"/>
  <c r="R33" i="40"/>
  <c r="N32" i="46" s="1"/>
  <c r="S32" i="40"/>
  <c r="O31" i="46" s="1"/>
  <c r="R32" i="40"/>
  <c r="N31" i="46" s="1"/>
  <c r="S31" i="40"/>
  <c r="O30" i="46" s="1"/>
  <c r="R31" i="40"/>
  <c r="N30" i="46" s="1"/>
  <c r="R30" i="40"/>
  <c r="N29" i="46" s="1"/>
  <c r="S29" i="40"/>
  <c r="O28" i="46" s="1"/>
  <c r="R29" i="40"/>
  <c r="N28" i="46" s="1"/>
  <c r="S28" i="40"/>
  <c r="O27" i="46" s="1"/>
  <c r="R28" i="40"/>
  <c r="N27" i="46" s="1"/>
  <c r="S27" i="40"/>
  <c r="O26" i="46" s="1"/>
  <c r="R27" i="40"/>
  <c r="N26" i="46" s="1"/>
  <c r="R26" i="40"/>
  <c r="N25" i="46" s="1"/>
  <c r="R25" i="40"/>
  <c r="N24" i="46" s="1"/>
  <c r="S24" i="40"/>
  <c r="O23" i="46" s="1"/>
  <c r="R24" i="40"/>
  <c r="N23" i="46" s="1"/>
  <c r="S23" i="40"/>
  <c r="O22" i="46" s="1"/>
  <c r="R23" i="40"/>
  <c r="N22" i="46" s="1"/>
  <c r="R22" i="40"/>
  <c r="N21" i="46" s="1"/>
  <c r="S21" i="40"/>
  <c r="O20" i="46" s="1"/>
  <c r="R21" i="40"/>
  <c r="N20" i="46" s="1"/>
  <c r="S20" i="40"/>
  <c r="O19" i="46" s="1"/>
  <c r="R20" i="40"/>
  <c r="N19" i="46" s="1"/>
  <c r="S19" i="40"/>
  <c r="O18" i="46" s="1"/>
  <c r="R19" i="40"/>
  <c r="N18" i="46" s="1"/>
  <c r="R18" i="40"/>
  <c r="N17" i="46" s="1"/>
  <c r="S17" i="40"/>
  <c r="O16" i="46" s="1"/>
  <c r="R17" i="40"/>
  <c r="N16" i="46" s="1"/>
  <c r="S16" i="40"/>
  <c r="R16" i="40"/>
  <c r="N15" i="46" s="1"/>
  <c r="S15" i="40"/>
  <c r="O14" i="46" s="1"/>
  <c r="R15" i="40"/>
  <c r="N14" i="46" s="1"/>
  <c r="R14" i="40"/>
  <c r="N13" i="46" s="1"/>
  <c r="S12" i="40"/>
  <c r="O11" i="46" s="1"/>
  <c r="R12" i="40"/>
  <c r="N11" i="46" s="1"/>
  <c r="R11" i="40"/>
  <c r="N10" i="46" s="1"/>
  <c r="S10" i="40"/>
  <c r="O9" i="46" s="1"/>
  <c r="R10" i="40"/>
  <c r="N9" i="46" s="1"/>
  <c r="S9" i="40"/>
  <c r="O8" i="46" s="1"/>
  <c r="H33" i="39"/>
  <c r="F33" i="39"/>
  <c r="M32" i="39"/>
  <c r="M33" i="46" s="1"/>
  <c r="L32" i="39"/>
  <c r="L33" i="46" s="1"/>
  <c r="M31" i="39"/>
  <c r="M32" i="46" s="1"/>
  <c r="L31" i="39"/>
  <c r="L32" i="46" s="1"/>
  <c r="M30" i="39"/>
  <c r="M31" i="46" s="1"/>
  <c r="L30" i="39"/>
  <c r="L31" i="46" s="1"/>
  <c r="M29" i="39"/>
  <c r="M30" i="46" s="1"/>
  <c r="L29" i="39"/>
  <c r="L30" i="46" s="1"/>
  <c r="L28" i="39"/>
  <c r="L29" i="46" s="1"/>
  <c r="M27" i="39"/>
  <c r="M28" i="46" s="1"/>
  <c r="L27" i="39"/>
  <c r="L28" i="46" s="1"/>
  <c r="M26" i="39"/>
  <c r="M27" i="46" s="1"/>
  <c r="L26" i="39"/>
  <c r="L26" i="46" s="1"/>
  <c r="M25" i="39"/>
  <c r="M26" i="46" s="1"/>
  <c r="L25" i="39"/>
  <c r="L24" i="39"/>
  <c r="L25" i="46" s="1"/>
  <c r="M23" i="39"/>
  <c r="M24" i="46" s="1"/>
  <c r="L23" i="39"/>
  <c r="L24" i="46" s="1"/>
  <c r="M22" i="39"/>
  <c r="M23" i="46" s="1"/>
  <c r="L22" i="39"/>
  <c r="L23" i="46" s="1"/>
  <c r="M21" i="39"/>
  <c r="M22" i="46" s="1"/>
  <c r="L21" i="39"/>
  <c r="L22" i="46" s="1"/>
  <c r="L20" i="39"/>
  <c r="L21" i="46" s="1"/>
  <c r="M19" i="39"/>
  <c r="M20" i="46" s="1"/>
  <c r="L19" i="39"/>
  <c r="L20" i="46" s="1"/>
  <c r="M18" i="39"/>
  <c r="M19" i="46" s="1"/>
  <c r="L18" i="39"/>
  <c r="L19" i="46" s="1"/>
  <c r="M17" i="39"/>
  <c r="M18" i="46" s="1"/>
  <c r="L17" i="39"/>
  <c r="L18" i="46" s="1"/>
  <c r="L16" i="39"/>
  <c r="L17" i="46" s="1"/>
  <c r="M15" i="39"/>
  <c r="M16" i="46" s="1"/>
  <c r="L15" i="39"/>
  <c r="L16" i="46" s="1"/>
  <c r="M14" i="39"/>
  <c r="M15" i="46" s="1"/>
  <c r="L14" i="39"/>
  <c r="L15" i="46" s="1"/>
  <c r="M13" i="39"/>
  <c r="M14" i="46" s="1"/>
  <c r="L13" i="39"/>
  <c r="L14" i="46" s="1"/>
  <c r="L12" i="39"/>
  <c r="L13" i="46" s="1"/>
  <c r="L11" i="39"/>
  <c r="L12" i="46" s="1"/>
  <c r="M10" i="39"/>
  <c r="M11" i="46" s="1"/>
  <c r="L10" i="39"/>
  <c r="L11" i="46" s="1"/>
  <c r="L9" i="39"/>
  <c r="L10" i="46" s="1"/>
  <c r="M8" i="39"/>
  <c r="M9" i="46" s="1"/>
  <c r="L8" i="39"/>
  <c r="L9" i="46" s="1"/>
  <c r="M7" i="39"/>
  <c r="M8" i="46" s="1"/>
  <c r="L7" i="39"/>
  <c r="L8" i="46" s="1"/>
  <c r="U34" i="38"/>
  <c r="T34" i="38"/>
  <c r="S34" i="38"/>
  <c r="R34" i="38"/>
  <c r="N34" i="38"/>
  <c r="L34" i="38"/>
  <c r="W33" i="38"/>
  <c r="K33" i="46" s="1"/>
  <c r="V33" i="38"/>
  <c r="J33" i="46" s="1"/>
  <c r="W32" i="38"/>
  <c r="K32" i="46" s="1"/>
  <c r="W31" i="38"/>
  <c r="K31" i="46" s="1"/>
  <c r="V31" i="38"/>
  <c r="J31" i="46" s="1"/>
  <c r="W30" i="38"/>
  <c r="K30" i="46" s="1"/>
  <c r="V30" i="38"/>
  <c r="J30" i="46" s="1"/>
  <c r="V29" i="38"/>
  <c r="J29" i="46" s="1"/>
  <c r="W28" i="38"/>
  <c r="K28" i="46" s="1"/>
  <c r="V28" i="38"/>
  <c r="J28" i="46" s="1"/>
  <c r="W27" i="38"/>
  <c r="K27" i="46" s="1"/>
  <c r="V27" i="38"/>
  <c r="J27" i="46" s="1"/>
  <c r="W26" i="38"/>
  <c r="K26" i="46" s="1"/>
  <c r="V26" i="38"/>
  <c r="J26" i="46" s="1"/>
  <c r="V25" i="38"/>
  <c r="J25" i="46" s="1"/>
  <c r="V24" i="38"/>
  <c r="J24" i="46" s="1"/>
  <c r="W23" i="38"/>
  <c r="K23" i="46" s="1"/>
  <c r="V23" i="38"/>
  <c r="J23" i="46" s="1"/>
  <c r="W22" i="38"/>
  <c r="K22" i="46" s="1"/>
  <c r="V22" i="38"/>
  <c r="J22" i="46" s="1"/>
  <c r="V21" i="38"/>
  <c r="J21" i="46" s="1"/>
  <c r="V20" i="38"/>
  <c r="J20" i="46" s="1"/>
  <c r="V19" i="38"/>
  <c r="J19" i="46" s="1"/>
  <c r="W18" i="38"/>
  <c r="K18" i="46" s="1"/>
  <c r="V18" i="38"/>
  <c r="J18" i="46" s="1"/>
  <c r="F19" i="50" s="1"/>
  <c r="V17" i="38"/>
  <c r="J17" i="46" s="1"/>
  <c r="W16" i="38"/>
  <c r="K16" i="46" s="1"/>
  <c r="V16" i="38"/>
  <c r="J16" i="46" s="1"/>
  <c r="F17" i="50" s="1"/>
  <c r="W15" i="38"/>
  <c r="K15" i="46" s="1"/>
  <c r="V15" i="38"/>
  <c r="J15" i="46" s="1"/>
  <c r="W14" i="38"/>
  <c r="K14" i="46" s="1"/>
  <c r="V14" i="38"/>
  <c r="J14" i="46" s="1"/>
  <c r="F15" i="50" s="1"/>
  <c r="V13" i="38"/>
  <c r="J13" i="46" s="1"/>
  <c r="V12" i="38"/>
  <c r="J12" i="46" s="1"/>
  <c r="W11" i="38"/>
  <c r="K11" i="46" s="1"/>
  <c r="V11" i="38"/>
  <c r="J11" i="46" s="1"/>
  <c r="V10" i="38"/>
  <c r="J10" i="46" s="1"/>
  <c r="V9" i="38"/>
  <c r="J9" i="46" s="1"/>
  <c r="W8" i="38"/>
  <c r="K8" i="46" s="1"/>
  <c r="V8" i="38"/>
  <c r="J8" i="46" s="1"/>
  <c r="Q33" i="37"/>
  <c r="P33" i="37"/>
  <c r="N33" i="37"/>
  <c r="L33" i="37"/>
  <c r="J33" i="37"/>
  <c r="H33" i="37"/>
  <c r="S32" i="37"/>
  <c r="I33" i="46" s="1"/>
  <c r="R32" i="37"/>
  <c r="H33" i="46" s="1"/>
  <c r="S31" i="37"/>
  <c r="I32" i="46" s="1"/>
  <c r="R31" i="37"/>
  <c r="H32" i="46" s="1"/>
  <c r="S30" i="37"/>
  <c r="I31" i="46" s="1"/>
  <c r="R30" i="37"/>
  <c r="H31" i="46" s="1"/>
  <c r="S29" i="37"/>
  <c r="I30" i="46" s="1"/>
  <c r="R29" i="37"/>
  <c r="H30" i="46" s="1"/>
  <c r="R28" i="37"/>
  <c r="H29" i="46" s="1"/>
  <c r="S27" i="37"/>
  <c r="I28" i="46" s="1"/>
  <c r="R27" i="37"/>
  <c r="H28" i="46" s="1"/>
  <c r="S26" i="37"/>
  <c r="I27" i="46" s="1"/>
  <c r="R26" i="37"/>
  <c r="H27" i="46" s="1"/>
  <c r="S25" i="37"/>
  <c r="I26" i="46" s="1"/>
  <c r="R25" i="37"/>
  <c r="H26" i="46" s="1"/>
  <c r="R24" i="37"/>
  <c r="H25" i="46" s="1"/>
  <c r="S23" i="37"/>
  <c r="I24" i="46" s="1"/>
  <c r="R23" i="37"/>
  <c r="H24" i="46" s="1"/>
  <c r="S22" i="37"/>
  <c r="I23" i="46" s="1"/>
  <c r="R22" i="37"/>
  <c r="H23" i="46" s="1"/>
  <c r="S21" i="37"/>
  <c r="I22" i="46" s="1"/>
  <c r="R21" i="37"/>
  <c r="H22" i="46" s="1"/>
  <c r="R20" i="37"/>
  <c r="H21" i="46" s="1"/>
  <c r="S19" i="37"/>
  <c r="I20" i="46" s="1"/>
  <c r="R19" i="37"/>
  <c r="H20" i="46" s="1"/>
  <c r="S18" i="37"/>
  <c r="I19" i="46" s="1"/>
  <c r="R18" i="37"/>
  <c r="H19" i="46" s="1"/>
  <c r="S17" i="37"/>
  <c r="I18" i="46" s="1"/>
  <c r="R17" i="37"/>
  <c r="H18" i="46" s="1"/>
  <c r="R16" i="37"/>
  <c r="H17" i="46" s="1"/>
  <c r="S15" i="37"/>
  <c r="I16" i="46" s="1"/>
  <c r="R15" i="37"/>
  <c r="H16" i="46" s="1"/>
  <c r="S14" i="37"/>
  <c r="I15" i="46" s="1"/>
  <c r="R14" i="37"/>
  <c r="H15" i="46" s="1"/>
  <c r="S13" i="37"/>
  <c r="I14" i="46" s="1"/>
  <c r="R13" i="37"/>
  <c r="H14" i="46" s="1"/>
  <c r="R12" i="37"/>
  <c r="H13" i="46" s="1"/>
  <c r="R11" i="37"/>
  <c r="H12" i="46" s="1"/>
  <c r="S10" i="37"/>
  <c r="I11" i="46" s="1"/>
  <c r="R10" i="37"/>
  <c r="H11" i="46" s="1"/>
  <c r="R9" i="37"/>
  <c r="H10" i="46" s="1"/>
  <c r="S8" i="37"/>
  <c r="I9" i="46" s="1"/>
  <c r="R8" i="37"/>
  <c r="H9" i="46" s="1"/>
  <c r="S7" i="37"/>
  <c r="I8" i="46" s="1"/>
  <c r="R7" i="37"/>
  <c r="H8" i="46" s="1"/>
  <c r="D34" i="35"/>
  <c r="F34" i="34"/>
  <c r="D34" i="34"/>
  <c r="B34" i="34"/>
  <c r="F29" i="50" l="1"/>
  <c r="G29" i="50"/>
  <c r="F20" i="50"/>
  <c r="G12" i="50"/>
  <c r="F25" i="50"/>
  <c r="G24" i="50"/>
  <c r="F24" i="50"/>
  <c r="F26" i="50"/>
  <c r="G33" i="50"/>
  <c r="G34" i="50"/>
  <c r="F34" i="50"/>
  <c r="F27" i="50"/>
  <c r="F22" i="50"/>
  <c r="F11" i="50"/>
  <c r="G9" i="50"/>
  <c r="D33" i="39"/>
  <c r="F21" i="50"/>
  <c r="G32" i="50"/>
  <c r="F32" i="50"/>
  <c r="F31" i="50"/>
  <c r="G31" i="50"/>
  <c r="G28" i="50"/>
  <c r="F28" i="50"/>
  <c r="G23" i="50"/>
  <c r="F23" i="50"/>
  <c r="G15" i="50"/>
  <c r="AJ7" i="46"/>
  <c r="AI7" i="46"/>
  <c r="AI34" i="46" s="1"/>
  <c r="B30" i="47" s="1"/>
  <c r="B31" i="36"/>
  <c r="AC7" i="46"/>
  <c r="B34" i="35"/>
  <c r="S8" i="40"/>
  <c r="O7" i="46" s="1"/>
  <c r="R6" i="37"/>
  <c r="H7" i="46" s="1"/>
  <c r="S6" i="37"/>
  <c r="I7" i="46" s="1"/>
  <c r="L6" i="39"/>
  <c r="L7" i="46" s="1"/>
  <c r="B8" i="50" s="1"/>
  <c r="D35" i="43"/>
  <c r="H34" i="38"/>
  <c r="AE7" i="46"/>
  <c r="G19" i="50"/>
  <c r="H34" i="46"/>
  <c r="B11" i="47" s="1"/>
  <c r="G16" i="50"/>
  <c r="R8" i="40"/>
  <c r="N7" i="46" s="1"/>
  <c r="M6" i="39"/>
  <c r="M7" i="46" s="1"/>
  <c r="AK21" i="46"/>
  <c r="AK25" i="46"/>
  <c r="AK29" i="46"/>
  <c r="AK33" i="46"/>
  <c r="W7" i="38"/>
  <c r="V7" i="38"/>
  <c r="J7" i="46" s="1"/>
  <c r="B34" i="38"/>
  <c r="V32" i="38"/>
  <c r="J32" i="46" s="1"/>
  <c r="F33" i="50" s="1"/>
  <c r="R9" i="40"/>
  <c r="D35" i="40"/>
  <c r="AL8" i="46"/>
  <c r="HM8" i="46" s="1"/>
  <c r="HN8" i="46" s="1"/>
  <c r="B10" i="50"/>
  <c r="AK14" i="46"/>
  <c r="AL18" i="46"/>
  <c r="HM18" i="46" s="1"/>
  <c r="HN18" i="46" s="1"/>
  <c r="B18" i="50"/>
  <c r="F10" i="50"/>
  <c r="F12" i="50"/>
  <c r="F14" i="50"/>
  <c r="F16" i="50"/>
  <c r="F18" i="50"/>
  <c r="AL14" i="46"/>
  <c r="HM14" i="46" s="1"/>
  <c r="HN14" i="46" s="1"/>
  <c r="AK15" i="46"/>
  <c r="AK17" i="46"/>
  <c r="AK10" i="46"/>
  <c r="AK13" i="46"/>
  <c r="AK11" i="46"/>
  <c r="AK16" i="46"/>
  <c r="AK18" i="46"/>
  <c r="AK23" i="46"/>
  <c r="B26" i="50"/>
  <c r="AK31" i="46"/>
  <c r="B34" i="50"/>
  <c r="C10" i="50"/>
  <c r="C12" i="50"/>
  <c r="B22" i="50"/>
  <c r="AL22" i="46"/>
  <c r="HM22" i="46" s="1"/>
  <c r="HN22" i="46" s="1"/>
  <c r="B30" i="50"/>
  <c r="AL30" i="46"/>
  <c r="HM30" i="46" s="1"/>
  <c r="HN30" i="46" s="1"/>
  <c r="B34" i="46"/>
  <c r="B7" i="47" s="1"/>
  <c r="F34" i="46"/>
  <c r="B9" i="47" s="1"/>
  <c r="R34" i="46"/>
  <c r="B18" i="47" s="1"/>
  <c r="W34" i="46"/>
  <c r="B21" i="47" s="1"/>
  <c r="AA34" i="46"/>
  <c r="B24" i="47" s="1"/>
  <c r="AE34" i="46"/>
  <c r="B28" i="47" s="1"/>
  <c r="B9" i="50"/>
  <c r="AK9" i="46"/>
  <c r="B11" i="50"/>
  <c r="B13" i="50"/>
  <c r="B15" i="50"/>
  <c r="B17" i="50"/>
  <c r="B19" i="50"/>
  <c r="B23" i="50"/>
  <c r="AK22" i="46"/>
  <c r="B27" i="50"/>
  <c r="AK26" i="46"/>
  <c r="L27" i="46"/>
  <c r="B31" i="50"/>
  <c r="AK30" i="46"/>
  <c r="AL33" i="46"/>
  <c r="C16" i="50"/>
  <c r="R33" i="37"/>
  <c r="F30" i="50"/>
  <c r="C9" i="50"/>
  <c r="AL11" i="46"/>
  <c r="HM11" i="46" s="1"/>
  <c r="HN11" i="46" s="1"/>
  <c r="C15" i="50"/>
  <c r="AL15" i="46"/>
  <c r="HM15" i="46" s="1"/>
  <c r="HN15" i="46" s="1"/>
  <c r="C17" i="50"/>
  <c r="C19" i="50"/>
  <c r="B20" i="50"/>
  <c r="AK19" i="46"/>
  <c r="B24" i="50"/>
  <c r="AL28" i="46"/>
  <c r="HM28" i="46" s="1"/>
  <c r="HN28" i="46" s="1"/>
  <c r="B32" i="50"/>
  <c r="D34" i="46"/>
  <c r="B8" i="47" s="1"/>
  <c r="P34" i="46"/>
  <c r="B17" i="47" s="1"/>
  <c r="U34" i="46"/>
  <c r="B20" i="47" s="1"/>
  <c r="Y34" i="46"/>
  <c r="B23" i="47" s="1"/>
  <c r="AC34" i="46"/>
  <c r="B27" i="47" s="1"/>
  <c r="AG34" i="46"/>
  <c r="B29" i="47" s="1"/>
  <c r="B12" i="50"/>
  <c r="B14" i="50"/>
  <c r="B16" i="50"/>
  <c r="C20" i="50"/>
  <c r="AK20" i="46"/>
  <c r="AL23" i="46"/>
  <c r="HM23" i="46" s="1"/>
  <c r="HN23" i="46" s="1"/>
  <c r="B25" i="50"/>
  <c r="AK24" i="46"/>
  <c r="B29" i="50"/>
  <c r="AK28" i="46"/>
  <c r="AL31" i="46"/>
  <c r="HM31" i="46" s="1"/>
  <c r="HN31" i="46" s="1"/>
  <c r="B33" i="50"/>
  <c r="B21" i="50"/>
  <c r="C23" i="50"/>
  <c r="C25" i="50"/>
  <c r="C27" i="50"/>
  <c r="C29" i="50"/>
  <c r="C31" i="50"/>
  <c r="C33" i="50"/>
  <c r="C21" i="50"/>
  <c r="C24" i="50"/>
  <c r="C32" i="50"/>
  <c r="AL32" i="46"/>
  <c r="HM32" i="46" s="1"/>
  <c r="HN32" i="46" s="1"/>
  <c r="C34" i="50"/>
  <c r="E222" i="19"/>
  <c r="E214" i="19"/>
  <c r="C195" i="19"/>
  <c r="E194" i="19"/>
  <c r="E154" i="19"/>
  <c r="E147" i="19"/>
  <c r="C125" i="19"/>
  <c r="E124" i="19"/>
  <c r="E119" i="19"/>
  <c r="E104" i="19"/>
  <c r="E101" i="19"/>
  <c r="E75" i="19"/>
  <c r="E31" i="19"/>
  <c r="E27" i="19"/>
  <c r="C24" i="19"/>
  <c r="E21" i="19"/>
  <c r="E24" i="19" s="1"/>
  <c r="C19" i="19"/>
  <c r="E18" i="19"/>
  <c r="E19" i="19" s="1"/>
  <c r="E16" i="19"/>
  <c r="E9" i="19"/>
  <c r="E14" i="19" s="1"/>
  <c r="E388" i="6"/>
  <c r="E178" i="15"/>
  <c r="C388" i="6"/>
  <c r="E447" i="6"/>
  <c r="E416" i="6"/>
  <c r="E390" i="6"/>
  <c r="E387" i="6"/>
  <c r="E380" i="6"/>
  <c r="E375" i="6"/>
  <c r="E360" i="6"/>
  <c r="E299" i="6"/>
  <c r="C196" i="6"/>
  <c r="C448" i="6" s="1"/>
  <c r="C449" i="6" s="1"/>
  <c r="E195" i="6"/>
  <c r="E193" i="6"/>
  <c r="E190" i="6"/>
  <c r="E170" i="6"/>
  <c r="E122" i="6"/>
  <c r="E64" i="6"/>
  <c r="C52" i="6"/>
  <c r="E51" i="6"/>
  <c r="E46" i="6"/>
  <c r="E43" i="6"/>
  <c r="E40" i="6"/>
  <c r="C37" i="6"/>
  <c r="E36" i="6"/>
  <c r="E33" i="6"/>
  <c r="E31" i="6"/>
  <c r="E26" i="6"/>
  <c r="E11" i="6"/>
  <c r="AK32" i="46" l="1"/>
  <c r="L33" i="39"/>
  <c r="B14" i="47" s="1"/>
  <c r="B34" i="47" s="1"/>
  <c r="AH7" i="46"/>
  <c r="L34" i="46"/>
  <c r="C8" i="50"/>
  <c r="AK7" i="46"/>
  <c r="C223" i="19"/>
  <c r="C224" i="19" s="1"/>
  <c r="H29" i="50"/>
  <c r="H14" i="50"/>
  <c r="D14" i="50" s="1"/>
  <c r="H24" i="50"/>
  <c r="H19" i="50"/>
  <c r="H11" i="50"/>
  <c r="H26" i="50"/>
  <c r="K32" i="50"/>
  <c r="K24" i="50"/>
  <c r="K33" i="50"/>
  <c r="H33" i="50"/>
  <c r="D33" i="50" s="1"/>
  <c r="H12" i="50"/>
  <c r="D12" i="50" s="1"/>
  <c r="H32" i="50"/>
  <c r="H17" i="50"/>
  <c r="K31" i="50"/>
  <c r="K23" i="50"/>
  <c r="H20" i="50"/>
  <c r="K15" i="50"/>
  <c r="H23" i="50"/>
  <c r="H15" i="50"/>
  <c r="H22" i="50"/>
  <c r="H34" i="50"/>
  <c r="I34" i="50" s="1"/>
  <c r="K34" i="50"/>
  <c r="K29" i="50"/>
  <c r="H21" i="50"/>
  <c r="H25" i="50"/>
  <c r="K19" i="50"/>
  <c r="K9" i="50"/>
  <c r="K16" i="50"/>
  <c r="H31" i="50"/>
  <c r="H27" i="50"/>
  <c r="K12" i="50"/>
  <c r="H16" i="50"/>
  <c r="D16" i="50" s="1"/>
  <c r="B28" i="50"/>
  <c r="K7" i="46"/>
  <c r="V34" i="38"/>
  <c r="B26" i="47"/>
  <c r="B35" i="50"/>
  <c r="B22" i="47"/>
  <c r="AK27" i="46"/>
  <c r="H18" i="50"/>
  <c r="D18" i="50" s="1"/>
  <c r="N8" i="46"/>
  <c r="B19" i="47"/>
  <c r="H30" i="50"/>
  <c r="D30" i="50" s="1"/>
  <c r="H10" i="50"/>
  <c r="D10" i="50" s="1"/>
  <c r="B16" i="47"/>
  <c r="F8" i="50"/>
  <c r="J34" i="46"/>
  <c r="B12" i="47" s="1"/>
  <c r="E195" i="19"/>
  <c r="E125" i="19"/>
  <c r="C28" i="19"/>
  <c r="E28" i="19"/>
  <c r="E52" i="6"/>
  <c r="C65" i="6"/>
  <c r="E196" i="6"/>
  <c r="E448" i="6" s="1"/>
  <c r="E449" i="6" s="1"/>
  <c r="E37" i="6"/>
  <c r="E65" i="6" s="1"/>
  <c r="E238" i="5"/>
  <c r="E18" i="44" s="1"/>
  <c r="X17" i="46" s="1"/>
  <c r="E235" i="5"/>
  <c r="E18" i="42" s="1"/>
  <c r="S17" i="46" s="1"/>
  <c r="E233" i="5"/>
  <c r="C14" i="41" s="1"/>
  <c r="AJ17" i="46" s="1"/>
  <c r="E225" i="5"/>
  <c r="E18" i="45" s="1"/>
  <c r="AF17" i="46" s="1"/>
  <c r="E203" i="5"/>
  <c r="E18" i="43" s="1"/>
  <c r="AB17" i="46" s="1"/>
  <c r="C201" i="5"/>
  <c r="E200" i="5"/>
  <c r="K18" i="40" s="1"/>
  <c r="E177" i="5"/>
  <c r="I18" i="40" s="1"/>
  <c r="E131" i="5"/>
  <c r="C18" i="40" s="1"/>
  <c r="C115" i="5"/>
  <c r="E114" i="5"/>
  <c r="Q17" i="38" s="1"/>
  <c r="E99" i="5"/>
  <c r="E17" i="38" s="1"/>
  <c r="E97" i="5"/>
  <c r="C17" i="38" s="1"/>
  <c r="C18" i="45"/>
  <c r="AD17" i="46" s="1"/>
  <c r="E58" i="5"/>
  <c r="C18" i="42" s="1"/>
  <c r="Q17" i="46" s="1"/>
  <c r="C56" i="5"/>
  <c r="E55" i="5"/>
  <c r="K16" i="39" s="1"/>
  <c r="E50" i="5"/>
  <c r="I16" i="39" s="1"/>
  <c r="E48" i="5"/>
  <c r="E16" i="39" s="1"/>
  <c r="E45" i="5"/>
  <c r="C16" i="39" s="1"/>
  <c r="C38" i="5"/>
  <c r="E37" i="5"/>
  <c r="O16" i="37" s="1"/>
  <c r="E34" i="5"/>
  <c r="M16" i="37" s="1"/>
  <c r="E32" i="5"/>
  <c r="K16" i="37" s="1"/>
  <c r="E29" i="5"/>
  <c r="G16" i="37" s="1"/>
  <c r="E22" i="5"/>
  <c r="C16" i="37" s="1"/>
  <c r="E18" i="5"/>
  <c r="C17" i="35" s="1"/>
  <c r="G17" i="46" s="1"/>
  <c r="E16" i="5"/>
  <c r="C17" i="34" s="1"/>
  <c r="C17" i="46" s="1"/>
  <c r="E697" i="16"/>
  <c r="E698" i="16" s="1"/>
  <c r="C698" i="16"/>
  <c r="C697" i="16"/>
  <c r="C622" i="16"/>
  <c r="C487" i="16"/>
  <c r="E81" i="16"/>
  <c r="C38" i="16"/>
  <c r="C28" i="16"/>
  <c r="E27" i="16"/>
  <c r="E15" i="16"/>
  <c r="E696" i="16"/>
  <c r="E677" i="16"/>
  <c r="E675" i="16"/>
  <c r="E621" i="16"/>
  <c r="E616" i="16"/>
  <c r="E591" i="16"/>
  <c r="E583" i="16"/>
  <c r="E486" i="16"/>
  <c r="E225" i="16"/>
  <c r="E220" i="16"/>
  <c r="E217" i="16"/>
  <c r="E214" i="16"/>
  <c r="E117" i="16"/>
  <c r="E48" i="16"/>
  <c r="E44" i="16"/>
  <c r="E42" i="16"/>
  <c r="E40" i="16"/>
  <c r="E37" i="16"/>
  <c r="E30" i="16"/>
  <c r="E25" i="16"/>
  <c r="E20" i="16"/>
  <c r="E12" i="16"/>
  <c r="S16" i="37" l="1"/>
  <c r="I17" i="46" s="1"/>
  <c r="W17" i="38"/>
  <c r="K17" i="46" s="1"/>
  <c r="S18" i="40"/>
  <c r="O17" i="46" s="1"/>
  <c r="M16" i="39"/>
  <c r="M17" i="46" s="1"/>
  <c r="C18" i="50" s="1"/>
  <c r="C239" i="5"/>
  <c r="E12" i="50"/>
  <c r="J12" i="50"/>
  <c r="I30" i="50"/>
  <c r="E9" i="50"/>
  <c r="J9" i="50"/>
  <c r="E29" i="50"/>
  <c r="J29" i="50"/>
  <c r="I10" i="50"/>
  <c r="E34" i="50"/>
  <c r="J34" i="50"/>
  <c r="E33" i="50"/>
  <c r="J33" i="50"/>
  <c r="D34" i="50"/>
  <c r="E24" i="50"/>
  <c r="J24" i="50"/>
  <c r="I33" i="50"/>
  <c r="E32" i="50"/>
  <c r="J32" i="50"/>
  <c r="E31" i="50"/>
  <c r="J31" i="50"/>
  <c r="E23" i="50"/>
  <c r="J23" i="50"/>
  <c r="E15" i="50"/>
  <c r="J15" i="50"/>
  <c r="G8" i="50"/>
  <c r="K8" i="50" s="1"/>
  <c r="E8" i="50" s="1"/>
  <c r="AL7" i="46"/>
  <c r="E19" i="50"/>
  <c r="J19" i="50"/>
  <c r="E223" i="19"/>
  <c r="E224" i="19" s="1"/>
  <c r="E16" i="50"/>
  <c r="J16" i="50"/>
  <c r="D32" i="50"/>
  <c r="I32" i="50"/>
  <c r="D26" i="50"/>
  <c r="I26" i="50"/>
  <c r="D23" i="50"/>
  <c r="I23" i="50"/>
  <c r="D29" i="50"/>
  <c r="I29" i="50"/>
  <c r="D17" i="50"/>
  <c r="I17" i="50"/>
  <c r="D11" i="50"/>
  <c r="I11" i="50"/>
  <c r="I16" i="50"/>
  <c r="I18" i="50"/>
  <c r="D31" i="50"/>
  <c r="I31" i="50"/>
  <c r="D25" i="50"/>
  <c r="I25" i="50"/>
  <c r="D15" i="50"/>
  <c r="I15" i="50"/>
  <c r="I14" i="50"/>
  <c r="H8" i="50"/>
  <c r="D8" i="50" s="1"/>
  <c r="D21" i="50"/>
  <c r="I21" i="50"/>
  <c r="D27" i="50"/>
  <c r="I27" i="50"/>
  <c r="D22" i="50"/>
  <c r="I22" i="50"/>
  <c r="D20" i="50"/>
  <c r="I20" i="50"/>
  <c r="D19" i="50"/>
  <c r="I19" i="50"/>
  <c r="D24" i="50"/>
  <c r="I24" i="50"/>
  <c r="I12" i="50"/>
  <c r="H28" i="50"/>
  <c r="F9" i="50"/>
  <c r="AK8" i="46"/>
  <c r="B10" i="47"/>
  <c r="E201" i="5"/>
  <c r="E115" i="5"/>
  <c r="C69" i="5"/>
  <c r="E56" i="5"/>
  <c r="E38" i="5"/>
  <c r="E487" i="16"/>
  <c r="C45" i="16"/>
  <c r="E28" i="16"/>
  <c r="E622" i="16"/>
  <c r="E38" i="16"/>
  <c r="E374" i="13"/>
  <c r="C374" i="13"/>
  <c r="E373" i="13"/>
  <c r="C373" i="13"/>
  <c r="E372" i="13"/>
  <c r="E367" i="13"/>
  <c r="E326" i="13"/>
  <c r="C287" i="13"/>
  <c r="E286" i="13"/>
  <c r="E279" i="13"/>
  <c r="E271" i="13"/>
  <c r="E227" i="13"/>
  <c r="E174" i="13"/>
  <c r="C106" i="13"/>
  <c r="E105" i="13"/>
  <c r="E103" i="13"/>
  <c r="E101" i="13"/>
  <c r="E95" i="13"/>
  <c r="E88" i="13"/>
  <c r="E86" i="13"/>
  <c r="E79" i="13"/>
  <c r="E66" i="13"/>
  <c r="E50" i="13"/>
  <c r="E45" i="13"/>
  <c r="E43" i="13"/>
  <c r="C40" i="13"/>
  <c r="E39" i="13"/>
  <c r="E34" i="13"/>
  <c r="E29" i="13"/>
  <c r="C27" i="13"/>
  <c r="E26" i="13"/>
  <c r="E23" i="13"/>
  <c r="E21" i="13"/>
  <c r="E18" i="13"/>
  <c r="E12" i="13"/>
  <c r="E222" i="31"/>
  <c r="Q29" i="38" s="1"/>
  <c r="E520" i="31"/>
  <c r="C26" i="41" s="1"/>
  <c r="AJ29" i="46" s="1"/>
  <c r="E567" i="31"/>
  <c r="E30" i="45" s="1"/>
  <c r="AF29" i="46" s="1"/>
  <c r="C467" i="31"/>
  <c r="E466" i="31"/>
  <c r="C30" i="40" s="1"/>
  <c r="E456" i="31"/>
  <c r="G30" i="40" s="1"/>
  <c r="E453" i="31"/>
  <c r="I30" i="40" s="1"/>
  <c r="E418" i="31"/>
  <c r="K30" i="40" s="1"/>
  <c r="E30" i="40"/>
  <c r="S30" i="40" s="1"/>
  <c r="O29" i="46" s="1"/>
  <c r="C275" i="31"/>
  <c r="C568" i="31" s="1"/>
  <c r="E274" i="31"/>
  <c r="K29" i="38" s="1"/>
  <c r="E269" i="31"/>
  <c r="E29" i="38" s="1"/>
  <c r="E267" i="31"/>
  <c r="C29" i="38" s="1"/>
  <c r="W29" i="38" s="1"/>
  <c r="K29" i="46" s="1"/>
  <c r="E248" i="31"/>
  <c r="O29" i="38" s="1"/>
  <c r="E246" i="31"/>
  <c r="I29" i="38" s="1"/>
  <c r="E235" i="31"/>
  <c r="M29" i="38" s="1"/>
  <c r="E106" i="31"/>
  <c r="G29" i="38" s="1"/>
  <c r="E49" i="31"/>
  <c r="C26" i="36" s="1"/>
  <c r="AH29" i="46" s="1"/>
  <c r="E45" i="31"/>
  <c r="C30" i="45" s="1"/>
  <c r="AD29" i="46" s="1"/>
  <c r="E38" i="31"/>
  <c r="C30" i="44" s="1"/>
  <c r="V29" i="46" s="1"/>
  <c r="E36" i="31"/>
  <c r="C30" i="43" s="1"/>
  <c r="Z29" i="46" s="1"/>
  <c r="C34" i="31"/>
  <c r="E33" i="31"/>
  <c r="C28" i="39" s="1"/>
  <c r="E28" i="31"/>
  <c r="G28" i="39" s="1"/>
  <c r="G33" i="39" s="1"/>
  <c r="E26" i="31"/>
  <c r="E28" i="39" s="1"/>
  <c r="E23" i="31"/>
  <c r="M28" i="37" s="1"/>
  <c r="E21" i="31"/>
  <c r="G28" i="37" s="1"/>
  <c r="E19" i="31"/>
  <c r="K28" i="37" s="1"/>
  <c r="E14" i="31"/>
  <c r="C29" i="35" s="1"/>
  <c r="G29" i="46" s="1"/>
  <c r="E10" i="31"/>
  <c r="C29" i="34" s="1"/>
  <c r="C29" i="46" s="1"/>
  <c r="E565" i="30"/>
  <c r="E563" i="30"/>
  <c r="E561" i="30"/>
  <c r="E559" i="30"/>
  <c r="E532" i="30"/>
  <c r="C504" i="30"/>
  <c r="C566" i="30" s="1"/>
  <c r="E503" i="30"/>
  <c r="E498" i="30"/>
  <c r="E452" i="30"/>
  <c r="E224" i="30"/>
  <c r="C206" i="30"/>
  <c r="E205" i="30"/>
  <c r="E194" i="30"/>
  <c r="E190" i="30"/>
  <c r="E183" i="30"/>
  <c r="E181" i="30"/>
  <c r="E133" i="30"/>
  <c r="E105" i="30"/>
  <c r="E83" i="30"/>
  <c r="E62" i="30"/>
  <c r="E52" i="30"/>
  <c r="C50" i="30"/>
  <c r="E49" i="30"/>
  <c r="E47" i="30"/>
  <c r="E45" i="30"/>
  <c r="C41" i="30"/>
  <c r="E40" i="30"/>
  <c r="E34" i="30"/>
  <c r="E32" i="30"/>
  <c r="E22" i="30"/>
  <c r="C111" i="29"/>
  <c r="E110" i="29"/>
  <c r="C110" i="29"/>
  <c r="E109" i="29"/>
  <c r="E98" i="29"/>
  <c r="E84" i="29"/>
  <c r="C84" i="29"/>
  <c r="E83" i="29"/>
  <c r="E81" i="29"/>
  <c r="E76" i="29"/>
  <c r="E72" i="29"/>
  <c r="C49" i="29"/>
  <c r="E48" i="29"/>
  <c r="E46" i="29"/>
  <c r="E42" i="29"/>
  <c r="E36" i="29"/>
  <c r="C27" i="29"/>
  <c r="C30" i="29" s="1"/>
  <c r="E29" i="29"/>
  <c r="C28" i="43" s="1"/>
  <c r="E26" i="29"/>
  <c r="E24" i="29"/>
  <c r="E22" i="29"/>
  <c r="E19" i="29"/>
  <c r="E15" i="29"/>
  <c r="E11" i="29"/>
  <c r="C23" i="36"/>
  <c r="AH26" i="46" s="1"/>
  <c r="C279" i="28"/>
  <c r="C280" i="28" s="1"/>
  <c r="E278" i="28"/>
  <c r="E276" i="28"/>
  <c r="E274" i="28"/>
  <c r="E272" i="28"/>
  <c r="C214" i="28"/>
  <c r="C262" i="28"/>
  <c r="E611" i="27"/>
  <c r="E26" i="40" s="1"/>
  <c r="E129" i="22"/>
  <c r="E22" i="40" s="1"/>
  <c r="E65" i="22"/>
  <c r="C21" i="38" s="1"/>
  <c r="E76" i="22"/>
  <c r="G21" i="38" s="1"/>
  <c r="E40" i="17"/>
  <c r="E111" i="10"/>
  <c r="C144" i="8"/>
  <c r="G9" i="38"/>
  <c r="E109" i="8"/>
  <c r="E52" i="8"/>
  <c r="E39" i="8"/>
  <c r="E26" i="8"/>
  <c r="E261" i="7"/>
  <c r="E24" i="7"/>
  <c r="G18" i="50" l="1"/>
  <c r="AL17" i="46"/>
  <c r="HM17" i="46" s="1"/>
  <c r="HN17" i="46" s="1"/>
  <c r="K18" i="50"/>
  <c r="J18" i="50" s="1"/>
  <c r="C240" i="5"/>
  <c r="E239" i="5"/>
  <c r="C567" i="30"/>
  <c r="S28" i="37"/>
  <c r="I29" i="46" s="1"/>
  <c r="C30" i="50" s="1"/>
  <c r="M28" i="39"/>
  <c r="M29" i="46" s="1"/>
  <c r="AL29" i="46" s="1"/>
  <c r="HM29" i="46" s="1"/>
  <c r="HN29" i="46" s="1"/>
  <c r="G30" i="50"/>
  <c r="G27" i="50"/>
  <c r="AL26" i="46"/>
  <c r="HM26" i="46" s="1"/>
  <c r="HN26" i="46" s="1"/>
  <c r="Z27" i="46"/>
  <c r="J8" i="50"/>
  <c r="HM7" i="46"/>
  <c r="HN7" i="46" s="1"/>
  <c r="I8" i="50"/>
  <c r="D28" i="50"/>
  <c r="I28" i="50"/>
  <c r="H9" i="50"/>
  <c r="D9" i="50" s="1"/>
  <c r="E69" i="5"/>
  <c r="E45" i="16"/>
  <c r="E287" i="13"/>
  <c r="E106" i="13"/>
  <c r="C46" i="13"/>
  <c r="E40" i="13"/>
  <c r="E27" i="13"/>
  <c r="E467" i="31"/>
  <c r="E275" i="31"/>
  <c r="C46" i="31"/>
  <c r="C569" i="31" s="1"/>
  <c r="E34" i="31"/>
  <c r="E504" i="30"/>
  <c r="E566" i="30" s="1"/>
  <c r="E206" i="30"/>
  <c r="C63" i="30"/>
  <c r="E41" i="30"/>
  <c r="E50" i="30"/>
  <c r="E49" i="29"/>
  <c r="E27" i="29"/>
  <c r="E30" i="29"/>
  <c r="E111" i="29" s="1"/>
  <c r="E261" i="28"/>
  <c r="E256" i="28"/>
  <c r="E217" i="28"/>
  <c r="E213" i="28"/>
  <c r="E211" i="28"/>
  <c r="E193" i="28"/>
  <c r="E185" i="28"/>
  <c r="E121" i="28"/>
  <c r="E115" i="28"/>
  <c r="E63" i="28"/>
  <c r="E53" i="28"/>
  <c r="E29" i="28"/>
  <c r="E27" i="28"/>
  <c r="E25" i="28"/>
  <c r="E23" i="28"/>
  <c r="C18" i="28"/>
  <c r="C30" i="28" s="1"/>
  <c r="E15" i="28"/>
  <c r="E17" i="28"/>
  <c r="E12" i="28"/>
  <c r="E645" i="27"/>
  <c r="E26" i="45" s="1"/>
  <c r="AF25" i="46" s="1"/>
  <c r="E627" i="27"/>
  <c r="E26" i="44" s="1"/>
  <c r="X25" i="46" s="1"/>
  <c r="E635" i="27"/>
  <c r="E26" i="43" s="1"/>
  <c r="AB25" i="46" s="1"/>
  <c r="E625" i="27"/>
  <c r="E26" i="42" s="1"/>
  <c r="C616" i="27"/>
  <c r="E615" i="27"/>
  <c r="G26" i="40" s="1"/>
  <c r="E332" i="27"/>
  <c r="I26" i="40" s="1"/>
  <c r="C180" i="27"/>
  <c r="E179" i="27"/>
  <c r="I25" i="38" s="1"/>
  <c r="E145" i="27"/>
  <c r="O25" i="38" s="1"/>
  <c r="O34" i="38" s="1"/>
  <c r="E141" i="27"/>
  <c r="K25" i="38" s="1"/>
  <c r="E132" i="27"/>
  <c r="Q25" i="38" s="1"/>
  <c r="Q34" i="38" s="1"/>
  <c r="E122" i="27"/>
  <c r="G25" i="38" s="1"/>
  <c r="E73" i="27"/>
  <c r="E25" i="38" s="1"/>
  <c r="E71" i="27"/>
  <c r="C25" i="38" s="1"/>
  <c r="E65" i="27"/>
  <c r="C22" i="36" s="1"/>
  <c r="AH25" i="46" s="1"/>
  <c r="E58" i="27"/>
  <c r="E53" i="27"/>
  <c r="C26" i="43" s="1"/>
  <c r="Z25" i="46" s="1"/>
  <c r="E50" i="27"/>
  <c r="C26" i="42" s="1"/>
  <c r="Q25" i="46" s="1"/>
  <c r="E47" i="27"/>
  <c r="E39" i="27"/>
  <c r="E24" i="39" s="1"/>
  <c r="E35" i="27"/>
  <c r="C24" i="39" s="1"/>
  <c r="C33" i="27"/>
  <c r="C59" i="27" s="1"/>
  <c r="E32" i="27"/>
  <c r="K24" i="37" s="1"/>
  <c r="E30" i="27"/>
  <c r="E27" i="27"/>
  <c r="G24" i="37" s="1"/>
  <c r="E18" i="27"/>
  <c r="E24" i="37" s="1"/>
  <c r="E15" i="27"/>
  <c r="C24" i="37" s="1"/>
  <c r="E13" i="27"/>
  <c r="C25" i="35" s="1"/>
  <c r="G25" i="46" s="1"/>
  <c r="E10" i="27"/>
  <c r="C25" i="34" s="1"/>
  <c r="C25" i="46" s="1"/>
  <c r="E303" i="26"/>
  <c r="E299" i="26"/>
  <c r="E279" i="26"/>
  <c r="C275" i="26"/>
  <c r="C25" i="40"/>
  <c r="E267" i="26"/>
  <c r="E261" i="26"/>
  <c r="E25" i="40"/>
  <c r="E172" i="26"/>
  <c r="C144" i="26"/>
  <c r="E143" i="26"/>
  <c r="E117" i="26"/>
  <c r="E114" i="26"/>
  <c r="E111" i="26"/>
  <c r="E106" i="26"/>
  <c r="E96" i="26"/>
  <c r="E71" i="26"/>
  <c r="C24" i="38"/>
  <c r="W24" i="38" s="1"/>
  <c r="K24" i="46" s="1"/>
  <c r="E45" i="26"/>
  <c r="E28" i="26"/>
  <c r="C29" i="26"/>
  <c r="E41" i="26"/>
  <c r="E38" i="26"/>
  <c r="C36" i="26"/>
  <c r="E35" i="26"/>
  <c r="E33" i="26"/>
  <c r="E31" i="26"/>
  <c r="E22" i="26"/>
  <c r="E20" i="26"/>
  <c r="E18" i="26"/>
  <c r="E16" i="26"/>
  <c r="E10" i="26"/>
  <c r="E13" i="26"/>
  <c r="E33" i="25"/>
  <c r="C33" i="25"/>
  <c r="E31" i="25"/>
  <c r="C29" i="25"/>
  <c r="E28" i="25"/>
  <c r="E29" i="25" s="1"/>
  <c r="E26" i="25"/>
  <c r="E24" i="25"/>
  <c r="E18" i="50" l="1"/>
  <c r="E240" i="5"/>
  <c r="K30" i="50"/>
  <c r="E30" i="50" s="1"/>
  <c r="S25" i="40"/>
  <c r="O24" i="46" s="1"/>
  <c r="G25" i="50" s="1"/>
  <c r="C304" i="26"/>
  <c r="W25" i="38"/>
  <c r="K25" i="46" s="1"/>
  <c r="G26" i="50" s="1"/>
  <c r="S26" i="40"/>
  <c r="O25" i="46" s="1"/>
  <c r="C35" i="43"/>
  <c r="H30" i="27"/>
  <c r="M24" i="37"/>
  <c r="C26" i="45"/>
  <c r="AD25" i="46" s="1"/>
  <c r="S24" i="37"/>
  <c r="I25" i="46" s="1"/>
  <c r="K24" i="39"/>
  <c r="M24" i="39" s="1"/>
  <c r="M25" i="46" s="1"/>
  <c r="E48" i="27"/>
  <c r="E35" i="42"/>
  <c r="S25" i="46"/>
  <c r="S34" i="46" s="1"/>
  <c r="D18" i="47" s="1"/>
  <c r="K27" i="50"/>
  <c r="E27" i="50" s="1"/>
  <c r="I9" i="50"/>
  <c r="Z34" i="46"/>
  <c r="D23" i="47" s="1"/>
  <c r="AL27" i="46"/>
  <c r="C28" i="50"/>
  <c r="E46" i="13"/>
  <c r="E568" i="31"/>
  <c r="E46" i="31"/>
  <c r="E63" i="30"/>
  <c r="E567" i="30" s="1"/>
  <c r="E214" i="28"/>
  <c r="E262" i="28"/>
  <c r="E279" i="28" s="1"/>
  <c r="E280" i="28" s="1"/>
  <c r="C646" i="27"/>
  <c r="E18" i="28"/>
  <c r="E30" i="28" s="1"/>
  <c r="E616" i="27"/>
  <c r="E180" i="27"/>
  <c r="E33" i="27"/>
  <c r="E59" i="27" s="1"/>
  <c r="E275" i="26"/>
  <c r="E144" i="26"/>
  <c r="C42" i="26"/>
  <c r="E29" i="26"/>
  <c r="E36" i="26"/>
  <c r="E14" i="25"/>
  <c r="C15" i="25"/>
  <c r="C16" i="25" s="1"/>
  <c r="E12" i="25"/>
  <c r="E354" i="24"/>
  <c r="E350" i="24"/>
  <c r="E337" i="24"/>
  <c r="C239" i="24"/>
  <c r="E238" i="24"/>
  <c r="E235" i="24"/>
  <c r="E221" i="24"/>
  <c r="E189" i="24"/>
  <c r="C175" i="24"/>
  <c r="C355" i="24" s="1"/>
  <c r="E174" i="24"/>
  <c r="E169" i="24"/>
  <c r="E157" i="24"/>
  <c r="E154" i="24"/>
  <c r="E137" i="24"/>
  <c r="E127" i="24"/>
  <c r="E120" i="24"/>
  <c r="E81" i="24"/>
  <c r="E64" i="24"/>
  <c r="E51" i="24"/>
  <c r="E48" i="24"/>
  <c r="E46" i="24"/>
  <c r="C44" i="24"/>
  <c r="E43" i="24"/>
  <c r="E40" i="24"/>
  <c r="E38" i="24"/>
  <c r="E33" i="24"/>
  <c r="C31" i="24"/>
  <c r="E30" i="24"/>
  <c r="E27" i="24"/>
  <c r="E25" i="24"/>
  <c r="E16" i="24"/>
  <c r="E14" i="24"/>
  <c r="E12" i="24"/>
  <c r="E10" i="24"/>
  <c r="E569" i="31" l="1"/>
  <c r="J30" i="50"/>
  <c r="AL24" i="46"/>
  <c r="HM24" i="46" s="1"/>
  <c r="HN24" i="46" s="1"/>
  <c r="C305" i="26"/>
  <c r="E304" i="26"/>
  <c r="K25" i="50"/>
  <c r="E25" i="50" s="1"/>
  <c r="C26" i="50"/>
  <c r="K26" i="50" s="1"/>
  <c r="AL25" i="46"/>
  <c r="HM25" i="46" s="1"/>
  <c r="HN25" i="46" s="1"/>
  <c r="C647" i="27"/>
  <c r="J27" i="50"/>
  <c r="K28" i="50"/>
  <c r="J28" i="50" s="1"/>
  <c r="HM27" i="46"/>
  <c r="E646" i="27"/>
  <c r="E42" i="26"/>
  <c r="E15" i="25"/>
  <c r="E16" i="25" s="1"/>
  <c r="E239" i="24"/>
  <c r="E175" i="24"/>
  <c r="E355" i="24" s="1"/>
  <c r="C52" i="24"/>
  <c r="C356" i="24" s="1"/>
  <c r="E44" i="24"/>
  <c r="E31" i="24"/>
  <c r="E430" i="23"/>
  <c r="E415" i="23"/>
  <c r="E413" i="23"/>
  <c r="C364" i="23"/>
  <c r="C431" i="23" s="1"/>
  <c r="C432" i="23" s="1"/>
  <c r="E363" i="23"/>
  <c r="E353" i="23"/>
  <c r="E349" i="23"/>
  <c r="E237" i="23"/>
  <c r="C224" i="23"/>
  <c r="E170" i="23"/>
  <c r="E165" i="23"/>
  <c r="E162" i="23"/>
  <c r="E154" i="23"/>
  <c r="E114" i="23"/>
  <c r="E110" i="23"/>
  <c r="E49" i="23"/>
  <c r="E44" i="23"/>
  <c r="E42" i="23"/>
  <c r="C40" i="23"/>
  <c r="E39" i="23"/>
  <c r="E40" i="23" s="1"/>
  <c r="C37" i="23"/>
  <c r="E36" i="23"/>
  <c r="E28" i="23"/>
  <c r="E25" i="23"/>
  <c r="E23" i="23"/>
  <c r="E21" i="23"/>
  <c r="E11" i="23"/>
  <c r="E159" i="22"/>
  <c r="C18" i="41" s="1"/>
  <c r="AJ21" i="46" s="1"/>
  <c r="E154" i="22"/>
  <c r="E22" i="45" s="1"/>
  <c r="AF21" i="46" s="1"/>
  <c r="C130" i="22"/>
  <c r="E130" i="22"/>
  <c r="E88" i="22"/>
  <c r="K22" i="40" s="1"/>
  <c r="E86" i="22"/>
  <c r="I22" i="40" s="1"/>
  <c r="S22" i="40" s="1"/>
  <c r="O21" i="46" s="1"/>
  <c r="C79" i="22"/>
  <c r="C160" i="22" s="1"/>
  <c r="E78" i="22"/>
  <c r="K21" i="38" s="1"/>
  <c r="E70" i="22"/>
  <c r="E21" i="38" s="1"/>
  <c r="E68" i="22"/>
  <c r="M21" i="38" s="1"/>
  <c r="E42" i="22"/>
  <c r="C18" i="36" s="1"/>
  <c r="AH21" i="46" s="1"/>
  <c r="E37" i="22"/>
  <c r="C22" i="45" s="1"/>
  <c r="AD21" i="46" s="1"/>
  <c r="E35" i="22"/>
  <c r="C22" i="44" s="1"/>
  <c r="E33" i="22"/>
  <c r="C22" i="42" s="1"/>
  <c r="Q21" i="46" s="1"/>
  <c r="C31" i="22"/>
  <c r="C38" i="22" s="1"/>
  <c r="E30" i="22"/>
  <c r="K20" i="39" s="1"/>
  <c r="E28" i="22"/>
  <c r="E20" i="39" s="1"/>
  <c r="M20" i="39" s="1"/>
  <c r="M21" i="46" s="1"/>
  <c r="C26" i="22"/>
  <c r="E25" i="22"/>
  <c r="G20" i="37" s="1"/>
  <c r="E20" i="22"/>
  <c r="K20" i="37" s="1"/>
  <c r="E18" i="22"/>
  <c r="C20" i="37" s="1"/>
  <c r="E16" i="22"/>
  <c r="I20" i="37" s="1"/>
  <c r="E13" i="22"/>
  <c r="C21" i="35" s="1"/>
  <c r="G21" i="46" s="1"/>
  <c r="E10" i="22"/>
  <c r="E21" i="34" s="1"/>
  <c r="E305" i="26" l="1"/>
  <c r="J25" i="50"/>
  <c r="E26" i="50"/>
  <c r="J26" i="50"/>
  <c r="E647" i="27"/>
  <c r="E79" i="22"/>
  <c r="C161" i="22"/>
  <c r="S20" i="37"/>
  <c r="I21" i="46" s="1"/>
  <c r="V21" i="46"/>
  <c r="V34" i="46" s="1"/>
  <c r="D20" i="47" s="1"/>
  <c r="C35" i="44"/>
  <c r="E21" i="46"/>
  <c r="W21" i="38"/>
  <c r="K21" i="46" s="1"/>
  <c r="G22" i="50" s="1"/>
  <c r="E28" i="50"/>
  <c r="HN27" i="46"/>
  <c r="E160" i="22"/>
  <c r="E52" i="24"/>
  <c r="E356" i="24" s="1"/>
  <c r="E364" i="23"/>
  <c r="E224" i="23"/>
  <c r="C50" i="23"/>
  <c r="E37" i="23"/>
  <c r="E50" i="23" s="1"/>
  <c r="E31" i="22"/>
  <c r="E26" i="22"/>
  <c r="E175" i="21"/>
  <c r="E161" i="21"/>
  <c r="C142" i="21"/>
  <c r="E141" i="21"/>
  <c r="E142" i="21" s="1"/>
  <c r="E133" i="21"/>
  <c r="E119" i="21"/>
  <c r="E97" i="21"/>
  <c r="C94" i="21"/>
  <c r="C176" i="21" s="1"/>
  <c r="C177" i="21" s="1"/>
  <c r="E93" i="21"/>
  <c r="E86" i="21"/>
  <c r="E83" i="21"/>
  <c r="E80" i="21"/>
  <c r="E69" i="21"/>
  <c r="C20" i="38"/>
  <c r="W20" i="38" s="1"/>
  <c r="K20" i="46" s="1"/>
  <c r="E33" i="21"/>
  <c r="E25" i="21"/>
  <c r="C23" i="21"/>
  <c r="E22" i="21"/>
  <c r="E23" i="21" s="1"/>
  <c r="E10" i="21"/>
  <c r="E20" i="21"/>
  <c r="C18" i="21"/>
  <c r="E17" i="21"/>
  <c r="E18" i="21" s="1"/>
  <c r="E15" i="21"/>
  <c r="E12" i="21"/>
  <c r="C391" i="20"/>
  <c r="C390" i="20"/>
  <c r="E389" i="20"/>
  <c r="C389" i="20"/>
  <c r="E388" i="20"/>
  <c r="E368" i="20"/>
  <c r="E334" i="20"/>
  <c r="E221" i="20"/>
  <c r="E20" i="45"/>
  <c r="AF19" i="46" s="1"/>
  <c r="E149" i="20"/>
  <c r="E147" i="20"/>
  <c r="E145" i="20"/>
  <c r="C96" i="20"/>
  <c r="E95" i="20"/>
  <c r="E93" i="20"/>
  <c r="E90" i="20"/>
  <c r="E87" i="20"/>
  <c r="E85" i="20"/>
  <c r="E73" i="20"/>
  <c r="E68" i="20"/>
  <c r="C19" i="38" s="1"/>
  <c r="W19" i="38" s="1"/>
  <c r="K19" i="46" s="1"/>
  <c r="E54" i="20"/>
  <c r="E47" i="20"/>
  <c r="E40" i="20"/>
  <c r="E37" i="20"/>
  <c r="C34" i="20"/>
  <c r="E33" i="20"/>
  <c r="E31" i="20"/>
  <c r="C29" i="20"/>
  <c r="E28" i="20"/>
  <c r="E25" i="20"/>
  <c r="E22" i="20"/>
  <c r="E20" i="20"/>
  <c r="E18" i="20"/>
  <c r="AL19" i="46" l="1"/>
  <c r="HM19" i="46" s="1"/>
  <c r="HN19" i="46" s="1"/>
  <c r="G20" i="50"/>
  <c r="C22" i="50"/>
  <c r="AL21" i="46"/>
  <c r="HM21" i="46" s="1"/>
  <c r="HN21" i="46" s="1"/>
  <c r="AL20" i="46"/>
  <c r="HM20" i="46" s="1"/>
  <c r="HN20" i="46" s="1"/>
  <c r="G21" i="50"/>
  <c r="E431" i="23"/>
  <c r="E432" i="23" s="1"/>
  <c r="E38" i="22"/>
  <c r="E161" i="22" s="1"/>
  <c r="E94" i="21"/>
  <c r="E176" i="21" s="1"/>
  <c r="E177" i="21" s="1"/>
  <c r="C26" i="21"/>
  <c r="E26" i="21"/>
  <c r="E96" i="20"/>
  <c r="E390" i="20" s="1"/>
  <c r="E391" i="20" s="1"/>
  <c r="C48" i="20"/>
  <c r="E34" i="20"/>
  <c r="E29" i="20"/>
  <c r="E14" i="20"/>
  <c r="E10" i="20"/>
  <c r="K20" i="50" l="1"/>
  <c r="E20" i="50" s="1"/>
  <c r="J20" i="50"/>
  <c r="K22" i="50"/>
  <c r="J22" i="50" s="1"/>
  <c r="K21" i="50"/>
  <c r="E21" i="50" s="1"/>
  <c r="E48" i="20"/>
  <c r="E203" i="18"/>
  <c r="E17" i="45" s="1"/>
  <c r="AF16" i="46" s="1"/>
  <c r="E185" i="18"/>
  <c r="C197" i="18"/>
  <c r="E196" i="18"/>
  <c r="E181" i="18"/>
  <c r="E178" i="18"/>
  <c r="E149" i="18"/>
  <c r="C141" i="18"/>
  <c r="E140" i="18"/>
  <c r="E132" i="18"/>
  <c r="E113" i="18"/>
  <c r="E109" i="18"/>
  <c r="E51" i="18"/>
  <c r="E46" i="18"/>
  <c r="E44" i="18"/>
  <c r="C41" i="18"/>
  <c r="E40" i="18"/>
  <c r="E38" i="18"/>
  <c r="C36" i="18"/>
  <c r="E35" i="18"/>
  <c r="E33" i="18"/>
  <c r="E31" i="18"/>
  <c r="E28" i="18"/>
  <c r="E18" i="18"/>
  <c r="E16" i="18"/>
  <c r="E231" i="17"/>
  <c r="E213" i="17"/>
  <c r="E210" i="17"/>
  <c r="C198" i="17"/>
  <c r="C232" i="17" s="1"/>
  <c r="C233" i="17" s="1"/>
  <c r="E197" i="17"/>
  <c r="E198" i="17" s="1"/>
  <c r="E191" i="17"/>
  <c r="C134" i="17"/>
  <c r="E133" i="17"/>
  <c r="E131" i="17"/>
  <c r="E129" i="17"/>
  <c r="E117" i="17"/>
  <c r="E104" i="17"/>
  <c r="E97" i="17"/>
  <c r="E75" i="17"/>
  <c r="E42" i="17"/>
  <c r="C36" i="17"/>
  <c r="E35" i="17"/>
  <c r="E36" i="17" s="1"/>
  <c r="C32" i="17"/>
  <c r="E31" i="17"/>
  <c r="E29" i="17"/>
  <c r="E25" i="17"/>
  <c r="E21" i="17"/>
  <c r="E18" i="17"/>
  <c r="E11" i="17"/>
  <c r="E203" i="15"/>
  <c r="C189" i="15"/>
  <c r="C204" i="15" s="1"/>
  <c r="E188" i="15"/>
  <c r="E183" i="15"/>
  <c r="C61" i="15"/>
  <c r="E60" i="15"/>
  <c r="E56" i="15"/>
  <c r="E48" i="15"/>
  <c r="E50" i="15"/>
  <c r="E41" i="15"/>
  <c r="E34" i="15"/>
  <c r="E20" i="15"/>
  <c r="C16" i="15"/>
  <c r="E15" i="15"/>
  <c r="E16" i="15" s="1"/>
  <c r="C13" i="15"/>
  <c r="E12" i="15"/>
  <c r="E13" i="15" s="1"/>
  <c r="E10" i="15"/>
  <c r="E560" i="14"/>
  <c r="E352" i="14"/>
  <c r="E343" i="14"/>
  <c r="C336" i="14"/>
  <c r="E335" i="14"/>
  <c r="E333" i="14"/>
  <c r="E317" i="14"/>
  <c r="E301" i="14"/>
  <c r="E141" i="14"/>
  <c r="C129" i="14"/>
  <c r="E128" i="14"/>
  <c r="E125" i="14"/>
  <c r="E119" i="14"/>
  <c r="E112" i="14"/>
  <c r="E88" i="14"/>
  <c r="E74" i="14"/>
  <c r="E62" i="14"/>
  <c r="E56" i="14"/>
  <c r="E54" i="14"/>
  <c r="C50" i="14"/>
  <c r="E49" i="14"/>
  <c r="E47" i="14"/>
  <c r="E42" i="14"/>
  <c r="E36" i="14"/>
  <c r="C32" i="14"/>
  <c r="E31" i="14"/>
  <c r="E29" i="14"/>
  <c r="E27" i="14"/>
  <c r="E22" i="14"/>
  <c r="E19" i="14"/>
  <c r="E16" i="14"/>
  <c r="E10" i="14"/>
  <c r="E374" i="1"/>
  <c r="C10" i="41" s="1"/>
  <c r="E371" i="1"/>
  <c r="E14" i="45" s="1"/>
  <c r="C356" i="1"/>
  <c r="E355" i="1"/>
  <c r="E353" i="1"/>
  <c r="C14" i="40" s="1"/>
  <c r="E332" i="1"/>
  <c r="K14" i="40" s="1"/>
  <c r="E321" i="1"/>
  <c r="E14" i="40" s="1"/>
  <c r="C276" i="1"/>
  <c r="E275" i="1"/>
  <c r="K13" i="38" s="1"/>
  <c r="E272" i="1"/>
  <c r="E13" i="38" s="1"/>
  <c r="C13" i="38"/>
  <c r="E203" i="1"/>
  <c r="I13" i="38" s="1"/>
  <c r="E198" i="1"/>
  <c r="M13" i="38" s="1"/>
  <c r="E154" i="1"/>
  <c r="G13" i="38" s="1"/>
  <c r="E54" i="1"/>
  <c r="E14" i="44" s="1"/>
  <c r="E52" i="1"/>
  <c r="E14" i="43" s="1"/>
  <c r="E50" i="1"/>
  <c r="C10" i="36" s="1"/>
  <c r="E46" i="1"/>
  <c r="C14" i="45" s="1"/>
  <c r="C44" i="1"/>
  <c r="E43" i="1"/>
  <c r="C12" i="39" s="1"/>
  <c r="E40" i="1"/>
  <c r="K12" i="39" s="1"/>
  <c r="C33" i="1"/>
  <c r="E32" i="1"/>
  <c r="K12" i="37" s="1"/>
  <c r="E30" i="1"/>
  <c r="E12" i="37" s="1"/>
  <c r="E28" i="1"/>
  <c r="C12" i="37" s="1"/>
  <c r="E20" i="1"/>
  <c r="I12" i="37" s="1"/>
  <c r="E18" i="1"/>
  <c r="O12" i="37" s="1"/>
  <c r="E16" i="1"/>
  <c r="M12" i="37" s="1"/>
  <c r="E14" i="1"/>
  <c r="C13" i="35" s="1"/>
  <c r="E11" i="1"/>
  <c r="C13" i="34" s="1"/>
  <c r="E13" i="45"/>
  <c r="AF12" i="46" s="1"/>
  <c r="E498" i="11"/>
  <c r="E13" i="43" s="1"/>
  <c r="AB12" i="46" s="1"/>
  <c r="E494" i="11"/>
  <c r="K13" i="40" s="1"/>
  <c r="C455" i="11"/>
  <c r="E454" i="11"/>
  <c r="E432" i="11"/>
  <c r="E424" i="11"/>
  <c r="E415" i="11"/>
  <c r="E403" i="11"/>
  <c r="E358" i="11"/>
  <c r="E323" i="11"/>
  <c r="E310" i="11"/>
  <c r="E303" i="11"/>
  <c r="E240" i="11"/>
  <c r="E231" i="11"/>
  <c r="E221" i="11"/>
  <c r="E216" i="11"/>
  <c r="E200" i="11"/>
  <c r="E176" i="11"/>
  <c r="G13" i="40" s="1"/>
  <c r="E174" i="11"/>
  <c r="E13" i="40" s="1"/>
  <c r="E133" i="11"/>
  <c r="C9" i="41" s="1"/>
  <c r="AJ12" i="46" s="1"/>
  <c r="C122" i="11"/>
  <c r="E110" i="11"/>
  <c r="M12" i="38" s="1"/>
  <c r="E108" i="11"/>
  <c r="K12" i="38" s="1"/>
  <c r="E106" i="11"/>
  <c r="I12" i="38" s="1"/>
  <c r="E104" i="11"/>
  <c r="G12" i="38" s="1"/>
  <c r="E82" i="11"/>
  <c r="E12" i="38" s="1"/>
  <c r="E67" i="11"/>
  <c r="C12" i="38" s="1"/>
  <c r="E64" i="11"/>
  <c r="C9" i="36" s="1"/>
  <c r="AH12" i="46" s="1"/>
  <c r="E59" i="11"/>
  <c r="C13" i="45" s="1"/>
  <c r="AD12" i="46" s="1"/>
  <c r="E57" i="11"/>
  <c r="C13" i="42" s="1"/>
  <c r="Q12" i="46" s="1"/>
  <c r="C55" i="11"/>
  <c r="E54" i="11"/>
  <c r="I11" i="39" s="1"/>
  <c r="E52" i="11"/>
  <c r="E11" i="39" s="1"/>
  <c r="E44" i="11"/>
  <c r="C11" i="39" s="1"/>
  <c r="C42" i="11"/>
  <c r="E41" i="11"/>
  <c r="O11" i="37" s="1"/>
  <c r="E39" i="11"/>
  <c r="M11" i="37" s="1"/>
  <c r="E37" i="11"/>
  <c r="K11" i="37" s="1"/>
  <c r="E35" i="11"/>
  <c r="I11" i="37" s="1"/>
  <c r="E30" i="11"/>
  <c r="G11" i="37" s="1"/>
  <c r="G33" i="37" s="1"/>
  <c r="E21" i="11"/>
  <c r="E11" i="37" s="1"/>
  <c r="E17" i="11"/>
  <c r="C11" i="37" s="1"/>
  <c r="E15" i="11"/>
  <c r="C12" i="35" s="1"/>
  <c r="G12" i="46" s="1"/>
  <c r="E11" i="11"/>
  <c r="E12" i="34" s="1"/>
  <c r="C258" i="10"/>
  <c r="C259" i="10" s="1"/>
  <c r="E257" i="10"/>
  <c r="E238" i="10"/>
  <c r="C234" i="10"/>
  <c r="E233" i="10"/>
  <c r="E217" i="10"/>
  <c r="E213" i="10"/>
  <c r="C195" i="10"/>
  <c r="E194" i="10"/>
  <c r="E192" i="10"/>
  <c r="E188" i="10"/>
  <c r="E168" i="10"/>
  <c r="E139" i="10"/>
  <c r="E58" i="10"/>
  <c r="E40" i="10"/>
  <c r="E34" i="10"/>
  <c r="E32" i="10"/>
  <c r="C29" i="10"/>
  <c r="C41" i="10" s="1"/>
  <c r="E28" i="10"/>
  <c r="E24" i="10"/>
  <c r="E22" i="10"/>
  <c r="E19" i="10"/>
  <c r="E17" i="10"/>
  <c r="E14" i="10"/>
  <c r="E12" i="10"/>
  <c r="W12" i="38" l="1"/>
  <c r="K12" i="46" s="1"/>
  <c r="M11" i="39"/>
  <c r="M12" i="46" s="1"/>
  <c r="C495" i="11"/>
  <c r="C534" i="11" s="1"/>
  <c r="H13" i="40"/>
  <c r="S11" i="37"/>
  <c r="I12" i="46" s="1"/>
  <c r="I33" i="37"/>
  <c r="E12" i="46"/>
  <c r="E34" i="46" s="1"/>
  <c r="D8" i="47" s="1"/>
  <c r="E34" i="34"/>
  <c r="M33" i="37"/>
  <c r="I34" i="38"/>
  <c r="E22" i="50"/>
  <c r="G17" i="50"/>
  <c r="AL16" i="46"/>
  <c r="HM16" i="46" s="1"/>
  <c r="HN16" i="46" s="1"/>
  <c r="C260" i="18"/>
  <c r="C261" i="18" s="1"/>
  <c r="J21" i="50"/>
  <c r="X13" i="46"/>
  <c r="X34" i="46" s="1"/>
  <c r="D21" i="47" s="1"/>
  <c r="D19" i="47" s="1"/>
  <c r="E35" i="44"/>
  <c r="G13" i="46"/>
  <c r="AH13" i="46"/>
  <c r="AJ13" i="46"/>
  <c r="C13" i="46"/>
  <c r="AD13" i="46"/>
  <c r="AD34" i="46" s="1"/>
  <c r="D27" i="47" s="1"/>
  <c r="C35" i="45"/>
  <c r="AF13" i="46"/>
  <c r="M12" i="39"/>
  <c r="M13" i="46" s="1"/>
  <c r="C33" i="39"/>
  <c r="AB13" i="46"/>
  <c r="AB34" i="46" s="1"/>
  <c r="D24" i="47" s="1"/>
  <c r="D22" i="47" s="1"/>
  <c r="E35" i="43"/>
  <c r="C375" i="1"/>
  <c r="E356" i="1"/>
  <c r="O14" i="40"/>
  <c r="O35" i="40" s="1"/>
  <c r="W13" i="38"/>
  <c r="S12" i="37"/>
  <c r="E189" i="15"/>
  <c r="C561" i="14"/>
  <c r="E197" i="18"/>
  <c r="E141" i="18"/>
  <c r="E41" i="18"/>
  <c r="C47" i="18"/>
  <c r="E36" i="18"/>
  <c r="E134" i="17"/>
  <c r="E232" i="17" s="1"/>
  <c r="C43" i="17"/>
  <c r="E32" i="17"/>
  <c r="E43" i="17" s="1"/>
  <c r="E61" i="15"/>
  <c r="C35" i="15"/>
  <c r="C205" i="15" s="1"/>
  <c r="E35" i="15"/>
  <c r="E205" i="15" s="1"/>
  <c r="E336" i="14"/>
  <c r="E129" i="14"/>
  <c r="E50" i="14"/>
  <c r="C57" i="14"/>
  <c r="E32" i="14"/>
  <c r="E276" i="1"/>
  <c r="E375" i="1" s="1"/>
  <c r="C47" i="1"/>
  <c r="E44" i="1"/>
  <c r="E47" i="1" s="1"/>
  <c r="E455" i="11"/>
  <c r="E122" i="11"/>
  <c r="C60" i="11"/>
  <c r="E55" i="11"/>
  <c r="E42" i="11"/>
  <c r="E234" i="10"/>
  <c r="E195" i="10"/>
  <c r="E29" i="10"/>
  <c r="E41" i="10" s="1"/>
  <c r="E11" i="45"/>
  <c r="AF10" i="46" s="1"/>
  <c r="E156" i="9"/>
  <c r="C7" i="41" s="1"/>
  <c r="AJ10" i="46" s="1"/>
  <c r="C143" i="9"/>
  <c r="C13" i="50" l="1"/>
  <c r="C535" i="11"/>
  <c r="R13" i="40"/>
  <c r="H35" i="40"/>
  <c r="E495" i="11"/>
  <c r="E534" i="11" s="1"/>
  <c r="I13" i="40"/>
  <c r="S13" i="40" s="1"/>
  <c r="O12" i="46" s="1"/>
  <c r="AF34" i="46"/>
  <c r="D28" i="47" s="1"/>
  <c r="D26" i="47" s="1"/>
  <c r="C31" i="41"/>
  <c r="AJ34" i="46"/>
  <c r="D30" i="47" s="1"/>
  <c r="E35" i="45"/>
  <c r="K17" i="50"/>
  <c r="E17" i="50" s="1"/>
  <c r="E260" i="18"/>
  <c r="C376" i="1"/>
  <c r="S14" i="40"/>
  <c r="K13" i="46"/>
  <c r="I13" i="46"/>
  <c r="E376" i="1"/>
  <c r="E233" i="17"/>
  <c r="E561" i="14"/>
  <c r="C562" i="14"/>
  <c r="E47" i="18"/>
  <c r="E57" i="14"/>
  <c r="E60" i="11"/>
  <c r="E258" i="10"/>
  <c r="E259" i="10" s="1"/>
  <c r="E142" i="9"/>
  <c r="I11" i="40" s="1"/>
  <c r="E134" i="9"/>
  <c r="G11" i="40" s="1"/>
  <c r="G35" i="40" s="1"/>
  <c r="E132" i="9"/>
  <c r="C11" i="40" s="1"/>
  <c r="C35" i="40" s="1"/>
  <c r="E118" i="9"/>
  <c r="K11" i="40" s="1"/>
  <c r="K35" i="40" s="1"/>
  <c r="C107" i="9"/>
  <c r="C161" i="9" s="1"/>
  <c r="E106" i="9"/>
  <c r="G10" i="38" s="1"/>
  <c r="G34" i="38" s="1"/>
  <c r="E84" i="9"/>
  <c r="E10" i="38" s="1"/>
  <c r="E34" i="38" s="1"/>
  <c r="I35" i="40" l="1"/>
  <c r="E535" i="11"/>
  <c r="N12" i="46"/>
  <c r="R35" i="40"/>
  <c r="G13" i="50"/>
  <c r="K13" i="50" s="1"/>
  <c r="J13" i="50" s="1"/>
  <c r="AL12" i="46"/>
  <c r="HM12" i="46" s="1"/>
  <c r="HN12" i="46" s="1"/>
  <c r="J17" i="50"/>
  <c r="E261" i="18"/>
  <c r="O13" i="46"/>
  <c r="C14" i="50"/>
  <c r="AL13" i="46"/>
  <c r="E562" i="14"/>
  <c r="E77" i="9"/>
  <c r="K10" i="38" s="1"/>
  <c r="K34" i="38" s="1"/>
  <c r="E74" i="9"/>
  <c r="M10" i="38" s="1"/>
  <c r="M34" i="38" s="1"/>
  <c r="C10" i="38"/>
  <c r="E56" i="9"/>
  <c r="C7" i="36" s="1"/>
  <c r="E47" i="9"/>
  <c r="C11" i="42" s="1"/>
  <c r="C45" i="9"/>
  <c r="E44" i="9"/>
  <c r="I9" i="39" s="1"/>
  <c r="I33" i="39" s="1"/>
  <c r="E41" i="9"/>
  <c r="E9" i="39" s="1"/>
  <c r="E37" i="9"/>
  <c r="K9" i="39" s="1"/>
  <c r="K33" i="39" s="1"/>
  <c r="C31" i="9"/>
  <c r="E30" i="9"/>
  <c r="K9" i="37" s="1"/>
  <c r="K33" i="37" s="1"/>
  <c r="E26" i="9"/>
  <c r="O9" i="37" s="1"/>
  <c r="O33" i="37" s="1"/>
  <c r="E24" i="9"/>
  <c r="C9" i="37" s="1"/>
  <c r="E22" i="9"/>
  <c r="E9" i="37" s="1"/>
  <c r="E33" i="37" s="1"/>
  <c r="E19" i="9"/>
  <c r="C10" i="35" s="1"/>
  <c r="E16" i="9"/>
  <c r="C10" i="34" s="1"/>
  <c r="E13" i="50" l="1"/>
  <c r="F13" i="50"/>
  <c r="AK12" i="46"/>
  <c r="AK34" i="46" s="1"/>
  <c r="N34" i="46"/>
  <c r="B15" i="47" s="1"/>
  <c r="C10" i="46"/>
  <c r="C34" i="34"/>
  <c r="M9" i="39"/>
  <c r="M10" i="46" s="1"/>
  <c r="M34" i="46" s="1"/>
  <c r="D14" i="47" s="1"/>
  <c r="E33" i="39"/>
  <c r="M33" i="39" s="1"/>
  <c r="G10" i="46"/>
  <c r="G34" i="46" s="1"/>
  <c r="D9" i="47" s="1"/>
  <c r="C34" i="35"/>
  <c r="S9" i="37"/>
  <c r="C33" i="37"/>
  <c r="Q10" i="46"/>
  <c r="Q34" i="46" s="1"/>
  <c r="D17" i="47" s="1"/>
  <c r="D16" i="47" s="1"/>
  <c r="C35" i="42"/>
  <c r="AH10" i="46"/>
  <c r="AH34" i="46" s="1"/>
  <c r="D29" i="47" s="1"/>
  <c r="C31" i="36"/>
  <c r="W10" i="38"/>
  <c r="G14" i="50"/>
  <c r="K14" i="50" s="1"/>
  <c r="J14" i="50" s="1"/>
  <c r="HM13" i="46"/>
  <c r="E107" i="9"/>
  <c r="C48" i="9"/>
  <c r="C162" i="9" s="1"/>
  <c r="E45" i="9"/>
  <c r="E31" i="9"/>
  <c r="E214" i="8"/>
  <c r="E210" i="8"/>
  <c r="E202" i="8"/>
  <c r="E200" i="8"/>
  <c r="C198" i="8"/>
  <c r="E197" i="8"/>
  <c r="E184" i="8"/>
  <c r="E181" i="8"/>
  <c r="E179" i="8"/>
  <c r="C215" i="8"/>
  <c r="E143" i="8"/>
  <c r="E141" i="8"/>
  <c r="E138" i="8"/>
  <c r="E136" i="8"/>
  <c r="E131" i="8"/>
  <c r="E57" i="8"/>
  <c r="E49" i="8"/>
  <c r="E51" i="8"/>
  <c r="C46" i="8"/>
  <c r="E45" i="8"/>
  <c r="E43" i="8"/>
  <c r="E41" i="8"/>
  <c r="C39" i="8"/>
  <c r="C52" i="8" s="1"/>
  <c r="E38" i="8"/>
  <c r="E35" i="8"/>
  <c r="E32" i="8"/>
  <c r="E11" i="8"/>
  <c r="E412" i="7"/>
  <c r="E385" i="7"/>
  <c r="E421" i="7"/>
  <c r="C386" i="7"/>
  <c r="E377" i="7"/>
  <c r="E360" i="7"/>
  <c r="C262" i="7"/>
  <c r="E201" i="7"/>
  <c r="E199" i="7"/>
  <c r="E183" i="7"/>
  <c r="E181" i="7"/>
  <c r="E146" i="7"/>
  <c r="E119" i="7"/>
  <c r="E78" i="7"/>
  <c r="E46" i="7"/>
  <c r="E42" i="7"/>
  <c r="C40" i="7"/>
  <c r="E39" i="7"/>
  <c r="E36" i="7"/>
  <c r="C34" i="7"/>
  <c r="E33" i="7"/>
  <c r="E31" i="7"/>
  <c r="E11" i="7"/>
  <c r="E15" i="7"/>
  <c r="C9" i="38" l="1"/>
  <c r="E144" i="8"/>
  <c r="E215" i="8" s="1"/>
  <c r="E216" i="8" s="1"/>
  <c r="B36" i="47"/>
  <c r="B13" i="47"/>
  <c r="B32" i="47" s="1"/>
  <c r="C15" i="47" s="1"/>
  <c r="H13" i="50"/>
  <c r="D13" i="50" s="1"/>
  <c r="F35" i="50"/>
  <c r="H35" i="50" s="1"/>
  <c r="C34" i="46"/>
  <c r="D7" i="47" s="1"/>
  <c r="I10" i="46"/>
  <c r="I34" i="46" s="1"/>
  <c r="D11" i="47" s="1"/>
  <c r="S33" i="37"/>
  <c r="K10" i="46"/>
  <c r="E14" i="50"/>
  <c r="HN13" i="46"/>
  <c r="C216" i="8"/>
  <c r="C422" i="7"/>
  <c r="E386" i="7"/>
  <c r="E48" i="9"/>
  <c r="E198" i="8"/>
  <c r="E46" i="8"/>
  <c r="E262" i="7"/>
  <c r="C47" i="7"/>
  <c r="C423" i="7" s="1"/>
  <c r="E40" i="7"/>
  <c r="E34" i="7"/>
  <c r="W9" i="38" l="1"/>
  <c r="C34" i="38"/>
  <c r="C36" i="47"/>
  <c r="C18" i="47"/>
  <c r="C21" i="47"/>
  <c r="C17" i="47"/>
  <c r="C7" i="47"/>
  <c r="C14" i="47"/>
  <c r="C13" i="47" s="1"/>
  <c r="C8" i="47"/>
  <c r="C9" i="47"/>
  <c r="C12" i="47"/>
  <c r="C11" i="47"/>
  <c r="C28" i="47"/>
  <c r="C20" i="47"/>
  <c r="C30" i="47"/>
  <c r="C34" i="47"/>
  <c r="C27" i="47"/>
  <c r="C26" i="47" s="1"/>
  <c r="C23" i="47"/>
  <c r="C29" i="47"/>
  <c r="C24" i="47"/>
  <c r="I13" i="50"/>
  <c r="D34" i="47"/>
  <c r="C11" i="50"/>
  <c r="C35" i="50" s="1"/>
  <c r="E422" i="7"/>
  <c r="E47" i="7"/>
  <c r="K9" i="46" l="1"/>
  <c r="W34" i="38"/>
  <c r="C19" i="47"/>
  <c r="C16" i="47"/>
  <c r="C22" i="47"/>
  <c r="C10" i="47"/>
  <c r="E423" i="7"/>
  <c r="G10" i="50" l="1"/>
  <c r="AL9" i="46"/>
  <c r="HM9" i="46" s="1"/>
  <c r="HN9" i="46" s="1"/>
  <c r="K34" i="46"/>
  <c r="D12" i="47" s="1"/>
  <c r="D10" i="47" s="1"/>
  <c r="C32" i="47"/>
  <c r="K10" i="50" l="1"/>
  <c r="E10" i="50" s="1"/>
  <c r="J10" i="50" l="1"/>
  <c r="E24" i="47"/>
  <c r="E9" i="47"/>
  <c r="E34" i="47"/>
  <c r="E12" i="47"/>
  <c r="E7" i="47"/>
  <c r="E8" i="47"/>
  <c r="E18" i="47"/>
  <c r="E29" i="47"/>
  <c r="E21" i="47"/>
  <c r="E28" i="47"/>
  <c r="E17" i="47"/>
  <c r="E16" i="47"/>
  <c r="AL34" i="46"/>
  <c r="E20" i="47"/>
  <c r="E19" i="47"/>
  <c r="J11" i="50"/>
  <c r="S35" i="40"/>
  <c r="E36" i="47"/>
  <c r="K11" i="50"/>
  <c r="E11" i="50"/>
  <c r="G11" i="50"/>
  <c r="HN10" i="46"/>
  <c r="E11" i="47"/>
  <c r="E10" i="47"/>
  <c r="D36" i="47"/>
  <c r="E15" i="47"/>
  <c r="E23" i="47"/>
  <c r="E22" i="47"/>
  <c r="E35" i="40"/>
  <c r="E30" i="47"/>
  <c r="E32" i="47"/>
  <c r="G35" i="50"/>
  <c r="K35" i="50"/>
  <c r="E27" i="47"/>
  <c r="E26" i="47"/>
  <c r="E143" i="9"/>
  <c r="E161" i="9"/>
  <c r="E162" i="9"/>
  <c r="AL10" i="46"/>
  <c r="HM10" i="46"/>
  <c r="HM34" i="46"/>
  <c r="HN34" i="46"/>
  <c r="E14" i="47"/>
  <c r="E13" i="47"/>
  <c r="E129" i="9"/>
  <c r="E11" i="40"/>
  <c r="S11" i="40"/>
  <c r="O10" i="46"/>
  <c r="O34" i="46"/>
  <c r="D15" i="47"/>
  <c r="D13" i="47"/>
  <c r="D32" i="47"/>
</calcChain>
</file>

<file path=xl/comments1.xml><?xml version="1.0" encoding="utf-8"?>
<comments xmlns="http://schemas.openxmlformats.org/spreadsheetml/2006/main">
  <authors>
    <author>Андрей</author>
  </authors>
  <commentList>
    <comment ref="E10" authorId="0">
      <text>
        <r>
          <rPr>
            <b/>
            <sz val="9"/>
            <color indexed="81"/>
            <rFont val="Tahoma"/>
            <family val="2"/>
            <charset val="204"/>
          </rPr>
          <t>Андрей:</t>
        </r>
        <r>
          <rPr>
            <sz val="9"/>
            <color indexed="81"/>
            <rFont val="Tahoma"/>
            <family val="2"/>
            <charset val="204"/>
          </rPr>
          <t xml:space="preserve">
109254,8 (в межах Хер. обл.106513,8
</t>
        </r>
      </text>
    </comment>
  </commentList>
</comments>
</file>

<file path=xl/comments2.xml><?xml version="1.0" encoding="utf-8"?>
<comments xmlns="http://schemas.openxmlformats.org/spreadsheetml/2006/main">
  <authors>
    <author>Андрей</author>
  </authors>
  <commentList>
    <comment ref="B13" authorId="0">
      <text>
        <r>
          <rPr>
            <b/>
            <sz val="9"/>
            <color indexed="81"/>
            <rFont val="Tahoma"/>
            <family val="2"/>
            <charset val="204"/>
          </rPr>
          <t>Андрей:</t>
        </r>
        <r>
          <rPr>
            <sz val="9"/>
            <color indexed="81"/>
            <rFont val="Tahoma"/>
            <family val="2"/>
            <charset val="204"/>
          </rPr>
          <t xml:space="preserve">
Ф "Камяні могили" - Український степовий ПЗ
</t>
        </r>
      </text>
    </comment>
    <comment ref="D20" authorId="0">
      <text>
        <r>
          <rPr>
            <b/>
            <sz val="9"/>
            <color indexed="81"/>
            <rFont val="Tahoma"/>
            <family val="2"/>
            <charset val="204"/>
          </rPr>
          <t>Андрей:</t>
        </r>
        <r>
          <rPr>
            <sz val="9"/>
            <color indexed="81"/>
            <rFont val="Tahoma"/>
            <family val="2"/>
            <charset val="204"/>
          </rPr>
          <t xml:space="preserve">
частина 
Чорноморського біосферного заповідника (Херсонська область)</t>
        </r>
      </text>
    </comment>
  </commentList>
</comments>
</file>

<file path=xl/sharedStrings.xml><?xml version="1.0" encoding="utf-8"?>
<sst xmlns="http://schemas.openxmlformats.org/spreadsheetml/2006/main" count="50861" uniqueCount="22596">
  <si>
    <t>Тип</t>
  </si>
  <si>
    <t>Площа, га</t>
  </si>
  <si>
    <t>Рівненська область</t>
  </si>
  <si>
    <t>№ з.п.</t>
  </si>
  <si>
    <t>Назва території чи об’єкта ПЗФ</t>
  </si>
  <si>
    <t xml:space="preserve">Категорія </t>
  </si>
  <si>
    <t>Місце розташування  території чи об`єкту ПЗФ</t>
  </si>
  <si>
    <t>Назва установи, підпрємства, організації, землекористувача (землевласника), у віданні якого знаходиться територія чи об’єкт ПЗФ</t>
  </si>
  <si>
    <t>Рішення, згідно з яким створено (змінено) дану територію чи об’єкт ПЗФ</t>
  </si>
  <si>
    <t>Перелік територій та об`єктів природно-запвідного фонду загальнодержавного та місцевого значення</t>
  </si>
  <si>
    <t>природний заповідник</t>
  </si>
  <si>
    <t xml:space="preserve">Всього територій та об`єктів ПЗФ </t>
  </si>
  <si>
    <t>Назва таблиці</t>
  </si>
  <si>
    <t>сторінка</t>
  </si>
  <si>
    <t>Структура кількості та площ територій та об"єктів ПЗФ України за категоріями</t>
  </si>
  <si>
    <t>Розподіл кількості об"єктів ПЗФ та їх площі за  адміністративними одиницями (АО).</t>
  </si>
  <si>
    <t>Частка площі ПЗФ України в межах адміністративних одиниць від їх площі</t>
  </si>
  <si>
    <t>Динаміка кількості та площі територій та об`єтів ПЗФ з 01.01.2007 по 01.01.2013</t>
  </si>
  <si>
    <t>НАН України</t>
  </si>
  <si>
    <t>Кримський ПЗ</t>
  </si>
  <si>
    <t>м. Алушта</t>
  </si>
  <si>
    <t>НБС ННЦ</t>
  </si>
  <si>
    <t>м. Ялта</t>
  </si>
  <si>
    <t>ДЛМГ Кримліс</t>
  </si>
  <si>
    <t>Мінприроди України</t>
  </si>
  <si>
    <t>Карадазький</t>
  </si>
  <si>
    <t>Кримський</t>
  </si>
  <si>
    <t>Казантипський</t>
  </si>
  <si>
    <t>Опукський</t>
  </si>
  <si>
    <t>Автономна республіка Крим</t>
  </si>
  <si>
    <t>Чарівна гавань</t>
  </si>
  <si>
    <t>Аю-Даг</t>
  </si>
  <si>
    <t>ДП «Алуштинське ЛГ»</t>
  </si>
  <si>
    <t>Пост. РМ УРСР від 28.10.1974 р. № 500</t>
  </si>
  <si>
    <t>Великий каньйон Криму</t>
  </si>
  <si>
    <t>Бахчисарайський р-н, Соколинівське л-во</t>
  </si>
  <si>
    <t>ДП «Куйбишевське ЛГ»</t>
  </si>
  <si>
    <t>Плакуча скеля</t>
  </si>
  <si>
    <t>Пожарська с/р</t>
  </si>
  <si>
    <t>Пост. РМ УРСР від 13.02.1989 р. № 53</t>
  </si>
  <si>
    <t>Арабатський</t>
  </si>
  <si>
    <t>СПГ "Семісотка"</t>
  </si>
  <si>
    <t>ДП «Білогірське ЛГ»</t>
  </si>
  <si>
    <t>Пост. РМ УРСР від 03.08.1978 р. № 383</t>
  </si>
  <si>
    <t>Канака</t>
  </si>
  <si>
    <t>Привітненське л-во,                кв. 38-40</t>
  </si>
  <si>
    <t>ДП «Судакське ЛМГ»</t>
  </si>
  <si>
    <t>Пост. РМ УРСР від 07.01.1987 р. № 2</t>
  </si>
  <si>
    <t>Урочище "Кубалач"</t>
  </si>
  <si>
    <t>Новий Світ</t>
  </si>
  <si>
    <t>Мале філофорне поле</t>
  </si>
  <si>
    <t>Акваторія Чорного моря</t>
  </si>
  <si>
    <t>Науково-дослідна установа «Український науковий центр екології моря» Міністерства екології та природних ресурсів України</t>
  </si>
  <si>
    <t>Астанінські плавні</t>
  </si>
  <si>
    <t>Каркінітський</t>
  </si>
  <si>
    <t>Акваторія Чорного моря, Роздольненський р-н, Красноперекопський р-н</t>
  </si>
  <si>
    <t>Пост. РМ УРСР від 11.01.1978 р. № 43</t>
  </si>
  <si>
    <t>Хапхальський</t>
  </si>
  <si>
    <t>Качинський каньйон</t>
  </si>
  <si>
    <t>ДП «Бахчисарайське ЛГ»</t>
  </si>
  <si>
    <t>Гірський карст Криму</t>
  </si>
  <si>
    <t>Білогірський р-н, Новокленівське л-во, Привітнінське л-во</t>
  </si>
  <si>
    <t>Агармишський ліс</t>
  </si>
  <si>
    <t>ДП «Старокримське ЛГ»</t>
  </si>
  <si>
    <t>Пост. РМ УРСР від 14.10.1975 р. № 780-р</t>
  </si>
  <si>
    <t>Бельбекський каньон</t>
  </si>
  <si>
    <t>Бахчисарайський р-н, долина р. Бельбек                     с. Танкове</t>
  </si>
  <si>
    <t>ВАТ агрофірма ім. Іліча</t>
  </si>
  <si>
    <t>Гора Ак-Кая</t>
  </si>
  <si>
    <t>Вишенська с/р</t>
  </si>
  <si>
    <t>Гора Кішка</t>
  </si>
  <si>
    <t>Сімеїзська с/р</t>
  </si>
  <si>
    <t>Пост. РМ УРСР від 21.03.1984 р. № 139</t>
  </si>
  <si>
    <t>Гірський масив "Караул-Оба"</t>
  </si>
  <si>
    <t>Пост. РМ УРСР від. 14.10.1975 р. № 780-р</t>
  </si>
  <si>
    <t>Гора останец "Мангуп-Кале"</t>
  </si>
  <si>
    <t>Бахчисарайський державний історико-культурний заповідник</t>
  </si>
  <si>
    <t>Пост. РМ УРСР від.14.10.1975 р. № 780-р</t>
  </si>
  <si>
    <t>Гора Кара-Тау</t>
  </si>
  <si>
    <t>м. Алушта с. Генеральське Сонячногірське л-во, кв.75</t>
  </si>
  <si>
    <t>Карабі-яйлинська котловина</t>
  </si>
  <si>
    <t>Кизил-Коба</t>
  </si>
  <si>
    <t>Пост. РМ УРСР від 07.08.1963 р. № 1180-р</t>
  </si>
  <si>
    <t>Сопка "Джау-Тепе"</t>
  </si>
  <si>
    <t>Кіровська с/р</t>
  </si>
  <si>
    <t>Карстова шахта Солдатська</t>
  </si>
  <si>
    <t>УААН</t>
  </si>
  <si>
    <t>Пост. РМ УРСР від  14.10.1975 р. № 780-р</t>
  </si>
  <si>
    <t>Алупкінський</t>
  </si>
  <si>
    <t>Гурзуфський</t>
  </si>
  <si>
    <t>Пост. РМ УРСР від 29.01.1975р. № 105</t>
  </si>
  <si>
    <t>Кіпарісний</t>
  </si>
  <si>
    <t>Лівадійський</t>
  </si>
  <si>
    <t>Пост. РМ УРСР від 29.01.1960 р. № 105</t>
  </si>
  <si>
    <t>Масандрівський</t>
  </si>
  <si>
    <t>Місхорський</t>
  </si>
  <si>
    <t>м. Алушта, сел. Утьос</t>
  </si>
  <si>
    <t>Фороський</t>
  </si>
  <si>
    <t>Харакський</t>
  </si>
  <si>
    <t>Пост. РМ УРСР від.29.01.1975 р. № 105</t>
  </si>
  <si>
    <t>Території та об’єкти місцевого значення</t>
  </si>
  <si>
    <t>Калинівський</t>
  </si>
  <si>
    <t>Азовський ЛГЗ-4108, Акваторія оз. Сиваш -5583; Джанкойське СТПУ-48 – 2309;</t>
  </si>
  <si>
    <t>Бакальська коса</t>
  </si>
  <si>
    <t>Роздольненський р-н с. Стерегуще</t>
  </si>
  <si>
    <t>ДП «Роздольненське ЛГ»</t>
  </si>
  <si>
    <t>Караларський</t>
  </si>
  <si>
    <t>«Тиха бухта»</t>
  </si>
  <si>
    <t>«Лисяча бухта Ечкі-Даг»</t>
  </si>
  <si>
    <t>«Воздухоплавний  комплекс «Узун-Сирт, гора Клементьева»</t>
  </si>
  <si>
    <t>«Научний»</t>
  </si>
  <si>
    <t>Бахчисарайський р-н, на території ДП «Бахчисарайське ЛГ» у с. Научне</t>
  </si>
  <si>
    <t>Пост. ВР АРК від 21.12.2011 р.       №643-6/11</t>
  </si>
  <si>
    <t>«Біла скеля»</t>
  </si>
  <si>
    <t>Білогірський р-н, за межами населених пунктів Вішенського, Василівського, Мічурінської сільських рад</t>
  </si>
  <si>
    <t>«Бахчисарай»</t>
  </si>
  <si>
    <t>Бахчисарайський р-н, за межами населених пунктів</t>
  </si>
  <si>
    <t>ДП «Бахчисарайське ЛГ», ДП «Куйбмшівське ЛГ» КРУ «Бахчисарайський історико-культурний заповідник»</t>
  </si>
  <si>
    <t>«Урочище Кізіл-Коба»</t>
  </si>
  <si>
    <t>Сімферопольський р-н, за межами начселених пунктів Добровської сільської ради на західному схилі Долгоруківського карстоаого масиву у верхів’ях р. Червонопечерної</t>
  </si>
  <si>
    <t>Джангульський зсувне узбережжя</t>
  </si>
  <si>
    <t>Оленівська с/р</t>
  </si>
  <si>
    <t>с. Клепиніно</t>
  </si>
  <si>
    <t>Кримська ДСГОС</t>
  </si>
  <si>
    <t>Молодіжненська с/р</t>
  </si>
  <si>
    <t>Янтарненська с/р</t>
  </si>
  <si>
    <t>Ай-Петринська яйла</t>
  </si>
  <si>
    <t>ДП «Куйбишевське ЛГ», Соколінське лісництво кв. 54, 55, 59-65, 72, 75, 76, 81, 83</t>
  </si>
  <si>
    <t>Карабі-Яйла</t>
  </si>
  <si>
    <t xml:space="preserve">ДП «Білогірське ЛГ», Новокленівське лісництво кв. 69-73, 76-78, 80-83, 92-99, 102-105, 109-114 </t>
  </si>
  <si>
    <t>Джемерджи яйла</t>
  </si>
  <si>
    <t>ДП «Алуштинське ЛГ» кв. 12-19, 37-40</t>
  </si>
  <si>
    <t>Сасикський</t>
  </si>
  <si>
    <t>Сакський р-н за межами населених пунктів Лесновської, Охотніковської, Суворівської сільських рад</t>
  </si>
  <si>
    <t>ДП «Євпаторійське ЛГ»</t>
  </si>
  <si>
    <t>Осовинський степ</t>
  </si>
  <si>
    <t>Ленінський р-н, за межами населених пунктів Войковської і Глазовської сільських рад</t>
  </si>
  <si>
    <t>Степова ділянка у селі Шкільне</t>
  </si>
  <si>
    <t>Сімферопольський район, у селі Шкільне, за межами населених пунктів Родніковської та Скворцовської селищних рад</t>
  </si>
  <si>
    <t>Долгоруківська яйла</t>
  </si>
  <si>
    <t>Сімферопольський район, за межами населених пунктів Добровської мільської ради</t>
  </si>
  <si>
    <t>Зелене коло</t>
  </si>
  <si>
    <t>Тирке</t>
  </si>
  <si>
    <t>Рішення Облвиконкому від. 11.11.1979 р. № 617</t>
  </si>
  <si>
    <t>Урочище Парагільмєн</t>
  </si>
  <si>
    <t>Кастель</t>
  </si>
  <si>
    <t>Рішення Облвиконкому від. 11.11.1979 р. №  617</t>
  </si>
  <si>
    <t>Михайлівський</t>
  </si>
  <si>
    <t>Бахчисарайський р-н с. Долинне, Михайлівське л-во, кв. 7,8,13,16,24-30</t>
  </si>
  <si>
    <t>Бельбекський тисовий гай</t>
  </si>
  <si>
    <t>Бахчисарайський р-н сел. Куйбишеве, Куйбишевське л-во кв.12</t>
  </si>
  <si>
    <t>Рішення Облвиконкому від. 20.05.1980 р. № 353</t>
  </si>
  <si>
    <t>Ділянка степу на Тарханкутському півострові</t>
  </si>
  <si>
    <t>к-п "Шлях Леніна"</t>
  </si>
  <si>
    <t>Пожарський</t>
  </si>
  <si>
    <t>Присиваський</t>
  </si>
  <si>
    <t>р-п "Примор'є" КСП "Іскра"</t>
  </si>
  <si>
    <t>Південнобережні дубрави</t>
  </si>
  <si>
    <t>СКО Пансіонат "Гліцинія"</t>
  </si>
  <si>
    <t>Пост. ВР АРК від. 22.10.2003 р. № 709-3/03</t>
  </si>
  <si>
    <t>«Гірський масив Тепе-Оба»</t>
  </si>
  <si>
    <t>Орджонікідзеньська с/р</t>
  </si>
  <si>
    <t>Пост. ВР АРК от 19.12.2007 р. № 708-5/07</t>
  </si>
  <si>
    <t>Ялівцевий гай у балки Канли-Дере імені Новели Вавилової</t>
  </si>
  <si>
    <t>м. Бахчисарай  у гори Бешик-Тау</t>
  </si>
  <si>
    <t>Озеро Чокрак</t>
  </si>
  <si>
    <t>Ленінський р-н за межами населених пунктів Багеровської сільської ради</t>
  </si>
  <si>
    <t>Гора-відторженець Парагільмен</t>
  </si>
  <si>
    <t>Гай яливцю високого в р-ні Семідвір'я</t>
  </si>
  <si>
    <t>Рішення Кримського Облвиконкому від 15.02.1964 р. № 92</t>
  </si>
  <si>
    <t>ДП «Сімферопольське ЛМГ»</t>
  </si>
  <si>
    <t>Сімферопольський р-н с. Миколаївка</t>
  </si>
  <si>
    <t>Миколаївська с/р</t>
  </si>
  <si>
    <t>Рішення Облвиконкому від. 15.02.1964 р. № 92</t>
  </si>
  <si>
    <t>Столова гора-останець Тепе-Кермен</t>
  </si>
  <si>
    <t>Бахчисарайський державний історико-культурний музей</t>
  </si>
  <si>
    <t>Бакла</t>
  </si>
  <si>
    <t>КСП «ім. Чапаєва»</t>
  </si>
  <si>
    <t>Гора-останець Шелудива</t>
  </si>
  <si>
    <t>Мис Ай-Тодор</t>
  </si>
  <si>
    <t>Скелі-острівки Адалари</t>
  </si>
  <si>
    <t>Гурзуфська с/р</t>
  </si>
  <si>
    <t>Мис Плака</t>
  </si>
  <si>
    <t>Санаторій Утьос</t>
  </si>
  <si>
    <t>Гора Лягушка</t>
  </si>
  <si>
    <t>Дачнівська с/р</t>
  </si>
  <si>
    <t>Постан. бюро Кримськ. обкома КПУ і облвиконкома від 30.01.1969 р. № 198-67</t>
  </si>
  <si>
    <t>Ай-Серез</t>
  </si>
  <si>
    <t>м. Судак, с. Міжріччя Морське л-во, кв.19, вид.22,23,25,26,76,44; кв.23, від.16</t>
  </si>
  <si>
    <t>Рішення Облвиконкому від. 22.09.1969 р. № 634</t>
  </si>
  <si>
    <t>Гора Крестова</t>
  </si>
  <si>
    <t>Санаторний комплекс «Дюльбер»</t>
  </si>
  <si>
    <t>Скеля Іфігенія</t>
  </si>
  <si>
    <t>Урочище «Гора Болгатура»</t>
  </si>
  <si>
    <t>ТОВ «Флора Сервіс»</t>
  </si>
  <si>
    <t>«Півострів Меганом»</t>
  </si>
  <si>
    <t>Сонячнодолинська с/р</t>
  </si>
  <si>
    <t>Пост. ВР АРК от 19.12.2005 р. № 708-5/07</t>
  </si>
  <si>
    <t>Дуб-Богатир Тавриди</t>
  </si>
  <si>
    <t>м. Сімферополь, Міський Дитячий парк</t>
  </si>
  <si>
    <t>Сімфероп. дитячий оздоровч. екол. центр</t>
  </si>
  <si>
    <t>Рішення Облвиконкому від. 22.02.1972 р. № 97</t>
  </si>
  <si>
    <t>П'ятистовбуровий каштан</t>
  </si>
  <si>
    <t>Київська райрада м. Сімферополь</t>
  </si>
  <si>
    <t>Суворовський дуб</t>
  </si>
  <si>
    <t>р-з "Предгор'є"</t>
  </si>
  <si>
    <t>Пост. ВР АРК від 21.05.1997 р. № 1170-1</t>
  </si>
  <si>
    <t>Суничник НБС</t>
  </si>
  <si>
    <t>м. Ялта, смт. Нікіті, НБС-ННЦ, нижче та на схід від наукового корпусу</t>
  </si>
  <si>
    <t>НБС-ННЦ</t>
  </si>
  <si>
    <t>Фісташка НБС</t>
  </si>
  <si>
    <t>м. Ялта, смт. Нікіті, НБС-ННЦ, у 20 метрах нижче наукового корпусу у Верхньому парку</t>
  </si>
  <si>
    <t>Олива НБС</t>
  </si>
  <si>
    <t>м. Ялта, смт. Нікіті, НБС-ННЦ, у нижній частині Верхнього парку</t>
  </si>
  <si>
    <t>Тис Лесі Українки</t>
  </si>
  <si>
    <t>м. Ялта, смт. Масандра, Масандрівський парк</t>
  </si>
  <si>
    <t>Державна адміністрація Лівадійського, Масандрівського, Місхорського парків-пам’яток садово-паркового мистецтва загальнодержавного значення</t>
  </si>
  <si>
    <t>Дуб-релікт бельбекських дібров</t>
  </si>
  <si>
    <t>Бахчисарайський р-н, за межами населених пунктів Куйбишевської сільської ради, 1 км східніше с. Куйбишеве</t>
  </si>
  <si>
    <t>Куйбишевська селищна рада</t>
  </si>
  <si>
    <t>Шовковиця Гіреїв</t>
  </si>
  <si>
    <t>м. Бахчисарай, вул. Східна, 10, на території кухонного двору Бахчисарайського ханського палацу</t>
  </si>
  <si>
    <t>КРУ «Бахчисарайський історико-культурний заповідник»</t>
  </si>
  <si>
    <t>Священний гай Балта-Тиймез</t>
  </si>
  <si>
    <t>м. Бахчисарай, на території старого Караїмського кладовища Балта-Тиймез у верхів’ях балки Мар’ям-дере</t>
  </si>
  <si>
    <t>Горіх Пузанова</t>
  </si>
  <si>
    <t>Бахчисарайський р-н, с. Верхоріччя, вул. 8-го Березня, 18</t>
  </si>
  <si>
    <t>гр. Павлюкова</t>
  </si>
  <si>
    <t>Фісташка Юстиніана</t>
  </si>
  <si>
    <t>м. Ялта, с. Гаспра, мис Ай-Тодор</t>
  </si>
  <si>
    <t>ВЧ А4014а</t>
  </si>
  <si>
    <t>Платан пам’ять Алустона</t>
  </si>
  <si>
    <t xml:space="preserve">м. Алушта, 200 м від моря і від річки Демерджинка у парку </t>
  </si>
  <si>
    <t>Алуштинська міська рада</t>
  </si>
  <si>
    <t>Горіх Юрія Нікуліна</t>
  </si>
  <si>
    <t>м. Алушта, с. Лучмсте, на території Долини привидів у підніжжя гори Демерджи.</t>
  </si>
  <si>
    <t>ДП «Алуштинське лісове господарство»</t>
  </si>
  <si>
    <t>Суничник Єни</t>
  </si>
  <si>
    <t>м. Ялта, За межами населених пунктів Лівадійської селищної ради в районі с. Ореанда на горі Ай-Нікола у 20 м праворуч від Курчатовської туристичної стежки</t>
  </si>
  <si>
    <t>Ялтинський гірсько-лісовий природний заповідник</t>
  </si>
  <si>
    <t>Нескорений</t>
  </si>
  <si>
    <t>м. Алушта, сел. Малий Маяк, ЗАТ «Санаторій «Утьос»</t>
  </si>
  <si>
    <t>ЗАТ «Санаторій «Утьос»</t>
  </si>
  <si>
    <t>Дуб Дулицького</t>
  </si>
  <si>
    <t>М. Сімферополь, територія Дитячого парку</t>
  </si>
  <si>
    <t>Сімферопольський дитячий освітньо-екологічний центр Сімферопольської міськради</t>
  </si>
  <si>
    <t>ПАК у гірського масиву "Караул-ОбаКараул-Оба"</t>
  </si>
  <si>
    <t>Новосвітська с/р</t>
  </si>
  <si>
    <t>Рішення Облвиконкому від 22.02.1972 р. № 97</t>
  </si>
  <si>
    <t>Чаудинське мисливське  - господарство   товариської організації «ВВОО»</t>
  </si>
  <si>
    <t>ПАК у мису Карангат</t>
  </si>
  <si>
    <t xml:space="preserve">  ПАК у мису Опук та островів "Скелі-Кораблі"</t>
  </si>
  <si>
    <t>Опукский природний заповідник</t>
  </si>
  <si>
    <t>Глазовська с/р</t>
  </si>
  <si>
    <t>ПАК у мису Казантип</t>
  </si>
  <si>
    <t>Казантипский природний заповідник</t>
  </si>
  <si>
    <t>ПАК у Арабатської стрілки</t>
  </si>
  <si>
    <t>КСП «Сємісотка»</t>
  </si>
  <si>
    <t>ПАК у Джангульського зсувного узбережжя</t>
  </si>
  <si>
    <t>ПАК у скелі Діва та г. Кішка</t>
  </si>
  <si>
    <t>Гасприньська с/р</t>
  </si>
  <si>
    <t>Малоріченьська с/р</t>
  </si>
  <si>
    <t>Печера-грот Данільча-Коба</t>
  </si>
  <si>
    <t>Природні сфінкси у долині р. Чурук-Су</t>
  </si>
  <si>
    <t>Печера-грот Кіік-Коба</t>
  </si>
  <si>
    <t>Сімферопольський р-н с. Балонове, Красногорське л-во кв.21</t>
  </si>
  <si>
    <t>Печера-грот Чокурча</t>
  </si>
  <si>
    <t>Сімферопольський р-н с. Лугове</t>
  </si>
  <si>
    <t>Острівок-глиба пермських вапняків на Сімферопольському водосховищі</t>
  </si>
  <si>
    <t>Сімферопольський р-н Сімферопольське водосховище</t>
  </si>
  <si>
    <t>Салгірське управління зрошувальних систем</t>
  </si>
  <si>
    <t>Природні сфінкси Каралезьської долини</t>
  </si>
  <si>
    <t>Бахчисарайський р-н, с. Залісне</t>
  </si>
  <si>
    <t>Красномакська с/р</t>
  </si>
  <si>
    <t>Печера-грот Сюрень</t>
  </si>
  <si>
    <t>Бахчисарайський р-н, с. Танкове</t>
  </si>
  <si>
    <t>Куйбишевська с/р</t>
  </si>
  <si>
    <t>Мис Чауда</t>
  </si>
  <si>
    <t>Чаудинське мисливське  -господарство   товариської організації «ВВОО»</t>
  </si>
  <si>
    <t>Рішення Облвиконкому від 15.02.1964 р. № 92</t>
  </si>
  <si>
    <t>Постанова бюро Кримськ. Обкому КПУта облвиконкому  від  30.01.1969 р. № 19/8-67</t>
  </si>
  <si>
    <t>Червоний камінь</t>
  </si>
  <si>
    <t>Постанова бюро Кримськ. Обкому КПУта облвиконкому  від  30.01.1969 р. №19/8-67</t>
  </si>
  <si>
    <t xml:space="preserve">   Зміїна печера</t>
  </si>
  <si>
    <t>Сімферопольський р-н с. Лівадки, Партизан-ське л-во, кв. 20</t>
  </si>
  <si>
    <t>Сімферопольське ДЛМГ</t>
  </si>
  <si>
    <t>Кучук-Ламбатський кам'яний хаос</t>
  </si>
  <si>
    <t>Малоріченська с/р</t>
  </si>
  <si>
    <t>Печера Сюндюрлю</t>
  </si>
  <si>
    <t>Бахчисарайський р-н с. Поляна, Куйбишевське л-во, кв. 78, вид. 9</t>
  </si>
  <si>
    <t>Рішення Облвиконкому від 01.12.1972 р. № 579</t>
  </si>
  <si>
    <t>Печера МАН (малої академії наук)</t>
  </si>
  <si>
    <t>Печера Аджи-Коба</t>
  </si>
  <si>
    <t>Білогірський р-н, Міжгорне л-во, кв 33</t>
  </si>
  <si>
    <t>Печера Аянська</t>
  </si>
  <si>
    <t>Сімферопольський р-н с. Зарічне, північний укіз Чатирдага</t>
  </si>
  <si>
    <t>Вовчий грот</t>
  </si>
  <si>
    <t>Сімферопольський р-н с. Мазанка</t>
  </si>
  <si>
    <t>Мазанська с/р</t>
  </si>
  <si>
    <t>Добрівська с/р</t>
  </si>
  <si>
    <t>Рішення Облвиконкому від 20.12.1988 р. № 366</t>
  </si>
  <si>
    <t>Грязьова сопка Андрусова</t>
  </si>
  <si>
    <t>Войківська с/р</t>
  </si>
  <si>
    <t>Рішення Облвиконкому від 22.09.1969 р. № 634</t>
  </si>
  <si>
    <t>Грязьова сопка Вернадського</t>
  </si>
  <si>
    <t>Грязьова сопка Обручева</t>
  </si>
  <si>
    <t>Євпаторійський дендропарк</t>
  </si>
  <si>
    <t>м. Євпаторія</t>
  </si>
  <si>
    <t>ТОВ "Парк розваг"</t>
  </si>
  <si>
    <t>м. Саки</t>
  </si>
  <si>
    <t>Парк дачі "Місхор"</t>
  </si>
  <si>
    <t>Санаторний комплекс "Дюльбер"</t>
  </si>
  <si>
    <t>Парк санаторію "Морський прибій"</t>
  </si>
  <si>
    <t>Лісопарк Перчем</t>
  </si>
  <si>
    <t>ДП «Судакський ЛМГ»</t>
  </si>
  <si>
    <t>Лазурний</t>
  </si>
  <si>
    <t>МДЦ Артек</t>
  </si>
  <si>
    <t>Морський</t>
  </si>
  <si>
    <t>Гірський</t>
  </si>
  <si>
    <t>Комсомольський</t>
  </si>
  <si>
    <t>Меласький</t>
  </si>
  <si>
    <t>санаторій "Мелас"</t>
  </si>
  <si>
    <t>Нижня Ореанда</t>
  </si>
  <si>
    <t>санаторій "Нижня Ореанда"</t>
  </si>
  <si>
    <t>Парк дому відпочинку „Судак"</t>
  </si>
  <si>
    <t>м. Судак</t>
  </si>
  <si>
    <t>ВАТ «Туристичний оздоровчий комплекс "Судак"»</t>
  </si>
  <si>
    <t>Парк дому відпочинку "Айвазовське"</t>
  </si>
  <si>
    <t>дім відпочинку "Айвазовське"</t>
  </si>
  <si>
    <t>Парк санаторію "Ай-Даніль"</t>
  </si>
  <si>
    <t>санаторій "Ай-Даніль"</t>
  </si>
  <si>
    <t>Пост. ВР АРК від. 19.11.1998 р. № 286-2/98</t>
  </si>
  <si>
    <t>санаторій "Узбекістан"</t>
  </si>
  <si>
    <t>Парк санаторію "Гірський"</t>
  </si>
  <si>
    <t>ФАО «Атомпрофздравниця санаторія «Горний»</t>
  </si>
  <si>
    <t>Пост. ВР АРК від 19.11.1998 р.  № 286-2/98</t>
  </si>
  <si>
    <t>"Чукурлар"</t>
  </si>
  <si>
    <t>Республ.підприємство «Курортно-оздоровчий комплекс «Росія»</t>
  </si>
  <si>
    <t>Пост. ВР АРК від 22.06.1999 р.  № 585-2/99</t>
  </si>
  <si>
    <t>Парк пансіонату "Прибрежний"</t>
  </si>
  <si>
    <t>Пансіонат "Прибрежний"</t>
  </si>
  <si>
    <t>Парк санаторію "Сокіл"</t>
  </si>
  <si>
    <t>Санаторій "Сокіл"</t>
  </si>
  <si>
    <t>Парк санаторію "Чорноморьє"</t>
  </si>
  <si>
    <t>Санаторій "Чорноморьє"</t>
  </si>
  <si>
    <t>"Малий Лівадіській парк"</t>
  </si>
  <si>
    <t>Пост. ВР АРК від 22.10.2003 р. № 709-3/03</t>
  </si>
  <si>
    <t>Яйла Чатирдага</t>
  </si>
  <si>
    <t>Долина р. Сатера</t>
  </si>
  <si>
    <t>Лісова діброва "Левадки"</t>
  </si>
  <si>
    <t>Балка Великий Кастель</t>
  </si>
  <si>
    <t>Білогорський р-н</t>
  </si>
  <si>
    <t>ДП «Старокримське ЛМГ»</t>
  </si>
  <si>
    <t>Гай фісташки туполистої</t>
  </si>
  <si>
    <t>Оздоровче-спортивний табір МАІ</t>
  </si>
  <si>
    <t>м. Сімферополь</t>
  </si>
  <si>
    <t>парк "Казка"</t>
  </si>
  <si>
    <t>МПП Зубкова О.А.</t>
  </si>
  <si>
    <t>«Сафарі-парк «Тайган»</t>
  </si>
  <si>
    <t>м. Білогірськ, вул. Лавандова, 1</t>
  </si>
  <si>
    <t>національний природний парк</t>
  </si>
  <si>
    <t>заказник</t>
  </si>
  <si>
    <t>ландшафтний</t>
  </si>
  <si>
    <t>Разом заказників ландшафтних</t>
  </si>
  <si>
    <t>Урочище "Карабі-Яйла"</t>
  </si>
  <si>
    <t>Разом заказників ботанічних</t>
  </si>
  <si>
    <t>ботанічний</t>
  </si>
  <si>
    <t>орнітологічний</t>
  </si>
  <si>
    <t>Разом заказників орнітологічних</t>
  </si>
  <si>
    <t>гідрологічний</t>
  </si>
  <si>
    <t>Разом заказників гідрологічних</t>
  </si>
  <si>
    <t>геологічний</t>
  </si>
  <si>
    <t>Разом заказників геологічних</t>
  </si>
  <si>
    <t>пам`ятка природи</t>
  </si>
  <si>
    <t>комплексна</t>
  </si>
  <si>
    <t>Разом пам`яток природи комплексних</t>
  </si>
  <si>
    <t>ботанічна</t>
  </si>
  <si>
    <t>Разом пам`яток природи ботанічних</t>
  </si>
  <si>
    <t>гідрологічна</t>
  </si>
  <si>
    <t>Разом пам`яток природи гідрологічних</t>
  </si>
  <si>
    <t>геологічна</t>
  </si>
  <si>
    <t>Разом пам`яток природи геологічних</t>
  </si>
  <si>
    <t>ботанічний сад</t>
  </si>
  <si>
    <t>Всього природних заповідників</t>
  </si>
  <si>
    <t>Всього національних природних парків</t>
  </si>
  <si>
    <t>парк-пам`ятка садово-паркового мистецтва</t>
  </si>
  <si>
    <t>Території та об`єкти ПЗФ загальнодержавного значення</t>
  </si>
  <si>
    <t>Перелік територій та об`єктів природно-заповідного фонду загальнодержавного та місцевого значення</t>
  </si>
  <si>
    <t>Всього територій та об`єктів ПЗФ загальнодержавного значення</t>
  </si>
  <si>
    <t>регіональний ландшафтний парк</t>
  </si>
  <si>
    <t>Всього регіональних ландшафтних парків</t>
  </si>
  <si>
    <t>лісовий</t>
  </si>
  <si>
    <t>Разом заказників лісових</t>
  </si>
  <si>
    <t>дендрологічний парк</t>
  </si>
  <si>
    <t>Всього дендрологічних парків</t>
  </si>
  <si>
    <t>Всього заповідних урочищ</t>
  </si>
  <si>
    <t>Всього територій та об`єктів ПЗФ місцевого  значення</t>
  </si>
  <si>
    <t>Всього територій та об`єктів ПЗФ</t>
  </si>
  <si>
    <t>Пост. РМ УРСРвід 28.10.1974 р. № 500</t>
  </si>
  <si>
    <t>м. Алушта, Сонячногірське л-во, кв. 9-11</t>
  </si>
  <si>
    <t>«Кармелюкове Поділля»</t>
  </si>
  <si>
    <t>Національний природний парк</t>
  </si>
  <si>
    <t>Мінприроди</t>
  </si>
  <si>
    <t>Указ Президента України                      № 1057/2009 від 16 грудня 2009 року</t>
  </si>
  <si>
    <t>Урочище "Устянська дача"</t>
  </si>
  <si>
    <t>Бершадський  ДЛГ</t>
  </si>
  <si>
    <t>Іллінецький</t>
  </si>
  <si>
    <t>Ботанічний</t>
  </si>
  <si>
    <t>Іллінецький ДЛГ</t>
  </si>
  <si>
    <t>Дашівський</t>
  </si>
  <si>
    <t>Білківська сільська рада</t>
  </si>
  <si>
    <t>Дашівське лісомисливське господарство</t>
  </si>
  <si>
    <t>Урочище "Сестринівська дача"</t>
  </si>
  <si>
    <t>Хмільницький ДЛГ</t>
  </si>
  <si>
    <t>Дяківці</t>
  </si>
  <si>
    <t>Бронницький</t>
  </si>
  <si>
    <t>Вендичанська дубина</t>
  </si>
  <si>
    <t>Мог .- Подільський ДЛГ</t>
  </si>
  <si>
    <t>Гарячківська дача</t>
  </si>
  <si>
    <t>Крижопільський ДЛГ</t>
  </si>
  <si>
    <t>Гайдамацька балка</t>
  </si>
  <si>
    <t>Ободівське ДЛМГ</t>
  </si>
  <si>
    <t>Урочище "Журавлівська дача"</t>
  </si>
  <si>
    <t>Суворівська сільська рада</t>
  </si>
  <si>
    <t>Тульчинське лісомисливське господарство</t>
  </si>
  <si>
    <t>Хмільницька дача</t>
  </si>
  <si>
    <t>Бритавський</t>
  </si>
  <si>
    <t>Чечельницький ДЛГ</t>
  </si>
  <si>
    <t>Урочище "Білянський ліс"</t>
  </si>
  <si>
    <t>Гальжбіївська сільська рада</t>
  </si>
  <si>
    <t>Ямпільський ДЛГ</t>
  </si>
  <si>
    <t>Урочище "Криве"</t>
  </si>
  <si>
    <t xml:space="preserve">Разом заказників ботанічних </t>
  </si>
  <si>
    <t>Коростовецький</t>
  </si>
  <si>
    <t xml:space="preserve">Ландшафтний </t>
  </si>
  <si>
    <t>Гайсинський район</t>
  </si>
  <si>
    <t>Гайсинський ДЛГ</t>
  </si>
  <si>
    <t>Володимирська дубина</t>
  </si>
  <si>
    <t>Ландшафтний</t>
  </si>
  <si>
    <t>Вінницький лісо-виробничий комплекс</t>
  </si>
  <si>
    <t>Грабарківський</t>
  </si>
  <si>
    <t>ДП “Могилів -Подільський ДЛГ”</t>
  </si>
  <si>
    <t>Урочище "Самчинецьке"</t>
  </si>
  <si>
    <t>ДП “Тульчинське ДЛМГ”</t>
  </si>
  <si>
    <t>Марксова дубина</t>
  </si>
  <si>
    <t>Буго - Деснянський</t>
  </si>
  <si>
    <t>загальнозоологічний</t>
  </si>
  <si>
    <t>Вінницьке ДЛМГ</t>
  </si>
  <si>
    <t>Згарський</t>
  </si>
  <si>
    <t>Разом заказників загальнозоологічних</t>
  </si>
  <si>
    <t>"Терещуків яр"</t>
  </si>
  <si>
    <t>Чечельницька селищна рада</t>
  </si>
  <si>
    <t>"Ромашково"</t>
  </si>
  <si>
    <t>Урочище "Дубина"</t>
  </si>
  <si>
    <t>загальнозоологічна</t>
  </si>
  <si>
    <t>Урочище "Рибчинецька дубина"</t>
  </si>
  <si>
    <t>Розпорядження Ради Міністрів УРСР від 14.10.75 р. № 780 -р.</t>
  </si>
  <si>
    <t>Відслонення Грушанської світи</t>
  </si>
  <si>
    <t>Геологічна</t>
  </si>
  <si>
    <t>Грушанська сільська рада</t>
  </si>
  <si>
    <t>Відслонення Могилівської світи</t>
  </si>
  <si>
    <t>Немійська сільська рада</t>
  </si>
  <si>
    <t xml:space="preserve">Бернашівська сільська рада </t>
  </si>
  <si>
    <t>Урочище "Гайдамацький яр"</t>
  </si>
  <si>
    <t>Всього заказників загальнодержавного значення</t>
  </si>
  <si>
    <t>Всього пам`яток природи  загальнодержавного значення</t>
  </si>
  <si>
    <t>Чернятинський парк</t>
  </si>
  <si>
    <t>Парк-пам’ятка садово-паркового мистецтва</t>
  </si>
  <si>
    <t>Чернятинський аграрний технікум</t>
  </si>
  <si>
    <t>Немерчанський  парк</t>
  </si>
  <si>
    <t>Дослідне господарство "Україна"</t>
  </si>
  <si>
    <t>Немирівський парк</t>
  </si>
  <si>
    <t xml:space="preserve">Санаторій "Авангард" </t>
  </si>
  <si>
    <t>Антопільський парк</t>
  </si>
  <si>
    <t>Антопільський будинок - інтернат для психічнохворих</t>
  </si>
  <si>
    <t>Верхівський парк</t>
  </si>
  <si>
    <t>Верхівська сільська рада</t>
  </si>
  <si>
    <t>Верхівський сільсько-господарський технікум</t>
  </si>
  <si>
    <t>Ободівський парк</t>
  </si>
  <si>
    <t>Ободівська сільська рада</t>
  </si>
  <si>
    <t>Печерський парк</t>
  </si>
  <si>
    <t>Печерська обласна лікарня відновлювального лікування</t>
  </si>
  <si>
    <t>Парк ім. 50-річчя Жовтня</t>
  </si>
  <si>
    <t>Лікарня південно- західної залізниці</t>
  </si>
  <si>
    <t>Парк ім. Леніна</t>
  </si>
  <si>
    <t>Центральний військовий клінічний санаторій "Хмільник"</t>
  </si>
  <si>
    <t>Ботанічний сад "Поділля"</t>
  </si>
  <si>
    <t>Вінницький Державний аграрний університет, ботанічний сад "Поділля"</t>
  </si>
  <si>
    <t>Центральний парк культури і відпочинку  ім. Горького</t>
  </si>
  <si>
    <t>Всього територій та об`єктів загальнодержавного значення</t>
  </si>
  <si>
    <t>«Середнє Побужжя»</t>
  </si>
  <si>
    <t>Регіональний ландшафтний парк</t>
  </si>
  <si>
    <t>Сутиська селищна рада, Тиврівська селищна рада, Довгополівська с/р, Дзвониська с/р, Шендерівська с/р, Колюхівська с/р, Маловулизька с/р</t>
  </si>
  <si>
    <t>Рішення 27 сесії Вінницької обласної ради 5 скликання  № 903 від 10 грудня 2009 року</t>
  </si>
  <si>
    <t>«Дністер»</t>
  </si>
  <si>
    <t>«Мурафа»</t>
  </si>
  <si>
    <t>Рішення 17 сесії Вінницької обласної ради 5 скликання № 573 від 29.05.08р</t>
  </si>
  <si>
    <t>Урочище “Шиянецьке”</t>
  </si>
  <si>
    <t>ТОВ “Лан”, с. Гайове</t>
  </si>
  <si>
    <t>Рішення 11 сесії 23 скликання облради від 17.12.99 р.</t>
  </si>
  <si>
    <t>“Крушинівський”</t>
  </si>
  <si>
    <t>Маньківська сільська рада</t>
  </si>
  <si>
    <t>Бершадський ДЛГ</t>
  </si>
  <si>
    <t>Рішення облради  № 263 від 25.10.90 р.</t>
  </si>
  <si>
    <t>“Сумівський”</t>
  </si>
  <si>
    <t>“П’ятничанський”</t>
  </si>
  <si>
    <t>Стрижавська сільська рада</t>
  </si>
  <si>
    <t>Рішення облради № 371 від 29.08.84 р.</t>
  </si>
  <si>
    <t>“Стрижавські орхідеї”</t>
  </si>
  <si>
    <t>Рішення облради № 525 від 19.12.85 р.</t>
  </si>
  <si>
    <t>“Запопова”</t>
  </si>
  <si>
    <t>СТОВ “Дружба”</t>
  </si>
  <si>
    <t>“Курочка”</t>
  </si>
  <si>
    <t>СФГ “Прогрес”</t>
  </si>
  <si>
    <t>Рішення 9 сесії  облради від 28.03.97 р.</t>
  </si>
  <si>
    <t>Урочище “Турська стінка”</t>
  </si>
  <si>
    <t>СТОВ “Вільшанське”</t>
  </si>
  <si>
    <t>Розпорядження облдержадміністрації № 200 від 22.12.95 р.</t>
  </si>
  <si>
    <t>Урочище “Суха долина”</t>
  </si>
  <si>
    <t>ТОВ “Агрофірма “Крижопіль”</t>
  </si>
  <si>
    <t>“Григорівська гора”</t>
  </si>
  <si>
    <t>Бронницька сільська рада</t>
  </si>
  <si>
    <t>Рішення 11 сесії 23 скликання обласної ради від 17.12.1999р.</t>
  </si>
  <si>
    <t>“Бронницька гора”</t>
  </si>
  <si>
    <t>“Криштофорівська гора ”</t>
  </si>
  <si>
    <t>“Звеняча долина”</t>
  </si>
  <si>
    <t>Слобода - Яришівська сільська рада</t>
  </si>
  <si>
    <t>“Бернашівський”</t>
  </si>
  <si>
    <t>Бернашівська сільська рада</t>
  </si>
  <si>
    <t>“Значок”</t>
  </si>
  <si>
    <t>Могилів - Подільський ДЛГ</t>
  </si>
  <si>
    <t>Могилів  - Подільський ДЛГ</t>
  </si>
  <si>
    <t>Урочище “Анциполівське”</t>
  </si>
  <si>
    <t>Зяньковецька сільська рада</t>
  </si>
  <si>
    <t>“Гранітні скелі”</t>
  </si>
  <si>
    <t>Грабовецька сільська рада</t>
  </si>
  <si>
    <t>“Ладижинський”</t>
  </si>
  <si>
    <t>Семенська сільська рада</t>
  </si>
  <si>
    <t xml:space="preserve">Рішення облвиконкому №263 від 25.10.90 </t>
  </si>
  <si>
    <t>“Сажчанська дубина”</t>
  </si>
  <si>
    <t>рішенням  № 525  11 сесії 4 скликання  Вінницької обласної Ради  від 19 березня 2004 року</t>
  </si>
  <si>
    <t>“Кукулянська дача”</t>
  </si>
  <si>
    <t>“Кисерняк”</t>
  </si>
  <si>
    <t>Урочище “Кікеї ”</t>
  </si>
  <si>
    <t>Болганська сільська рада</t>
  </si>
  <si>
    <t>“Крутосхили”</t>
  </si>
  <si>
    <t>Довгополівська  сільська рада</t>
  </si>
  <si>
    <t>Рішення 11 сесії 23 скликання облради  від 17.12.99 р.</t>
  </si>
  <si>
    <t>“Закрута”</t>
  </si>
  <si>
    <t>Маловулизька сільська рада</t>
  </si>
  <si>
    <t>Рішення облради 9 сесії 22скликання від 28.03.97 р.</t>
  </si>
  <si>
    <t>“Лужки”</t>
  </si>
  <si>
    <t>Вилянська сільська рада</t>
  </si>
  <si>
    <t>Рішення 11 сесії 23 скликання від 17.12.99 р.</t>
  </si>
  <si>
    <t>“Стінка”</t>
  </si>
  <si>
    <t>Стінянська сільська рада</t>
  </si>
  <si>
    <t>“Ободівська дача”</t>
  </si>
  <si>
    <t>Рішення виконкому №371 від 29.08.84</t>
  </si>
  <si>
    <t>“Цибулівська дача”</t>
  </si>
  <si>
    <t>Цибулівська сільська рада</t>
  </si>
  <si>
    <t>Ободівське лісомисливське господарство</t>
  </si>
  <si>
    <t>Урочище “Половича”</t>
  </si>
  <si>
    <t>Тростянецька селищна рада</t>
  </si>
  <si>
    <t xml:space="preserve">Рішення облради 9 сесії 22 скликання від 28.03.97 </t>
  </si>
  <si>
    <t>“Дранка”</t>
  </si>
  <si>
    <t>Рішення облради 13 сесії 22 скликання від 26.12.97 р.</t>
  </si>
  <si>
    <t>Урочище “Дзерівка”</t>
  </si>
  <si>
    <t>Урочище “Гора дубина”</t>
  </si>
  <si>
    <t>Урочище “Березів яр”</t>
  </si>
  <si>
    <t>с.Михайлівка</t>
  </si>
  <si>
    <t>Рішення 11 сесії 23 скликання облради від 17.12.99р.</t>
  </si>
  <si>
    <t>“Вербська дача”</t>
  </si>
  <si>
    <t>Чечельницький  ДЛГ</t>
  </si>
  <si>
    <t>“Копистирин”</t>
  </si>
  <si>
    <t>Копистиринська сільська рада</t>
  </si>
  <si>
    <t>«Шумський»</t>
  </si>
  <si>
    <t>Вербська с/р</t>
  </si>
  <si>
    <t>Рішення 27 сесії Вінницької обласної ради 5 скликання № 903 від 10 грудня 2009 року</t>
  </si>
  <si>
    <t>«Чагарник»</t>
  </si>
  <si>
    <t>Тягунська с/р</t>
  </si>
  <si>
    <t>"Лядівський"</t>
  </si>
  <si>
    <t>Яришівська сільська рада</t>
  </si>
  <si>
    <t>Рішення 23 сесії Вінницької обласної ради 5 скликання  № 747 від 27лютого 2009 року</t>
  </si>
  <si>
    <t>"Нагорянський"</t>
  </si>
  <si>
    <t>Козлівська сільська рада</t>
  </si>
  <si>
    <t>«Капличка»</t>
  </si>
  <si>
    <t>Махаринецька с/р</t>
  </si>
  <si>
    <t>Рішення 28 сесії Вінницької обласної ради 5 скликання № 968 від 02березня 2010 року</t>
  </si>
  <si>
    <t>“Заповідні модрини”</t>
  </si>
  <si>
    <t>Жмеринський ДЛГ</t>
  </si>
  <si>
    <t>Рішення  облвиконкому від 18.08.83р. №384</t>
  </si>
  <si>
    <t>“Вороновицька дача”</t>
  </si>
  <si>
    <t>Лісовий</t>
  </si>
  <si>
    <t>Вінницький район, Комарівська сільська рада, Вороновицьке лісництво, кв.12 діл.5</t>
  </si>
  <si>
    <t>Рішення облвиконкому від 18.08.83р. №384</t>
  </si>
  <si>
    <t>“Калинівський”</t>
  </si>
  <si>
    <t>Калинівський район, Сальницька сільська рада, Калинівське лісництво, кв.122 діл. 2</t>
  </si>
  <si>
    <t>Рішення облвиконкому від 29.08.84р. №371</t>
  </si>
  <si>
    <t>“Сосновий бір”</t>
  </si>
  <si>
    <t>“Брацлавська дача”</t>
  </si>
  <si>
    <t>Тульчинський ДЛМГ</t>
  </si>
  <si>
    <t>Рішення облвиконкому № 384 від 18.03.83 та №371 від 29.08.84р.</t>
  </si>
  <si>
    <t>“Моївська дача”</t>
  </si>
  <si>
    <t>Могилів-Полільський ДЛГ</t>
  </si>
  <si>
    <t>“Мовчани”</t>
  </si>
  <si>
    <t>Жмеринська районна рада УТМР</t>
  </si>
  <si>
    <t>Рішення сесії обласної ради 9 сесії 22 скликання від 28.03.97р.</t>
  </si>
  <si>
    <t>“Дністер”</t>
  </si>
  <si>
    <t>Могилів-Подільський ДЛГ</t>
  </si>
  <si>
    <t>“Лучанське”</t>
  </si>
  <si>
    <t>“Вище школи”</t>
  </si>
  <si>
    <t>Розпорядження облдержадміністрації №200 від 22.12.95р.</t>
  </si>
  <si>
    <t>Урочище “Біля вапняків”</t>
  </si>
  <si>
    <t>“Левада”</t>
  </si>
  <si>
    <t>Брідоцька сільська рада</t>
  </si>
  <si>
    <t>Рішення облвиконкому від 25.10.90р. №263</t>
  </si>
  <si>
    <t>“Бутова”</t>
  </si>
  <si>
    <t>“Прибузький”</t>
  </si>
  <si>
    <t>Печерська сільська рада</t>
  </si>
  <si>
    <t>Рішення облради 13 сесії 22 скликання 26.12.97р.</t>
  </si>
  <si>
    <t>“Марусине”</t>
  </si>
  <si>
    <t>ПСП “Україна”</t>
  </si>
  <si>
    <t>Урочище “Федьківське”</t>
  </si>
  <si>
    <t>Тульчинський район, с.Клебань</t>
  </si>
  <si>
    <t>СТОВ “1 –е Травня”</t>
  </si>
  <si>
    <t>“Ковалева”</t>
  </si>
  <si>
    <t>“Мурафа”</t>
  </si>
  <si>
    <t>ТОВ Чернівецький “Райкомунліс”</t>
  </si>
  <si>
    <t>“Гопчиця”</t>
  </si>
  <si>
    <t>Рішення облвиконкому №263 від 25.10.90р.</t>
  </si>
  <si>
    <t>«Берізки»</t>
  </si>
  <si>
    <t>Четвертинівська с/р</t>
  </si>
  <si>
    <t>«Баглайові левади»</t>
  </si>
  <si>
    <t>Білківська с/р</t>
  </si>
  <si>
    <t>«Гадаї»</t>
  </si>
  <si>
    <t>Слободищенська с/р</t>
  </si>
  <si>
    <t>"Немиринецьке"</t>
  </si>
  <si>
    <t>Переможнянська с/р</t>
  </si>
  <si>
    <t>"Перемога"</t>
  </si>
  <si>
    <t>«Зачарована долина»</t>
  </si>
  <si>
    <t>Рішення 25 сесії Вінницької обласної ради 5 скликання  № 834 від 29 липня 2009 року</t>
  </si>
  <si>
    <t>«Надросся»</t>
  </si>
  <si>
    <t>«Бузький поліг»</t>
  </si>
  <si>
    <t>«Турчинський ліс»</t>
  </si>
  <si>
    <t>Теплицька селищна рада</t>
  </si>
  <si>
    <t>Рішення 25 сесії Вінницької обласної ради 5 скликання № 834 від 29 липня 2009 року</t>
  </si>
  <si>
    <t>«Кавачівська дача»</t>
  </si>
  <si>
    <t>Кивачівська с/р</t>
  </si>
  <si>
    <t>«Сашанська левада»</t>
  </si>
  <si>
    <t>Сашанська с/р</t>
  </si>
  <si>
    <t>«Сокирянська балка»</t>
  </si>
  <si>
    <t>Сокирянська с/р</t>
  </si>
  <si>
    <t>«Урочище «Грабарка»</t>
  </si>
  <si>
    <t>Ободівська с/р</t>
  </si>
  <si>
    <t>«Урочище «Кручі»</t>
  </si>
  <si>
    <t>Новоободівська с/р</t>
  </si>
  <si>
    <t>Рішення обл..ради№113834сесії 5скликання від 25.10.10р.</t>
  </si>
  <si>
    <t>«Березина»</t>
  </si>
  <si>
    <t>«Дубина»</t>
  </si>
  <si>
    <t>«Стрімкач»</t>
  </si>
  <si>
    <t>Кричанівська с/р</t>
  </si>
  <si>
    <t>Рішення 34 сесії 5скликання №1138 обласної ради від 25.10.10р</t>
  </si>
  <si>
    <t>«Моївський сад-парк»</t>
  </si>
  <si>
    <t>Моївська с/р</t>
  </si>
  <si>
    <t>Рішення 34 сесії Вінницької обласної ради 5 скликання № 1138 від 25.10.10р</t>
  </si>
  <si>
    <t>Миска</t>
  </si>
  <si>
    <t>Тростянецький    р-н              с.Ободівка</t>
  </si>
  <si>
    <t>Рішення 25 сесії Вінницької обласної ради 4 скликання № 1014 від 23.12.05р.</t>
  </si>
  <si>
    <t>Урочище “Луги”</t>
  </si>
  <si>
    <t>Немирівський р-н, с. Велика Бушинка</t>
  </si>
  <si>
    <t>Великобушинська сільська рада</t>
  </si>
  <si>
    <t>«Межирівські берізки»</t>
  </si>
  <si>
    <t>Жмеринський район, Рівська с/р</t>
  </si>
  <si>
    <t>Рівська с/р</t>
  </si>
  <si>
    <t>«Струмок»</t>
  </si>
  <si>
    <t>м.Жмеринка</t>
  </si>
  <si>
    <t>Жмеринська міська рада</t>
  </si>
  <si>
    <t>«Корчівка»</t>
  </si>
  <si>
    <t>«Джерельна діброва»</t>
  </si>
  <si>
    <t>“Початок”</t>
  </si>
  <si>
    <t xml:space="preserve">Рішення 5 сесії  23 скликання облради  від 29.04.99р. </t>
  </si>
  <si>
    <t>“Горбовецький”</t>
  </si>
  <si>
    <t>Гідрологічний</t>
  </si>
  <si>
    <t>Горбовецька сільська рада</t>
  </si>
  <si>
    <t>“Переладино”</t>
  </si>
  <si>
    <t>Рішення облвиконкому №384  від 18.03.83р.</t>
  </si>
  <si>
    <t>“Устя”</t>
  </si>
  <si>
    <t xml:space="preserve">Немирівський  район, Медвежанська сільська рада  </t>
  </si>
  <si>
    <t>рішення  № 525  11 сесії 4 скликанн  Вінницької облради  від 19.03.04р.</t>
  </si>
  <si>
    <t>“Осоковий”</t>
  </si>
  <si>
    <t xml:space="preserve"> Кіровська сільська рада </t>
  </si>
  <si>
    <t xml:space="preserve">Рішення облвиконкому № 384 від 18.0383, № 371 від29.08.84 </t>
  </si>
  <si>
    <t>“Осична”</t>
  </si>
  <si>
    <t>Рішення 5 сесії 23 скликання    облради від 29.04.99</t>
  </si>
  <si>
    <t>“Малоростівський”</t>
  </si>
  <si>
    <t>Фермерське гсподарство “Агроросток”</t>
  </si>
  <si>
    <t>“Синарна”</t>
  </si>
  <si>
    <t xml:space="preserve">Сільськогосподарський кооператив “Світанок” </t>
  </si>
  <si>
    <t>“Зелені криниці”</t>
  </si>
  <si>
    <t>Погребищенський “Райагроліс”</t>
  </si>
  <si>
    <t>«Урочище «Демидівська долина»</t>
  </si>
  <si>
    <t>Демидівська с/р</t>
  </si>
  <si>
    <t>«Ревуха»</t>
  </si>
  <si>
    <t>Куриловецька с/р</t>
  </si>
  <si>
    <t>Опустя</t>
  </si>
  <si>
    <t>Козятинський р-н, с.Самгородок</t>
  </si>
  <si>
    <t>Самгородоцька сільська рада</t>
  </si>
  <si>
    <t>«Снивода»</t>
  </si>
  <si>
    <t>Кривошиївська, Лознянська, Маркушівська, Мар’янівська, Пустовійтівська, Рибчинецька, Скаржинецька, Сьомаківська та Уланівська с/р;Вінницьке міжрайонне управління водного господарства Басейнового управління водними ресурсами р. Південий Буг; дочірнє сільськогосподарське рибоводне підприємствоУланівський рибцех ПРАТ «СП Вінницярибгосп»</t>
  </si>
  <si>
    <t>Рішення 5 сесії Вінницької обласної ради 6 скликання № 104 від 29.04.11р.</t>
  </si>
  <si>
    <t>«Рівський»</t>
  </si>
  <si>
    <t>«Барський»</t>
  </si>
  <si>
    <t>м.Бар</t>
  </si>
  <si>
    <t>Барська міська рада</t>
  </si>
  <si>
    <t>“Лебединий”</t>
  </si>
  <si>
    <t xml:space="preserve"> </t>
  </si>
  <si>
    <t>Потоківська сільська рада</t>
  </si>
  <si>
    <t>“Сандрацький”</t>
  </si>
  <si>
    <t>Широко-Гребельська сільська рада</t>
  </si>
  <si>
    <t>Рішення облради 9 сесії 22 скликання 28.03.97р.</t>
  </si>
  <si>
    <t>Тростянецький”</t>
  </si>
  <si>
    <t>Районна рада УТМР</t>
  </si>
  <si>
    <t>Рішення облвиконкому №525 від 18.12.85р.</t>
  </si>
  <si>
    <t>Мазуровецька дубина”</t>
  </si>
  <si>
    <t>Рішення облвиконкому №371 від 29.08.84р.</t>
  </si>
  <si>
    <t>«Титусівський ліс»</t>
  </si>
  <si>
    <t>ентомологічний</t>
  </si>
  <si>
    <t>ВОКСЛП «Віноблагроліс»</t>
  </si>
  <si>
    <t>Рішення 25 сесії Вінницької обласної ради 4 скликання  № 1014 від 23.12.05 року</t>
  </si>
  <si>
    <t>Разом заказників ландшафтних місцевого значення</t>
  </si>
  <si>
    <t>Разом заказників орнітологічних місцевого значення</t>
  </si>
  <si>
    <t>Всього заказників місцевого значення</t>
  </si>
  <si>
    <t>“Ясени”</t>
  </si>
  <si>
    <t>Алея модрини європейської</t>
  </si>
  <si>
    <t>Ботанічна</t>
  </si>
  <si>
    <t>Алея дуба червоного</t>
  </si>
  <si>
    <t>Агрофірма “Маяк”</t>
  </si>
  <si>
    <t>Рішення облвиконкому від29.08.84р. №371</t>
  </si>
  <si>
    <t>Дуб-велетень</t>
  </si>
  <si>
    <t>Бершадський міськомунгосп</t>
  </si>
  <si>
    <t>Віковий дуб</t>
  </si>
  <si>
    <t>Сумівська дубина</t>
  </si>
  <si>
    <t>Рішення облвиконкому від 18.08.83 р. № 384 і 29.08.84р. № 371</t>
  </si>
  <si>
    <t>Вікові ялини</t>
  </si>
  <si>
    <t xml:space="preserve">ботанічна </t>
  </si>
  <si>
    <t>Рішення облвиконкому від 29.08.84р. № 371</t>
  </si>
  <si>
    <t>“Круглиця”</t>
  </si>
  <si>
    <t>Вінницьке державне лісомисливське господарство</t>
  </si>
  <si>
    <t xml:space="preserve">Рішення облвиконкому від 22.06.72р. № 335 та рішення від 29.08.84р.№ 371. </t>
  </si>
  <si>
    <t>“Маленька біданка”</t>
  </si>
  <si>
    <t>Одинокий дуб</t>
  </si>
  <si>
    <t>Рішення облвиконкому від 13.05.64р. № 187 та рішення від 29.08.84 № 371</t>
  </si>
  <si>
    <t>“Кабачок”</t>
  </si>
  <si>
    <t>“Горішина”</t>
  </si>
  <si>
    <t>Культура горіха чорного</t>
  </si>
  <si>
    <t>Еталонна діброва</t>
  </si>
  <si>
    <t>Горіховий гай</t>
  </si>
  <si>
    <t>Горіх грецький</t>
  </si>
  <si>
    <t>Горіх маньчжурський</t>
  </si>
  <si>
    <t>Горіх чорний</t>
  </si>
  <si>
    <t>Діброва</t>
  </si>
  <si>
    <t>Вінницький район, Комарівська сільська рада, Вороновицьке лісництво, кв.15, д.5</t>
  </si>
  <si>
    <t>Вінницький лісо - виробничий комплекс</t>
  </si>
  <si>
    <t>Вороновицька горішина</t>
  </si>
  <si>
    <t>Вінницький район, Комарівська сільська рада, Вороновицьке лісництво, кв.15, д.9</t>
  </si>
  <si>
    <t>Вороновицька дубина</t>
  </si>
  <si>
    <t>Вінницький район, Комарівська сільська рада, Вороновицьке лісництво, кв.9, д.19</t>
  </si>
  <si>
    <t>Бук європейський</t>
  </si>
  <si>
    <t>Сосна кримська</t>
  </si>
  <si>
    <t>Липовецький район, Турбівське лісництво, кв.45, д.19</t>
  </si>
  <si>
    <t>Вінницький лісовиробничий комплекс</t>
  </si>
  <si>
    <t>Михайлівська бучина</t>
  </si>
  <si>
    <t>Прибузька горішина</t>
  </si>
  <si>
    <t>Рішення облвиконкому від 29.09.84р. №371</t>
  </si>
  <si>
    <t>Якушинецька бучина</t>
  </si>
  <si>
    <t>Басаличівська дубина</t>
  </si>
  <si>
    <t>Гайсинський район, Жерденівська сільська рада, Басаличівське лісництво, кв.87 діл. 8</t>
  </si>
  <si>
    <t>Постанова Ради Міністрів УР від 28.10.74р. №500</t>
  </si>
  <si>
    <t>Гайсинська горішина</t>
  </si>
  <si>
    <t>Гайсинський район, Гранівська сільська рада, Гайсинське лісництво, кв.23 діл. 6</t>
  </si>
  <si>
    <t>Продуктивна дубина</t>
  </si>
  <si>
    <t>Гайсинський район, Михайлівська сільська рада, Гайсинське лісництво, кв.52 діл. 10</t>
  </si>
  <si>
    <t>Гайсинський район, Михайлівська сільська рада, Гайсинське лісництво, кв.70 діл. 7</t>
  </si>
  <si>
    <t>Ситковецька горішина</t>
  </si>
  <si>
    <t>Ситковецькі буки</t>
  </si>
  <si>
    <t>Гайсинський район, Носовецька сільська рада, Ситковецьке лісництво, кв.40 діл. 20</t>
  </si>
  <si>
    <t>Горіхи-екзоти</t>
  </si>
  <si>
    <t>Гайсинський район, Носовецька сільська рада, Ситковецьке лісництво, кв.40 діл. 28</t>
  </si>
  <si>
    <t>Гайсинська діброва</t>
  </si>
  <si>
    <t>Гайсинський район, Михайлівська сільська рада, Гайсинське лісництво, кв.70 діл. 6, кв.71 діл.14</t>
  </si>
  <si>
    <t>Вікові дуби</t>
  </si>
  <si>
    <t xml:space="preserve">Жмеринський район, Коростовецька сільська рада, Жмеринське лісництво, кв.60 діл.6 </t>
  </si>
  <si>
    <t xml:space="preserve">Рішення облвиконкому від 14.05.64р. №187 та облради 9 сесії </t>
  </si>
  <si>
    <t>Стодульські платани</t>
  </si>
  <si>
    <t>ТОВ “Плани”</t>
  </si>
  <si>
    <t>«Дуб І.Богуна»</t>
  </si>
  <si>
    <t>Кальницька с/р</t>
  </si>
  <si>
    <t>Група дерев липи Мішо</t>
  </si>
  <si>
    <t>Жмеринське управління житлово-комунального господарства</t>
  </si>
  <si>
    <t>Кедр сибірський</t>
  </si>
  <si>
    <t>Носівецька СШ</t>
  </si>
  <si>
    <t>Бук червонолистий</t>
  </si>
  <si>
    <t>Ясен плакучий</t>
  </si>
  <si>
    <t>Бук плакучий</t>
  </si>
  <si>
    <t>Іллінецький район, Васильківська сільська рада, Дашівське лісництво кв.35 діл. 12</t>
  </si>
  <si>
    <t>Бук західний</t>
  </si>
  <si>
    <t>Сосна веймутова</t>
  </si>
  <si>
    <t>СВК  “Хлібороб”</t>
  </si>
  <si>
    <t>Ялина срібляста</t>
  </si>
  <si>
    <t>Софора японська</t>
  </si>
  <si>
    <t>СВК “Хлібороб”</t>
  </si>
  <si>
    <t xml:space="preserve">Бук європейський </t>
  </si>
  <si>
    <t>Літинський район, Уладівська сільська рада, Уладівське лісництво ,кв.67 поблизу с.Гущинці</t>
  </si>
  <si>
    <t>Вікові сосни</t>
  </si>
  <si>
    <t>Літинський район, Уладівська сільська рада, Літинське лісництво ,кв.28 діл.1</t>
  </si>
  <si>
    <t>Рішення облвиконкому №335 від 22.06.72.та 29.08.84р. № 371</t>
  </si>
  <si>
    <t>Літинська діброва</t>
  </si>
  <si>
    <t>Літинський район, Соснівська сільська рада, Літинське лісництво ,кв.52 діл.1</t>
  </si>
  <si>
    <t>Дуби-велетні</t>
  </si>
  <si>
    <t>Дуб-патріарх</t>
  </si>
  <si>
    <t>Немирівський район, Бондурівська сільська рада, Немирівське лісництво, кв.45 діл.1</t>
  </si>
  <si>
    <t>Ковалівські дубчаки</t>
  </si>
  <si>
    <t>Немирівський цукровий завод</t>
  </si>
  <si>
    <t>Вінницький ДЛГ</t>
  </si>
  <si>
    <t>Рішення облвикон-кому від 22.06.92 р.</t>
  </si>
  <si>
    <t>Дуб пірамідальний</t>
  </si>
  <si>
    <t>Піщанський район, Чорноминська сільська рада, с.Чорномин, вул. Леніна, 6</t>
  </si>
  <si>
    <t>Чорноминська сільська рада</t>
  </si>
  <si>
    <t>Плисківські каштани</t>
  </si>
  <si>
    <t>Погребищенський район, Плисківська сільська рада, Пплисківське лісництво, кв.29 діл.17</t>
  </si>
  <si>
    <t>Рішення облвиконкому №187 від 13.05.64р.та 29.08.84р. № 371</t>
  </si>
  <si>
    <t>Рішення облвиконкому №310  від 22.07.76р.та №371 від  29.08.84р.</t>
  </si>
  <si>
    <t>Вікові модрини</t>
  </si>
  <si>
    <t>Високопродуктивні модрини</t>
  </si>
  <si>
    <t>Шершнянська скеля</t>
  </si>
  <si>
    <t>Тиврівський район, с.Шершні</t>
  </si>
  <si>
    <t>Шершнянська сільська рада</t>
  </si>
  <si>
    <t>Рішення 11 сесії23скликання облради 17.12.99р.</t>
  </si>
  <si>
    <t>Буковий гай</t>
  </si>
  <si>
    <t>Красені буки</t>
  </si>
  <si>
    <t xml:space="preserve">Продуктивна бучина </t>
  </si>
  <si>
    <t>Тиврівські буки</t>
  </si>
  <si>
    <t>Буковий ліс</t>
  </si>
  <si>
    <t>Група екзотів</t>
  </si>
  <si>
    <t>Рішення облвиконкому №335 від 22.06.72,  №371 від 29.08.84, №263 від 25.10.90р.</t>
  </si>
  <si>
    <t>Томашпільські дубчаки</t>
  </si>
  <si>
    <t xml:space="preserve">Томашпільський район, Вапнярська сільська рада, Томашпільське лісництво, кв.23 діл.5 </t>
  </si>
  <si>
    <t>Рішення облвиконкому №599 від 17.11.81,  №371 від 29.08.84р.</t>
  </si>
  <si>
    <t>Ободівські сосни</t>
  </si>
  <si>
    <t>Бершадське ДЛГ</t>
  </si>
  <si>
    <t>Рішення облвиконкому №384 від 18.08.83,  №371 від 29.08.84р.</t>
  </si>
  <si>
    <t>Заповідні сосни</t>
  </si>
  <si>
    <t>Ободівська дубина</t>
  </si>
  <si>
    <t>Цибулівська діброва</t>
  </si>
  <si>
    <t>Тростянецький район, Цибулівська сільська рада, Цибулівське лісництво, кв.23 діл.12</t>
  </si>
  <si>
    <t>Ділянка скополії карніолійської</t>
  </si>
  <si>
    <t>Дуб- Гордій</t>
  </si>
  <si>
    <t>Тростянецький район, Цибулівська сільська рада, Цибулівське лісництво, кв.22 діл.6</t>
  </si>
  <si>
    <t>Тульчинський комбінат комунального господарства</t>
  </si>
  <si>
    <t>Рішення облвиконкому №697 від 28.12.71р.</t>
  </si>
  <si>
    <t>Шпиківська дубина</t>
  </si>
  <si>
    <t>Рішення облвиконкому №384 від 18.08.83р.</t>
  </si>
  <si>
    <t xml:space="preserve">Могутні дуби </t>
  </si>
  <si>
    <t>Рішення облвиконкому  №371 від 29.08.84р.</t>
  </si>
  <si>
    <t xml:space="preserve"> Гікорі білий (9 екз.)</t>
  </si>
  <si>
    <t xml:space="preserve">Шаргородський район, Деребчинська сільська рада, Джуринське лісництво, кв.33 діл 9 </t>
  </si>
  <si>
    <t xml:space="preserve">Могилів-Подільський ДЛГ </t>
  </si>
  <si>
    <t>Шаргородський район, Гибалівська сільська рада, Івашковецьке лісництво, кв. 89 діл. 6</t>
  </si>
  <si>
    <t>Алея сосни веймутової</t>
  </si>
  <si>
    <t>Шаргородський район, Деребчинська сільська рада, Джуринське лісництво, кв.26 діл 8</t>
  </si>
  <si>
    <t>Дуби – красені</t>
  </si>
  <si>
    <t>Ямпільський район, Безводнівська сільська рада, Моївське лісництво, кв. 78 діл. 3</t>
  </si>
  <si>
    <t>Рішення облвиконкому  №335 від 22.06.75р.</t>
  </si>
  <si>
    <t>Дуби – велетні</t>
  </si>
  <si>
    <t>Ямпільський район, Безводнівська сільська рада, Моївське лісництво, кв. 81 діл. 3</t>
  </si>
  <si>
    <t>Ямпільський район, Безводнівська сільська рада, Моївське лісництво, кв. 35 діл. 5</t>
  </si>
  <si>
    <t xml:space="preserve"> Дуб велетень</t>
  </si>
  <si>
    <t>Ямпільський район, Безводнівська сільська рада, Моївське лісництво, кв. 46 діл. 24</t>
  </si>
  <si>
    <t xml:space="preserve">Берека </t>
  </si>
  <si>
    <t>Ямпільський район, Петрашівська сільська рада, Петрашкіське лісництво, кв.14 діл.3</t>
  </si>
  <si>
    <t>Рішення облвиконкому  №384 від 18.08.83р.</t>
  </si>
  <si>
    <t>Красень дуб</t>
  </si>
  <si>
    <t>АВО “Вінницязеленбуд”. Управління міського господарства</t>
  </si>
  <si>
    <t>Дуб велетень</t>
  </si>
  <si>
    <t>Сосна веймутова (8 шт.)</t>
  </si>
  <si>
    <t>АВО “Вінницязеленбуд”</t>
  </si>
  <si>
    <t>Алея горіха Зібольда</t>
  </si>
  <si>
    <t>Алея вікових лип</t>
  </si>
  <si>
    <t xml:space="preserve">м. Вінниця – с.Дяківці, м. Вінниця – Тульчин на протязі 140 км  </t>
  </si>
  <si>
    <t>Управління доріг №13 Мінбудавтошляху</t>
  </si>
  <si>
    <t>Рішення облвиконкому  №371 від 29.08.84р</t>
  </si>
  <si>
    <t>«Вербівський парк»</t>
  </si>
  <si>
    <t>Скоморошківська с/р</t>
  </si>
  <si>
    <t>«Жабокрицький парк»</t>
  </si>
  <si>
    <t>Крижопільський район, с.Жабокрич</t>
  </si>
  <si>
    <t>Жабокрицька с/р</t>
  </si>
  <si>
    <t>«Парк «Сосновий бір»</t>
  </si>
  <si>
    <t>Кам’яногірська с/р</t>
  </si>
  <si>
    <t>"Строїнецький дендропарк"</t>
  </si>
  <si>
    <t>Строїнецька с/р</t>
  </si>
  <si>
    <t>Рішення 28 сесії Вінницької обласної ради 5 скликання  № 968 від 02березня 2010 року</t>
  </si>
  <si>
    <t>«Смілгородський парк»</t>
  </si>
  <si>
    <t>«Покровський парк»</t>
  </si>
  <si>
    <t>«Комарівський парк «Огруд»</t>
  </si>
  <si>
    <t>Комарівська с/р</t>
  </si>
  <si>
    <t>«Кашперівський парк»</t>
  </si>
  <si>
    <t>Кашперівська с/р</t>
  </si>
  <si>
    <t>«Група дерев «Липи вікові»</t>
  </si>
  <si>
    <t>Разом пам`яток природи ботанічних місцевого значення</t>
  </si>
  <si>
    <t>Джерело “Бровари”</t>
  </si>
  <si>
    <t>Джерело “Вікнина”</t>
  </si>
  <si>
    <t>Каришківська сільська рада</t>
  </si>
  <si>
    <t>Жорнавські криниці</t>
  </si>
  <si>
    <t>Барський район, с.Каришків</t>
  </si>
  <si>
    <t xml:space="preserve">Каришківська сільська рада, </t>
  </si>
  <si>
    <t>Джерело “Комсомолка”</t>
  </si>
  <si>
    <t xml:space="preserve">Матійківська сільська рада </t>
  </si>
  <si>
    <t>Джерело “Глибоке”</t>
  </si>
  <si>
    <t>ТОВ “П’ятківське”</t>
  </si>
  <si>
    <t>Джерело “Низьке”</t>
  </si>
  <si>
    <t>Джерело “Смачне”</t>
  </si>
  <si>
    <t>Джерело “Овече”</t>
  </si>
  <si>
    <t>Джерело “Холодне”</t>
  </si>
  <si>
    <t>Джерело “Липки”</t>
  </si>
  <si>
    <t>Луко-Мелешківська сільська рада</t>
  </si>
  <si>
    <t>Розпорядження від 29.12.79р. №580</t>
  </si>
  <si>
    <t>Джерела “Чапля” (3 екз.)</t>
  </si>
  <si>
    <t>Джерело “Янтар”</t>
  </si>
  <si>
    <t>Некрасівська сільська рада</t>
  </si>
  <si>
    <t>Джерело “Бездонне”</t>
  </si>
  <si>
    <t>Джерело “Вербичка”</t>
  </si>
  <si>
    <t>Джерело “Нове життя”</t>
  </si>
  <si>
    <t>Джерело “Піски”</t>
  </si>
  <si>
    <t>Джерело “Василівське”</t>
  </si>
  <si>
    <t>Джерело “Потоки”</t>
  </si>
  <si>
    <t>Кацмазівські джерела</t>
  </si>
  <si>
    <t>Кацмазівська сільська рада</t>
  </si>
  <si>
    <t>«Джерело «Гронова криниця»</t>
  </si>
  <si>
    <t xml:space="preserve">Крижопільський район, с.Городківка </t>
  </si>
  <si>
    <t>Городківська с/р</t>
  </si>
  <si>
    <t>Криничка котовців</t>
  </si>
  <si>
    <t>Іллінецький район, с.Джупинів</t>
  </si>
  <si>
    <t>Павлівська сільська рада</t>
  </si>
  <si>
    <t>Лісова криниця</t>
  </si>
  <si>
    <t>Іллінецький район, , с.Неменка</t>
  </si>
  <si>
    <t>Група джерел “Ізвір”</t>
  </si>
  <si>
    <t>СТОВ “Вербка”</t>
  </si>
  <si>
    <t>Джерело “Лісове”</t>
  </si>
  <si>
    <t>Козинецька сільська рада</t>
  </si>
  <si>
    <t>Джерело “Прибережне”</t>
  </si>
  <si>
    <t>Джерело “Дзеркальне”</t>
  </si>
  <si>
    <t>Джерело “Сонячне”</t>
  </si>
  <si>
    <t xml:space="preserve">Літинський район </t>
  </si>
  <si>
    <t>Тесівська сільська рада</t>
  </si>
  <si>
    <t>Рішення облвиконкому  №371 від 29.08.84 та № 384 від 18.08.83р.</t>
  </si>
  <si>
    <t>Джерело “Польове”</t>
  </si>
  <si>
    <t>Кукавські джерела</t>
  </si>
  <si>
    <t>Могилів-Подільський район, с.Кукавка</t>
  </si>
  <si>
    <t>Кукавська сільська рада</t>
  </si>
  <si>
    <t>Рішення облвиконкому  №371 від 29.08.84 та № 335 від 22.06.72р.</t>
  </si>
  <si>
    <t>Джерела “Серебрія”</t>
  </si>
  <si>
    <t>Могилів-Подільський район,  с.Серебрія</t>
  </si>
  <si>
    <t>Серебрійська сільська рада</t>
  </si>
  <si>
    <t>Джерело “Яруга”</t>
  </si>
  <si>
    <t>Ярузька сільська рада</t>
  </si>
  <si>
    <t>Джерело “Драгана”</t>
  </si>
  <si>
    <t>Джерело “Війтове”</t>
  </si>
  <si>
    <t>Джерело “Теребіж”</t>
  </si>
  <si>
    <t>Михайлівецька сільська рада</t>
  </si>
  <si>
    <t>Рішення облвиконкому  №371 від 29.08.84 та № 335 від 29.08.84р.</t>
  </si>
  <si>
    <t>Криниця Гонти</t>
  </si>
  <si>
    <t>Оратівський район, Медівська сільська рада, с.Медівка</t>
  </si>
  <si>
    <t>ПСП “Маяк”</t>
  </si>
  <si>
    <t>Рішення облвикон-кому  №371 від 29.08.84 та № 594 від 17.11.81р.</t>
  </si>
  <si>
    <t>Джерело “Стінка”</t>
  </si>
  <si>
    <t>Піщанський район, Миролюбська сільська рада, с.Миролюбівка</t>
  </si>
  <si>
    <t>ТОВ Піщанський “Райкомунліс”</t>
  </si>
  <si>
    <t>Лебідеві криниці</t>
  </si>
  <si>
    <t>Теплицький район с.Корабелівка</t>
  </si>
  <si>
    <t>Степанівська сільська рада</t>
  </si>
  <si>
    <t>Джерело “Жива вода”</t>
  </si>
  <si>
    <t>Теплицький район, с.Тополівка</t>
  </si>
  <si>
    <t>Тополівська сільська рада</t>
  </si>
  <si>
    <t>Джерело “Медвянка”</t>
  </si>
  <si>
    <t>Джерело “Ленінка”</t>
  </si>
  <si>
    <t>Теплицький район, с.Сокиряни</t>
  </si>
  <si>
    <t>Сокирянська сільська рада</t>
  </si>
  <si>
    <t>Джерело “Задвірне”</t>
  </si>
  <si>
    <t>Джерело “Циганське”</t>
  </si>
  <si>
    <t>Тиврівський район, с.Велика Вулига</t>
  </si>
  <si>
    <t>Великовулизька сільська рада</t>
  </si>
  <si>
    <t>Марківські джерела</t>
  </si>
  <si>
    <t>Томашпільський район, с.Марківка</t>
  </si>
  <si>
    <t>Марківська сільська рада</t>
  </si>
  <si>
    <t>Яланецькі джерела</t>
  </si>
  <si>
    <t>Томашпільський район, с.Яланець</t>
  </si>
  <si>
    <t>Яланецька сільська рада</t>
  </si>
  <si>
    <t>Джерело “Худенкова криниця”</t>
  </si>
  <si>
    <t xml:space="preserve">Цибулівська сільська рада </t>
  </si>
  <si>
    <t>Джерело “Черешневий дзвін”</t>
  </si>
  <si>
    <t>Цибулівська сільська  рада</t>
  </si>
  <si>
    <t>Джерело “Гвинтове”</t>
  </si>
  <si>
    <t>Джерело “Демидова криниця”</t>
  </si>
  <si>
    <t>Три криниці</t>
  </si>
  <si>
    <t>Тульчинський район, Тиманівська сільська рада, с.Тиманівка</t>
  </si>
  <si>
    <t>СТОВ ім.Желюка</t>
  </si>
  <si>
    <t>Суворівська криниця</t>
  </si>
  <si>
    <t>Кинашівська сільська рада</t>
  </si>
  <si>
    <t>Розпорядження облдержадміністрації від 22.12.95р. №200</t>
  </si>
  <si>
    <t>Джерело “Кадуб”</t>
  </si>
  <si>
    <t>Чернівецький район, Бабчинська сільська рада, с.Бабчинці</t>
  </si>
  <si>
    <t>Рішення облвиконкому №371 від 29.08.84 р.</t>
  </si>
  <si>
    <t>Група джерел “Берізки”</t>
  </si>
  <si>
    <t>Чечельницький район, с.Берізки</t>
  </si>
  <si>
    <t>ТОВ Агрофірма “Берізки”</t>
  </si>
  <si>
    <t>Чечельницький район, с.Демівка</t>
  </si>
  <si>
    <t>Демівська сільська рада</t>
  </si>
  <si>
    <t>Джерело “Південне вікно”</t>
  </si>
  <si>
    <t xml:space="preserve">Шаргородський район с.Конатківці </t>
  </si>
  <si>
    <t>Конатківська сільська рада</t>
  </si>
  <si>
    <t>Джерело “Федірчик”</t>
  </si>
  <si>
    <t>Гальжбіівські джерела</t>
  </si>
  <si>
    <t>Ямпільський район, с.Гальжбіївка</t>
  </si>
  <si>
    <t>Джерело “Дзигівське”</t>
  </si>
  <si>
    <t>Ямпільський район, с.Дзигівка</t>
  </si>
  <si>
    <t>Дзигівська сільська рада</t>
  </si>
  <si>
    <t>Разом пам`яток природи гідрологічних місцевого значення</t>
  </si>
  <si>
    <t>Скеля М.Коцюбинського</t>
  </si>
  <si>
    <t>Вінницький район, Лука-Мелешківська сільська рада (лівий берег Сабарівського водосховища на р.Південний Буг поблизу греблі ГЕС)</t>
  </si>
  <si>
    <t>Прибузьке лісництво</t>
  </si>
  <si>
    <t>Рішення облдержадміністрації від 22.07.76р. №310</t>
  </si>
  <si>
    <t>Печери</t>
  </si>
  <si>
    <t>Могилів-Подільський район, Козлівська сільська рада, с.Нагоряни</t>
  </si>
  <si>
    <t>Держгосп “Дністер”</t>
  </si>
  <si>
    <t>Сеноманські вапняки</t>
  </si>
  <si>
    <t>Могилів-Подільський район, Бронницька сільська рада, с.Бронниця</t>
  </si>
  <si>
    <t>Держгосп “Броницький”</t>
  </si>
  <si>
    <t>Могилів-Подільський район, с.Яришів</t>
  </si>
  <si>
    <t>Бронницькі шари</t>
  </si>
  <si>
    <t>Бронницька сільсьска рада</t>
  </si>
  <si>
    <t>Ломазівські шари</t>
  </si>
  <si>
    <t>Лядовські шари</t>
  </si>
  <si>
    <t>Яришівська світа</t>
  </si>
  <si>
    <t xml:space="preserve">Яришівська сільська рада </t>
  </si>
  <si>
    <t>Верхньопротерозойські осадові породи</t>
  </si>
  <si>
    <t>Протерозойські пісковики</t>
  </si>
  <si>
    <t>Могилів-Подільський район, с.Озаринці</t>
  </si>
  <si>
    <t>Озаринецька сільська рада</t>
  </si>
  <si>
    <t>Кремінська сільська рада</t>
  </si>
  <si>
    <t>Велико-Ольчедаївсьа сільська рада</t>
  </si>
  <si>
    <t>Ольчедаївські шари</t>
  </si>
  <si>
    <t>Ямпільські шари</t>
  </si>
  <si>
    <t>СВАТ ім. Суворова</t>
  </si>
  <si>
    <t>Колонія сірих чапель</t>
  </si>
  <si>
    <t>Жмеринське ДЛГ</t>
  </si>
  <si>
    <t>СТОВ “Діброва”</t>
  </si>
  <si>
    <t>Озеро</t>
  </si>
  <si>
    <t>Могилів-Подільський район, с.Тропове</t>
  </si>
  <si>
    <t>Тропівська сільська рада</t>
  </si>
  <si>
    <t>Бобровий</t>
  </si>
  <si>
    <t>Порицька сільська рада</t>
  </si>
  <si>
    <t>Рішення облради від28.03.97р. 9 сесії 22 скликання</t>
  </si>
  <si>
    <t>Музей - садиба М.Коцюбинського</t>
  </si>
  <si>
    <t>Музей Коцюбинського, Міського управління культури</t>
  </si>
  <si>
    <t>«Немирівськ городище»</t>
  </si>
  <si>
    <t>Комплексна</t>
  </si>
  <si>
    <t>"Ковалівський парк"</t>
  </si>
  <si>
    <t>Ковалівська с/р</t>
  </si>
  <si>
    <t>«Турбівський парк»</t>
  </si>
  <si>
    <t>Турбівська с/р</t>
  </si>
  <si>
    <t>«Тополівський парк «Стадуб»</t>
  </si>
  <si>
    <t>Тополівська с/р</t>
  </si>
  <si>
    <t xml:space="preserve">«Парк культури і відпочинку селища Крижопіль» </t>
  </si>
  <si>
    <t>Крижопільський район, Крижопільська селищна рада</t>
  </si>
  <si>
    <t>Крижопільська селищна рада</t>
  </si>
  <si>
    <t>Разом пам`яток природи комплексних місцевого значення</t>
  </si>
  <si>
    <t>«Ладижинський гай»</t>
  </si>
  <si>
    <t>Дендрологічний парк</t>
  </si>
  <si>
    <t>М.Ладижин</t>
  </si>
  <si>
    <t>Ладижинська міська рада</t>
  </si>
  <si>
    <t>Рішення 11сесії Вінницької обласної ради 6 скликання  № 334 від 27 квітня 2012 року</t>
  </si>
  <si>
    <t>Барський район, сільська рада с. Ходаки, с.Ялтушків</t>
  </si>
  <si>
    <t>Ялтушівська  дослідно-селекційна станція</t>
  </si>
  <si>
    <t>“Мала Софіївка”</t>
  </si>
  <si>
    <t>Лука-Мелешківська сільська рада</t>
  </si>
  <si>
    <t>Рішення облради 13 сесії 22 скликан-ня  від 26.12.97р., 2 сесії 24.07.98р.</t>
  </si>
  <si>
    <t>Северинівський</t>
  </si>
  <si>
    <t xml:space="preserve">Жмеринський район,  с.Северинівка </t>
  </si>
  <si>
    <t>Северинівський кістково-туберкульозний санаторій</t>
  </si>
  <si>
    <t>Дендрологічна ділянка</t>
  </si>
  <si>
    <t>Жмериський район, Людовська сільська рада, Людовське лісництво кв.81 діл.17</t>
  </si>
  <si>
    <t>Браїлівський парк</t>
  </si>
  <si>
    <t>Браїлівське ПТУ №6</t>
  </si>
  <si>
    <t>Олександрівський</t>
  </si>
  <si>
    <t>Жмеринський район,  с.Олександрівка</t>
  </si>
  <si>
    <t>СВАТ “Україна”</t>
  </si>
  <si>
    <t>“Саджавка”</t>
  </si>
  <si>
    <t>Дружелюбівська сільська рада</t>
  </si>
  <si>
    <t>Центральний парк культури і відпочинку м. Мог.-Подільського</t>
  </si>
  <si>
    <t>Могилів-Подільський ЦПКіВ</t>
  </si>
  <si>
    <t>Бронницький парк</t>
  </si>
  <si>
    <t>Могилів-Подільський район, Броницька сільська рада, с.Бронниця</t>
  </si>
  <si>
    <t>Пансіонат відпочинку “Гірський”</t>
  </si>
  <si>
    <t>Михайловецький парк</t>
  </si>
  <si>
    <t>Михайловецьке СПТУ № 36</t>
  </si>
  <si>
    <t>“Вікторія”</t>
  </si>
  <si>
    <t>Загальноосвітня школа для розумово відсталих дітей, с.Котюжани</t>
  </si>
  <si>
    <t xml:space="preserve">Розпорядження Вінницької облдержадміністрації від 22.12.95р. №200 </t>
  </si>
  <si>
    <t>“Жван”</t>
  </si>
  <si>
    <t>, Муровано-Куриловецька селищна рада</t>
  </si>
  <si>
    <t>Сокілецький парк</t>
  </si>
  <si>
    <t>Немирівський район, Сокілецька сільська рада, с.Сокілець</t>
  </si>
  <si>
    <t>Пансіонат  “Сокілець” Хмільницького АТ “Укрпрофоздоровлення”</t>
  </si>
  <si>
    <t>Васильківський парк</t>
  </si>
  <si>
    <t>Погребищенський район,  с.Васильківці</t>
  </si>
  <si>
    <t>Спичинецька сільська рада</t>
  </si>
  <si>
    <t>Рішення облради 9 сесії 22 скликання від 28.03.97р.</t>
  </si>
  <si>
    <t>Спичинецький парк</t>
  </si>
  <si>
    <t>Погребищенський район, с.Спичинці</t>
  </si>
  <si>
    <t>Сутиський парк</t>
  </si>
  <si>
    <t>Тиврівський район, с.Сутиски</t>
  </si>
  <si>
    <t>Сутиська школа-інтернат</t>
  </si>
  <si>
    <t>Комаргородський парк</t>
  </si>
  <si>
    <t>Томашпільський район,  с.Комаргород</t>
  </si>
  <si>
    <t>Комаргородське СПТУ №39</t>
  </si>
  <si>
    <t xml:space="preserve">Олександрівський парк </t>
  </si>
  <si>
    <t>Томашпільський район, с.Олександрівка</t>
  </si>
  <si>
    <t>Олександрівська сільська рада</t>
  </si>
  <si>
    <t>Рахнянський парк</t>
  </si>
  <si>
    <t>Шаргородськицй район, с.Рахни Лісові</t>
  </si>
  <si>
    <t>Рахнянська сільська рада</t>
  </si>
  <si>
    <t>Деребчинський парк</t>
  </si>
  <si>
    <t>Шаргородський район,  с.Деребчин</t>
  </si>
  <si>
    <t>Дебречинська сільська рада</t>
  </si>
  <si>
    <t>Федорівський парк</t>
  </si>
  <si>
    <t>Шаргородський район, с.Федорівка</t>
  </si>
  <si>
    <t>Федорівська сільська рада</t>
  </si>
  <si>
    <t>П’ятничанський парк</t>
  </si>
  <si>
    <t>Обласний ендокринолгічний диспансер</t>
  </si>
  <si>
    <t>Парк ім. О.І.Ющенка</t>
  </si>
  <si>
    <t>Обласна психоневрологічна лікарня</t>
  </si>
  <si>
    <t>Дендрарій лісово-дослідної станції</t>
  </si>
  <si>
    <t>м. Вінниця, вул.Максимовича, 39</t>
  </si>
  <si>
    <t>Вінницька лісова дослідна станція</t>
  </si>
  <si>
    <t>Музей –садиба М.І.Пирогова</t>
  </si>
  <si>
    <t>Музей М.І.Пирогова</t>
  </si>
  <si>
    <t>Жолоби</t>
  </si>
  <si>
    <t>Заповідне урочище</t>
  </si>
  <si>
    <t>Гаївська сільська рада</t>
  </si>
  <si>
    <t>Рішення  11 сесії 23 скликання облради від 17.12.99р.</t>
  </si>
  <si>
    <t>Лиса гора</t>
  </si>
  <si>
    <t>Бершадський район,  сЯланець</t>
  </si>
  <si>
    <t>ТОВ “Яланецьке”</t>
  </si>
  <si>
    <t>П’ятничанське</t>
  </si>
  <si>
    <t xml:space="preserve">Вінницький район, Стрижавська сільська рада, Якушинськ елісництво кв.30 діл.1 </t>
  </si>
  <si>
    <t>Рішення облдержадміністрації від 18.08.83р. №384</t>
  </si>
  <si>
    <t>Вороновицьке</t>
  </si>
  <si>
    <t>Басаличівське</t>
  </si>
  <si>
    <t>Гайсинський район, Жерденівська сільська рада, Басаличівське лісництво, кв.61 діл. 1,3</t>
  </si>
  <si>
    <t>Гайсинський держлісгосп</t>
  </si>
  <si>
    <t>Жмеринська діброва</t>
  </si>
  <si>
    <t>Жмериський район, Людавська сільська рада, Жмеринське лісництво, кв.73 діл.3</t>
  </si>
  <si>
    <t>Вільхове</t>
  </si>
  <si>
    <t>Козятинський район, Козятинське лісництво, кв.32. діл 13</t>
  </si>
  <si>
    <t>Соколівська дача</t>
  </si>
  <si>
    <t>Літинське</t>
  </si>
  <si>
    <t>Літинський район Соснівська сільська рада, Літинське лісництво, кв.28 діл. 1</t>
  </si>
  <si>
    <t>Хмільницьке ДЛГ</t>
  </si>
  <si>
    <t>Літинська дача</t>
  </si>
  <si>
    <t>Літинський  район, Соснівська сільська рада, Літинське лісництво, кв.50 діл. 7</t>
  </si>
  <si>
    <t>Богушево</t>
  </si>
  <si>
    <t>Молгилів-Подільський ДЛГ</t>
  </si>
  <si>
    <t>Бучина</t>
  </si>
  <si>
    <t>Шкаліків яр</t>
  </si>
  <si>
    <t xml:space="preserve">Роздолівська сільська рада </t>
  </si>
  <si>
    <t>Криковецька дача</t>
  </si>
  <si>
    <t>Ситковецьке</t>
  </si>
  <si>
    <t>Немирівський район, Ситковецька селищна рада, Ситковецьке лісництво, кв.52 діл.2, 3</t>
  </si>
  <si>
    <t>Вороновицька дача</t>
  </si>
  <si>
    <t>Вороновицькі ясени</t>
  </si>
  <si>
    <t>Балабанівський ліс</t>
  </si>
  <si>
    <t>Гніванське</t>
  </si>
  <si>
    <t>Ладижинська діброва</t>
  </si>
  <si>
    <t>Ладижинські ясени</t>
  </si>
  <si>
    <t>Панькове</t>
  </si>
  <si>
    <t>АКПП “Нива”</t>
  </si>
  <si>
    <t>Маруньків сад</t>
  </si>
  <si>
    <t>Кайдуби</t>
  </si>
  <si>
    <t>Рішення 9 сесії  22 скликання від 28.03.97 р.</t>
  </si>
  <si>
    <t>Хмільницьке</t>
  </si>
  <si>
    <t>Березнянський ліс</t>
  </si>
  <si>
    <t>Дубина</t>
  </si>
  <si>
    <t>Моївське</t>
  </si>
  <si>
    <t>Михайлівське</t>
  </si>
  <si>
    <t>Петрашівка</t>
  </si>
  <si>
    <t>Розпорядження облвиконкому               № 580-р від 29.12.79 року</t>
  </si>
  <si>
    <t>Волинська область</t>
  </si>
  <si>
    <t>Черемський природний заповідник</t>
  </si>
  <si>
    <t>Маневицький район, Черемський природний заповідник</t>
  </si>
  <si>
    <t>Шацький національний природний парк</t>
  </si>
  <si>
    <t>Національний природний парк „Прип’ять-Стохід”</t>
  </si>
  <si>
    <t>Любешівський р-н, ДП „Любешівське ЛМГ”, ДП СЛАП «Любешівагроліс», с/р</t>
  </si>
  <si>
    <t>Указ Президента України від 13.08.07 № 699/2007</t>
  </si>
  <si>
    <t>Ківерцівський національний природний парк «Цуманська пуща»</t>
  </si>
  <si>
    <t>Ківерцівський р-н, ДП «Цуманське ЛГ», ДП МГ «Звірівське», ДП КСЛП «Ківерціліс», с/р</t>
  </si>
  <si>
    <t>Указ Президента України від 22.02.2010 № 203/2010</t>
  </si>
  <si>
    <t>Ковельський р-н, ДП „Ковельське ЛГ”, Скулинське л-во, кв.70</t>
  </si>
  <si>
    <t>ДП „Ковельське ЛГ”</t>
  </si>
  <si>
    <t>Постанова Ради Міністрів України від 25.02.80 №132</t>
  </si>
  <si>
    <t>Шацький р-н, ДП „Любомльське ЛГ”, Головненське л-во, кв.6, вид.6, вид.14,16,18,22-25, кв.7, вид.1,2,5</t>
  </si>
  <si>
    <t>ДП „Любомльське ЛГ”</t>
  </si>
  <si>
    <t>Любомльський р-н, ДП „Любомльське ЛГ”, Згоранське л-во, кв.21, вид.5,6,8,11,12,14</t>
  </si>
  <si>
    <t>Указ Президента України від 10.12.1994 № 750/94</t>
  </si>
  <si>
    <t>Любомльський р-н, с.Згорани</t>
  </si>
  <si>
    <t>Любомльське МСЛП</t>
  </si>
  <si>
    <t>Ківерцівський р-н, ДП „Цуманське ЛГ”, Берестян-ське л-во: кв.1, вид.1-6,13, кв.2, вид.1-10, кв.4, вид.19-31, кв.7, вид.40,41, кв.12, вид.1-19,43,49, кв.15, вид.25-33, 36-40, кв.20, вид.33, кв.21, 1-21, кв.25, вид.1-32, кв.29, вид.15-34, кв.35, вид.33-47, кв.36, вид.1-17, кв.44, вид.16-37, кв.43, вид.31-41, кв.52, вид.41-47</t>
  </si>
  <si>
    <t>ДП „Цуманське ЛГ”</t>
  </si>
  <si>
    <t>Маневицький р-н, ДП „Городоцьке ЛГ”, Трояні вське л-во, кв.28, вид.20-23,26, кв.29, вид.1,5,7</t>
  </si>
  <si>
    <t>ДП „Городоцьке ЛГ”</t>
  </si>
  <si>
    <t>Маневицький р-н, ДП „Маневицьке ЛГ”, Черевахівське л-во, кв.20, вид.3-6,9-11,15,16,18,25,26, кв.21, вид.</t>
  </si>
  <si>
    <t>ДП „Маневицьке ЛГ”</t>
  </si>
  <si>
    <t>Камінь-Каширський і Маневицький райони</t>
  </si>
  <si>
    <t>ДП „Камінь-Каширське ЛГ”„Городоцьке ЛГ”,с/р</t>
  </si>
  <si>
    <t>Ківерцівський р-н, ДП „Ківерцівське ЛГ”, Луцьке л-во, кв.125-130,132-148</t>
  </si>
  <si>
    <t>ДП „Ківерцівське ЛГ”</t>
  </si>
  <si>
    <t>Постанова Ради Міністрів України від 3.08.78 № 383</t>
  </si>
  <si>
    <t>„Втенський”</t>
  </si>
  <si>
    <t>Шацький р-н, ДП „Шацьке УДЛГ”, Ростанське л-во, кв.13, вид.15, кв.14, вид.17, кв.20, вид.3, кв.21, вид.1,15</t>
  </si>
  <si>
    <t>ДП „Шацьке УДЛГ”</t>
  </si>
  <si>
    <t>Камінь-Каширський р-н, ДП „Камінь-Каширсь-ке ЛГ”, Нуйнівське л-во, кв.22, вид.2-4,6-10,18-19,31</t>
  </si>
  <si>
    <t>ДП „Камінь-Каширсь-ке ЛГ”</t>
  </si>
  <si>
    <t>Локачинський р-н, ДП „Володимир-Волинське ЛМГ”, Губинс яке л-во, кв.12,13,18,20</t>
  </si>
  <si>
    <t>ДП „Володимир-Волинське ЛМГ”</t>
  </si>
  <si>
    <t>Маневицький р-н, ДП „Маневицьке ЛГ”, Софіянівське л-во, кв.8, вид.19, кв.9</t>
  </si>
  <si>
    <t>Маневицький р-н, ДП „Городоцьке ЛГ”, Борове л-во, кв.21, вид.17-22,24-26, кв.32, вид.1-11,13-15,17,18,39</t>
  </si>
  <si>
    <t>Постанова Ради Міністрів України від 2.06.90 № 123</t>
  </si>
  <si>
    <t>Ківерцівський р-н, ДП „Цуманське ЛГ”, Горинсь-ке л-во: кв.39,вид.24,26,27,30,32,33,37,40,41,46,47</t>
  </si>
  <si>
    <t>Ратнівський р-н, ДП „Ратнівське ЛМГ”, Заболотівське л-во, кв.21, вид.10</t>
  </si>
  <si>
    <t>ДП „Ратнівське ЛМГ”</t>
  </si>
  <si>
    <t>Розпорядження Ради Мін. України від 14.10.75 №780</t>
  </si>
  <si>
    <t>Камінь-Каширський р-н, ДП „Камінь-Каширське ЛГ”, Нуйнівське л-во, кв.5, вид.23</t>
  </si>
  <si>
    <t>ДП „Камінь-Каширське ЛГ”</t>
  </si>
  <si>
    <t>м.Луцьк, вул.К.Савура</t>
  </si>
  <si>
    <t>Волинський державний університет (дендрарій пл..2 га); Луцька м/р (пл..8га)</t>
  </si>
  <si>
    <t>Луцький р-н, смт.Рокині</t>
  </si>
  <si>
    <t>Музей історії сільського господарства Волині</t>
  </si>
  <si>
    <t>Указ Президента України № 715/96 від 20.08.1996</t>
  </si>
  <si>
    <t>Турійський р-н, смт.Луків</t>
  </si>
  <si>
    <t>Тублікарня ст.Мацеїв Львівської залізниці</t>
  </si>
  <si>
    <t>Старовижівський р-н, ДП „Старовижівське ЛГ”, Дубечнівське л-во. кв.29, вид.24, кв.30, вид.27</t>
  </si>
  <si>
    <t>ДП „Старовижівське  ЛГ”</t>
  </si>
  <si>
    <t>Всього ботанічних садів загальнодержавного значення</t>
  </si>
  <si>
    <t>Луцький ботанічний сад «Волинь»</t>
  </si>
  <si>
    <t>Володимир-Волинський р-н, с.Лудин</t>
  </si>
  <si>
    <t>Рішення облради від 17.03.94 № 17/19</t>
  </si>
  <si>
    <t>Володимир-Волинський р-н, ДП „Володимир-Волинське ЛМГ”, Устилузьке л-во, кв.29</t>
  </si>
  <si>
    <t>Рішення облради від 20.12.93 № 16/6</t>
  </si>
  <si>
    <t>Горохівський р-н, с.Рачин</t>
  </si>
  <si>
    <t>Рачинська сільська рада</t>
  </si>
  <si>
    <t>Іваничівський р-н, с.Заставне</t>
  </si>
  <si>
    <t>Заставненська сільська рада</t>
  </si>
  <si>
    <t>Розпорядження облдержадміністрації від 12.12.95 № 213</t>
  </si>
  <si>
    <t>Камінь-Каширсьий р-н, ДП СЛАП «Камінь-Каширськагроліс», Полицівське л-во, кв.46, вид.2-15,18-30,34-37,39-43,45-48</t>
  </si>
  <si>
    <t>ДП СЛАП «Камінь-Каширськагроліс»</t>
  </si>
  <si>
    <t>Рішення облвиконкому від 31.10.91 № 226</t>
  </si>
  <si>
    <t>Камінь-Каширський р-н, с. Качин</t>
  </si>
  <si>
    <t>Качинська сільська рада</t>
  </si>
  <si>
    <t>Камінь-Каширсьий р-н, ДП СЛАП «Камінь-Каширськагроліс», Полицівське л-во, кв.10,11, Сошичненське л-во, кв.1,2, Бузаківськие л-во, кв.25-45,58-63</t>
  </si>
  <si>
    <t>Камігь-Каширський р-н, с.Воєгоща</t>
  </si>
  <si>
    <t>КСП „Воєгощанське”</t>
  </si>
  <si>
    <t>Камінь-Каширський р-н, с.Добре, ДП СЛАП «Камінь-Каширськагроліс»</t>
  </si>
  <si>
    <t xml:space="preserve">Ковельський р-н, ДП „Ковельське ЛГ”, Скулинське л-во, кв.40-42,67-69 </t>
  </si>
  <si>
    <t xml:space="preserve">Ковельський р-н, ДП „Ковельське ЛГ”, Ковельське л-во, кв.6-20 </t>
  </si>
  <si>
    <t>Розпорядження облради від 20.12.93 № 15/6</t>
  </si>
  <si>
    <t xml:space="preserve">Ковельський р-н, ДП „Ковельське ЛГ”, Радовичівське л-во, кв.22, вид.1 </t>
  </si>
  <si>
    <t>Розпорядження облради від 3.03.93 № 18-р</t>
  </si>
  <si>
    <t>Ковельський р-н, ДП „Ковельське ЛГ”, Скулинське л-во, кв.63,66</t>
  </si>
  <si>
    <t xml:space="preserve">Ковельський р-н, ДП „Ковельське ЛГ”, Радовичівське л-во, кв.15,16 </t>
  </si>
  <si>
    <t>Ковельський р-н, с.Калинівка, с.Люблинець</t>
  </si>
  <si>
    <t>Люблинецька, Старокошарівська с/р</t>
  </si>
  <si>
    <t>Рішення облради від 30.05.2000 № 12/3</t>
  </si>
  <si>
    <t>Ковельський р-н, Ковельське СЛАП „Тур”, Черемошнянське л-во, кв.84,102,129,130,148, Поворське л-во, кв.177,188,199,200,215,221,226</t>
  </si>
  <si>
    <t>Ковельське СЛАП „Тур”</t>
  </si>
  <si>
    <t>Рішення облради від 10.02.95 № 3/5</t>
  </si>
  <si>
    <t>Маневицький р-н, ДП „Ковельське ЛГ”, Кашівське л-во, кв.29, вид.7,8, кв.15, вид.7, кв.34, кв.44, вид.21, кв.38, вид.6-8, кв.42, вид.10,11, кв.32, вид.1,16,19</t>
  </si>
  <si>
    <t>Маневицький р-н, ДП „Городоцьке ЛГ”, Градиське л-во, кв.13,14,20,21, вид.1-20, Городоцьке л-во, кв.27, Новорудське л-во, кв.54, вид.7,12,20</t>
  </si>
  <si>
    <t>Розпорядження облдержадміністрації від 12.02.97 № 94</t>
  </si>
  <si>
    <t>Маневицький р-н, ДП „Колківське ЛГ”, Осницьке л-во, кв.27, кв.28, вид.27,35-39,41,42, кв.31-35,39-42,46,47</t>
  </si>
  <si>
    <t>ДП „Колківське ЛГ”</t>
  </si>
  <si>
    <t xml:space="preserve">Рішенням облради від 30.05.2000 № 12/3, розширений рішенням облради від 27.12.2006 № 7/29 на 743,2 га. </t>
  </si>
  <si>
    <t>Маневицький р-н, ДП „Колківське ЛГ”, Граддівське л-во, кв.20,21,28-31, кв.32, вид.1,2,17,24, кв.40-42</t>
  </si>
  <si>
    <t>Рішенням облради від 18.08.2000 № 13/6, розширений рішенням облради від 27.12.2006 № 7/29 на 379,6.</t>
  </si>
  <si>
    <t>Маневицький р-н, ДП „Колківське ЛГ”, Тельчівське л-во, кв.35,36</t>
  </si>
  <si>
    <t>Рішення облради 27.12.2006 № 7/29</t>
  </si>
  <si>
    <t>Маневицький р-н, ДП „Колківське ЛГ”, Рудниківське л-во, кв.39-41</t>
  </si>
  <si>
    <t>Любомльський р-н, ДП „Любомльське ЛГ”, Мозирське л-во, кв.26,57-59</t>
  </si>
  <si>
    <t>Любомльський р-н, ДП „Любомльське ЛГ”, Любомльське л-во, кв.56-59,64,65</t>
  </si>
  <si>
    <t>Рішення облради від 7.03.2001 № 16/11</t>
  </si>
  <si>
    <t>Ратнівський р-н, ДП „Ковельське ЛГ”, Замшанське л-во, кв.39-41</t>
  </si>
  <si>
    <t>Розпорядження облдержадміністрації від 16.10.96 № 551</t>
  </si>
  <si>
    <t xml:space="preserve">Камінь-Каширський р-н, ДП „Камінь-Каширське ЛГ”, </t>
  </si>
  <si>
    <t>Рішення облради від 3.12.2002 № 4/5</t>
  </si>
  <si>
    <t>Маневицький р-н, ДП „Городоцьке ЛГ”</t>
  </si>
  <si>
    <t>Шацький р-н, ДП „Любомльське ЛГ”, Головненське л-во, кв.6, вид.17</t>
  </si>
  <si>
    <t>Камінь-Каширський р-н, ДП „Ратнівське ЛГ”, Поступельське л-во, кв.16, вид.1-50, кв.17, вид.1-27</t>
  </si>
  <si>
    <t xml:space="preserve"> ДП „Ратнівське ЛГ”</t>
  </si>
  <si>
    <t>Рішення облради від 22.12.2005 № 24/11</t>
  </si>
  <si>
    <t>Володимир-Волинський р-н, ДП „Володимир-Волинське ЛМГ”, Стенжаричівське л-во, кв.30, вид.14</t>
  </si>
  <si>
    <t>Рішення облвиконкому від 31.10.1991 № 226</t>
  </si>
  <si>
    <t>Володимир-Волинський р-н, ДП „Володимир-Волинське ЛМГ”, Микуличівське л-во, кв.35-39</t>
  </si>
  <si>
    <t>Розпорядження облдержадміністрації від 26.05.92 № 132</t>
  </si>
  <si>
    <t>Володимир-Волинський р-н, ДП „Володимир-Волинське ЛМГ”</t>
  </si>
  <si>
    <t>Володимир-Волинський р-н, с.Зимне</t>
  </si>
  <si>
    <t>ДП „Володимир-Волинське ЛМГ” Устилузьке л-во</t>
  </si>
  <si>
    <t>ДП „Володимир-Волинське ЛМГ”, Микуличівське л-во, кв.34, вид.9,21</t>
  </si>
  <si>
    <t>Камінь-Каширський р-н, ДП СЛАП «Камінь-Каширськагроліс», Полицівське л-во, кв.3, вид.9,21</t>
  </si>
  <si>
    <t>Камінь-Каширський р-н, ДП СЛАП «Камінь-Каширськагроліс»</t>
  </si>
  <si>
    <t>Рішення облвиконкому від 18.03.82 № 134</t>
  </si>
  <si>
    <t>Камінь-Каширський р-н, ДП СЛАП «Камінь-Каширськагроліс», Кримнівське л-во, кв.8, вид.46</t>
  </si>
  <si>
    <t>Камінь-Каширський р-н, ДП „Камінь-Каширське ЛГ”, Карпилівське л-во, кв.61, вид.16</t>
  </si>
  <si>
    <t>Рішення облвиконкому від 20.11.86 № 361-р</t>
  </si>
  <si>
    <t>Камінь-Каширський р-н, ДП „Ратнівське ЛМГ”, Поступельське л-во, кв.18, вид.9</t>
  </si>
  <si>
    <t>35.30</t>
  </si>
  <si>
    <t>Ківерцівський р-н, ДП „Цуманське ЛГ”, Цуманське л-во, кв.40, вид.2,3,11,12,14</t>
  </si>
  <si>
    <t>Любешівський р-н, ДП „Любешівське ЛМГ”, Дольське л-во, кв.4, вид.32, кв.7, вид.29,31,32, кв.8, вид.7, кв.14, вид.34,35,37, кв.16, вид.35, кв.17, вид.40, кв.18, вид.10,11</t>
  </si>
  <si>
    <t>ДП „Любешівське ЛМГ”</t>
  </si>
  <si>
    <t>Рішення облради від 25.07.2003 № 6/33</t>
  </si>
  <si>
    <t>Любешівський р-н, ДП „Любешівське ЛМГ”, Деревківське л-во, кв.56, вид.23,24</t>
  </si>
  <si>
    <t>Любешівський р-н, ДП „Любешівське ЛМГ”, Білоозерське л-во, кв.15, вид.14,20,22, кв.16, вид.13, кв.17, вид.14,21, кв.18, вид.15, кв.22, вид.1,35, кв.23, вид.7, кв.26, вид.6,9, кв.27, вид.6,7,10, кв.28, вид.5,7,8,13, кв.29, вид.13,17,26, кв.35, вид.8, кв.36, вид.7,10, кв.39, вид.8,9, кв.40, вид.2,9,15, кв.41, вид.6,9, кв.46, вид.23, кв.57, вид.20,21,30-32, кв.58, вид.2,8,13, кв.60, вид.12</t>
  </si>
  <si>
    <t>Любешівський р-н, ДП „Любешівське ЛМГ”, Залізницьке л-во, кв.26, вид.34, кв.30, вид.10, кв.31, вид.21, кв.36, вид.10,16, кв.39, вид.20, кв.40, вид.1,3,4,6,11, кв.45, вид.14,19</t>
  </si>
  <si>
    <t>Любомльський р-н, ДП „Любомльське ЛМГ”, Головненське л-во, кв.54, вид.15</t>
  </si>
  <si>
    <t>ДП „Любомльське ЛМГ”</t>
  </si>
  <si>
    <t>Любомльський р-н, ДП „Любомльське ЛМГ”, Любомльське л-во, кв.11, вид.11,15,20</t>
  </si>
  <si>
    <t>Маневицький р-н, ДП „Колківське ЛГ”, Тельчівське л-во, кв.7, вид.21</t>
  </si>
  <si>
    <t>Маневицький р-н, ДП „Колківське ЛГ”, Граддівське л-во, кв.49, вид.30</t>
  </si>
  <si>
    <t>Маневицький р-н, ДП „Колківське ЛГ”, Рудниківське л-во, кв.29, вид.4</t>
  </si>
  <si>
    <t>Маневицький р-н, ДП „Маневицьке ЛГ”, Карасинське л-во, кв.2, вид.3</t>
  </si>
  <si>
    <t>Розпорядження облвиконкому від 20.11.86 № 361-р</t>
  </si>
  <si>
    <t>Маневицький р-н, ДП „Маневицьке ЛГ”, Маневицьке л-во, кв.14, вид.3</t>
  </si>
  <si>
    <t>Маневицький р-н, ДП „Маневицьке ЛГ”, Маневицьке л-во, кв.25, вид.23, кв.26. вид.10, кв.29, вид.5,14,19, кв.30, вид.8,13</t>
  </si>
  <si>
    <t>Маневицький р-н, ДП „Городоцьке ЛГ”, Городоцьке л-во, кв.53, вид.2</t>
  </si>
  <si>
    <t xml:space="preserve">Ратнівський р-н, ДП „Ратнівське ЛМГ”, Жиричівське і Кортеліське л-во, </t>
  </si>
  <si>
    <t>Рішення облвиконкому від 26.07.83 № 272</t>
  </si>
  <si>
    <t>Ратнівський р-н, ДП „Ратнівське ЛМГ”, Гірницьке л-во, кв.14, вид.19</t>
  </si>
  <si>
    <t>Ратнівський р-н, ДП „Ратнівське ЛМГ”, Жиричівське л-во, кв.20, вид.3</t>
  </si>
  <si>
    <t>Старовижівський р-н, ДП „Старовижівське ЛГ”, Дубечнівське л-во, кв.75, вид.17</t>
  </si>
  <si>
    <t>ДП „Старовижівське ЛГ”</t>
  </si>
  <si>
    <t>Старовижівський р-н, ДП „Старовижівське ЛГ”, Дубечнівське л-во, кв.79, вид.3</t>
  </si>
  <si>
    <t>Старовижівський р-н, ДП „Старовижівське ЛГ”, Старовижівське л-во, кв.16</t>
  </si>
  <si>
    <t>Турійський р-н, ДП „Турійське ЛГ”, Мокрецьке л-во, кв.25-32</t>
  </si>
  <si>
    <t>ДП „Турійське ЛГ”</t>
  </si>
  <si>
    <t>Розпорядження облдержадміністрації від 26.05.92 № 213</t>
  </si>
  <si>
    <t>Турійський р-н, с.Кульчин</t>
  </si>
  <si>
    <t>Турійський р-н, ДП „Турійське ЛГ”, Радовичівське л-во, кв.6-8,9-11</t>
  </si>
  <si>
    <t>Рожищенський р-н, ДП „Ківецівське ЛГ”, Рожищеньке л-во, кв. 32</t>
  </si>
  <si>
    <t>ДП „Ківецівське ЛГ”</t>
  </si>
  <si>
    <t>Рішення облради від 4.05.95 № 4/5</t>
  </si>
  <si>
    <t>Шацький р-н, ДП „Шацьке УДЛГ”, Ростанське л-во, кв.39</t>
  </si>
  <si>
    <t>Рішення облради від 9.12.98 № 4/3</t>
  </si>
  <si>
    <t>Шацький р-н, ДП „Шацьке УДЛГ”, Ростанське л-во, кв.31, вид.1,2,5,8</t>
  </si>
  <si>
    <t>Ківерцівський р-н, ДП «Цуманське ЛГ», Мощаницьке л-во</t>
  </si>
  <si>
    <t>ДП «Цуманське ЛГ»</t>
  </si>
  <si>
    <t>Рішення облради від 12.03.12 № 10/67</t>
  </si>
  <si>
    <t xml:space="preserve">Рішення облради від 21.06.12 № 12/35 </t>
  </si>
  <si>
    <t>Локачинський р-н, Луцький р-н, ДП „Ківерцівське ЛГ”, Торчинське л-во, кв.52-96,103,107,108</t>
  </si>
  <si>
    <t>ДП „Ківерцівське ЛГ”, Садівська сільська рада</t>
  </si>
  <si>
    <t>Рішення облради від 29.03.05 № 19/27</t>
  </si>
  <si>
    <t>Рішення обласної ради від 04.11.2011 № 7/21</t>
  </si>
  <si>
    <t>Камінь-Каширський р-н, ДП „Камінь-Каширське ЛГ”Стобихівське л-во</t>
  </si>
  <si>
    <t>Рішення облради від 3.12.02 № 4/5</t>
  </si>
  <si>
    <t>Камінь-Каширський р-н, ДП „Камінь-Каширське ЛГ”, Нуйнівське л-во, кв.19, вид.10,22,23</t>
  </si>
  <si>
    <t>Рішення облвиконкому від 30.12.80 № 493</t>
  </si>
  <si>
    <t>Камінь-Каширський р-н, ДП „Камінь-Каширське ЛГ”, Карпилівське л-во, кв.44, вид.9</t>
  </si>
  <si>
    <t>Камінь-Каширський р-н, ДП „Камінь-Каширське ЛГ”, Карпилівське л-во, кв.30, вид.13,14</t>
  </si>
  <si>
    <t>Камінь-Каширський р-н, ДП „Камінь-Каширське ЛГ”, Нуйнівське л-во, кв.5, вид.14</t>
  </si>
  <si>
    <t>Камінь-Каширський р-н, ДП „Камінь-Каширське ЛГ”, Нуйнівське л-во, кв.13, вид.1,15</t>
  </si>
  <si>
    <t>Камінь-Каширський р-н, ДП „Камінь-Каширське ЛГ”, Видертське л-во, кв.32, вид.7</t>
  </si>
  <si>
    <t>Камінь-Каширський р-н, ДП „Ратнівське ЛМГ”</t>
  </si>
  <si>
    <t>Ковельський р-н, ДП «Ковельське ЛГ», Ковельське л-во, кв.22,24,30</t>
  </si>
  <si>
    <t>ДП «Ковельське ЛГ»</t>
  </si>
  <si>
    <t>Ковельський р-н, ДП «Ковельське ЛГ», Скулинське л-во, кв.65, вид.17,19,32,35</t>
  </si>
  <si>
    <t>Любомльський р-н, ДП «Любомльське ЛГ», Мозирське л-во, 42,48,60</t>
  </si>
  <si>
    <t>ДП «Любомльське ЛГ»</t>
  </si>
  <si>
    <t>Рішення облради від7.03.2001 № 16/11</t>
  </si>
  <si>
    <t>Любомльський р-н, ДП «Любомльське ЛГ», Любомльське л-во, кв.14, ид.7</t>
  </si>
  <si>
    <t>Рішення облвиконкому від 4.09.85 № 301</t>
  </si>
  <si>
    <t>Любомльський р-н, ДП «Любомльське ЛГ», Головненське л-во, кв.43, вид.11</t>
  </si>
  <si>
    <t>Ковельський р-н, с.Любче</t>
  </si>
  <si>
    <t>Тойкутська сільська рада</t>
  </si>
  <si>
    <t>Маневицький р-н, ДП „Маневицькие ЛГ”, Софіянівське л-во, кв.47, вид.30</t>
  </si>
  <si>
    <t>ДП „Маневицькие ЛГ”</t>
  </si>
  <si>
    <t>Маневицький р-н, ДП „Маневицькие ЛГ”, Софіянівське л-во. кв.48, вид.23,25</t>
  </si>
  <si>
    <t>Маневицький р-н, ДП „Маневицькие ЛГ”, Вовчецьке л-во, кв.3, вид.1</t>
  </si>
  <si>
    <t>Маневицький р-н, ДП „Маневицькие ЛГ”, Вовчецьке л-во, кв.8, вид.3</t>
  </si>
  <si>
    <t>Маневицький р-н, ДП „Маневицькие ЛГ”, Вовчецьке л-во, кв.15, вид.2-5</t>
  </si>
  <si>
    <t>Маневицький р-н, ДП „Маневицькие ЛГ”, Вовчецьке л-во, кв.40, вид.23</t>
  </si>
  <si>
    <t>Старовижівський р-н, ДП „Старовижівське ЛГ” , Любохинівське л-во. кв.29, вид.4,5</t>
  </si>
  <si>
    <t>Старовижівський р-н, ДП „Старовижівське ЛГ”, Любохинівське л-во, кв.30, вид.1</t>
  </si>
  <si>
    <t>Старовижівський р-н, ДП „Старовижівське ЛГ”, Старовижівське л-во. кв.46, вид.2,9,10</t>
  </si>
  <si>
    <t>Старовижівський р-н, с.Солов’ї</t>
  </si>
  <si>
    <t>Солов’ївська сільська рада</t>
  </si>
  <si>
    <t>Рожищенський р-н, с. Кобче</t>
  </si>
  <si>
    <t>Сокольська сільська рада</t>
  </si>
  <si>
    <t>загально-зоологічний</t>
  </si>
  <si>
    <t>Володимир-Волинський р-н,  ДП „Володимир-Волинсье ЛМГ”, Устилузьке л-во</t>
  </si>
  <si>
    <t>ДП „Володимир-Волинсье ЛМГ”</t>
  </si>
  <si>
    <t>Володимир-Волинський р-н, ДП „Володимир-Волинсье ЛМГ”, Ішівське л-во</t>
  </si>
  <si>
    <t>Горохівський р-н, ДП „Горохівське ЛМГ”, Бужанівське л-во, кв. 53-71</t>
  </si>
  <si>
    <t>ДП „Горохівське ЛМГ”</t>
  </si>
  <si>
    <t>Іваничівський р-н, ДП „Володимир-Волинсье ЛМГ”</t>
  </si>
  <si>
    <t>Іваничівський р-н, с. Мовники, с.Морозовичі, Поромів</t>
  </si>
  <si>
    <t>Поромівська, Морозовичівська, Мовниківська сільські ради, ДП „Володимир-Волинсье ЛМГ”</t>
  </si>
  <si>
    <t>Розпорядження облради від 3.03.93 № 18-р, розширено рішенням облради від 22.12.05 № 24/11</t>
  </si>
  <si>
    <t>Ратнівський р-н, ДП „Ратнівське ЛМГ”</t>
  </si>
  <si>
    <t>Рішення облради від 22.12.05 № 24/11</t>
  </si>
  <si>
    <t>35.60</t>
  </si>
  <si>
    <t>Ківерцівський р-н, Ківерцівське СЛП, Дернівське л-во, кв.19, вид.7-13</t>
  </si>
  <si>
    <t>ДП «КСЛП «Ківерціліс»</t>
  </si>
  <si>
    <t>Ківерцівський р-н, ДП „Ківерцівське ЛГ”, Звірівське л-во, Муравищенське л-во, Сокиричівське л-во, Ківерцівське л-во, ДП КСЛП«Ківерціагроліс», Дернівська сільрада</t>
  </si>
  <si>
    <t>Ковельський р-н, смт. Голоби</t>
  </si>
  <si>
    <t>Голобська селищна та Радошинська сільська ради</t>
  </si>
  <si>
    <t>Рішення облради від 4.11.97 № 12/4</t>
  </si>
  <si>
    <t>Луцький р-н, с.Шепель, с. Усичі</t>
  </si>
  <si>
    <t>Шепельська, Буянівська сільські ради</t>
  </si>
  <si>
    <t>м. Луцьк, Луцький р-н, с. Рованці</t>
  </si>
  <si>
    <t>УЖКГ м. Луцька, Баратинська сільська рада</t>
  </si>
  <si>
    <t>Любешівський р-н, с. Віл, ДП СЛАП «Камінь-Каширськагроліс»</t>
  </si>
  <si>
    <t>Любомльський р-н, с.Забужжя, с.Штунь, с.Римачі, с.Рівне, ДП «Любомльске ЛГ», Гущанське л-во, кв.16,17,55,56</t>
  </si>
  <si>
    <t>Забузька, Штунська, Гущанська, Римачівська, Рівненська сільські ради, ДП «Любомльске ЛГ»</t>
  </si>
  <si>
    <t>Локачинський р-н, ДП „Володимир-Волинсье ЛМГ”</t>
  </si>
  <si>
    <t>Маневицький р-н, ДП „Колківське ЛГ”, Тельчівське л-во</t>
  </si>
  <si>
    <t>Рішення облради від 18.08.2000 № 13/6</t>
  </si>
  <si>
    <t>Маневицький р-н, ДП „Маневицькие ЛГ”</t>
  </si>
  <si>
    <t>Маневицький р-н, ДП „Маневицьке ЛГ”, Чорторийське л-во</t>
  </si>
  <si>
    <t>Маневицький р-н ДП «Поліське», Серхівське л-во, кв. 24, вид. 3-5,7, 1-14.</t>
  </si>
  <si>
    <t>ДП «Поліське ЛГ»</t>
  </si>
  <si>
    <t>Маневицький р-н, ДП „Городоцьке ЛГ”, Бережницькен л-во, Городоцьке л-во, Троянівське л-во</t>
  </si>
  <si>
    <t>Ратнівський р-н, ДП „Ратнівське ЛГ”</t>
  </si>
  <si>
    <t>ДП „Ратнівське ЛГ”</t>
  </si>
  <si>
    <t>Старовижівський р-н, ДП „Старовижівське ЛГ”, Дубечнівське л-во</t>
  </si>
  <si>
    <t>Турійський р-н, ДП „Турійське ЛГ”, Радовичівське л-во</t>
  </si>
  <si>
    <t>Турійський р-н, с.Озеряни, ДП „Турійське ЛГ”</t>
  </si>
  <si>
    <t>Озерянська сільська рада, ДП „Турійське ЛГ”</t>
  </si>
  <si>
    <t>Турійський р-н, ДП „Турійське ЛГ”, Осівсмьке л-во</t>
  </si>
  <si>
    <t xml:space="preserve">Турійський р-н, ДП „Турійське ЛГ”, </t>
  </si>
  <si>
    <t>Турійський р-н, ДП „Турійське ЛГ”</t>
  </si>
  <si>
    <t>Соловичівська, Дулібівська сільські ради</t>
  </si>
  <si>
    <t>Ківерцівський р-н, ДП «Цуманське ЛГ», Сильненське л-во</t>
  </si>
  <si>
    <t>Ківерцівський р-н, ДП «Цуманське ЛГ», Сильненське л-во, кв.32</t>
  </si>
  <si>
    <t>Рішення облради від 12.03.2012 № 10/67</t>
  </si>
  <si>
    <t>Старвижівський р-н, ДП «Старовижівське ЛГ»</t>
  </si>
  <si>
    <t>ДП «Старовижівське ЛГ»</t>
  </si>
  <si>
    <t>Луцький район, Рокинівська селищна рада</t>
  </si>
  <si>
    <t>Рокинівська селищна рада</t>
  </si>
  <si>
    <t>Горохівський р-н, с.Холонів</t>
  </si>
  <si>
    <t>Холонівська сільська рада</t>
  </si>
  <si>
    <t>Ківерцівський р-н, ДП „Ківерцівське ЛГ”, Муравищенське л-во, кв.15, вид.28, кв.12, вид.10, кв.16, вид.4</t>
  </si>
  <si>
    <t>Ківерцівський р-н, ДП „Ківерцівське ЛГ”, Муравищенське л-во, кв.29, вид.14, кв.37,  вид.10</t>
  </si>
  <si>
    <t>Ковельський р-н, СЛАТ „Тур”</t>
  </si>
  <si>
    <t>СЛАТ „Тур”</t>
  </si>
  <si>
    <t>Ковельський р-н, с. Поповичі</t>
  </si>
  <si>
    <t>Поповичівська сільська рада</t>
  </si>
  <si>
    <t>Луцький р-н, с.Чаруків</t>
  </si>
  <si>
    <t>ВАТ «Волиньрибгосп», Чаруківська сільська рада</t>
  </si>
  <si>
    <t>м. Луцьк</t>
  </si>
  <si>
    <t>КП «Зелене господарство»</t>
  </si>
  <si>
    <t>Любешівський р-н, ДП „Маневицьке ЛГ”, Новочервищанське л-во</t>
  </si>
  <si>
    <t>Маневицький р-н, ДП „Маневицьке ЛГ”, Карасинське л-во</t>
  </si>
  <si>
    <t>Маневицький р-н, ДП „Маневицьке ЛГ”, Вовчецьке л-во</t>
  </si>
  <si>
    <t>Маневицький р-н, ДП „Маневицьке ЛГ”, Галузіївське л-во</t>
  </si>
  <si>
    <t>Старовижівський р-н, с.Дубечне</t>
  </si>
  <si>
    <t>Дубечнівська сільська рада</t>
  </si>
  <si>
    <t>Луцький р-н, Несвічівська сільрада</t>
  </si>
  <si>
    <t>Несвічівська сільрада</t>
  </si>
  <si>
    <t>Рішення облради від16.12.2003 № 9/12</t>
  </si>
  <si>
    <t>іхтіологічний</t>
  </si>
  <si>
    <t>Шацький р-н, с.Мельники</t>
  </si>
  <si>
    <t>Шацька селищна рада</t>
  </si>
  <si>
    <t>Володимир-Волинський р-н, с.Бубнів, Селець, Хмелівка, Зимне, Зарічне, П’ятидні, м.Устилуг</t>
  </si>
  <si>
    <t>Бубнівська, Селюцька, Хмелівська, Зимнівська, Зарічненська, П’ятиднівська сільські ради Устилузька міська рада</t>
  </si>
  <si>
    <t>Горохівський р-н, с.Квасів-смт.Мар’янівка</t>
  </si>
  <si>
    <t>Цегівська, Бранівська, Журавничівська, Квасівська сільські ради</t>
  </si>
  <si>
    <t>Камінь-Каширський р-н, с.Грудки</t>
  </si>
  <si>
    <t>Грудківська сільська рада</t>
  </si>
  <si>
    <t>Камінь-Каширський р-н, ДП „Камінь-Каширське ЛГ”</t>
  </si>
  <si>
    <t>Камінь-Каширський р-н, с.Стобихівка</t>
  </si>
  <si>
    <t>Стобихівська сільська рада</t>
  </si>
  <si>
    <t>Камінь-Каширський р-н, ДП „Камінь-Каширське ЛГ”, Нуйнівське л-во</t>
  </si>
  <si>
    <t>Камінь-Каширський р-н, с.Радошинка</t>
  </si>
  <si>
    <t>Камінь-Каширський р-н, с.Личини, с.Черче</t>
  </si>
  <si>
    <t>Черченська, Добренька, Хотешівська, Личинівська сільські ради</t>
  </si>
  <si>
    <t>Локачинський р-н, с.Великий Окорськ</t>
  </si>
  <si>
    <t>Окорська сільська рада</t>
  </si>
  <si>
    <t>Локачинський р-н, с.Линів, с.Бубнів</t>
  </si>
  <si>
    <t>Синівська, Бубнівська сільські ради</t>
  </si>
  <si>
    <t>Локачинський р-н, с.Холоптчі</t>
  </si>
  <si>
    <t>Холопичівська сільська рада</t>
  </si>
  <si>
    <t>Локачинський р-н, с.Замличі, с.Шельвів</t>
  </si>
  <si>
    <t>Локачинська селищна рада, Шельмівська сільська рада</t>
  </si>
  <si>
    <t>Локачинський р-н, с.Юнівка, с.Мала Квасовиця</t>
  </si>
  <si>
    <t>Юнівська сільська рада</t>
  </si>
  <si>
    <t>Локачинський р-н, с.Коритниця, с.Козлів</t>
  </si>
  <si>
    <t>Коритницькая, Козлівська, Дорогиничівська, Старозагорівська, Конюхівська, Привітненнська, Заячіцівська сільські ради</t>
  </si>
  <si>
    <t>Луцький р-н, с.Ратнів, с.Одеради</t>
  </si>
  <si>
    <t>Ратнівська, Одерадівська, Баївська сільські ради</t>
  </si>
  <si>
    <t>Любешівський р-н, с.Ветли</t>
  </si>
  <si>
    <t>Ветлівська сільська рада</t>
  </si>
  <si>
    <t>Любешівський р-н, с.Цир</t>
  </si>
  <si>
    <t>Цирська сільська рада</t>
  </si>
  <si>
    <t>Рішення облвиконкому від 23.11.79 № 401</t>
  </si>
  <si>
    <t>350.00</t>
  </si>
  <si>
    <t>Любешівський р-н, с.Седлище</t>
  </si>
  <si>
    <t>Седлищенська сільська рада</t>
  </si>
  <si>
    <t>Любешівський р-н, с.Велика Глуша</t>
  </si>
  <si>
    <t>Великоглушанська сільська рада</t>
  </si>
  <si>
    <t>Любешівський р-н, с.Гірки</t>
  </si>
  <si>
    <t>Гірківська сільська рада</t>
  </si>
  <si>
    <t>Любешівський р-н, с.Березичі</t>
  </si>
  <si>
    <t>Березичівська сільська рада</t>
  </si>
  <si>
    <t>Любешівський р-н, с.Бірки</t>
  </si>
  <si>
    <t>Бірківська сільська рада</t>
  </si>
  <si>
    <t>Любешівський р-н, с.Любешівська Воля</t>
  </si>
  <si>
    <t>Любешівський р-н, с.Деревок</t>
  </si>
  <si>
    <t>Любешівський р-н, ДП «Любешівське ЛМГ», Великоглушанське л-во, кв.2, вид.2,3, кв.3, вид.4, кв.4, вид.5,7, кв.5, вид.4,5,10, кв.13, вид.9,12, кв.14, вид.10,14, кв.15, вид.21, кв.16, вид.3,11, кв.19, вид.1, кв.21, вид.26</t>
  </si>
  <si>
    <t>ДП «Любешівське ЛМГ»</t>
  </si>
  <si>
    <t>Рішення облради від 25.07.03 № 6/33</t>
  </si>
  <si>
    <t>Маневицький р-н, ДП «Маневицьке ЛГ», Софіянівське л-во, кв.11, вид.8,17-19,22</t>
  </si>
  <si>
    <t xml:space="preserve"> ДП «Маневицьке ЛГ»</t>
  </si>
  <si>
    <t>Ратнівський р-н, с.Велимче</t>
  </si>
  <si>
    <t>Велимченська сільська рада</t>
  </si>
  <si>
    <t>Ратнівський р-н, с.Самари</t>
  </si>
  <si>
    <t>Самарівська сільська рада</t>
  </si>
  <si>
    <t>Ратнівський р-н, с.Річиця</t>
  </si>
  <si>
    <t>Річицька сільська рада</t>
  </si>
  <si>
    <t>Ратнівський р-н, с.Межисить, с.Залісся</t>
  </si>
  <si>
    <t>Межиситівська, Оріхівська сільські ради</t>
  </si>
  <si>
    <t>Ратнівський р-н, с.Броди</t>
  </si>
  <si>
    <t>Гірницька сільська рада</t>
  </si>
  <si>
    <t>Розпорядження облради від 3.03.93 № 18-р Рішення облради від 30.05.2000 № 12/3</t>
  </si>
  <si>
    <t>Ратнівський р-н, с.Залухів</t>
  </si>
  <si>
    <t>Залухівська сільска рада</t>
  </si>
  <si>
    <t>Ратнівський р-н, с.Щедрогір</t>
  </si>
  <si>
    <t>Щедрогірська сільська рада</t>
  </si>
  <si>
    <t>Ратнівський р-н, с.Гірники</t>
  </si>
  <si>
    <t>Ратінвський р-н, с.Млинове, с.Кортеліси</t>
  </si>
  <si>
    <t>Млинівська, Кортеліська сільські ради</t>
  </si>
  <si>
    <t>Ратнівський р-н, с.Дошне</t>
  </si>
  <si>
    <t>Рішення облради від 9.12.2000 № 4/3</t>
  </si>
  <si>
    <t xml:space="preserve">Рожищенський р-н, </t>
  </si>
  <si>
    <t>Ворончиська сільська рада</t>
  </si>
  <si>
    <t>Навізська сільська рада</t>
  </si>
  <si>
    <t>Рильська сільська рада</t>
  </si>
  <si>
    <t>Крижівська сільська рада</t>
  </si>
  <si>
    <t xml:space="preserve">Старовижівський р-н, </t>
  </si>
  <si>
    <t>Нововижівська сільська рада</t>
  </si>
  <si>
    <t>Турійський р-н, с.Новий Двір</t>
  </si>
  <si>
    <t>Новодвірська сільська рада</t>
  </si>
  <si>
    <t>Турійський р-н, с.Дольськ</t>
  </si>
  <si>
    <t>Дольська сільська рада</t>
  </si>
  <si>
    <t>Турійський р-н, с.Овлочин</t>
  </si>
  <si>
    <t xml:space="preserve">Овлочинська сільська рада </t>
  </si>
  <si>
    <t>Шацький р-н, с.Пулемець</t>
  </si>
  <si>
    <t>Пулемецька сільська рада, КСП «Приозерне»</t>
  </si>
  <si>
    <t>Шацький р-н, с.Піща</t>
  </si>
  <si>
    <t>Піщанська сільська рада</t>
  </si>
  <si>
    <t>Ковельський р-н, СЛАП «Тур», Поворське л-во</t>
  </si>
  <si>
    <t>СЛАП «Тур»</t>
  </si>
  <si>
    <t>Рішення облради від 29.04.05 № 19/27</t>
  </si>
  <si>
    <t>Володимир-Волинський р-н, с.Зоря</t>
  </si>
  <si>
    <t>Зорянська сільська рада</t>
  </si>
  <si>
    <t>Розпорядження облвиконкому від 29.07.75 № 393-р</t>
  </si>
  <si>
    <t>м.Володимир-Волинський</t>
  </si>
  <si>
    <t>УЖКГ Володимир-Волинської міськради</t>
  </si>
  <si>
    <t>Володимир-Волинський р-н, с.Овадне</t>
  </si>
  <si>
    <t>Оваднівська сільська рада</t>
  </si>
  <si>
    <t>Горохівський р-н, ДП „Горохівське ЛМГ”, Бужанівське л-во, кв.75, вид.21</t>
  </si>
  <si>
    <t>Рішення облвиконкому від 11.07.07 № 255</t>
  </si>
  <si>
    <t>Горохівський р-н, ДП „Горохівське ЛМГ”, Бужанівське л-во, кв.68, вид.12</t>
  </si>
  <si>
    <t>Горохівський р-н, ДП „Горохівське ЛМГ”, Лобачівське л-во, кв.46, вид.40</t>
  </si>
  <si>
    <t>Камінь-Каширський р-н, ДП „Камінь-Каширське ЛГ”, Нуйнівське л-во. кв.16</t>
  </si>
  <si>
    <t>Камінь-Каширський р-н, с.Добре</t>
  </si>
  <si>
    <t>Добринська сільська рада ДП СЛАП «Камінь-Каширськагроліс»</t>
  </si>
  <si>
    <t>Рішення облвиконкому від 11.07.72 № 255</t>
  </si>
  <si>
    <t>Камінь-Каширський р-н, ДП „Ратнівське ЛМГ”, Поступельське л-во, кв.33, вид.36, кв.36, вид.5</t>
  </si>
  <si>
    <t>Рішення облвиконкому від 27.12.72 № 563</t>
  </si>
  <si>
    <t>Камінь-Каширський р-н, ДП „Ратнівське ЛМГ”, Поступельське л-во</t>
  </si>
  <si>
    <t>Рішення облвиконкому від 17.03.94 № 17/19</t>
  </si>
  <si>
    <t>Камінь-Каширський р-н, ДП „К.-Каширський ЛГ”, Клітицьке л-во</t>
  </si>
  <si>
    <t>Розпорядження облвиконкому від 20.11.086 № 361-р</t>
  </si>
  <si>
    <t>Ківерцівський р-н, с.Журавичі</t>
  </si>
  <si>
    <t>Журавичівська сільська рада</t>
  </si>
  <si>
    <t>Розпорядження облвиконкому від 29.07.76 № 486-р</t>
  </si>
  <si>
    <t>Ківерцівський р-н, ДП „Ківерцівське ЛГ”, Ківерцівське л-во, кв.92, вид.6</t>
  </si>
  <si>
    <t>Ківерцівський р-н, ДП „Ківерцівське ЛГ”, Рожищенське л-во, кв.64, вид.8</t>
  </si>
  <si>
    <t>Ківерцівський р-н, ДП „Цуманське ЛГ”, Мощаницьке л-во, кв.50, вид.28</t>
  </si>
  <si>
    <t>Ківерцівський р-н, ДП „Ківерцівське ЛГ”, Муравищенське л-во. кв.44, вид.4</t>
  </si>
  <si>
    <t>Ківерцівський р-н, ДП „Ківерцівське ЛГ”, Сокиричівське л-во, кв.11, вид.1</t>
  </si>
  <si>
    <t>Ківерцівський р-н, ДП „Ківерцівське ЛГ”, Ківецівське л-во, кв.136, вид.1</t>
  </si>
  <si>
    <t>Ківерцівський р-н, ДП „Ківерцівське ЛГ”, Ківерцівське л-во, кв.7, вид.3</t>
  </si>
  <si>
    <t>Ківерцівський р-н, ДП „Ківерцівське ЛГ”, Ківерцівське л-во, кв.92, вид.16</t>
  </si>
  <si>
    <t>Ківерцівський р-н, ДП „Ківерцівське ЛГ”, Ківерцівське л-во, кв.93, вид.3</t>
  </si>
  <si>
    <t>Ківерцівський р-н, ДП „Ківерцівське ЛГ”, Ківерцівське л-во, кв.93, вид.5</t>
  </si>
  <si>
    <t>Ківерцівський р-н, ДП «КСЛП «Ківерціліс», Дернівське л-во, кв.19, вид.15-17</t>
  </si>
  <si>
    <t>Ківерцівський р-н, ДП „Ківерцівське ЛГ”, Муравищенське л-во, кв.34, вид.21</t>
  </si>
  <si>
    <t>Ківерцівський р-н, с.Городище</t>
  </si>
  <si>
    <t>Сильненська сільська рада</t>
  </si>
  <si>
    <t>Ківерцівський р-н, ДП „Ківерцівське ЛГ”, Муравищенське л-во, кв.21, вид.25, кв.35, вид.21</t>
  </si>
  <si>
    <t>Луцьке військове л-во</t>
  </si>
  <si>
    <t>Ковельський р-н, с.Волошки</t>
  </si>
  <si>
    <t>Колодяжненська сільська рада</t>
  </si>
  <si>
    <t>Ковельський р-н, ДП «Ковельське ЛГ», Скулинське л-во, кв.25, вид.25</t>
  </si>
  <si>
    <t>Розпорядження облради від 3.03.93 № 18</t>
  </si>
  <si>
    <t>Ковельський р-н, ДП «Ковельське ЛГ», Скулинське л-во, кв.26, вид.6,7</t>
  </si>
  <si>
    <t>Ковельський р-н, ДП «Ковельське ЛГ», Скулинське л-во, кв.49, вид.12,13,27</t>
  </si>
  <si>
    <t>Ковельський р-н, ДП «Ковельське ЛГ», Скулинське л-во, кв.51, вид.16</t>
  </si>
  <si>
    <t>Ковельський р-н, ДП «Ковельське ЛГ», Скулинське л-во, кв.36, вид.41</t>
  </si>
  <si>
    <t>Ковельський р-н, ДП «Ковельське ЛГ», Скулинське л-во, кв.37, вид.32</t>
  </si>
  <si>
    <t>Ковельський р-н, ДП «Ковельське ЛГ», Ковельське л-во, кв.37, вид.2</t>
  </si>
  <si>
    <t>Ковельський р-н, ДП «Ковельське ЛГ», Ковельське л-во, кв.37, вид.15,25</t>
  </si>
  <si>
    <t>Ковельський р-н, ДП «Ковельське ЛГ», Ковельське л-во, кв.39, вид.13</t>
  </si>
  <si>
    <t>Ковельський р-н, ДП «Ковельське ЛГ», Ковельське л-во, кв.36, вид.10</t>
  </si>
  <si>
    <t>Локачинський р-н, ДП «Володимир-Волинське ЛМГ», Губинське л-во, кв.17, вид.26</t>
  </si>
  <si>
    <t>ДП «Володимир-Волинське ЛМГ»</t>
  </si>
  <si>
    <t>Локачинський р-н, ДП «Володимир-Волинське ЛМГ», Губинське л-во, кв.14, вид.16</t>
  </si>
  <si>
    <t>Локачинський р-н, ДП «Володимир-Волинське ЛМГ», Губинське л-во, кв.49, вид.43</t>
  </si>
  <si>
    <t>Розпорядження облвиконкому від 29.10.76 № 486-р</t>
  </si>
  <si>
    <t>Локачинський р-н, ДП «Володимир-Волинське ЛМГ», Губинське л-во, кв.13, вид.18</t>
  </si>
  <si>
    <t>Луцький р-н, ДП „Ківерцівське ЛГ”, Боголюбське л-во, кв.37</t>
  </si>
  <si>
    <t>Любешівський р-н, ДП СЛАП «Любешівагроліс», Любешівське л-во, кв.25, вид.27</t>
  </si>
  <si>
    <t>ДП СЛАП «Любешівагроліс»</t>
  </si>
  <si>
    <t>Любешівський р-н, ДП «Любешівське ЛГ», Любешівське л-во</t>
  </si>
  <si>
    <t>ДП «Любешівське ЛГ»</t>
  </si>
  <si>
    <t>Любешівський р-н, ДП «Любешівське ЛГ», Білоозерське л-во</t>
  </si>
  <si>
    <t>Любомльський р-н, ДП «Любомльське ЛГ», Головненське л-во</t>
  </si>
  <si>
    <t>Любомльський р-н, ДП «Любомльське ЛГ», Мосирське л-во</t>
  </si>
  <si>
    <t>Маневицький р-н, ДП «Маневицьке ЛГ», Чорторийське л-во</t>
  </si>
  <si>
    <t>ДП «Маневицьке ЛГ»</t>
  </si>
  <si>
    <t>Маневицький р-н, ДП «Маневицьке ЛГ», Оконське л-во</t>
  </si>
  <si>
    <t>Маневицький р-н, ДП „Ковельське ЛГ”, Кашівське л-во</t>
  </si>
  <si>
    <t>Маневицький р-н, ДП „Колківське ЛГ”, Осницьке л-во</t>
  </si>
  <si>
    <t>Маневицький р-н, ДП „Колківське ЛГ”, Рудниківське л-во, кв.33, вид.2</t>
  </si>
  <si>
    <t>Маневицький р-н, ДП „Городоцьке ЛГ”, Городоцьке л-во, кв.54, вид.3</t>
  </si>
  <si>
    <t>Маневицький р-н, с.Карасин</t>
  </si>
  <si>
    <t>Карасинська сільська рада</t>
  </si>
  <si>
    <t>Маневицький р-н, с.Городок</t>
  </si>
  <si>
    <t>Городоцька сільська рада</t>
  </si>
  <si>
    <t>Ратнівський р-н, с.Поступель</t>
  </si>
  <si>
    <t>Поступельська сільська рада</t>
  </si>
  <si>
    <t>Ратнівський р-н, ДП „Ратнівське ЛГ”, Гірницьке л-во, кв.23, вид.17</t>
  </si>
  <si>
    <t>Старовижівський р-н, ДП „Старовижівське ЛГ”, Старовижівське л-во</t>
  </si>
  <si>
    <t>Старовижівський р-н, ДП „Старовижівське ЛГ”, Дубечненське л-во</t>
  </si>
  <si>
    <t>Старовижівський р-н, с.Черемшанка</t>
  </si>
  <si>
    <t>Служба автомобільних доріг у Волинській області</t>
  </si>
  <si>
    <t>Рішення облвиконкому від 25.09.73 № 312-р</t>
  </si>
  <si>
    <t>Старовижівський р-н, ДП „Старовижівське ЛГ”, Любохинівське л-во</t>
  </si>
  <si>
    <t>Рішення облвиконкому від 15.07.74 № 273-р</t>
  </si>
  <si>
    <t>Рожищенський р-н, с.Іванчиці</t>
  </si>
  <si>
    <t>Іванчицівська сільська рада</t>
  </si>
  <si>
    <t>м. Рожище</t>
  </si>
  <si>
    <t>Рожищенське УЖКГ</t>
  </si>
  <si>
    <t>0.20</t>
  </si>
  <si>
    <t>Рожищенський р-н, ДП „Ківерцівське ЛГ”, Копачівське л-во, кв.122, вид.1</t>
  </si>
  <si>
    <t>Рожищенський р-н, с.Кременець</t>
  </si>
  <si>
    <t>Кременецька сільська рада</t>
  </si>
  <si>
    <t>Камінь-Каширський р-н, с.Підріччя, оз.Добре</t>
  </si>
  <si>
    <t>Шахтоуправління „Жовтневе»</t>
  </si>
  <si>
    <t>Шацький р-н, ДП „Шацьке УДЛГ”, Шацьке л-во, кв.36, вид.19</t>
  </si>
  <si>
    <t>„Шацьке УДЛГ”</t>
  </si>
  <si>
    <t>Шацький р-н, ДП „Шацьке УДЛГ”, Шацьке л-во, кв.36, вид.34</t>
  </si>
  <si>
    <t>Шацький р-н, ДП „Шацьке УДЛГ”, Шацьке л-во, кв.39, вид.30</t>
  </si>
  <si>
    <t>Шацький р-н, ДП „Шацьке УДЛГ”, Шацьке л-во, кв.26, вид.22</t>
  </si>
  <si>
    <t>Рішення облради від 30.05.2000 № 4/5</t>
  </si>
  <si>
    <t>Любомльський р-н, Латинська сільрада, ДП «Любомльське ЛГ», Мосирське лісництво, кв. 14, вид. 18.</t>
  </si>
  <si>
    <t>Рішення обласної ради від 28.11.2008 № 24/14</t>
  </si>
  <si>
    <t>Любомльський р-н, Латинська сільрада, ДП «Любомльське ЛГ», Мосирське лісництво, кв. 10, вид. 29.</t>
  </si>
  <si>
    <t>Любомльський р-н, Нудиженська сільська рада, с. Нудиже</t>
  </si>
  <si>
    <t>Нудиженська сільська рада</t>
  </si>
  <si>
    <t>Любомльський р-н, Полапівська сільська рада, с. Полапи</t>
  </si>
  <si>
    <t>Полапівська сільська рада</t>
  </si>
  <si>
    <t>Любомльський р-н, Машівська сільська рада, с. Машів</t>
  </si>
  <si>
    <t>Машівська сільська рада</t>
  </si>
  <si>
    <t>Маневицький р-н, Карасинська сільська рада, с. Замостя</t>
  </si>
  <si>
    <t>Володимир-Волинський р-н, ДП „Володимир-Волинське ЛМГ”, Стенжаричівське л-во, кв.1, вид.34.35</t>
  </si>
  <si>
    <t>Ківерцівський р-н, с.Путилівка</t>
  </si>
  <si>
    <t>Дубищенська сільська рада</t>
  </si>
  <si>
    <t>Ківерцівський р-н, смт.Цумань, с.Башлики</t>
  </si>
  <si>
    <t xml:space="preserve">Цуманська селищна рада, </t>
  </si>
  <si>
    <t>Ківерцівський р-н, с.Озерце</t>
  </si>
  <si>
    <t>Озерцівська сільська рада</t>
  </si>
  <si>
    <t>Ківерцівський р-н, с.Озеро</t>
  </si>
  <si>
    <t>Озерська сільська рада</t>
  </si>
  <si>
    <t>Ківерцівський р-н, с.Гор’янівка</t>
  </si>
  <si>
    <t>Дідичівська сільська рада</t>
  </si>
  <si>
    <t>Локачинський р-н, с.Затурці</t>
  </si>
  <si>
    <t>Затурцівська сільська рада</t>
  </si>
  <si>
    <t>Рішення облвиконкому від 26.09.77 № 468-р</t>
  </si>
  <si>
    <t>Локачинський р-н, с.Мовчанів</t>
  </si>
  <si>
    <t>Локачинський відгодівельний радгосп</t>
  </si>
  <si>
    <t>м.Луцьк, вул.Теремнівська</t>
  </si>
  <si>
    <t>Любомльський р-н, смт.Головне</t>
  </si>
  <si>
    <t>Головненська селищна рада</t>
  </si>
  <si>
    <t>Любомльський р-н, с.Нудиже</t>
  </si>
  <si>
    <t>Нудижівська сільська рада</t>
  </si>
  <si>
    <t>Маневицький р-н, с.Оконськ</t>
  </si>
  <si>
    <t>Рибцех „Маневицький”</t>
  </si>
  <si>
    <t>Маневицький р-н, Довжицька сільрада, ДП «Поліське ЛГ», Куклинське лісництво, кв. 7, вид. 12, 12а, 13.</t>
  </si>
  <si>
    <t>ДП «Поліське»</t>
  </si>
  <si>
    <t>зоологічна</t>
  </si>
  <si>
    <t>Володимир-Волинський р-н, ДП „Володимир-Волинське ЛМГ”, Микуличівське л-во, кв.38, вид.4</t>
  </si>
  <si>
    <t>Камінь-Каширський р-н, с.Нові Червища</t>
  </si>
  <si>
    <t xml:space="preserve"> Новочервищанська сільська рада</t>
  </si>
  <si>
    <t>Камінь-Каширський р-н, ДП „Ратнівське ЛМГ”, Поступельське л-во, кв.30, вид.25</t>
  </si>
  <si>
    <t>Камінь-Каширський р-н, ДП „Ратнівське ЛМГ”, Поступельське л-во, кв.24, вид.3</t>
  </si>
  <si>
    <t>Ратнівський р-н, ДП „Ратнівське ЛМГ”, Кортеліський л-во, кв.43, вид.30</t>
  </si>
  <si>
    <t>Рішення облвиконкому від 15.12.78 № 532-р</t>
  </si>
  <si>
    <t>Турійський р-н, ДП „Турійське ЛГ”, Осівське л-во, кв.6, вид.18</t>
  </si>
  <si>
    <t>Розпорядження облвиконкому від 26.09.77 № 468-р</t>
  </si>
  <si>
    <t>Горохівський р-н, ДП „Горохівське ЛМГ”, Бужанівське л-во, кв.48, вид.10</t>
  </si>
  <si>
    <t>Ківерцівський р-н, ДП „Ківерцівське ЛГ”, Ківерцівське л-во, кв.4, вид.3,4</t>
  </si>
  <si>
    <t>Ківерцівський р-н, ДП „Цуманське ЛГ”</t>
  </si>
  <si>
    <t>Ківерцівський р-н, ДП „Цуманське ЛГ”, Мощаницьке л-во</t>
  </si>
  <si>
    <t>Рішення облвиконкому від 23.11.79, № 401</t>
  </si>
  <si>
    <t>Ківерцівський р-н, ДП „Ківерцівське ЛГ”, Ківерцівське л-во, кв.117, вид.6</t>
  </si>
  <si>
    <t>Ківерцівський р-н, ДП „Ківерцівське ЛГ”, Ківецівське л-во, кв.106, вид.1,6, кв. 128 вид.1,2</t>
  </si>
  <si>
    <t>Рішення облвиконкому від 4.11.97 № 12/4</t>
  </si>
  <si>
    <t>Ківерцівський р-н, ДП „Ківерцівське ЛГ”, Ківецівське л-во, кв. 99, 121, вид.5,13, кв. 122 вид. 1-5, кв. 123 вид. 1,2,4</t>
  </si>
  <si>
    <t>Ківерцівський р-н, ДП „Ківерцівське ЛГ”, Ківерцівське л-во, кв.118, вид.1,8,18</t>
  </si>
  <si>
    <t>Ківерцівський р-н, смт.Олика</t>
  </si>
  <si>
    <t>Держплемрадгосп”</t>
  </si>
  <si>
    <t>Ківерцівський р-н, Луцьке військове лісництво</t>
  </si>
  <si>
    <t>Луцьке військове лісництво</t>
  </si>
  <si>
    <t>Ківерцівський р-н, Луцьке військове лісництво кв.26вид.6;7; кв.27вид.1; кв.39вид.1;3;4;5;7; кв.40вид.1; 4;кв.41вид4;кв. 47вид2;5;6;кв.48 вид1</t>
  </si>
  <si>
    <t>Луцький р-н, ДП „Ківерцівське ЛГ”, Боголюбське л-во кв. 97, вид. 8</t>
  </si>
  <si>
    <t>Маневицький р-н, ДП „Городоцьке ЛГ”, кв.13, вид.46,47,51</t>
  </si>
  <si>
    <t>Ратнівський р-н, с.Тур</t>
  </si>
  <si>
    <t>Турська сільська рада</t>
  </si>
  <si>
    <t>Рішення облради від 30.06.2000 № 12/3</t>
  </si>
  <si>
    <t>Ратнівський р-н, ДП „Ратнівське ЛМГ”, Замшанське л-во”</t>
  </si>
  <si>
    <t>Старовижівський р-н, с.Глухи</t>
  </si>
  <si>
    <t>Глухівська сільська рада</t>
  </si>
  <si>
    <t>Турійський р-н, ДП „Турійське ЛГ”, Осівське л-во, кв.3, вид.15-17,19,21-24.27.29</t>
  </si>
  <si>
    <t>Ківерцівський р-н, ДП „Ківерцівське ЛГ”, Ківецівське л-во, кв.140,141,151</t>
  </si>
  <si>
    <t>Рішення облради від 16.12.03 № 9/12</t>
  </si>
  <si>
    <t>Ківерцівський р-н, ДП „Ківерцівське ЛГ”, Ківерцівське л-во, кв.113,114</t>
  </si>
  <si>
    <t>Ковельський р-н, Мельницька сільська рада</t>
  </si>
  <si>
    <t>Фермерське господарство «Ставеччина»</t>
  </si>
  <si>
    <t>Володимир-Волинський р-н ДП «Володимир-Волинське ЛМГ», Стенжаричівське лісництво , кв. 12 виділ 1-43, кв. 13 від. 1-50, кв. 14 від. 17,23-28, кв. 18 вид. 3-5,17,22,23,26-29,36-38,40,47, кв. 19 від 41-47. 49-58, кв. 36 від 1, кв. 37 вид 1-6,8,10,39</t>
  </si>
  <si>
    <t>ДП «Володимир-Волинське ЛМГ»,</t>
  </si>
  <si>
    <t>Рішення обласної ради від 21.06.2012 №12/35</t>
  </si>
  <si>
    <t>Горохівський р-н, м.Берестечко</t>
  </si>
  <si>
    <t>УЖКГ Берестечківської міськради</t>
  </si>
  <si>
    <t>Горохівський р-н, м.Горохів</t>
  </si>
  <si>
    <t>УЖКГ Горохівської міськради</t>
  </si>
  <si>
    <t>Ківерцівський р-н, с.Омельне</t>
  </si>
  <si>
    <t>Омельненська сільрада</t>
  </si>
  <si>
    <t>Луцький р-н, ДП „Ківерцівське ЛГ”, Боголюбське л-во. кв.37, вид.8-13</t>
  </si>
  <si>
    <t>Затурцівська сільрада</t>
  </si>
  <si>
    <t>Любешівський р-н, смт.Любешів</t>
  </si>
  <si>
    <t>Любешівське УЖКГ</t>
  </si>
  <si>
    <t>Турійський р-н, с.Літин</t>
  </si>
  <si>
    <t>Туличівська сільрада</t>
  </si>
  <si>
    <t xml:space="preserve">Указ Президента України від 19.12.2001 №1234/2001 </t>
  </si>
  <si>
    <t xml:space="preserve">Указ Президента України від 16.08.1999 № 992/99 </t>
  </si>
  <si>
    <t xml:space="preserve">Указ Президента України від 10.12.1994 № 750/94 </t>
  </si>
  <si>
    <t xml:space="preserve">Указ Президента України від 9.12.1998 № 1341/98 </t>
  </si>
  <si>
    <t xml:space="preserve">Маневицький р-н, ДП „Городоцьке ЛГ”, Борове л-во, кв.3, вид.33-37, кв.6, вид.35,36, кв.7, кв.9 </t>
  </si>
  <si>
    <t>Черемський</t>
  </si>
  <si>
    <t xml:space="preserve">Шацький </t>
  </si>
  <si>
    <t>„Прип’ять-Стохід”</t>
  </si>
  <si>
    <t>«Цуманська пуща»</t>
  </si>
  <si>
    <t>Шацький національний природний парк,ДП „Шацький учбово-досвідний лісгосп”</t>
  </si>
  <si>
    <t xml:space="preserve"> „Нечимне”</t>
  </si>
  <si>
    <t xml:space="preserve"> „Чахівський”</t>
  </si>
  <si>
    <t xml:space="preserve"> „Мошне”</t>
  </si>
  <si>
    <t xml:space="preserve"> „Згоранські озера”</t>
  </si>
  <si>
    <t xml:space="preserve"> „Кормин”</t>
  </si>
  <si>
    <t xml:space="preserve"> „Кручене озеро”</t>
  </si>
  <si>
    <t xml:space="preserve"> „Джерела”</t>
  </si>
  <si>
    <t xml:space="preserve"> „Стохід”</t>
  </si>
  <si>
    <t xml:space="preserve"> „Воротнів”</t>
  </si>
  <si>
    <t xml:space="preserve"> „Вутвицький”</t>
  </si>
  <si>
    <t xml:space="preserve"> „Губине”</t>
  </si>
  <si>
    <t xml:space="preserve"> „Софіянівський”</t>
  </si>
  <si>
    <t xml:space="preserve"> „Урочище Суничник”</t>
  </si>
  <si>
    <t xml:space="preserve"> „Рись”</t>
  </si>
  <si>
    <t xml:space="preserve"> „Березовий гай”</t>
  </si>
  <si>
    <t xml:space="preserve"> „Мочиська”</t>
  </si>
  <si>
    <t xml:space="preserve"> „Луга-Рачинська”</t>
  </si>
  <si>
    <t xml:space="preserve"> „Заставненський”</t>
  </si>
  <si>
    <t xml:space="preserve"> „Бузаки”</t>
  </si>
  <si>
    <t xml:space="preserve"> „Качинський”</t>
  </si>
  <si>
    <t xml:space="preserve"> „Свято-Бузаківський”</t>
  </si>
  <si>
    <t xml:space="preserve"> „Мішеч”</t>
  </si>
  <si>
    <t xml:space="preserve"> „Сірче”</t>
  </si>
  <si>
    <t xml:space="preserve"> „Прирічний”</t>
  </si>
  <si>
    <t xml:space="preserve"> „Волошки”</t>
  </si>
  <si>
    <t xml:space="preserve"> „Радовичівський”</t>
  </si>
  <si>
    <t xml:space="preserve"> „Скулинський</t>
  </si>
  <si>
    <t xml:space="preserve"> „Літинський”</t>
  </si>
  <si>
    <t xml:space="preserve"> „Калинівські кринички”</t>
  </si>
  <si>
    <t xml:space="preserve"> „Кашівський”</t>
  </si>
  <si>
    <t xml:space="preserve"> „Градиський”</t>
  </si>
  <si>
    <t xml:space="preserve"> „Осницький”</t>
  </si>
  <si>
    <t xml:space="preserve"> „Граддівський”</t>
  </si>
  <si>
    <t xml:space="preserve"> „Красновільський”</t>
  </si>
  <si>
    <t xml:space="preserve"> „Рудниківський”</t>
  </si>
  <si>
    <t xml:space="preserve"> „Бистряки”</t>
  </si>
  <si>
    <t xml:space="preserve"> „Замлишщина”</t>
  </si>
  <si>
    <t xml:space="preserve"> „Чернявське”</t>
  </si>
  <si>
    <t xml:space="preserve"> „Королівка”</t>
  </si>
  <si>
    <t xml:space="preserve"> „Майдан”</t>
  </si>
  <si>
    <t xml:space="preserve"> „Хотешівський”</t>
  </si>
  <si>
    <t xml:space="preserve"> „Стенжаричівський”</t>
  </si>
  <si>
    <t xml:space="preserve"> „Нехворощі”</t>
  </si>
  <si>
    <t xml:space="preserve"> „Новосілки”</t>
  </si>
  <si>
    <t xml:space="preserve"> „Липовий гай”</t>
  </si>
  <si>
    <t xml:space="preserve"> „Микуличі”</t>
  </si>
  <si>
    <t xml:space="preserve"> „Силікатний”</t>
  </si>
  <si>
    <t xml:space="preserve"> „Новочервищанський”</t>
  </si>
  <si>
    <t xml:space="preserve"> „Діброва”</t>
  </si>
  <si>
    <t xml:space="preserve"> „Карпилівський”</t>
  </si>
  <si>
    <t xml:space="preserve"> „Поступельський”</t>
  </si>
  <si>
    <t xml:space="preserve"> „Цуманський"</t>
  </si>
  <si>
    <t xml:space="preserve"> „Дольський”</t>
  </si>
  <si>
    <t xml:space="preserve"> „Пнівенський”</t>
  </si>
  <si>
    <t xml:space="preserve"> „Білоозерський”</t>
  </si>
  <si>
    <t xml:space="preserve"> „Підсвиння”</t>
  </si>
  <si>
    <t xml:space="preserve"> „Підгородненський”</t>
  </si>
  <si>
    <t xml:space="preserve"> „Заріччя”</t>
  </si>
  <si>
    <t xml:space="preserve"> „Граддівська дубина”</t>
  </si>
  <si>
    <t xml:space="preserve"> „Карасинський”</t>
  </si>
  <si>
    <t xml:space="preserve"> „Маневицький”</t>
  </si>
  <si>
    <t xml:space="preserve"> „Дубина”</t>
  </si>
  <si>
    <t xml:space="preserve"> „Смольний”</t>
  </si>
  <si>
    <t xml:space="preserve"> „Гірницький”</t>
  </si>
  <si>
    <t xml:space="preserve"> „Доманівський”</t>
  </si>
  <si>
    <t xml:space="preserve"> „Смоляри-1”</t>
  </si>
  <si>
    <t xml:space="preserve"> „Смоляри-2”</t>
  </si>
  <si>
    <t xml:space="preserve"> „Вижівська дача”</t>
  </si>
  <si>
    <t xml:space="preserve"> „Мокрецький”</t>
  </si>
  <si>
    <t xml:space="preserve"> „Кульчинська соснина”</t>
  </si>
  <si>
    <t xml:space="preserve"> „Кошляк Радовичівський”</t>
  </si>
  <si>
    <t xml:space="preserve"> „Ліски”</t>
  </si>
  <si>
    <t xml:space="preserve"> „Ялинник”</t>
  </si>
  <si>
    <t xml:space="preserve"> „Ростанський”</t>
  </si>
  <si>
    <t xml:space="preserve"> «Мощаницький»</t>
  </si>
  <si>
    <t xml:space="preserve"> «Березово-Вільховий»</t>
  </si>
  <si>
    <t xml:space="preserve"> «Сяньків Луг»</t>
  </si>
  <si>
    <t xml:space="preserve"> „Садівська дача”</t>
  </si>
  <si>
    <t xml:space="preserve"> „Грузьке болото”</t>
  </si>
  <si>
    <t xml:space="preserve"> „Підрічанський”</t>
  </si>
  <si>
    <t xml:space="preserve"> „Верхівський”</t>
  </si>
  <si>
    <t xml:space="preserve"> „Мочуринський”</t>
  </si>
  <si>
    <t xml:space="preserve"> „Нуйнівський”</t>
  </si>
  <si>
    <t xml:space="preserve"> „Залазький”</t>
  </si>
  <si>
    <t xml:space="preserve"> „Поступельський журавдинник”</t>
  </si>
  <si>
    <t xml:space="preserve"> „Лісова алея”</t>
  </si>
  <si>
    <t xml:space="preserve"> „”Задибський”</t>
  </si>
  <si>
    <t xml:space="preserve"> „Лісова дача”</t>
  </si>
  <si>
    <t xml:space="preserve"> „Мосирський”</t>
  </si>
  <si>
    <t xml:space="preserve"> „Любомльський”</t>
  </si>
  <si>
    <t xml:space="preserve"> „Любче”</t>
  </si>
  <si>
    <t xml:space="preserve"> „Череваський”</t>
  </si>
  <si>
    <t xml:space="preserve"> „Вовчицький”</t>
  </si>
  <si>
    <t xml:space="preserve"> „Колодіївський”</t>
  </si>
  <si>
    <t xml:space="preserve"> „Костюхнівський”</t>
  </si>
  <si>
    <t xml:space="preserve"> „Підлузький”</t>
  </si>
  <si>
    <t xml:space="preserve"> „Мизівська дача”</t>
  </si>
  <si>
    <t xml:space="preserve"> „Озерище”</t>
  </si>
  <si>
    <t xml:space="preserve"> „Дубовий закіт”</t>
  </si>
  <si>
    <t xml:space="preserve"> „Устилузький”</t>
  </si>
  <si>
    <t xml:space="preserve"> „Ішівський”</t>
  </si>
  <si>
    <t xml:space="preserve"> „Бужанівська дача”</t>
  </si>
  <si>
    <t xml:space="preserve"> „Павлівський”</t>
  </si>
  <si>
    <t xml:space="preserve"> „Прибужжя”</t>
  </si>
  <si>
    <t xml:space="preserve"> „Гвозди”</t>
  </si>
  <si>
    <t xml:space="preserve"> „Берестянський”</t>
  </si>
  <si>
    <t xml:space="preserve"> „Зубр”</t>
  </si>
  <si>
    <t xml:space="preserve"> „Урочище Стахор”</t>
  </si>
  <si>
    <t xml:space="preserve"> „Шепель”</t>
  </si>
  <si>
    <t xml:space="preserve"> „Гнідавське болото”</t>
  </si>
  <si>
    <t xml:space="preserve"> „Тоболівський”</t>
  </si>
  <si>
    <t xml:space="preserve"> „Буг”</t>
  </si>
  <si>
    <t xml:space="preserve"> „Губинський резерват”</t>
  </si>
  <si>
    <t xml:space="preserve"> „Тельчівський”</t>
  </si>
  <si>
    <t xml:space="preserve"> „Соф’янівський резерват”</t>
  </si>
  <si>
    <t xml:space="preserve"> „Городоцький”</t>
  </si>
  <si>
    <t xml:space="preserve"> „Чорторийський”</t>
  </si>
  <si>
    <t xml:space="preserve"> „Локоття”</t>
  </si>
  <si>
    <t xml:space="preserve"> „Лазнища”</t>
  </si>
  <si>
    <t xml:space="preserve"> „Липине”</t>
  </si>
  <si>
    <t xml:space="preserve"> „Смолярівський”</t>
  </si>
  <si>
    <t xml:space="preserve"> „Старовижівський”</t>
  </si>
  <si>
    <t xml:space="preserve"> „Дубечнівський”</t>
  </si>
  <si>
    <t xml:space="preserve"> „Соловичівський”</t>
  </si>
  <si>
    <t xml:space="preserve"> „Озерянський”</t>
  </si>
  <si>
    <t xml:space="preserve"> „Осівський”</t>
  </si>
  <si>
    <t xml:space="preserve"> „Бобли”</t>
  </si>
  <si>
    <t xml:space="preserve"> „Туричанський”</t>
  </si>
  <si>
    <t xml:space="preserve"> „Кемпа»</t>
  </si>
  <si>
    <t xml:space="preserve"> „Різнолісся»</t>
  </si>
  <si>
    <t xml:space="preserve"> «Ясенівка»</t>
  </si>
  <si>
    <t xml:space="preserve"> „Дубова”</t>
  </si>
  <si>
    <t xml:space="preserve"> „Дюна”</t>
  </si>
  <si>
    <t xml:space="preserve"> «Рокинівський»</t>
  </si>
  <si>
    <t xml:space="preserve"> „Холонів”</t>
  </si>
  <si>
    <t xml:space="preserve"> „Муравище-1”</t>
  </si>
  <si>
    <t xml:space="preserve"> „Муравище-2”</t>
  </si>
  <si>
    <t xml:space="preserve"> „Радошин”</t>
  </si>
  <si>
    <t xml:space="preserve"> „Кулики”</t>
  </si>
  <si>
    <t xml:space="preserve"> „Чаруків”</t>
  </si>
  <si>
    <t xml:space="preserve"> „Пташиний гай”</t>
  </si>
  <si>
    <t xml:space="preserve"> „Чорний бусел”</t>
  </si>
  <si>
    <t xml:space="preserve"> „Вовча будка”</t>
  </si>
  <si>
    <t xml:space="preserve"> „Чорна долина”</t>
  </si>
  <si>
    <t xml:space="preserve"> „Урочище Костянове”</t>
  </si>
  <si>
    <t xml:space="preserve"> «Лобаниха»</t>
  </si>
  <si>
    <t xml:space="preserve"> „Соминець”</t>
  </si>
  <si>
    <t xml:space="preserve"> „Луга»</t>
  </si>
  <si>
    <t xml:space="preserve"> „Гнила Липа»</t>
  </si>
  <si>
    <t xml:space="preserve"> „Озеро Лука»</t>
  </si>
  <si>
    <t xml:space="preserve"> „Озеро Озюрко»</t>
  </si>
  <si>
    <t xml:space="preserve"> „Озеро Сошичне»</t>
  </si>
  <si>
    <t xml:space="preserve"> „Озеро Мочурине»</t>
  </si>
  <si>
    <t xml:space="preserve"> „Озеро Стобихівське»</t>
  </si>
  <si>
    <t xml:space="preserve"> „Цир»</t>
  </si>
  <si>
    <t xml:space="preserve"> „Озеро Карасине»</t>
  </si>
  <si>
    <t xml:space="preserve"> „Озеро Скомирське»</t>
  </si>
  <si>
    <t xml:space="preserve"> „Турський»</t>
  </si>
  <si>
    <t xml:space="preserve"> „Великообзирський»</t>
  </si>
  <si>
    <t xml:space="preserve"> „Соминський»</t>
  </si>
  <si>
    <t xml:space="preserve"> „Гулівський»</t>
  </si>
  <si>
    <t xml:space="preserve"> „Окорський»</t>
  </si>
  <si>
    <t xml:space="preserve"> „Чорногузівський»</t>
  </si>
  <si>
    <t xml:space="preserve"> „Холопичівський»</t>
  </si>
  <si>
    <t xml:space="preserve"> „Луга-Свинорийка»</t>
  </si>
  <si>
    <t xml:space="preserve"> „Серна»</t>
  </si>
  <si>
    <t xml:space="preserve"> „Лучний»</t>
  </si>
  <si>
    <t xml:space="preserve"> „Чорногузка»</t>
  </si>
  <si>
    <t xml:space="preserve"> „Краєвид»</t>
  </si>
  <si>
    <t xml:space="preserve"> „Рогізненський»</t>
  </si>
  <si>
    <t xml:space="preserve"> „Цирський»</t>
  </si>
  <si>
    <t xml:space="preserve"> „Седлищенський»</t>
  </si>
  <si>
    <t xml:space="preserve"> „Великоглушанський»</t>
  </si>
  <si>
    <t xml:space="preserve"> „Ветлівський»</t>
  </si>
  <si>
    <t xml:space="preserve"> „Гірківський»</t>
  </si>
  <si>
    <t xml:space="preserve"> „Березичівський»</t>
  </si>
  <si>
    <t xml:space="preserve"> „Бірківський»</t>
  </si>
  <si>
    <t xml:space="preserve"> „Прип’ятський-1»</t>
  </si>
  <si>
    <t xml:space="preserve"> „ Прип’ятський-2»</t>
  </si>
  <si>
    <t xml:space="preserve"> „ Прип’ятський-3»</t>
  </si>
  <si>
    <t xml:space="preserve"> „Ямно»</t>
  </si>
  <si>
    <t xml:space="preserve"> „Світлий»</t>
  </si>
  <si>
    <t xml:space="preserve"> „Гірницьке болото»</t>
  </si>
  <si>
    <t xml:space="preserve"> „Урочище Терешкове»</t>
  </si>
  <si>
    <t xml:space="preserve"> „Броно»</t>
  </si>
  <si>
    <t xml:space="preserve"> „Урочище Плав»</t>
  </si>
  <si>
    <t xml:space="preserve"> „Річицький»</t>
  </si>
  <si>
    <t xml:space="preserve"> „Оріхівський»</t>
  </si>
  <si>
    <t xml:space="preserve"> „Озеро Чисте»</t>
  </si>
  <si>
    <t xml:space="preserve"> „Озерця»</t>
  </si>
  <si>
    <t xml:space="preserve"> „Залухівський»</t>
  </si>
  <si>
    <t xml:space="preserve"> „Щедрогірський»</t>
  </si>
  <si>
    <t xml:space="preserve"> „Озеро Радожичі»</t>
  </si>
  <si>
    <t xml:space="preserve"> „Озеро Любовель»</t>
  </si>
  <si>
    <t xml:space="preserve"> „Озеро Дошне»</t>
  </si>
  <si>
    <t xml:space="preserve"> „Урочище Озеро»</t>
  </si>
  <si>
    <t xml:space="preserve"> „Гурсько-Гривенський»</t>
  </si>
  <si>
    <t xml:space="preserve"> „Падалівський»</t>
  </si>
  <si>
    <t xml:space="preserve"> „Надстирський»</t>
  </si>
  <si>
    <t xml:space="preserve"> „Вижівський»</t>
  </si>
  <si>
    <t xml:space="preserve"> „Озеро Олеандра»</t>
  </si>
  <si>
    <t xml:space="preserve"> „Озеро Святе»</t>
  </si>
  <si>
    <t xml:space="preserve"> „Озеро Велике»</t>
  </si>
  <si>
    <t xml:space="preserve"> „Пулемецький»</t>
  </si>
  <si>
    <t xml:space="preserve"> „Піщанський»</t>
  </si>
  <si>
    <t xml:space="preserve"> „Озеро Поворське»</t>
  </si>
  <si>
    <t>„Горинські крутосхили”</t>
  </si>
  <si>
    <t>„Озеро Святе”</t>
  </si>
  <si>
    <t>„Озеро Добре”</t>
  </si>
  <si>
    <t>„Дерево бук, віком 150 років”</t>
  </si>
  <si>
    <t>„Дуб велетень”</t>
  </si>
  <si>
    <t>„Дуб звичайний 500 років”</t>
  </si>
  <si>
    <t>„Бук велетень”</t>
  </si>
  <si>
    <t>„Бук патріарх”</t>
  </si>
  <si>
    <t>„Ділянка лісу”</t>
  </si>
  <si>
    <t>„Дуб звичайний”</t>
  </si>
  <si>
    <t>„Смерека”</t>
  </si>
  <si>
    <t>„Соснина”</t>
  </si>
  <si>
    <t>„Берізка”</t>
  </si>
  <si>
    <t>„Клітицький ялинник”</t>
  </si>
  <si>
    <t>„Ясен звичайний”</t>
  </si>
  <si>
    <t>„Ділянка лісу-1”</t>
  </si>
  <si>
    <t>„Ділянка лісу-2”</t>
  </si>
  <si>
    <t>Меморіальна діброва”</t>
  </si>
  <si>
    <t>„Муравищенська діброва”</t>
  </si>
  <si>
    <t>„Сокиричі”</t>
  </si>
  <si>
    <t>”Дуб патріарх”</t>
  </si>
  <si>
    <t>„Чистий дубняк”</t>
  </si>
  <si>
    <t>„Дубовик”</t>
  </si>
  <si>
    <t>„Лісоруб”</t>
  </si>
  <si>
    <t>„Дубососнина”</t>
  </si>
  <si>
    <t>„Богуславський ялинник”</t>
  </si>
  <si>
    <t>„Городищенські дуби”</t>
  </si>
  <si>
    <t>„Дуби велетні”</t>
  </si>
  <si>
    <t>„Дубово-соснове насадження”</t>
  </si>
  <si>
    <t>„Дуби велетні звичайні”</t>
  </si>
  <si>
    <t>„Соснина-1”</t>
  </si>
  <si>
    <t>„Лісова хаща”</t>
  </si>
  <si>
    <t>„Соснова дача”</t>
  </si>
  <si>
    <t>„Волога судіброва”</t>
  </si>
  <si>
    <t>„Вільшаник-1”</t>
  </si>
  <si>
    <t>„Вільшаник-2”</t>
  </si>
  <si>
    <t>„Соснянка”</t>
  </si>
  <si>
    <t>„Сосновий бір”</t>
  </si>
  <si>
    <t>„Соснина-2”</t>
  </si>
  <si>
    <t>„Хвойна”</t>
  </si>
  <si>
    <t>„Сосна звичайна велетень”</t>
  </si>
  <si>
    <t>„Дуб звичайний велетень-1”</t>
  </si>
  <si>
    <t>„Модриновий ліс”</t>
  </si>
  <si>
    <t>„Група дубів велетнів”</t>
  </si>
  <si>
    <t>„Меморіал”</t>
  </si>
  <si>
    <t>„Дубовий гай”</t>
  </si>
  <si>
    <t>„Лесин ясен”</t>
  </si>
  <si>
    <t>„Платан західний”</t>
  </si>
  <si>
    <t>„Дуб плакучої форми”</t>
  </si>
  <si>
    <t>„В’язівенська”</t>
  </si>
  <si>
    <t>„Сосна веймутова”</t>
  </si>
  <si>
    <t>„Група дубів-1”</t>
  </si>
  <si>
    <t>„Група дубів-2”</t>
  </si>
  <si>
    <t>„Ділянка лісу -1”</t>
  </si>
  <si>
    <t>„Дуб звичайний велетень”</t>
  </si>
  <si>
    <t>„Гряда-1”</t>
  </si>
  <si>
    <t>„Гряда-2”</t>
  </si>
  <si>
    <t>„Урочище ялинник”</t>
  </si>
  <si>
    <t>„Кокоровець”</t>
  </si>
  <si>
    <t>„Девяте”</t>
  </si>
  <si>
    <t>„Чорторийський ялинник”</t>
  </si>
  <si>
    <t>„Оконський ялинник”</t>
  </si>
  <si>
    <t>„Соснова субір”</t>
  </si>
  <si>
    <t>„Дуб звичайний-2”</t>
  </si>
  <si>
    <t>„Дуб звичайний-3”</t>
  </si>
  <si>
    <t>„Журавичівська”</t>
  </si>
  <si>
    <t>„Городоцький ялинник”</t>
  </si>
  <si>
    <t>„Болітце”</t>
  </si>
  <si>
    <t>„Красний дуб”</t>
  </si>
  <si>
    <t>„Кедр сибірський”</t>
  </si>
  <si>
    <t>„Гірницький ялинник”</t>
  </si>
  <si>
    <t>„Дуби звичайні”</t>
  </si>
  <si>
    <t>„Мацеївські дачі”</t>
  </si>
  <si>
    <t>„Сосна звичайна – 200 років”</t>
  </si>
  <si>
    <t>„Береза чорна”</t>
  </si>
  <si>
    <t>„Дуби скельні-1”</t>
  </si>
  <si>
    <t>„Дуби скельні-2”</t>
  </si>
  <si>
    <t>„Модрина”</t>
  </si>
  <si>
    <t>„Лісонасіннева ділянка”</t>
  </si>
  <si>
    <t>„Іванчицівська липа”</t>
  </si>
  <si>
    <t>„Ясен  звичайний”</t>
  </si>
  <si>
    <t>„Липа звичайна”</t>
  </si>
  <si>
    <t>„Алея модрини європейської”</t>
  </si>
  <si>
    <t>„Сосни звичайні”</t>
  </si>
  <si>
    <t>„Сосна і дуб-1”</t>
  </si>
  <si>
    <t>„Сосна і дуб-2”</t>
  </si>
  <si>
    <t>„Дуб-велетень-1”</t>
  </si>
  <si>
    <t>„Дуб-велетень-2”</t>
  </si>
  <si>
    <t>«Модрина»</t>
  </si>
  <si>
    <t>«Ялина»</t>
  </si>
  <si>
    <t>«Дуб Волиняка»</t>
  </si>
  <si>
    <t>«Пам'ять Дулібів»</t>
  </si>
  <si>
    <t>«Криничка»</t>
  </si>
  <si>
    <t>„Озеро Невидимка”</t>
  </si>
  <si>
    <t>„Цуманські джерела”</t>
  </si>
  <si>
    <t>„Путилівка”</t>
  </si>
  <si>
    <t>„Озерце”</t>
  </si>
  <si>
    <t>„Озеро”</t>
  </si>
  <si>
    <t>„Гор’янівські джерела”</t>
  </si>
  <si>
    <t>„Затурцівські джерела”</t>
  </si>
  <si>
    <t>„Витік р.Турії”</t>
  </si>
  <si>
    <t>„Турійські джерела”</t>
  </si>
  <si>
    <t>„Теремнівські ставки”</t>
  </si>
  <si>
    <t>„Попова криниця”</t>
  </si>
  <si>
    <t>„Джерело Чайка”</t>
  </si>
  <si>
    <t>„Джерело Трактова криниця”</t>
  </si>
  <si>
    <t>„Джерело Польова криниця</t>
  </si>
  <si>
    <t>„Оконські джерела”</t>
  </si>
  <si>
    <t>„Урочище Бискупичі”</t>
  </si>
  <si>
    <t>„Поселення бобрів”</t>
  </si>
  <si>
    <t>„Чапля”</t>
  </si>
  <si>
    <t>„Чорний бусел”</t>
  </si>
  <si>
    <t>„Урочище Ревні”</t>
  </si>
  <si>
    <t>„Ялиновий ліс”</t>
  </si>
  <si>
    <t>„Козакова нива”</t>
  </si>
  <si>
    <t>„Байрак”</t>
  </si>
  <si>
    <t>„Здоров’я”</t>
  </si>
  <si>
    <t>„Дубечнівський”</t>
  </si>
  <si>
    <t>„Слов’янський”</t>
  </si>
  <si>
    <t>„Берестечківський”</t>
  </si>
  <si>
    <t>„Горохівський”</t>
  </si>
  <si>
    <t>„Макаревичівський”</t>
  </si>
  <si>
    <t>„Першотравневий”</t>
  </si>
  <si>
    <t>„Садиба Липинського”</t>
  </si>
  <si>
    <t>„Любешівський”</t>
  </si>
  <si>
    <t>„Літинський”</t>
  </si>
  <si>
    <t xml:space="preserve"> „Дуб звичайний велетень-2”</t>
  </si>
  <si>
    <t>„Холонів”</t>
  </si>
  <si>
    <t>„Насадження сосни”</t>
  </si>
  <si>
    <t>„Цуманська пуща</t>
  </si>
  <si>
    <t>„Мощаницька дача”</t>
  </si>
  <si>
    <t>„Ківерцівська дача-1”</t>
  </si>
  <si>
    <t>„Діброва”</t>
  </si>
  <si>
    <t>„Ківерцівське”</t>
  </si>
  <si>
    <t>„Ківерцівська дача-6”</t>
  </si>
  <si>
    <t>„Папики”</t>
  </si>
  <si>
    <t>„Божетарня і Культура”</t>
  </si>
  <si>
    <t>„Дубово-сосновий ліс-1”</t>
  </si>
  <si>
    <t>„Дубово-сосновий ліс-2”</t>
  </si>
  <si>
    <t>„Дубово-сосновий ліс-3”</t>
  </si>
  <si>
    <t>„Дубово-сосновий ліс-4 ”</t>
  </si>
  <si>
    <t>„Дубово-сосновий ліс-5”</t>
  </si>
  <si>
    <t>„Радомишль”</t>
  </si>
  <si>
    <t>„Озеро Глибоцьке”</t>
  </si>
  <si>
    <t>„Озеро Тур”</t>
  </si>
  <si>
    <t>„Велимчанська дача”</t>
  </si>
  <si>
    <t>„Озеро Ченське”</t>
  </si>
  <si>
    <t>„Бобли”</t>
  </si>
  <si>
    <t>„Діброва-1”</t>
  </si>
  <si>
    <t>„Зозулині черевички”</t>
  </si>
  <si>
    <t>«Гора конвалій»</t>
  </si>
  <si>
    <t>«Гута»</t>
  </si>
  <si>
    <t>Всього пам`яток природи загальнодержавного значення</t>
  </si>
  <si>
    <t>Всього парків-пам`яток садово-паркового мистецтва загальнодержавного значення</t>
  </si>
  <si>
    <t>Рішення облради від 29.03.05 № 19/27 Рішення обласної ради від 04.11.2011 № 7/21 (зміна категорії із заповідного урочища за рішенням облради від 12.03.12 № 10/67)</t>
  </si>
  <si>
    <t>ДП „Ківерцівське ЛГ”, ДП КСЛП «Ківерцігроліс» Дернівська сільська рада</t>
  </si>
  <si>
    <t>Рішення облради: від 18.08.2000 № 13/6; від 16.12.2003 № 9/12; від 28.11.2008 № 24/14;</t>
  </si>
  <si>
    <t>Рішення облради від 16.12.2003 № 9/12  Рішення обласної ради від28.11.2008 № 24/14</t>
  </si>
  <si>
    <t>Ківерцівський р-н, Луцьке військове л-во,  кв.4 вид.1 пл.3,2 га</t>
  </si>
  <si>
    <t>Розпорядження облради від 3.03.93 № 18-р Рішення обласної ради від 04.11.2011 № 7/21</t>
  </si>
  <si>
    <t>Ківерцівський р-н, Луцьке військове л-во,  кв.35 вид.8; кв.36 вид.2;3</t>
  </si>
  <si>
    <t>Ківерцівський р-н, Луцьке військове лісництво кв.7вид.3 пл. 8,0 га кв.15вид.1 пл. 21,6 га</t>
  </si>
  <si>
    <t>Ківерцівський р-н, Луцьке військове лісництво кв.24вид.4;5;6;7; кв.25вид.1, кв.26вид.2</t>
  </si>
  <si>
    <t>Разом заказників іхтіологічних</t>
  </si>
  <si>
    <t>Разом пам`яток природи зоологічних</t>
  </si>
  <si>
    <t>Всього пам`яток природи місцевого значення</t>
  </si>
  <si>
    <t>заповідне урочище</t>
  </si>
  <si>
    <t>Всього парків-пам`яток садово-паркового мистецтва місцевого значення</t>
  </si>
  <si>
    <t>Всього територій та об`єктів  місцевого значення</t>
  </si>
  <si>
    <t>Дніпровсько-Орільський</t>
  </si>
  <si>
    <t>Дніпропетровський та Петриківський райони, Орільське лісництво</t>
  </si>
  <si>
    <t>Дніпровсько-Орільський природний заповідник Дніпропетровське обласне управління лісового та мисливського господарства</t>
  </si>
  <si>
    <t>1.</t>
  </si>
  <si>
    <t>Приорільський</t>
  </si>
  <si>
    <t>Новомосковський держлісгосп</t>
  </si>
  <si>
    <t>Богданівський</t>
  </si>
  <si>
    <t>Нікопольський район</t>
  </si>
  <si>
    <t>Балка Північна Червона</t>
  </si>
  <si>
    <t>м. Кривий Ріг</t>
  </si>
  <si>
    <t>Управління містобудування і архітектури виконкому Криворізької міськради</t>
  </si>
  <si>
    <t>Постанова РМ УРСР 12.12.1983  №495</t>
  </si>
  <si>
    <t>Кільченський</t>
  </si>
  <si>
    <t>Дніпропетровська райдержадміністрація</t>
  </si>
  <si>
    <t>Постанова РМ УРСР 28.10.1974  №500</t>
  </si>
  <si>
    <t>Комарівщина</t>
  </si>
  <si>
    <t>Відрадне лісництво кв.38,39,45,46,47</t>
  </si>
  <si>
    <t xml:space="preserve">Солоний лиман </t>
  </si>
  <si>
    <t>Новомосковська райдержадміністрація</t>
  </si>
  <si>
    <t xml:space="preserve">Постанова РМ УРСР 25.02.1980  №132 </t>
  </si>
  <si>
    <t>Інгулецький степ</t>
  </si>
  <si>
    <t>Криворізька райдержадміністрація</t>
  </si>
  <si>
    <t>Указ Президента України від 21.02.2002 №167/2002</t>
  </si>
  <si>
    <t>Бакаї</t>
  </si>
  <si>
    <t>смт. Васильківка, с. Вовчанське Васильківського району</t>
  </si>
  <si>
    <t>Васильківська райдержадміністрація</t>
  </si>
  <si>
    <t>Преображенський</t>
  </si>
  <si>
    <t>Васильківський держлісгосп, Васильківська райдержадміністрація</t>
  </si>
  <si>
    <t>Дебальцевські лимани</t>
  </si>
  <si>
    <t>с. Дебальцеве, с. Перевальське Васильківського району</t>
  </si>
  <si>
    <t>Вишневський</t>
  </si>
  <si>
    <t>с. Семенівка, с. Барвінок Криничанського району</t>
  </si>
  <si>
    <t>Криничанська райдержадміністрація</t>
  </si>
  <si>
    <t>Мар’їн гай</t>
  </si>
  <si>
    <t>Павлоградський держлісгосп, Петропавлівська райдержадміністрація</t>
  </si>
  <si>
    <t>Петропавлівські лимани</t>
  </si>
  <si>
    <t xml:space="preserve">Павлоградський держлісгосп, Петропавлівська райдержадміністрація </t>
  </si>
  <si>
    <t>Кам’янський прибережно-річковий комплекс</t>
  </si>
  <si>
    <t>Апостолівська райдержадміністрація</t>
  </si>
  <si>
    <t>Урочище Яцево</t>
  </si>
  <si>
    <t>с. Любимівка Дніпропетровського району, Любимівське лісництво кв.18-20</t>
  </si>
  <si>
    <t>Дніпропетровський держлісгосп</t>
  </si>
  <si>
    <t>Постанова РМ УРСР 19.04.1977 №198</t>
  </si>
  <si>
    <t>Велика Западня</t>
  </si>
  <si>
    <t>с. Зарічне, Верхньодніпровського району Верхньодніпровське лісництво кв.3,4</t>
  </si>
  <si>
    <t>Верхньодніпровський держлісгосп</t>
  </si>
  <si>
    <t>Постанова РМ УРСР 28.10.1974 №500</t>
  </si>
  <si>
    <t>Грушеватський</t>
  </si>
  <si>
    <t>Комісарівський</t>
  </si>
  <si>
    <t>Дібрівський</t>
  </si>
  <si>
    <t>Васильківський держлісгосп</t>
  </si>
  <si>
    <t>Грабівський</t>
  </si>
  <si>
    <t>с. Біленщина, П’ятихатського району Мишурінорізьке лісництво кв.45-47</t>
  </si>
  <si>
    <t>Балка Бандурка</t>
  </si>
  <si>
    <t>Новомосковський військлісгосп</t>
  </si>
  <si>
    <t>Булахівський лиман</t>
  </si>
  <si>
    <t>с. Булахівка Павлоградського району</t>
  </si>
  <si>
    <t>Павлоградська райдержадміністрація</t>
  </si>
  <si>
    <t>Волошанська дача</t>
  </si>
  <si>
    <t>Павлоградський держлісгосп</t>
  </si>
  <si>
    <t>Урочище «Лелія»</t>
  </si>
  <si>
    <t>Біля с. Турово Царичанського району</t>
  </si>
  <si>
    <t>Царичанська райдержадміністрація</t>
  </si>
  <si>
    <t>Урочище Паськове</t>
  </si>
  <si>
    <t>Скелі Мопра</t>
  </si>
  <si>
    <t>Ботанічний сад Дніпропетровськ-кого національного університету</t>
  </si>
  <si>
    <t xml:space="preserve">м. Дніпропетровськ, пр. Гагаріна, 72 </t>
  </si>
  <si>
    <t>Криворізький ботанічний сад  НАН України</t>
  </si>
  <si>
    <t>Парк ім.Шевченка</t>
  </si>
  <si>
    <t>Управління культури та мистецтв Дніпропетровської міськради</t>
  </si>
  <si>
    <t>«Придніпровський»</t>
  </si>
  <si>
    <t xml:space="preserve">Солонянського району Микільське лісництво </t>
  </si>
  <si>
    <t>«Дніпровські ліси»</t>
  </si>
  <si>
    <t>Рішення обласної ради від 22.09.2010 №783-27/V</t>
  </si>
  <si>
    <t>«Самарські плавні»</t>
  </si>
  <si>
    <t>біля с. Орлівщина Новомосковського району</t>
  </si>
  <si>
    <t>Новомосковська районна державна адміністрація</t>
  </si>
  <si>
    <t>Рішення обласної ради від 03.02.2012 №247-11/VI</t>
  </si>
  <si>
    <t>Балка Кирпична</t>
  </si>
  <si>
    <t>с. Новоолександрівка Дніпропетровського району</t>
  </si>
  <si>
    <t>Дніпропетровське заводоуправління будматеріалів</t>
  </si>
  <si>
    <t>Розпорядження облдержадміністрації 28.09.1992 №473</t>
  </si>
  <si>
    <t>Старовишневець-кий</t>
  </si>
  <si>
    <t>с. Старовишневецьке Синельниківського району</t>
  </si>
  <si>
    <t>Синельниківська райдержадміністрація</t>
  </si>
  <si>
    <t>Рішення облвиконкому 07.12.1985 №703, /зміни Розпорядженням 19.12.1995 №50-Р/</t>
  </si>
  <si>
    <t>Отченашкові наділи</t>
  </si>
  <si>
    <t>м. Підгородне Дніпропетровського району</t>
  </si>
  <si>
    <t>Вершина</t>
  </si>
  <si>
    <t>Біля хутора Вершина та смт. Просяна Покровського району</t>
  </si>
  <si>
    <t>ВАТ “Просянський гірничо-збагачувальний комбінат”</t>
  </si>
  <si>
    <t>Візирка</t>
  </si>
  <si>
    <t>ВАТ “ІнГЗК”</t>
  </si>
  <si>
    <t>Рішення облради від 28.12.2001 № 502-19/XXIII</t>
  </si>
  <si>
    <t>Урочище Хорошево</t>
  </si>
  <si>
    <t>Біля с. Хорошеве Синельниківського району</t>
  </si>
  <si>
    <t>ФГ «ВЕК»</t>
  </si>
  <si>
    <t>Тернівський</t>
  </si>
  <si>
    <t>с.  Нова Дача, Нова Русь, Зелене, Поперечне Павлоградського району</t>
  </si>
  <si>
    <t>Балка Городище</t>
  </si>
  <si>
    <t>с. Привовчанське та Троїцьке Павлоградського району</t>
  </si>
  <si>
    <t>Рішення обласної ради від 27.11.2008 № 482-17/V</t>
  </si>
  <si>
    <t>с. Межиріч та Булахівка Павлоградського району</t>
  </si>
  <si>
    <t>Рішення обласної ради від 29.01.2009 № 521-18/V</t>
  </si>
  <si>
    <t>Річка Соломчина</t>
  </si>
  <si>
    <t>Гришаї</t>
  </si>
  <si>
    <t>Між селами Лиса Балка, Гришаї та Дубовики Васильківського району</t>
  </si>
  <si>
    <t>-</t>
  </si>
  <si>
    <t>Новогригорівський</t>
  </si>
  <si>
    <t>Чаплино-Васильківський</t>
  </si>
  <si>
    <t>Річка Чаплина</t>
  </si>
  <si>
    <t>Надвовчанський</t>
  </si>
  <si>
    <t>смт. Васильківка, с. Письменне Воскресенівка, Великоолександрівка та Богданівка Васильківського району</t>
  </si>
  <si>
    <t>Воронівський</t>
  </si>
  <si>
    <t>с. Великомихайлівка та Березове Покровського району</t>
  </si>
  <si>
    <t>Покровська райдержадміністрація</t>
  </si>
  <si>
    <t>Рішення Дніпропетровської облради від 22.09.2010 №783-27/V</t>
  </si>
  <si>
    <t>Річка Гайчур</t>
  </si>
  <si>
    <t>Річка Янчур</t>
  </si>
  <si>
    <t>Березово-Вишневський</t>
  </si>
  <si>
    <t>Балка Горіхова</t>
  </si>
  <si>
    <t>Межівська райдержадміністрація</t>
  </si>
  <si>
    <t>Балка Скелька</t>
  </si>
  <si>
    <t>Антонівський</t>
  </si>
  <si>
    <t>Сухий Бичок</t>
  </si>
  <si>
    <t>с. Зоряне Межівського району</t>
  </si>
  <si>
    <t>Малотернівський</t>
  </si>
  <si>
    <t>с. Вербки Павлоградського району</t>
  </si>
  <si>
    <t>Троїцько-Вишневецький</t>
  </si>
  <si>
    <t>с. Привовчанске та Троїцьке Павлоградського району</t>
  </si>
  <si>
    <t>В'язівоцький</t>
  </si>
  <si>
    <t>с. В'язівок та Кочережки Павлоградського району</t>
  </si>
  <si>
    <t>Старокасьянівсь-кий</t>
  </si>
  <si>
    <t>с. Катеринівка та смт. Покровське</t>
  </si>
  <si>
    <t>Грушівка</t>
  </si>
  <si>
    <t>с. Новокиївка Томаківського району</t>
  </si>
  <si>
    <t>ВАТ «Марганецький ГЗК»</t>
  </si>
  <si>
    <t>Голубівський</t>
  </si>
  <si>
    <t>с. Преображенка, Юр’ївського району</t>
  </si>
  <si>
    <t>Юр’ївська райдержадміністрація</t>
  </si>
  <si>
    <t>Варламівський</t>
  </si>
  <si>
    <t>с. Жемчужне, Юр’ївського району</t>
  </si>
  <si>
    <t>Урочище Приорільське</t>
  </si>
  <si>
    <t>Івано-Межиріцький</t>
  </si>
  <si>
    <t>с. Новомиколаївка, Юр’ївського району</t>
  </si>
  <si>
    <t>Витоки річки Губинихи</t>
  </si>
  <si>
    <t>с. Губиніха, Новомосковського району</t>
  </si>
  <si>
    <t>Мар’яно-Кулебівський</t>
  </si>
  <si>
    <t>Балка Парна</t>
  </si>
  <si>
    <t xml:space="preserve">Рішення облвиконкому 17.12.1990  №469 </t>
  </si>
  <si>
    <t>Андріївський ліс</t>
  </si>
  <si>
    <t>Рішення облвиконкому 17.12.1990 №469</t>
  </si>
  <si>
    <t>Новопавлівський ліс</t>
  </si>
  <si>
    <t>с. Новопавлівка Межівського району</t>
  </si>
  <si>
    <t>Балка Сад</t>
  </si>
  <si>
    <t>с. Воскресенівка Васильківського району</t>
  </si>
  <si>
    <t>Урочище Балка Дурна</t>
  </si>
  <si>
    <t>Рішення облвиконкому 21.07.1977 №473</t>
  </si>
  <si>
    <t>Урочище Балка Глибока</t>
  </si>
  <si>
    <t>Верхньодніпровське лісництво кв.10,11</t>
  </si>
  <si>
    <t>Урочище Балка Яранська</t>
  </si>
  <si>
    <t>с. Миколаївка П’ятихатського району, Мишуринорізьке лісництво кв.28,діл.4</t>
  </si>
  <si>
    <t>Рішення облвиконкому 21.07.1977  №473</t>
  </si>
  <si>
    <t>Балка Павлівська</t>
  </si>
  <si>
    <t>с. Василівка Дніпропетровського району</t>
  </si>
  <si>
    <t>Навчально-дослідне господарство “Самарський”</t>
  </si>
  <si>
    <t>Рішення облвиконкому 09.10.1979 №568</t>
  </si>
  <si>
    <t>Балка Орлова</t>
  </si>
  <si>
    <t>Балка Липова</t>
  </si>
  <si>
    <t>Рішення облвиконкому 22.06.1972 №391</t>
  </si>
  <si>
    <t>Балка Осипова</t>
  </si>
  <si>
    <t>Балка Бубликова</t>
  </si>
  <si>
    <t>Балка Водяна</t>
  </si>
  <si>
    <t>с. Преображенка Юр'ївського району</t>
  </si>
  <si>
    <t>Урочище Балка Климова</t>
  </si>
  <si>
    <t xml:space="preserve">Бородаївське лісництво кв.4-8 </t>
  </si>
  <si>
    <t>Рішення облвиконкому 21.07.1977 №№473 /зміни розпорядження 19.12.1995 №50-Р/</t>
  </si>
  <si>
    <t>Урочище Балка Гостра</t>
  </si>
  <si>
    <t>Балка Ягідна</t>
  </si>
  <si>
    <t>Василівська колонія сірих чапель</t>
  </si>
  <si>
    <t>с. Василівка Новомосковського району</t>
  </si>
  <si>
    <t>Новомосковський  військлісгосп</t>
  </si>
  <si>
    <t>Заплави р. Самара</t>
  </si>
  <si>
    <t>с. Зелений Гай Петропавлівського району</t>
  </si>
  <si>
    <t>Петропавлівська райдержадміністрація</t>
  </si>
  <si>
    <t>Заплави р.Базавлук</t>
  </si>
  <si>
    <t>с. Ленінське Апостолівського району</t>
  </si>
  <si>
    <t>Новостепанівський</t>
  </si>
  <si>
    <t>Рішення облвиконкому 14.10.1982 №654</t>
  </si>
  <si>
    <t>Покровський</t>
  </si>
  <si>
    <t>смт. Покровське</t>
  </si>
  <si>
    <t>ТОВ «Родіна»</t>
  </si>
  <si>
    <t>Топчинський</t>
  </si>
  <si>
    <t>Магдалинівська райдержадміністрація</t>
  </si>
  <si>
    <t>Рішення облвиконкому 14.10.1982 №654 /зміни розпорядження 19.12.1995 №50-Р/</t>
  </si>
  <si>
    <t>Шандрівський</t>
  </si>
  <si>
    <t>загально- зоологічні</t>
  </si>
  <si>
    <t>Новоселiвський лиман</t>
  </si>
  <si>
    <t>Рішення облвиконкому 09.06.1988 №231 /зміни розпорядження 19.12.1995 №50-Р</t>
  </si>
  <si>
    <t>Балка Велика Осокорівка</t>
  </si>
  <si>
    <t>Балка Ворона</t>
  </si>
  <si>
    <t>Рішення облвиконкому 07.12.1985 №703 /зміни розпорядження 19.12.1995 №50-Р</t>
  </si>
  <si>
    <t>Озеро Довге</t>
  </si>
  <si>
    <t>с. Бабайківка Царичанського району</t>
  </si>
  <si>
    <t>Ділянка тополевих насаджень</t>
  </si>
  <si>
    <t>Ділянка дубових насаджень</t>
  </si>
  <si>
    <t>Дерево культурної груші</t>
  </si>
  <si>
    <t xml:space="preserve">Виконком Криворізької міськради </t>
  </si>
  <si>
    <t>Павлівський ліс</t>
  </si>
  <si>
    <t>Біля с. Василівка Дніпропетровського району</t>
  </si>
  <si>
    <t>Навчально-дослідне господарство "Самарський"</t>
  </si>
  <si>
    <t>Ділянка соснових насаджень</t>
  </si>
  <si>
    <t xml:space="preserve">с. Степанівка Магдалинівського району Котовське лісництво, кв.18, діл.17 </t>
  </si>
  <si>
    <t>Рішення облвиконкому 26.05.1977  №346</t>
  </si>
  <si>
    <t>Рішення облвиконкому 28.11.74 №687</t>
  </si>
  <si>
    <t>Новомосковське лісництво кв.30</t>
  </si>
  <si>
    <t>Орлівщанські дубові насадження</t>
  </si>
  <si>
    <t>Високопродуктивні дубові насадження</t>
  </si>
  <si>
    <t>Рішення облвиконкому 26.05.1977 №346</t>
  </si>
  <si>
    <t>с. Хащове Новомосковського району Новомосковське лісництво кв.13,діл.7</t>
  </si>
  <si>
    <t>Дуб пам’яті Леніна</t>
  </si>
  <si>
    <t xml:space="preserve">Новомосковський військлісгосп </t>
  </si>
  <si>
    <t>Вільнянські вікові дуби</t>
  </si>
  <si>
    <t>Орлівщанські віковічні сосни</t>
  </si>
  <si>
    <t>Сторічні дубові насадження природного походження</t>
  </si>
  <si>
    <t xml:space="preserve">Новомосковський  військлісгосп  </t>
  </si>
  <si>
    <t>Ділянка дубового лісу Василівської лісової дачі</t>
  </si>
  <si>
    <t xml:space="preserve">Новомосковський  військлісгосп </t>
  </si>
  <si>
    <t>Рішенням облвиконкому 22.06.1972 №391</t>
  </si>
  <si>
    <t>Штучні дубові насадження</t>
  </si>
  <si>
    <t>Сторічні дубові насадження Василівської лісової дачі</t>
  </si>
  <si>
    <t>Ділянка вікових дубів Василівської лісової дачі</t>
  </si>
  <si>
    <t>Павлоградський район Кочерізьке лісництво, кв.3</t>
  </si>
  <si>
    <t xml:space="preserve">Новомосковський держлісгосп </t>
  </si>
  <si>
    <t>Ділянка насаджень сосни звичайноі</t>
  </si>
  <si>
    <t>Павлоградський район Кочерізьке лісництво, кв.21</t>
  </si>
  <si>
    <t>Столітні дубові насадження</t>
  </si>
  <si>
    <t>В’язівські вікові дуби</t>
  </si>
  <si>
    <t>Рішення облвиконкому 28.11.1974 №687</t>
  </si>
  <si>
    <t>Кочерізьке лісництво кв.17 Новомосковського держлісгоспу</t>
  </si>
  <si>
    <t>Роздорський</t>
  </si>
  <si>
    <t>ФГ «Роман»</t>
  </si>
  <si>
    <t>Рішення облвиконкому 07.12.1985 №703</t>
  </si>
  <si>
    <t>Білі тополі</t>
  </si>
  <si>
    <t>Марганецьке лісництво, кв.46 Марганецького держлісгоспу</t>
  </si>
  <si>
    <t>Балка Садова</t>
  </si>
  <si>
    <t>Східніше с. Зелений Гай Синельниківського району</t>
  </si>
  <si>
    <t>Сад</t>
  </si>
  <si>
    <t>Рішення облвиконкому 09.06.1988 №231</t>
  </si>
  <si>
    <t>Старовинна груша на Карнаватці</t>
  </si>
  <si>
    <t xml:space="preserve">м. Кривий Ріг </t>
  </si>
  <si>
    <t>ПОГ Криворізьке УВП УТОС</t>
  </si>
  <si>
    <t>Рішення Дніпропетровської облради від 22.09.2010 №784-27/V</t>
  </si>
  <si>
    <t>Нікопольські плавні</t>
  </si>
  <si>
    <t>Південно-східна околиця с.Червоногригорівка Нікопольського району</t>
  </si>
  <si>
    <t>Марганецьке лісництво, кв.37 Марганецького держлісгоспу</t>
  </si>
  <si>
    <t>Рішенням облвиконкому 28.11.1974 №687</t>
  </si>
  <si>
    <t>Чиста криниця</t>
  </si>
  <si>
    <t xml:space="preserve">Кочерізьке лісництво, кв.17 Новомосковського держлісгоспу </t>
  </si>
  <si>
    <t>Водопад на р.Кам’янка</t>
  </si>
  <si>
    <t>Виходи аркозових пісковиків</t>
  </si>
  <si>
    <t>Селище Південного ГЗК, лівий берег р. Інгулець м. Кривий Ріг</t>
  </si>
  <si>
    <t>ВАТ “Південний ГЗК”</t>
  </si>
  <si>
    <t>Сланцеві скелі</t>
  </si>
  <si>
    <t>КДГМК “Криворіжсталь”</t>
  </si>
  <si>
    <t>Скелеватські виходи</t>
  </si>
  <si>
    <t>Пісковикова скеля</t>
  </si>
  <si>
    <t>Біля підстанції ПГЗК м. Кривий Ріг</t>
  </si>
  <si>
    <t>Виходи амфіболітів</t>
  </si>
  <si>
    <t>Біля шахти “Родина” м. Кривий Ріг</t>
  </si>
  <si>
    <t>Мальовничий каньйон на р.Кам’янці в Токівських гранітах</t>
  </si>
  <si>
    <t>Біля селища Токівське Апостолівського району</t>
  </si>
  <si>
    <t>Скелі залізистих кварцитів на р.Вовчій</t>
  </si>
  <si>
    <t>В 5 км північніше смт. Васильківка Васильківського району</t>
  </si>
  <si>
    <t>Гранітні скелі</t>
  </si>
  <si>
    <t>9.</t>
  </si>
  <si>
    <t>Виходи мігматиту</t>
  </si>
  <si>
    <t>10.</t>
  </si>
  <si>
    <t>Мігматитові скелі</t>
  </si>
  <si>
    <t>11.</t>
  </si>
  <si>
    <t>Природне відслонення Новомосковського горизонту з стародавньою фауною</t>
  </si>
  <si>
    <t>Біля с. Губиниха Новомосковського району</t>
  </si>
  <si>
    <t>12.</t>
  </si>
  <si>
    <t>Відслонення аркозових пісковиків</t>
  </si>
  <si>
    <t>Правий берег р.Інгулець Широківського району</t>
  </si>
  <si>
    <t>Криворізький держлісгосп</t>
  </si>
  <si>
    <t>Розпорядження Представника Президента України в Дніпропетровській області 30.12.1993 №518</t>
  </si>
  <si>
    <t>Саксагань</t>
  </si>
  <si>
    <t>Криворізький район, с. Надеждівка</t>
  </si>
  <si>
    <t>ТОВ «ЕСК»</t>
  </si>
  <si>
    <t>Парк ім. Чкалова</t>
  </si>
  <si>
    <t>Севастопольський парк</t>
  </si>
  <si>
    <t>Відділ комунального господарства Жовтневої райради м. Дніпропетровська</t>
  </si>
  <si>
    <t>Рішення облвиконкому 22.06.7192 №391</t>
  </si>
  <si>
    <t>Парк ім.Леніна</t>
  </si>
  <si>
    <t>Ленінський район м.Дніпропетровськ</t>
  </si>
  <si>
    <t>Міське підприємство комунальної власності “Молодіжне творче об’єднання”</t>
  </si>
  <si>
    <t>Центральний</t>
  </si>
  <si>
    <t>м.Дніпродзержинськ, вул.Шевченківська</t>
  </si>
  <si>
    <t>Комунальне підприємство “Дніпродзержинський парк культури та відпочинку”</t>
  </si>
  <si>
    <t>Парк ім.газети “Правда”</t>
  </si>
  <si>
    <t>м.Кривий Ріг, Центральний міський район</t>
  </si>
  <si>
    <t>Управління житлово-комунального господарства Криворізького міськвиконкому</t>
  </si>
  <si>
    <t>Орджонікідзевська зона відпочинку</t>
  </si>
  <si>
    <t>м.Орджонікідзе</t>
  </si>
  <si>
    <t>Синельниківсь-кий</t>
  </si>
  <si>
    <t xml:space="preserve">Синельниківська райдержадміністрація </t>
  </si>
  <si>
    <t>Горіховий сад</t>
  </si>
  <si>
    <t>с. Правобережне Верхньодніпровського району Бородаївське лісництво, кв.63, діл. 4,7,8,9</t>
  </si>
  <si>
    <t>Гора Калитва</t>
  </si>
  <si>
    <t>Балка Крутенька</t>
  </si>
  <si>
    <t>Томаківська райдержадміністрація</t>
  </si>
  <si>
    <t>с. Чернявщина, Юр’ївського району</t>
  </si>
  <si>
    <t>с. Мар’янівка, Новомосковського району</t>
  </si>
  <si>
    <t>В 500 м від кар’єру ПГЗК, лівий берег р. Інгулець м. Кривий Ріг</t>
  </si>
  <si>
    <t>Широківська райдержадміністрація</t>
  </si>
  <si>
    <t>Природний заповідник</t>
  </si>
  <si>
    <t>Постанова РМ УРСР 15.09.1990  № 262</t>
  </si>
  <si>
    <t>Між селами Орілька, Багате та Перещепине Новомосковського району та між селами Личкове,Бузівка, Ковпаківка, Котовка, Степанівка, Заплавка, Гупалівка Магдалинівського району</t>
  </si>
  <si>
    <t>Магдалинівська, Новомосковська райдержадміністрації,  Новомосковський держлісгосп</t>
  </si>
  <si>
    <t>Указ Президента України 09.12.1998 № 1341/98</t>
  </si>
  <si>
    <t>ВАТ «ОГЗК» Марганецький держлісгосп</t>
  </si>
  <si>
    <t>Північно-західна околиця  м. Кривий Ріг</t>
  </si>
  <si>
    <t xml:space="preserve">м. Підгородне  Дніпропетровського району </t>
  </si>
  <si>
    <t>Між с. Новотроїцьке, Знаменівка Новомосковського району</t>
  </si>
  <si>
    <t>с. Недайвода Криворізького району</t>
  </si>
  <si>
    <t>Указ Президента України від 12.09.2005 № 1238/2005</t>
  </si>
  <si>
    <t>с. Богданівка, селище Правда,  с. Преображенське Васильківського району</t>
  </si>
  <si>
    <t>Указ Президента України від 12.09.2005  № 1238/2005</t>
  </si>
  <si>
    <t>с. Дмитрівка, с. Бажани,  с. Миколаївка, с. Катеринівка Петропавлівського району</t>
  </si>
  <si>
    <t>с. Коханівка, с. Брагинівка,  с. Самарське, смт. Петропавлівка,  с. Петрівка, с. Миколаївка Петропавлівського району</t>
  </si>
  <si>
    <t>Михайлівка, Кам’янка, Токівське, Ленінське Апостолівського району</t>
  </si>
  <si>
    <t>Указ Президента України від 25.11.2008  № 1078/2008</t>
  </si>
  <si>
    <t>с. Іванівка П’ятихатського району П’ятихатське лісництво кв.58-90</t>
  </si>
  <si>
    <t>с. Новоукраїнка П’ятихатського району П’ятихатське лісництво  кв.9-46</t>
  </si>
  <si>
    <t>с. Великомихайлівка, Покровського району Великомихайлівське лісництво  кв.1-24,26-29,31-39</t>
  </si>
  <si>
    <t>с. Євецько-Миколаївка, Новомосковського району Новомосковський військлісгосп кв.47,48</t>
  </si>
  <si>
    <t xml:space="preserve">с. Преображенка Юр’ївського району,  Юр’ївська виробнича ділянка кв.1-12 </t>
  </si>
  <si>
    <t>Розпорядження РМ УРСР 14.10.1975 №780-Р</t>
  </si>
  <si>
    <t>В 4 км південніше с. Івашкове Верхньодніпровського району Бородаївське лісництво, кв.47</t>
  </si>
  <si>
    <t>Розпорядження РМ УРСР 14.10.1975  №780-Р</t>
  </si>
  <si>
    <t>Дніпропетровський ботанічний сад Дніпропетровського національного університету Міносвіти України</t>
  </si>
  <si>
    <t xml:space="preserve">Постанова Держкомприроди УРСР 26.07.72 №22 /зміни Указ Президента України від 20.08.1996 №715/96 </t>
  </si>
  <si>
    <t>Криворізький ботанічний сад НАН України</t>
  </si>
  <si>
    <t xml:space="preserve">м. Кривий Ріг,  Тернівський район </t>
  </si>
  <si>
    <t>Постанова Президії Академії наук України  20.05. 1992  №144</t>
  </si>
  <si>
    <t>м. Дніпропетровськ пл.ім. Шевченка, 1</t>
  </si>
  <si>
    <t>Постанова  РМ УРСР 26.07.1972. №22</t>
  </si>
  <si>
    <t>Дніпропетровський держлісгосп Солонянська райдержадміністрація</t>
  </si>
  <si>
    <t>Рішення обласної ради від 25.09.2008  № 443-16/V</t>
  </si>
  <si>
    <t xml:space="preserve">смт. Кіровське, с. Балівка Дніпропетровського району, м. Дніпропетровськ Кіровське лісництво </t>
  </si>
  <si>
    <t>Дніпропетровський держлісгосп; Дніпропетровська райдержадміністрація; Дніпропетровська міська рада</t>
  </si>
  <si>
    <t>Північно-західна околиця  м. Кривого Рогу</t>
  </si>
  <si>
    <t>Рішення облвиконкому  від 09.06.1988  №231</t>
  </si>
  <si>
    <t>Розпорядження облдержадміністрації 19.12.1995 №50-Р</t>
  </si>
  <si>
    <t>Рішення обласної ради 16.10.1998 №70-3/XXIII</t>
  </si>
  <si>
    <t>На північній околиці м. Інгулець</t>
  </si>
  <si>
    <t>Рішення обласної ради від 25.09.2008 № 442-16/У</t>
  </si>
  <si>
    <t>Урочище Могила Баба</t>
  </si>
  <si>
    <t>Між селами Рубанівське, Аврамівка та Червона Долина  Васильківського району</t>
  </si>
  <si>
    <t>Рішення обласної ради від 18.12.2009 №657-22/V</t>
  </si>
  <si>
    <t>На захід від с. Павлівка Васильківського району</t>
  </si>
  <si>
    <t>На південь від с. Григорівка Васильківського району</t>
  </si>
  <si>
    <t>На захід від сел. Зелена Роща та Зелений Гай Васильківського району</t>
  </si>
  <si>
    <t>с. Андріївка, смт. Покровське та  с. Олександрівка  Покровського району</t>
  </si>
  <si>
    <t>с. Андріївка, Вишневе, Олександрівка та Березове Покровського району</t>
  </si>
  <si>
    <t>с. Березове та Вишневе  Покровського району</t>
  </si>
  <si>
    <t>Рішення Дніпропетровської облради від  25.03.2011 №89-5/VI</t>
  </si>
  <si>
    <t>с. Новопавлівка  Межівського району</t>
  </si>
  <si>
    <t>с. Слов'янка  Межівського району</t>
  </si>
  <si>
    <t>с. Іанівка та Богданівка  Межівського району</t>
  </si>
  <si>
    <t>Рішення Дніпропетровської облради від  21.10.2011 №179-9/VI</t>
  </si>
  <si>
    <t>Рішення Дніпропетровської облради від  27.12.2011 №218-10/VI</t>
  </si>
  <si>
    <t>Рішення Дніпропетровської облради від  03.02.2012 №247-11/VI</t>
  </si>
  <si>
    <t>с. Бородаївка Верхньодніпровського району,  Бородаївське лісництво кв.21-23,46,50</t>
  </si>
  <si>
    <t>с. Андріївка  Покровського району</t>
  </si>
  <si>
    <t>с. Івашкове Верхньодніпровського району, Верхньодніпровське лісництво, кв.18,19</t>
  </si>
  <si>
    <t>с. Суслівка Верхньодніпровського району,  Бородаївське лісництво кв.2,3</t>
  </si>
  <si>
    <t>с. Ягідне Новомосковського  району</t>
  </si>
  <si>
    <t>Рішення облвиконкому 09.10.1979 №568 /зміни  розпорядження 19.12.1995 №50-Р</t>
  </si>
  <si>
    <t>Між селами Новостепанівка та  Івано-Михайлівка Новомосковського району</t>
  </si>
  <si>
    <t>с. Топчине Магдалинівського району</t>
  </si>
  <si>
    <t xml:space="preserve">с. Шандрівка  Юр’ївського району </t>
  </si>
  <si>
    <t>с. Новоселівка  Новомосковського району</t>
  </si>
  <si>
    <t>с. Варварівка  Синельниківського району</t>
  </si>
  <si>
    <t>с. Мар’ївка  Синельниківського району</t>
  </si>
  <si>
    <t xml:space="preserve">Рішення облвиконкому 09.10.1979 №568 /зміни розпорядження 19.12.1995 №50-Р </t>
  </si>
  <si>
    <t>В 1 км північно-західніше  с. Сухачівка Ленінського району  м. Дніпропетровська Ленінське лісництво кв.16, діл.3</t>
  </si>
  <si>
    <t>В північній частині с. Таромське Ленінського району  м. Дніпропетровська Ленінське лісництво кв.33, діл.6</t>
  </si>
  <si>
    <t>Зразкова лісосмуга</t>
  </si>
  <si>
    <t>Новомосковський  держлісгосп</t>
  </si>
  <si>
    <t>с. Славне  Межівського району</t>
  </si>
  <si>
    <t>Поодиноко стоячі віковічні сосни</t>
  </si>
  <si>
    <t>с. Орловщина Новомосковського району Новомосковське лісництво кв.15, діл.15</t>
  </si>
  <si>
    <t>с. Хащове Новомосковського району Новомосковське лісництво кв.13, діл.15</t>
  </si>
  <si>
    <t>На околиці с. Василівка Новомосковського району кв.56, діл.22</t>
  </si>
  <si>
    <t>Південно-західна околиця  с. Андріївка Новомосковського району кв.14, діл.16</t>
  </si>
  <si>
    <t>Між селами Вільне та Гвардійське Новомосковського району Новомосковський військлісгосп кв.200, діл.2</t>
  </si>
  <si>
    <t>Новомосковський район Новомосковське лісництво, кв.30</t>
  </si>
  <si>
    <t>Новомосковський район  Новомосковський  військлісгосп  кв.190, діл.11</t>
  </si>
  <si>
    <t xml:space="preserve">Новомосковський район Новомосковський військлісгоспкв.191, діл.12 </t>
  </si>
  <si>
    <t>Рішення облвиконкому 22.06.1972  №391</t>
  </si>
  <si>
    <t>Східна околиця с. Василівка Новомосковського району Новомосковський  військлісгосп</t>
  </si>
  <si>
    <t>Біля с. Вільне  Новомосковського району Новомосковський  військлісгосп кв.199, діл.12</t>
  </si>
  <si>
    <t>Південно-західна околиця  с. Андріївка  Новомосковського району Новомосковський  військлісгосп кв.21, діл.15</t>
  </si>
  <si>
    <t>с. Василівка Новомосковського району Новомосковський військлісгосп кв.81, діл.2</t>
  </si>
  <si>
    <t>Рішення облвиконкому від 22.06.1972 №391</t>
  </si>
  <si>
    <t>Східніше с. Підлісного Новомосковського району Новомосковський військлісгосп кв.66, діл.5</t>
  </si>
  <si>
    <t>с. Вільне Новомосковського району Новомосковський військлісгосп кв.83, діл.37</t>
  </si>
  <si>
    <t>Рішення облвиконкому 22.06.1972 №391,</t>
  </si>
  <si>
    <t>Новомосковський район Новомосковського  військлісгоспу кв.80 діл.13</t>
  </si>
  <si>
    <t>Південно-західна околиця  с. Івано-Михайлівка  Новомосковського району Новомосковський військлісгосп кв.192, діл.9</t>
  </si>
  <si>
    <t>Павлоградський район  Кочерізьке лісництво, кв.40</t>
  </si>
  <si>
    <t xml:space="preserve">с. Кочережки  Павлоградського району </t>
  </si>
  <si>
    <t>Високопродуктивні насадження сосни звичайної</t>
  </si>
  <si>
    <t>с. Роздолля Синельниківського району</t>
  </si>
  <si>
    <t>В 2 км від південної околиці  м. Марганця</t>
  </si>
  <si>
    <t>В 1 км південно-західніше с. Ляшківка Царичанського району</t>
  </si>
  <si>
    <t>с. Кочережки Павлоградського району</t>
  </si>
  <si>
    <t>Рішення облвиконкому 28.11.1974 №687 (зміни розпорядження ОДА від 19.12.1995 № 50-р)</t>
  </si>
  <si>
    <t>В 2,5 км північно- східніше с. Червоний Тік Апостолівського району</t>
  </si>
  <si>
    <t>Біля шахт “Південна” та “Північна”, правий берег р. Саксагань  м. Кривий Ріг</t>
  </si>
  <si>
    <t>Рішення облвиконкому 28.11.194 №687</t>
  </si>
  <si>
    <t>Розпорядження облвиконкому 14.11.1975 №388-Р</t>
  </si>
  <si>
    <t>с. Волоське  Дніпропетровського району</t>
  </si>
  <si>
    <t>Правий берег р. Інгулець, між селами Лозуватка і Чкалівка  Криворізького району</t>
  </si>
  <si>
    <t>Павлоградського району Кочерізьке лісництво кв.9</t>
  </si>
  <si>
    <t>В 0,5 км північніше с.Валового  Криворізького району</t>
  </si>
  <si>
    <t xml:space="preserve">м. Кривий Ріг  Дзержинське лісництво, кв.52 </t>
  </si>
  <si>
    <t>Рішення обласної ради від 23.05.2008 № 396-15/V</t>
  </si>
  <si>
    <t>Пр.Карла Маркса,96 м.Дніпропетровськ</t>
  </si>
  <si>
    <t>Лоцманський спуск,2 м.Дніпропетровськ</t>
  </si>
  <si>
    <t>ВАТ “Орджонікідзевський гірничо-збагачувальний комбінат”; Марганецький держлісгосп</t>
  </si>
  <si>
    <t>Розпорядження облдержадміністрації  19.12.1995 №50-Р</t>
  </si>
  <si>
    <t>Біля с. Раївка Синельниківського району</t>
  </si>
  <si>
    <t>Біля північної околиці с. Китайгород і південно-західної околиці  смт. Царичанка</t>
  </si>
  <si>
    <t>2,5 км східніше с. Зоря Томаківського району</t>
  </si>
  <si>
    <t xml:space="preserve">орнітологічний </t>
  </si>
  <si>
    <t>Разом заказників орнітологічний</t>
  </si>
  <si>
    <t xml:space="preserve">пам`ятка природи </t>
  </si>
  <si>
    <t>Разом пам`яток природи  комплексних</t>
  </si>
  <si>
    <t>Разом пам`яток природи  ботанічних</t>
  </si>
  <si>
    <t>Разом пам`яток природи  геологічних</t>
  </si>
  <si>
    <t>Всього парки-пам`ятки загальнодержавного значення загальнодержавного значення</t>
  </si>
  <si>
    <t>Всього територій та об`єктів  ПЗФ загальнодержавного значення</t>
  </si>
  <si>
    <t xml:space="preserve">Всього регіональних ландшафтних парків </t>
  </si>
  <si>
    <t>Разом заказників ентомологічних</t>
  </si>
  <si>
    <t>Всього ботанічних садів місцевого значення</t>
  </si>
  <si>
    <t>дендропарк</t>
  </si>
  <si>
    <t>Всього дендропарків місцевого значення</t>
  </si>
  <si>
    <t>Всього територій та об`єктів  ПЗФ місцевого значення</t>
  </si>
  <si>
    <t>Дніпропетровська область</t>
  </si>
  <si>
    <t>Донецька область</t>
  </si>
  <si>
    <t>Український степовий природний заповідник</t>
  </si>
  <si>
    <t xml:space="preserve"> в т.ч. відділення: </t>
  </si>
  <si>
    <t>Новоазовський р-н,  с. Хомутове</t>
  </si>
  <si>
    <t xml:space="preserve">Постанова РМ УРСР №1118 від 22.07.61 </t>
  </si>
  <si>
    <t>Хомутовський степ</t>
  </si>
  <si>
    <t>Кам’яні Могили</t>
  </si>
  <si>
    <t>Володарський р-н,</t>
  </si>
  <si>
    <t>Постанова Президії Маріупольського Окрвиконкому від 05.04.27, постанова РМ УРСР №1118 від 22.07.61</t>
  </si>
  <si>
    <t xml:space="preserve">Крейдяна флора  </t>
  </si>
  <si>
    <t xml:space="preserve">Розпорядження РМ УРСР №310 - Р від 14.07.88  </t>
  </si>
  <si>
    <t>Кальміуське</t>
  </si>
  <si>
    <t>Тельманівський р-н, с.Стара Ласпа</t>
  </si>
  <si>
    <t>Указ Президента України від 19.08.08 №723/2008</t>
  </si>
  <si>
    <t>Святі Гори</t>
  </si>
  <si>
    <t>Слов’янський та Краснолиманський р-ни, м. Слов’яногірськ</t>
  </si>
  <si>
    <t>м. Святогірськ</t>
  </si>
  <si>
    <t xml:space="preserve">Указ Президента України №135/97 від 13.02.97, </t>
  </si>
  <si>
    <t>Меотида</t>
  </si>
  <si>
    <t>Володарський, Новоазовський та Першотравневий райони</t>
  </si>
  <si>
    <t>ДП «Приазовське лісове господарство», Володарська райдержадміністрація, риболовецьке колективне господарство «Прибой», Новоазовська райдержадміністрація</t>
  </si>
  <si>
    <t>Указ Президента України № 1099/2009 від 25.12.09</t>
  </si>
  <si>
    <t>Бердянський</t>
  </si>
  <si>
    <t>Амвросіївський р-н, ДП «Амвросіївське лісове господарство», Благодатнівське л-во, кв. 10-14; Степано-Кринське л-во, кв.31-35</t>
  </si>
  <si>
    <t xml:space="preserve">ДП «Амвросіївське лісове господарство» </t>
  </si>
  <si>
    <t>Постанова РМ УРСР №500 від 28.10.74</t>
  </si>
  <si>
    <t>Великоанодольський</t>
  </si>
  <si>
    <t>ДП «Великоанодольське лісове господарство»</t>
  </si>
  <si>
    <t>Білосарайська коса</t>
  </si>
  <si>
    <t>Першотравневий р-н, ДП «Приазовське лісове господарство», Стародубівське л-во,  кв. 51-58, акваторія Азовського моря –200,0 га</t>
  </si>
  <si>
    <t>ДП «Приазовське лісове господарство»</t>
  </si>
  <si>
    <t xml:space="preserve">Постанова РМ УРСР №132 від 25.02.80 </t>
  </si>
  <si>
    <t>Роздольненський</t>
  </si>
  <si>
    <t>Роздольненська сільська рада</t>
  </si>
  <si>
    <t xml:space="preserve">Постанова РМ УРСР №500 від 28.10.74 </t>
  </si>
  <si>
    <t xml:space="preserve"> «Приазовський чапельник»</t>
  </si>
  <si>
    <t>Орнітологічний</t>
  </si>
  <si>
    <t xml:space="preserve">Першотравневий р-н, смт. Ялта, </t>
  </si>
  <si>
    <t>Першотравнева районна рада</t>
  </si>
  <si>
    <t xml:space="preserve">Указ Президента України №1207/2000 від 04.11.2000 </t>
  </si>
  <si>
    <t xml:space="preserve"> «Єланчанські бакаї»</t>
  </si>
  <si>
    <t>Новоазовський р-н, с. Самсонове</t>
  </si>
  <si>
    <t>ДП «Тельманівське лісове господарство», АЦ № 27 ДП «Ілліч-Агро Донбас»</t>
  </si>
  <si>
    <t xml:space="preserve">Указ Президента України №167/2002 від 21.02.2002  </t>
  </si>
  <si>
    <t>«Бакаї Кривої коси»</t>
  </si>
  <si>
    <t xml:space="preserve"> Новоазовський р-н, смт Сєдове</t>
  </si>
  <si>
    <t>ДП «Тельманівське лісове господарство», Седовська селищна.рада</t>
  </si>
  <si>
    <t>Дружківські закам’янілі дерева</t>
  </si>
  <si>
    <t>Кондратівська сільська рада</t>
  </si>
  <si>
    <t xml:space="preserve">Розпорядження РМ УРСР №780 - р від 14.10.75 </t>
  </si>
  <si>
    <t>Клебан - Бицьке відслонення</t>
  </si>
  <si>
    <t>Костянтинівський р-н, лівий берег Клебан-Бикського водосховища</t>
  </si>
  <si>
    <t>Іллічівська сільська рада</t>
  </si>
  <si>
    <t>Балка Кровецька</t>
  </si>
  <si>
    <t>Костянтинівський р-н, східна околиця с. Іванопілля</t>
  </si>
  <si>
    <t>Іванопільська сільська рада</t>
  </si>
  <si>
    <t xml:space="preserve">Розпорядження  РМ УРСР 780 - р від №14.10.75 </t>
  </si>
  <si>
    <t>Новокатеринівське відслонення</t>
  </si>
  <si>
    <t>Осиківська сільська рада</t>
  </si>
  <si>
    <t xml:space="preserve">Стильське відслонення </t>
  </si>
  <si>
    <t>Старобешівський р-н, с. Стила, берег Стильського водосховища</t>
  </si>
  <si>
    <t>Стильська сільська рада</t>
  </si>
  <si>
    <t>Розпорядження РМ УРСР №780 - р від 14.10.75</t>
  </si>
  <si>
    <t>Балка Гірка</t>
  </si>
  <si>
    <t>ДП «Амвросіївське  лісове господарство»</t>
  </si>
  <si>
    <t>Маяцька дача</t>
  </si>
  <si>
    <t>Слов’янський р-н,  ДП «Слов’янське лісове господарство», Маяцьке л-во, кв. 114</t>
  </si>
  <si>
    <t>ДП «Слов’янське лісове господарство»</t>
  </si>
  <si>
    <t>Урочище Грабове</t>
  </si>
  <si>
    <t xml:space="preserve">Шахтарський р-н, , ДП «Торезьке лісове господарство», Торезьке л-во, кв. 1 </t>
  </si>
  <si>
    <t>ДП «Торезьке лісове господарство»</t>
  </si>
  <si>
    <t>Озеро Ріпне</t>
  </si>
  <si>
    <t>Гідрологічна</t>
  </si>
  <si>
    <t>м. Слов’янськ</t>
  </si>
  <si>
    <t>ЗАТ лікувально-оздоровчих закладів профспілок України «Укрпрофоздоровниця», дочірнє підприємство «Слов`янська гідрологічна режимно-експлуатаційна станція”</t>
  </si>
  <si>
    <t>Озеро Сліпне</t>
  </si>
  <si>
    <t>Донецький ботанічний сад</t>
  </si>
  <si>
    <t>На північному сході м. Донецька</t>
  </si>
  <si>
    <t>Донецький кряж</t>
  </si>
  <si>
    <t>Степановська сільська  рада, КСП «Нива» Мануйлівська сільська рада, ДП «Амвросіївське лісове господарство», СТОВ «Зоря», СГВК «1 Травня» Благодатнівської     сільської ради</t>
  </si>
  <si>
    <t>рішення обласної ради від 29.02.2000  №23/11-254, №3/16-364 від 09.11.2000 та № 5/18-561 від 26.09.2008</t>
  </si>
  <si>
    <t>Клебан-Бик</t>
  </si>
  <si>
    <t>Костянтинівський  та Артемівський р-ни, обидва береги Клебан-Бицького водосховище, територія «Білокузьминівська» та урочище «Стінки»</t>
  </si>
  <si>
    <t>Рішення обласної ради №23/11-256  від 29.02.2000, №4/2-37 від 23.05.02 та №4/31-775 від 23.12.05.</t>
  </si>
  <si>
    <t>4.</t>
  </si>
  <si>
    <t>Зуївський</t>
  </si>
  <si>
    <t>Краматорський</t>
  </si>
  <si>
    <t xml:space="preserve">м.Краматорськ </t>
  </si>
  <si>
    <t>Слов`янський курорт</t>
  </si>
  <si>
    <t>м.Слов`янськ</t>
  </si>
  <si>
    <t>Слов`янська міська рада</t>
  </si>
  <si>
    <t>Рішення Донецької обласної ради від 23.12.05 №4/31-773</t>
  </si>
  <si>
    <t>Артемівські садово-дендрологічні насадження</t>
  </si>
  <si>
    <t>Артемівський р-н, с-ще Опитне</t>
  </si>
  <si>
    <t>Дослідне господарство «Садове» Артемівської дослідної станції розсадництва Інституту дослідництва УААН</t>
  </si>
  <si>
    <t>Ліс по річці Кринка</t>
  </si>
  <si>
    <t>Амвросівський р-н, поблизу с-ща Родники</t>
  </si>
  <si>
    <t>Благодатнівська сільська рада</t>
  </si>
  <si>
    <t>Рішення виконкому обласної Ради № 276 від 27.06.84</t>
  </si>
  <si>
    <t>Ларинський</t>
  </si>
  <si>
    <t>Ларинська сільська рада</t>
  </si>
  <si>
    <t xml:space="preserve">Рішення обласно ради №4/3-59 від 03.09.2002 </t>
  </si>
  <si>
    <t>Красногорівський</t>
  </si>
  <si>
    <t>Красногорівська міська рада</t>
  </si>
  <si>
    <t xml:space="preserve">Ріш6ення  обласної ради №3/21-496 від 06.09.2001 </t>
  </si>
  <si>
    <t>Щуча заводь</t>
  </si>
  <si>
    <t>Великоновосілківський р-н, між селами  Запоріжжя та Ялта</t>
  </si>
  <si>
    <t>Комарська сільська рада</t>
  </si>
  <si>
    <t>Рішення  обласної ради №3/15-353 від 11.09.2000</t>
  </si>
  <si>
    <t>Нескучненський ліс</t>
  </si>
  <si>
    <t>Великоновосілківський р-н, Великоновосілківське л-во, кв. 51</t>
  </si>
  <si>
    <t xml:space="preserve">ДП «Великоанадольське лісове господарство» </t>
  </si>
  <si>
    <t xml:space="preserve">Рішення виконкому обласної  Ради №276 від 27.06.84 </t>
  </si>
  <si>
    <t>Ямполівський</t>
  </si>
  <si>
    <t>Краснолиманський р-н, с. Терни, ДП «Краснолиманське лісове господарство», Торське л-во</t>
  </si>
  <si>
    <t>ДП «Краснолиманське лісове господарство»</t>
  </si>
  <si>
    <t>Бесташ</t>
  </si>
  <si>
    <t>Володарський р-н, с. Старченкове</t>
  </si>
  <si>
    <t>Старченковська с.р.</t>
  </si>
  <si>
    <t xml:space="preserve">Рішення обласної ради .№23/7-70 від 17.08.99 </t>
  </si>
  <si>
    <t>Урочище «Зоря»</t>
  </si>
  <si>
    <t>Красноармійський р-н, ДП «Красноармійське лісове господарстов», Красноармійське л-во, кв.39</t>
  </si>
  <si>
    <t xml:space="preserve">ДП «Красноармійське лісове господарство» </t>
  </si>
  <si>
    <t>Балка Скелева</t>
  </si>
  <si>
    <t>Єнакієвська міська рада  в межах Ольховатської селищної ради</t>
  </si>
  <si>
    <t>Ольховатська селищна рада м. Єнакієве</t>
  </si>
  <si>
    <t>Новосілківський</t>
  </si>
  <si>
    <t>Ентомологічний</t>
  </si>
  <si>
    <t>Великоновосілківська сільська рада</t>
  </si>
  <si>
    <t xml:space="preserve">Рішення виконкому обласної Ради №652 від 17.12.82 </t>
  </si>
  <si>
    <t>Старченківський</t>
  </si>
  <si>
    <t xml:space="preserve">Ріш. виконкому обл. Ради №652 від 17.12.82 </t>
  </si>
  <si>
    <t>Кальчицький</t>
  </si>
  <si>
    <t>Володарський р-н, біля с. Шевченко</t>
  </si>
  <si>
    <t>Тополинська сільська рада</t>
  </si>
  <si>
    <t>Старомихайлівський</t>
  </si>
  <si>
    <t>Мар’їнський р-н, близько с-ща Старомихайлівка</t>
  </si>
  <si>
    <t>СФГ «Колос»</t>
  </si>
  <si>
    <t xml:space="preserve">Рішення виконкому обласної Ради №652 від 17.12.82  </t>
  </si>
  <si>
    <t>Круглик</t>
  </si>
  <si>
    <t>Шахтарський р-н, на схід від с. Нікішине</t>
  </si>
  <si>
    <t>Нікішинська сільська рада</t>
  </si>
  <si>
    <t xml:space="preserve">Рішення обласної Ради від 10.03.93 </t>
  </si>
  <si>
    <t>Кривокоський лиман</t>
  </si>
  <si>
    <t>Новоазовський р-н, смт Сєдове</t>
  </si>
  <si>
    <t>Сєдовська селищна рада</t>
  </si>
  <si>
    <t>«Приозерний»</t>
  </si>
  <si>
    <t>Азовська дача</t>
  </si>
  <si>
    <t>Заплава – 1</t>
  </si>
  <si>
    <t>Слов’янський р-н, ДП «Слов’янське лісове господарство», Маяцьке л-во, кв. 174-185</t>
  </si>
  <si>
    <t>Урочище Софіївське</t>
  </si>
  <si>
    <t>ДП «Горлівське лісове господарство»</t>
  </si>
  <si>
    <t>Урочище Россоховате</t>
  </si>
  <si>
    <t>Урочище Плоське</t>
  </si>
  <si>
    <t>Урочище Леонт’єво-Байрацьке</t>
  </si>
  <si>
    <t>м. Сніжне, ДП «Торезьке лісове господарство», Сніжнянське л-во, кв. 31-56</t>
  </si>
  <si>
    <t>Пристенське</t>
  </si>
  <si>
    <t>Балка Північна</t>
  </si>
  <si>
    <t xml:space="preserve">Великоновосілківська селищна рада </t>
  </si>
  <si>
    <t>Балка Орлинська</t>
  </si>
  <si>
    <t>Великоновосілківський р-н, 5 км на південний захід від с. Старомлинівка</t>
  </si>
  <si>
    <t>Старомлинівська сільська рада</t>
  </si>
  <si>
    <t xml:space="preserve">Рішення облвиконкому №652 від 17.12.82 р. </t>
  </si>
  <si>
    <t>Палімбія</t>
  </si>
  <si>
    <t>Артемівський р-н, 2 км на північний схід від с. Васюківка</t>
  </si>
  <si>
    <t>Васюківська сільська рада</t>
  </si>
  <si>
    <t xml:space="preserve">Рішення обласної ради  від 25.03.95 </t>
  </si>
  <si>
    <t>Крейдяна рослинність біля села Кірове</t>
  </si>
  <si>
    <t>Різниківська сільська рада</t>
  </si>
  <si>
    <t>Конвалієва діброва</t>
  </si>
  <si>
    <t>Дронівська сільська рада</t>
  </si>
  <si>
    <t xml:space="preserve">Рішення обласної ради від 25.03.95 </t>
  </si>
  <si>
    <t>Степ біля села Платонівка</t>
  </si>
  <si>
    <t>Артемівський р-н, 3 км на південний схід від с. Платонівка</t>
  </si>
  <si>
    <t>Гектова балка</t>
  </si>
  <si>
    <t>Добропільський р-н,3 км на захід від с. Никанорівка</t>
  </si>
  <si>
    <t>Никанорівська сільська рада</t>
  </si>
  <si>
    <t>Грузька балка</t>
  </si>
  <si>
    <t xml:space="preserve">Добропільський р-н, 3 км на північ від с. Золотий Колодязь </t>
  </si>
  <si>
    <t>Кохане</t>
  </si>
  <si>
    <t>Олександрівський р-н, на південний захід від с.  Зелене</t>
  </si>
  <si>
    <t>Микільська сільська рада</t>
  </si>
  <si>
    <t xml:space="preserve">Рішення обласної ради  №XXII/14-30 від 30.09.97 </t>
  </si>
  <si>
    <t>Колодязне</t>
  </si>
  <si>
    <t>Казанок</t>
  </si>
  <si>
    <t>Олександрівський р-н, 1,5 км на південний схід від  с. Зелене</t>
  </si>
  <si>
    <t>Новоолександрівська сільська рада</t>
  </si>
  <si>
    <t>Верхньосамарський</t>
  </si>
  <si>
    <t>Олександрівський р-н, 4 км на північний схід від с. Микольське, на правому березі р. Самара</t>
  </si>
  <si>
    <t>Обушок</t>
  </si>
  <si>
    <t>Шахтарський р-н, біля с. Захарченко, Шахтарське лісництво</t>
  </si>
  <si>
    <t xml:space="preserve">Рішення обласної Ради  від 10.03.93 </t>
  </si>
  <si>
    <t>Ясинуватський р-н, біля с-ща Піски</t>
  </si>
  <si>
    <t>Донецький інститут агропромислового виробництва</t>
  </si>
  <si>
    <t xml:space="preserve">Знаменівська балка </t>
  </si>
  <si>
    <t>Златоустівська сільська рада, Калінінська сільська рада</t>
  </si>
  <si>
    <t>Ковила біля села Григорівка</t>
  </si>
  <si>
    <t>Артемівський р-н, 2 км на південь від с. Григорівка</t>
  </si>
  <si>
    <t>Серебрянська сільська рада</t>
  </si>
  <si>
    <t xml:space="preserve">Рішення обласної Ради  від 25.03.95 </t>
  </si>
  <si>
    <t>Крейдяне</t>
  </si>
  <si>
    <t>Слов'янський р-н, біля с. Піскунівка та Стародубівка</t>
  </si>
  <si>
    <t>Рай-Олександрівська сільська рада</t>
  </si>
  <si>
    <t xml:space="preserve"> Рішення обласної ради   №5/6-108 від  23.11.06</t>
  </si>
  <si>
    <t>Ковилове</t>
  </si>
  <si>
    <t>Володимирівська сільська рада</t>
  </si>
  <si>
    <t>Рішення обласної ради   №4/31-772 від  23.12.05</t>
  </si>
  <si>
    <t>Пришиб</t>
  </si>
  <si>
    <t>Маяківська сільська рада</t>
  </si>
  <si>
    <t>Рішення обласної ради   №4/31-771 від  23.12.05</t>
  </si>
  <si>
    <t>Зорянський степ</t>
  </si>
  <si>
    <t>Поблизу селищ Межеве, Грузько-Зорянське та Грузько-Ломівка  Макїївської міської ради</t>
  </si>
  <si>
    <t>Макїївська міська рада</t>
  </si>
  <si>
    <t>Артемівський р-н, 3,5 км на схід від с. Покровське</t>
  </si>
  <si>
    <t xml:space="preserve">Покровська сільська рада </t>
  </si>
  <si>
    <t>Оголення Авіловської свити біля села Скельове</t>
  </si>
  <si>
    <t>Артемівський р-н, с. Скелєве</t>
  </si>
  <si>
    <t>Луганська селищна рада</t>
  </si>
  <si>
    <t>Балка Журавльова</t>
  </si>
  <si>
    <t>Амвросіївський р-н, с. В. Мішкове</t>
  </si>
  <si>
    <t>Печера</t>
  </si>
  <si>
    <t>Новоазовський р-н, с. Гусельщикове</t>
  </si>
  <si>
    <t>КСП “Росія”</t>
  </si>
  <si>
    <t>Печера №1</t>
  </si>
  <si>
    <t>Печера №2</t>
  </si>
  <si>
    <t>Оголення нижнього карбону</t>
  </si>
  <si>
    <t>Камсомольська міська рада</t>
  </si>
  <si>
    <t>Скелеподібне оголення верхньої крейди</t>
  </si>
  <si>
    <t>м. Краматорськ, на північний схід від с. Білокузминівка</t>
  </si>
  <si>
    <t>Краматорська міська рада</t>
  </si>
  <si>
    <t>Печера Трипільська</t>
  </si>
  <si>
    <t>Артемівський р-н, на північній околиці с. Трипілля</t>
  </si>
  <si>
    <t>СФГ ”Йота”</t>
  </si>
  <si>
    <t>Івано-Дар’ївський розріз</t>
  </si>
  <si>
    <t>Артемівський р-н, Верхньокам’янська сільська рада</t>
  </si>
  <si>
    <t>Верхньокам’янська сільська рада Артемівського району</t>
  </si>
  <si>
    <t>Рішення обласної ради від 14.05.2010 № 5/28-886</t>
  </si>
  <si>
    <t>Рідкодуб’я</t>
  </si>
  <si>
    <t>Артемівський р-н, ДП «Слов’янське лісове господарство», Часів-Ярське л-во, кв. 30</t>
  </si>
  <si>
    <t xml:space="preserve">ДП «Слов`янське лісове господарство» </t>
  </si>
  <si>
    <t>Дуб</t>
  </si>
  <si>
    <t>ДП «Слов`янське лісове господарство»</t>
  </si>
  <si>
    <t>Мар’їна гора</t>
  </si>
  <si>
    <t>Чердакли</t>
  </si>
  <si>
    <t xml:space="preserve">Рішення обласної  ради  від 10.03.93 </t>
  </si>
  <si>
    <t>Балка Суха</t>
  </si>
  <si>
    <t>ДП «Дослідне господарство «Донецьке» ННЦ «Іінститут грунтознавства та агрохімії ім. О.Н. Соколовського» УААН</t>
  </si>
  <si>
    <t>Тополя*</t>
  </si>
  <si>
    <t>КП «Святогірське лісопаркове господарство»</t>
  </si>
  <si>
    <t>Степ Отрадівська</t>
  </si>
  <si>
    <t>Садівницьке товариство “Садівник”</t>
  </si>
  <si>
    <t xml:space="preserve">Рішення обласної  ради від 25.03.95 </t>
  </si>
  <si>
    <t>Ступки-Голубовські</t>
  </si>
  <si>
    <t>Артемівський р-н, біля с. Красне</t>
  </si>
  <si>
    <t>Красненська сільська рада Артемівського району</t>
  </si>
  <si>
    <t>Дуб Героїв Долини</t>
  </si>
  <si>
    <t>Святогірська міська рада</t>
  </si>
  <si>
    <t>Ріш. обл. ради № 6/16-417 від 07.11.2012</t>
  </si>
  <si>
    <t>Дубове насадження</t>
  </si>
  <si>
    <t>Великоновосілківський р-н, Великоновосілківське л-во, кв. 15</t>
  </si>
  <si>
    <t>Великоанадольський держлісгосп</t>
  </si>
  <si>
    <t>Рішення облвиконкому №310 від 21.06.72 р.</t>
  </si>
  <si>
    <t>Соснові культури**</t>
  </si>
  <si>
    <t>Приазовський держлісгосп</t>
  </si>
  <si>
    <t>Крива коса</t>
  </si>
  <si>
    <t>Зоологічна</t>
  </si>
  <si>
    <t>Ставок Дзеркальний</t>
  </si>
  <si>
    <t>Слов’янський р-н, біля с.Мазанівка</t>
  </si>
  <si>
    <t>Долинська сільська рада</t>
  </si>
  <si>
    <t>Джерела</t>
  </si>
  <si>
    <t>Шандриголівська сільська рада</t>
  </si>
  <si>
    <t>Джерело біля села Конькове</t>
  </si>
  <si>
    <t>Коньковська сільська рада</t>
  </si>
  <si>
    <t>Джерела в балці Скотовата</t>
  </si>
  <si>
    <t>Мар’їнський р-н, поблизу с. Іллінка</t>
  </si>
  <si>
    <t>Новоселидівська сільська рада</t>
  </si>
  <si>
    <t>Витоки Кальміуса</t>
  </si>
  <si>
    <t>Ясинуватський район, поблизу с-ща Мінеральне</t>
  </si>
  <si>
    <t>ВАТ “Ясинуватський маш.завод”</t>
  </si>
  <si>
    <t xml:space="preserve">Рішення обласної ради  №23/14-305 від 30.06.2000 </t>
  </si>
  <si>
    <t>Свердловина 44</t>
  </si>
  <si>
    <t>ТОВ  “Асоль Л.Т.Д.”</t>
  </si>
  <si>
    <t>Свердловина 48 - ГД</t>
  </si>
  <si>
    <t>Волноваський р-н, 2,5 км на південний схід від с. Зелений Гай</t>
  </si>
  <si>
    <t>Маріупольська лісова дача</t>
  </si>
  <si>
    <t>Волноваський р-н, с-ще Лісне</t>
  </si>
  <si>
    <t>ДП «Маріупольська лісова науково-дослідна станція»</t>
  </si>
  <si>
    <t>Гречкине №1</t>
  </si>
  <si>
    <t>Старобешівський р-н, біля с.Василівка</t>
  </si>
  <si>
    <t>Гречкине №2</t>
  </si>
  <si>
    <t>Василівка</t>
  </si>
  <si>
    <t>Ліс на граніті</t>
  </si>
  <si>
    <t>Тельманівський держлісгосп</t>
  </si>
  <si>
    <t>Брандушка</t>
  </si>
  <si>
    <t>Добропільський р-н, 500 м на північний схід від с. Новотроїцьке</t>
  </si>
  <si>
    <t>Золотоколодязська сільська рада</t>
  </si>
  <si>
    <t>Кучерів Яр</t>
  </si>
  <si>
    <t>Добропільський р-н, 4 км на південь від с. Кучерів Яр</t>
  </si>
  <si>
    <t xml:space="preserve">Рішення обласної  ради  від 25.03.95 </t>
  </si>
  <si>
    <t>Никанорівський ліс</t>
  </si>
  <si>
    <t>Добропільський р-н, 3 км на захід від с. Никанорівка</t>
  </si>
  <si>
    <t>Красноармійський держлісгосп</t>
  </si>
  <si>
    <t>Мирне поле</t>
  </si>
  <si>
    <t>Олександрівський р-н, 1 км на схід від с. Зелене</t>
  </si>
  <si>
    <t xml:space="preserve">Рішення обласної ради №XXII/14-30 від 30.09.97 </t>
  </si>
  <si>
    <t>Широкий ліс</t>
  </si>
  <si>
    <t>Олександрівський р-н, 2 км на схід від с. Єлизаветівка</t>
  </si>
  <si>
    <t xml:space="preserve">Рішення обласної ради №XXII/14-30 30.09.97 </t>
  </si>
  <si>
    <t>Довгенький ліс</t>
  </si>
  <si>
    <t>Олександрівський р-н, с. Єлизаветівка</t>
  </si>
  <si>
    <t xml:space="preserve">Рішення обласної Ради від 30.09.97 </t>
  </si>
  <si>
    <t>Балка Зелена</t>
  </si>
  <si>
    <t>Олександрівський р-н, 1 км на північний схід від с. Новопригоже</t>
  </si>
  <si>
    <t>Дендропарк Маяцького лісництва</t>
  </si>
  <si>
    <t>Слов’янський р-н, ДП «Слов’янське лісове господарство», Маяцьке л-во, кв.145</t>
  </si>
  <si>
    <t>Імені А. П. Чехова</t>
  </si>
  <si>
    <t>Харцизька міська рада</t>
  </si>
  <si>
    <t>Рішення обласної ради від 24.11.12</t>
  </si>
  <si>
    <t xml:space="preserve">Український степовий </t>
  </si>
  <si>
    <t>Новокраснівська сільска рада, біля с. Назарівка Слов’янський р-н, біля с. Піскунівка,      Краснолиманський р-н , біля с. Закітне та с. Крива Лука Слов’янський (634,0 га) та Краснолиманський р-ни (500,0 га)</t>
  </si>
  <si>
    <t xml:space="preserve">Постанова Маріупольського Окрвиконкому від 24.08.26  Постанова РМ УРСР №1118 від 22.07.61 </t>
  </si>
  <si>
    <t>Слов’янський р-н, ДП "Слов'янське лісове господарство", Долинська сільська рада       Краснолиманський р-н, Краснолиманська міська рада, Криволуцька сільська рада, м. Святогірськ</t>
  </si>
  <si>
    <t xml:space="preserve">Разом заказників лісових </t>
  </si>
  <si>
    <t>Волноваський р-н,ДП «Великоанодольське лісове господарство», Великоанодольське л-во, кв. 1-90</t>
  </si>
  <si>
    <t xml:space="preserve">Разом заказників ландшафтних </t>
  </si>
  <si>
    <t>Старобешівський р-н, с. Роздольне</t>
  </si>
  <si>
    <t xml:space="preserve">Разом заказників орнітологічних </t>
  </si>
  <si>
    <t>Костянтинівський р-н, смт Олексієво-Дружківка</t>
  </si>
  <si>
    <t>Старобешівський р-н,с. Новокатеринівка</t>
  </si>
  <si>
    <t>Амвросіївський р-н,   ДП «Амвросіївське лісове господарство» Амвросіївське л-во, кв. 22, в. 8</t>
  </si>
  <si>
    <t xml:space="preserve">Рішення виконкому обласної ради  № 310 від 21. 06. 72 та  Розпорядженн Р М УРСР №780 - р від 14.10.75 </t>
  </si>
  <si>
    <t>Разом пам`яток природи ботанічнх</t>
  </si>
  <si>
    <t>Донецький ботанічний сад НАН України</t>
  </si>
  <si>
    <t>Постанова РМ та ЦК КП Української РСР № 805 від 28.07.64, Постанова РМ УРСР №311 від 22.07.83, Указ Президента України № 1392/2004 від 10.11.2004</t>
  </si>
  <si>
    <t>Території та об`єкти місцевого значення</t>
  </si>
  <si>
    <t>Території та об`єкти ПЗФ місцевого значення</t>
  </si>
  <si>
    <t>Новоазовський р-н (5078,2 га), Першотравневий р-н  (8168,7 га), Володарський р-н (1105,0 га) та вузька смуга узбережжя Азовського моря</t>
  </si>
  <si>
    <t>АЦ №22 ДП «Ілліч-Агро Донбас» Зеленоярської сільської ради, АЦ №20 ДП «Ілліча-Агро Донбас» Старченківської сільської ради, Саханська Сільська рада, Безіменська сільська рада, Розовська сільська рада, Сєдовська сільська рада, Новоазовська міська рада, Стародубівська сільська рада, Урзуфська сільська рада, Ялтинська сільська рада, Мелекинська сільська рада, Іллічівська сільська рада.</t>
  </si>
  <si>
    <t xml:space="preserve">рішення  обласної ради від 30.06.2000  №23/14-304 та від  20.07.2004  №4/17-474 </t>
  </si>
  <si>
    <t>Шахтарський р-н (біля с. Саурівка та с. Петрівське) – 1599,2 га Амвросіївський р-н (біля с.Артемівка) – 2353,0 га</t>
  </si>
  <si>
    <t>Катеринівська сільська рада, СТОВ «Імпульс», ДП «Красноармійське лісове господарство», Олександро-Калинівська сільська рада, Іллічівська сільська рада, СТОВ «Обрій», Марківська сільська рада, СТОВ «Новодмитрієвське», СТОВ ім. Суворова, Кондратівська сільська рада, Іванопільська сільська рада, ДП «Слов’янське лісове господарство», Предтечинська сільська рада, Артемівський район Красненська сільська рада (30,74 га)</t>
  </si>
  <si>
    <t xml:space="preserve">м. Харцизьк, смт Зуївка, заплава р. Кринка  </t>
  </si>
  <si>
    <t>Зуївська сільська рада, Донецьке обласне управління лісового та мисливського господарства», СТОВ «Мир», радгосп «Зуївський»</t>
  </si>
  <si>
    <t xml:space="preserve">Краматорська міська рада, Біленьківська сільська рада, Красноторська сільська рада, ДП «Слов`янське лісове господарство» </t>
  </si>
  <si>
    <t xml:space="preserve">Рішення виконкому обласної.  Ради №276 від 27.06.84  та №3/25-639 від 22.03.02 </t>
  </si>
  <si>
    <t>м. Донецьк,  між смт Павлоградське та смт Ларинське</t>
  </si>
  <si>
    <t>Мар’їнський р-н, поблизу м. Красногорівка</t>
  </si>
  <si>
    <t>Рішення виконкому обласної Ради №549 від 24.12 .86</t>
  </si>
  <si>
    <t xml:space="preserve">Рішення  обласної ради №3/25-638 від 22.03.2002 </t>
  </si>
  <si>
    <t>Рішення обласної ради від 14.05.2010 № 5/28-887</t>
  </si>
  <si>
    <t xml:space="preserve">Великоновосілківський р-н, смт Велика Новосілка </t>
  </si>
  <si>
    <t>Разом заказників ентомоглогічних місцевого значення</t>
  </si>
  <si>
    <t xml:space="preserve">Рішення виконкому обласної Ради  №155 від 11.03.81  та №319 від 16.09.88 </t>
  </si>
  <si>
    <t>м. Слов’янськ, друга санзона Слов’янського курорту в заплаві  р. Калантаївка</t>
  </si>
  <si>
    <t>Рішення  обласної ради №3/22-558 від 06.12.2001 та №3/22-558 від 23.12.05</t>
  </si>
  <si>
    <t>Володарський р-н, ДП «Приазовське лісове господарстов», Азовське л-во, кв. 1-72, поблизу смт Володарське</t>
  </si>
  <si>
    <t>ДП «Приазовське лісове господарство»  Володарська селищна рада</t>
  </si>
  <si>
    <t>Рішення виконкому обласної  Ради №276 від 27.06.84</t>
  </si>
  <si>
    <t>Рішення виконкому обласної Ради №310 від 21.06.72</t>
  </si>
  <si>
    <t xml:space="preserve">Рішення виконкому обласної Ради №310 від 21.06.72 та №276 від 27.06.84 </t>
  </si>
  <si>
    <t>м. Горлівка, ДП «Горлівське лісове господарство»,Єнакіївське л-во,  кв. 28-49</t>
  </si>
  <si>
    <t xml:space="preserve">Рішення виконкому обласної. Ради №310 від 21.06.72  та №276 від 27.06.84 </t>
  </si>
  <si>
    <t>м. Єнакієве, ДП «Горлівське лісове господарство»,Єнакіївське л-во, кв. 54,61,63,64</t>
  </si>
  <si>
    <t xml:space="preserve">Рішення виконкому обласної Ради №310 від 21.06.72  та №276 від 27.06.84 </t>
  </si>
  <si>
    <t>м. Єнакієве,  ДП «Горлівське лісове господарство», Єнакіївське л-во, кв. 151-155</t>
  </si>
  <si>
    <t xml:space="preserve">Рішення виконкому обл. Ради №310 від 21.06.72 та №276 від 27.06.84 </t>
  </si>
  <si>
    <t xml:space="preserve">Рішення виконкому обласної Ради №622 від 25.12.75 та  №276 від 27.06.84 </t>
  </si>
  <si>
    <t>Разом заказників лісових місцевого значення</t>
  </si>
  <si>
    <t>Амвросіївський р-н, ДП «Амвросіївське лісове господарство», Амвросіївське л-во, кв.14, 16-19</t>
  </si>
  <si>
    <t>Рішення виконкому обласної Ради  №9 від 10.01.79</t>
  </si>
  <si>
    <t>Великоновосілківський р-н, біля с. Времівка</t>
  </si>
  <si>
    <t xml:space="preserve">Рішення  виконкому обласної Ради  №7 від 09.01.91 </t>
  </si>
  <si>
    <t>Артемівський р-н, на північ від с. Кірове</t>
  </si>
  <si>
    <t>Рішення обласної ради  від 25.03.95 Рішення обласної ради  від 21.09.06 № 5/5-82</t>
  </si>
  <si>
    <t>Артемівський р-н, на північ від  м. Сіверськ</t>
  </si>
  <si>
    <t xml:space="preserve">Рішення  виконкому обласної  Ради №9 від 10.01.79, №155 від 11.03.81 та  рішення  обласної ради №23/5-127 від 04.03.99 </t>
  </si>
  <si>
    <t>Волноваський р-н, біля с. Калініне</t>
  </si>
  <si>
    <t xml:space="preserve">Рішення виконкому обласної  Ради №7 від 09.01.91 </t>
  </si>
  <si>
    <t>На північ від с.Пришиб Слов`янський р-н</t>
  </si>
  <si>
    <t>Рішення обласної ради від 21.10.2010 № 5/31-970</t>
  </si>
  <si>
    <t>Разом заказників:ботанічних місцевого значення</t>
  </si>
  <si>
    <t>Біля с.Пилипчатино Артемівський р-н</t>
  </si>
  <si>
    <t>Всього заказників місцевого  значення</t>
  </si>
  <si>
    <t>Риф, оголення вапняків біля с. Покровське</t>
  </si>
  <si>
    <t xml:space="preserve">Рішення виконкому обласної Ради №310 від 21.06.72 </t>
  </si>
  <si>
    <t>Рішення виконкому обласної Ради №622 від 15.12.75</t>
  </si>
  <si>
    <t xml:space="preserve">Рішення виконкому обласної Ради №26 від 11.01.78 </t>
  </si>
  <si>
    <t>Старобешівський р-н,  с. Стила</t>
  </si>
  <si>
    <t>Рішення виконкому обласної Ради №276 від 27.06.84</t>
  </si>
  <si>
    <t>Рішення виконкому обласної Ради  №276 від 27.06.84</t>
  </si>
  <si>
    <t>Старобешівський р-н, м. Комсомольське</t>
  </si>
  <si>
    <t xml:space="preserve">Рішення виконкому обласної Ради №622 від 25.12.75 </t>
  </si>
  <si>
    <t>Рішення  виконкому обласної  Ради №310 від 21.06.72</t>
  </si>
  <si>
    <t>Разоп пам`яток природи геологічних</t>
  </si>
  <si>
    <t xml:space="preserve">Рішення виконкому обласної  Ради №310 від 21.06.72 </t>
  </si>
  <si>
    <t>Слов’янський р-н, ДП «Слов’янське лісове господарство», Маяцьке л-во, кв. 137</t>
  </si>
  <si>
    <t>Артемівський р-н, біля с. Серебрянка</t>
  </si>
  <si>
    <t>Рішення  обласної Ради  від 10.03.93, рішення  обласної Ради  від 21.12.06. №5/7-143</t>
  </si>
  <si>
    <t>Володарський р-н, поблизу с. Кременівки, уздовж правого берега р. Кальчик</t>
  </si>
  <si>
    <t>Тополинська сільська рада КП “Компанія “Вода Донбасу”</t>
  </si>
  <si>
    <t>Ясинуватський р-н, с-ще Суха Балка</t>
  </si>
  <si>
    <t xml:space="preserve">Рішення виконкому обласної Ради  №7 від 09.01.91 </t>
  </si>
  <si>
    <t>Рішення виконкому обласної Ради №549  від 24.12.86</t>
  </si>
  <si>
    <t>Артемівський р-н, біля с. Одрадівка</t>
  </si>
  <si>
    <t>Рішення обласної ради від 01.07.2010 № 5/29-916Рішення обласної ради від 25.04.2012№6/11-294</t>
  </si>
  <si>
    <t>Першотравневий р-н, Стародубівське л-во, кв. 50, в. 2, 4</t>
  </si>
  <si>
    <t>Рішення виконкому обласної Ради №26 від 11.01.78</t>
  </si>
  <si>
    <t>Рішення виконкому обласної  Ради  №310 від 21.06.72</t>
  </si>
  <si>
    <t>Краснолиманський р-н, с. Шандриголове</t>
  </si>
  <si>
    <t xml:space="preserve">Рішення виконкому обласної Ради№ 310 від 21.06.72 </t>
  </si>
  <si>
    <t>Тельманівський р-н,с. Конькове</t>
  </si>
  <si>
    <t>Волноваський р-н, ДОТ «Світлячок», у долині р. Кашлагач</t>
  </si>
  <si>
    <t>Разом пам`яток природи зоологічних місцевого значення</t>
  </si>
  <si>
    <t xml:space="preserve">Рішення виконкому обласної Ради №155 від 11.03.81 </t>
  </si>
  <si>
    <t xml:space="preserve">Рішення виконкому обласної Ради  №155 від 11.03.81 </t>
  </si>
  <si>
    <t xml:space="preserve">Рішення  виконкому обласної Ради №155 від 11.03.81 </t>
  </si>
  <si>
    <t>Тельманівський р-н, с. Старогнатівське л-во</t>
  </si>
  <si>
    <t>Рішення виконкому обласної Ради №155 від 11.03.81</t>
  </si>
  <si>
    <t>всього заповідних урочищ:</t>
  </si>
  <si>
    <t>парк-пам`ятка садово-паркового мистецтват</t>
  </si>
  <si>
    <t>Всього парків-пам`яток садово-паркового мистецтва місцевого  значення</t>
  </si>
  <si>
    <t>Всього територій та об`єктів ПЗФ місцевого значення</t>
  </si>
  <si>
    <t>Поліський природний заповідник  Житомирського обласного управління лісового та мисливського господарства</t>
  </si>
  <si>
    <t>Постанова РМ УРСР від 12.11.1968 р. №584</t>
  </si>
  <si>
    <t>Народицький район, ДП «Народицький спецлісгосп», Народицьке лісництво – 8294 га, Кліщівське лісництво – 5034 га, Заліське лісництво – 3495 га (всього – 16823 га); ДП «Народицький лісгосп АПК», Радчанське лісництво – 57,7 га (всього – 57, 7 га); землі запасу Народицької селищної ради, в тому числі землі населених пунктів – 753,6 га, сіножаті – 3919,14 га, пасовища – 5798 га (усього –      10470,74 га); землі запасу Мотійківської сільської ради, в тому числі землі населених пунктів – 78,3 га, сіножаті – 216,7 га, пасовища – 204,5 га, пасовища радіоактивно забруднені – 13,9 га, сіножаті радіоактивно забруднені – 159,9 га (всього – 673,3 га); землі запасу Селецької сільської ради, в тому числі землі населених пунктів –    18,3 га, сіножаті – 231,1 га, пасовища – 132 га, заболочені землі – 15,5 га, чагарники – 21 га (усього – 418,1 га); 2430 га радіоактивно забруднених земель, що знаходяться в розпорядженні Народицької районної ради (всього – 2430 га)</t>
  </si>
  <si>
    <t>Міністерство екології та природних ресурсів України</t>
  </si>
  <si>
    <t>Указ Президента України від 11.12.09 №1038/2009 «Про створення природного заповідника «Древлянський»</t>
  </si>
  <si>
    <t>Разом</t>
  </si>
  <si>
    <t>Плотниця</t>
  </si>
  <si>
    <t>Олевський р-н,  ДП “Білокоровицьке ЛГ”, Замисловицьке лісництво, кв. 1, 2, 5, 6, 7</t>
  </si>
  <si>
    <t xml:space="preserve"> ДП “Білокоровицьке ЛГ”</t>
  </si>
  <si>
    <t>Постанова РМ УРСР від 25.02.1980 р. №132</t>
  </si>
  <si>
    <t>Поясківський</t>
  </si>
  <si>
    <t>Олевський р-н, ДП “Білокоровицьке ЛГ”,  Поясківське лісництво,     кв. 12</t>
  </si>
  <si>
    <t xml:space="preserve"> ДП “Білокоровицьке ЛГ”   </t>
  </si>
  <si>
    <t>Постанова РМ УРСР від 28.10.1974 р. №500</t>
  </si>
  <si>
    <t>Туганівський</t>
  </si>
  <si>
    <t>Новоград-Волинський р-н, ДП “Новоград-Волинське ДЛМГ”, Ярунське лісництво, кв. 20, 21, 23, 25, 26</t>
  </si>
  <si>
    <t xml:space="preserve"> ДП “Новоград-Волинське ДЛМГ”</t>
  </si>
  <si>
    <t>Городницький</t>
  </si>
  <si>
    <t>Новоград-Волинський р-н, ДП “Городницьке ЛГ”, Городницьке лісництво, кв. 34, 35, 36</t>
  </si>
  <si>
    <t xml:space="preserve"> ДП “Городницьке ЛГ”</t>
  </si>
  <si>
    <t>Казява</t>
  </si>
  <si>
    <t>загально­зоологічний</t>
  </si>
  <si>
    <t>Новоград-Волинський р-н, ДП «Городницький лісгосп», Броницьке лісництво, кв.11, 12, 13, 17, 18, 19, 20, 21, 22, 27, 28, 29, 30, 31, 35, 36</t>
  </si>
  <si>
    <t xml:space="preserve">ДП «Городницький лісгосп»  </t>
  </si>
  <si>
    <t>Постанова РМ УРСР від 25. 02. 1980 р. №132</t>
  </si>
  <si>
    <t>Кутне</t>
  </si>
  <si>
    <t>Овруцький р-н, ДП “Овруцький спецлісгосп”,  Борутинське лісництво, кв. 49, 57, 58, 59, 60, 61, 62, 63, 64</t>
  </si>
  <si>
    <t xml:space="preserve"> ДП “Овруцький спецлісгосп”  </t>
  </si>
  <si>
    <t>Постанова РМ УРСР від 12.12.1983 р. № 495</t>
  </si>
  <si>
    <t>Часниківський</t>
  </si>
  <si>
    <t>Ємільчинський р-н, ДП “Ємільчинське ЛГ”, Кочичинське лісництво, кв. 45, 46, 47, 53, 45, 55</t>
  </si>
  <si>
    <t xml:space="preserve"> ДП “Ємільчинське ЛГ”</t>
  </si>
  <si>
    <t>Постанова РМ УРСР від 25.02.1980 р. № 132</t>
  </si>
  <si>
    <t>Дідове озеро</t>
  </si>
  <si>
    <t>Овруцький р-н, ДП “Словечанське ЛГ”, Кованське лісництво, кв. 11, 12, 13, 14</t>
  </si>
  <si>
    <t xml:space="preserve"> ДП “Словечанське ЛГ”  </t>
  </si>
  <si>
    <t>Забарський</t>
  </si>
  <si>
    <t>Ємільчинський р-н, ДП “Ємільчинське ЛГ”, Глумчанське лісництво, кв. 1, 2, 3, 6, 7, 8, 12, 18, 19</t>
  </si>
  <si>
    <t xml:space="preserve"> ДП “Ємільчинське ЛГ”  </t>
  </si>
  <si>
    <t xml:space="preserve"> Постанова РМ УРСР від 25.02.1980 р. № 132</t>
  </si>
  <si>
    <t>Червоновільсь-кий</t>
  </si>
  <si>
    <t>Новоград-Волинський р-н, ДП “Городницьке ЛГ”, Червоновільське лісництво, кв. 1, 2, 3, 5, 6, 7, 12, 13</t>
  </si>
  <si>
    <t>Корніїв</t>
  </si>
  <si>
    <t>Овруцький р-н, ДП “Словечанське ЛГ”, Кованське лісництво, кв.37</t>
  </si>
  <si>
    <t xml:space="preserve"> ДП “Словечанське ЛГ”    </t>
  </si>
  <si>
    <t>Модрина</t>
  </si>
  <si>
    <t>Новоград-Волинський р-н, ДП “Городницьке ЛГ” , Дзержинське лісництво, кв.28</t>
  </si>
  <si>
    <t xml:space="preserve">Ботанічний сад Житомирського національного агроекологічного університету </t>
  </si>
  <si>
    <t>м. Житомир, вул. Корольова, 39 та хутір “Затишшя”</t>
  </si>
  <si>
    <t xml:space="preserve">Житомирський національний агроекологічний  університет </t>
  </si>
  <si>
    <t>Верхівнянський</t>
  </si>
  <si>
    <t xml:space="preserve"> Верхівнянська філія Житомирського агротехнічного коледжу</t>
  </si>
  <si>
    <t>Постанова РМ УРСР від 29.01.1960 р. № 105</t>
  </si>
  <si>
    <t>Новоград-Волинський р-н, ДП “Городницьке ЛГ”,  Городницьке лісництво, кв. 65</t>
  </si>
  <si>
    <t xml:space="preserve"> ДП “Городницьке ЛГ”  </t>
  </si>
  <si>
    <t>Івницький</t>
  </si>
  <si>
    <t>Андрушівський р-н, ДП “Коростишівське ЛГ”, Івницьке лісництво, кв. 82</t>
  </si>
  <si>
    <t xml:space="preserve"> ДП “Коростишівське ЛГ”</t>
  </si>
  <si>
    <t>Новочорторийський</t>
  </si>
  <si>
    <t>Любарський р-н, с. Нова Чортория</t>
  </si>
  <si>
    <t>Новочорторийський  державний аграрний технікум</t>
  </si>
  <si>
    <t>Трощанський</t>
  </si>
  <si>
    <t xml:space="preserve"> ДП “Дзержинський лісгосп АПК”</t>
  </si>
  <si>
    <t xml:space="preserve">Гамарня </t>
  </si>
  <si>
    <t>Малинський р-н, ДП “Малинське ЛГ”, Слобідське лісництво, кв.40, 41, 42, 43</t>
  </si>
  <si>
    <t xml:space="preserve"> ДП “Малинське ЛГ”</t>
  </si>
  <si>
    <t>Рішення облвиконкому від 03.12.1982 р. №489</t>
  </si>
  <si>
    <t>Древлянський</t>
  </si>
  <si>
    <t>Народицький район, ДП «Народицький спецлісгосп»;                      ДП «Народицький лісгосп АПК», Базарське л-во; землі запасу Базарської с/р; землі запасу Межиліської с/р</t>
  </si>
  <si>
    <t>ДП «Народицький спецлісгосп»,                        ДП «Народицький лісгосп АПК», Базарська с/р, Межиліська с/р</t>
  </si>
  <si>
    <t>Миколинці</t>
  </si>
  <si>
    <t>ДП «Ємільчинський лісгосп АПК», Барашівське л-во, кв. 84-87, 100, 101, 104</t>
  </si>
  <si>
    <t>ДП «Ємільчинський лісгосп АПК»</t>
  </si>
  <si>
    <t>Рішення 15 сесії обласної ради п’ятого скликання від 26.06.08  № 595 «Про утворення об’єктів природно-заповідного фонду місцевого значення»</t>
  </si>
  <si>
    <t>Глушець</t>
  </si>
  <si>
    <t>Овруцький р-н, ДП «Словечанський лісгосп АПК», Овруцьке лісництво, квартали 1,2</t>
  </si>
  <si>
    <t>ДП «Словечанський лісгосп АПК»</t>
  </si>
  <si>
    <t>Рішення 20 сесії обласної ради п’ятого скликання від 28.05.09  № 819 «Про утворення об’єктів природно-заповідного фонду місцевого значення»</t>
  </si>
  <si>
    <t xml:space="preserve">Калинка </t>
  </si>
  <si>
    <t>Малинський р-н, ДП “Малинське ЛГ”, Любовицьке лісництво, квартал 13</t>
  </si>
  <si>
    <t>ДП “Малинське ЛГ”</t>
  </si>
  <si>
    <t>Рішення 21 сесії обласної ради п’ятого скликання від 09.09.09  № 883 «Про утворення та розширення  об’єктів природно-заповідного фонду місцевого значення»</t>
  </si>
  <si>
    <t xml:space="preserve">Раївка </t>
  </si>
  <si>
    <t>Радомишльський р-н, ДП «Радомишльське ЛМГ»,Білківське лісництво, кв. 90 (вид. 4,6,7,8), кв. 91 (вид. 2-18), кв. 92 (вид. 4,10,17,19), кв. 93 (вид. 2-18), кв. 94, кв. 95, кв. 98 (вид. 10-12)</t>
  </si>
  <si>
    <t>ДП «Радомишльське ЛМГ»</t>
  </si>
  <si>
    <t>Радомишльський р-н, ДП «Радомишльське ЛМГ», Потіївське лісництво, кв. 1-6</t>
  </si>
  <si>
    <t>Полігон</t>
  </si>
  <si>
    <t>Коростенський р-н, ДП «Коростенське ЛМГ», Бехівське лісництво, кв. 114-136 (крім кварталу 116, вид. 19; кварталу 117, вид. 14; кварталу 123, вид. 19 та кварталу 124, вид. 2)</t>
  </si>
  <si>
    <t>ДП «Коростенське ЛМГ»</t>
  </si>
  <si>
    <t>Рішення двадцять шостої сесії Житомирської обласної ради п’ятого скликання від 08.09.10 №1163 «Про утворення об’єктів природно-заповідного фонду місцевого значення»</t>
  </si>
  <si>
    <t>Михайловичі</t>
  </si>
  <si>
    <t>Коростенський р-н, ДП «Коростенське ЛМГ», Бехівське л-во, кв. 16 (вид. 16-18) – 18, 26, 28</t>
  </si>
  <si>
    <t>Рішення 17 сесії обласної ради п’ятого скликання від 14.11.08  № 665 «Про утворення об’єктів природно-заповідного фонду місцевого значення</t>
  </si>
  <si>
    <t>Пилипівка</t>
  </si>
  <si>
    <t>Житомирський р-н, ДП «Житомирський лісгосп», Пилипівське лісництво, кв. 38</t>
  </si>
  <si>
    <t>ДП «Житомирський лісгосп»</t>
  </si>
  <si>
    <t>Рішення 8 сесії Житомирської обласної ради шостого скликання від 15.12.11 №373 «Про створення нових та уточнення площ існуючих об’єктів природно-заповідного фонду місцевого значення, про зміну користувача заповідного об’єкта»</t>
  </si>
  <si>
    <t>Здрівля</t>
  </si>
  <si>
    <t>Малинський район, ДП «Малинський лісгосп», Малинське лісництво, кв. 64 (площа 58 га), кв. 63, вид. 10, 13, 14 (площа 9,9 га)</t>
  </si>
  <si>
    <t>ДП «Малинський лісгосп»</t>
  </si>
  <si>
    <t>Рішення IX сесії Житомирської обласної ради VI скликання від 22.03.12 № 503 «Про створення нових та уточнення площі існуючого об’єкта природно-заповідного фонду місцевого значення»</t>
  </si>
  <si>
    <t>Багно</t>
  </si>
  <si>
    <t>Малинський район, ДП «Малинський лісгосп АПК», Ворсівське лісництво, кв. 8, вид. 53 - 66</t>
  </si>
  <si>
    <t>ДП «Малинський лісгосп АПК»</t>
  </si>
  <si>
    <t>Федорівський</t>
  </si>
  <si>
    <t>Новоград-Волинський район, ДП «Новоград-Волинське ДЛМГ», Новоград-Волинське лісництво, кв. 78 (площа 49 га), кв. 79 (площа 50 га), кв. 80 (площа 48 га), кв. 81 (площа 51 га), кв. 82 (площа 30 га), кв. 89 (площа 64 га), кв. 90 (площа 58 га), кв. 91 (площа 53 га), кв. 92 (площа 47 га), кв. 93 (площа 56 га), кв. 94 (площа 51 га).</t>
  </si>
  <si>
    <t>ДП «Новоград-Волинське ДЛМГ»</t>
  </si>
  <si>
    <t>Рішення XII сесії Житомирської обласної ради VI скликання від 22.11.12 № 718 «Про створення нових і зміну меж існуючих  об’єктів природно-заповідного фонду місцевого значення»</t>
  </si>
  <si>
    <t>Пікельський</t>
  </si>
  <si>
    <t>Новоград-Волинський район, ДП «Новоград-Волинське ДЛМГ», Пищівське лісництво, кв. 33, вид. 6 (площа 0,7 га), кв. 33, вид. 7 (площа 4,0 га), кв. 33, вид. 16 (площа 2,7 га), кв. 33, вид. 17 (площа 2,2 га), кв. 33, вид. 19 (площа 7,7 га), кв. 33, вид. 20 (площа 0,4 га); кв. 34, вид. 9 (площа 1,2 га), кв. 34, вид. 12 (площа 3,1 га), кв. 34, вид. 13  (площа 16 га); кв. 42, вид. 2 (площа 1,7 га), кв. 42, вид. 3 (площа 7,2 га), кв. 42, вид. 4 (площа 6,9 га); кв. 43, вид. 1 (площа    1,2 га), кв. 43, вид. 3 (площа 4,6 га), кв. 43, вид. 4 (площа  4,6 га),     кв. 43, вид. 15 (4, площа  27,6 га), кв. 43, вид. 16 (площа  1,3 га),      кв. 43, вид. 17 (площа  8,1 га), кв. 43, вид. 18 (площа  0,3 га), кв. 43, вид. 19 (площа  0,3га); кв. 44, вид. 1 (площа  0,4 га), кв. 44, вид. 2 (площа  1,2 га), кв. 44, вид. 3 (площа  5,7 га), кв. 44, вид. 9 (площа  14,7 га), кв. 44, вид. 16 (площа  1,4 га), кв. 44, вид. 17 (площа  2,8 га).</t>
  </si>
  <si>
    <t>Партизанський</t>
  </si>
  <si>
    <t>Новоград-Волинський район, ДП «Новоград-Волинське ДЛМГ», Пищівське лісництво, кв. 35, вид. 3 (площа 9,2 га), кв. 35, вид. 8 (площа 5,8 га), кв. 35, вид. 9 (площа 6,0 га), кв. 35, вид. 15 (площа  1,9 га)</t>
  </si>
  <si>
    <t>Андрушівський ліс-1</t>
  </si>
  <si>
    <t>Андрушівський р-н, ДП “Попільнянське ЛГ”, Андрушівське лісництво, кв.69, вид.2</t>
  </si>
  <si>
    <t xml:space="preserve"> ДП “Попільнянське ЛГ”</t>
  </si>
  <si>
    <t>Андрушівський ліс-2</t>
  </si>
  <si>
    <t>Андрушівський р-н,  ДП “Попільнянське ЛГ”, Андрушівське лісництво, кв. 53, вид. 8</t>
  </si>
  <si>
    <t>Баньки</t>
  </si>
  <si>
    <t>Олевський р-н., ДП “Олевське ЛГ” , Олевське лісництво, кв. 10, 14, 15, 17, 22, 31, 41; Сновидовицьке лісництво, кв. 40, 41, 46, 47, 48, 54</t>
  </si>
  <si>
    <t xml:space="preserve"> ДП “Олевське ЛГ”</t>
  </si>
  <si>
    <t>Рішення 14 сесії обласної ради XXIII скликання від 04.07.2000 р.</t>
  </si>
  <si>
    <t>Баранівський</t>
  </si>
  <si>
    <t>Баранівський р-н, ДП “Баранівське ЛМГ”, Баранівське лісництво, кв. 34, 35, 36, 37, 48, 49, 50, 51</t>
  </si>
  <si>
    <t xml:space="preserve"> ДП “Баранівське ЛМГ” </t>
  </si>
  <si>
    <t>Рішення дев’ятої сесії обласної ради XXII скликання від 22.11.1997 р.</t>
  </si>
  <si>
    <t>Березовий</t>
  </si>
  <si>
    <t>Овруцький р-н, ДП “Словечанське ЛГ”, Можарівське лісництво, кв. 78, вид. 10, 11, 16, 18, Нагорянське лісництво, кв. 61, вид. 7, 17, кв. 68, вид. 6</t>
  </si>
  <si>
    <t xml:space="preserve"> ДП “Словечанське ЛГ” </t>
  </si>
  <si>
    <t>Білоко-ровицький</t>
  </si>
  <si>
    <t>Олевський р-н,  ДП “Білокоровицьке ЛГ”, Білокоровицьке лісництво, кв. 72, вид. 27</t>
  </si>
  <si>
    <t xml:space="preserve">  ДП “Білокоровицьке ЛГ”</t>
  </si>
  <si>
    <t>Рішення облвиконкому від 23.12.1991 р. №360</t>
  </si>
  <si>
    <t>Новоград-Волинський р-н, ДП “Новоград-Волинське ДЛМГ”, Піщівське лісництво, кв. 96, вид.11</t>
  </si>
  <si>
    <t xml:space="preserve">  ДП “Новоград-Волинське ДЛМГ”</t>
  </si>
  <si>
    <t>Рішення облвиконкому від  20.11.1967 р. № 610</t>
  </si>
  <si>
    <t>Будки</t>
  </si>
  <si>
    <t>Ємільчинський р-н,  ДП “Ємільчинське ЛГ”, Ємільчинське лісництво, кв. 28, 29, 36, 37</t>
  </si>
  <si>
    <t>Рішення облвиконкому від 01.02.1988 р. № 27</t>
  </si>
  <si>
    <t>Любарський р-н, ДП “Бердичівське ЛГ”, Любарське лісництво, кв. 14, вид. 27</t>
  </si>
  <si>
    <t xml:space="preserve"> ДП “Бердичівське ЛГ” </t>
  </si>
  <si>
    <t>Рішення облвиконкому від 07.03.1991 р. № 68</t>
  </si>
  <si>
    <t>Верчова ділянка</t>
  </si>
  <si>
    <t>Олевський р-н,  ДП “Олевське ЛГ”, Юрівське лісництво, кв. 14, вид. 6</t>
  </si>
  <si>
    <t xml:space="preserve"> ДП “Олевське ЛГ”  </t>
  </si>
  <si>
    <t>Гута</t>
  </si>
  <si>
    <t>Радомишльський р-н, ДП “Радомишльське ЛМГ”, Радомишльське лісництво, кв. 49, вид. 11; кв. 50, вид. 24; кв.51, вид. 31</t>
  </si>
  <si>
    <t xml:space="preserve">  ДП “Радомишльське ЛМГ”</t>
  </si>
  <si>
    <t>Даньов</t>
  </si>
  <si>
    <t>Ємільчинський р-н,  ДП “Ємільчинське ЛГ”, Глумчанське лісництво, кв. 46, 52</t>
  </si>
  <si>
    <t>Дивлинський</t>
  </si>
  <si>
    <t>Лугинський р-н, ДП “Лугинське ЛГ”,  Дивлинське лісництво, кв. 25, 26</t>
  </si>
  <si>
    <t xml:space="preserve"> ДП “Лугинське ЛГ”   </t>
  </si>
  <si>
    <t>Рішення облвиконкому від 23.12.1991 р. № 360</t>
  </si>
  <si>
    <t>Діброва лісничого Вронського</t>
  </si>
  <si>
    <t>Житомирський р-н, ДП “Житомирське ЛГ”, Корабельне лісництво, кв. 20, вид. 8</t>
  </si>
  <si>
    <t xml:space="preserve">  ДП “Житомирське ЛГ”</t>
  </si>
  <si>
    <t>Жубровицький</t>
  </si>
  <si>
    <t>Олевський р-н, ДП “Білокоровицьке ЛГ”, Жубровицьке лісництво, кв.38, вид. 1; кв.39, вид.9</t>
  </si>
  <si>
    <t>Забране</t>
  </si>
  <si>
    <t>Коростенський р-н, ДП “Коростенське ЛМГ”, Шершнівське лісництво, кв. 75, вид. 21; кв. 80, вид. 1, 2, 3, 4, -7</t>
  </si>
  <si>
    <t xml:space="preserve">  ДП “Коростенське ЛМГ”</t>
  </si>
  <si>
    <t>Зривисько</t>
  </si>
  <si>
    <t>Чуднівський р-н, Житомирський військовий лісгосп, Чуднівське військове лісництво, кв. 4, 17</t>
  </si>
  <si>
    <t>Житомирський військовий лісгосп</t>
  </si>
  <si>
    <t>Рішення 7 сесії 24 скликання обласної ради від 23.04.2003 № 207</t>
  </si>
  <si>
    <t>Замок Терещенка</t>
  </si>
  <si>
    <t>Житомирський р-н, ДП “Житомирське ЛГ” , Тригірське лісництво, кв. 9, вид. 1-5, 7, 8</t>
  </si>
  <si>
    <t>Коршомка</t>
  </si>
  <si>
    <t>Чуднівський р-н, Житомирський військовий лісгосп, Чуднівське лісництво, кв. 5-8; кв. 18, вид. 1-8; кв. 19, вид. 1-8, кв. 20, вид. 21</t>
  </si>
  <si>
    <t>Кам’яна гірка</t>
  </si>
  <si>
    <t>Овруцький р-н,  ДП “Словечанське ЛГ”, Кованське лісництво, кв. 36, вид. 29</t>
  </si>
  <si>
    <t>Рішення облвиконкому від 31.03.1984 р. №149</t>
  </si>
  <si>
    <t>Ліс над Случчю</t>
  </si>
  <si>
    <t>Новоград-Волинський р-н, ДП «Городницьке ЛГ», Дзержинське л-во, кв. 13, вид. 4, 8-11</t>
  </si>
  <si>
    <t>ДП «Городницьке ЛГ»</t>
  </si>
  <si>
    <t>Рішення 16 сесії обласної ради п’ятого скликання від 15.08.08  № 642 «Про утворення об’єктів природно-заповідного фонду місцевого значення»</t>
  </si>
  <si>
    <t>Лугинські дубняки</t>
  </si>
  <si>
    <t xml:space="preserve">Лугинський р-н,  ДП “Лугинське ЛГ”   , Лугинське лісництво, кв. 63, 64,  вид. 5, 6, 10, 11, 18, 20, 26; кв. 73, вид. 3, 7, 8, 24; кв.74, вид. 2 </t>
  </si>
  <si>
    <t xml:space="preserve">Рішення сесії обласної ради XXII скликання   від 03.03.1995 р. </t>
  </si>
  <si>
    <t xml:space="preserve">Микитче </t>
  </si>
  <si>
    <t>Олевський р-н,  ДП “Олевське ЛГ”, Журжевицьке лісництво,  кв .  44,  45, 47, 48, 49, 51, 53-,60;  Хочинське лісництво, кв. 51, вид. 19-25; кв. 52; кв. 56, вид. 7-15;       кв. 58, 63, 64, 65, 69; Юрівське лісництво, кв. 1-4, 6-8, 12, 13</t>
  </si>
  <si>
    <t>Рішення 11 сесії 23 скликання облради від 29.11.2001</t>
  </si>
  <si>
    <t>Михеївський</t>
  </si>
  <si>
    <t>Новоград-Волинський р-н,  ДП “Городницьке ЛГ”, Дзержинське лісництво, кв. 50, вид. 10</t>
  </si>
  <si>
    <t xml:space="preserve">  ДП “Городницьке ЛГ”</t>
  </si>
  <si>
    <t>Над Тетеревом</t>
  </si>
  <si>
    <t>Житомирський  р-н,  землі КЕЧ Житомирського  р-ну, Тригірське лісництво, кв. 13, вид. 24, 25, 30; кв.18, вид. 2, 3, 4; кв.19, вид. 1, 2, 3, 4, 7; кв. 20, вид. 1.</t>
  </si>
  <si>
    <t xml:space="preserve"> ДП “Житомирське ЛГ”</t>
  </si>
  <si>
    <t>Нехворощ</t>
  </si>
  <si>
    <t xml:space="preserve">лісовий </t>
  </si>
  <si>
    <t>Андрушівський р-н,  ДП “Попільнянське ЛГ”, Андрушівське лісництво, кв. 90, вид. 2</t>
  </si>
  <si>
    <t xml:space="preserve"> ДП “Попільнянське ЛГ” </t>
  </si>
  <si>
    <t>Рішення облвиконкому від 03.12.1982 р. № 489</t>
  </si>
  <si>
    <t>Олевський</t>
  </si>
  <si>
    <t>Олевський р-н,  ДП “Олевське ЛГ”, Олевське лісництво, кв. 16, вид. 6</t>
  </si>
  <si>
    <t xml:space="preserve"> ДП “Олевське ЛГ”   </t>
  </si>
  <si>
    <t>Поломи</t>
  </si>
  <si>
    <t>Ємільчинський р-н,  ДП “Ємільчинське ЛГ”, Корольовське лісництво, кв. 7, 13, 19</t>
  </si>
  <si>
    <t xml:space="preserve"> ДП “Ємільчинське ЛГ” </t>
  </si>
  <si>
    <t>Рішення облвиконкому від 97.03.1991 р. № 68</t>
  </si>
  <si>
    <t>Попільнянський ліс</t>
  </si>
  <si>
    <t>Попільнянський р-н,  ДП “Попільнянське ЛГ”, Попільнянське лісництво, кв. 20, вид.12</t>
  </si>
  <si>
    <t xml:space="preserve">  ДП “Попільнянське ЛГ”</t>
  </si>
  <si>
    <t>Рішення облвиконкому від 20.11.1967 р. № 610</t>
  </si>
  <si>
    <t>Путівець</t>
  </si>
  <si>
    <t>Олевський р-н,  ДП “Білокоровицьке ЛГ”, Радовельське лісництво, кв. 31, вид. 8, 23, 27, 28</t>
  </si>
  <si>
    <t xml:space="preserve"> ДП “Білокоровицьке ЛГ”    </t>
  </si>
  <si>
    <t>Радого-щанський</t>
  </si>
  <si>
    <t>Лугинський р-н,  ДП “Лугинське ЛГ”,  Літківське лісництво, кв. 14</t>
  </si>
  <si>
    <t xml:space="preserve">Рішення сесії обласної ради . XXII скликання   від 03.03.1995 р </t>
  </si>
  <si>
    <t>Радо-мишльський</t>
  </si>
  <si>
    <t xml:space="preserve"> Радомишльський р-н,  ДП “Радомишльське ЛМГ”, Радомишльське лісництво,      кв. 7, вид. 30, 31; кв. 11, вид.1, 2, 7; кв. 12, вид. 1- 7; кв. 13, вид. 17, 13; кв. 24, вид. 5; кв. 25, вид. 1-6.</t>
  </si>
  <si>
    <t xml:space="preserve"> ДП “Радомишльське ЛМГ”  </t>
  </si>
  <si>
    <t>Сапожинський</t>
  </si>
  <si>
    <t>Новоград-Волинський р-н,  ДП “Городницьке ЛГ”, Дзержинське лісництво, кв. 71, вид. 7, 10; кв. 72, вид. 1</t>
  </si>
  <si>
    <t xml:space="preserve"> ДП “Городницьке ЛГ” </t>
  </si>
  <si>
    <t>Словечанський кряж</t>
  </si>
  <si>
    <t>Рішення Ш сесії 23 скликання обласної ради від 17.09.1998 р.</t>
  </si>
  <si>
    <t>Старі Гарти</t>
  </si>
  <si>
    <t>Ємільчинський р-н,  ДП “Ємільчинське ЛГ”, Гартівське лісництво, кв. 8, 9</t>
  </si>
  <si>
    <t>Старочуд-нівський</t>
  </si>
  <si>
    <t xml:space="preserve"> Романівський р-н, ДП “Баранівське ЛМГ”, Биківське лісництво, кв. 75, вид.7</t>
  </si>
  <si>
    <t>Стовпинський</t>
  </si>
  <si>
    <t>Олевський р-н,  ДП “Білокоровицьке ЛГ”, Жубровицьке лісництво, кв. 3, вид. 34; кв. 11, вид. 3, 12</t>
  </si>
  <si>
    <t xml:space="preserve"> ДП “Білокоровицьке ЛГ”     </t>
  </si>
  <si>
    <t>Сторожівський</t>
  </si>
  <si>
    <t>Новоград-Волинський р-н,  ДП “Городницьке ЛГ”, Дзержинське лісництво, кв. 55, вид.8</t>
  </si>
  <si>
    <t>Тересини</t>
  </si>
  <si>
    <t>Олевський р-н, ДП “Олевське ЛГ”, Олевське лісництво, кв. 62, 63, 64, 69,70, 71, 72 (вид. 1 – пл. 0,6 га); Кам’янське лісництво, кв. 4, 5, 6, 7, 10, 11, 12, 13, 14, 17, 18, 22, 29, 35</t>
  </si>
  <si>
    <t xml:space="preserve"> ДП “Олевське ЛГ”     </t>
  </si>
  <si>
    <t>Турейка</t>
  </si>
  <si>
    <t>Лугинський р-н,  ДП “Лугинське ЛГ”, Лугинське лісництво, кв. 86, вид. 3, 10, 11, 12, 14, 15</t>
  </si>
  <si>
    <t xml:space="preserve"> ДП “Лугинське ЛГ”    </t>
  </si>
  <si>
    <t>Урочище камінь</t>
  </si>
  <si>
    <t>Романівський р-н, ДП “Дзержинський лісгосп АПК”, кв. 51</t>
  </si>
  <si>
    <t>ДП “Дзержинський лісгосп АПК”</t>
  </si>
  <si>
    <t>Харкові круги</t>
  </si>
  <si>
    <t>Олевський р-н,  ДП “Олевське ЛГ”, Юрівське лісництво, кв. 42, вид. 19, 21, 24, 42</t>
  </si>
  <si>
    <t xml:space="preserve"> ДП “Олевське ЛГ”       </t>
  </si>
  <si>
    <t>Чорний бусел</t>
  </si>
  <si>
    <t>Олевський р-н,  ДП “Олевське ЛГ”, Юрівське лісництво, кв. 46, вид.1</t>
  </si>
  <si>
    <t>Юзиховка</t>
  </si>
  <si>
    <t>Ємільчинський р-н,  ДП “Ємільчинське ЛГ”, Жужельське лісництво, кв. 72, 73, 79, 80, Кочичинське лісництво, кв. 70, 72</t>
  </si>
  <si>
    <t>Яремів ліс</t>
  </si>
  <si>
    <t xml:space="preserve">Червоноармійський р-н,  ДП “Червоноармійський лісгосп АПК”, кв. 3, вид. 19-25; кв. 4, вид. 16-20, 24-45  </t>
  </si>
  <si>
    <t xml:space="preserve"> ДП “Червоноармійський лісгосп АПК”</t>
  </si>
  <si>
    <t xml:space="preserve">Острів </t>
  </si>
  <si>
    <t>Малинський р-н, ДП “Малинське ЛГ”, Малинське лісництво, кв. 13, 14, 19 (вид. 6,7,8,9,10,16,18), 20, 21, 22</t>
  </si>
  <si>
    <t xml:space="preserve">Межиріччя </t>
  </si>
  <si>
    <t>Коростенський р-н, ДП «Коростенський лісгосп АПК», Коростенське лісництво, кв. 16 (вид. 7, 11, 12, 13, 14, 16), кв. 17, кв. 21</t>
  </si>
  <si>
    <t>ДП «Коростенський лісгосп АПК»</t>
  </si>
  <si>
    <t>Рішення 25 сесії Житомирської обласної ради п’ятого скликання від 11.06.10 № 1138 «Про утворення об’єктів природно-заповідного фонду місцевого значення»</t>
  </si>
  <si>
    <t>Карпиха</t>
  </si>
  <si>
    <t>Коростенський р-н, ДП «Коростенський лісгосп АПК», Горщиківське лісництво, кв. 36, кв. 37, кв. 38, кв. 40 (вид. 1 – 15.1)</t>
  </si>
  <si>
    <t>Мощаниця</t>
  </si>
  <si>
    <t>Лугинський р-н,  ДП “Лугинське ЛГ”, Липницьке лісництво, кв. 8, кв. 9, кв. 10</t>
  </si>
  <si>
    <t>ДП “Лугинське ЛГ”</t>
  </si>
  <si>
    <t>Мельницький</t>
  </si>
  <si>
    <t>Лугинський р-н,  ДП “Лугинське ЛГ”, Радогощанське лісництво, кв. 4, кв. 11</t>
  </si>
  <si>
    <t>Урочище Гала</t>
  </si>
  <si>
    <t>Олевський р-н, ДП «Олевський лісгосп АПК», Копищанське л-во, кв. 21-25, 38-43, 46, 47</t>
  </si>
  <si>
    <t>ДП «Олевський лісгосп АПК»</t>
  </si>
  <si>
    <t>Перепища</t>
  </si>
  <si>
    <t>Ружинський район, ДП «Попільнянське лісове господарство», Ружинське лісництво, кв. 70</t>
  </si>
  <si>
    <t>ДП «Попільнянське лісове господарство»</t>
  </si>
  <si>
    <t>Відьма</t>
  </si>
  <si>
    <t>Ємільчинський р-н, ДП «Ємільчинське ЛГ», Ємільчинське л-во, кв. 5, вид. 1-3, 6</t>
  </si>
  <si>
    <t>ДП «Ємільчинське ЛГ»</t>
  </si>
  <si>
    <t xml:space="preserve">Лозанове </t>
  </si>
  <si>
    <t>Коростенський р-н, ДП «Коростенське ЛМГ», Бехівське л-во, кв. 117, вид. 14; кв. 124, вид. 2</t>
  </si>
  <si>
    <t>Мицьківський</t>
  </si>
  <si>
    <t>Новоград-Волинський р-н,  ДП «Новоград-Волинське ДЛМГ», Курчицьке л-во, кв. 15, вид. 11-13, кв. 16, вид. 2, 3, 5, 6-8</t>
  </si>
  <si>
    <t>Переспа</t>
  </si>
  <si>
    <t>Ємільчинський р-н, ДП «Ємільчинське ЛГ», Жужельське л-во, кв. 5, вид. 1-13</t>
  </si>
  <si>
    <t>, ДП «Ємільчинське ЛГ»</t>
  </si>
  <si>
    <t xml:space="preserve">Хвощове болото </t>
  </si>
  <si>
    <t>Коростенський р-н, ДП «Коростенське ЛМГ», Бехівське л-во, кв. 123, вид. 2; кв. 116, вид. 19</t>
  </si>
  <si>
    <t>Бучмани</t>
  </si>
  <si>
    <t xml:space="preserve"> Лугинський  р-н,  ДП “Лугинське ЛГ”,  Дивлинське лісництво, кв. 2, вид. 1, 10; кв. 7, вид. 1, 2, 4, 10; кв. 8, вид. 9, 10, 11, 12; кв.17, вид. 1, 2, 3, 4, 6; кв. 18, вид. 17; кв. 27, вид. 1, 2, 3, 4, 5; кв. 28, вид.1.</t>
  </si>
  <si>
    <t xml:space="preserve"> ДП “Лугинське ЛГ”        </t>
  </si>
  <si>
    <t>Вовчі острови</t>
  </si>
  <si>
    <t>Ємільчинський р-н,  ДП “Ємільчинське ЛГ”, Ємільчинське лісництво, кв. 13, 14, 23, 24</t>
  </si>
  <si>
    <t xml:space="preserve"> ДП “Ємільчинське ЛГ”       </t>
  </si>
  <si>
    <t>Рішення облвиконкому від 02.04.1984 р. № 115</t>
  </si>
  <si>
    <t>Волосне</t>
  </si>
  <si>
    <t>Коростенський р-н,  ДП  “Коростенське  ЛМГ” , Ушомирське лісництво, кв. 36, вид. 16, 17, 23, 30</t>
  </si>
  <si>
    <t xml:space="preserve"> ДП  “Коростенське  ЛМГ”    </t>
  </si>
  <si>
    <t>Галове</t>
  </si>
  <si>
    <t>Малинський р-н, ДП “Малинське ЛГ”, Любовицьке лісництво, кв. 39, вид.9</t>
  </si>
  <si>
    <t xml:space="preserve">   ДП “Малинське ЛГ”</t>
  </si>
  <si>
    <t>Галове болото</t>
  </si>
  <si>
    <t xml:space="preserve"> Коростишівський р-н,  ДП “Коростишівське ЛГ”, Коростишівське лісництво, кв. 15, вид. 21, 34; кв. 16, вид  23, 27; кв. 20, вид. 4, 11; кв. 21, вид. 1.</t>
  </si>
  <si>
    <t xml:space="preserve"> ДП “Коростишівське ЛГ”   </t>
  </si>
  <si>
    <t>Рішення облвиконкому від 17.09.1979 р. № 398</t>
  </si>
  <si>
    <t>Зимник</t>
  </si>
  <si>
    <t>Олевський р-н,  ДП “Олевське ЛГ”, Руднянське лісництво, кв. 54, вид. 1-11,  21, 22, 42; кв.55, вид. 1-15, 20, 24-26, 45; кв.60, вид. 1-8, 10, 11, 33, 46-49,</t>
  </si>
  <si>
    <t xml:space="preserve"> ДП “Олевське ЛГ”           </t>
  </si>
  <si>
    <t>Клунище</t>
  </si>
  <si>
    <t xml:space="preserve">Малинський р-н,  ДП “Малинське ЛГ”, Слобідське лісництво, кв. 7, вид. 2, 5; кв. 8, вид.8; кв. 9, вид.1  </t>
  </si>
  <si>
    <t xml:space="preserve"> ДП “Малинське ЛГ”  </t>
  </si>
  <si>
    <t>Корч</t>
  </si>
  <si>
    <t>Олевський р-н, ДП «Олевський лісгосп», Сновидовицьке лісництво, кв. 8, 9, 10, 15, 16, 17.</t>
  </si>
  <si>
    <t xml:space="preserve"> ДП “Олевське ЛГ”,           </t>
  </si>
  <si>
    <t>Коморище</t>
  </si>
  <si>
    <t>Мисловичі</t>
  </si>
  <si>
    <t>Коростенський р-н,  ДП  “Коростенське  ЛМГ”, Омелянівське лісництво, кв.57, вид. 4, 7, 9, 10; кв. 58, вид. 1-3, 7, 11, 12, 18</t>
  </si>
  <si>
    <t xml:space="preserve"> ДП  “Коростенське  ЛМГ”      </t>
  </si>
  <si>
    <t>Рішення облвиконкому від 21.01.1982 р. № 26</t>
  </si>
  <si>
    <t>Можарівський</t>
  </si>
  <si>
    <t>Овруцький  р-н,  ДП  “Словечанський  лісгосп  АПК”,  Словечанське лісництво,  кв. 76, вид. 10-13,  26,  32,  37,  41, 42.</t>
  </si>
  <si>
    <t>ДП  “Словечанський  лісгосп  АПК”</t>
  </si>
  <si>
    <t>Речиця</t>
  </si>
  <si>
    <t>Олевський р-н,   ДП “Білокоровицьке ЛГ”,  Поясківське лісництво, кв. 20, вид.  26-31; кв.21, вид. 6,  17,  18; кв. 22, вид. 16; кв. 23, вид. 1,  2,  9,  10; кв. 25, вид. 3.  Тепеницьке лісництво, кв.7, вид. 22-31; кв. 12, вид.8,</t>
  </si>
  <si>
    <t xml:space="preserve"> ДП “Білокоровицьке ЛГ”       </t>
  </si>
  <si>
    <t xml:space="preserve">Страхів </t>
  </si>
  <si>
    <t>Олевський р-н,  ДП “Олевське ЛГ”, Хочинське лісництво, кв. 9,  15, 16, 17, 18, 22, 23, 24, 25, 29, 30, 31, 32, 33, 36, 37, 38, 43, 44, 45, 50, 51, вид. 1-18; кв. 56, вид. 1-6; кв. 57.</t>
  </si>
  <si>
    <t>Сукачове</t>
  </si>
  <si>
    <t>Коростенський р-н,  ДП  “Коростенське  ЛМГ” , Ушомирське лісництво, кв. 69, вид. 19, 21, 22</t>
  </si>
  <si>
    <t xml:space="preserve"> ДП  “Коростенське  ЛМГ”        </t>
  </si>
  <si>
    <t>Сущанські ставки</t>
  </si>
  <si>
    <t>Попільнянський  р-н,  ДП  “Попільнянське ЛГ”, Корнинське лісництво, кв.63, вид. 2, 4, 7; кв. 64, вид. 2, 3, 4.</t>
  </si>
  <si>
    <t xml:space="preserve"> ДП  “Попільнянське ЛГ” </t>
  </si>
  <si>
    <t>Телячий мох</t>
  </si>
  <si>
    <t>Олевський р-н,  ДП “Білокоровицьке ЛГ”, Зубковицьке лісництво, кв. 45, 46, 51, 58, 66</t>
  </si>
  <si>
    <t xml:space="preserve"> ДП “Білокоровицьке ЛГ”         </t>
  </si>
  <si>
    <t>Телячий мох-2</t>
  </si>
  <si>
    <t>Ємільчинський р-н,  ДП “Ємільчинське ЛГ”, Кочичинське лісництво, кв. 1, 2, 5, 6, 7, 10, 11, 12</t>
  </si>
  <si>
    <t xml:space="preserve"> ДП “Ємільчинське ЛГ”         </t>
  </si>
  <si>
    <t>Чорний мох</t>
  </si>
  <si>
    <t>Коростенський р-н,  ДП  “Коростенське  ЛМГ” , Ушомирське лісництво, кв. 18, вид 22; кв.22. вид.3</t>
  </si>
  <si>
    <t xml:space="preserve"> ДП  “Коростенське  ЛМГ”          </t>
  </si>
  <si>
    <t>Урочище Хилятин</t>
  </si>
  <si>
    <t>Олевський р-н, ДП «Олевський лісгосп АПК», Копищанське л-во, кв. 67-69, 76-78, 81</t>
  </si>
  <si>
    <t>Щуче</t>
  </si>
  <si>
    <t xml:space="preserve"> Малинський  р-н,  ДП “Малинське ЛГ”, Українське лісництво, кв. 72, вид.14; кв. 73, вид.6,  ДП “Радомишльське ЛМГ”, Краснобірське лісництво, кв.41, вид. 6; кв. 42, вид. 2, 17, 18, 20; кв. 43, вид. 4, 8, 11, 19, 23; кв. 47, вид. 2, 3, 22, 23.</t>
  </si>
  <si>
    <t xml:space="preserve"> ДП “Малинське ЛГ”,    ДП “Радомишльське ЛМГ”  </t>
  </si>
  <si>
    <t>Рихти</t>
  </si>
  <si>
    <t>Малинський р-н, ДП “Малинське ЛГ”, Чоповицьке лісництво, квартал 54</t>
  </si>
  <si>
    <t>Іванівський</t>
  </si>
  <si>
    <t>Новоград-Волинський район, ДП «Новоград-Волинське ДЛМГ», Новоград-Волинське лісництво, кв. 26, вид. 7 (площа 5,0 га), кв. 27, вид. 5 (площа 7,0 га), кв. 28, вид. 5 (площа 0,3 га), кв. 28, вид. 7 (площа 10 га), кв. 28, вид. 8 (площа 1,4 га), кв. 28, вид. 18 (площа   1,1 га); кв. 29, вид. 2 (площа 2,5 га), кв. 29, вид. 6 (площа 7,6 га),     кв. 29, вид. 7 (площа 1,2 га), кв. 29, вид. 8 (площа 1,5 га), кв. 29,   вид. 9 (площа 1,9 га), кв. 29, вид. 10 (площа 0,3 га), кв. 29, вид. 19 (площа 2,1 га);  кв. 30, вид. 9 (площа 0,9 га), кв. 30, вид. 10 (площа 1,3 га),  кв. 30, вид. 11 (площа 9,3 га), кв. 30, вид. 12 (площа 0,5 га), кв. 30, вид. 13 (площа 2,0 га), кв. 30, вид. 15 (площа 1,2 га)</t>
  </si>
  <si>
    <t>Страусово перо</t>
  </si>
  <si>
    <t>Новоград-Волинський р-н,  ДП “Городницьке ЛГ”, Городницьке лісництво, кв. 29, вид. 21, 23; кв. 28, вид. 51, 52, кв. 31, вид. 1, 2, 9, 17</t>
  </si>
  <si>
    <t>ДП “Городницьке ЛГ»</t>
  </si>
  <si>
    <t>Берви</t>
  </si>
  <si>
    <t xml:space="preserve"> Радомишльський р-н.,   ДП “Радомишльське ЛМГ”, Поташнянське лісництво, кв. 46, вид. 22-38; кв. 47, вид. 1-28;  кв. 48, вид. 1-23; кв. 49, вид. 1-15; кв. 60, вид. 1-9; кв. 61, вид. 1-24; кв. 62, вид. 1-12</t>
  </si>
  <si>
    <t xml:space="preserve"> ДП “Радомишльське ЛМГ”    </t>
  </si>
  <si>
    <t>Вереси</t>
  </si>
  <si>
    <t>Олевський р-н,  ДП “Олевське ЛГ”, Кам’янське лісництво, кв. 41, 43, 44</t>
  </si>
  <si>
    <t>Вересна</t>
  </si>
  <si>
    <t>Новоград-Волинський р-н, ДП “Новоград-Волинське ДЛМГ”, Ярунське лісництво, кв. 53</t>
  </si>
  <si>
    <t xml:space="preserve"> ДП “Новоград-Волинське ДЛМГ”  </t>
  </si>
  <si>
    <t>Ветьва</t>
  </si>
  <si>
    <t>Олевський  р-н,  ДП “Олевське ЛГ”, Журжевицьке лісництво, кв. 12, вид. 1, 9, 10, 11, 16, 17; кв. 15, вид. 1, 2, 7, 8, 9, 14, 17, 23, 25; кв. 16, вид. 12-14, 16-26; кв. 17,  вид. 8-11, 13-19; кв. 21, вид. 1-4, 6, 7, 8, 10, 16, 20; кв. 22; 28.</t>
  </si>
  <si>
    <t xml:space="preserve"> Густі острови</t>
  </si>
  <si>
    <t xml:space="preserve"> Олевський р-н,  ДП “Олевське ЛГ”, Журжевицьке лісництво, кв. 29, вид. 10, 15, 17, 18, 20-30;  кв.  35, 36, 41;  Руднянське лісництво, кв. 19, 20, 21, 27, 28, 35, 42, 43, 49.</t>
  </si>
  <si>
    <t xml:space="preserve">  ДП “Олевське ЛГ”       </t>
  </si>
  <si>
    <t xml:space="preserve"> Рішення 11 сесії 23 скликання облради від 29.11.2001</t>
  </si>
  <si>
    <t>Давиди</t>
  </si>
  <si>
    <t>Володарсько-Волинський  р-н,  ДП “Володарсько-Волинський  лісгосп АПК”, кв. 41; кв.42, вид. 16, 21, 22, 23, 24; кв. 55,  вид. 22, 23, 24, 25, 26, 50, 51, 52, 53.</t>
  </si>
  <si>
    <t>ДП “Володарсько-Волинський  лісгосп АПК”</t>
  </si>
  <si>
    <t>Олевський  р-н,  ДП “Олевське ЛГ”, Руднянське  лісництво, кв. 69, 70,77, 82, 84, 85.</t>
  </si>
  <si>
    <t>Жовтневе</t>
  </si>
  <si>
    <t>Попільнянський  р-н,  ДП  “Попільнянське  ЛГ”,  Ходорківське лісництво, кв. 86, вид. 16; кв. 87, вид. 7; кв. 95,  вид.11; кв. 96, вид. 1, 8.</t>
  </si>
  <si>
    <t xml:space="preserve"> ДП  “Попільнянське  ЛГ”</t>
  </si>
  <si>
    <t>Рішення облвиконкому від 07.03.1991р. №68</t>
  </si>
  <si>
    <t>Зажеревська дача</t>
  </si>
  <si>
    <t>Лугинський р-н,  ДП “Лугинське ЛГ”, Лугинське лісництво, кв. 96, 97</t>
  </si>
  <si>
    <t xml:space="preserve"> ДП “Лугинське ЛГ”      </t>
  </si>
  <si>
    <t>Замисло-вицький</t>
  </si>
  <si>
    <t>Олевський р-н,  ДП “Білокоровицьке ЛГ”, Поясківське лісництво, кв. 19</t>
  </si>
  <si>
    <t xml:space="preserve">Зелений мох </t>
  </si>
  <si>
    <t xml:space="preserve"> Овруцький р-н,  ДП “Словечанське ЛГ” , Велідницьке лісництво, кв. 73,  вид. 1, 2, 5, 6, 7, 14, 15; кв. 74, вид. 1, 2, 3, 12, 13, 19</t>
  </si>
  <si>
    <t>Ігорів Брід</t>
  </si>
  <si>
    <t>Олевський р-н,  ДП “Олевське ЛГ”, Сновидовицьке лісництво, кв. 12, 13, 20</t>
  </si>
  <si>
    <t xml:space="preserve"> ДП “Олевське ЛГ”         </t>
  </si>
  <si>
    <t>Конвалія</t>
  </si>
  <si>
    <t xml:space="preserve"> Коростишівсь­кий р-н,  ДП ” Коростишівсь­ке  ЛГ”,  Дубовецьке ліс­ництво, кв. 21, вид. 12, 13, 15, 16; кв. 22, вид.   9, 10</t>
  </si>
  <si>
    <t xml:space="preserve"> ДП ” Коростишівсь­ке  ЛГ”  </t>
  </si>
  <si>
    <t>Красносілка</t>
  </si>
  <si>
    <t>Овруцький р-н,  ДП “Словечанське ЛГ”, Трохинське лісництво, кв. 2</t>
  </si>
  <si>
    <t xml:space="preserve"> ДП “Словечанське ЛГ”      </t>
  </si>
  <si>
    <t>Крим’є</t>
  </si>
  <si>
    <t>Овруцький р-н,  ДП “Словечанське ЛГ”, Городецьке лісництво, кв. 38</t>
  </si>
  <si>
    <t>Липницький</t>
  </si>
  <si>
    <t xml:space="preserve"> Лугинський  р-н,  ДП “Лугинське ЛГ”, Липницьке лісництво, кв. 47, вид. 19; кв. 48,  кв.51, вид. 22, 24, 29; кв. 52</t>
  </si>
  <si>
    <t>Липова піч</t>
  </si>
  <si>
    <t>Ємільчинський р-н, ДП “Ємільчинське ЛГ”, Корольовське лісництво, кв. 30, 35</t>
  </si>
  <si>
    <t xml:space="preserve"> ДП “Ємільчинське ЛГ”    </t>
  </si>
  <si>
    <t>Олевський  р-н,  ДП “Олевське ЛГ”, Олевське лісництво, кв. 19, 24-26, 33-35.</t>
  </si>
  <si>
    <t>Ольгино</t>
  </si>
  <si>
    <t xml:space="preserve"> Ємільчинський р-н, ДП “Ємільчинський лісгосп АПК”, кв. 2-8</t>
  </si>
  <si>
    <t xml:space="preserve"> ДП “Ємільчинський лісгосп АПК”</t>
  </si>
  <si>
    <t>Рішення облвиконкому від 23.12. 1991 р. № 360</t>
  </si>
  <si>
    <t>Плющ</t>
  </si>
  <si>
    <t>Овруцький р-н,  ДП “Словечанське ЛГ”, Городецьке лісництво, кв. 8, вид. 15; кв.13, вид.6</t>
  </si>
  <si>
    <t xml:space="preserve"> ДП “Словечанське ЛГ”       </t>
  </si>
  <si>
    <t>Прадуниха</t>
  </si>
  <si>
    <t>Олевський р-н,  ДП “Олевське ЛГ”, Кам’янське лісництво, кв. 55-59</t>
  </si>
  <si>
    <t xml:space="preserve">Розсохівський </t>
  </si>
  <si>
    <t xml:space="preserve">Народицький р-н, с. Розсохівське </t>
  </si>
  <si>
    <t xml:space="preserve">Розсохівська сільська рада  </t>
  </si>
  <si>
    <t>Собачий зуб</t>
  </si>
  <si>
    <t>Романівський р-н,  ДП “Баранівське ЛМГ”, Биківське лісництво, кв. 36, 37, 41, 42, 46, 52, 53, 54</t>
  </si>
  <si>
    <t xml:space="preserve"> ДП “Баранівське ЛМГ”</t>
  </si>
  <si>
    <t>Хмелі</t>
  </si>
  <si>
    <t>Овруцький р-н, ДП “Овруцький спецлісгосп”, Журбенське лісництво, кв. 56, вид. 4, 5, 6</t>
  </si>
  <si>
    <t xml:space="preserve"> ДП “Овруцький спецлісгосп”</t>
  </si>
  <si>
    <t>Циганка</t>
  </si>
  <si>
    <t xml:space="preserve"> Олевський р-н,  ДП “Олевське ЛГ” , Журжевицьке  лісництво, кв. 9, вид. 2, 6-8;  кв.12, вид. 2-4, 6-8, 12-13; кв.15, вид. 3, 4, 18, 21; кв.16, вид. 1-4; кв.17, вид. 1, 2, 5-7. </t>
  </si>
  <si>
    <t>Підсніжник</t>
  </si>
  <si>
    <t>Баранівський район, ДП «Баранівське ЛМГ», Зеремлянське лісництво, кв. 27, 28, кв. 45, 46.</t>
  </si>
  <si>
    <t>ДП «Баранівське ЛМГ»</t>
  </si>
  <si>
    <t>Рішення 22 сесії обласної ради п’ятого скликання від 13.11.09 №949 «Про утворення об’єктів природно-заповідного фонду місцевого значення».</t>
  </si>
  <si>
    <t xml:space="preserve">Тішевки </t>
  </si>
  <si>
    <t>Романівський район, ДП «Бердичівське ЛГ», Романівське лісництво, кв. 34, вид. 1</t>
  </si>
  <si>
    <t xml:space="preserve">ДП “Бердичівське ЛГ”  </t>
  </si>
  <si>
    <t>Барвенкове</t>
  </si>
  <si>
    <t>Коростенський  р-н,   ДП  “Коростенське  ЛМГ”,  Ушомирське лісництво, кв. 9,  вид. 29;  кв. 10, вид. 21, 22, 23, 26.</t>
  </si>
  <si>
    <t xml:space="preserve"> ДП  “Коростенське  ЛМГ”</t>
  </si>
  <si>
    <t>Берльоне</t>
  </si>
  <si>
    <t>Олевський  р-н,  ДП “Олевське ЛГ”,  Комсомольське лісництво, кв.  8-13, 15, 17</t>
  </si>
  <si>
    <t>Боброве болото</t>
  </si>
  <si>
    <t>Коростишівський р-н, ДП “Коростишівське ЛГ”, Смолівське лісництво, кв.117, вид. 1-19</t>
  </si>
  <si>
    <t xml:space="preserve"> ДП “Коростишівське ЛГ”  </t>
  </si>
  <si>
    <t>Довгий брід</t>
  </si>
  <si>
    <t xml:space="preserve"> Романівський  р-н, ДП “Бердичівське ЛГ”, Дзержинське лісництво, кв. 17, 18, 19, 20, 21, 22, 23, 24, 39, 40, 41, 42, 43</t>
  </si>
  <si>
    <t xml:space="preserve"> ДП “Бердичівське ЛГ”  </t>
  </si>
  <si>
    <t>Довгий мох</t>
  </si>
  <si>
    <t xml:space="preserve"> Овруцький р-н,  ДП “Словечанське ЛГ”, Велідницьке лісництво, кв. 83, вид. 18- 20,  25, 26, 28, 34; кв. 84, вид. 10, 18, 24, 25, 28-30; кв. 85, вид. 24, 31; кв. 89, вид. 4, 19-21.</t>
  </si>
  <si>
    <t xml:space="preserve"> ДП “Словечанське ЛГ”         </t>
  </si>
  <si>
    <t xml:space="preserve">Рішення сесії обласної ради XXII скликання від 03.03.1995 р. </t>
  </si>
  <si>
    <t>Заболоття</t>
  </si>
  <si>
    <t xml:space="preserve"> Овруцький р-н, ДП “Словечанський лісгосп  АПК”,  Бігунське лісництво, кв. 4, 8, 12, 14, 18-20, 24-26, 30, 32, 34, 37, 40-43, 45-52.</t>
  </si>
  <si>
    <t>Кленовський</t>
  </si>
  <si>
    <t xml:space="preserve"> Новоград-Волинський р-н,  ДП “Городницьке ЛГ”, Кленівське лісництво, кв. 1, вид. 7, 18-21, 23-25; кв. 2, вид. 14-24; кв.3, вид. 24-37, кв.4, кв. 5, вид. 11-19; кв. 6, вид. 27-40</t>
  </si>
  <si>
    <t xml:space="preserve"> ДП “Городницьке ЛГ”    </t>
  </si>
  <si>
    <t>Соловйове</t>
  </si>
  <si>
    <t>Овруцький р-н, ДП “Овруцьке ЛГ”, Піщаницьке лісництво, кв. 20, 24, 25, 26, 29-33, 36-41</t>
  </si>
  <si>
    <t xml:space="preserve"> ДП “Овруцьке ЛГ”</t>
  </si>
  <si>
    <t>Рішення 7 сесії 24 скликання облради від 23.04.2003р. № 207</t>
  </si>
  <si>
    <t xml:space="preserve">Сич </t>
  </si>
  <si>
    <t>Ємільчинський р-н,  ДП “Ємільчинське ЛГ”, Глумчанське лісництво, кв.  28, 29, 30</t>
  </si>
  <si>
    <t>Тетеревиний тік</t>
  </si>
  <si>
    <t>Червоноармійський р-н,  ДП “Житомирське ЛГ”, Новозаводське лісництво, кв. 73. 74</t>
  </si>
  <si>
    <t xml:space="preserve"> ДП “Житомирське ЛГ”  </t>
  </si>
  <si>
    <t>Токов мох</t>
  </si>
  <si>
    <t>Ємільчинський р-н,  ДП “Ємільчинське ЛГ”, Жужельське лісництво, кв. 2, 3, 10, 11</t>
  </si>
  <si>
    <t xml:space="preserve"> ДП “Ємільчинське ЛГ”     </t>
  </si>
  <si>
    <t>Токовище</t>
  </si>
  <si>
    <t xml:space="preserve"> Овруцький  р-н, ДП “Словечанський лісгосп АПК”, Бігунське лісництво, кв. 38</t>
  </si>
  <si>
    <t>ДП “Словечанський лісгосп АПК”</t>
  </si>
  <si>
    <t>Чернеча</t>
  </si>
  <si>
    <t>Любарський р-н,  ДП “Бердичівське ЛГ”, Любарське лісництво, кв. 27, 28, 29</t>
  </si>
  <si>
    <t xml:space="preserve"> ДП “Бердичівське ЛГ”    </t>
  </si>
  <si>
    <t>Щабель</t>
  </si>
  <si>
    <t xml:space="preserve"> Коростенський  р-н,  ДП  “Коростенське  ЛМГ”, Ушомирське лісництво, кв. 21,  вид. 12, 16, 17, 29; кв. 22,  вид. 17, 18, 25, 27, 28, 32; кв. 23,  вид. 8, 9, 10, 12, 13; кв.28,  вид. 1, 2, 3; кв. 29, вид. 1, 2, 3, 4.</t>
  </si>
  <si>
    <t xml:space="preserve"> ДП  “Коростенське  ЛМГ”  </t>
  </si>
  <si>
    <t xml:space="preserve">Товкачове </t>
  </si>
  <si>
    <t>Овруцький р-н, ДП «Овруцьке лісове господарство», Овруцьке лісництво, квартали 4, 5; Прилуцьке лісництво, квартали 70, 71, 76 (вид. 1-34, 36-47, 49-53)</t>
  </si>
  <si>
    <t>ДП «Овруцьке лісове господарство»</t>
  </si>
  <si>
    <t>Сестробиль</t>
  </si>
  <si>
    <t xml:space="preserve">Баранівський район, ДП «Баранівське ЛМГ», Явненське лісництво, кв. 18,19, кв. 23-28 </t>
  </si>
  <si>
    <t>Бовсунівський</t>
  </si>
  <si>
    <t>Лугинський р-н, ДП «Лугинський лісгосп АПК», Бовсунівське лісництво, кв. 16, кв. 17, кв. 21</t>
  </si>
  <si>
    <t>ДП «Лугинський лісгосп АПК»</t>
  </si>
  <si>
    <t>Борутинський</t>
  </si>
  <si>
    <t>ДП «Овруцький спецлісгосп», Борутинське лісництво, кв. 1 (площа 78 га), кв. 2 (площа 64 га), кв. 3 (площа 85 га), кв. 4 (площа 113 га), кв. 7 (площа 108 га), кв. 8 (площа 111 га), кв. 9 (площа 56 га), кв. 12 (площа 112 га),  кв. 13 (площа 122 га), кв. 14 (пл. 73 га), кв. 18 (пл. 111 га), кв. 19 (пл. 120 га), кв. 20 (пл. 111 га), кв. 21 (пл. 160 га), кв. 28 (пл. 109 га), кв. 29 (пл. 111 га), кв. 30 (пл. 69 га), кв. 36 (пл. 125 га), кв. 37 (пл. 116 га), кв. 38 (пл. 117 га), кв. 39 (пл. 117 га), кв. 40 (пл. 135 га), кв. 45 (пл. 108 га), кв. 46 (пл. 110 га), кв. 47 (пл. 122 га), кв. 48 (пл. 113 га), кв. 54 (пл. 107 га), кв. 55 (пл. 110 га), кв. 56 (пл. 123 га)</t>
  </si>
  <si>
    <t>ДП «Овруцький спецлісгосп»</t>
  </si>
  <si>
    <t>Рішення п’ятої сесії обласної ради                VI скликання від 17.05.11 р. № 208 «Про утворення об’єкта природно-заповідного фонду місцевого значення»</t>
  </si>
  <si>
    <t xml:space="preserve">Кам'янський </t>
  </si>
  <si>
    <t>ДП «Малинський лісгосп АПК», Недашківське лісництво, кв. 5,   вид. 1 – 25 (площа 85,2 га), кв. 6, вид. 1 – 23 (площа 81,6 га)</t>
  </si>
  <si>
    <t>Колонія чапель</t>
  </si>
  <si>
    <t>орнітологіч-ний</t>
  </si>
  <si>
    <t xml:space="preserve"> Володарсько-Волинський р-н, ДП “Вол.-Волинський лісгосп АПК”, кв. 41, вид. 10</t>
  </si>
  <si>
    <t xml:space="preserve"> ДП “Вол.-Волинський лісгосп АПК”</t>
  </si>
  <si>
    <t>Рішення десятої сесії обласної ради XXII скликання від 22.11.1997 р.</t>
  </si>
  <si>
    <t>Мусієвка</t>
  </si>
  <si>
    <t>Ружинський  р-н,  ДП  “Попільнянське ЛГ”, Ружинське лісництво, кв. 73, 74,  75,  76, 77, 78, 79</t>
  </si>
  <si>
    <t xml:space="preserve"> ДП  “Попільнянське ЛГ”</t>
  </si>
  <si>
    <t>Власенки</t>
  </si>
  <si>
    <t>Ружинський  р-н,  ДП  “Попільнянське ЛГ” , Ружинське лісництво, кв. 71, 72.</t>
  </si>
  <si>
    <t>Камінне село</t>
  </si>
  <si>
    <t>Олевський р-н,  ДП “Білокоровицьке ЛГ”, Замисловицьке лісництво, кв. 54, вид. 25-30; кв. 62, вид. 1, 2, 7, 9</t>
  </si>
  <si>
    <t>Алея верб</t>
  </si>
  <si>
    <t>Рижанська сільська рада</t>
  </si>
  <si>
    <t>Рішення Х сесії облради ХХII скликання від 22.11.97 р.</t>
  </si>
  <si>
    <t>Домогосподар Паламарчук Степан Петрович</t>
  </si>
  <si>
    <t>Рішення III сесії обласної ради ХХIII скликання від 17.09.1998 р.</t>
  </si>
  <si>
    <t>Грабчаковий ліс</t>
  </si>
  <si>
    <t>Коростишівський р-н, ДП “Коростишівський лісгосп АПК”, кв. 1, вид. 10, 13</t>
  </si>
  <si>
    <t>ДП “Коростишівський лісгосп АПК”,</t>
  </si>
  <si>
    <t>Рішення 7 сесії 24 скликання обласної ради від 23.04.2003р. № 207</t>
  </si>
  <si>
    <t>Деревицькі модрини</t>
  </si>
  <si>
    <t>Любарський р-н,  ДП “Бердичівське ЛГ”    , Любарське лісництво, кв.12, вид. 18, 21</t>
  </si>
  <si>
    <t xml:space="preserve"> ДП “Бердичівське ЛГ”      </t>
  </si>
  <si>
    <t>Рішення 14 сесії обласної ради ХХIII скликання від 04.07.2000 р.</t>
  </si>
  <si>
    <t>Добринські дуби</t>
  </si>
  <si>
    <t>Добринська сільська рада</t>
  </si>
  <si>
    <t>Дуб Велетень</t>
  </si>
  <si>
    <t>Андрушівський р-н,  ДП  “Попільнянське ЛГ”, Андрушівське лісництво, кв. 46, вид.4</t>
  </si>
  <si>
    <t xml:space="preserve"> ДП  “Попільнянське ЛГ”   </t>
  </si>
  <si>
    <t>Рішення облвиконкому від 31.03.1964 р. № 149</t>
  </si>
  <si>
    <t>Липка</t>
  </si>
  <si>
    <t>Андрушівський р-н, с. Степок, подвір’я ЗОШ І-Ш ст.</t>
  </si>
  <si>
    <t>Степківська  ЗОШ І-Ш ст.</t>
  </si>
  <si>
    <t>Романівські дуби</t>
  </si>
  <si>
    <t>Дзержинський р-н,  ДП “Бердичівське ЛГ”, Дзержинське лісництво, кв. 30, виділ 1, кв.31, виділ 13</t>
  </si>
  <si>
    <t>Сім лип</t>
  </si>
  <si>
    <t>Черняхівський р-н, с. Корчівка (північно-східна околиця)</t>
  </si>
  <si>
    <t>Сліпчицька сільська рада</t>
  </si>
  <si>
    <t>Тополі Стебницького</t>
  </si>
  <si>
    <t>СТОВ “Радичі”</t>
  </si>
  <si>
    <t>Урочище Криниченька (чотири дуби віком 550 р.)</t>
  </si>
  <si>
    <t>Радомишльський р-н,  ДП “Радомишльське ЛМГ”, Поташнянське лісництво, кв. 5, вид.11</t>
  </si>
  <si>
    <t>Урочище Тригір’я (три дуби черешчаті, 500-550 р.)</t>
  </si>
  <si>
    <t>Житомирський район, землі КЕЧ Житомирського району,   Тригірське лісництво, кв. 18, вид.2</t>
  </si>
  <si>
    <t>Рішення облвиконкому від 31.031964 р. № 149</t>
  </si>
  <si>
    <t>Урочище “Язвін-1” (одинокий дуб черешчатий 300р.)</t>
  </si>
  <si>
    <t>Овруцький р-н,  ДП “Овруцький спецлісгосп”, Ситовецьке лісництво, кв. 22, вид.7</t>
  </si>
  <si>
    <t>Урочище “Язвін-2” (одинокий дуб черешчатий 280 р.)</t>
  </si>
  <si>
    <t>Овруцький р-н,  ДП “Овруцький спецлісгосп”, Ситовецьке лісництво, кв. 9, вид. 26</t>
  </si>
  <si>
    <t xml:space="preserve">  ДП “Овруцький спецлісгосп”</t>
  </si>
  <si>
    <t>Урочище “Язвін-3” (одинокий дуб черешчатий 280 р.)</t>
  </si>
  <si>
    <t>Овруцький р-н,  ДП “Овруцький спецлісгосп”, Ситовецьке лісництво, кв. 10, вид.22</t>
  </si>
  <si>
    <t>Богданів дуб</t>
  </si>
  <si>
    <t>Новоград-Волинський район, ДП «Новоград-Волинське ДЛМГ», Пилиповецьке лісництво, кв. 2, вид. 10</t>
  </si>
  <si>
    <t>Рішення II сесії обласної ради VI скликання від 14.12.10 № 21 «Про утворення об’єкта природно-заповідного фонду місцевого значення»</t>
  </si>
  <si>
    <t>Чорна береза</t>
  </si>
  <si>
    <t>Рішення III сесії облради ХХIII скликання від 17.09.1998р.</t>
  </si>
  <si>
    <t>Життєдайне джерело Богородиці</t>
  </si>
  <si>
    <t>Черняхівський р-н, учгосп “Україна”, 3 км від смт Черняхів, 400 м ліворуч дороги Черняхів-Червоноармійськ</t>
  </si>
  <si>
    <t>Учгосп “Україна” Житомирського національного агроекологічного університету</t>
  </si>
  <si>
    <t>Рішення 14 сесії обласної ради  ХХIII скликання від 04.07.2000 р.</t>
  </si>
  <si>
    <t>Житомирський облздороввідділ, обллікцентр вертибрології і реабілітації</t>
  </si>
  <si>
    <t>Рішення облвиконкому від 07.12.1970 р. № 624</t>
  </si>
  <si>
    <t xml:space="preserve"> ДП “Вол-Волинський лісгосп АПК”</t>
  </si>
  <si>
    <t>Баранячі лоби</t>
  </si>
  <si>
    <t>м.Коростень, міський парк, на березі р.Уж</t>
  </si>
  <si>
    <t xml:space="preserve">Коростенська міська рада </t>
  </si>
  <si>
    <t>Велетенські котли</t>
  </si>
  <si>
    <t>м. Коростень, міський парк, на березі р.Уж</t>
  </si>
  <si>
    <t>Коростенська міська рада</t>
  </si>
  <si>
    <t>Виходи гранітів лизниківського типу</t>
  </si>
  <si>
    <t>ВАТ “Лезниківський кар’єр”</t>
  </si>
  <si>
    <t>Рішення III сесії обласної ради ХХIII скликання від 17. 09. 21998 р.</t>
  </si>
  <si>
    <t>Відслонення білокоровиць-ких кварцитів</t>
  </si>
  <si>
    <t>Олевський р-н, с. Рудня-Озерянська,  ДП “Білокоровицьке ЛГ”,        Озерянське лісництво кв. 37, вид. 1</t>
  </si>
  <si>
    <t>Рішення III сесії обласної ради XXIII скликання від 17.09. 1998 р.</t>
  </si>
  <si>
    <t>Відслонення головинського габро</t>
  </si>
  <si>
    <t>Черняхівський р-н,  с. Сліпчиці, східний  кар’єр</t>
  </si>
  <si>
    <t xml:space="preserve"> ЗАТ  Головинський кар’єр “Граніт”</t>
  </si>
  <si>
    <t>Відслонення іризуючого лабрадориту</t>
  </si>
  <si>
    <t>Рішення III сесії обласної ради ХХIII скликання від 1709.1998 р.</t>
  </si>
  <si>
    <t>Відслонення нижньопроте-розойських конгломератів</t>
  </si>
  <si>
    <t xml:space="preserve"> Ленінська сільська рада</t>
  </si>
  <si>
    <t>Рішення III сесії обласної ради ХХШ скликання від 17.09.1998 р.</t>
  </si>
  <si>
    <t>Відслонення пегматиту</t>
  </si>
  <si>
    <t xml:space="preserve"> Городська сільська рада</t>
  </si>
  <si>
    <t>Мальовничі скелі</t>
  </si>
  <si>
    <t xml:space="preserve">Житомирський р-н, с. Нова Рудня, правий і лівий береги р. Тетерів, </t>
  </si>
  <si>
    <t xml:space="preserve"> ДП “Житомирський лісгосп АПК”</t>
  </si>
  <si>
    <t>Ольжині купальні</t>
  </si>
  <si>
    <t xml:space="preserve">Коростенська міська рада  </t>
  </si>
  <si>
    <t>Скеля Голова Чацького</t>
  </si>
  <si>
    <t>м.Житомир, лівий берег р.Тетерів, в 200 м від греблі ВАТ “Льонотекс”</t>
  </si>
  <si>
    <t>Житомирський міськкомунгосп</t>
  </si>
  <si>
    <t>Рішення облвиконкому від 20.11.1967. № 610</t>
  </si>
  <si>
    <t>Скеля Кам’яний гриб</t>
  </si>
  <si>
    <t>м. Новоград-Волинський (східна частина міста)</t>
  </si>
  <si>
    <t>Новоград-Волинський міськкомунгосп</t>
  </si>
  <si>
    <t>Скеля Чотири брати</t>
  </si>
  <si>
    <t>Скеля Крашевського</t>
  </si>
  <si>
    <t>В/ч А-0339</t>
  </si>
  <si>
    <t>Флороносні пісковики</t>
  </si>
  <si>
    <t>Володарсько-Волинський р-н, між с. Волянщина і Невирівка, на правому березі  р. Ірша</t>
  </si>
  <si>
    <t xml:space="preserve"> Рижанська сільська рада</t>
  </si>
  <si>
    <t>Рішення облвиконкому від 20.11.1967 р. №  610</t>
  </si>
  <si>
    <t>Гладковицький</t>
  </si>
  <si>
    <t xml:space="preserve">  </t>
  </si>
  <si>
    <t>Еліта</t>
  </si>
  <si>
    <t xml:space="preserve"> Дослідне  господарство “Грозинське”</t>
  </si>
  <si>
    <t>Пілява</t>
  </si>
  <si>
    <t>Новоград-Волинський р-н,  ДП “Новоград-Волинське ДЛМГ”  , Піщівське лісництво, кв. 63, вид. 8, 9, 16</t>
  </si>
  <si>
    <t xml:space="preserve"> ДП “Новоград-Волинське ДЛМГ”    </t>
  </si>
  <si>
    <t>Андрушівський р-н, м. Андрушівка</t>
  </si>
  <si>
    <t xml:space="preserve">Андрушівське комунальне підприємство “Комсервіс”   </t>
  </si>
  <si>
    <t>Бондарецький</t>
  </si>
  <si>
    <t xml:space="preserve">Житомирський р-н, с. Бондарці  </t>
  </si>
  <si>
    <t xml:space="preserve"> ПАТ “Житомирський меблевий комбінат”</t>
  </si>
  <si>
    <t>Високівський</t>
  </si>
  <si>
    <t>Високівська сільська рада</t>
  </si>
  <si>
    <t>Рішення облвиконкому від 22.12.1973 р. № 505</t>
  </si>
  <si>
    <t>Вільхівський</t>
  </si>
  <si>
    <t>Вільшанська сільська рада</t>
  </si>
  <si>
    <t>Двори-щанський парк</t>
  </si>
  <si>
    <t>Дворищанська загальноосвітня школа</t>
  </si>
  <si>
    <t>Рішення III сесії обласної .ради XXIII скликання від 17.09.1998 р.</t>
  </si>
  <si>
    <t>Демчинський</t>
  </si>
  <si>
    <t>Бердичівський р-н, с. Демчин, залізнична станція Демчин</t>
  </si>
  <si>
    <t>Бердичівська дистанція  захисних лісонасаджень</t>
  </si>
  <si>
    <t>Парк ім. Кутузова</t>
  </si>
  <si>
    <t>Володарськ-Волинський р-н,  смт Володарськ-Волинський</t>
  </si>
  <si>
    <t xml:space="preserve"> Володарсько-Волинська дільниця “Благоустрій-сервіс” </t>
  </si>
  <si>
    <t>Парк ім. Міклухо-Маклая</t>
  </si>
  <si>
    <t>Малинський р-н, м. Малин</t>
  </si>
  <si>
    <t>Малинський міськвиконком</t>
  </si>
  <si>
    <t>м. Житомир, вул. Старий бульвар, 34</t>
  </si>
  <si>
    <t>КП «Інспекція з благоустрою м. Житомира»</t>
  </si>
  <si>
    <t>Рішення облвиконкому юд 31.03.1964 р. № 149</t>
  </si>
  <si>
    <t>Кмитівський</t>
  </si>
  <si>
    <t>Коростишівський р-н, с. Кмитів</t>
  </si>
  <si>
    <t>Кмитівська школа-інтернат</t>
  </si>
  <si>
    <t>Рішення облвиконкому від 10.05.1972 р. № 198</t>
  </si>
  <si>
    <t>Корости-шівський</t>
  </si>
  <si>
    <t>м. Коростишів</t>
  </si>
  <si>
    <t>КП «Коростишівський комунальник»</t>
  </si>
  <si>
    <t>Овруцький</t>
  </si>
  <si>
    <t>м. Овруч</t>
  </si>
  <si>
    <t xml:space="preserve"> Овруцьке багатогалузеве виробниче орендне управління житлово-комунального господарства</t>
  </si>
  <si>
    <t>Райгородський</t>
  </si>
  <si>
    <t xml:space="preserve"> Райгородоцька сільська рада Бердичівського району</t>
  </si>
  <si>
    <t>Турчинівський</t>
  </si>
  <si>
    <t xml:space="preserve"> Турчинівське СПТУ-30</t>
  </si>
  <si>
    <t>Тютюн-никівський</t>
  </si>
  <si>
    <t>Тютюнниківська сільська рада</t>
  </si>
  <si>
    <t>Ушомирський</t>
  </si>
  <si>
    <t>Ушомирська  сільська рада</t>
  </si>
  <si>
    <t>Рішення облвиконкому від 07.12.1і970 р. №624</t>
  </si>
  <si>
    <t>Червонський</t>
  </si>
  <si>
    <t>Андрушівський р-н, смт Червоне</t>
  </si>
  <si>
    <t>ВАТ “’Червонський цукровик”</t>
  </si>
  <si>
    <t>Юліно</t>
  </si>
  <si>
    <t>Овруцьке СПТУ №35</t>
  </si>
  <si>
    <t xml:space="preserve">Поліський </t>
  </si>
  <si>
    <t>Овруцький район, с. Селезівка, Копищанське і Перганське лісництва ДП “Олевське ЛГ” та Селезівське лісництво ДП “Словечанське ЛГ”</t>
  </si>
  <si>
    <t>Житомирська область</t>
  </si>
  <si>
    <t>«Древлянський»</t>
  </si>
  <si>
    <t xml:space="preserve">природний заповідник </t>
  </si>
  <si>
    <t xml:space="preserve">Всьго заказників загальнодержавного значення </t>
  </si>
  <si>
    <t>Розпорядження РМ УРСР від 14.10.1975р. № 780-Р</t>
  </si>
  <si>
    <t>Розпорядження РМ УРСР від 07.08.1963р. № 1180-Р</t>
  </si>
  <si>
    <t>Розпорядження РМ УРСР від 07.08.1963 р. № 1180-Рі Постанова КМУ від 12.10.1992 р.  № 584</t>
  </si>
  <si>
    <t>Ружинськнй р-н, с. Верхівня</t>
  </si>
  <si>
    <t>Чуднівський район, с. Троща, ДП “Дзержинський лісгосп АПК”, кв. 56</t>
  </si>
  <si>
    <t>Постанова РМ УРСР від 29.01.1960р. № 105</t>
  </si>
  <si>
    <t>Рішення 8 сесії обласної ради п’ятого скликання від 05.04.07 № 191 «Про утворення об’єкту природно-заповідного фонду місцевого значення»;  уточнено площу заказника рішенням 8 сесії Житомирської обласної ради шостого скликання від 15.12.11 №373 «Про створення нових та уточнення площ існуючих об’єктів природно-заповідного фонду місцевого значення, про зміну користувача заповідного об’єкта»</t>
  </si>
  <si>
    <t>Рішення облвиконкому від 23.12.1991 р.  № 360</t>
  </si>
  <si>
    <t xml:space="preserve"> Овруцький  р-н,  ДП “Словечанське ЛГ”,  Кованське лісництво, кв. 1-5, 15, 22, 23, 30-32, 35-40, 44, 45; Городецьке лісництво, кв. 7, 8, 13, 16-19,  22, 23, 29-32, 37, 39-42, 43-48, 50-56,  Листвинське лісництво, кв., 1-7, 15-17, 22-24, 31-33, 42, 43, 73, 77-82, Усівське лісництво, кв. 1, 2, 6-10, 17-19, 26-28, 30, 31, 36, 37, 42, 50, 52-80, Велідницьке лісництво, кв. 23, 24, 34, 35, 43, 44, 52-55, 64-66, 75, 82, 84, 86-98, Тхоринське лісництво, кв. 1, 3-31.</t>
  </si>
  <si>
    <t xml:space="preserve"> Рішення 14 сесії облради 23 скликання від 04.07.2000 р. «Про території та об’єкти природно-заповідного фонду місцевого значення» (площа – 2184 га). Розширено рішенням XXI сесії Житомирської обласної ради V скликання від 09.09.09 № 883 «Про утворення та розширення об’єктів природно-заповідного фонду місцевого значення» (площа – 2189,4га; розширено з 2184 га до 2189,4 га). Розширено рішенням XXIV сесії Житомирської обласної ради V скликання від 11.05.10 № 1084 «Про зміну меж об’єктів природно-заповідного фонду місцевого значення» з 2189,4 га до 2189,7 га</t>
  </si>
  <si>
    <t>Рішення 15 сесії обласної ради п’ятого скликання від 26.06.08  № 595 «Про утворення об’єктів природно-заповідного фонду місцевого значення» (площа – 80,2 га). Розширено рішенням XXIV сесії Житомирської обласної ради V скликання від 11.05.10 № 1084 «Про зміну меж об’єктів природно-заповідного фонду місцевого значення» з 80,2 га до 117,0 га</t>
  </si>
  <si>
    <t>Рішення облвиконкому від 01.02.1988 р.   № 27 (295,0 га). Розширено рішенням 26 сесії обласної ради   5 скликання від 08.09.10 № 1163 «Про утворення об’єктів природно-заповідного фонду місцевого значення» (розширено з 295,0 га до 836,5 га)</t>
  </si>
  <si>
    <t>Рішення облвиконкому від 21.01.1982 р. № 26 (20,0 га). Розширено рішенням 26 сесії обласної ради   5 скликання від 08.09.10 № 1163 «Про утворення об’єктів природно-заповідного фонду місцевого значення» (розширено з  20,0 га до 271,0 га)</t>
  </si>
  <si>
    <t>Овруцький р-н, ДП “Овруцьке ЛГ”, Прилуцьке лісництво, кв. 76, вид. 35, 48 – 20,0 га;  ДП  “Словечанський  лісгосп АПК” – 20, 0 га,   Овруцьке лісництво, кв. 24, вид. 4, 7, 8, 10-17.</t>
  </si>
  <si>
    <t xml:space="preserve">  ДП “Овруцьке ЛГ” ДП “Словечанський лісгосп  АПК”</t>
  </si>
  <si>
    <t>Рішення облвиконкому від 21.01.1982 р. № 26 (22,0 га). Розширено рішенням 26 сесії обласної ради   5 скликання від 08.09.10 № 1163 «Про утворення об’єктів природно-заповідного фонду місцевого значення» (розширено з  22,0 га до 214 га)</t>
  </si>
  <si>
    <t>Рішення 23 сесії Житомирської обласної ради п’ятого скликання від 18.03.10 № 1023 «Про утворення об’єкта природно-заповідного фонду місцевого значення» (площа становить 14,0 га). Рішенням XII сесії Житомирської обласної ради VI скликання від 22.11.12 № 718 «Про створення нових і зміну меж існуючих об’єктів природно-заповідного фонду місцевого значення» площу заказника змінено з 14,0 га на 14,5 га</t>
  </si>
  <si>
    <t>Рішення 11 сесії 23 скликання облради від 29.11.2001 (площа становить 45,0 га: Ружинський  р-н,  ДП  “Попільнянське ЛГ”,  Ружинське лісництво, кв. 77). Рішенням  XII сесії Житомирської обласної ради VI скликання від 22.11.12 № 718 «Про створення нових і зміну меж існуючих  об’єктів природно-заповідного фонду місцевого значення» розширено межі заказника на 198 га за рахунок кварталів 73, 74, 75, 76, 78, 79 Ружинського лісництва, після чого його  площа становить 243 га</t>
  </si>
  <si>
    <t>Володарсько-Волинський р-н, с. Рижани, біля середньої школи</t>
  </si>
  <si>
    <t>Володарсько-Волинський р-н, с. Гацківка, подвір’я будинку № 9, вул. Корольова, садиба Паламарчука Степана Петровича</t>
  </si>
  <si>
    <t>Володарсько-Волинський р-н, с. Добринь, вул. К. Маркса, навпроти будинку №5</t>
  </si>
  <si>
    <t>Володарсько-Волинський р-н, с. Стебниця</t>
  </si>
  <si>
    <t>Володарсько-Волинський р-н, с. Стебниця, біля тваринницької ферми</t>
  </si>
  <si>
    <t>Радонові джерела  м. Житомира</t>
  </si>
  <si>
    <t>м. Житомир, вул. Жуйка, 47</t>
  </si>
  <si>
    <t xml:space="preserve">Криничка </t>
  </si>
  <si>
    <t>Володарсько-Волинський р-н, с. Старий Бобрик</t>
  </si>
  <si>
    <t>Володарсько-Волинський р-н, с. Лизник, північна стінка кар’єру</t>
  </si>
  <si>
    <t>Черняхівський р-н, смт Головине, Головинський кар’єр</t>
  </si>
  <si>
    <t>Радомишльський р-н, с. Леніне, на північ 1 км.</t>
  </si>
  <si>
    <t>Коростишівський район, с. Високий Камінь, заплава лівого берега р. Тетерів</t>
  </si>
  <si>
    <t>м. Житомир, вул. Черняхівського, правий берег р.Тетерів, в 100 м від греблі ВАТ “Льонотекс”</t>
  </si>
  <si>
    <t>Житомирський р-н, правий берег р. Гнилоп’ять</t>
  </si>
  <si>
    <t>Овруцький р-н,  ДП “Овруцьке ЛГ”  Гладковицьке лісництво, кв. 38</t>
  </si>
  <si>
    <t xml:space="preserve">Коростенськии  р-н, с. Грозине, дослідне господарство “Грозинське”  </t>
  </si>
  <si>
    <t>Рішення облвиконкому від 01.02.1988 р.  № 27</t>
  </si>
  <si>
    <t>Андрушівський</t>
  </si>
  <si>
    <t>Черняхівський р-н, с. Високе, центр села</t>
  </si>
  <si>
    <t>Романівський р-н, с. Вільха</t>
  </si>
  <si>
    <t>Володарсько-Волинський р-н, с. Дворище</t>
  </si>
  <si>
    <t>Рішення облвиконкому від 22.12.1973 р. № 505 (площа заповідного об’єкта становить 43,0 га). Рішенням IX сесії Житомирської обласної ради VI скликання від 22.03.12 № 503 «Про створення нових та уточнення площі існуючого об’єкта природно-заповідного фонду місцевого значення» площу парку-пам'ятки змінено (зменшено) до 29,6348 га</t>
  </si>
  <si>
    <t>Парк ім. Ю. Гагаріна</t>
  </si>
  <si>
    <t>Бердичівський р-н, с. Райгородок</t>
  </si>
  <si>
    <t>Рішення облвиконкому від 20.11.1967 р. № 610; змінено користувача з ДП «Дзержинський лісгосп АПК» на Райгородоцьку сільську раду Бердичівського району рішенням 8 сесії Житомирської обласної ради шостого скликання від 15.12.11 №373 «Про створення нових та уточнення площ існуючих об’єктів природно-заповідного фонду місцевого значення, про зміну користувача заповідного об’єкта»</t>
  </si>
  <si>
    <t>Чуднівський район, с. Турчинівка</t>
  </si>
  <si>
    <t>Чуднівський район, с. Тютюнники</t>
  </si>
  <si>
    <t>Коростенський р-н, с. Ушомир</t>
  </si>
  <si>
    <t xml:space="preserve">Овруцький р-н, біля  с. Потаповичі  </t>
  </si>
  <si>
    <t>Карпатський</t>
  </si>
  <si>
    <t>Укази Президента України від 26.11.1993 р. № 563/93, від 11.04.1997 № 325/97, від 14.01.2010 № 25/2010</t>
  </si>
  <si>
    <t>Разом:</t>
  </si>
  <si>
    <t>Указ Президента України від 27.09.1999 року № 1230/99</t>
  </si>
  <si>
    <t>Іршавський р-н</t>
  </si>
  <si>
    <t>НПП "Зачарований край"”</t>
  </si>
  <si>
    <t>Указ Президента України від 21.05.2009 року № 343/2009</t>
  </si>
  <si>
    <t>“Брадульський”</t>
  </si>
  <si>
    <t>Тячівський р-н, с. Руська Мокра, ДП “Мокрянське ЛМГ”, Брадульське л-во, квартали 1-5</t>
  </si>
  <si>
    <t>ДП “Мокрянське ЛМГ”</t>
  </si>
  <si>
    <t>Ріш.ОВК від 23.10.1984 р. № 253</t>
  </si>
  <si>
    <t>“Росішний”</t>
  </si>
  <si>
    <t>ДП “Воловецьке ЛГ”</t>
  </si>
  <si>
    <t>“Діброва”</t>
  </si>
  <si>
    <t>ДП “Великобичківське ЛМГ”</t>
  </si>
  <si>
    <t>“Кам’янка”</t>
  </si>
  <si>
    <t>НПП “Синевир”</t>
  </si>
  <si>
    <t>“Чорна гора”</t>
  </si>
  <si>
    <t>ДП “Виноградівське ЛГ” – 76,0 га</t>
  </si>
  <si>
    <t>“Юлівська гора”</t>
  </si>
  <si>
    <t>ДП “Виноградівське ЛГ”</t>
  </si>
  <si>
    <t>"Урочища Затінки і Тересянка”</t>
  </si>
  <si>
    <t>ДП „Рахівське ЛДГ”</t>
  </si>
  <si>
    <t>“Гладинський”</t>
  </si>
  <si>
    <t>ДП “Брустурянське ЛМГ”</t>
  </si>
  <si>
    <t>“Горгани і Тавпіширка”</t>
  </si>
  <si>
    <t>“Кедринський”</t>
  </si>
  <si>
    <t>“Керничний”</t>
  </si>
  <si>
    <t>"Урочища Странзул, Задня, Кедрин”</t>
  </si>
  <si>
    <t>.</t>
  </si>
  <si>
    <t>Загальнозоологічні</t>
  </si>
  <si>
    <t>“Річанський”</t>
  </si>
  <si>
    <t>Загальнозоо-логічний</t>
  </si>
  <si>
    <t>Іршавський р-н,</t>
  </si>
  <si>
    <t>ДП “Довжанське ЛМГ”</t>
  </si>
  <si>
    <t>ПРМ УРСР від 26.12.1985 р. № 451</t>
  </si>
  <si>
    <t>“Тур´є-Полянський”</t>
  </si>
  <si>
    <t>ДП “Перечинське ЛГ”</t>
  </si>
  <si>
    <t>“Великодоброньський”</t>
  </si>
  <si>
    <t>ДП “Ужгородське ЛГ”</t>
  </si>
  <si>
    <t>„Потік Оса”</t>
  </si>
  <si>
    <t>Загально-зоологічний</t>
  </si>
  <si>
    <t>Указ Президента України від 09.12.1998 р. № 1341/98</t>
  </si>
  <si>
    <t>Орнітологічні</t>
  </si>
  <si>
    <t>“Соколові скелі”</t>
  </si>
  <si>
    <t>ДП ,,Перечинське ЛГ”</t>
  </si>
  <si>
    <t>Гідрологічні</t>
  </si>
  <si>
    <t>“Апшинецький”</t>
  </si>
  <si>
    <t>ДП “Ясінянське ЛМГ”</t>
  </si>
  <si>
    <t>“Зачарована долина”</t>
  </si>
  <si>
    <t>Геологічний</t>
  </si>
  <si>
    <t>НПП "Зачарований край"</t>
  </si>
  <si>
    <t>“Гора Високий камінь”</t>
  </si>
  <si>
    <t>Ріш. ОВК від 25.07.1972 р. № 243, Розп. РМ УРСР від 14.10.1975 № 780–р, Ріш.ОВК від 23.10.1984 р. № 253</t>
  </si>
  <si>
    <t>“Гора Яворник”</t>
  </si>
  <si>
    <t>ДП “В.Березнянське ЛГ”</t>
  </si>
  <si>
    <t>Розп. РМ УРСР від 14.10.1975 № 780–р, Ріш ОВК від 23.10.1984 р. № 253 (Увійшла до складу НПП “Ужанський”, Указ Презид. від 27.09.1999 р.№ 1230/99)</t>
  </si>
  <si>
    <t>"Урочище Тепла яма”</t>
  </si>
  <si>
    <t>"Урочище "Довгий потік"</t>
  </si>
  <si>
    <t>ДП “Великобичківське ЛМГ, 21,0 га</t>
  </si>
  <si>
    <t>“Скелі Близниці”</t>
  </si>
  <si>
    <t>КБЗ</t>
  </si>
  <si>
    <t>ДП “Міжгірське ЛГ”</t>
  </si>
  <si>
    <t>“Атак”</t>
  </si>
  <si>
    <t>ДП “Берегівське ЛГ”</t>
  </si>
  <si>
    <t>Ріш. ОВК від 25.07.1972 р. № 243, Розп. РМ УРСР від 14.10.1975 № 780–р, Ріш ОВК від 23.10.1984 р. № 253, входить до складу РЛП "Притисянський"</t>
  </si>
  <si>
    <t>“Голятин”</t>
  </si>
  <si>
    <t>ДП “Міжгірське ЛГ””</t>
  </si>
  <si>
    <t xml:space="preserve">Ріш. ОВК від 25.07.1972 р. № 243, Розп. РМ УРСР від 14.10.1975 № 780–р, Ріш ОВК від 23.10.1984 р. № 253, </t>
  </si>
  <si>
    <t>Ріш ОВК від 23.10.1984 р. № 253</t>
  </si>
  <si>
    <t>"Болото Чорне багно" ("Чорні багна")</t>
  </si>
  <si>
    <t>"Ботанічний сад Ужгородського державного університету" ("Ботанічний сад УжНУ")</t>
  </si>
  <si>
    <t>УжНУ</t>
  </si>
  <si>
    <t>"Парк санаторію "Карпати"</t>
  </si>
  <si>
    <t>Мукачівський р-н урочище “Берегвар”</t>
  </si>
  <si>
    <t>Території та об’єкти ПЗФ місцевого значення</t>
  </si>
  <si>
    <t>Регіональні ландшафтні парки</t>
  </si>
  <si>
    <t>РЛП “ Притисянський ”</t>
  </si>
  <si>
    <t>Відповідно до дотатків рішення обласної ради від 07.08.2009 р. № 908</t>
  </si>
  <si>
    <t>Рішення обласної ради від 07.08.2009 р. № 908</t>
  </si>
  <si>
    <t>"Синяк"</t>
  </si>
  <si>
    <t>Мукачівський р-н, с. Синяк</t>
  </si>
  <si>
    <t>ДП "Мукачівське ДЛГ" (303,6614 га – з вилученням, 4253,6686 га – без вилучення), Мукачівська РДА (46,3386 га лісів і земель запасу Чинадіївської селищної ради – з вилученням, 27, 6232 га – без вилучення), Центр сприяння розвитку туризму "Синяк"</t>
  </si>
  <si>
    <t>Рішення обласної ради від 26 травня 2011 року № 229</t>
  </si>
  <si>
    <t>“Грабовець”</t>
  </si>
  <si>
    <t>Міжгірський р-н</t>
  </si>
  <si>
    <t>Ріш.ОВК від 07.03.1990 р. № 55</t>
  </si>
  <si>
    <t>“Остра”</t>
  </si>
  <si>
    <t>Кам`яницька сільська рада</t>
  </si>
  <si>
    <t>Ріш.облради від 13.07.2012 р. № 523</t>
  </si>
  <si>
    <t>“Тихий”</t>
  </si>
  <si>
    <t>Ріш.ОВК від 18.11.1969 року № 414, Ріш.ОВК від 25.07.1972 р. № 243, Ріш.ОВК від 23.10.1984 р. № 253 (Увійшов до складу Ужанського НПП без вилучення площі, Указ Презид. від 27.09.1999 р.№ 1230/99)</t>
  </si>
  <si>
    <t>“Дубова”</t>
  </si>
  <si>
    <t>“Уличанка”</t>
  </si>
  <si>
    <t>Ужанський НПП</t>
  </si>
  <si>
    <t>ДП “Мукачівське ЛГ”</t>
  </si>
  <si>
    <t>Ріш.ОВК від 18.11.1969 року № 414, Ріш.ОВК від 25.07.1972 р. № 243 (7,0 га), Ріш.ОВК від 23.10.1984 р. № 253</t>
  </si>
  <si>
    <t>“Красна долина”</t>
  </si>
  <si>
    <t>ДП “Свалявське ЛГ”</t>
  </si>
  <si>
    <t>Ріш.ОВК від 07.03.1990 р. № 55 (50,0 га), Ріш. 12 сесії 21 склик. облради від 31.05.1993</t>
  </si>
  <si>
    <t>“Пинава”</t>
  </si>
  <si>
    <t>“Веймутова сосна”</t>
  </si>
  <si>
    <t>ДП “Великлбичківське ЛМГ”</t>
  </si>
  <si>
    <t>Ріш.ОВК від 18.11.1969 року № 414, Ріш.ОВК від 23.10.1984 р. № 253 (Увійшов до складу КБЗ, Указ Президента від 11.04.1997 р. № 325/97 )</t>
  </si>
  <si>
    <t>“Радянські Карпати”</t>
  </si>
  <si>
    <t>ДП “Ясінянське ЛМГ” – 574,9 га</t>
  </si>
  <si>
    <t>“Явірник”</t>
  </si>
  <si>
    <t>“Дугласова ялиця”</t>
  </si>
  <si>
    <t>Ужгородське військове лісництво</t>
  </si>
  <si>
    <t>Ріш.ОВК від 18.11.1969 року № 414, Ріш. ОВК від 25.07.1972 р. № 243</t>
  </si>
  <si>
    <t>“Темнатик”</t>
  </si>
  <si>
    <t>Рішення обласної ради від 24.04.2009 р. № 846</t>
  </si>
  <si>
    <t>"Тополина"</t>
  </si>
  <si>
    <t>Свалявський р-н, околиця с. Солочин</t>
  </si>
  <si>
    <t>Солочинська сільська рада</t>
  </si>
  <si>
    <t>Рішення обласної ради від 12 серпня 2011 року № 265</t>
  </si>
  <si>
    <t>"Привододільний"</t>
  </si>
  <si>
    <t>Воловецький р-н, ДП «Воловецьке ЛГ», Пашківське лісництво, квартали 1(188,0 га), 2 (95 га), 3 (128,0 га), 4 (165,0 га), 17 (146,0 га)</t>
  </si>
  <si>
    <t>ДП «Воловецьке ЛГ»</t>
  </si>
  <si>
    <t>Рішення обласної ради від 16 листопада 2012 року № 553</t>
  </si>
  <si>
    <t>“Голаня”</t>
  </si>
  <si>
    <t>Ріш.ОВК від 07.03.1990 р. № 55, (Увійшов до складу Ужанського НПП Указ Презид. від 27.09.1999 р. № 1230/99)</t>
  </si>
  <si>
    <t>“Ерташі”</t>
  </si>
  <si>
    <t>Ріш.ОВК від 07.03.1990 р. № 55 (Увійшов до складу Ужанського НПП Указ Презид. від 27.09.1999 р.№ 1230/99)</t>
  </si>
  <si>
    <t>“Пасіки”</t>
  </si>
  <si>
    <t>Солянська сільська рада</t>
  </si>
  <si>
    <t>“Пікуй”</t>
  </si>
  <si>
    <t>Рішення ОВК від 07.03.1990 р. № 55</t>
  </si>
  <si>
    <t>“Голиця”</t>
  </si>
  <si>
    <t>Гірсько–Карпатська дослідна станція</t>
  </si>
  <si>
    <t>“Млаки”</t>
  </si>
  <si>
    <t>Видричанська сільська рада</t>
  </si>
  <si>
    <t>“Церлянка”</t>
  </si>
  <si>
    <t>“Говерлянка”</t>
  </si>
  <si>
    <t>ДП “Рахівське ЛДГ”</t>
  </si>
  <si>
    <t>“Станислав”</t>
  </si>
  <si>
    <t>“Арніка”</t>
  </si>
  <si>
    <t>Ріш.ОВК від 18.10.1983 р. № 270, Ріш.ОВК від 23.10.1984 р. № 253</t>
  </si>
  <si>
    <t>“Аршична”</t>
  </si>
  <si>
    <t>“Бертяник”</t>
  </si>
  <si>
    <t>"Бузок"</t>
  </si>
  <si>
    <t>“Лілія”</t>
  </si>
  <si>
    <t>Богданська сільська рада</t>
  </si>
  <si>
    <t>Ріш.12 сесії.21 скликання обласної ради  31.05.1993р.</t>
  </si>
  <si>
    <t>“Чорнянський деренковач”</t>
  </si>
  <si>
    <t>“Залуж”</t>
  </si>
  <si>
    <t>Ріш.12 сесії.21 скликання обласної ради 31.05.1993 р.</t>
  </si>
  <si>
    <t>“Шияня”</t>
  </si>
  <si>
    <t>Онокська сільська рада</t>
  </si>
  <si>
    <t>Ріш. облради від 11.01.2002 р. № 377</t>
  </si>
  <si>
    <t>“Ардов”</t>
  </si>
  <si>
    <t>Берегівський р-н, філія "Береговодержспецлісгосп", квартал 18, виділи 1-10, урочище Ардов</t>
  </si>
  <si>
    <t>Філія "Береговодержспецлісгосп"</t>
  </si>
  <si>
    <t>Рішення обласної ради від 08.07.2010 № 1143</t>
  </si>
  <si>
    <t>“Косоньська гора”</t>
  </si>
  <si>
    <t>Берегівський р-н, філія "Береговодержспецлісгосп", квартал 7, виділи 7-9, урочище Косоньська гора</t>
  </si>
  <si>
    <t>"Сілаш"</t>
  </si>
  <si>
    <t>Берегівський р-н, філія "Береговодержспецлісгосп", квартал 25, виділи 1-3, 5, 6, 8, 9, 11, 12, квартал 26, виділи 1-7, урочище Сілаш</t>
  </si>
  <si>
    <t>"Егреш"</t>
  </si>
  <si>
    <t>ДП "Виноградівське ЛГ"</t>
  </si>
  <si>
    <t>“Гать”</t>
  </si>
  <si>
    <t>Зоологічний</t>
  </si>
  <si>
    <t>ДП “Загатянське ЛГ”</t>
  </si>
  <si>
    <t>“Товар”</t>
  </si>
  <si>
    <t>Орнітологічний сезонний</t>
  </si>
  <si>
    <t>Дийдянська сільська рада</t>
  </si>
  <si>
    <t>"Жорнина"</t>
  </si>
  <si>
    <t>Ентомологічний тимчасовий на 15 років</t>
  </si>
  <si>
    <t>Мукачівський р-н, ДП "Мукачівське ЛГ", кв. 15, виділи 9, 10</t>
  </si>
  <si>
    <t>ДП "Мукачівське ЛГ"</t>
  </si>
  <si>
    <t>“Ріка”</t>
  </si>
  <si>
    <t>Іхтіологічний</t>
  </si>
  <si>
    <t>“Усть-Чорна”</t>
  </si>
  <si>
    <t>13 км</t>
  </si>
  <si>
    <t>Ріш. ОВК від 07.03.1990 р. № 55</t>
  </si>
  <si>
    <t>“Кантина”</t>
  </si>
  <si>
    <t>“Біла та Чорна Тиса”</t>
  </si>
  <si>
    <t>32 км</t>
  </si>
  <si>
    <t>“Кісва”</t>
  </si>
  <si>
    <t>ДП “Великобичківське ЛМГ” – 130 га</t>
  </si>
  <si>
    <t>“Озірце”</t>
  </si>
  <si>
    <t>Ріш. ОВК від 18.10.1983 р. № 270, Ріш.ОВК від 23.10.1984 р. № 253 (Увійшов до складу НПП “Синевир” Постанова РМ УРСР від 05.01.1989 р)</t>
  </si>
  <si>
    <t>“Дідівський Міц”</t>
  </si>
  <si>
    <t>“Став”</t>
  </si>
  <si>
    <t>„Омножанський“</t>
  </si>
  <si>
    <t>Ріш. облради від 22.06.2005 р. № 541</t>
  </si>
  <si>
    <t>Всьоо заказників місцевого значення</t>
  </si>
  <si>
    <t>“Дуброви”</t>
  </si>
  <si>
    <t>Буштинська селищна рада</t>
  </si>
  <si>
    <t>“Розтоки”</t>
  </si>
  <si>
    <t>“Берегівське горбогір´я</t>
  </si>
  <si>
    <t>“Боржава”</t>
  </si>
  <si>
    <t>Виноградівський р-н</t>
  </si>
  <si>
    <t>Ріш.ОВК від 18.10. 1983 р. № 270, Ріш.ОВК від 23.10.1984 р. № 253 (входить до складу НПП "Притисянський")</t>
  </si>
  <si>
    <t>“Гора Біганська”</t>
  </si>
  <si>
    <t>філія “Береговодержспецлісгосп”</t>
  </si>
  <si>
    <t>“Деренів”</t>
  </si>
  <si>
    <t>“Широкий”</t>
  </si>
  <si>
    <t>Ріш. облради від 31.05.1993 р.</t>
  </si>
  <si>
    <t>“Ловачка”</t>
  </si>
  <si>
    <t>“Мочар”</t>
  </si>
  <si>
    <t>“Великий ліс”</t>
  </si>
  <si>
    <t>Рішення ОВК  від 23.10.1984 р., № 253, (входить до заповідного урочища "Боржава", яке входить до НПП "Притисянський")</t>
  </si>
  <si>
    <t>“Берека європейська”</t>
  </si>
  <si>
    <t>Ріш.ОВК  від 23.10.1984 р. № 253</t>
  </si>
  <si>
    <t>“Невицький кар´єр”</t>
  </si>
  <si>
    <t>Рішення ОВК від 13.06.1990 р.</t>
  </si>
  <si>
    <t>“Каштановий гай”</t>
  </si>
  <si>
    <t>Кіблярівська сільська рада</t>
  </si>
  <si>
    <t>“Сосна чорна”</t>
  </si>
  <si>
    <t>Оноківська сільська рада</t>
  </si>
  <si>
    <t>“Холмовець”</t>
  </si>
  <si>
    <t>“Дуб звичайний”</t>
  </si>
  <si>
    <t>1/0,01</t>
  </si>
  <si>
    <t>Ріш.ОВК від 18.11.1969 року № 414, Ріш.ОВК від 23.10.1984 р. № 253</t>
  </si>
  <si>
    <t>“Дуб пірамідальний”</t>
  </si>
  <si>
    <t>Виноградівська міська рада</t>
  </si>
  <si>
    <t>“Дуб бургундський”</t>
  </si>
  <si>
    <t>Берегівська міська лікарня</t>
  </si>
  <si>
    <t>Великоберезнянський р-н, с.Ст.Стужиця</t>
  </si>
  <si>
    <t>Стужицька сільська рада</t>
  </si>
  <si>
    <t>“Тис ягідний”</t>
  </si>
  <si>
    <t>“Бузок угорський”</t>
  </si>
  <si>
    <t>“Липи вікові”</t>
  </si>
  <si>
    <t>Іршавський тубдиспансер</t>
  </si>
  <si>
    <t>Міжгірська селищна рада</t>
  </si>
  <si>
    <t>Ріш. ОВК від 23.02.1984 р. № 253</t>
  </si>
  <si>
    <t>“Горобина домашня”</t>
  </si>
  <si>
    <t>Радгосп “Червона гора”</t>
  </si>
  <si>
    <t>“Каштан їстивний”</t>
  </si>
  <si>
    <t>м. Мукачево</t>
  </si>
  <si>
    <t>Мукачівська міська рада</t>
  </si>
  <si>
    <t>“Андромеда”</t>
  </si>
  <si>
    <t>Чорнотисянська сільська рада</t>
  </si>
  <si>
    <t>Рішення ОВК від 07. 03. 1990 р. № 90</t>
  </si>
  <si>
    <t>“Рододендрон”</t>
  </si>
  <si>
    <t>"Сосна гірська "Жереп”</t>
  </si>
  <si>
    <t>"Сосна гірська “Жереп”</t>
  </si>
  <si>
    <t>“Церцис європейський”</t>
  </si>
  <si>
    <t>“Кедр європейський”</t>
  </si>
  <si>
    <t>“Ясен звичайний”</t>
  </si>
  <si>
    <t>Ясінянська селищна рада</t>
  </si>
  <si>
    <t>“Секвоя”</t>
  </si>
  <si>
    <t>Ріш.ОВК від 23.10.1984 № 253</t>
  </si>
  <si>
    <t>Санаторій “Човен”</t>
  </si>
  <si>
    <t>Дусинська сільська рада</t>
  </si>
  <si>
    <t>Свалявська міська рада</t>
  </si>
  <si>
    <t>ДП Брустурянське ЛМГ”</t>
  </si>
  <si>
    <t>с. Руське Поле</t>
  </si>
  <si>
    <t>Русько-Полівська сільська рада</t>
  </si>
  <si>
    <t>“Кипарис болотний”</t>
  </si>
  <si>
    <t>Обласна санепідемстанція</t>
  </si>
  <si>
    <t>Крайниківська сільська рада</t>
  </si>
  <si>
    <t>“Тюльпанне дерево”</t>
  </si>
  <si>
    <t>Вишківська селищна рада</t>
  </si>
  <si>
    <t>“Сосна звичайна”</t>
  </si>
  <si>
    <t>ДП “МіжгірськеЛГ”</t>
  </si>
  <si>
    <t>Ріш.ОВК від 18.11.1969 року № 414, (входить до складу заповідного урочище місцевого значення "Голятин")</t>
  </si>
  <si>
    <t>“Менчул квасівський”</t>
  </si>
  <si>
    <t>Квасівська сільська рада</t>
  </si>
  <si>
    <t>Ясен Масарика</t>
  </si>
  <si>
    <t>м. Ужгород, наб. Незалежності, 2</t>
  </si>
  <si>
    <t>Ужгородська міська рада</t>
  </si>
  <si>
    <t>“Лилики”</t>
  </si>
  <si>
    <t>"Водоспад Шопіт"</t>
  </si>
  <si>
    <t>Ріш.ОВК від 18.11.1969 року № 414, Ріш. ОВК від 23.02.1984 р. № 253</t>
  </si>
  <si>
    <t>"Водоспад Скакало"</t>
  </si>
  <si>
    <t>"Водоспад на р. Туриця"</t>
  </si>
  <si>
    <t>"Водоспад Плішка"</t>
  </si>
  <si>
    <t>"Водоспад Шипот"</t>
  </si>
  <si>
    <t>ДП “Перечинське ЛГ</t>
  </si>
  <si>
    <t>"Озеро Синє"</t>
  </si>
  <si>
    <t>"Льодовикове озеро Велике Тростя"</t>
  </si>
  <si>
    <t>Ріш.ОВК від 18.11.1969 р. № 414</t>
  </si>
  <si>
    <t>"Озеро Ворочівське"</t>
  </si>
  <si>
    <t>"Озеро Апшинець"</t>
  </si>
  <si>
    <t>"Озеро Репинне"</t>
  </si>
  <si>
    <t>"Водоспад Городилів"</t>
  </si>
  <si>
    <t>ДП “Хустське ЛДГ”</t>
  </si>
  <si>
    <t>"Липовецьке “Морське око”"</t>
  </si>
  <si>
    <t>Липовецька сільська рада</t>
  </si>
  <si>
    <t>"Водоспад Трофанець"</t>
  </si>
  <si>
    <t>Рахівський р-н</t>
  </si>
  <si>
    <t>"Озеро Солоне"</t>
  </si>
  <si>
    <t>Тереблянська сільська рада</t>
  </si>
  <si>
    <t>Ріш.ОВК від 18.11.1969 року № 414, Ріш. ОВК від 23.10.1984 р. № 253</t>
  </si>
  <si>
    <t>"Солене озеро"</t>
  </si>
  <si>
    <t>Солотвинська селищна рада</t>
  </si>
  <si>
    <t>Ріш. ОВК від 23.10.1984 р. № 253</t>
  </si>
  <si>
    <t>"Озеро солене"</t>
  </si>
  <si>
    <t>Данилівська сільська рада</t>
  </si>
  <si>
    <t>"Озеро Бербеняскул"</t>
  </si>
  <si>
    <t>"Водоспад Свидовець"</t>
  </si>
  <si>
    <t>"Озеро Ворожеське"</t>
  </si>
  <si>
    <t>"Озеро Герешавське"</t>
  </si>
  <si>
    <t>Косівсько-Полянська сільська рада</t>
  </si>
  <si>
    <t>"Сфагнове болото Синяк"</t>
  </si>
  <si>
    <t>Ріш. ОВК від 18.11.1969 р. № 414</t>
  </si>
  <si>
    <t>"Озеро на полонині Боржава (5 шт.)"</t>
  </si>
  <si>
    <t>Великоберезнянський  р-н</t>
  </si>
  <si>
    <t>Джерело № 1</t>
  </si>
  <si>
    <t>Ріш. ОВК від 23.10.1984 р. № 253 (Увійшла до складу НПП “Ужанський” ПРМ УРСР від 27.09.1999 р. № 1230/99)</t>
  </si>
  <si>
    <t>Джерело № 11</t>
  </si>
  <si>
    <t>Костринська сільська рада</t>
  </si>
  <si>
    <t>Джерело № 2</t>
  </si>
  <si>
    <t>Ріш. ОВК від № 23.10.1984 р. № 253 (Увійшла до складу НПП “Ужанський” ПРМ УРСР від 27.09.1999 р. № 1230/99)</t>
  </si>
  <si>
    <t>Джерело № 3</t>
  </si>
  <si>
    <t>Ріш. ОВК від 23.10.1984 р. № 253 (Увійшла до складу НПП “Ужанський” ПРМ УРСР від  27.09.1999 р. № 1230/99)</t>
  </si>
  <si>
    <t>Джерело № 7</t>
  </si>
  <si>
    <t>Розтоцько-Пастільська сільська рада</t>
  </si>
  <si>
    <t>Джерело № 8</t>
  </si>
  <si>
    <t>с. Розтоцька Пастіль</t>
  </si>
  <si>
    <t>Ріш. ОВК від 23.10.1984 р. № 253 (Увійшла до складу  НПП “Ужанський” ПРМ УРСР № 1230 від  27.09.1999)</t>
  </si>
  <si>
    <t>с. Жорнава</t>
  </si>
  <si>
    <t>ДП “В.Березнянський ЛГ”</t>
  </si>
  <si>
    <t>с. Нове Клиново</t>
  </si>
  <si>
    <t>Неветленфолівська сільська рада</t>
  </si>
  <si>
    <t>м. Виноградів</t>
  </si>
  <si>
    <t>ДП “Виноградівське ЛГ”, Виноградівське л-во, урочище “Теплиця”, квартал 15, виділ 23</t>
  </si>
  <si>
    <t>Воловецький р-н</t>
  </si>
  <si>
    <t>Свердловина №1</t>
  </si>
  <si>
    <t xml:space="preserve">Лазівська сільська рада </t>
  </si>
  <si>
    <t>с. Латірка</t>
  </si>
  <si>
    <t>Білосовицька сільська рада</t>
  </si>
  <si>
    <t>с.Латірка</t>
  </si>
  <si>
    <t xml:space="preserve">Ужгородський р-н </t>
  </si>
  <si>
    <t>Джерело Б/н</t>
  </si>
  <si>
    <t>с. Нижнє Солотвино</t>
  </si>
  <si>
    <t>Сан.”Деренівська купіль”</t>
  </si>
  <si>
    <t>Свердровина б/н</t>
  </si>
  <si>
    <t>Сан “Деренівська купіль”</t>
  </si>
  <si>
    <t>Львівське управління залізницею</t>
  </si>
  <si>
    <t>Свердловина № 1</t>
  </si>
  <si>
    <t>с. Розівка</t>
  </si>
  <si>
    <t>Холмківська сільська рада</t>
  </si>
  <si>
    <t>Свердловина № 221</t>
  </si>
  <si>
    <t>м.Ужгород</t>
  </si>
  <si>
    <t>Міськвиконком</t>
  </si>
  <si>
    <t>Ріш. ОВК від 23.10.1984 р. № 253 (знаходиться на території ботанічного саду загальнодержавного значення "Ботанічний сад УжНУ)</t>
  </si>
  <si>
    <t>Пацканівська сільська рада</t>
  </si>
  <si>
    <t>Джерело №2</t>
  </si>
  <si>
    <t>ДП “Рахівське ЛДГ, урочище ”Білин”, Квасівське л-во, квартал 26, виділ 8</t>
  </si>
  <si>
    <t>с.Богдан</t>
  </si>
  <si>
    <t>с.Луги</t>
  </si>
  <si>
    <t>Лугівська сільська рада</t>
  </si>
  <si>
    <t>ДП “Рахівське ЛДГ”, урочище ”Луги”, Говерлянське л-во, квартал 18, виділ 42</t>
  </si>
  <si>
    <t>ДП “Рахівське ЛДГ”, урочище ”Луги”, Білотисянське л-во, квартал 16, виділ 21</t>
  </si>
  <si>
    <t>с.Верхнє Водяне</t>
  </si>
  <si>
    <t>Верхньоводянська сільська рада</t>
  </si>
  <si>
    <t>с.Водиця</t>
  </si>
  <si>
    <t>урочище ”Водиця”</t>
  </si>
  <si>
    <t>ДП “Рахівське ЛДГ”, урочище ”Говерла”, Говерлянське л-во, квартал 14, виділ 10</t>
  </si>
  <si>
    <t>ДП “Рахівське ЛДГ”, урочище “Говерла”, Говерлянське л-во, квартал 6, виділ 25</t>
  </si>
  <si>
    <t>с.Ділове</t>
  </si>
  <si>
    <t>Ділівська сільська рада</t>
  </si>
  <si>
    <t>с.Кваси</t>
  </si>
  <si>
    <t>Джерело № 4</t>
  </si>
  <si>
    <t>Джерело №5</t>
  </si>
  <si>
    <t>Джерело № 6</t>
  </si>
  <si>
    <t>Джерело № 9</t>
  </si>
  <si>
    <t>Джерело №10</t>
  </si>
  <si>
    <t>Джерело №11</t>
  </si>
  <si>
    <t>Джерело №12</t>
  </si>
  <si>
    <t>Джерело №13</t>
  </si>
  <si>
    <t>Джерело №14</t>
  </si>
  <si>
    <t>Джерело №15</t>
  </si>
  <si>
    <t>Джерело №16</t>
  </si>
  <si>
    <t>с.Кобилецька Поляна, ДП “Великобичківське ЛМГ”, Середньо-Ріцьке л-во, урочище Росолово, квартал 20, виділ 57</t>
  </si>
  <si>
    <t xml:space="preserve">Ріш. ОВК від 23.10.1984 р. № 253, </t>
  </si>
  <si>
    <t>Джерело № 5</t>
  </si>
  <si>
    <t>с.Лазещина</t>
  </si>
  <si>
    <t>Лазещинська сільськка рада</t>
  </si>
  <si>
    <t>ур.”.Лазещина”</t>
  </si>
  <si>
    <t>Лазещинська сільська рада</t>
  </si>
  <si>
    <t>ДП “Рахівське ЛДГ”, урочище ”Підділ”, Рахівське л-во, квартал 6, виділ 31</t>
  </si>
  <si>
    <t>ДП “Рахівське ЛДГ”, урочище ”Буркут”, Рахівське л-во, квартал 5, виділ 11</t>
  </si>
  <si>
    <t>Рахівська міська рада</t>
  </si>
  <si>
    <t>Рахівська  міська рада</t>
  </si>
  <si>
    <t>Джерело № 10</t>
  </si>
  <si>
    <t>м.Рахів</t>
  </si>
  <si>
    <t>Турбаза “Тиса”</t>
  </si>
  <si>
    <t>Джерело № 12</t>
  </si>
  <si>
    <t>Джерело № 13</t>
  </si>
  <si>
    <t>Джерело № 14</t>
  </si>
  <si>
    <t>ДП “Ясінянське ЛМГ”, урочище “Свидовець”, Свидовецьке л-во, квартал 12</t>
  </si>
  <si>
    <t>смт.Ясіня</t>
  </si>
  <si>
    <t>Перечинський р-н</t>
  </si>
  <si>
    <t>Свердловина б/н</t>
  </si>
  <si>
    <t>Зарічівська сільська рада</t>
  </si>
  <si>
    <t>Дубриницька сільська рада</t>
  </si>
  <si>
    <t>Новоселицька сільська рада</t>
  </si>
  <si>
    <t>Свалявський р-н</t>
  </si>
  <si>
    <t>с.Голубине</t>
  </si>
  <si>
    <t>Голубинська сільська рада</t>
  </si>
  <si>
    <t>с.Драчино</t>
  </si>
  <si>
    <t>с.Оленьово</t>
  </si>
  <si>
    <t>Плосківська сільська рада</t>
  </si>
  <si>
    <t>Джерело б/н</t>
  </si>
  <si>
    <t>с. Павлово</t>
  </si>
  <si>
    <t>с.Павлово</t>
  </si>
  <si>
    <t>с.Пасіка</t>
  </si>
  <si>
    <t>Сусківська сільська рада</t>
  </si>
  <si>
    <t>с.Солочин</t>
  </si>
  <si>
    <t>Тячівський  р-н</t>
  </si>
  <si>
    <t>Чумалівська сільська рада</t>
  </si>
  <si>
    <t>Свердловина Б/н</t>
  </si>
  <si>
    <t>Вільховецько-Лазівська сільська рада</t>
  </si>
  <si>
    <t>Добрянська сільська рада</t>
  </si>
  <si>
    <t>не ДП “Мокрянське ЛМГ”</t>
  </si>
  <si>
    <t>с.Ганичі</t>
  </si>
  <si>
    <t>Ганичівська сільська рада</t>
  </si>
  <si>
    <t>Кричівська сільська рада</t>
  </si>
  <si>
    <t>Кривська сільська рада</t>
  </si>
  <si>
    <t>Лазівська сільська рада</t>
  </si>
  <si>
    <t>с.Новобарово</t>
  </si>
  <si>
    <t>Новобарівська сільська рада</t>
  </si>
  <si>
    <t>Русько-Мокрянська сільська рада</t>
  </si>
  <si>
    <t>ДП “Буштинське ЛГ”</t>
  </si>
  <si>
    <t>с. Тарасівка</t>
  </si>
  <si>
    <t>с. Теребля</t>
  </si>
  <si>
    <t>м.Тячів</t>
  </si>
  <si>
    <t>Тячівська міська рада</t>
  </si>
  <si>
    <t>с. Мала Уголька</t>
  </si>
  <si>
    <t>Ріш. ОВК від 23.10.1984 р. № 253 (Увійшла до складу КБЗ ПРМ УРСР від  12.11.1968 р. № 568)</t>
  </si>
  <si>
    <t>ур. ”Мала Уголька”</t>
  </si>
  <si>
    <t>Углянська сільська рада</t>
  </si>
  <si>
    <t>с. Велика Уголька</t>
  </si>
  <si>
    <t>с. Широкий Луг</t>
  </si>
  <si>
    <t>Верхньобистрянська сільська рада</t>
  </si>
  <si>
    <t>с. Верхній Бистрий</t>
  </si>
  <si>
    <t>Філія “Міжгір'я ДСЛГ”</t>
  </si>
  <si>
    <t>ДП “Міжгірське ЛГ”, урочище “Рудавець”, Майданське л-во, квартал 5, виділ 20</t>
  </si>
  <si>
    <t>ДП “Міжгірське ЛГ”, урочище “Рудавець”, Майданське л-во, квартал 6, виділ 18</t>
  </si>
  <si>
    <t>с. Голятин</t>
  </si>
  <si>
    <t>Голятинська сільська рада</t>
  </si>
  <si>
    <t>с.Голятин</t>
  </si>
  <si>
    <t>ур.”Ізки”</t>
  </si>
  <si>
    <t>ур.”Кантина”</t>
  </si>
  <si>
    <t>Ріш. ОВК від 23.10.1984 р. № 253, (Увійшла до складу НПП “Синевир”  ПРМ УРСР від 05.01.1989р.</t>
  </si>
  <si>
    <t>Джерело № 226</t>
  </si>
  <si>
    <t>ДП “Міжгірське ЛГ”, урочище “Келечин”, Ізківське л-во, квартал 18, виділ 4</t>
  </si>
  <si>
    <t>Джерело № 329</t>
  </si>
  <si>
    <t>ДП “Міжгірське ЛГ”, Ізківське л-во, урочище “Келечин”, квартал 18</t>
  </si>
  <si>
    <t>с.Колочава</t>
  </si>
  <si>
    <t>НПП “Синевир</t>
  </si>
  <si>
    <t>Ріш. ОВК від 23.10.1984 р. № 253 (Увійшла до складу НПП “Синевир”  ПРМ УРСР від 05.01.1989 р.)</t>
  </si>
  <si>
    <t>Майданська сільська рада</t>
  </si>
  <si>
    <t>с.Майдан</t>
  </si>
  <si>
    <t>смт.Міжгір”я, ур. Квасівський</t>
  </si>
  <si>
    <t>філія "Міжгір'я" ДСЛГ"</t>
  </si>
  <si>
    <t>смт.Міжгір”я</t>
  </si>
  <si>
    <t>ур.” Остріки”</t>
  </si>
  <si>
    <t>ур.”Остріки”</t>
  </si>
  <si>
    <t>Ріш. ОВК від 23.10.1984 р. № 253 (Увійшла до складу НПП “Синевир” ПРМ УРСР від 05.01.1989 р.)</t>
  </si>
  <si>
    <t>с.Синевир /Остріки/</t>
  </si>
  <si>
    <t>с.Пилипець</t>
  </si>
  <si>
    <t>Пилипецька сільська рада</t>
  </si>
  <si>
    <t>ур.”Подобовець”</t>
  </si>
  <si>
    <t>Річківська сільська рада</t>
  </si>
  <si>
    <t>с.Річка</t>
  </si>
  <si>
    <t>с.В.Студений</t>
  </si>
  <si>
    <t>Н.Студенівська сільська рада</t>
  </si>
  <si>
    <t>с.Н.Студений</t>
  </si>
  <si>
    <t>с.Тюшка</t>
  </si>
  <si>
    <t>Тюшківська сільська рада</t>
  </si>
  <si>
    <t>Філія №1 „Іршавсь-кий лісгоп” ДП „Агроспецсервіс”</t>
  </si>
  <si>
    <t>Доробратівська сільська рада</t>
  </si>
  <si>
    <t>с.Негрово</t>
  </si>
  <si>
    <t>Негрівська сільська рада</t>
  </si>
  <si>
    <t>с.Кушниця</t>
  </si>
  <si>
    <t>Кушницька сільська рада</t>
  </si>
  <si>
    <t>с. В.Ростока</t>
  </si>
  <si>
    <t>Дубрівська сільська рада</t>
  </si>
  <si>
    <t>с.М.Розтока</t>
  </si>
  <si>
    <t>Дубрівська сільрада</t>
  </si>
  <si>
    <t>Мукачівський р-н</t>
  </si>
  <si>
    <t>с.Завидово</t>
  </si>
  <si>
    <t>Завидівська сільська рада</t>
  </si>
  <si>
    <t>Сведловина  Б/н</t>
  </si>
  <si>
    <t>с.Лалово</t>
  </si>
  <si>
    <t>Лалівська сільська рада</t>
  </si>
  <si>
    <t xml:space="preserve">ДП “Мукачівське ЛГ” </t>
  </si>
  <si>
    <t>с.Лавки</t>
  </si>
  <si>
    <t>Лавківська сільська рада</t>
  </si>
  <si>
    <t>с.Баркасово</t>
  </si>
  <si>
    <t>Сернянська сільська рада</t>
  </si>
  <si>
    <t>Берегівський р-н</t>
  </si>
  <si>
    <t>Свердловина № 5</t>
  </si>
  <si>
    <t>с. Мала Бийгань</t>
  </si>
  <si>
    <t>Великобийганська сільська рада</t>
  </si>
  <si>
    <t>Свердловина № 99</t>
  </si>
  <si>
    <t>Закарпатська геоекспедиція</t>
  </si>
  <si>
    <t>Свердловина № 108</t>
  </si>
  <si>
    <t>с. Велика Бийгань</t>
  </si>
  <si>
    <t>Свердловина № 274</t>
  </si>
  <si>
    <t>Свердловина № 50</t>
  </si>
  <si>
    <t>с. Гут</t>
  </si>
  <si>
    <t>Гутівська сільська рада</t>
  </si>
  <si>
    <t>Свердловина № 52</t>
  </si>
  <si>
    <t>с. Яноші</t>
  </si>
  <si>
    <t>Яношівська сільська рада</t>
  </si>
  <si>
    <t>Хустський  р-н</t>
  </si>
  <si>
    <t>Джерело Б\н</t>
  </si>
  <si>
    <t>с.Нижній Бистрий</t>
  </si>
  <si>
    <t>Нижньобистрівська сільська рада</t>
  </si>
  <si>
    <t>Боронявська сільська рада</t>
  </si>
  <si>
    <t>Драгівська сільська рада</t>
  </si>
  <si>
    <t>Копашнівська сільська рада</t>
  </si>
  <si>
    <t>с.Липча</t>
  </si>
  <si>
    <t>Липчанська сільська рада</t>
  </si>
  <si>
    <t>Нанківська сільська рада</t>
  </si>
  <si>
    <t>Нижньоселищенська сільська рада</t>
  </si>
  <si>
    <t>Нижньоселищенсь-ка сільська рада</t>
  </si>
  <si>
    <t>Стеблівська сільська рада</t>
  </si>
  <si>
    <t>Хустська міська рада</t>
  </si>
  <si>
    <t>"Відслонення гірських порід синього кольору"</t>
  </si>
  <si>
    <t>Ріш.ОВК від 18.11.1969 року № 414, Ріш. ОВК від 23.02.1984 р., № 253</t>
  </si>
  <si>
    <t>"Обавське відслонення-стрімчак"</t>
  </si>
  <si>
    <t>Ріш.ОВК від 18.11.1969 року № 414, Ріш. ОВК від 23.02.1984 р., №253</t>
  </si>
  <si>
    <t>"Липовецькі скелі"</t>
  </si>
  <si>
    <t>"Скеля"</t>
  </si>
  <si>
    <t>"Скалка, високий стрімчак, який виник внаслідок тектонічного злому"</t>
  </si>
  <si>
    <t>"Кам'яні останці з різними формами вивітрювання "Сокалець"</t>
  </si>
  <si>
    <t>"Скелі Трастинець" ("Скелі Тростянець")</t>
  </si>
  <si>
    <t>"Свидовецькі скелі"</t>
  </si>
  <si>
    <t>ДП “Ясінянськие ЛМГ”</t>
  </si>
  <si>
    <t>Ріш.ОВК від 18.11.1969 року № 414, Ріш. ОВК від 23.02.1984 р. № 253, (Увійшла до складу КБЗ без вилучення, Указ Президента  від 11.04.1997 р. № 325/97)</t>
  </si>
  <si>
    <t>"Стовп з вулканічного туфу 10 м"</t>
  </si>
  <si>
    <t>Хустський р-н</t>
  </si>
  <si>
    <t>Хустське ВУКГ</t>
  </si>
  <si>
    <t>"Печера Княгиня”</t>
  </si>
  <si>
    <t>Великоберезнянський р-н, Філія Великоберезнянський держспецлісгосп, квартал 4, виділ 5</t>
  </si>
  <si>
    <t>Філія Великоберезнянський держспецлісгосп</t>
  </si>
  <si>
    <t>Ріш. ОВК від 23.02.1984 р. № 253 (Увійшла до складу НПП “Ужанський” ПРМ УРСР від 27.09.1999 р. № 1230/99)</t>
  </si>
  <si>
    <t>"Печера Синаторій на вершині гори Синаторій"</t>
  </si>
  <si>
    <t>"Печера  Ур, пастелькові луки"</t>
  </si>
  <si>
    <t>Ріш. ОВК від 23.02.984 р. № 253</t>
  </si>
  <si>
    <t>"Залізорудна штольня XIV ст."</t>
  </si>
  <si>
    <t>"Печера Чертеж"</t>
  </si>
  <si>
    <t>"Сталактитова печера" ("Печера Термокса мала")</t>
  </si>
  <si>
    <t>Філія Тячівдержспецлісгосп</t>
  </si>
  <si>
    <t>"Сталактитова печери Чур"</t>
  </si>
  <si>
    <t>Тячівський р-н</t>
  </si>
  <si>
    <t>Ріш. ОВК від 18.11.1969 р. № 414 (Передано до КБЗ ПРМ УРСР від 12.11.1968 р. № 568)</t>
  </si>
  <si>
    <t>"Сталактитова печера" ("Печера Дружба”)</t>
  </si>
  <si>
    <t xml:space="preserve">Тячівський р-н </t>
  </si>
  <si>
    <t>Ріш. ОВК від 18.11.1969 р. № 414 (Передано до складу КБЗ ПРМ УРСР від 12.11.1968 р. № 568)</t>
  </si>
  <si>
    <t>"Печера Жемчужна"</t>
  </si>
  <si>
    <t>"Сталактитова печера Під гребенем"</t>
  </si>
  <si>
    <t>"Сталактитова печера Молочний камінь"</t>
  </si>
  <si>
    <t>"Стрімчак-скеля Дірявий камінь"</t>
  </si>
  <si>
    <t>"Стрімчак-скеля Кам’яні ворота”</t>
  </si>
  <si>
    <t>"Сталактитова печера" ("Печера “Вів”)</t>
  </si>
  <si>
    <t>"Радянська печера"</t>
  </si>
  <si>
    <t>Ужгородський район</t>
  </si>
  <si>
    <t>Ріш.ОВК від 18.11.1969 року № 414</t>
  </si>
  <si>
    <t>"Каолінова шахта "Кукля"</t>
  </si>
  <si>
    <t>"Ворочівські скелі"</t>
  </si>
  <si>
    <t>"Анталовецькі скелі"</t>
  </si>
  <si>
    <t>Ріш. ОВК від 18.11.1969 р. № 414 (знаходиться на території лісового заказника загальнодержавного значення "Анталівська поляна")</t>
  </si>
  <si>
    <t>"Скелі з ієрогліфами, східні схили р. Бужора"</t>
  </si>
  <si>
    <t>Рахівський р-н, ДП "Великобичківське ЛМГ", с. Середнє Водяне, Лужанське лісництво, кв. 37, виділ 3</t>
  </si>
  <si>
    <t>ДП "Великобичківське ЛМГ"</t>
  </si>
  <si>
    <t>"Оголені скелі на березі р. Квасної"</t>
  </si>
  <si>
    <t>Ріш. ОВК від  23.10.1984 р. № 253 (Передано до складу КБЗ ПРМ УРСР від 30.05.1990 р. № 119)</t>
  </si>
  <si>
    <t>"Вершина гори  Великий Камінь"</t>
  </si>
  <si>
    <t>"Оголені скелі на березі р. Теребля"</t>
  </si>
  <si>
    <t>Ріш. ОВК від  23.10.1984 р. № 253</t>
  </si>
  <si>
    <t>"Скеля-стрімчак над с. Костилівка" ("Скелі закоханих")</t>
  </si>
  <si>
    <t>Костилівська сільська рада</t>
  </si>
  <si>
    <t>"Виходи кам’яної солі на поверхню"</t>
  </si>
  <si>
    <t>"Оголені скелі на вершині гори Великий Каменець"</t>
  </si>
  <si>
    <t>"Скеля-стрімчак над Білим Потоком"</t>
  </si>
  <si>
    <t>Ріш.ОВК від 18.11.1969 року № 414, Ріш. ОВК від  23.10.1984 р. № 253 (Передано до складу КБЗ ПРМ УРСР від 30.05.1990 р. № 119 без вилучення)</t>
  </si>
  <si>
    <t>"Скелі"</t>
  </si>
  <si>
    <t>ДП „Хустське ЛДГ”</t>
  </si>
  <si>
    <t>Ріш. облради від 12.01.2006 р. № 694</t>
  </si>
  <si>
    <t>Всього пам'яток природи місцевого значення</t>
  </si>
  <si>
    <t>“Березинка”</t>
  </si>
  <si>
    <t>Учнівський дендрологічний парк</t>
  </si>
  <si>
    <t>Міський еколого-натуралістичний центр учнівської молоді</t>
  </si>
  <si>
    <t>"Парк-арборетум"</t>
  </si>
  <si>
    <t>смт. Великий Березний</t>
  </si>
  <si>
    <t>В. Березнянська селищна рада</t>
  </si>
  <si>
    <t>"Підзамковий"</t>
  </si>
  <si>
    <t>Ужгородський міськвиконком</t>
  </si>
  <si>
    <t>"Боздоський"</t>
  </si>
  <si>
    <t>Дирекція парку</t>
  </si>
  <si>
    <t>"Парк культури і відпочинку"</t>
  </si>
  <si>
    <t>Великогеївська сільська рада</t>
  </si>
  <si>
    <t>Великолазівська загальноосвітня школа</t>
  </si>
  <si>
    <t>"Палісадник обласної лікарні"</t>
  </si>
  <si>
    <t>Обласна лікарня</t>
  </si>
  <si>
    <t>Філія "Берегівдержспецлісгосп"</t>
  </si>
  <si>
    <t>Парк відпочинку</t>
  </si>
  <si>
    <t>Мужіївська сільська рада</t>
  </si>
  <si>
    <t>"Парк відпочинку (Парк Перемоги)"</t>
  </si>
  <si>
    <t>КП “Комбінат благоустрою”</t>
  </si>
  <si>
    <t>Сквер міськлікарні</t>
  </si>
  <si>
    <t>Ужгородська міська лікарня</t>
  </si>
  <si>
    <t>Палісадник університетської бібліотеки</t>
  </si>
  <si>
    <t>Липова алея</t>
  </si>
  <si>
    <t>Партерний сквер</t>
  </si>
  <si>
    <t>Міський сквер</t>
  </si>
  <si>
    <t>Палісадник хімкорпусу держуніверситету</t>
  </si>
  <si>
    <t>Мукачівська міська лікарня</t>
  </si>
  <si>
    <t>Міський сквер (парк ім. Горького)</t>
  </si>
  <si>
    <t>Мукачівський міськвиконком</t>
  </si>
  <si>
    <t>м. Берегово</t>
  </si>
  <si>
    <t>Берегівська районна лікарня</t>
  </si>
  <si>
    <t>Сквер і пл. Героїв</t>
  </si>
  <si>
    <t>Берегівський міськвиконком</t>
  </si>
  <si>
    <t>Міський парк культури і відпочинку</t>
  </si>
  <si>
    <t>Рішення ОВК від 23.10.1984 р. № 253</t>
  </si>
  <si>
    <t>Парк культури і відпочинку</t>
  </si>
  <si>
    <t>Виноградівський міськвиконком</t>
  </si>
  <si>
    <t>Розарій в дворі зеленгоспу</t>
  </si>
  <si>
    <t>Арборетум в дворі райвиконкому</t>
  </si>
  <si>
    <t>Дирекція ЗАТ “Закарпатліс”</t>
  </si>
  <si>
    <t>Парк</t>
  </si>
  <si>
    <t>Парк „Чонок“</t>
  </si>
  <si>
    <t>Дитячий санаторій „Човен”</t>
  </si>
  <si>
    <t>Парк “Чертеж”</t>
  </si>
  <si>
    <t>Худлівська сільська рада</t>
  </si>
  <si>
    <t>Сквер “Т. Масарика”</t>
  </si>
  <si>
    <t>Ріш. Закарпатської облради від  16 листопада 2012 р. № 554</t>
  </si>
  <si>
    <t>Біосферний заповідник</t>
  </si>
  <si>
    <t>Рахівський, Тячівський, Хустський, Виноградівський райони м. Рахів</t>
  </si>
  <si>
    <t>Всього біосферних заповідників</t>
  </si>
  <si>
    <t>ПРМ УРСР від 05.01.1989 р. № 7 Указ Президента України від 29.12.2009 р. № 1118/2009</t>
  </si>
  <si>
    <t xml:space="preserve">Міжгірський, Хустський райони </t>
  </si>
  <si>
    <t>НПП  “Синевир”, с. Синевир-Остріки</t>
  </si>
  <si>
    <t xml:space="preserve">Великоберезнянський р-н </t>
  </si>
  <si>
    <t>Ужанський НПП, смт. В. Березний</t>
  </si>
  <si>
    <t>ПРМ УРСР від 28.10.1974 р. № 500, Ріш.ОВК від 23.10.1984 р. № 253</t>
  </si>
  <si>
    <t>Разом заказників ландшафтних:</t>
  </si>
  <si>
    <t>Воловецький р-н, ДП “Воловецьке ЛГ”, Нижньоволовецьке л-во квартали 19, 24, 25</t>
  </si>
  <si>
    <t>Ріш. ОВК від 25.07.1972 р. № 243, ПРМ УРСР від 28.10.1974 р. № 500, Ріш.ОВК від 23.10.1984 р. № 253</t>
  </si>
  <si>
    <t>Рахівський р-н, ДП “Великобичківське ЛМГ”, Лужанське л-во, квартали 5-10</t>
  </si>
  <si>
    <t>Разом заказників лісових:</t>
  </si>
  <si>
    <t>Міжгірський р-н, ДП “Міжгірське ЛГ”, Остріцьке л-во, кавартал 15, 6, 9, 10, 11</t>
  </si>
  <si>
    <t>ПРМ УРСР від 12.12.1983 р. № 495, Ріш.ОВК від 23.10.1984 р. № 253 (Увійшов до складу НПП “Синевир”, Постанова РМ УРСР від 5 січня 1989р. №7)</t>
  </si>
  <si>
    <t>Виноградівський р-н, ДП “Виноградівське ЛГ”, Виноградівське л-во, квартал 16-18, 20-25</t>
  </si>
  <si>
    <t>Ріш.ОВК від 18.11.1969 року № 414, Ріш. ОВК від 25.07.1972 р. № 243, ПРМ УРСР від 28.10.1974 р. № 500 (747 га передано до складу КБЗ, Указ Президента від 11.04.1997 р. №325/97)</t>
  </si>
  <si>
    <t>Виноградівський р-н, ДП “Виноградівське ЛГ”, Затисянське л-во, квартал 59, виділ 1-16</t>
  </si>
  <si>
    <t>Ріш.ОВК від 18.11.1969 року № 414, Ріш. ОВК від 25.07.1972 р. № 243, ПРМ УРСР від 28.10.1974 р. № 500 (Передано до складу КБЗ б/в, Указ Президента від 11.04.1997 р. № 325/97)</t>
  </si>
  <si>
    <t>Рахівський р-н, ДП „Рахівське ЛДГ”, Квасівське л-во, квартал 8, виділ 22, квартал 10, виділ 8, 9, 18, 19</t>
  </si>
  <si>
    <t>ПРМ УРСР від 28.10.1974 р. № 500, ПРМ УРСР від 03.08.1978 р. №383, Ріш.ОВК від 23.10.1984 р. № 253 (Передано до складу КБЗ б/в Указ Президента.від 11. 04.1997 р. .№ 325/97)</t>
  </si>
  <si>
    <t>Тячівський р-н, ДП “Брустурянське ЛМГ”, Турбатське л-во, урочище “Чортів” квартал 23, виділ 1-24, 26-33</t>
  </si>
  <si>
    <t>Тячівський р-н, ДП “Брустурянське ЛМГ”, Плайське л-во, квартал 2, виділи 7, 21-25, 27-32, квартал 4, виділи 2, 4, 5-15, 21, 22, 25, 27, 28, квартал 5, виділи 2-5, 8, 9, 16, 17, 29</t>
  </si>
  <si>
    <t>Ріш. ОВК від 25.07.1972 р. № 243, ПРМ УРСР від 28.10.1974 р. № 500 Ріш.ОВК від 23.10.1984 р. № 253</t>
  </si>
  <si>
    <t>Тячівський р-н, ДП “Брустурянське ЛМГ”, Кедринське л-во, квартал 9, виділ 1-8, 10-24, 27, 30, 31, 36-40, 42-48</t>
  </si>
  <si>
    <t>Тячівський р-н, ДП “Мокрянське ЛМГ”, Мокрянське л-во, квартал 3, виділ 2-5</t>
  </si>
  <si>
    <t>ПРМ УРСР від 12.12.1983 р. № 495, Ріш.ОВК від 23.10.1984 р. № 253,</t>
  </si>
  <si>
    <t>ПРМ УРСР від 28.10.1974 р. № 500, ПРМ УРСР від 03.08.1978 р. № 383 Ріш.ОВК від 23.10.1984 р. № 253</t>
  </si>
  <si>
    <t>Тячівський р-н, ДП “Мокрянське ЛМГ”, Брадульське л-во, квартал 6 (виділ 1-27, 35), квартал 29 (виділ 30, 35-44), квартал 30 (9-27), квартал 31 (виділ 1-22), квартал 32 (виділ 4, 12, 13, 33-37) (500,0 га) ДП “Брустурянське ЛМГ”, Плайське л-во, квартал 2, виділ 10, 11 (10,0 га)</t>
  </si>
  <si>
    <t>ДП “Мокрянське ЛМГ” ДП “Брустурянське ЛМГ”</t>
  </si>
  <si>
    <t>Разом заказників ботаніччних:</t>
  </si>
  <si>
    <t>Іршавський р-н, ДП “Довжанське ЛМГ”, Річанське л-во, квартал 16-20, квартал 25-27, квартал 30-35, квартал 11, виділ 10-15</t>
  </si>
  <si>
    <t>Перечинський р-н, ДП “Перечинське ЛГ”, л-во Шипот, квартал 55-75</t>
  </si>
  <si>
    <t>Ужгородський, Мукачівський р-ни,  ДП “Ужгородське ЛГ”, Великодобронське л-во, квартал 1-24</t>
  </si>
  <si>
    <t>Ріш. ОВК від 25.07.1972 р. № 243, ПРМ УРСР від 28.10.1974 р. № 500, Ріш.ОВК від 23.10.1984 р. № 253, (входить до складу РЛП "Притисянський")</t>
  </si>
  <si>
    <t>Воловецький р-н, ДП “Воловецьке ЛГ”, Нижньоволовецьке л-во, квартал 8, 9, 12, 13, 15 ,16, 21</t>
  </si>
  <si>
    <t>Разом заказників загально-зоологічних</t>
  </si>
  <si>
    <t>Перечинський р-н, ДП “Перечинське ЛГ”. л-во Шипот, квартал 13, (виділ 1-9), квартал 14, квартал 15 (виділ 1-12), квартал 16, квартал 25, (виділ 1-7), квартал 27, (виділ 1-15)</t>
  </si>
  <si>
    <t>Разом: заказників орнітологічних</t>
  </si>
  <si>
    <t>Рахівський р-н, ДП “Ясінянське ЛМГ”, Чорнотисянське л-во, квартал 1, виділ 1, 2, 5, 9-12, 18-21</t>
  </si>
  <si>
    <t>Разом: заказників гідрологічних</t>
  </si>
  <si>
    <t>Іршавський р-н, ДП “Загатянське ЛГ”, Ільницьке л-во, квартал 16, виділ 1-4, 7, 12, 15, 19, 20, 26-31, квартал 17, виділ 1-5, 7-12, 16, 17, 25</t>
  </si>
  <si>
    <t>Ріш. ОВК від 25.07.1972 р. № 243, ПРМ УРСР від 28.10.1974 р. № 500, ПРМ УРСР від 03.08.1978 р. № 383,  Ріш.ОВК від 23.10.1984 р. № 253, (входить до складу НПП "Зачарований край" з вилученням)</t>
  </si>
  <si>
    <t>Воловецький р-н, ДП “Воловецьке ЛГ”, Підполозське л-во квартал 14 виділ 2, 3, Нижньоворітське л-во квартал 13 виділ 6, 7, 10, 11</t>
  </si>
  <si>
    <t>Великоберезнянський р-н, ДП “В.Березнянське ЛГ”, Костринське л-во, квартал 16, виділ 11, 12, 15, 17, 25, 26, 29, 31, 33</t>
  </si>
  <si>
    <t>Ужгородський р-н, ДП “Ужгородське ЛГ”, Кам'яницьке л-во, квартал 23, виділ 1, 3, квартал 24, виділ 1, 3, 4</t>
  </si>
  <si>
    <t>Рахівський р-н, ДП “Великобичківське ЛМГ”, Кузій-Свидовецьке л-во, урочище “Соколово”, квартал 17, виділ 13, Трибушанське л-во, квартал 17, 19</t>
  </si>
  <si>
    <t>Ріш. ОВК від 25.07.1972 р. № 243, Розп. РМ УРСР від 14.10.1975 № 780–р, Ріш ОВК від 23.10.1984 р. № 253 (54,0 га увійши до складу КБЗ з вилученням, 21,0 га - без вилучення)</t>
  </si>
  <si>
    <t>Рахівський р-н, ДП “Великобичківське ЛМГ”, Кевелівське л-во, урочище “Свидовець”, квартал 1, виділ 27, 28, 37, 38, 42, 46</t>
  </si>
  <si>
    <t>Ріш. ОВК від 25.07.1972 р. № 243,  Розп. РМ УРСР від 14.10.1975 № 780–р, Ріш ОВК від 23.10.1984 р. № 253</t>
  </si>
  <si>
    <t>Ріш. ОВК від 25.07.1972 р. № 243,  Розп. РМ УРСР від 14.10.1975 № 780–р, Ріш ОВК від 23.10.1984 р. № 253  (Увійшла до складу КБЗ з вилученням, Указ Президента від 11.04.1997 р. № 325/97 )</t>
  </si>
  <si>
    <t>Міжгірський р-н, ДП “Міжгірське ЛГ”, Верхньобистрянське л-во, квартал 26, виділ 9, 12, 13</t>
  </si>
  <si>
    <t>Міжгірський р-н, ДП “Міжгірське ЛГ”, Ізківське л-во, квартал 9, виділ 39,41,42,44</t>
  </si>
  <si>
    <t>Берегівський р-н, ДП “Берегівське ЛГ”, Боржавське л-во, квартал 21, виділ 2, 7, 14</t>
  </si>
  <si>
    <t>НПП "Зачарований край" ДП “Загатянське ЛГ”, Ільницьке л-во, квартал 1, виділ 28, квартал 2, виділ 21</t>
  </si>
  <si>
    <t>Ріш.ОВК від 18.11.1969 року № 414, Ріш. ОВК від 25.07.1972 р. № 243, Розп. РМ УРСР від 14.10.1975 № 780–р, Ріш ОВК від 23.10.1984 р. № 253 (знаходиться у НПП "Зачарований край", з вилученням)</t>
  </si>
  <si>
    <t>Разом пам`яток природи гідрологічних:</t>
  </si>
  <si>
    <t>Всього пам'яток природи загальнодержавного значення</t>
  </si>
  <si>
    <t>м. Ужгород, вул, Ольбрахта 6, вул, Тімірязева</t>
  </si>
  <si>
    <t>ПРМ УРСР від 22.07.1983 р. № 31, Ріш ОВК від 23.10.1984 р. № 253</t>
  </si>
  <si>
    <t>Всього ботанічних садів загальнодержавного значення:</t>
  </si>
  <si>
    <t>Санаторій “Карпати”</t>
  </si>
  <si>
    <t>ПРМ УРСР від 29.01.1960 р. № 105, Ріш ОВК від 23.10.1984 р. № 253,  Постанова ДКУРСР від 30.08.1990 № 18</t>
  </si>
  <si>
    <t>Вссього територій та об`єктів ПЗФ загальнодержавного значення</t>
  </si>
  <si>
    <t>Берегівський р-н, ДП “Берегівське ЛГ”, Боржавське л-во, квартал 21 (виділ 1, 3-6, 8-13), квартал 24 (виділ 1-10), квартал 26 (виділ 8-15), квартал 28 (виділ 14-23), землі запасу Нижньореметівської сільської ради (разом у Берегівському районі – 300,3 га), Виноградівський р-н, ДП “Виноградівське ЛГ”, Шаланківське л-во, квартал 1 (виділ 1-10), квартал 4 (виділ 1-9), квартал 7 (виділ 1-7), квартал 11 (виділ 1-7, 32, 33), квартал 14 (виділ 1-11), землі запасу Великокопанської с.р., Малокопанської с.р. Пийтерфолвівської с.р., Веряцької с.р., Королівської с.р. Тееківської с.р. Сасівської с.р., Чорнотисівської с.р., Виноградівської м.р., Чепівської с.р., Дротинівської с.р., Фанчиківської с.р., Новосільської с.р., Вилоцької смт.р. (разом у Виноградівському районі – 4839,28 га) Мукачівський р-н, Ужгородський р-н, ДП “Ужгородське ЛГ”, Великодобронське л-во, квартал 1-24</t>
  </si>
  <si>
    <t>Території та об'єкти ПЗФ місцевого значення</t>
  </si>
  <si>
    <t>Явірник</t>
  </si>
  <si>
    <t>Пікуй</t>
  </si>
  <si>
    <t>Великий ліс</t>
  </si>
  <si>
    <t>Дуб звичайний</t>
  </si>
  <si>
    <t>Тис ягідний</t>
  </si>
  <si>
    <t>Бузок угорський</t>
  </si>
  <si>
    <t>Скеля</t>
  </si>
  <si>
    <t xml:space="preserve">Міжгірський р-н ДП “Міжгірське ЛГ”, Майданське л-во, урочище Грабовець, квартали 18, 21 </t>
  </si>
  <si>
    <t>Ужгородський р-н с. Кам`яниця,</t>
  </si>
  <si>
    <t>Великоберезнянський р-н, ДП “В.Березнянське ЛГ”, Волосянківське л-во, урочище “Тихий”. квартал 19, виділ 19</t>
  </si>
  <si>
    <t>Великоберезнянський р-н, ДП “В.Березнянське ЛГ”, Костринське л-во, квартал 1, виділ 18</t>
  </si>
  <si>
    <t>Ріш.ОВК від 18.11.1969 року № 414 (3,1 га), Ріш.ОВК від 25.07.1972 р. № 243 (18,0 га), Ріш.ОВК від 23.10.1984 р. № 253 (Увійшов до складу Ужанського НПП Указ Презид. від 27.09.1999 р.№ 1230/99)</t>
  </si>
  <si>
    <t>Великоберезнянський р-н, ДП “В. Березнянське ЛГ”, Костринське л-во, квартал 11, виділ 18, 19, 30</t>
  </si>
  <si>
    <t>Ріш.ОВК від 18.11.1969 року № 414, Ріш.ОВК від 25.07.1972 р. № 243 (10,0 га), Рішення ОВК від 23.10.1984 р. № 253 (Увійшов до складу Ужанського НПП Указ Презид. від 27.09.1999 р.№ 1230/99)</t>
  </si>
  <si>
    <t>Мукачівський р-н, ДП “Мукачівське ЛГ”, Чинадіївське л-во, квартал 19, виділ 10</t>
  </si>
  <si>
    <t>Рахівський р-н, ДП “Великлбичківське ЛМГ”, Діловецьке л-во, квартал 7, виділи 24-26</t>
  </si>
  <si>
    <t>Рахівський р-н, ДП “Ясінянське ЛМГ”, Лазещинське л-во, квартал 9, 17, 18, 26, 22, 25, Лопушанське л-во, квартал 1, 11, 12, 19, Чорнотисянське л-во, квартал 11, 12, 2, 3, Довжанське л-во, квартал 17, 19,15, 12, Свидовецьке л-во, квартал 7, 12, 14, Станіславське л-во, квартал 20,</t>
  </si>
  <si>
    <t>Ріш.ОВК від 07.03.1990 р. № 55, (74,0 га увійшли до складу КБЗ з вилученням, Указ Президента від 11.04.1997 р. № 325/97 )</t>
  </si>
  <si>
    <t>Свалявський р-н, ДП “Свалявське ЛГ”, Ганьковецьке л-во, квартал 17, виділ 15, квартал 18. виділ 7, квартал 20, виділ 3-6, 8, 18, квартал 21 виділ 14</t>
  </si>
  <si>
    <t>Свалявський р-н, ДП “Свалявське ЛГ”, Ганьковецьке л-во, квартал 25, виділ 28, квартал 21, виділ 14</t>
  </si>
  <si>
    <t>Ріш.ОВК від 18.11.1969 року № 414, Ріш.ОВК від 25.07.1972 р. № 243, Ріш.ОВК від 23.10.1984 р. № 253</t>
  </si>
  <si>
    <t>Тячівський р-н, ДП “Брустурянське ЛМГ”, Кедринське л-во, квартал 6, виділ 25, 26, 28, 29, 30, квартал 10, виділ 11, 38</t>
  </si>
  <si>
    <t xml:space="preserve">Ріш. ОВК від 25.07.1972 р. № 243, Ріш. ОВК від 18.10.1983 № 270, Ріш.ОВК від 23.10.1984 р. № 253 </t>
  </si>
  <si>
    <t>Перечинський р-н, ДП “Перечинське ЛГ”, Тур'я-Реметівське л-во. квартал 5, виділ 8, 13, 15</t>
  </si>
  <si>
    <t>Ріш. ОВК від 25.07.1972 р. № 243 ("Дугласова смерека"), Ріш.ОВК від 23.10.1984 р. № 253, (знаходиться на території заповідного урочища місцевого значення "Розтоки")</t>
  </si>
  <si>
    <t>“Анталівська поляна”</t>
  </si>
  <si>
    <t>Ужгородський р-н, Ужгородське військове лісництво, квартал 43 (виділ 1, 2) квартал 44 (виділ 1), квартал 3 (виділ 17), квартал 8 (виділ 6), квартал 9 (виділ 8-11), квартал 14 (виділ 3), квартал 39 (виділ 1, 8), квартал 8 (виділ 3, 4)</t>
  </si>
  <si>
    <t>Воловецький р-н, ДП “Воловецьке ЛГ”, Верхньоволовецьке л-во, квартал 13 (виділ 10, 9), квартал 14 (виділ 12-14), квартал15 (виділ 50-52, 54 (1), 55, 57),квартал 20 (виділ 23, 41, 43, 44), квартал 21 (виділ 1-10), квартал 22 (виділ 1-14 (1), 15 (1), 16, 17, 19-22, квартал 23 (виділ 17, 24-26, 32, 33, 35, 38, 39), квартал 24 (виділ 20, 22, 28-33), квартал 25 (виділ 1-32), квартал 26 (виділ 1-43), квартал 27 (виділ 1-56), квартал 28 (виділ 1-28)</t>
  </si>
  <si>
    <t>Великоберезнянський р-н, ДП “Великоберезнянське ЛГ”, Жорнавське л-во, квартал 9, виділ 27, квартал 10, виділ 51, 58, 59, 61, 64, 65</t>
  </si>
  <si>
    <t>Великоберезнянський р-н, ДП “В, Березнянське ЛГ”, Ставненське л-во, квартал 12, виділ 33, 37</t>
  </si>
  <si>
    <t>Великоберезнянський р-н, околиці с. Забрідь</t>
  </si>
  <si>
    <t>Воловецький р-н, ДП “Воловецьке ЛГ”, Пашківське л-во квартал 20, Нижньоворітське квартал 2, 5, Підполозьське л-во квартал 6</t>
  </si>
  <si>
    <t>Воловецький р-н, смт. Нижні Ворота, урочище Голиця (31,5 га), урочище Межипоточини (48,0 га)</t>
  </si>
  <si>
    <t>Рахівський р-н, с. Видричка</t>
  </si>
  <si>
    <t>Рахівський р-н, ДП “Рахівське ЛДГ”, Білотисянське л-во, квартал 21, виділ 23, урочище Говерлянка</t>
  </si>
  <si>
    <t>Рахівський р-н, ДП “Ясінянське ЛМГ”, Станиславське лісництво, квартал 18, виділи 9, 10, квартал 19, виділ 12, урочище Станислав</t>
  </si>
  <si>
    <t>Рахівський р-н, ДП “Великобичківське ЛМГ”, л-во ім. Томащука, квартал 23, виділ 40</t>
  </si>
  <si>
    <t>Тячівський р-н, ДП “Брустурянське ЛМГ”, Кедринське л-во, квартал 5, виділ 22, квартал 9, виділ 25, квартал 10, виділ 1</t>
  </si>
  <si>
    <t>Тячівський р-н, ДП “Брустурянське ЛМГ”, Плайське л-во, квартал 45, виділи 11, 13</t>
  </si>
  <si>
    <t>Воловецький р-н, ДП “Воловецьке ЛГ”, Жденіївське л-во квартал 18 виділи 4, 5</t>
  </si>
  <si>
    <t>Рахівський р-н, околиці с. Видричка, урочище “Відричка-ровінь”</t>
  </si>
  <si>
    <t>Виноградівський р-н, ДП “Виноградівське ЛГ”, Виноградівське л-во, квартал 34, (виділ 1-12), квартал 35 (виділ 2, 5-9, 14, 17-24). квартал 36 (1-23), квартал 37 (1-23)</t>
  </si>
  <si>
    <t>Берегівський р-н, ДП “Берегівське ЛГ”, л-во Нове село, квартал 1, виділ 2</t>
  </si>
  <si>
    <t>Виноградівський р-н, с. Онок</t>
  </si>
  <si>
    <t>Виноградівський р-н, ДП "Виноградівське ЛГ", Виноградівське л-во, квартал 52, виділи 1, 2, урочище Егреш</t>
  </si>
  <si>
    <t>Разом заказників ботанічних:</t>
  </si>
  <si>
    <t>Іршавський р-н, ДП “Загатянське ЛГ”, Загатянське л-во, квартал 2, виділ 1, 3, 4, 7, 10-13</t>
  </si>
  <si>
    <t>Ріш. ОВК від 25.07.1972 р. № 243, Ріш.ОВК від 23.10.1984 р. № 253</t>
  </si>
  <si>
    <t>Берегівський р-н, с. Дийда</t>
  </si>
  <si>
    <t>Іршавський р-н, ДП “Довжанське ЛМГ”, Річанське л-во, квартал 28, виділи 1-15, квартал 29, виділи 1-7</t>
  </si>
  <si>
    <t>Ріш. ОВК від 25.07.1972 р. № 243, Ріш. ОВК від 18.10.1983 р. № 270 Ріш ОВК від 23.10.1984 р. № 253 (Знаходиться на території загальнозоологічного заказника загальнодержавного значення “Річанський”)</t>
  </si>
  <si>
    <t>Тячівський р-н, ДП “Мокрянське ЛМГ”, Усть-Чорнянське л-во, квартал 9, Тиховецьке л-во, квартал 12</t>
  </si>
  <si>
    <t>Міжгірський р-н, ДП “Міжгірське ЛГ”, Синевирське л-во, квартал 13</t>
  </si>
  <si>
    <t>Ріш. ОВК від 25.07.1972 р. № 243, Ріш. ОВК від 23.10.1984 р. № 253 (Увійшов до складу НПП “Синевир” ПРМ УРСР від 05. 01. 1989 р)</t>
  </si>
  <si>
    <t>Рахівський р-н, ДП “Ясінянське ЛМГ”, Свидовецьке л-во, квартал 13, 15, 26, Чорнотисянське л-во, квартал 1, 4, 5, 7, 8, 9, 11, 14, Станіславське л-во, квартал 4, 5, 6, 7, 8, 17, 18, 19.</t>
  </si>
  <si>
    <t xml:space="preserve">Рахівський р-н, ДП “Великобичківське ЛМГ”, Косівсько-Полянське лісництво, квартали 1 (виділи 19, 20, 25), 2 (виділи 1, 5, 10), 3 (виділи (24, 27, 28, 30, 32, 35), 4 (виділ 2) </t>
  </si>
  <si>
    <t>Ріш. облради від 11.01.2002 р. № 377, (270 га увійшли до складу КБЗ з вилученням, Постанова РМ УРСР від 30.05.1990 р. № 119)</t>
  </si>
  <si>
    <t>Міжгірський р-н, ДП “Міжгірське ЛГ”, Синевирське л-во, квартал 21, 22, 23</t>
  </si>
  <si>
    <t>Міжгірський р-н, ДП “Міжгірське ЛГ”, Міжгірське л-во, квартали 11, 12, та 4, 13 (частково)</t>
  </si>
  <si>
    <t>Тячівський р-н, Філія “Тячівдержспецлісгосп”, квартал 35, виділ 14</t>
  </si>
  <si>
    <t>Перечинський р-н, ДП “Перечинське ЛГ”, Тур'я-реметівське л-во, квартал 1, 2, 5, 6</t>
  </si>
  <si>
    <t>Ріш.ОВК від 18.10. 1983 р. № 270, Ріш.ОВК від 23.10.1984 р. № 253</t>
  </si>
  <si>
    <t>Берегівський р-н, ДП “Берегівське ЛГ”, Боржавське л-во, квартал 40, виділ 3, 12, 15, 16</t>
  </si>
  <si>
    <t>Виноградівський р-н ДП “Виноградівське ЛГ”, Шаланківське л-во, квартал 1 (виділ 1-10), квартал 4 (виділ 1-9), квартал 7 (виділ 1-7), квартал 11 (виділ 1-7, 32, 33), квартал 14 (виділ 1-11)</t>
  </si>
  <si>
    <t>Берегівський р-н, ДП “Берегівське ЛГ”, Боржавське л-во, квартал 21(виділ 1,3-6, 8-13), квартал 24 (виділ 1-10), квартал 26 (виділ 8-15), квартал 28 (виділ 14-23)</t>
  </si>
  <si>
    <t>Берегівський р-н, філія “Береговодержспецлісгосп”, квартал 7, виділ 10, 21</t>
  </si>
  <si>
    <t>Мукачівський р-н, ДП “Мукачівське ЛГ” Чинадіївське л-во. квартал 24, 29</t>
  </si>
  <si>
    <t>Мукачівський р-н, ДП “Мукачівське ЛГ”, Мукачівське л-во, урочище “Широкий” квартал 19, виділи 16, 18</t>
  </si>
  <si>
    <t>Мукачівський р-н, ДП “Мукачівське ЛГ”, Мукачівське л-во, квартал 27, 28</t>
  </si>
  <si>
    <t>Тячівський р-н, Філія “Тячівдержспецлісгосп”, квартал 35, виділ 10</t>
  </si>
  <si>
    <t>Виноградівський р-н, ДП “Виноградівське ЛГ”, Шаланківське л-во, квартал 1, виділ 1</t>
  </si>
  <si>
    <t>Іршавський р-н, ДП “Загатянське ЛГ”, Загатянське л-во, квартал 12, виділ 19, квартал 13, виділ 9, 10</t>
  </si>
  <si>
    <t>Ужгородський р-н, ДП “Ужгородське ЛГ”, Кам'яницьке л-во, квартал 39, виділ 5</t>
  </si>
  <si>
    <t>Ужгородський р-н, с. Лінці</t>
  </si>
  <si>
    <t>Ріш.ОВК від 18.11.1969 року № 414, Ріш.ОВК від 23.10.1984 р., № 253</t>
  </si>
  <si>
    <t>Ужгородський р-н, с. Оноківці, урочище “Лиса гора”</t>
  </si>
  <si>
    <t>Виноградівський р-н, ДП “Виноградівське ЛГ”, Затисянське л-во, квартал 67, виділ 15</t>
  </si>
  <si>
    <t>Виноградівський р-н, ДП “Виноградівське ЛГ”, Виноградівське л-во, урочище “Теплиця”, квартал 15, виділ 24</t>
  </si>
  <si>
    <t>м. Виноградів, вул. Тюльпанів</t>
  </si>
  <si>
    <t>м. Берегово, парк міськлікарні, вул. Ліннера, 2</t>
  </si>
  <si>
    <t>Ріш.ОВК від 18.11.1969 року № 414, Ріш. ОВК від 23.02.1984 р. № 253 (знаходиться на території парку-пам'ятки садово-паркового мистецтва "Парк відпочинку")</t>
  </si>
  <si>
    <t>Ріш.ОВК від 18.11.1969 року № 414, Ріш.ОВК від 23.10.1984 р. № 253 (Увійшла до складу Ужанського НПП Указ Президента від 27.09.1999 р. № 1230)</t>
  </si>
  <si>
    <t>Воловецький р-н, Підполозянське л-во, квартал 10, виділ 6</t>
  </si>
  <si>
    <t>Ріш.ОВК від 18.11.1969 року № 414, Ріш. ОВК  від 23.10.1984 р., № 253</t>
  </si>
  <si>
    <t>Воловецький р-н, ДП “Воловецьке ЛГ”, Підполозянське л-во квартал 25 виділ 14, 18</t>
  </si>
  <si>
    <t xml:space="preserve">ДП “Воловецьке ЛГ” </t>
  </si>
  <si>
    <t>Іршавський р-н, с. Довге, вул. Перемоги</t>
  </si>
  <si>
    <t>Міжгірський р-н, смт. Міжгір'я, вул. Шевченка 132</t>
  </si>
  <si>
    <t>Мукачівський р-н, Червона гора</t>
  </si>
  <si>
    <t>Рахівський р-н, с. Чорна Тиса, урочище “Марковец”</t>
  </si>
  <si>
    <t>Рахівський р-н, ДП “Рахівське ЛДГ”, хребет Чорногори, Білотисянське л-во, квартал 20</t>
  </si>
  <si>
    <t>Рахівський р-н, ДП “Рахівське ЛДГ”, хребет Свидовець, Устріцьке л-во, квартал 23</t>
  </si>
  <si>
    <t>Рахівський р-н, ДП “Великобичківське ЛМГ”, Діловецьке л-во, квартал 4</t>
  </si>
  <si>
    <t>Ріш.ОВК від 18.11.1969 року № 414, Ріш.ОВК від 23.10.1984 р. № 253 (Увійшла до складу КБЗ з вилученням Постанова РМ УРСР від 30.05.1990 р. № 119, акт прийому-передачі від 27.12.2006 р., акт передачі КБЗ від 09.12.2005 № 697)</t>
  </si>
  <si>
    <t>Рахівський р-н, хребет Чорна Клева, Близниці</t>
  </si>
  <si>
    <t>Ріш.ОВК від 23.10.1984 р. № 253, (Увійшла до складу КБЗ з вилученням Постанова РМ УРСР від 30.05.1990 р. № 119)</t>
  </si>
  <si>
    <t>Рахівський р-н, ДП “Великобичківське ЛМГ”, Лужанське л-во</t>
  </si>
  <si>
    <t>Рахівський р-н, ДП “Ясінянське ЛМГ”, Станіславське л-во, квартал 4, виділ 10</t>
  </si>
  <si>
    <t>Рахівський р-н, Білотисянське л-во, квартал 14, Богданське л-во, квартал 17</t>
  </si>
  <si>
    <t>Рахівський р-н, ДП “Великобичківське ЛМГ”, Діловецьке л-во, квартал 20</t>
  </si>
  <si>
    <t>Ріш.ОВК від 23.10.1984 р. № 253 (Увійшла до складу КБЗ з вилученням Постанова РМ УРСР від 30.05.1990 р. № 119, акт передачі КБЗ від 09.12.2005 № 697)</t>
  </si>
  <si>
    <t>Рахівський р-н, ДП “Великобичківське ЛМГ”, Діловецьке л-во, квартал 21, виділ 38</t>
  </si>
  <si>
    <t>Рахівський р-н, ДП “Рахівське ЛДГ”, Білотисянське л-во, Устріцьке л-во, квартал 1, 28, Говерлянське лквартал 8, 13, 18</t>
  </si>
  <si>
    <t>Рахівський р-н, смт. Ясіня</t>
  </si>
  <si>
    <t>Рахівський р-н, ДП “Великобичківське ЛМГ”, Лужанське л-во, квартал 17, виділ 26</t>
  </si>
  <si>
    <t>Ріш.ОВК від 18.11.1969 року № 414, Ріш.ОВК від 23.10.1984 № 253</t>
  </si>
  <si>
    <t>Свалявський р-н, с. Березники</t>
  </si>
  <si>
    <t>Свалявський р-н, с. Дусино</t>
  </si>
  <si>
    <t>м. Свалява, вул. Головна</t>
  </si>
  <si>
    <t>Тячівський р-н, ДП Брустурянське ЛМГ”, Плайське л-во, урочище “Талпіширка” квартал 10, виділ 1</t>
  </si>
  <si>
    <t>Тячівський р-н, с. Руське Поле</t>
  </si>
  <si>
    <t>м.Ужгород, вул. Собранецька, 96</t>
  </si>
  <si>
    <t>Хустський р-н, с. Крайниково, вул. Дружби</t>
  </si>
  <si>
    <t>Хустський р-н, с. Вишково, урочище “Варгедь”</t>
  </si>
  <si>
    <t>Міжгірський р-н, ДП “МіжгірськеЛГ”, Ізківське л-во, околиці с. Ізки</t>
  </si>
  <si>
    <t>Рахівський р-н, с. Кваси</t>
  </si>
  <si>
    <t>Ужгородський р-н, с. Нижнє Солотвино, ДП “Ужгородське ЛГ”, Ужгородське л-во. квартал 34, виділ 10</t>
  </si>
  <si>
    <t>Міжгірський р-н, ДП “Міжгірське ЛГ”, Ізківське л-во, урочище “Шипіт” квартал 12</t>
  </si>
  <si>
    <t>Мукачівський р-н, ДП “Мукачівське ЛГ”, л-во ім. морозова, квартал 29. виділ 25</t>
  </si>
  <si>
    <t>Перечинський р-н, ДП “Перечинське ЛГ”, Турицьке л-во. урочище “Лумшори” квартал 11. виділ 6, 7</t>
  </si>
  <si>
    <t>Перечинський р-н, ДП “Перечинське ЛГ”. Перечинське л-во, квартал 29, виділ 2, 5, 7</t>
  </si>
  <si>
    <t>Перечинський р-н, ДП “Перечинське ЛГ, л-во Шипот. квартал 15, виділ 3</t>
  </si>
  <si>
    <t>Ріш.ОВК від 18.11.1969 року № 414, Ріш.ОВК від 23.02.1984 р., № 253</t>
  </si>
  <si>
    <t>Мукачівський р-н, ДП “Мукачівське ЛГ”, л-во ім. Морозова урочище “Синяк” квартал 9, виділ 4</t>
  </si>
  <si>
    <t>Ріш.ОВК від 18.11.1969 року № 414, Ріш.ОВК від 23.02.1984 р. № 253</t>
  </si>
  <si>
    <t>Перечинський р-н, ДП “Перечинське ЛГ”, Турицьке л-во, квартал 14, виділ 4</t>
  </si>
  <si>
    <t>Перечинський р-н, Ужгородське військове лісництво, квартал 15, виділ 3, 1</t>
  </si>
  <si>
    <t>Рахівський р-н, полонина Апшиняска</t>
  </si>
  <si>
    <t>Іршавський р-н, ДП “Довжанське ЛМГ”, Лисичівське л-во, урочище “Репинне”, квартал 17, виділ 3</t>
  </si>
  <si>
    <t>Хустський р-н, ДП “Хустське ЛДГ”, Хустське л-во, урочище “Городилів”, квартал 11, виділ9</t>
  </si>
  <si>
    <t>Хустський р-н, с. Липовець</t>
  </si>
  <si>
    <t>Рішення ОВК від 18.11.1969 р. № 414, Ріш. ОВК від 23.02.1984 р. № 253 (Увійшла до складу КБЗ Указ Презид.від 11. 04.1997 р.№ 325/97)</t>
  </si>
  <si>
    <t>Тячівський р-н, с. Теребля, урочище “Дубник”</t>
  </si>
  <si>
    <t>Тячівський р-н, смт. Солотвино</t>
  </si>
  <si>
    <t>Хустський р-н, с. Олександріївка, вул. Миру, урочище “Герц”</t>
  </si>
  <si>
    <t>Хустський р-н, с. Данилово, урочище “Ями”</t>
  </si>
  <si>
    <t>Ріш.ОВК від 18.11.1969 року № 414,  Ріш.ОВК від 23.02.1984 р. № 253 (Передано до складу КБЗ ПРМ УРСР від 12.11.1968 р. № 568)</t>
  </si>
  <si>
    <t>Рахівський р-н, Свидовецьке л-во, квартал 12</t>
  </si>
  <si>
    <t>Ріш.ОВК від 18.11.1969 року № 414, Ріш. ОВК від 23.10.1984 р. № 253 (Увійшла до складу КБЗ з вилученням, акт прийому-передачі від 27.12.2006 р.)</t>
  </si>
  <si>
    <t>Рахівський р-н, полонина Ворожеска</t>
  </si>
  <si>
    <t>Рахівський р-н, полонина Герешаска</t>
  </si>
  <si>
    <t>Мукачівський р-н, ДП “Мукачівське ЛГ”. л-во ім. Морозова, урочище “Синяк” квартал 13, виділ 4</t>
  </si>
  <si>
    <t>Іршавський р-н, урочище “Репинне”</t>
  </si>
  <si>
    <t>с. Сіль, урочище “Княгинський потік”</t>
  </si>
  <si>
    <t>с. Кострино,  урочище “Солотвинка”</t>
  </si>
  <si>
    <t xml:space="preserve">с. Кострино, територія Костринського ПНДВ Ужанського НПП, урочище Іванчевський потік, кв. 10, виділ 10,                                                                                                                                                                                                                                                                                                                                                                                                                                                                                                                                                                                                                                                                                                                                                                                                                                                                                                                                                                                                                                                                                                                                                                                                                                                                                                                                                                                                                                                                                                                                                                                                                 </t>
  </si>
  <si>
    <t>с. Ужок, урочище “Перевал”</t>
  </si>
  <si>
    <t>с. Ужок, урочище “Ужоцький потік”</t>
  </si>
  <si>
    <t>с. Ужок, урочище “Біля школи”</t>
  </si>
  <si>
    <t>с. Костева Пастіль, урочище “Горбок”</t>
  </si>
  <si>
    <t>с. Чорноголова ДП “В.Березнянське ЛГ”, Чорноголівське л-во, квартал 2, виділ 22</t>
  </si>
  <si>
    <t>с. Чорноголова ДП “В.Березнянське ЛГ”, Чорноголівське л-во, квартал 13, виділ 8</t>
  </si>
  <si>
    <t>с. Сіль, урочище “Росіл”</t>
  </si>
  <si>
    <t>м. Виноградів ДП “Виноградівське ЛГ”, Виноградівське л-во. квартал 15, виділ 14</t>
  </si>
  <si>
    <t>с. Жденієво ДП “Воловецьке ЛГ”, Жденіївське л-во, урочище “Кочилово” квартал 6, виділ 5</t>
  </si>
  <si>
    <t>Ур. “Занька” ДП “Воловецьке ЛГ”, Нижньоволовецьке л-во квартал 1 виділ 42</t>
  </si>
  <si>
    <t>Ур. “Занька ДП “Воловецьке ЛГ”, Нижньоволовецьке л-во, квартал 1, виділ 42</t>
  </si>
  <si>
    <t xml:space="preserve">ДП “Воловецьке ЛГ </t>
  </si>
  <si>
    <t>с. Лази урочище “Кобза”</t>
  </si>
  <si>
    <t>с.Підполоззя ДП “Воловецьке ЛГ Підполозьське л-во урочище “Майдан” квартал 25 виділ 5</t>
  </si>
  <si>
    <t>с.Скотарське ДП “Воловецьке ЛГ Верхньоволовецьке л-во квартал 3, виділ 2</t>
  </si>
  <si>
    <t>с. Циганівці, територія табору “Трембіта”</t>
  </si>
  <si>
    <t>с. Пацканьово, урочище “Свята вода”</t>
  </si>
  <si>
    <t>с.Водиця вул. Шевченка</t>
  </si>
  <si>
    <t>с.Кобилецька Поляна,  ДП “Великобичківське ЛМГ”, Середньо-Ріцьке л-во, урочище Григоцел, квартал 17, виділ 11</t>
  </si>
  <si>
    <t>с.Косівська Поляна ДП “Великобичківське ЛМГ”, Косівсько-Полянське л-во, ур. “Боркут”, квартал 6, виділ 31</t>
  </si>
  <si>
    <t>с.Косівська Поляна ДП “Великобичківське ЛМГ”, Косівсько-Полянське л-во, квартал 16, виділ 25, урочище Подерей</t>
  </si>
  <si>
    <t>с.Косівська Поляна, ДП “Великобичківське ЛМГ”, урочище “Лопухи”, Косівсько-Полянське л-во, квартал 21, виділ 11</t>
  </si>
  <si>
    <t>с.Косівська Поляна, ДП “Великобичківське ЛМГ”, урочище “Квасний”, Косівсько-Полянське л-во, квартал 40, виділ 9</t>
  </si>
  <si>
    <t>с.Косівська Поляна ДП “Великобичківське ЛМГ”, Косівсько-полянське л-во, квартал 39, виділ 15, урочище “Андрейково”</t>
  </si>
  <si>
    <t>с.Косівська Поляна ДП “Великобичківське ЛМГ”. Косівсько-Полянське л-во, урочище “Лазищі”, квартал 12, виділ 19</t>
  </si>
  <si>
    <t>с.Косівська Поляна ДП “Великобичківське ЛМГ”, Косівсько-полянське л-во, урочище “Лопухи”, квартал 23, виділ 3,</t>
  </si>
  <si>
    <t>с.Костелівка ДП “Великобичківське ЛМГ”, урочище “Ліщинка”, Костилівське л-во, квартал 7, виділ 49</t>
  </si>
  <si>
    <t>с.Костелівка ДП “Великобичківське ЛМГ”, урочище “Великий потік”, Костилівське л-во, квартал 18, виділ 4</t>
  </si>
  <si>
    <t>с.Луг ДП “Великобичківське ЛМГ”, Лужанське л-во, урочище “Банський”, квартал 17, виділ 7</t>
  </si>
  <si>
    <t>м. Рахів, ур “Менчул”</t>
  </si>
  <si>
    <t>м.Рахів, ДП “Рахівське ЛДГ”, урочище “Циплин”, Рахівське л-во, квартал 5, виділ 14</t>
  </si>
  <si>
    <t>м.Рахів, вул. Буркут</t>
  </si>
  <si>
    <t>м.Рахів, вул. Довженка</t>
  </si>
  <si>
    <t>м.Рахів, вул. Гагаріна</t>
  </si>
  <si>
    <t>м.Рахів, вул. Новоселиця</t>
  </si>
  <si>
    <t>м.Рахів, вул. Миру</t>
  </si>
  <si>
    <t>с.Зарічово, урочище “Лази-Кадоуб”</t>
  </si>
  <si>
    <t>с.Дубриничі, урочище “Шахове”</t>
  </si>
  <si>
    <t>с.Новоселиця, урочище “Полянка”</t>
  </si>
  <si>
    <t>с.Новоселиця, урочище “Поляни”</t>
  </si>
  <si>
    <t>с.Турички ДП “Перечинське ЛГ”. Перечинське л-во. квартал 34, виділ 9</t>
  </si>
  <si>
    <t>Джерело Б/н ("Кадуб")</t>
  </si>
  <si>
    <t>Джерело б/н (“Квасок”)</t>
  </si>
  <si>
    <t>Джерело № 1 ("Купіль")</t>
  </si>
  <si>
    <t>с. Чумальово, урочище “Сокирниця”</t>
  </si>
  <si>
    <t>с. Вільхівці, урочище “Ропа”</t>
  </si>
  <si>
    <t>с. Добрянське, урочище “Ропа”</t>
  </si>
  <si>
    <t>с. Ганичі урочище ”Стримба”</t>
  </si>
  <si>
    <t>с. Комсомольськ, ДП “Мокрянське ЛМГ”, Комсомольське л-во, урочище “Прислоп”, квартал 17, виділ 20</t>
  </si>
  <si>
    <t>с.Красне, ДП “Мокрянське ЛМГ”, Краснянське л-во, урочище “Підчос” квартал 17, виділ 47</t>
  </si>
  <si>
    <t>с. Кричово, урочище “Одаров”</t>
  </si>
  <si>
    <t>с. Криве, урочище “глибока долина”</t>
  </si>
  <si>
    <t>с. Лази, урочище “Чорна вода”</t>
  </si>
  <si>
    <t>с,Новоселиця, урочище “Солоний”, вул. Заріка</t>
  </si>
  <si>
    <t>с. Руська Мокра, урочище “Климовець”</t>
  </si>
  <si>
    <t>с. Руська Мокра, урочище “Звуриць”</t>
  </si>
  <si>
    <t>с. Руська Мокра, вул. Миру 290 А 292</t>
  </si>
  <si>
    <t>с. Руська Мокра, урочище “Облаз”, вул. Миру 342</t>
  </si>
  <si>
    <t>с. Руська Мокра, урочище “Клиновець”</t>
  </si>
  <si>
    <t>с. Тарасівка, ДП “Буштинське ЛГ”, Тарасівське л-во, урочище “Куртенький”, квартал, виділ 21</t>
  </si>
  <si>
    <t>с. Тарасівка, уочище “Буркут”</t>
  </si>
  <si>
    <t>с. Мала Уголька, урочище “Мирово”</t>
  </si>
  <si>
    <t>с. Мала Уголька, урочище “Монастир”</t>
  </si>
  <si>
    <t>смт. Усть-Чорна, ДП “Брустурянське ЛМГ”, Лопухівське л-во, квартал 6, виділи 12, 15, 16, 18</t>
  </si>
  <si>
    <t>с.Верхній Бистрий, ДП “Міжгірське ЛГ”, Майданське л-во, урочище “Квас”, квартал 2, виділ 22</t>
  </si>
  <si>
    <t>с. Верхній Бистрий, біля санаторію “Менчул”</t>
  </si>
  <si>
    <t xml:space="preserve">с.Вучкове, Філія “Міжгір'я ДСЛГ”, урочище “Петровець”, </t>
  </si>
  <si>
    <t>с.Вучкове, ДП “Міжгірське ЛГ”, Вучківське л-во, квартал 4, виділ 6</t>
  </si>
  <si>
    <t>с. Голятин, урочище “Біля верби”</t>
  </si>
  <si>
    <t>с. Голятин, урочище “Біля кірпічного”</t>
  </si>
  <si>
    <t>с. Голятин, урочище “Щовб”</t>
  </si>
  <si>
    <t>с. Голятин, урочище “Стежер”</t>
  </si>
  <si>
    <t>с. Голятин, урочище “Обляска”</t>
  </si>
  <si>
    <t>с.Майдан, вул. Верховинська 124</t>
  </si>
  <si>
    <t>с.Репинне, ДП “Міжгірське ЛГ”, урочище “Гиль”</t>
  </si>
  <si>
    <t>с. Річка, урочище “Коло Лидяника”</t>
  </si>
  <si>
    <t>с. Річка, урочище “На млаці”</t>
  </si>
  <si>
    <t>с. Білки, урочище “Пінковиці-Городище”</t>
  </si>
  <si>
    <t>с.Білки, урочище “Ковбасово”</t>
  </si>
  <si>
    <t>с.Довге, Філія №1 „Іршавсь-кий лісгоп” ДП „Агроспецсервіс”, урочище “Митьова”, квартал 39, виділ 10</t>
  </si>
  <si>
    <t>с. Доробратово, урочище “Грабівка”</t>
  </si>
  <si>
    <t>с. Кушниця, урочище “Кваси”</t>
  </si>
  <si>
    <t>с. Доробратово, урочище “Підгат”</t>
  </si>
  <si>
    <t>с.Грабово, ДП “Мукачівське ЛГ” Майданське л-во, урочище “Солені млаки” квартал 35, виділ 29</t>
  </si>
  <si>
    <t xml:space="preserve">ДП “Мукачівське ЛГ”  </t>
  </si>
  <si>
    <t>с.Грабово, ДП “Мукачівське ЛГ”, Майданське л-во, урочище “Солені млаки” квартал 35, виділ 39, 28</t>
  </si>
  <si>
    <t>с.Боронява, урочище “Проба”</t>
  </si>
  <si>
    <t>с. Вишково, урочище ”Варгедь”</t>
  </si>
  <si>
    <t>с.Вишково, урочище “Нодьтейчевивдь”</t>
  </si>
  <si>
    <t>с.Драгово, урочище “Буркут”</t>
  </si>
  <si>
    <t>с.Копашнево, урочище “Зелений кут”</t>
  </si>
  <si>
    <t>с.Копашнево, ДП “Хустське ЛДГ”, Драгівське л-во, квартал 27, виділ 29</t>
  </si>
  <si>
    <t>с.Крайниково, вул. Дружби</t>
  </si>
  <si>
    <t>с.Крайниково, урочище “Березник”</t>
  </si>
  <si>
    <t>с.Крива ДП “Хустське ЛДГ”</t>
  </si>
  <si>
    <t>с.Липовець, ДП “Хустське ЛДГ”, Велятинське л-во, квартал 4, виділ 1</t>
  </si>
  <si>
    <t>с.Нанково, урочище “Глибокий”</t>
  </si>
  <si>
    <t>с.Нижнє Селище, урочище “Бундарка”</t>
  </si>
  <si>
    <t>с.Нижнє Селище, урочище “Діброва-Хрещатик”</t>
  </si>
  <si>
    <t>с.Олександрівка, урочище “Кічера”</t>
  </si>
  <si>
    <t>с.Олександрівка, урочище “За берег”</t>
  </si>
  <si>
    <t>с. Стеблівка, урочище “Під горбом”</t>
  </si>
  <si>
    <t>м.Хуст, вул. Логойдових</t>
  </si>
  <si>
    <t>Мукачівський р-н, ДП “Мукачівське ЛГ”, л-во ім. Мророзова, квартал 8, виділ 6</t>
  </si>
  <si>
    <t>Мукачівський р-н, ДП “Мукачівське ЛГ”, л-во ім. Морозова квартал 16, виділ 2</t>
  </si>
  <si>
    <t>Перечинський р-н, ДП “Перечинське ЛГ”, Турицьке л-во, квартал 30, виділ 1</t>
  </si>
  <si>
    <t>Перечинський р-н, ДП “Перечинське ЛГ”, Перечинське л-во, квартал 14, виділ 6</t>
  </si>
  <si>
    <t>Перечинський р-н, над с. Новоселиця, ДП “Перечинське ЛГ”. Дубриницьке л-во, квартал 25, виділ 6, 10</t>
  </si>
  <si>
    <t>Перечинський р-н, Ужгородське військове лісництво, урочище “Соколець”, квартал 26, виділ 15</t>
  </si>
  <si>
    <t>Рахівський р-н, ДП “Рахівське ЛДГ”, Квасівське л-во, квартал 2, виділ 31</t>
  </si>
  <si>
    <t>Ріш.ОВК від 18.11.1969 року № 414, Ріш. ОВК від 23.02.1984 р. № 253 (Передано до складу КБЗ Указ Президента .від 11.04.1997 р.№ 325/97)</t>
  </si>
  <si>
    <t>Рахівський р-н, ДП “Ясінянськие ЛМГ”, Свидовецьке л-во, квартал 9, виділ 1</t>
  </si>
  <si>
    <t>Ужгородський р-н, ДП “Ужгородське ЛГ”, Кам'яницьке л-во, урочище “Замкова гора” квартал 30, виділ 3</t>
  </si>
  <si>
    <t>"Червона скеля - стрімчак над рікою Ріка"</t>
  </si>
  <si>
    <t>Перечинський р-н, Ужгородське військове л-во, квартал 26, виділ 14</t>
  </si>
  <si>
    <t>Перечинський р-н, Ужгородське військове лісництво, квартал 9, виділ 12</t>
  </si>
  <si>
    <t>Ужгородський р-н, ДП “Ужгородське ЛГ”, Ужгородське л-во, квартал 34, виділ 7</t>
  </si>
  <si>
    <t>Тячівський р-н, с. Кричово, урочище “Чертеж”</t>
  </si>
  <si>
    <t>Ріш.ОВК від 18.11.1969 року № 414, Ріш ОВК від 23. 10.1984 р. № 253</t>
  </si>
  <si>
    <t>Тячівський р-н, Філія Тячівдержспецлісгосп, Тереблянське л-во, урочище “Термокса”, квартал 10, виділ 8, г. Термокса мала</t>
  </si>
  <si>
    <t>Берегівський р-н ДП “Берегівське ЛГ”, Боржавське л-во, квартал 40. виділ 10, 14, 24</t>
  </si>
  <si>
    <t>Ужгородський р-н,  с. Кам’яниця, ДП “Ужгородське ЛГ”, Кам'яницбке л-во, квартал 29, виділ 1, 5, 6</t>
  </si>
  <si>
    <t>Ужгородський р-н Ужгородське військове лісництво, квартал 44, виділ 1</t>
  </si>
  <si>
    <t>Рахівський р-н ДП “Рахівське ЛДГ”, Устріцьке л-во, квартал 7, 11</t>
  </si>
  <si>
    <t>Тячівський р-н, с.Широкий Луг</t>
  </si>
  <si>
    <t>Хустський р-н, с. Драгово</t>
  </si>
  <si>
    <t>Рахівський р-н, с.Костилівка</t>
  </si>
  <si>
    <t>Тячівський р-н, с. Новоселиця, урочище “Камінці”</t>
  </si>
  <si>
    <t>"Відслонення альбдат- ської товщі крейди"</t>
  </si>
  <si>
    <t>Тячівський р-н, с. Новоселиця, вул. Заріка, урочище “Солоний”</t>
  </si>
  <si>
    <t>Рахівський р-н ДП “Великобичківське ЛМГ”, Діловецьке л-во, квартал 15, виділ 16</t>
  </si>
  <si>
    <t>Хустський р-н, ДП „Хустське ЛДГ”, Велятинське л-во, урочище “Поточок” квартал 6, виділ 2, 3, 4, 6, 7, квартал 7, виділ 3</t>
  </si>
  <si>
    <t>Ріш. ОВК від 18.11.1969 р. № 414, Ріш. ОВК від 25.07.1972 р. № 243, Ріш. ОВК від 23.10.1984 р. № 253</t>
  </si>
  <si>
    <t>м. Виноградів, площа Миру, 33</t>
  </si>
  <si>
    <t>Мукачівський р-н, ДП “Мукачівське ЛГ” л-во Березинка, урочище “Нодьлігет”, квартал 3, виділ 19 - 42</t>
  </si>
  <si>
    <t>Ріш. ОВК від 25.07.1972 р. № 243, Ріш. ОВК від 23.10.1984 р. № 253, Ріш. 9 сесії обл. ради від 26.12..2003 № 325</t>
  </si>
  <si>
    <t>Ріш. ОВК від 18.11.1969 р. № 414, Ріш. ОВК від 23.10.1984 р. № 253</t>
  </si>
  <si>
    <t>м. Ужгород, вул. Підградська, 33</t>
  </si>
  <si>
    <t>Ріш. ОВК від 18.11.1969 р. № 414, Ріш. ОВК від 25.07.1972 р. № 243, Ріш. ОВК від 23.10.1984 р. № 253, Ріш. облради від 26.05.2011 р. № 220</t>
  </si>
  <si>
    <t>м. Ужгород, вул. Боздошська дорога, 5</t>
  </si>
  <si>
    <t>Ріш. ОВК від 18.11.1969 р. № 414, Ріш. ОВК від 25.07.1972 р. № 243, Ріш. ОВК від 23.10.1984 р. № 253, Ріш. облради від 04.12.2008 р. № 708,  Ріш. облради від 26.05.2011 р. № 220</t>
  </si>
  <si>
    <t>Ужгородський р-н, с. В.Геївці</t>
  </si>
  <si>
    <t>Ріш. ОВК від 18.11.1969 р. № 414, Ріш. ОВК від 25.07.1972 р. № 243, Ріш.ОВК від 23.10.1984 р. № 253</t>
  </si>
  <si>
    <t>Ужгородський р-н, с. Великі Лази</t>
  </si>
  <si>
    <t>м.Ужгород, вул. Перемоги, 22</t>
  </si>
  <si>
    <t>Ріш. ОВК від 25.07.1972 р. № 243, Ріш. ОВК від 23.10.1984 р. № 253</t>
  </si>
  <si>
    <t>Берегівський р-н, с. Велика Бакта</t>
  </si>
  <si>
    <t>Берегівський р-н, с. Мужієво</t>
  </si>
  <si>
    <t>м. Мукачево, вул. Садова</t>
  </si>
  <si>
    <t>Ріш. ОВК від 23.10.1984 р. № 253, Ріш. облради від 25.07.2008 р. № 614, Ріш. облради від 04.12.2008 р. № 708</t>
  </si>
  <si>
    <t>Тячівський р-н, смт. Буштино</t>
  </si>
  <si>
    <t>Тячівський р-н, с. Руське Поле, вул. Травнева</t>
  </si>
  <si>
    <t>м. Рахів, ДП “Рахівське ЛДГ”, Рахівське л-во, квартал 5, виділ 11,25, 26, 29, 40</t>
  </si>
  <si>
    <t>Ріш. ОВК від 18.11.1969 р. № 414, Ріш. ОВК від 25.07.1972 р. № 243,  Ріш. ОВК від 23.10.1984 р. № 253 Ріш. облради від 25.07.2008 р. № 614, Ріш. облради від 04.12.2008 р. № 708</t>
  </si>
  <si>
    <t>м. Ужгород, вул. Ференца Ракоці, 3</t>
  </si>
  <si>
    <t>Ріш. ОВК від 18.11.1969 р. № 414, Ріш. ОВК від 25.07.1972 р. № 243</t>
  </si>
  <si>
    <t>м. Ужгород, вул. Капітульна, 9</t>
  </si>
  <si>
    <t>м. Ужгород, набережна Незалежності</t>
  </si>
  <si>
    <t>м. Ужгород, площа Народна</t>
  </si>
  <si>
    <t>м. Ужгород, вул. Фединця, 53</t>
  </si>
  <si>
    <t>м. Мукачево, вул. Парканія</t>
  </si>
  <si>
    <t>Ріш. ОВК від 25.07.1972 р. № 243,  Ріш. облради від 25.07.2008 р. № 614, Ріш. облради від 04.12.2008 р. № 708</t>
  </si>
  <si>
    <t>м. Берегово, площа Героїв</t>
  </si>
  <si>
    <t>Ріш. ОВК від 18.11.1969 р. № 414, Ріш. ОВК від 25.06.1972 р. № 243</t>
  </si>
  <si>
    <t>Рокарій ЗАТ “Закарпатліс”</t>
  </si>
  <si>
    <t>м. Ужгород, вул. Собранецька, 60</t>
  </si>
  <si>
    <t>Тячівський р-н, смт. Буштино, вул. Тополівка</t>
  </si>
  <si>
    <t>Ріш. ОВК від 25.07.1972 р. № 243, Ріш. облради від 25.07.2008 р. № 614, Ріш. облради від 04.12.2008 р. № 708</t>
  </si>
  <si>
    <t>Ужгородський р-н, с. Чертеж</t>
  </si>
  <si>
    <t>Разом заказників зоологічних</t>
  </si>
  <si>
    <t>Разом заказників орнітологічних:</t>
  </si>
  <si>
    <t>Разом заказників іхтіологічних:</t>
  </si>
  <si>
    <t>Разом пам`яток природи ботанічних:</t>
  </si>
  <si>
    <t>Разом пам`яток природи зоологічних:</t>
  </si>
  <si>
    <t>гідрололгічна</t>
  </si>
  <si>
    <t>геологічні</t>
  </si>
  <si>
    <t>Всього дендрологічних парків місцевого значення:</t>
  </si>
  <si>
    <t>разом пам`яток природи геологічних місцевого значення</t>
  </si>
  <si>
    <t>Разом  пам'яток природи гідрологічних місцевого значення</t>
  </si>
  <si>
    <t>Куйбишевський р-н, Шевченківська сільська рада, по кордону з Донецькою областю</t>
  </si>
  <si>
    <t>Академія наук України</t>
  </si>
  <si>
    <t>Постанова Ради Міністрів України від 08.05.1964р. №451</t>
  </si>
  <si>
    <t>Національні природні парки</t>
  </si>
  <si>
    <t>«Великий Луг»</t>
  </si>
  <si>
    <t>Василівський район, м. Дніпрорудне, с. Скельки, Маячка, акваторія Каховського водосховища</t>
  </si>
  <si>
    <t>Адміністрація НПП</t>
  </si>
  <si>
    <t>Указ Президента України від 10.08.2006 № 121/2006</t>
  </si>
  <si>
    <t>«Приазовський національний природний парк»</t>
  </si>
  <si>
    <t>Бердянський, Мелітопольський, Приазовський райони, міста Бердянськ та Мелітополь</t>
  </si>
  <si>
    <t>Указ Президента України від 10.02.2010 №154/2010</t>
  </si>
  <si>
    <t>«Молочний лиман»</t>
  </si>
  <si>
    <t>Якимівський, Мелітопольський, Приазовський райони</t>
  </si>
  <si>
    <t>Райдержадміністрації відповідних районів</t>
  </si>
  <si>
    <t>Постанова Ради МіністрівУкраїни від 28.10.1974р. №500 повністю увійшов до складу Приазовського НПП</t>
  </si>
  <si>
    <t>«Дніпровські пороги»</t>
  </si>
  <si>
    <t>загальногеологічний</t>
  </si>
  <si>
    <t>м. Запоріжжя, о.Хортиця, о.Байда та скелі посеред р.Дніпро</t>
  </si>
  <si>
    <t>Національний заповідник «Хортиця»</t>
  </si>
  <si>
    <t>Постанова Ради МіністрівУкраїни від 28.10.1974р. №500</t>
  </si>
  <si>
    <t>«Алтагірський»</t>
  </si>
  <si>
    <t>Якимівський р-н, околиця с.Радивонівка, Богатирське лісництво, кв. від 1 до 117,  без кв. 33, 40, 47, 54, 61</t>
  </si>
  <si>
    <t>ДП «Мелітопольське лісомисливське господарство»</t>
  </si>
  <si>
    <t>«Старобердянський»</t>
  </si>
  <si>
    <t>Мелітопольський р-н с.НовоПилипівка по лівому березі р.Молочна</t>
  </si>
  <si>
    <t>Ради МіністрівУкраїни від 28.10.1974р. №500, Рішення Запорізької облради від 25.07.1989 № 205 (зміна площі)</t>
  </si>
  <si>
    <t>Бердянська міська рада  - 564,6 га, ДП «Бердянське лісове господарство» - 620 га, Нововасилівська с/р - 232,3 га</t>
  </si>
  <si>
    <t>Бердянська міська рада, ДП «Бердянське лісове господарство», Нововасилівська с/р</t>
  </si>
  <si>
    <t>Указ Президента України від 10.12. 1994р. №750/94 частково увійшов до складу Приазовського НПП</t>
  </si>
  <si>
    <t>«Сівашик»</t>
  </si>
  <si>
    <t>Якимівський р-н на Схід від с.Атманай</t>
  </si>
  <si>
    <t>Атманайська сільська рада народних депутатів Якимівського р-ну</t>
  </si>
  <si>
    <t>Указ Президента України від 20.08.1996р. №715/96 повністю увійшов до складу Приазовського НПП</t>
  </si>
  <si>
    <t>«Коса Федотова»</t>
  </si>
  <si>
    <t>Якимівський р-н, на захід від с.м.т. Кирилівка, півострів Азовського моря</t>
  </si>
  <si>
    <t>Кирилівська сільська рада народних депутатів Якимівського р-ну</t>
  </si>
  <si>
    <t>«Коса Обіточна»</t>
  </si>
  <si>
    <t>Приморський р-н, Приморське лісництво ДП «Приморське ЛГ», кв. № 1-56</t>
  </si>
  <si>
    <t>ДП «Приморське ЛГ»</t>
  </si>
  <si>
    <t>Постанова Ради Міністрів України від 11.09.1980 № 524</t>
  </si>
  <si>
    <t>«Крутосхили  Каховського водосховища» (522,2 га)</t>
  </si>
  <si>
    <t>Василівський р-н,Василівська райрада - 270,2га, Запорізке обласне управління лісового та мисливського господарства - 192го кв. кв. 17 - 20, Скельківська    сільська  рада  -  60  га</t>
  </si>
  <si>
    <t>Василівська райрада, Запорізке обласне управління лісового та мисливського господарств, Скельківська сільська рада</t>
  </si>
  <si>
    <t>Указ Президента України від 21.02.2002р. № 167/2002 частково увійшов до складу НПП «Великий Луг»</t>
  </si>
  <si>
    <t>«Урочище Білозірське»</t>
  </si>
  <si>
    <t>Кам’янсько Дніпровський р-н, АТ племзавод «Степной» 130га, АРК «Прибой»- 80га,ДП «Кам’янсько Дніпровське лісове господасртво» - 180га  14кв.</t>
  </si>
  <si>
    <t>АТ племзавод «Степной», АРК «Прибой», Кам`янко-Дніпровський держлісгосп</t>
  </si>
  <si>
    <t>Указ Президента Укрсїни від 21.02.2002р. №167/2002</t>
  </si>
  <si>
    <t>«Радіонівський»</t>
  </si>
  <si>
    <t>Якимівський р-н, с.Радивонівка, правий берег Молочного лиману, Богатирське лісництво, кв. № 76 -108</t>
  </si>
  <si>
    <t>«Великі і Малі Кучугури» (400 га)</t>
  </si>
  <si>
    <t>Василівський р-н, Каховське водосховище, Василівське лісництво Запорізького держлісгоспу</t>
  </si>
  <si>
    <t>ДП «Запорізьке лісомисливське господарство»</t>
  </si>
  <si>
    <t>Постанова Ради Міністрів України від 28.10.1974р. №500 частково увійшов до складу НПП «Великий Луг»</t>
  </si>
  <si>
    <t>«Балка Бальчанська»</t>
  </si>
  <si>
    <t>Вільнянський р-н, біля с.Орловське і Ворварівка</t>
  </si>
  <si>
    <t>Дніпровська с.р.</t>
  </si>
  <si>
    <t>Розпорядження Ради Міністрів УРСР від 14.10.1975р. №780-Р</t>
  </si>
  <si>
    <t>«Балка Россоховата»</t>
  </si>
  <si>
    <t>Вільнянський р-н, на північ від с.Ясинувате</t>
  </si>
  <si>
    <t>«Урочище Пристіни»</t>
  </si>
  <si>
    <t>Запорізький р-н, с.Григорівка</t>
  </si>
  <si>
    <t>«Камяна могила над р. Молочна»</t>
  </si>
  <si>
    <t>Мелітопльський р-н 1 км від с.Терпіння</t>
  </si>
  <si>
    <t>Національна Академія наук України</t>
  </si>
  <si>
    <t>Постанова Ради міністрів від 7.08.1963р. №1180</t>
  </si>
  <si>
    <t>«Гранітні скелі»</t>
  </si>
  <si>
    <t>Бердянський р-н, в межах земель Миколаївської с/р</t>
  </si>
  <si>
    <t>Миколаївська  с/р</t>
  </si>
  <si>
    <t>«Балка Скотовата»</t>
  </si>
  <si>
    <t>Гуляйпольський р-н, по межі з Дніпропетровською областю</t>
  </si>
  <si>
    <t>Новомиколаївська сільська рада</t>
  </si>
  <si>
    <t>«Верхів’я Утлюкського лиману»</t>
  </si>
  <si>
    <t>Якимівський р-н, с.Давидівка</t>
  </si>
  <si>
    <t>Давидівська сільска рада</t>
  </si>
  <si>
    <t>м.Мелітополь, вул.Богдана Хмельницького</t>
  </si>
  <si>
    <t>Постанова Ради Міністрів УРСР від 29.01.1960р. №105</t>
  </si>
  <si>
    <t>«Панай»</t>
  </si>
  <si>
    <t>Василівський р-н</t>
  </si>
  <si>
    <t>Дирекція НПП «Великий Луг»</t>
  </si>
  <si>
    <t>Рішення Запорізької обласної ради від 27.11.1998р. №10</t>
  </si>
  <si>
    <t>повністю увійшов до складу НПП «Великий Луг»</t>
  </si>
  <si>
    <t>«Золотий берег»</t>
  </si>
  <si>
    <t>Якимівський р-н, Федотова коса, територія б/в «Золотий берег»</t>
  </si>
  <si>
    <t>ТОВ «Селенга»</t>
  </si>
  <si>
    <t>Організовано за рішенням №19 від 18.01.2006 року Запорізької обласної  ради</t>
  </si>
  <si>
    <t>«Таврія»</t>
  </si>
  <si>
    <t>Новомиколаївський район, в 2 км від с.Тернуватого</t>
  </si>
  <si>
    <t>ЗАТ «ЗАЗ»</t>
  </si>
  <si>
    <t>Розпорядження голови обласної державної адміністрації від 09.07.1997р. № 338</t>
  </si>
  <si>
    <t>1.       </t>
  </si>
  <si>
    <t>«Цілинна ділянка»</t>
  </si>
  <si>
    <t>Токмакський р-н, с.Заможне</t>
  </si>
  <si>
    <t>Жовтнева сільська рада</t>
  </si>
  <si>
    <t>Рішення Запорізького облвиконкому від 28.05.1980р. №253</t>
  </si>
  <si>
    <t>2.       </t>
  </si>
  <si>
    <t>«Балка Пушинська»</t>
  </si>
  <si>
    <t>Запорізький р-н, с.Біленьке</t>
  </si>
  <si>
    <t>Біленьківська сільська рада</t>
  </si>
  <si>
    <t>3.       </t>
  </si>
  <si>
    <t>«Цілинна балка»</t>
  </si>
  <si>
    <t>Токмакський р-н, біля с.Жовтневе</t>
  </si>
  <si>
    <t>4.       </t>
  </si>
  <si>
    <t>Чернігівський р-н, східна сторона с.м.т.Чернігівка</t>
  </si>
  <si>
    <t>Чернігівська селищна рада</t>
  </si>
  <si>
    <t>5.       </t>
  </si>
  <si>
    <t>«Троїцька балка»</t>
  </si>
  <si>
    <t>Мелітопольський район, с.Терпіння, Старобердянське лісництво, кв.№ 83</t>
  </si>
  <si>
    <t>ДП «Мелітопольске лісомисливське господарство»</t>
  </si>
  <si>
    <t>6.       </t>
  </si>
  <si>
    <t>«Балка Вовча»</t>
  </si>
  <si>
    <t>7.       </t>
  </si>
  <si>
    <t>Запорізький р-н, околиця с.Смоляне, Крутоярівське лісництво, кв.28</t>
  </si>
  <si>
    <t>Запорізьке обласне управління лісного та мисливського гоподарства</t>
  </si>
  <si>
    <t>8.       </t>
  </si>
  <si>
    <t>«Балка «Голубовка» (охоронна зона 30 м)</t>
  </si>
  <si>
    <t>Новомиколаївський район, біля поля №8 сівообігу №1</t>
  </si>
  <si>
    <t>Зеленівська сільська рада</t>
  </si>
  <si>
    <t>Розпорядження Представника Президента від 2.10.1992р. №321</t>
  </si>
  <si>
    <t>9.       </t>
  </si>
  <si>
    <t>Новомиколаївський район. с.Любицьке</t>
  </si>
  <si>
    <t>Любицька сільська рада</t>
  </si>
  <si>
    <t>10.   </t>
  </si>
  <si>
    <t>«Цілинні пришляхові смуги»</t>
  </si>
  <si>
    <t>Гуляйпольський р-н біля с.Комсомольське</t>
  </si>
  <si>
    <t>Комсомольська сільська рада</t>
  </si>
  <si>
    <t>11.   </t>
  </si>
  <si>
    <t>«Балка Данилівська»</t>
  </si>
  <si>
    <t>Гуляйпольський р-н с.Успенівка</t>
  </si>
  <si>
    <t>12.   </t>
  </si>
  <si>
    <t>Гуляйпольський р-н с.Любимівка</t>
  </si>
  <si>
    <t>Любимівська сільська рада</t>
  </si>
  <si>
    <t>13.   </t>
  </si>
  <si>
    <t>Василівський р-н, набережна Каховського водосховища біля м.Дніпрорудного</t>
  </si>
  <si>
    <t>Міськрада м.Дніпрорудний</t>
  </si>
  <si>
    <t>14.   </t>
  </si>
  <si>
    <t>Бердянський р-н, околиця с.Карла Маркса</t>
  </si>
  <si>
    <t>Карла Марксівська сільська рада</t>
  </si>
  <si>
    <t>15.   </t>
  </si>
  <si>
    <t>«Берег старого русла р.Обіточна»</t>
  </si>
  <si>
    <t>Приморський р-н, околиця м.При-морськ</t>
  </si>
  <si>
    <t>Ногайський держаний агротехнічний технікум</t>
  </si>
  <si>
    <t>Рішення Запорізького облвиконкому від 22.09.1982р. № 431</t>
  </si>
  <si>
    <t>16.   </t>
  </si>
  <si>
    <t>Василівський р-н, біля с.Приморське</t>
  </si>
  <si>
    <t>Приморська сільська рада</t>
  </si>
  <si>
    <t>17.   </t>
  </si>
  <si>
    <t>«Балка Гончари» (охоронна зона 30 м)</t>
  </si>
  <si>
    <t>Новомиколаївський район, в польовому сівообігу №1, с. Веселий гай</t>
  </si>
  <si>
    <t>Веселогаївська сільська рада</t>
  </si>
  <si>
    <t>18.   </t>
  </si>
  <si>
    <t>«Лісосмуга з підліском глоду»</t>
  </si>
  <si>
    <t>Токмакський р-н, біля с. Жовтневе</t>
  </si>
  <si>
    <t>Держплемзавод «Ударнік»</t>
  </si>
  <si>
    <t>19.   </t>
  </si>
  <si>
    <t>«Балка Голубівка»</t>
  </si>
  <si>
    <t>Новомиколаївський район, околиця с.Голубівка, біля кінського заводу</t>
  </si>
  <si>
    <t>Запорізький кінзавод №86</t>
  </si>
  <si>
    <t>20.   </t>
  </si>
  <si>
    <t>«Водянські і Іванівські Кічугури»</t>
  </si>
  <si>
    <t>Кам’янсько Дніпровський р-н, околиця с.Водяне</t>
  </si>
  <si>
    <t>Водянська сільська рада</t>
  </si>
  <si>
    <t>21.   </t>
  </si>
  <si>
    <t>«Балка Трушевська»</t>
  </si>
  <si>
    <t>22.   </t>
  </si>
  <si>
    <t>Василівський р-н, біля с.м.т. Степногірськ</t>
  </si>
  <si>
    <t>Степногірська селищна рада</t>
  </si>
  <si>
    <t>23.   </t>
  </si>
  <si>
    <t>«Водоохоронна зона»</t>
  </si>
  <si>
    <t>Чернігівський р-н, північий бік с.Кам’янка</t>
  </si>
  <si>
    <t>Стульнівська сільська рада</t>
  </si>
  <si>
    <t>24.   </t>
  </si>
  <si>
    <t>Пологівський р-н, біля с.Конські Роздори, водоохоронна зона р. Конки</t>
  </si>
  <si>
    <t>Консько роздорська сільська рада</t>
  </si>
  <si>
    <t>25.   </t>
  </si>
  <si>
    <t>«Шайтанова балка»</t>
  </si>
  <si>
    <t>Бердянський р-н, біля с.Андровка</t>
  </si>
  <si>
    <t>Долинська с/р</t>
  </si>
  <si>
    <t>26.   </t>
  </si>
  <si>
    <t>«Захисна смуга»</t>
  </si>
  <si>
    <t>Приазовський район, в межах земель с. Дунаївка</t>
  </si>
  <si>
    <t>Дунаївська сільська рада (Приазовська РДА)</t>
  </si>
  <si>
    <t>27.   </t>
  </si>
  <si>
    <t>Пологівський р-н, поблизу с. Конські роздори</t>
  </si>
  <si>
    <t>Рішення Запорізької ради від 17.08.99р.№7</t>
  </si>
  <si>
    <t>28.   </t>
  </si>
  <si>
    <t>«Урочище Церкви»</t>
  </si>
  <si>
    <t>Чернігівський р-н, с.Могиляни</t>
  </si>
  <si>
    <t>29.   </t>
  </si>
  <si>
    <t>«Правий берег Молочного лиману»</t>
  </si>
  <si>
    <t>Якимівський р-н, околиця с.Шелюги</t>
  </si>
  <si>
    <t>Шелюгівська сільська рада</t>
  </si>
  <si>
    <t>30.   </t>
  </si>
  <si>
    <t>м.Запоріжжя, на околиці с.Малишевка</t>
  </si>
  <si>
    <t>Українська дослідна станція олійних культур</t>
  </si>
  <si>
    <t>Рішення Запорізького облвиконкому від 2.06.1987р. №207</t>
  </si>
  <si>
    <t>31.   </t>
  </si>
  <si>
    <t>«Балка Виноградна»</t>
  </si>
  <si>
    <t>Запорізький р-н, обласна сільськогосподарська дослідницька станція</t>
  </si>
  <si>
    <t>Запорізька обласна дослідницька станція</t>
  </si>
  <si>
    <t>32.   </t>
  </si>
  <si>
    <t>Василівський р-н, біля с.Кам’янське</t>
  </si>
  <si>
    <t>Кам`янська с/р</t>
  </si>
  <si>
    <t>33.   </t>
  </si>
  <si>
    <t>«Балка Янчур»</t>
  </si>
  <si>
    <t>Куйбишевський р-н, с.Сміле</t>
  </si>
  <si>
    <t>Смілівська сільська рада</t>
  </si>
  <si>
    <t>34.   </t>
  </si>
  <si>
    <t>Ділянка «Ясне»</t>
  </si>
  <si>
    <t>Василівський р-н, біля с.Ясна Поляна і с.Орлянське</t>
  </si>
  <si>
    <t>Орлянська сільська рада</t>
  </si>
  <si>
    <t>35.   </t>
  </si>
  <si>
    <t>«Балка Тупік»</t>
  </si>
  <si>
    <t>Василівський р-н, околиця м.Василівка</t>
  </si>
  <si>
    <t>Василівська міська рада</t>
  </si>
  <si>
    <t>36.   </t>
  </si>
  <si>
    <t>Якимівський р-н, с.Ленінське</t>
  </si>
  <si>
    <t>Радивонівська сільська рада</t>
  </si>
  <si>
    <t>37.   </t>
  </si>
  <si>
    <t>«Балка Домузгла»</t>
  </si>
  <si>
    <t>Приазовський р-н, с.Добрівка,</t>
  </si>
  <si>
    <t>Добрівська сільська рада</t>
  </si>
  <si>
    <t>38.   </t>
  </si>
  <si>
    <t>Василівський р-н, біля с.Скельки</t>
  </si>
  <si>
    <t>Скельківська сільська рада</t>
  </si>
  <si>
    <t>Рішення виконкому Запорізької облради від 28.05.980 № 253</t>
  </si>
  <si>
    <t>39.   </t>
  </si>
  <si>
    <t>«Балка з степовою рослинністю»</t>
  </si>
  <si>
    <t>Кам’янко Дніпровський р-н, Заповітненська сільська рада</t>
  </si>
  <si>
    <t>Заповітненська сільська рада</t>
  </si>
  <si>
    <t>Рішення Запо-різького обл-виконкому від 9.10.1990р. №281</t>
  </si>
  <si>
    <t>40.   </t>
  </si>
  <si>
    <t>«Балка безімена» (охоронна зона 30 м)</t>
  </si>
  <si>
    <t>Новомиколаївський район, на межі сівообігів №1 і №2</t>
  </si>
  <si>
    <t>Різдвянівська сільська рада</t>
  </si>
  <si>
    <t>41.   </t>
  </si>
  <si>
    <t>«Цілинна ділянка Могили» (охоронна зона 30 м)</t>
  </si>
  <si>
    <t>Вільнянський р-н,  на північний захід від с.Терсянка</t>
  </si>
  <si>
    <t>Привільненська сільська рада</t>
  </si>
  <si>
    <t>42.   </t>
  </si>
  <si>
    <t>«Балка Тисина» (охоронна зона 30 м)</t>
  </si>
  <si>
    <t>Вільнянський р-н, 3 км на північ від с.Василькове</t>
  </si>
  <si>
    <t>43.   </t>
  </si>
  <si>
    <t>Цілинні водоохоронні землі</t>
  </si>
  <si>
    <t>Кам’янсько Дніпровський р-н, околиця с.Велика Знам’янка</t>
  </si>
  <si>
    <t>Великознам`янська сільська рада</t>
  </si>
  <si>
    <t>44.   </t>
  </si>
  <si>
    <t>«Степова балка»</t>
  </si>
  <si>
    <t>Чернігівський р-н, біля с.Розівка</t>
  </si>
  <si>
    <t>Просторівська сільська рада</t>
  </si>
  <si>
    <t>Рішення Запорізького облвиконкому від 9.10.1990р. №281</t>
  </si>
  <si>
    <t>45.   </t>
  </si>
  <si>
    <t>Якимівський р-н, околиця с.Охримівка</t>
  </si>
  <si>
    <t>Охримівська сільська рада</t>
  </si>
  <si>
    <t>46.   </t>
  </si>
  <si>
    <t>«Відріг Чебрецовий»</t>
  </si>
  <si>
    <t>Мелітопольський район, біля поля №8 сівообігу №5</t>
  </si>
  <si>
    <t>Терпінівська сільська рада</t>
  </si>
  <si>
    <t>47.   </t>
  </si>
  <si>
    <t>«Степовий схил Молочного лиману»</t>
  </si>
  <si>
    <t>Якимівський р-н, біля поля №5 сівообігу №2, смт. Кирилівка</t>
  </si>
  <si>
    <t>Кирилівська селищна рада</t>
  </si>
  <si>
    <t>48.   </t>
  </si>
  <si>
    <t>Гуляйпольський р-н, околиця с.Новогригорівка і с. Новоіванівка</t>
  </si>
  <si>
    <t>49.   </t>
  </si>
  <si>
    <t>«Май-гора»</t>
  </si>
  <si>
    <t>Кам’янсько-Дніпровський р-н, біля с.Велика Знам’янка</t>
  </si>
  <si>
    <t>50.   </t>
  </si>
  <si>
    <t>«Цілинна балка Вербова»</t>
  </si>
  <si>
    <t>Вільнянський р-н, околиця с.Георгієвка</t>
  </si>
  <si>
    <t>Михайлівська сільська рада</t>
  </si>
  <si>
    <t>51.   </t>
  </si>
  <si>
    <t>«Балка Кащенова»</t>
  </si>
  <si>
    <t>Вільнянський р-н, Московська сільська рада</t>
  </si>
  <si>
    <t>Московська сільська рада</t>
  </si>
  <si>
    <t>52.   </t>
  </si>
  <si>
    <t>«Балка Рівна»</t>
  </si>
  <si>
    <t>на південний схід від с. Рівне 2 км</t>
  </si>
  <si>
    <t>Новенська сільська рада</t>
  </si>
  <si>
    <t>Рішенням Запорізького облвиконкому від 02.06.1987 № 207</t>
  </si>
  <si>
    <t>53.   </t>
  </si>
  <si>
    <t>«Цілинна ділянка вздовж залізниці»</t>
  </si>
  <si>
    <t>Михайлівський р-н, між залізничими станціями «Пришиб» і «Плодородіє»</t>
  </si>
  <si>
    <t>Залізнича станція «Мелітополь», Придніпровської залізниці</t>
  </si>
  <si>
    <t>54.   </t>
  </si>
  <si>
    <t>«Балка Гайчур»</t>
  </si>
  <si>
    <t>Куйбишевський р-н, с.Новоукраїнка</t>
  </si>
  <si>
    <t>Новоукраїнська сільська рада</t>
  </si>
  <si>
    <t>55.   </t>
  </si>
  <si>
    <t>«Балка Безводна»</t>
  </si>
  <si>
    <t>Куйбишевський р-н, біля с.Білоцерковка</t>
  </si>
  <si>
    <t>Білоцерківська сільська рада</t>
  </si>
  <si>
    <t>56.   </t>
  </si>
  <si>
    <t>«Урочище Винцевський сад» (охоронна зона 30 м)</t>
  </si>
  <si>
    <t>Вільнянський р-н, 2,2 км  від с.Терсянка</t>
  </si>
  <si>
    <t>57.   </t>
  </si>
  <si>
    <t>«Балка Казача»</t>
  </si>
  <si>
    <t>Вільнянський р-н, біля с.Казаче</t>
  </si>
  <si>
    <t>Максимівська сільська рада</t>
  </si>
  <si>
    <t>58.   </t>
  </si>
  <si>
    <t>«Цілинна ділянка вздовж балки»</t>
  </si>
  <si>
    <t>Токмакський р-н, околиця с.Трудове</t>
  </si>
  <si>
    <t>Остриківська сільська рада</t>
  </si>
  <si>
    <t>59.   </t>
  </si>
  <si>
    <t>«Цілинна балка з ділянкою лісу»</t>
  </si>
  <si>
    <t>Токмакський р-н, околиця с.Очерувате</t>
  </si>
  <si>
    <t>Осчеретуватьська сільська рада</t>
  </si>
  <si>
    <t>60.   </t>
  </si>
  <si>
    <t>«Балка Берда»</t>
  </si>
  <si>
    <t>Куйбишевський р-н, с.Олексіївка</t>
  </si>
  <si>
    <t>Смирнівська сільська рада</t>
  </si>
  <si>
    <t>61.   </t>
  </si>
  <si>
    <t>«Балка Молодецька»</t>
  </si>
  <si>
    <t>Куйбишевський р-н, с,Тітове</t>
  </si>
  <si>
    <t>Титовська сільська рада</t>
  </si>
  <si>
    <t>62.   </t>
  </si>
  <si>
    <t>Приморський р-н, водоохоронна зона р.Обіточної</t>
  </si>
  <si>
    <t>63.   </t>
  </si>
  <si>
    <t>«Балка Ульянівка»</t>
  </si>
  <si>
    <t>Вільнянський р-н, біля с.Ульянівка</t>
  </si>
  <si>
    <t>Петромихайлівська сільська рада</t>
  </si>
  <si>
    <t>64.   </t>
  </si>
  <si>
    <t>«Балка Годинова» (охоронна зона 30 м)</t>
  </si>
  <si>
    <t>Вільнянський р-н,</t>
  </si>
  <si>
    <t>65.   </t>
  </si>
  <si>
    <t>Гуляйпольський р-н с.Воздвижівка, вздовж залізниці</t>
  </si>
  <si>
    <t>Воздвижівська сільська рада</t>
  </si>
  <si>
    <t>66.   </t>
  </si>
  <si>
    <t>Приморський р-н, біля с. Єлисеївка</t>
  </si>
  <si>
    <t>Єлисеївська сільська рада</t>
  </si>
  <si>
    <t>67.   </t>
  </si>
  <si>
    <t>«Балка Канцерівська»</t>
  </si>
  <si>
    <t>Запорізький р-н, біля с. Бабурка</t>
  </si>
  <si>
    <t>Долинська  сільська рада</t>
  </si>
  <si>
    <t>68.   </t>
  </si>
  <si>
    <t>«Балка Чистопільска»</t>
  </si>
  <si>
    <t>Токмацький район, біля с. Чистопілля</t>
  </si>
  <si>
    <t>69.   </t>
  </si>
  <si>
    <t>«Балка Мирнівська»</t>
  </si>
  <si>
    <t>Токмацький район, біля с. Мирне</t>
  </si>
  <si>
    <t>Рішення Запорізького облвиконкому від 25.09.1984р. №315</t>
  </si>
  <si>
    <t>70.   </t>
  </si>
  <si>
    <t>«Степногірський»</t>
  </si>
  <si>
    <t>Василівський р-н, біля с.м.т.Степногірська</t>
  </si>
  <si>
    <t>Степногорська селищна рада</t>
  </si>
  <si>
    <t>Рішення Запорізької облради вівд 17.08.1999 №7</t>
  </si>
  <si>
    <t>71.   </t>
  </si>
  <si>
    <t>«Балка Чапаївка»</t>
  </si>
  <si>
    <t>Вільнянський р-н, на захід від с.Чапаївка</t>
  </si>
  <si>
    <t>Дніпровська сільська  рада</t>
  </si>
  <si>
    <t>72.   </t>
  </si>
  <si>
    <t>Михайлівський р-н, між залізничими станціями «Пришиб» і «Бурчак»</t>
  </si>
  <si>
    <t>73.   </t>
  </si>
  <si>
    <t>«Балка Конькова»</t>
  </si>
  <si>
    <t>Куйбишевський р-н, околиця с.Благовіщенка</t>
  </si>
  <si>
    <t>Благовіщенська сільська рада</t>
  </si>
  <si>
    <t>74.   </t>
  </si>
  <si>
    <t>«Вишнева балка»</t>
  </si>
  <si>
    <t>Бердянський р-н, околиця с.Карла Маркса»</t>
  </si>
  <si>
    <t>75.   </t>
  </si>
  <si>
    <t>«Байраки»</t>
  </si>
  <si>
    <t>Гуляйпольський р-н, біля с.Прилуки між полями № 11 і № 9 полевої сівозміни № 1</t>
  </si>
  <si>
    <t>76.   </t>
  </si>
  <si>
    <t>«Урочище Старобогданівське»</t>
  </si>
  <si>
    <t>Михайлівський р-н, с.Старобогданівка, в бік м. Молочанськ</t>
  </si>
  <si>
    <t>Старобогданівська сільська рада</t>
  </si>
  <si>
    <t>77.   </t>
  </si>
  <si>
    <t>«Балка Вознесенівка»</t>
  </si>
  <si>
    <t>Вільнянський р-н, біля с.Осокорівка, південний схил балки</t>
  </si>
  <si>
    <t>Новогуполівська сільська рада</t>
  </si>
  <si>
    <t>78.   </t>
  </si>
  <si>
    <t>«Малиш»</t>
  </si>
  <si>
    <t>Бердянський р-н, 5 км на південний схід від с.Успенівка</t>
  </si>
  <si>
    <t>Андріївська селищна рада</t>
  </si>
  <si>
    <t>79.   </t>
  </si>
  <si>
    <t>«Схил балки»</t>
  </si>
  <si>
    <t>Василівський р-н, біля с. Підгірне</t>
  </si>
  <si>
    <t>Підгірненська сільська рада</t>
  </si>
  <si>
    <t>Рішення Запоізького облвиконкому від 9.10.1990р. №281</t>
  </si>
  <si>
    <t>80.   </t>
  </si>
  <si>
    <t>Приморський р-н, с.Новоолексіївка</t>
  </si>
  <si>
    <t>Навоолексіївська сільська рада</t>
  </si>
  <si>
    <t>81.   </t>
  </si>
  <si>
    <t>«Зелена гора»</t>
  </si>
  <si>
    <t>Бердянський р-н, с.м.т.Андріївка</t>
  </si>
  <si>
    <t>Розпорядження Представника Президента України від 31.12.1993р. №665</t>
  </si>
  <si>
    <t>82.   </t>
  </si>
  <si>
    <t>«Острів Таволжанін»</t>
  </si>
  <si>
    <t>Запорізький р-н, о.Таволжанін, посередині р.Дніпро кв.47 Хортицького лісництва</t>
  </si>
  <si>
    <t>Хортицьке лісництво, ДП «Запорізьке лісомисливське господарство»</t>
  </si>
  <si>
    <t>83.   </t>
  </si>
  <si>
    <t>«Солов’їна роща»</t>
  </si>
  <si>
    <t>Запорізький р-н, Крутоярівське лісництво, кв.№28</t>
  </si>
  <si>
    <t>ДП «Запорізьке лісомисливське гоподарство»</t>
  </si>
  <si>
    <t>84.   </t>
  </si>
  <si>
    <t>Пологівський р-н, Біля с.Новофедорівка</t>
  </si>
  <si>
    <t>Новофедорівська сільська рада</t>
  </si>
  <si>
    <t>85.   </t>
  </si>
  <si>
    <t>Гуляйпольський р-н с.Дорожнянка</t>
  </si>
  <si>
    <t>Дорожнянська сільська рада</t>
  </si>
  <si>
    <t>86.   </t>
  </si>
  <si>
    <t>Балка Сухі Яли</t>
  </si>
  <si>
    <t>Розівський р-н, с.Новомлиновка</t>
  </si>
  <si>
    <t>Новомлинівська сільська рада</t>
  </si>
  <si>
    <t>Рішення Запорізького облвиконкому від 28.05.1980р.№253</t>
  </si>
  <si>
    <t>87.   </t>
  </si>
  <si>
    <t>«Урочище Преображенське»</t>
  </si>
  <si>
    <t>Оріхівський р-н, околиця с.Преображенка, кв.№16 Оріхівське лісництво</t>
  </si>
  <si>
    <t>ДП « Пологівське лісомисливське гоподарство»</t>
  </si>
  <si>
    <t>88.   </t>
  </si>
  <si>
    <t>«Балка Бабакова» (охоронна зона 30 м)</t>
  </si>
  <si>
    <t>Оріхівський р-н, на північ від с.Мала Токмачка,</t>
  </si>
  <si>
    <t>Мала Токмачненська сільська рада, ДП «Пологівське ЛМГ»</t>
  </si>
  <si>
    <t>89.   </t>
  </si>
  <si>
    <t>«Балка Білоглинка»</t>
  </si>
  <si>
    <t>Оріхівський р-н, околиця с. Новоданилівка, кв.17-19 Оріхівське лісництво</t>
  </si>
  <si>
    <t>90.   </t>
  </si>
  <si>
    <t>Мелітопольський  район, правий берег р.Молочна, на захід від ст. Мордвинівка</t>
  </si>
  <si>
    <t>91.   </t>
  </si>
  <si>
    <t>«Урочище Мала Токмачка»</t>
  </si>
  <si>
    <t>Оріхівський р-н, с.Мала Токмачка, кв.№№20-22 Оріхівське лісництво</t>
  </si>
  <si>
    <t>92.   </t>
  </si>
  <si>
    <t>Мелітопольський район, лівий берег р.Молочна, на південний захід від с. Константинівка</t>
  </si>
  <si>
    <t>Костянтинівська сільська рада</t>
  </si>
  <si>
    <t>93.   </t>
  </si>
  <si>
    <t>«Юрківська гора»</t>
  </si>
  <si>
    <t>Оріхівський р-н, кв.№№1-3, 5-7 Оріхівське лісництво</t>
  </si>
  <si>
    <t>94.   </t>
  </si>
  <si>
    <t>Мелітопольський район, біля с.Мордвиновка</t>
  </si>
  <si>
    <t>Мордвинівська сільська рада</t>
  </si>
  <si>
    <t>95.   </t>
  </si>
  <si>
    <t>Мелітопольський район, пойма р.Молочна, околиця с. Мордвинівка</t>
  </si>
  <si>
    <t>«Балка Зразкова»</t>
  </si>
  <si>
    <t>Михайлівський район, на території Старобогданівської сільської ради</t>
  </si>
  <si>
    <t>Михайлівська РДА</t>
  </si>
  <si>
    <t>Рішення Запорізької обласної ради від 05.07.2011 №11</t>
  </si>
  <si>
    <t>1.  </t>
  </si>
  <si>
    <t>«Ділянка цілини»</t>
  </si>
  <si>
    <t>Куйбишевський р-н, біля с.Сміле, балка «Янчур»</t>
  </si>
  <si>
    <t>Смілевська сільська рада</t>
  </si>
  <si>
    <t>2.  </t>
  </si>
  <si>
    <t>Великобілозерський р-н, в межах земель Новопетрівської с/р</t>
  </si>
  <si>
    <t>Новопетрівська сільська рада</t>
  </si>
  <si>
    <t>3.  </t>
  </si>
  <si>
    <t>Великобілозерський, в межах земель Гюнівської с/р, лукопасовищна сівозміна</t>
  </si>
  <si>
    <t>Гюнівська сільська рада</t>
  </si>
  <si>
    <t>4.  </t>
  </si>
  <si>
    <t>«Південий схил балки луго пасовищного сівообігу №3»</t>
  </si>
  <si>
    <t>Кам’янсько Дніпровський р-н, поле №3, с. Заповітне</t>
  </si>
  <si>
    <t>5.  </t>
  </si>
  <si>
    <t>Кам’янсько Дніпровський р-н, с.Новодніпровка</t>
  </si>
  <si>
    <t>Новодніпровська сільська рада</t>
  </si>
  <si>
    <t>Рішення виконкому Запорізької облради № 431 від22.09.1982</t>
  </si>
  <si>
    <t>6.  </t>
  </si>
  <si>
    <t>Великобілозерський, в межах земель Червоної с/р</t>
  </si>
  <si>
    <t>Червона с/р</t>
  </si>
  <si>
    <t>7.  </t>
  </si>
  <si>
    <t>Великобілозерський, в межах земель Великобілозірської с/р, бригада № 2, між IV-V полями сівозміни</t>
  </si>
  <si>
    <t>Великобілозірська сільська рада</t>
  </si>
  <si>
    <t>8.  </t>
  </si>
  <si>
    <t>«Цілинна ділянка в гирлі р. Арабка»</t>
  </si>
  <si>
    <t>Мелітопольський район, с. Вознсенівка</t>
  </si>
  <si>
    <t>Вознесенівська сільська рада</t>
  </si>
  <si>
    <t>9.  </t>
  </si>
  <si>
    <t>«Степова ділянка»</t>
  </si>
  <si>
    <t>10.  </t>
  </si>
  <si>
    <t>Запорізький р-н, с. Нижня Хортиця</t>
  </si>
  <si>
    <t>Розумівська сільська рада</t>
  </si>
  <si>
    <t>11.  </t>
  </si>
  <si>
    <t>«Цілинна ділянка в поймі р.Молочна»</t>
  </si>
  <si>
    <t>Мелітопольський район, с.Вознесенівка</t>
  </si>
  <si>
    <t>12.  </t>
  </si>
  <si>
    <t>«Узлісся на острогах балки»</t>
  </si>
  <si>
    <t>Токмакський р-н, КСП ім.Калініна</t>
  </si>
  <si>
    <t>13.  </t>
  </si>
  <si>
    <t>«Урочище Сударма»</t>
  </si>
  <si>
    <t>в межах земель дослідного господарства «Соц. Землеробство» Запорізького НВО «Еліта» УААН, біля с. Таврія</t>
  </si>
  <si>
    <t>Дослідне господарство «Соц. Землеробство» Запорізького НВО «Еліта» УААН, біля с. Таврія</t>
  </si>
  <si>
    <t>14.  </t>
  </si>
  <si>
    <t>«Цілинна ділянка №1»</t>
  </si>
  <si>
    <t>Вільнянський р-н, біля с.Велика дубова балка</t>
  </si>
  <si>
    <t>Терновська сільська рада</t>
  </si>
  <si>
    <t>15.  </t>
  </si>
  <si>
    <t>«Балка Більманка»</t>
  </si>
  <si>
    <t>Куйбишевський р-н, біля с.Бельманка</t>
  </si>
  <si>
    <t>Більманська сільська рада</t>
  </si>
  <si>
    <t>16.  </t>
  </si>
  <si>
    <t>«Балка Калеріна»</t>
  </si>
  <si>
    <t>Куйбишевський р-н, с.Новоукраїнка, бригада № 2</t>
  </si>
  <si>
    <t>17.  </t>
  </si>
  <si>
    <t>«Цілинна балка Троїцька, ділянка №2»</t>
  </si>
  <si>
    <t>Мелітопольський район, біля с.Троїцьке</t>
  </si>
  <si>
    <t>Новобогданівська сільська рада</t>
  </si>
  <si>
    <t>18.  </t>
  </si>
  <si>
    <t>«Цілинна ділянка №3»</t>
  </si>
  <si>
    <t>Вільнянський р-н, с.Василівка</t>
  </si>
  <si>
    <t>19.  </t>
  </si>
  <si>
    <t>«Урочище Олень»</t>
  </si>
  <si>
    <t>Запорізький р-н, Крутоярівське лісництво</t>
  </si>
  <si>
    <t>Запорізький держлісгосп</t>
  </si>
  <si>
    <t>20.  </t>
  </si>
  <si>
    <t>«Цілинна ділянка №2»</t>
  </si>
  <si>
    <t>Вільнянський р-н, с.Красний кут</t>
  </si>
  <si>
    <t>Купріянівська сільська рада</t>
  </si>
  <si>
    <t>21.  </t>
  </si>
  <si>
    <t>«Цілинна ділянка вздовж зрошувального каналу»</t>
  </si>
  <si>
    <t>Михайлівський район, біля моста через канал на с.Вовковка</t>
  </si>
  <si>
    <t>Михайлівська селищна рада</t>
  </si>
  <si>
    <t>22.  </t>
  </si>
  <si>
    <t>Токмакський р-н, по межі полів №6 і №3, с.Лугівка</t>
  </si>
  <si>
    <t>23.  </t>
  </si>
  <si>
    <t>«Цілинна балка Троїцька, ділянка №1»</t>
  </si>
  <si>
    <t>24.  </t>
  </si>
  <si>
    <t>«Цілинна ділянка в степу»</t>
  </si>
  <si>
    <t>Веселівський р-н, в межах земель  Корніївської  сільської ради</t>
  </si>
  <si>
    <t>Корніївська сільська рада</t>
  </si>
  <si>
    <t>25.  </t>
  </si>
  <si>
    <t>«Заліснена балка»</t>
  </si>
  <si>
    <t>Токмакський р-н, поля № 7-8</t>
  </si>
  <si>
    <t>Очеретуватська сільська рада</t>
  </si>
  <si>
    <t>26.  </t>
  </si>
  <si>
    <t>«Цілинна балка з кам’янистими оголеннями»</t>
  </si>
  <si>
    <t>Чернігівський р-н, бригада №2</t>
  </si>
  <si>
    <t>Новомихайлівська сільська рада</t>
  </si>
  <si>
    <t>27.  </t>
  </si>
  <si>
    <t>«Цілинна кам’яна ділянка»</t>
  </si>
  <si>
    <t>Куйбишевський р-н, с.Сміле, між полями сівозміни VII і VIII</t>
  </si>
  <si>
    <t>Смилівська сільська рада</t>
  </si>
  <si>
    <t>28.  </t>
  </si>
  <si>
    <t>«Балка Коньякова»</t>
  </si>
  <si>
    <t>Куйбишевський р-н, с.Благовіщенка, між полями сівозміни ІІІ і VI</t>
  </si>
  <si>
    <t>Благовіщенська сільска рада</t>
  </si>
  <si>
    <t>29.  </t>
  </si>
  <si>
    <t>«Полога балка»</t>
  </si>
  <si>
    <t>Токмакський р-н, по межі з землями Жовтневої сільської ради</t>
  </si>
  <si>
    <t>30.  </t>
  </si>
  <si>
    <t>«Цілинна ділянка «</t>
  </si>
  <si>
    <t>Вільнянський р-н, на південь від с.Райське</t>
  </si>
  <si>
    <t>31.  </t>
  </si>
  <si>
    <t>«Балка Оріхівська»</t>
  </si>
  <si>
    <t>Оріхівський р-н, в межах земель Преображенської сільської ради</t>
  </si>
  <si>
    <t>Преображенська сільська  рада</t>
  </si>
  <si>
    <t>32.  </t>
  </si>
  <si>
    <t>Бердянський р-н, с.Полоузівка</t>
  </si>
  <si>
    <t>Андрівська с/р</t>
  </si>
  <si>
    <t>33.  </t>
  </si>
  <si>
    <t>«Балка Чуграєва»</t>
  </si>
  <si>
    <t>Оріхівський р-н, в межах земель Новоандріївської сільської ради</t>
  </si>
  <si>
    <t>Новоандріївська сільська рада</t>
  </si>
  <si>
    <t>34.  </t>
  </si>
  <si>
    <t>«Балка біля ставка»</t>
  </si>
  <si>
    <t>Бердянський р-н, ДП «Бердянське лісове господарство» - 42 га, Андрівська с/р - 2 га</t>
  </si>
  <si>
    <t>ДП «Бердянське лісове господарство», Андрівська с/р</t>
  </si>
  <si>
    <t>35.  </t>
  </si>
  <si>
    <t>«Цілина Черноморченка»</t>
  </si>
  <si>
    <t>Веселівський р-н, в межах земель Веселівської виправної колонії № 8 Запорізької області УДДУ ПВП, біля с. Озерне</t>
  </si>
  <si>
    <t>Веселівська виправна колонія № 8 Запорізької області УДДУ ПВП</t>
  </si>
  <si>
    <t>36.  </t>
  </si>
  <si>
    <t>«Балка Сидельникова»</t>
  </si>
  <si>
    <t>Оріхівський  р-н, в межах земель Новоандріївської сільської ради</t>
  </si>
  <si>
    <t>37.  </t>
  </si>
  <si>
    <t>«Цілинна ділянка в поймі р.Корсак»</t>
  </si>
  <si>
    <t>Приазовський р-н, с. Дмитрівка</t>
  </si>
  <si>
    <t>Дмитрівська с/р</t>
  </si>
  <si>
    <t>38.  </t>
  </si>
  <si>
    <t>«Вигін»</t>
  </si>
  <si>
    <t>Бердянський р-н, в межах Дмитрівської с/р</t>
  </si>
  <si>
    <t>Рішення Запоізького облвиконкому від 22.08.1982р. №431</t>
  </si>
  <si>
    <t>39.  </t>
  </si>
  <si>
    <t>Богданівська с/р</t>
  </si>
  <si>
    <t>40.  </t>
  </si>
  <si>
    <t>Бердянський р-н, в межах земель ДП «Бердянське ЛГ»</t>
  </si>
  <si>
    <t>Осипенківська с/р</t>
  </si>
  <si>
    <t>Рішення Запо-різького обл- виконкому від 22.08.1982р. №431</t>
  </si>
  <si>
    <t>41.  </t>
  </si>
  <si>
    <t>«Балка Норова»</t>
  </si>
  <si>
    <t>Оріхівський р-н, с.Юрківка</t>
  </si>
  <si>
    <t>Юрківська сільська рада</t>
  </si>
  <si>
    <t>42.  </t>
  </si>
  <si>
    <t>«Балка Засоріна»</t>
  </si>
  <si>
    <t>Бердянський р-н, в межах земель Осипенківської с/р</t>
  </si>
  <si>
    <t>43.  </t>
  </si>
  <si>
    <t>Цілинна балка</t>
  </si>
  <si>
    <t>44.  </t>
  </si>
  <si>
    <t>Кам`янсько-Дніпровський район, в межах земель Дніпровської сільської ради</t>
  </si>
  <si>
    <t>Дніпровська сільська рада</t>
  </si>
  <si>
    <t>«Каштанівський»</t>
  </si>
  <si>
    <t>Новомиколаївський район, 1 км на північ від с.Каштанівка</t>
  </si>
  <si>
    <t>Новоіванківська сільська рада</t>
  </si>
  <si>
    <t>«Герпетологічний заказник»</t>
  </si>
  <si>
    <t>Василівський р-н, біля с.Широке</t>
  </si>
  <si>
    <t>Широківська сільська рада</t>
  </si>
  <si>
    <t>Рішення Запоізького облвиконкому від 09.10.1990р. №281</t>
  </si>
  <si>
    <t>«Д’яконські сади»</t>
  </si>
  <si>
    <t>Кам’янсько Дніпровський район с.Велика Знам’янка</t>
  </si>
  <si>
    <t>Розпорядження представника Президента від 2.10.1992р. №321</t>
  </si>
  <si>
    <t>«Лубенцівський»</t>
  </si>
  <si>
    <t>Новомиколаївський та Вільнянський райони, 1,5 км на захід від с.Богунівка</t>
  </si>
  <si>
    <t>Новоіванківська сільська рада, Максимівська сільська рада</t>
  </si>
  <si>
    <t>Рішення Запорізької обласної ради від 17.08.1998р. №7</t>
  </si>
  <si>
    <t>«Балка Хуторська»</t>
  </si>
  <si>
    <t>Запорізький р-н, 300 м на північ від с.Сонячне</t>
  </si>
  <si>
    <t>Дослідне господарство «Сонячне» Інституту олійних культур</t>
  </si>
  <si>
    <t>Рішення Запорізької обласної ради №10 від 27.11.1998р</t>
  </si>
  <si>
    <t>«Салтичійське степове помістя»</t>
  </si>
  <si>
    <t>Чернігівський р-н, в межах с.Салтичія на лівому березі правої р.Салтич</t>
  </si>
  <si>
    <t>Обіточненська сільська рада</t>
  </si>
  <si>
    <t>Рішення Запорізької обласної ради від 25.12.2001р. №5</t>
  </si>
  <si>
    <t>«Балка Гадюча»</t>
  </si>
  <si>
    <t>Запорізький р-н, 2,5 км на південий захід від с.Володимирівка</t>
  </si>
  <si>
    <t>«Володимирівський»</t>
  </si>
  <si>
    <t>Запорізький р-н, 500 м на захід від с.Володимирівка</t>
  </si>
  <si>
    <t>«Балка Найвер» (охоронна зона 30 м)</t>
  </si>
  <si>
    <t>Токмакський р-н, в балці «Найвер» кв. № 60,  вид. 2 (10 га), вид. 3 (3,5 га), вид. 4 (6,8 га),  вид. 5 (6,7 га) Токмацького лісництва</t>
  </si>
  <si>
    <t>ДП «Приморське лісове господарство»</t>
  </si>
  <si>
    <t>Розпорядження Представника Президента України в Запорізькій області від 2.04.1992р. №321</t>
  </si>
  <si>
    <t>6.</t>
  </si>
  <si>
    <t>Гуляйпольський р-н в межах земель Гуляйпільське лісництво, кв.3, вид. 2,4-10,12</t>
  </si>
  <si>
    <t>ДП «Пологівське ЛМГ»</t>
  </si>
  <si>
    <t>7.</t>
  </si>
  <si>
    <t>«Сосновий бір Куліша»</t>
  </si>
  <si>
    <t>в межах земель дослідного госпадарства «Соц. Землеробство» Запорізької державної с/г дослідної станції УААН, біля с. Таврія</t>
  </si>
  <si>
    <t>Дослідне госпадарство «Соц. Землеробства» Запорізької державної с/г  дослідної станції УААН</t>
  </si>
  <si>
    <t>Рішення обласної ради  від 17.08.1999р. №7</t>
  </si>
  <si>
    <t>«Заплава р.Малий Утлюк»</t>
  </si>
  <si>
    <t>Якимівський район, на правому березі р. Малий утлюк, біля с.Давидівка</t>
  </si>
  <si>
    <t>Давидівська сільська рада</t>
  </si>
  <si>
    <t>«Водяне»</t>
  </si>
  <si>
    <t>Куйбишевський р-н, 2 км на південий схід від с.Тітово</t>
  </si>
  <si>
    <t>«Урочище скелі»</t>
  </si>
  <si>
    <t>Чернігівський р-н, в межах с.Верхній Токмак, вздовж лівого та правого берегів р.Томачка</t>
  </si>
  <si>
    <t>Верхньотокмацька  сільська рада</t>
  </si>
  <si>
    <t>«Хвойно-листяний ліс з степовою ділянкою і струмком» (охоронна зона 30 м)</t>
  </si>
  <si>
    <t>Новомиколаївський район, біля с.Зарічне</t>
  </si>
  <si>
    <t>Тернуватська сільська рада</t>
  </si>
  <si>
    <t>Розпорядження Представника Президента України в Запорізькій області від 2.10.1992р. №321</t>
  </si>
  <si>
    <t>«Балка Садова»</t>
  </si>
  <si>
    <t>Новомиколаївський  район, в межех полів №2,3 сівозміну Софіївська сільська рада і межує з землями Новомиколаївського кінзаводу</t>
  </si>
  <si>
    <t>Софіївська сільська рада</t>
  </si>
  <si>
    <t>Розпорядження представника Президента України від 31.12.1993р. №665</t>
  </si>
  <si>
    <t>«Балка Малишевська»</t>
  </si>
  <si>
    <t>Запорізький р-н, 500 м на схід від с.Малишівка</t>
  </si>
  <si>
    <t>«Кучерявий»</t>
  </si>
  <si>
    <t>Новомиколаївський р-н, в межах земель Любицької сільської ради</t>
  </si>
  <si>
    <t>«Фогельрейх»</t>
  </si>
  <si>
    <t>Куйбишевський р-н на околиці с.Вершина-2, в балці «Чумачка» і «Вовчий яр»</t>
  </si>
  <si>
    <t>Фермерське господарство «Фогельрейх»</t>
  </si>
  <si>
    <t>Розпорядження голови обласної держадміністрації від 9.07.1997р. №338</t>
  </si>
  <si>
    <t>«Балка Червоногорівська» (охоронна зона 30 м)</t>
  </si>
  <si>
    <t>Новомиколаївський район, біля с.Іванівського, межує з полями кормового  сівозміну №1</t>
  </si>
  <si>
    <t>Сторчівська сільська рада</t>
  </si>
  <si>
    <t>«Урочище Мамай гора»</t>
  </si>
  <si>
    <t>ДП «К-Дніпровське лісове господарство», Кам,янське лісництво, на південий звхід 2 км від с.Велика Знам,янка</t>
  </si>
  <si>
    <t>ДП «К-Дніпровське лісове господарство»</t>
  </si>
  <si>
    <t>«Ставок із степовими ділянками» (охоронна зона 30 м)</t>
  </si>
  <si>
    <t>Новомиколаївський район, на землях Терсянська сільська рада, біля поля №5</t>
  </si>
  <si>
    <t>Терсянська сільська рада</t>
  </si>
  <si>
    <t>«Балка Мар’янівська» (охоронна зона 30 м)</t>
  </si>
  <si>
    <t>Новомиколаївський район, с. Веселий гай</t>
  </si>
  <si>
    <t>«Корсак-могила»</t>
  </si>
  <si>
    <t>Приморський р-н, с.Мануйлівка</t>
  </si>
  <si>
    <t>Манойлівська сільська рада</t>
  </si>
  <si>
    <t>«Томаківський»</t>
  </si>
  <si>
    <t>Запорізький район, 2 км на захід від с.Ручаєвка</t>
  </si>
  <si>
    <t>«Урочище Жовта  круча»</t>
  </si>
  <si>
    <t>Орхівськке лісництво кв.36</t>
  </si>
  <si>
    <t>ДП «Пологівське лісомисливське господарство»</t>
  </si>
  <si>
    <t>Рішення Запорізького Облвиконкому від 17 серпня 1999 №7</t>
  </si>
  <si>
    <t>«Змішаний листяний ліс із залишками ковильно- типчакового степу»</t>
  </si>
  <si>
    <t>Кам’янко Дніпровський район, У границях землекористування радгоспу «Кам’янка», землі ДП «К-Дніпровське лісове господарство»</t>
  </si>
  <si>
    <t>Розпорядження редставника Президента України від 31.12.1993р. №665</t>
  </si>
  <si>
    <t>Балка Різана</t>
  </si>
  <si>
    <t>Гуляйпільський район, на території Залізничної селищної ради, за 2 км на Захід від селища Залізничне</t>
  </si>
  <si>
    <t>Гуляйпільська районна державна адміністрація</t>
  </si>
  <si>
    <t>Рішення Запорізької обласної ради від 28.05.2009 № 8</t>
  </si>
  <si>
    <t>«Захисне лісове насадження на хвилястій місцевості»</t>
  </si>
  <si>
    <t>Токмакський р-н, Токмалське лісництво, кв.№16</t>
  </si>
  <si>
    <t>«Ізвестінський ставок»</t>
  </si>
  <si>
    <t>Веселівський р-н, в межах земель державного дослідного господарства «Ізвестія»</t>
  </si>
  <si>
    <t>Державне дослідне господарство «Ізвестія»</t>
  </si>
  <si>
    <t>Вигін Чабанка</t>
  </si>
  <si>
    <t>Орхівськкий р-н, в межах земель Оріхівського лісництва кв.кв № 88, 89 ДП «Пологівське ЛМГ»</t>
  </si>
  <si>
    <t>«Балка Ручаївська»</t>
  </si>
  <si>
    <t>Запорізький р-н, 100 м на південий схід від с.Ручаївка</t>
  </si>
  <si>
    <t>«Цілинна ділянка з ставками»</t>
  </si>
  <si>
    <t>Гуляйпольський рн, Дорожнянська сільська рада</t>
  </si>
  <si>
    <t>«Балка Панютинська»</t>
  </si>
  <si>
    <t>Оріхівський р-н, межує з землями фермерського господарства Махнорило Н.Ф.</t>
  </si>
  <si>
    <t>Омельницька сільська рада</t>
  </si>
  <si>
    <t>«Юрковський лиман»</t>
  </si>
  <si>
    <t>Оріхівський р-н, на північно-захід від с.  Юрківка</t>
  </si>
  <si>
    <t>Рішення Запорізької обласної ради від 24.12.2002р. №12</t>
  </si>
  <si>
    <t>«Верхів,я балки Канцерівська»</t>
  </si>
  <si>
    <t>Запорізький р-н, 600 м від межі залізничої станції «Верхня Хортиця»</t>
  </si>
  <si>
    <t>«Грунтозахисне лісонасадження»</t>
  </si>
  <si>
    <t>Токмакський р-н, північно-західна околиця м.Токмак, Токмакське лісництво, кв.№19</t>
  </si>
  <si>
    <t>«Заплава р. Чингул»</t>
  </si>
  <si>
    <t>Токмакський район, розташований в межах земель Жовтневої сільської ради Токмацького району та Токмацького лісництва Державного підприємства «Приморське лісове господарство».</t>
  </si>
  <si>
    <t>Жовтнева сільська радаТокмацького району, ДП «Приморське лісове господарство».</t>
  </si>
  <si>
    <t>Організовано за рішенням Запорізької обласної ради від 29.12.2004 № 19</t>
  </si>
  <si>
    <t>«Цілинна лощина з ярами»</t>
  </si>
  <si>
    <t>Оріхівський р-н, в межах земель Омельницької сільської ради</t>
  </si>
  <si>
    <t>«Степанівська коса»</t>
  </si>
  <si>
    <t>Приазовський р-н, поблизу с.Степанівка, між Азовським морем і Степанівською затокою Молочного лиману</t>
  </si>
  <si>
    <t>Степанівська сільська рада, Мелітопольський педагогічний інститут</t>
  </si>
  <si>
    <t>Рішення Запорізького облвиконкому від 13.09.1988р. №272</t>
  </si>
  <si>
    <t>«Ґрунтозахисне лісонасадження»</t>
  </si>
  <si>
    <t>Запорізький р-н, вздовж правого берега р.Дніпро, біля с.Федорівка, кв. 48, 49 Хортицького лісництва</t>
  </si>
  <si>
    <t>«Водосховище з лісонасадженнями навколо»</t>
  </si>
  <si>
    <t>На північ від с.Коларівка, Приморське лісництво кв.№ 3-4</t>
  </si>
  <si>
    <t>«Оголовок Бердянської коси»</t>
  </si>
  <si>
    <t>Бердянський р-н, м.Бердянськ, оголовок Бердянської коси з прилеглою акваторією Бердянської затоки</t>
  </si>
  <si>
    <t>Бердянська міська рада</t>
  </si>
  <si>
    <t xml:space="preserve">«Кам’янський лісовий масив» </t>
  </si>
  <si>
    <t>ДП «К-Дніпровське лісове господарство», Кам,янське лісництво,.кв.№№ 3-103га, 4-54га, 5-82га</t>
  </si>
  <si>
    <t>«Лісовий масив вздовж лівого берега р. Дніпро»</t>
  </si>
  <si>
    <t>Вільнянський р-н, вздовж лівого берега р.Дніпро від с.Петро-Михайлівка до межі з Дніпропетровською обл., лісові кв. 1 - 4</t>
  </si>
  <si>
    <t>Михайлівське лісництво ДП «Запорізького лісомисливського господарства»</t>
  </si>
  <si>
    <t>«Цілинна ділянка з ставком»</t>
  </si>
  <si>
    <t>Чернігівський р-н, Стульнівська та Новомихайлівська сільська ради</t>
  </si>
  <si>
    <t>Стульнівська та Новомихайлівська сільські ради</t>
  </si>
  <si>
    <t>«Ставки з лісонасадженнями навколо»</t>
  </si>
  <si>
    <t>Приморський р-н, Верхів,я р.Обіточна з каскадом ставків і утвореним лісонасадженням навколо серед земель Єлисеївська сільська рада, Приморське лісництво, кв№№.1-2</t>
  </si>
  <si>
    <t>«Лісовий масив  на Лисій горі»</t>
  </si>
  <si>
    <t>Василівський р-н, Василівське лісництво ДП «Запорізького лісомисливського господарства»</t>
  </si>
  <si>
    <t>Василівське лісництво, ДП «Запорізького лісомисливського господарства»</t>
  </si>
  <si>
    <t>45.  </t>
  </si>
  <si>
    <t>«Іванівський бір»</t>
  </si>
  <si>
    <t>ДП «К-Дніпровське лісове господарство», Іванівське лісництво, кв.кв.№№ 1-58га, 2-120га, 3-98га, 4-81га, 5-65га, 6-20га, 11-68га, 12-56га, 13-70га, 14-72га, 15-90га</t>
  </si>
  <si>
    <t>46.  </t>
  </si>
  <si>
    <t>«Кам'янська лісова дача»</t>
  </si>
  <si>
    <t>Куйбишевський р-н Куйбишевське лісництво, кв. 1-28, 30-35, 37-39</t>
  </si>
  <si>
    <t>ДП «Пологівське лісомисливське господарстово»</t>
  </si>
  <si>
    <t>47.  </t>
  </si>
  <si>
    <t>«Гирло р. Корсак»</t>
  </si>
  <si>
    <t>Приазовський р-н, на схід від с.м.т.Приазовське</t>
  </si>
  <si>
    <t>Ботієвська сільська рада, Приазовське лісництво, Рибколгосп «Перемога»</t>
  </si>
  <si>
    <t>48.  </t>
  </si>
  <si>
    <t>«Водянські кучугури»</t>
  </si>
  <si>
    <t>ДП «К-Дніпровське лісове господарство», Водянське лісництво, кв.кв.№№ 2-100га, 3-100га, 4-124га, 5-100га, 8-25га, 9-65га, 10-77га, 11-63га,  13-62га, 14-59га,  15-70га, 16-50га, 17-45га, 19-72га, 20-110га, 21-63га, 22-60га</t>
  </si>
  <si>
    <t>49.  </t>
  </si>
  <si>
    <t>«Балка Терсянська»</t>
  </si>
  <si>
    <t>Новомиколаївський район, в межах полів №5,6,11 сівообігу №2 Терсянська сільська рада</t>
  </si>
  <si>
    <t>«Болотяні місця»</t>
  </si>
  <si>
    <t xml:space="preserve">Пологівський р-н, </t>
  </si>
  <si>
    <t>Пологівська РДА</t>
  </si>
  <si>
    <t>Рішення Запорізької обласної ради від 05.07.2011 №12</t>
  </si>
  <si>
    <t>«Верхів`я річки Малої Токмачки»</t>
  </si>
  <si>
    <t>Пологівський р-н, Запорізької обл., 2 км на схід від с. Григорівка</t>
  </si>
  <si>
    <t>Григорівська сільська рада</t>
  </si>
  <si>
    <t>«Урочище Білорецький ставок»</t>
  </si>
  <si>
    <t>Веселівський р-н., Запорізької обл., біля с. Білорецьке</t>
  </si>
  <si>
    <t>Білорецька сільська рада</t>
  </si>
  <si>
    <t>«Змішаний листяний ліс»</t>
  </si>
  <si>
    <t>Кам’янсько Дніпровський р-н, кв. №14 ДП «К-Дніпровське лісове господарство»</t>
  </si>
  <si>
    <t>Розпорядження Представника Президента Ук-раїни від 31.12.1993р. № 65</t>
  </si>
  <si>
    <t>«Єлізаветівський ліс»</t>
  </si>
  <si>
    <t>В межах земель ДП «Кам-Дніпровське лісове господарство»</t>
  </si>
  <si>
    <t>ДП  «Кам-Дніпровське лісове господарство»</t>
  </si>
  <si>
    <t>Рішення Запорізького облвиконкому від 25.09.1984 № 315</t>
  </si>
  <si>
    <t>«Лісовий масив біля р. Домузгла»</t>
  </si>
  <si>
    <t>Приазовський р-н, на північ від смт Приазовське, вздовж правого берега р. Домузгла з південного західа на північний схід</t>
  </si>
  <si>
    <t>Приазовська селищна рада</t>
  </si>
  <si>
    <t>Заплава р.Атманай</t>
  </si>
  <si>
    <t>Якимівський район, від меж земель Давидівської сільської  ради до дамб ставка Запорізького рибкомбінату</t>
  </si>
  <si>
    <t>«Тащенакський под»</t>
  </si>
  <si>
    <t>Якимівський р-н, с.Радивонівка</t>
  </si>
  <si>
    <t>Радивонівська сільська рада, ДП «Мелітопольське лісомисливське господарство»</t>
  </si>
  <si>
    <t>«Вікове дерево глоду з ділянкою змішаного лісу 300 років»</t>
  </si>
  <si>
    <t>Запорізький р-н, Хортицьке лісництво, кв.№35, виділ №39</t>
  </si>
  <si>
    <t>«Запорізький 700-річний дуб»</t>
  </si>
  <si>
    <t>м.Запоріжжя</t>
  </si>
  <si>
    <t>Запорізький міськомунхоз</t>
  </si>
  <si>
    <t>«Віковий дуб»</t>
  </si>
  <si>
    <t>м.Запоріжжя, с.Верхня Хортиця</t>
  </si>
  <si>
    <t>Ленінський райкомунгосп</t>
  </si>
  <si>
    <t>Рішення Запорізького облвиконкому від 10.03.1971р. №115</t>
  </si>
  <si>
    <t>«Цілинна ділянка балки Канцерівська»</t>
  </si>
  <si>
    <t>Запорізький р-н, Верхів’я балки «Канцерівська»</t>
  </si>
  <si>
    <t>Рішення Запорізького облвиконкому від 24.05.1972р. №206</t>
  </si>
  <si>
    <t>«Балка Крилівка»</t>
  </si>
  <si>
    <t>Запорізький р-н,   с.Криловка</t>
  </si>
  <si>
    <t>ЦНІПТІМЕЖ</t>
  </si>
  <si>
    <t>«Балка Кринична»</t>
  </si>
  <si>
    <t>Люцернівська сільська рада</t>
  </si>
  <si>
    <t>«Балка Губинська»</t>
  </si>
  <si>
    <t>Вільнянський р-н, с.Малодубове</t>
  </si>
  <si>
    <t>Тернівська сільська рада</t>
  </si>
  <si>
    <t>«Алея вікових каштанів з ділянкою лісу»</t>
  </si>
  <si>
    <t>Вільнянський р-н, околиця с.Петрівське</t>
  </si>
  <si>
    <t>«Цілинна ділянка біля р.Терса»</t>
  </si>
  <si>
    <t>Новомиколаївський район, Новомиколаївська селищна рада</t>
  </si>
  <si>
    <t>Новомиколаївська селищна рада</t>
  </si>
  <si>
    <t>Рішення Запорізького облвиконкому від 12.12.1979р. №533</t>
  </si>
  <si>
    <t>«Віко дуб черешчатий «</t>
  </si>
  <si>
    <t>Новомиколаївський район, с.Зарниця</t>
  </si>
  <si>
    <t>Барвинівська сільська рада</t>
  </si>
  <si>
    <t>«Група вікових дубів»</t>
  </si>
  <si>
    <t>Запорізький р-н, Крутоярівське лісництво, кв. № 17</t>
  </si>
  <si>
    <t>ДЛГО «Запоріжжяліс»</t>
  </si>
  <si>
    <t>«Дубовий гай. Старі дуби»</t>
  </si>
  <si>
    <t>Запорізький міськкомунгосп</t>
  </si>
  <si>
    <t>«Віковий дуб черешчатий»</t>
  </si>
  <si>
    <t>Оріхівський р-н, с.Білогірья</t>
  </si>
  <si>
    <t>Білогірська сільська рада</t>
  </si>
  <si>
    <t>«Лісовий масив в верхів’ях балки»</t>
  </si>
  <si>
    <t>Гуляцпольський р-н Гуляйпольська птахофабрика</t>
  </si>
  <si>
    <t>Балка Антонівка</t>
  </si>
  <si>
    <t>Розівський р-н, с.Антонівка</t>
  </si>
  <si>
    <t>Азовська сільська рада</t>
  </si>
  <si>
    <t>Рішення Запорізького облвиконкому від 8.12.1976р.№484</t>
  </si>
  <si>
    <t>«Дуб 150-річний»</t>
  </si>
  <si>
    <t>Токмакський р-н, м.Молочанськ</t>
  </si>
  <si>
    <t>Обласна племстанція</t>
  </si>
  <si>
    <t>«Вікових два дуби черешчатих» 120 років</t>
  </si>
  <si>
    <t>Токмакський р-н, с.Долина,</t>
  </si>
  <si>
    <t>«Цілинна ділянка по балці Курушана»</t>
  </si>
  <si>
    <t>Мелітопольський район, на схід від с.Орлове</t>
  </si>
  <si>
    <t>Світлодолинська сільська рада</t>
  </si>
  <si>
    <t>«Вікове дерево дуб черешчатий» 200 років</t>
  </si>
  <si>
    <t>Токмацький р-н, с. Долина, вул. Радянська 28, маєток гр. Паленого Є.М.</t>
  </si>
  <si>
    <t>«Вікове дерево дуб черешчатий»  200 років</t>
  </si>
  <si>
    <t>Токмацький р-н, с. Долина, вул. Радянська 14, маєток гр. Приходько О.М.</t>
  </si>
  <si>
    <t>Мелітопольський район, с. Новобогданівка</t>
  </si>
  <si>
    <t>«Дуб черешчатий»</t>
  </si>
  <si>
    <t>м.Мелітополь</t>
  </si>
  <si>
    <t>Мелітопольська міська рада</t>
  </si>
  <si>
    <t>«Вікове дерево дуб черешчатий» 150 років</t>
  </si>
  <si>
    <t>Токмацький р-н, с. Долина, вул. Радянська 56, маєток гр. Моісеєвої З.П.</t>
  </si>
  <si>
    <t>Рішення Запорізького облвиконкому від 22.09.1982р. №431</t>
  </si>
  <si>
    <t>Мелітопольський район, с.Травневе</t>
  </si>
  <si>
    <t>Мелітопольський район, с.Соснівка</t>
  </si>
  <si>
    <t>ДП «Мелітпольське лісомисливське господарстово»</t>
  </si>
  <si>
    <t>«Дуб черешчатий «</t>
  </si>
  <si>
    <t>Мелітопольський район, с.Промінь</t>
  </si>
  <si>
    <t>Применівська сільська рада</t>
  </si>
  <si>
    <t>Токмакський р-н, с.Долинське, вул. Радянська № 68, маєток гр. Дуніної М.І.</t>
  </si>
  <si>
    <t>«Лисяча балка»</t>
  </si>
  <si>
    <t>Бердянський р-н, с.Дмитрівка</t>
  </si>
  <si>
    <t>«Вікове дерево горіху грецького»</t>
  </si>
  <si>
    <t>м. Бердянськ</t>
  </si>
  <si>
    <t>«Балочка лугова»</t>
  </si>
  <si>
    <t>Бердянський р-н, с.Шовкове</t>
  </si>
  <si>
    <t>Нововасилівська сільська рада</t>
  </si>
  <si>
    <t>Бердянський р-н, кв.14, виділ 3-9 ДП «Бердянське лісове гоподарство»</t>
  </si>
  <si>
    <t>ДП «Бердянське лісове гоподарство»</t>
  </si>
  <si>
    <t>Рішення Запорізького облвиконкому від 19.09.1988р. №272</t>
  </si>
  <si>
    <t>«Дальні Макорти»</t>
  </si>
  <si>
    <t>Бердянський р-н, східна околиця м.Бердянськ</t>
  </si>
  <si>
    <t>Бердянський міськкомунгосп</t>
  </si>
  <si>
    <t>Рішення Запорізького облвиконкому від  12.12.1979р. №533</t>
  </si>
  <si>
    <t>«Ближні Макорти»</t>
  </si>
  <si>
    <t>Бердянський р-н, околиця м.Бердянськ</t>
  </si>
  <si>
    <t>Агрокомбінат «Азовський»</t>
  </si>
  <si>
    <t>«Стара груша дичка»</t>
  </si>
  <si>
    <t>Орджонікідзевський райкомунгосп</t>
  </si>
  <si>
    <t>Дуб Патріарх</t>
  </si>
  <si>
    <t>Мелітопольський район, с.Терпіння</t>
  </si>
  <si>
    <t>Рішення Запорізької обласної ради від 17.08.1999р. №7</t>
  </si>
  <si>
    <t>Гуляйпольський р-н с.КомсомольськеГуляйпільське лісництво, ДП «Пологівське ЛМГ» кв.56</t>
  </si>
  <si>
    <t>«Вікове дерево клену гостролистого - 115 р»</t>
  </si>
  <si>
    <t>Бердянський р-н, пікет  203 км</t>
  </si>
  <si>
    <t>17 дистанція шляху Запорізького відділення Придніпровської залізниці</t>
  </si>
  <si>
    <t>«Степова цілинка»</t>
  </si>
  <si>
    <t>Бердянський р-н, на землях Придніпровської залізниці 189-190  км</t>
  </si>
  <si>
    <t>17дистанція шляху Запорізького відділення Придніпровської залізниці</t>
  </si>
  <si>
    <t>«Вікове дерево глоду з ділянкою змішаного лісу 400 років»</t>
  </si>
  <si>
    <t>Запорізький р-н, Хортицьке лісництво, кв.№35, виділ №38</t>
  </si>
  <si>
    <t>«Земляний курган з цілинкою»</t>
  </si>
  <si>
    <t>Миколаївська сільська рада</t>
  </si>
  <si>
    <t>Рішення Запорізького облвиконкому від 13.09.1988 № 272</t>
  </si>
  <si>
    <t>«Вікове дерево клену гостролистого - 160 р.»</t>
  </si>
  <si>
    <t>Бердянський р-н, біля залізничної будки, 203 км</t>
  </si>
  <si>
    <t>«Вікове дерево клену гостролистого - 110 р.»</t>
  </si>
  <si>
    <t>Бердянський р-н, Придніпровська залізниця, пікет 203 км</t>
  </si>
  <si>
    <t>Рішення Запорізького облвиконкому від  25.09.1984р. №315</t>
  </si>
  <si>
    <t>«Саур-могила»</t>
  </si>
  <si>
    <t>2.</t>
  </si>
  <si>
    <t>«Токмак-могила (Синя гора)»</t>
  </si>
  <si>
    <t>Чернігівський р-н, с.Новополтавка</t>
  </si>
  <si>
    <t>Новополтавський кам’яний кар’єр</t>
  </si>
  <si>
    <t>3.</t>
  </si>
  <si>
    <t>«Велика кам’яна скеля біля р.Суха Конка»</t>
  </si>
  <si>
    <t>Пологівський р-н, Консько-роздорська с/р</t>
  </si>
  <si>
    <t>Консько-роздорська с/р</t>
  </si>
  <si>
    <t>«Бельмак-могила»</t>
  </si>
  <si>
    <t>Куйбишевський р-н, с. Бельманка</t>
  </si>
  <si>
    <t>Трудовський щебзавод</t>
  </si>
  <si>
    <t>5.</t>
  </si>
  <si>
    <t>«Горна гряда з кам’янистими розсипами»</t>
  </si>
  <si>
    <t>Бердянський р-н, с.Калайтанівка</t>
  </si>
  <si>
    <t>Карло-Марксівська с/р</t>
  </si>
  <si>
    <t>«Кам’яна могила біля с. Нововспаське»</t>
  </si>
  <si>
    <t>Приазовський р-н, с.Новоспасівське</t>
  </si>
  <si>
    <t>Новоспаська сільська рада</t>
  </si>
  <si>
    <t>«Єлисєйський пігматітовий кар’єр</t>
  </si>
  <si>
    <t>Приморський р-н, с.Єлісєївка</t>
  </si>
  <si>
    <t>Єлисеївська сільська  рада</t>
  </si>
  <si>
    <t>8.</t>
  </si>
  <si>
    <t>«Скеля Кристал і скеля Кварцитова»</t>
  </si>
  <si>
    <t>Бердянський р-н, на схід від с.Радивонівка 1 км</t>
  </si>
  <si>
    <t>Висока скеля над р. Берда</t>
  </si>
  <si>
    <t>Бердянський район, Миколаївська сільська рада</t>
  </si>
  <si>
    <t>Рішення Запорізького облвиконкому від 24.05.1972 № 206</t>
  </si>
  <si>
    <t>«Скеля Сова Пимонова»</t>
  </si>
  <si>
    <t>Бердянський р-н, на землях К. Марксівської с/рс.Калайтанівка</t>
  </si>
  <si>
    <t>«Балка Лукашева»</t>
  </si>
  <si>
    <t>Запорізький р-н, с.Малишевка</t>
  </si>
  <si>
    <t>Лукашевська сільська  рада</t>
  </si>
  <si>
    <t>«Балка Таволжанська»</t>
  </si>
  <si>
    <t>Вільнянський р-н, між селами Перун та Орлівське, ДП «Запорізьке лісомисливське господарство» кв.№14</t>
  </si>
  <si>
    <t>Рішення Запорізького облвиконкому від 25.05.1984р. №315</t>
  </si>
  <si>
    <t>«Круглик»</t>
  </si>
  <si>
    <t>Вільнянський р-н, на схід від с.Круглик на лівому березі р. Дніпро</t>
  </si>
  <si>
    <t>Петромихайлівська  с.р.</t>
  </si>
  <si>
    <t>«Балка Роднинська»</t>
  </si>
  <si>
    <t>Новомиколаївський район, с. Підгірне</t>
  </si>
  <si>
    <t>Підгірнянська сільська рада</t>
  </si>
  <si>
    <t>«Терники»</t>
  </si>
  <si>
    <t>Гуляйпольський р-н, с.Успенівка  Гуляйпільське лісництво, ДП «Пологівське ЛМГ» кв.6</t>
  </si>
  <si>
    <t>Успенівська сільська рада</t>
  </si>
  <si>
    <t>Гуляйпольський р-н біля с.Широке</t>
  </si>
  <si>
    <t>«Лиса гора»</t>
  </si>
  <si>
    <t>Запорізький р-н, с.Веселянка, лівий берег  р.Конка</t>
  </si>
  <si>
    <t>«Балка Велика кам’яна»</t>
  </si>
  <si>
    <t>Оріхівський р-н, с.Новоданилівка</t>
  </si>
  <si>
    <t>Новоданилівська  сільська рада</t>
  </si>
  <si>
    <t>«Каскад двох ставків із водоохоронною зоною»</t>
  </si>
  <si>
    <t>Гуляйпольський р-н на північ від с.Комсомольське</t>
  </si>
  <si>
    <t>«Струмок з ставком і береговою зоною»</t>
  </si>
  <si>
    <t>Кам’янсько Дніпровський р-н, с.Заповітне, правий берег р. Білозерка</t>
  </si>
  <si>
    <t>«Луговський піщаний кар’єр»</t>
  </si>
  <si>
    <t>Токмакський р-н, на східному боці с.Лугівка</t>
  </si>
  <si>
    <t>«Редути старих укріплень»</t>
  </si>
  <si>
    <t>Куйбишевський р-н, на південий схід від с. Благовещенка 1 км</t>
  </si>
  <si>
    <t>Ланцевська сільска рада</t>
  </si>
  <si>
    <t>«Ланцевська кам’яна могила»</t>
  </si>
  <si>
    <t>Куйбишевський р-н, на захід від с.Ланцево</t>
  </si>
  <si>
    <t>«Філонова балка»</t>
  </si>
  <si>
    <t>Бердянський р-н, околиця с.Калайтінівка</t>
  </si>
  <si>
    <t>«Стара прісноводна криниця з цілиною»</t>
  </si>
  <si>
    <t>Бердянський р-н, околиця с.Калайтанівка, у правого берега р. Берда</t>
  </si>
  <si>
    <t>«Захарівська фортеця»</t>
  </si>
  <si>
    <t>Бердянський р-н, на південь від с.Калайтінівка, правий берег р.Берда</t>
  </si>
  <si>
    <t>«Земляний курган з цілиною»</t>
  </si>
  <si>
    <t>Бердянський р-н, околиця с.Софієвка</t>
  </si>
  <si>
    <t>Бердянський р-н,  Миколаївська  с/р</t>
  </si>
  <si>
    <t>Рішення Запорізького облвиконкому від 24.05.1982р. №206</t>
  </si>
  <si>
    <t>м.Бердянськ, 500м на південий схід в Азовському морі</t>
  </si>
  <si>
    <t>Виконком Бердянської міської ради</t>
  </si>
  <si>
    <t>«Південий схил пойми р.Молочна»</t>
  </si>
  <si>
    <t>Токмакський р-н, біля с.Старобогданівка</t>
  </si>
  <si>
    <t>Виноградненська сільська рада</t>
  </si>
  <si>
    <t>РозпорядженняПредставника Президента від 2.10.1992р. №321</t>
  </si>
  <si>
    <t>«Ділянка узбережжя Азовського моря»</t>
  </si>
  <si>
    <t>палеонтологічна</t>
  </si>
  <si>
    <t>Бердянський р-н, з південно-західного боку від с. Луначарське, берег Азовського моря</t>
  </si>
  <si>
    <t>ДП «Бердянське ЛГ»</t>
  </si>
  <si>
    <t>Рішення Запорізького облвиконкому від 24.05.1972р. № 200</t>
  </si>
  <si>
    <t>«Парк по вулиці Кремлівській»</t>
  </si>
  <si>
    <t>Запорізька міська рада</t>
  </si>
  <si>
    <t>«Парк енергетиків»</t>
  </si>
  <si>
    <t>Парк «Алея слави»</t>
  </si>
  <si>
    <t>Відділ комунального господарства Орджонікідзевської РДА</t>
  </si>
  <si>
    <t>«Запорізький дитячий ботанічний сад»</t>
  </si>
  <si>
    <t>Запорізький дитячий ботанічний сад</t>
  </si>
  <si>
    <t>«Парк ім.Шевченка»</t>
  </si>
  <si>
    <t>Шевченківський райкомунгосп, ВАТ "Мотор Січ"</t>
  </si>
  <si>
    <t>Рішення Запорізького облвиконкому від 12.12.1979р. №206</t>
  </si>
  <si>
    <t>«Парк залізничної станції Запоріжжя-2»</t>
  </si>
  <si>
    <t>Жовтневий райкомунгосп</t>
  </si>
  <si>
    <t xml:space="preserve"> «Парк біля залізничної станції»</t>
  </si>
  <si>
    <t>м.Мелітополь, залізнична станція “Мелітополь”</t>
  </si>
  <si>
    <t xml:space="preserve">Мелітопольська міська рада </t>
  </si>
  <si>
    <t>«Парк зрощувального садівництва»</t>
  </si>
  <si>
    <t>Мелітопольський район, Інститут зрощувального садівництва</t>
  </si>
  <si>
    <t>Інститут зрощувального садівництва</t>
  </si>
  <si>
    <t>«Парк Еліта»</t>
  </si>
  <si>
    <t>Мелітопольський район, Терпінівська сільська рада</t>
  </si>
  <si>
    <t>Цілющі джерела</t>
  </si>
  <si>
    <t>Мелітопольський район, с.Терпіннія</t>
  </si>
  <si>
    <t>«Парк Садове»</t>
  </si>
  <si>
    <t>Мелітопольський район, Новенська сільська рада</t>
  </si>
  <si>
    <t>«Парк ім.Шмідта»</t>
  </si>
  <si>
    <t>Педагогічний інститут</t>
  </si>
  <si>
    <t>«Парк санаторія Кирилівський»</t>
  </si>
  <si>
    <t>Якимівський р-н, с.м.т.Кирилівка</t>
  </si>
  <si>
    <t>санаторій “Кирилівський”</t>
  </si>
  <si>
    <t>«Лісопитомник»</t>
  </si>
  <si>
    <t>Мелітопольський район, південно-східна частина м.Мелітополь</t>
  </si>
  <si>
    <t>«Лісонасадження Яковенко»</t>
  </si>
  <si>
    <t>Веселівський р-н, КСП “Дружба”</t>
  </si>
  <si>
    <t>КСП “Дружба”</t>
  </si>
  <si>
    <t xml:space="preserve">«Ліс в поймі колишньої р.Великий Утлюк» </t>
  </si>
  <si>
    <t>Веселівський р-н, с. Запорожжя</t>
  </si>
  <si>
    <t>Запорізька сільська рада</t>
  </si>
  <si>
    <t xml:space="preserve">Всього територій та об’єктів ПЗФ </t>
  </si>
  <si>
    <t>«Кам’яні могили» (частина ПЗ Український степовий – Донецька обл.)</t>
  </si>
  <si>
    <t>природний заповідни</t>
  </si>
  <si>
    <t>Разом заказників загальногеологічних</t>
  </si>
  <si>
    <t>«Заплава р.Берда»</t>
  </si>
  <si>
    <t>Разом пам’яток природи ботанічних</t>
  </si>
  <si>
    <t>Всього пам’яток природи загальнодержавного значення</t>
  </si>
  <si>
    <t>«Парк ім. Горького»</t>
  </si>
  <si>
    <t>Всього  парків-пам'яток садово-паркового мистецтва</t>
  </si>
  <si>
    <t xml:space="preserve">Всього зоологічних парків </t>
  </si>
  <si>
    <t>50.</t>
  </si>
  <si>
    <t>Рішення Запорізького облвиконкому від 25.09.1984р. № 315 Рішення Запорізької обласної ради від 22.11.2012р. №27</t>
  </si>
  <si>
    <t>Всього пам’яток природи місцевого значення</t>
  </si>
  <si>
    <t>Всього територій та об`єктів ПЗФ  місцевого значення</t>
  </si>
  <si>
    <t xml:space="preserve"> «Горгани»</t>
  </si>
  <si>
    <t>Яремчанська міська рада</t>
  </si>
  <si>
    <t>Постанова РМ УРСР від 03.06.1980 р. № 376</t>
  </si>
  <si>
    <t>«Гуцульщина»</t>
  </si>
  <si>
    <t>Косівський район</t>
  </si>
  <si>
    <t>Галицький</t>
  </si>
  <si>
    <t>Галицький район</t>
  </si>
  <si>
    <t>Держкомлісгосп України</t>
  </si>
  <si>
    <t>«Синьогора»</t>
  </si>
  <si>
    <t>Богородчанський район</t>
  </si>
  <si>
    <t>«Верховинський»</t>
  </si>
  <si>
    <t>Верховинський район</t>
  </si>
  <si>
    <t xml:space="preserve"> «Грофа»</t>
  </si>
  <si>
    <t>ДП «Осмолодський держлісгосп»</t>
  </si>
  <si>
    <t xml:space="preserve"> «Козакова долина»</t>
  </si>
  <si>
    <t>ДП «Івано-Франківський держлісгосп»</t>
  </si>
  <si>
    <t>Постанова РМ УРСР від 16.12.1982 р. № 617</t>
  </si>
  <si>
    <t xml:space="preserve"> «Урочище «Скит Манявський»</t>
  </si>
  <si>
    <t>ДП «Солотвинський держлісгосп»</t>
  </si>
  <si>
    <t xml:space="preserve"> «Бредулець-кий»</t>
  </si>
  <si>
    <t>ДП «Надвірнянський держлісгосп»</t>
  </si>
  <si>
    <t>Постанова РМ УРСР від 28.10.1974 р.№ 500</t>
  </si>
  <si>
    <t xml:space="preserve"> «Яйківський»</t>
  </si>
  <si>
    <t>Постанова РМ УРСР від 28.10.1974 р. № 500</t>
  </si>
  <si>
    <t xml:space="preserve"> «Тавпишир-ківський»</t>
  </si>
  <si>
    <t xml:space="preserve"> «Кливський»</t>
  </si>
  <si>
    <t>ДП «Делятинський держлісгосп»</t>
  </si>
  <si>
    <t xml:space="preserve"> «Княждвірсь-кий»</t>
  </si>
  <si>
    <t>ДП «Коломийський держлісгосп»</t>
  </si>
  <si>
    <t>«Турова дача»</t>
  </si>
  <si>
    <t xml:space="preserve"> «Скелі Довбуша»</t>
  </si>
  <si>
    <t>ДП «Болехівський держлісгосп»</t>
  </si>
  <si>
    <t>Постанова РМ УРСР від 30.03.1981 р. № 145</t>
  </si>
  <si>
    <t xml:space="preserve"> «Урочище  «Верхнє Озерище»</t>
  </si>
  <si>
    <t>Розпорядження РМ УРСР від 14.10.1975 р. № 780-р</t>
  </si>
  <si>
    <t>«Касова гора»</t>
  </si>
  <si>
    <t>Бовшівська сільська рада</t>
  </si>
  <si>
    <t xml:space="preserve"> «Урочище  Масьок»</t>
  </si>
  <si>
    <t>Острівецька сільська рада</t>
  </si>
  <si>
    <t xml:space="preserve"> «Чортова гора»</t>
  </si>
  <si>
    <t xml:space="preserve"> «Урочище «Осій»</t>
  </si>
  <si>
    <t>ДП «Вигодський держлісгосп»</t>
  </si>
  <si>
    <t xml:space="preserve"> «Урочище  «Сокіл»</t>
  </si>
  <si>
    <t>«Урочище «Тарниці»</t>
  </si>
  <si>
    <t xml:space="preserve"> «Болото  Висяче»</t>
  </si>
  <si>
    <t>ДП «Верховинський держлісгосп»</t>
  </si>
  <si>
    <t>«Болото  «Ширковець»</t>
  </si>
  <si>
    <t xml:space="preserve"> «Болото  «Лисак»</t>
  </si>
  <si>
    <t>Долинський район</t>
  </si>
  <si>
    <t xml:space="preserve"> «Болото  «Мшана»</t>
  </si>
  <si>
    <t>«Старуня»</t>
  </si>
  <si>
    <t>Старунська сільська рада</t>
  </si>
  <si>
    <t>Постанова РМ  УРСР від 21.03.1984 р. № 139</t>
  </si>
  <si>
    <t>«Високогір-ний»</t>
  </si>
  <si>
    <t>Постанова РМ УРСР від 22.07.1983 р. № 311</t>
  </si>
  <si>
    <t>«Діброва»</t>
  </si>
  <si>
    <t>«Дружба»</t>
  </si>
  <si>
    <t>Прикарпатський держуніверситет ім. В. Стефаника</t>
  </si>
  <si>
    <t>«Парк партизанської слави»</t>
  </si>
  <si>
    <t>Постанова Держкомітету УРСР з охорони природи від 17.08.1983 р. № 37</t>
  </si>
  <si>
    <t>Городенківська, Тлумацька районні ради</t>
  </si>
  <si>
    <t>Рішення сесії обласної ради від 15.07.93 р.</t>
  </si>
  <si>
    <t>Косівська районна рада, Кутський держлісгосп, Косівський МГЛ</t>
  </si>
  <si>
    <t>Розпорядження облдержадміністрації від 23.06.97 р. № 443</t>
  </si>
  <si>
    <t>«Чивчино-Гринявський»</t>
  </si>
  <si>
    <t>ДП «Верховинський держлісгосп», ДП «Гринявський держлісгосп», Верховинська районна рада</t>
  </si>
  <si>
    <t>«Ріка Свіча з притокою Мізунькою»</t>
  </si>
  <si>
    <t>Долинська районна рада, сільські ради</t>
  </si>
  <si>
    <t>Рішення обласної ради від 15.07.93 р.</t>
  </si>
  <si>
    <t>«Саджавський»</t>
  </si>
  <si>
    <t>Долинський район, межиріччя рр. Свічі та Саджави</t>
  </si>
  <si>
    <t>Княжелуцька сільська рада</t>
  </si>
  <si>
    <t>«Цапове»</t>
  </si>
  <si>
    <t>Долинський район, Церківнянське лісництво, кв.8, вид 38</t>
  </si>
  <si>
    <t>Болехівський держлісгосп</t>
  </si>
  <si>
    <t>Розпорядження облдержадміністрації від 15.07.93 р. № 451</t>
  </si>
  <si>
    <t>«Яськів потік»</t>
  </si>
  <si>
    <t>Калуський район, Войнилівське лісництво, кв.1,вид.1,3,5,6,16,17</t>
  </si>
  <si>
    <t>Калуський держлісгосп</t>
  </si>
  <si>
    <t>«Ріка Лімниця з водоохоронною смугою вздовж берегів шириною 100 м»</t>
  </si>
  <si>
    <t>Калуська, Рожнятівська районні ради</t>
  </si>
  <si>
    <t>Рішення облвиконкому від 15.01.79 р. № 13</t>
  </si>
  <si>
    <t>«Негрова»</t>
  </si>
  <si>
    <t>Надвірнянський район, Бистрицьке лісництво, кв. 1, вид 1</t>
  </si>
  <si>
    <t>ДП «Надвірнянське лісове господарство»</t>
  </si>
  <si>
    <t>Рішення обласної ради від 17.01.08 № 490-18/2008</t>
  </si>
  <si>
    <t>«Фарфанянка»</t>
  </si>
  <si>
    <t>«Бовкоти»</t>
  </si>
  <si>
    <t>«Грегіт»</t>
  </si>
  <si>
    <t>ДП «Кутське лісове господарство»</t>
  </si>
  <si>
    <t>Розпорядження облдержадміністрації від 15.07.96 р. № 451</t>
  </si>
  <si>
    <t>«Кам’янистий хребет»</t>
  </si>
  <si>
    <t>Розпорядженням облдержадміністрації від 15.07.96 р. № 451</t>
  </si>
  <si>
    <t>«Урочище «Погорілець»</t>
  </si>
  <si>
    <t>Богородчанський район, Гутянське лісництво, кв. 45, вид. 1-18; кв. 46, вид. 1-6, 11, 14, 17, 19-24; кв. 47, вид. 13, 15, 16; кв. 48, вид. 1, 2, 9</t>
  </si>
  <si>
    <t>«Урочище «Комарники»</t>
  </si>
  <si>
    <t>Богородчанський район, Манявське лісництво, кв. 9, вид. 41-44; кв. 10, вид. 25-29; кв. 11, вид. 26, 27, 29-31; кв. 12, вид. 11-15; кв. 13, вид. 19-30; кв. 14, вид. 13-20; кв. 15, вид. 17, кв. 19, вид. 13, кв. 20, вид. 1-8</t>
  </si>
  <si>
    <t>«Урочище «Шиворіс»</t>
  </si>
  <si>
    <t>Богородчанський район, Яблунське лісництво, кв. кв. 36, вид. 16,17; кв. 37, вид. 11,13; кв. 38, вид. 12-15; кв. 39, вид. 12-18</t>
  </si>
  <si>
    <t>«Урочище «Сумарин»</t>
  </si>
  <si>
    <t>Богородчанський район, Яблунське лісництво, кв. 17, вид. 1-7; кв. 18, вид. 1-5; кв. 20, вид. 1-2; кв. 21, вид. 1-6; кв. 22, вид. 1-2; кв. 24, вид. 1-16; кв. 23, вид.1-7</t>
  </si>
  <si>
    <t>«Марино»</t>
  </si>
  <si>
    <t>Долинський район, Церківнянське лісництво,  кв.37-39, 43-47</t>
  </si>
  <si>
    <t>«Ільма»</t>
  </si>
  <si>
    <t>Долинський район, Ілем’янське лісництво, кв. 1-23</t>
  </si>
  <si>
    <t>Рішення облвиконкому від 16.10.84 р. № 247</t>
  </si>
  <si>
    <t>«Страгора»</t>
  </si>
  <si>
    <t>Надвірнянський район, Надвірнянське лісництво, кв.46-51</t>
  </si>
  <si>
    <t>Рішення облвиконкому від 16.09.80 р. № 335</t>
  </si>
  <si>
    <t>«Красна»</t>
  </si>
  <si>
    <t>Надвірнянський район, Надвірнянське лісництво, кв.30-37</t>
  </si>
  <si>
    <t>«Потоки»</t>
  </si>
  <si>
    <t>Надвірнянський район, Надвірнянське лісництво, кв.2, вид. 1-23, кв.3, вид.1-13, кв.5, вид.1-6, кв.6, вид.4, 6-8, 10, 10-16</t>
  </si>
  <si>
    <t>Розпорядження облдержадміністрації від 15.07.96 р., зміни у площі згідно рішення обласної ради від 14.09.2004 р. № 445-12/2004 “Про зміну меж територій та об’єктів природно – заповідного фонду області”</t>
  </si>
  <si>
    <t>«Журавенків-ський»</t>
  </si>
  <si>
    <t>Рогатинський район, Букачівське лісництво, кв.28, вид. 1, 2</t>
  </si>
  <si>
    <t>ДП «Рогатинський держлісгосп»</t>
  </si>
  <si>
    <t>Розпорядження ОДА від 15.07.1996 р. № 451</t>
  </si>
  <si>
    <t>«Журитин»</t>
  </si>
  <si>
    <t>Рогатинський район, Пуківське лісництво, кв.2, вид. 7-10</t>
  </si>
  <si>
    <t>«Каменець»</t>
  </si>
  <si>
    <t>13.</t>
  </si>
  <si>
    <t>«Терношори»</t>
  </si>
  <si>
    <t>Косівський міжгосподарський лсгосп</t>
  </si>
  <si>
    <t>«Щавнянська Магура»</t>
  </si>
  <si>
    <t>Болехівська міська рада, Козаківське лісництво, кв. 30, вид. 1-6, 8-12, 14-16; кв. 31, вид. 1-3, 5-10, 14-18, 20-25, 31-34; кв. 32, вид. 6-10, 14-16</t>
  </si>
  <si>
    <t>Болехівська сільська рада</t>
  </si>
  <si>
    <t>«Магура»</t>
  </si>
  <si>
    <t>Болехівська міська рада, Козаківське лісництво,  кв.31, вид.4, 11-13, 19, 26-30, 35-42 ,  кв. 32, вид.1-5, 11-13, 17</t>
  </si>
  <si>
    <t>Рішення обласної ради від 28.12.99 р.№ 237-11/99</t>
  </si>
  <si>
    <t>«Федів»</t>
  </si>
  <si>
    <t>Болехівська міська рада, Козаківське л-во кв.18</t>
  </si>
  <si>
    <t>«Жидовець»</t>
  </si>
  <si>
    <t>Долинський район, Витвицьке лісництво, кв. 2, вид.1-7, 9, 13</t>
  </si>
  <si>
    <t>«Могила»</t>
  </si>
  <si>
    <t>Городенківський район, село Ясенів-Пільний</t>
  </si>
  <si>
    <t>Ясенів-Пільнянська сільська рада</t>
  </si>
  <si>
    <t>Рішення облвиконкому від 19.07.88 р. № 218</t>
  </si>
  <si>
    <t>«Підбавки»</t>
  </si>
  <si>
    <t>«Обертинська долина»</t>
  </si>
  <si>
    <t>Городенківський район, село Чортовець</t>
  </si>
  <si>
    <t>Чортовецька сільська рада</t>
  </si>
  <si>
    <t>«Вістова»</t>
  </si>
  <si>
    <t>ДП «Калуський держлісгосп»</t>
  </si>
  <si>
    <t>Рішення обласної ради від 15.07.93 р. із змінами у площі відповідно до рішення обласної ради від 17.01.08 № 490-18/2008</t>
  </si>
  <si>
    <t>«Ліскувата»</t>
  </si>
  <si>
    <t>Яремчанська міська рада, ДП «Делятинський держлісгосп»</t>
  </si>
  <si>
    <t>Рішення облвиконкому від 17.05.83 р. № 166</t>
  </si>
  <si>
    <t>«Діл»</t>
  </si>
  <si>
    <t>Надвірнянський район, Зарічанське лісництво, кв.18, вид. 20</t>
  </si>
  <si>
    <t>«Поляниця»</t>
  </si>
  <si>
    <t>Яремчанська міська рада, Поляницьке лісництво, кв. 8, вид. 8</t>
  </si>
  <si>
    <t>«Санковичі»</t>
  </si>
  <si>
    <t>«Річанський»</t>
  </si>
  <si>
    <t>Надвінянський район, Річанське лісництво, кв. 20, вид. 18,  20</t>
  </si>
  <si>
    <t>14.</t>
  </si>
  <si>
    <t>«Голубічка»</t>
  </si>
  <si>
    <t>Надвірнянський район, Річанське лісництво,  кв. 4, вид. 16</t>
  </si>
  <si>
    <t>ДП «Делятинський держлісгосп</t>
  </si>
  <si>
    <t>Рішення облвиконкому від 19.07.88 р. № 128</t>
  </si>
  <si>
    <t>15.</t>
  </si>
  <si>
    <t>«Копчин»</t>
  </si>
  <si>
    <t>Яремчанська міська рада, Поляницьке лісництво,  кв. 21-24</t>
  </si>
  <si>
    <t>16.</t>
  </si>
  <si>
    <t>«Білославсь-кий»</t>
  </si>
  <si>
    <t>Надвірнянський район, с. Чорні Ослави</t>
  </si>
  <si>
    <t>Чорноославська сільська рада</t>
  </si>
  <si>
    <t>17.</t>
  </si>
  <si>
    <t>«Бубонець»</t>
  </si>
  <si>
    <t>Рогатинський район, с. Загір’я</t>
  </si>
  <si>
    <t>Княгиницька сільська рада</t>
  </si>
  <si>
    <t>18.</t>
  </si>
  <si>
    <t>«Конвалія»</t>
  </si>
  <si>
    <t>Рожнятівський район, Рожнятівське лісництво,  кв. 2, вид.1, 2 , кв. 3, вид. 3, 7</t>
  </si>
  <si>
    <t>Брошнівський держлісгосп</t>
  </si>
  <si>
    <t>19.</t>
  </si>
  <si>
    <t>«Іванків»</t>
  </si>
  <si>
    <t>Снятинський район, с. Трійця</t>
  </si>
  <si>
    <t>Трійцівська сільська рада</t>
  </si>
  <si>
    <t>20.</t>
  </si>
  <si>
    <t>«Хомів»</t>
  </si>
  <si>
    <t>Снятинський район, с. Іллінці</t>
  </si>
  <si>
    <t>Іллінцівська сільська рада</t>
  </si>
  <si>
    <t>21.</t>
  </si>
  <si>
    <t>«Урочище «Лупені»</t>
  </si>
  <si>
    <t>Снятинський район, Заболотівське лісництво, кв. 23, вид. 17-19,  кв. 24, вид. 1-4</t>
  </si>
  <si>
    <t>Коломийський держлісгосп</t>
  </si>
  <si>
    <t>Рішення обласної ради від 15.07.93</t>
  </si>
  <si>
    <t>22.</t>
  </si>
  <si>
    <t>«Пугачівка»</t>
  </si>
  <si>
    <t>Тлумацький район, с. Герасимівка</t>
  </si>
  <si>
    <t>Герасимівська сільська рада</t>
  </si>
  <si>
    <t>23.</t>
  </si>
  <si>
    <t>«Меленещина»</t>
  </si>
  <si>
    <t>Тлумацький район, с. Палагичі</t>
  </si>
  <si>
    <t>Палагицька сільська рада</t>
  </si>
  <si>
    <t>«Ріка Чорний Черемош з прибережною смугою»</t>
  </si>
  <si>
    <t>Верховинська селищна рада</t>
  </si>
  <si>
    <t>«Ріка Пістинька з прибережною смугою»</t>
  </si>
  <si>
    <t xml:space="preserve">  Коломийський район</t>
  </si>
  <si>
    <t xml:space="preserve"> Коломийська райдержадміністрація</t>
  </si>
  <si>
    <t>Косівська райдержадмінстрація</t>
  </si>
  <si>
    <t>«Ріка Рибниц з прибережною смугою»</t>
  </si>
  <si>
    <t>«Під Верховиною»</t>
  </si>
  <si>
    <t>Рогатинський район, с. Княгиничі</t>
  </si>
  <si>
    <t>Рішення обласної ради від 28.12.99 р. № 237 – 11/99</t>
  </si>
  <si>
    <t>«Болото»</t>
  </si>
  <si>
    <t>Рогатинський район, с. Добринів</t>
  </si>
  <si>
    <t>Добринівська сільська рада</t>
  </si>
  <si>
    <t>«Шевченківсь-кий»</t>
  </si>
  <si>
    <t>Долинський район, Шевченківське лісництво,  кв.9, вид.24</t>
  </si>
  <si>
    <t>«Чотири ясени»</t>
  </si>
  <si>
    <t>«Бурсуків»</t>
  </si>
  <si>
    <t>Болехівська міська рада, Болехівське лісництво, кв.50, вид.33</t>
  </si>
  <si>
    <t>«Погорілець»</t>
  </si>
  <si>
    <t>Болехівська міська рада, Болехівське лісництво, кв.29, вид.6</t>
  </si>
  <si>
    <t>с. Ясенів-Пільний</t>
  </si>
  <si>
    <t>«Чорний ліс»</t>
  </si>
  <si>
    <t>ПП «СЛНДПЗГ «Чорний ліс», ЛПК МО України</t>
  </si>
  <si>
    <t>«Гирява»</t>
  </si>
  <si>
    <t>Болехівська міська рада, Козаківське лісництво, кв. 33, вид.14,15</t>
  </si>
  <si>
    <t>Верховинський район, Чивчинське ліснитво, кв.9, вид.19</t>
  </si>
  <si>
    <t>«Озірна»</t>
  </si>
  <si>
    <t>Рішення обвиконкому від 07.07.72 р. № 264</t>
  </si>
  <si>
    <t>«Скалки»</t>
  </si>
  <si>
    <t>Надвірнянський район, Довжинецьке лісництво,  кв.1, вид.20,23</t>
  </si>
  <si>
    <t>«Під скелями»</t>
  </si>
  <si>
    <t>Надвірнянський район, Зеленське лісництво, кв.30, вид.2</t>
  </si>
  <si>
    <t>«Добротівські відслонення»</t>
  </si>
  <si>
    <t>Надвірнянський район, с. Заріччя</t>
  </si>
  <si>
    <t>Зарічанська сільська рада</t>
  </si>
  <si>
    <t>«Великі Голди»</t>
  </si>
  <si>
    <t>Рогатинський район, с. Лучинці</t>
  </si>
  <si>
    <t>Лучинецька сільська рада</t>
  </si>
  <si>
    <t>«Вовчинецькі гори»</t>
  </si>
  <si>
    <t>Івано – Франківська міська рада р-н с. Вовчинці</t>
  </si>
  <si>
    <t>Вовчинецька сільська рада</t>
  </si>
  <si>
    <t>Рішення обласної ради від 12.03.2004. №350-10/2004</t>
  </si>
  <si>
    <t>«Табори»</t>
  </si>
  <si>
    <t>«Лисий потік»</t>
  </si>
  <si>
    <t>«Данчиця»</t>
  </si>
  <si>
    <t>ДП «Коломийське лісове господарство»</t>
  </si>
  <si>
    <t>Рішення облвиконкому від 16.10.1984 р. № 247</t>
  </si>
  <si>
    <t>«Тис ягідний»</t>
  </si>
  <si>
    <t>Богородчанський район, Манявське лісництво, кв.24, вид.7</t>
  </si>
  <si>
    <t>«Бір «Величків»</t>
  </si>
  <si>
    <t>Богородчанський район, Яблунівське лісництво,  кв.7, вид.15</t>
  </si>
  <si>
    <t>«Солотвинські дуби»</t>
  </si>
  <si>
    <t>Богородчанський район, с.м.т.Солотвино</t>
  </si>
  <si>
    <t>Розпорядження облдержадміністрації від 15.07.96 р. № 451, із змінами у площі згідно рішення обласної ради від 12.03.2004. №350-10/2004</t>
  </si>
  <si>
    <t>«Еталон букового насадження»</t>
  </si>
  <si>
    <t>Верховинський район, Устеріцьке лісництво, кв.15, вид.18</t>
  </si>
  <si>
    <t>ДП «Гринявський держлісгосп»</t>
  </si>
  <si>
    <t>Рішення облвиконкому від 07.07.72 р. № 264</t>
  </si>
  <si>
    <t>«Еталон смерекового насадження»</t>
  </si>
  <si>
    <t>Верховинський район, Гостовецьке лісництво, кв.19, вид.34</t>
  </si>
  <si>
    <t>Верховинський район, Яловичорське лісництво, кв.14, вид.16</t>
  </si>
  <si>
    <t>Верховинський район, Яловичорське лісництво,  кв.14, вид.13</t>
  </si>
  <si>
    <t>Верховинський  район, обринськи лісництво, кв.19, вид.15</t>
  </si>
  <si>
    <t>«Редискул»</t>
  </si>
  <si>
    <t>Верховинський район, с. Буркут</t>
  </si>
  <si>
    <t>Буркутська сільська рада</t>
  </si>
  <si>
    <t>Верховинський район,  Перкалабське обринськ, кв 7, вид.16</t>
  </si>
  <si>
    <t>«Чертяк»</t>
  </si>
  <si>
    <t>м. Городенка</t>
  </si>
  <si>
    <t>Городенківська міська рада</t>
  </si>
  <si>
    <t>«Резерват дуба»</t>
  </si>
  <si>
    <t>«Алея модрини»</t>
  </si>
  <si>
    <t>Болехівська міська рада, обринський лісництво,  кв. 50, вид.20</t>
  </si>
  <si>
    <t>«Дуб скельний»</t>
  </si>
  <si>
    <t>Рішення обвиконкому від 13.12.76 р. № 478</t>
  </si>
  <si>
    <t>«Щавна»</t>
  </si>
  <si>
    <t>«Набивки»</t>
  </si>
  <si>
    <t>Болехівська міська рада, Сукільське лісництво, кв. 9, вид. 15-17, кв. 14, вид. 24-26, 32-34</t>
  </si>
  <si>
    <t>«Олірки»</t>
  </si>
  <si>
    <t>«Еталон буково – модринового насадження»</t>
  </si>
  <si>
    <t>Долинський  район, Витвицьке лісництво, кв. 2, вид.11</t>
  </si>
  <si>
    <t>«Еталон модринового насадження»</t>
  </si>
  <si>
    <t>Долинський район, Витвицьке лісництво, кв. 2, вид.12,15</t>
  </si>
  <si>
    <t>«Сосна Веймутова»</t>
  </si>
  <si>
    <t>Долинський район, Витвицьке лісництво, кв. 3, вид.6</t>
  </si>
  <si>
    <t>«Дугласії»</t>
  </si>
  <si>
    <t>Долинський район, Витвицьке лісництво, кв. 5, вид.9</t>
  </si>
  <si>
    <t>«Еталон ялицевого насадження»</t>
  </si>
  <si>
    <t>Долинський район, Витвицьке лісництво, кв. 5, вид.14</t>
  </si>
  <si>
    <t>«Довжанка»</t>
  </si>
  <si>
    <t>Долинський район, Витвицьке лісництво, кв. 5, вид.10,18</t>
  </si>
  <si>
    <t>Рішення обвиконкому від 16.09.80 р. № 335</t>
  </si>
  <si>
    <t>«Сосна кримська»</t>
  </si>
  <si>
    <t>Долинський район, Солотвинське лісництво, кв.1, вид.1</t>
  </si>
  <si>
    <t>«Правич – 1»</t>
  </si>
  <si>
    <t>Долинський район, Правицьке лісництво, кв.16, вид.2,3</t>
  </si>
  <si>
    <t>«Правич –2»</t>
  </si>
  <si>
    <t>обринськи район, Правицьке лісництво, кв.18, вид.16,19</t>
  </si>
  <si>
    <t>«Кропивник»</t>
  </si>
  <si>
    <t>Долинський район, Мізунське лісництво, кв.7, вид.4,7</t>
  </si>
  <si>
    <t>«Сосна кедрова»</t>
  </si>
  <si>
    <t>Долинський район, с. Шевченкове</t>
  </si>
  <si>
    <t>Шевченківська сільська рада</t>
  </si>
  <si>
    <t>«Висока гора»</t>
  </si>
  <si>
    <t>Долинський район, с. Оболонь</t>
  </si>
  <si>
    <t>Оболонська сільська рада</t>
  </si>
  <si>
    <t>«Довгий міст»</t>
  </si>
  <si>
    <t>Долинський район, с. Оболонь та Раків</t>
  </si>
  <si>
    <t>Оболонська та Надіївська сільські ради</t>
  </si>
  <si>
    <t>«Гошівський болотний масив, урочище Гачки»</t>
  </si>
  <si>
    <t>Долинський район, с. Тяпче</t>
  </si>
  <si>
    <t>Тяпчанська сільська рада</t>
  </si>
  <si>
    <t>«Горіх сірий»</t>
  </si>
  <si>
    <t>м. Коломия</t>
  </si>
  <si>
    <t>Коломийська міська рада</t>
  </si>
  <si>
    <t>«Магнолія»</t>
  </si>
  <si>
    <t>м. Коломия, обр. Театральна</t>
  </si>
  <si>
    <t>«Дуб звичайний»</t>
  </si>
  <si>
    <t>Молодьківська сільська рада</t>
  </si>
  <si>
    <t>«Буковинка»</t>
  </si>
  <si>
    <t>Надвірнянський район, Надвірнянське лісництво,  кв.14, вид.32, 34</t>
  </si>
  <si>
    <t>«Довбушансь-кий праліс»</t>
  </si>
  <si>
    <t>Надвірнянський район, Довбушанське лісництво, кв.15, вид.9, 18</t>
  </si>
  <si>
    <t>«Еталон смерекового з домішкою бука насадження»</t>
  </si>
  <si>
    <t>Надвірнянський район, Довбушанське лісництво, кв.22, вид.8</t>
  </si>
  <si>
    <t>«Еталон буково – смерекового насадження»</t>
  </si>
  <si>
    <t>Надвірнянський район, Довбушанське лісництво,  кв.23, вид.8</t>
  </si>
  <si>
    <t>«Еталон ялицево – смерекового насадження»</t>
  </si>
  <si>
    <t>Надвірнянський районн, Довбушанське лісництво,  кв.36, вид.5</t>
  </si>
  <si>
    <t>Надвірнянський район, Довбушанське лісництво,  кв.36, вид.6</t>
  </si>
  <si>
    <t>«Прелуки»</t>
  </si>
  <si>
    <t>Надвірнянський р-н, Зеленське л-во, кв.4, вид 20</t>
  </si>
  <si>
    <t>«Черник»</t>
  </si>
  <si>
    <t>Надвірнянський р-н, Зеленське л-во кв.20, вид 31-34</t>
  </si>
  <si>
    <t>«Еталон змішаного ялицево-буково-смерекового насадження»</t>
  </si>
  <si>
    <t>Надвірнянський р-н, Бистрицьке л-во, кв.13, вид.5</t>
  </si>
  <si>
    <t>«Плюсове ялицево-смерекове насадження»</t>
  </si>
  <si>
    <t>Надвірнянський р-н, Бистрицьке л-во, кв.17, вид.7</t>
  </si>
  <si>
    <t>«Еталон змішаного насадження»</t>
  </si>
  <si>
    <t>Надвірнянський р-н, Бистрицьке л-во кв.20, вид.12</t>
  </si>
  <si>
    <t>Надвірнянський р-н, Бистрицьке л-во,  кв.21, вид.4</t>
  </si>
  <si>
    <t>Надвірнянський р-н, Бистрицьке л-во, кв.21, вид.7</t>
  </si>
  <si>
    <t>Надвірнянський р-н, Бистрицьке л-во, кв.23, вид.13</t>
  </si>
  <si>
    <t>«Еталон смерекового з домішкою бука, ялиці насадження»</t>
  </si>
  <si>
    <t>Надвірнянський р-н, Бистрицьке л-во кв.25, вид.4</t>
  </si>
  <si>
    <t>«Еталон смереково-букового насадження»</t>
  </si>
  <si>
    <t>Надвірнянський р-н, Бистрицьке л-во кв.68, вид.1</t>
  </si>
  <si>
    <t>«Еталон змішаного насадження »</t>
  </si>
  <si>
    <t>Надвірнянський р-н, Бистрицьке л-во кв.69, вид.10</t>
  </si>
  <si>
    <t>Надвірнянський р-н, Бистрицьке л-во, кв.69, вид.11</t>
  </si>
  <si>
    <t>«Еталон змішаного буково-ялицево-смерекового»</t>
  </si>
  <si>
    <t>Надвірннський р-н, Бистрицьке л-во, кв. 72, вид.7</t>
  </si>
  <si>
    <t>«Еталон смерекового з домішкою бука і ялиці насадження»</t>
  </si>
  <si>
    <t>Надвірнянський р-н, Бистрицьке л-во, кв.72, вид.14</t>
  </si>
  <si>
    <t>«Еталон смереково-букового з домішкою явора насадження»</t>
  </si>
  <si>
    <t>Надвірнянський р-н, Бистрицьке л-во, кв.75, вид.8</t>
  </si>
  <si>
    <t>«Еталон змішаного смерекового насадження»</t>
  </si>
  <si>
    <t>Надвірннський р-н, Бистрицьке л-во, кв. 75, вид.11</t>
  </si>
  <si>
    <t>«Еталон ялицево-смерекового насадження»</t>
  </si>
  <si>
    <t>Надвірнянський р-н, Максимецьке л-во, кв.13, вид.3</t>
  </si>
  <si>
    <t>«Еталон насадження із смереки гірської »</t>
  </si>
  <si>
    <t>Надвірнянський р-н, Максимецьке л-во кв.21, вид.1</t>
  </si>
  <si>
    <t>«Плюсове змішане насадження смереки із смереки гірської»</t>
  </si>
  <si>
    <t>Надвірнянський р-н, Максимецьке л-во,  кв.21, вид.3</t>
  </si>
  <si>
    <t>«Еталон ялицево-смерекового з домішкою бука насадження »</t>
  </si>
  <si>
    <t>Надвірнянський р-н, Максимецьке л-во, кв.23, вид.11</t>
  </si>
  <si>
    <t>«Еталон смерекового насадження »</t>
  </si>
  <si>
    <t>Надвірнянський р-н, Максимецьке л-во, кв.23, вид.13</t>
  </si>
  <si>
    <t>«Еталон високогірного насадження смереки»</t>
  </si>
  <si>
    <t>Надвірнянський р-н, Максимецьке л-во, кв.31, вид.10</t>
  </si>
  <si>
    <t>«Плюсове насадження смереки у високогір’ї»</t>
  </si>
  <si>
    <t>Надвірнянський р-н, Максимецьке л-во, кв.32, вид.11</t>
  </si>
  <si>
    <t>«Еталон смерекового з домішкою ялиці насадження»</t>
  </si>
  <si>
    <t>Надвірнянський р-н, Довжинецьке л-во, кв.1, вид.12</t>
  </si>
  <si>
    <t>Надвірнянський р-н, Довжинецьке л-во, кв.4, вид.26</t>
  </si>
  <si>
    <t>«Еталон буково-смерекового насадження»</t>
  </si>
  <si>
    <t>Надвірнянський р-н, Довжинецьке л-во, кв.62, вид.15</t>
  </si>
  <si>
    <t>Надвірнянський р-н, Довжинецьке л-во, кв.62, вид.14</t>
  </si>
  <si>
    <t>«Еталон змішаного буково-смерекового з домішкою ялиці насадження»</t>
  </si>
  <si>
    <t>Надвірнянський р-н, Довжинецьке л-во, кв.67, вид.20</t>
  </si>
  <si>
    <t>Надвірнянський р-н, Довжинецьке л-во, кв.64, вид.17</t>
  </si>
  <si>
    <t>«Плюсове насадження бука»</t>
  </si>
  <si>
    <t>Надвірнянський р-н, Гірське науково-дослідне л-во, кв.3, вид.8</t>
  </si>
  <si>
    <t>«Еталон ялицево-смерекового з домішкою бука насадження»</t>
  </si>
  <si>
    <t>Надвірнянський р-н, Річанське л-во, кв.2, вид.5</t>
  </si>
  <si>
    <t>Надвірнянський р-н, Річанське л-во, кв.2, вид.19</t>
  </si>
  <si>
    <t>«Еталон змішаного ялицево-смерекового з домішкою бука насадження»</t>
  </si>
  <si>
    <t>Надвірнянський р-н, Річанське л-во, кв.2, вид.20</t>
  </si>
  <si>
    <t>«Еталон змішаного з ялицею і буком смерекового насадження»</t>
  </si>
  <si>
    <t>Надвірнянський р-н, Річанське л-во, кв.2, вид.28</t>
  </si>
  <si>
    <t>«Еталон буково-ялицево-смерекового насадження»</t>
  </si>
  <si>
    <t>Надвірнянський р-н, Річанське л-во, кв.2, вид.29</t>
  </si>
  <si>
    <t>«Еталон смерекового високогірного насадження»</t>
  </si>
  <si>
    <t>Надвірнянський р-н, Річанське л-во, кв.7, вид.34</t>
  </si>
  <si>
    <t>«Еталон чисто смерекового високогірсь-кого насадження»</t>
  </si>
  <si>
    <t>Надвірнянський р-н, Річанське л-во, кв.19, вид.1</t>
  </si>
  <si>
    <t>«Еталон високо гірського смерекового насадження»</t>
  </si>
  <si>
    <t>Надвірнянський р-н, Річанське л-во кв.24, вид.21</t>
  </si>
  <si>
    <t>«Журавлина»</t>
  </si>
  <si>
    <t>Надвірнянський р-н, Річанське л-во, кв.30, вид.7</t>
  </si>
  <si>
    <t>Надвірнянський р-н, Річанське л-во кв.36, вид.12</t>
  </si>
  <si>
    <t>Надвірнянський р-н, Річанське л-во, кв.44, вид.26</t>
  </si>
  <si>
    <t>Надвірнянський р-н, Річанське л-во, кв.48, вид.16</t>
  </si>
  <si>
    <t>Надвірнянський р-н, Зарічанське л-во, кв.7, вид.4</t>
  </si>
  <si>
    <t>«Підлісок»</t>
  </si>
  <si>
    <t>Надвірнянський р-н, Білоославське л-во, кв.14, вид.14,19,20</t>
  </si>
  <si>
    <t>Надвірнянський р-н, Білоославське л-во, кв.14, вид.21</t>
  </si>
  <si>
    <t>Надвірнянський р-н, Білоославське л-во, кв24, вид. 1</t>
  </si>
  <si>
    <t>«Борсук»</t>
  </si>
  <si>
    <t>Надвірнянський р-н, Білоославське л-во, кв28, вид. 21</t>
  </si>
  <si>
    <t>«Псевдотсуга зелена»</t>
  </si>
  <si>
    <t>Надвірнянський р-н, Білоославське л-во, кв29, вид. 9</t>
  </si>
  <si>
    <t>«Бук лісовий»</t>
  </si>
  <si>
    <t>Надвірнянський р-н, Білоославське л-во, кв32, вид. 1</t>
  </si>
  <si>
    <t>Рішення обвиконкому від 19.07.88 р. №128</t>
  </si>
  <si>
    <t>«Славношора»</t>
  </si>
  <si>
    <t>Надвірнянський р-н, Білоославське л-во, кв34, вид. 15</t>
  </si>
  <si>
    <t>«Вільхівець»</t>
  </si>
  <si>
    <t>Надвірнянський р-н, Зарічанське л-во, кв1, вид. 24</t>
  </si>
  <si>
    <t>Надвірнянський р-н, Зарічанське л-во, кв.2, вид. 15</t>
  </si>
  <si>
    <t>Рішення облвиконкому від 13.12.76 р. № 478</t>
  </si>
  <si>
    <t>«Плющ звичайний»</t>
  </si>
  <si>
    <t>Надвірнянський р-н, Зарічанське л-во, кв3, вид. 10</t>
  </si>
  <si>
    <t>Рішення обласної ради від 28.12.99 р. № 237-11/99</t>
  </si>
  <si>
    <t>«Ровенька»</t>
  </si>
  <si>
    <t>Надвірнянський р-н, Зарічанське л-во, кв7, вид. 8</t>
  </si>
  <si>
    <t>«Кливка»</t>
  </si>
  <si>
    <t>Надвірнянський р-н, Зарічанське л-во, кв 9, вид. 4,6</t>
  </si>
  <si>
    <t>«Липи»</t>
  </si>
  <si>
    <t>Надвірнянський р-н, Зарічанське л-во, кв 18, вид. 29,31</t>
  </si>
  <si>
    <t>«Ільм гірський»</t>
  </si>
  <si>
    <t>Надвірнянський р-н, Любіжнянське л-во, кв 13, вид. 9</t>
  </si>
  <si>
    <t>«Страгірчик»</t>
  </si>
  <si>
    <t>Надвірнянський р-н, Зарічанське л-во, кв 21, вид. 12</t>
  </si>
  <si>
    <t>«Тарниці»</t>
  </si>
  <si>
    <t>Яремчанська міська рада, Микуличинське л-во, кв 20, вид. 4</t>
  </si>
  <si>
    <t>«Мала Гига»</t>
  </si>
  <si>
    <t>Яремчанська міська рада, Поляницьке л-во, кв 23, вид. 5</t>
  </si>
  <si>
    <t>«Сосна кедрова європейська»</t>
  </si>
  <si>
    <t>Яремчанська міська рада, Поляницьке л-во, кв 37, вид. 4</t>
  </si>
  <si>
    <t>Рішення облвиконкому від 07.07.72 р. №264</t>
  </si>
  <si>
    <t>«Груні»</t>
  </si>
  <si>
    <t>Надвірнянський р-н Майданське  л-во, кв 11, вид. 12</t>
  </si>
  <si>
    <t>«Горвіцові яри»</t>
  </si>
  <si>
    <t>Надвірнянський р-н Майданське  л-во, кв 16, вид. 8</t>
  </si>
  <si>
    <t>Рішення обласної ради від 15.07.93р.</t>
  </si>
  <si>
    <t>«Лопушанка»</t>
  </si>
  <si>
    <t>Надвірнянський р-н Майданське  л-во, кв 16, вид. 26</t>
  </si>
  <si>
    <t>Надвірнянський р-н Майданське  л-во, кв 16, вид. 29</t>
  </si>
  <si>
    <t>«Келія»</t>
  </si>
  <si>
    <t>Надвірнянський р-н Майданське  л-во кв 17, вид. 4</t>
  </si>
  <si>
    <t>«Спижі»</t>
  </si>
  <si>
    <t>Надвірнянський р-н, Майданське  л-во, кв. 19, вид. 1</t>
  </si>
  <si>
    <t>Надвірнянський р-н, Майданське  л-во, кв 20, вид. 2</t>
  </si>
  <si>
    <t>«Кордон»</t>
  </si>
  <si>
    <t>Надвірнянський р-н, Майданське  л-во, кв 48, вид. 4</t>
  </si>
  <si>
    <t>«Смерека звичайна»</t>
  </si>
  <si>
    <t>Надвірнянський р-н Майданське  л-во кв 54, вид. 14</t>
  </si>
  <si>
    <t>«Садки»</t>
  </si>
  <si>
    <t>Надвірнянський р-н, Майданське  л-во, кв 57, вид. 12</t>
  </si>
  <si>
    <t>Рішення обласної ради від 28.12.99 р. №237-11/99</t>
  </si>
  <si>
    <t>«Гонтарки»</t>
  </si>
  <si>
    <t>Яремчанська міська рада Дорівське  л-во, кв 8, вид. 22</t>
  </si>
  <si>
    <t>«Стайки»</t>
  </si>
  <si>
    <t>Яремчанська міська рада, Дорівське  л-во кв 9, вид. 3</t>
  </si>
  <si>
    <t>«Ясені»</t>
  </si>
  <si>
    <t>Яремчанська міська рада, Дорівське  л-во кв 9, вид.12</t>
  </si>
  <si>
    <t>«Дебриця»</t>
  </si>
  <si>
    <t>Яремчанська міська рада, Дорівське л-во, кв 13, вид. 21</t>
  </si>
  <si>
    <t>Яремчанська міська рада, Дорівське л-во, кв 21, вид. 22</t>
  </si>
  <si>
    <t>«Вабрянка»</t>
  </si>
  <si>
    <t>Яремчанська міська рада Горганське л-во, кв 10, вид. 14</t>
  </si>
  <si>
    <t>«Буковиця»</t>
  </si>
  <si>
    <t>Яремчанська міська рада Горганське л-во, кв 13, вид. 20</t>
  </si>
  <si>
    <t>«Горган»</t>
  </si>
  <si>
    <t>Яремчанська міська рада Горганське л-во, кв 18, вид. 18</t>
  </si>
  <si>
    <t>«Катеринка»</t>
  </si>
  <si>
    <t>Яремчанська міська рада Горганське  л-во, кв .18, вид. 19</t>
  </si>
  <si>
    <t>«Резерват сосни кедрової європейської »</t>
  </si>
  <si>
    <t>Яремчанська міська рада, Кремінцівське  л-во,  кв. 21, вид. 16,17,19,20 ,  кв. 23, вид.1-3</t>
  </si>
  <si>
    <t>ДП «Ворохтянський держлісгосп»</t>
  </si>
  <si>
    <t>«Ожеред»</t>
  </si>
  <si>
    <t>Рогатинський р-н, с. Добринів</t>
  </si>
  <si>
    <t>«Котови»</t>
  </si>
  <si>
    <t>Рожнятівський р-н, Липовецьке л-во, кв.3, вид.27</t>
  </si>
  <si>
    <t>ДП «обринський держлісгосп»</t>
  </si>
  <si>
    <t>«Кораловий корінь»</t>
  </si>
  <si>
    <t>Рожнятівський р-н, Мшанське л-во, кв.22, вид. 36</t>
  </si>
  <si>
    <t>«Урочище «Сивулька-Бита»</t>
  </si>
  <si>
    <t>Красноставська сільська рада</t>
  </si>
  <si>
    <t>«Каштани»</t>
  </si>
  <si>
    <t>Тлумацький р-н, с. Бортники</t>
  </si>
  <si>
    <t>Красноставська с/р</t>
  </si>
  <si>
    <t>«Липова алея»</t>
  </si>
  <si>
    <t>Тлумацький р-н, с. Палагичі</t>
  </si>
  <si>
    <t>Палагицька с/р</t>
  </si>
  <si>
    <t>«Потіцька гора»</t>
  </si>
  <si>
    <t>«Дівич-гора»</t>
  </si>
  <si>
    <t>Тлумацький р-н, с. Долина</t>
  </si>
  <si>
    <t>Долинянська с/р</t>
  </si>
  <si>
    <t>«Городище»</t>
  </si>
  <si>
    <t>Тлумацький р-н, с. Хотимир</t>
  </si>
  <si>
    <t>обринський с/р</t>
  </si>
  <si>
    <t>«Татри»</t>
  </si>
  <si>
    <t>Тлумацький р-н, с. Білогірка</t>
  </si>
  <si>
    <t>Білогірська с/р</t>
  </si>
  <si>
    <t>Тлумацький р-н, с. Герасимів</t>
  </si>
  <si>
    <t>Герасимівська с/р</t>
  </si>
  <si>
    <t>м. Івано-Франківськ, вул. Гнатюка №4</t>
  </si>
  <si>
    <t>ЖЕО № 6</t>
  </si>
  <si>
    <t>Рішення облвиконкому від 13.12.76 р. №478</t>
  </si>
  <si>
    <t>«Бук пурпуролистий»</t>
  </si>
  <si>
    <t>м.Івано-Франківськ, вул.Княгинин № 44</t>
  </si>
  <si>
    <t>ВО спиртової та горілчаної промисловості</t>
  </si>
  <si>
    <t>«Гінко дволопатеве»</t>
  </si>
  <si>
    <t>м. Івано-Франківськ, вул. Василіанок № 54</t>
  </si>
  <si>
    <t>ЖЕО №2</t>
  </si>
  <si>
    <t>«Дуб віковий»</t>
  </si>
  <si>
    <t>м. Івано-Франківськ, вул.Маланюка № 25/1</t>
  </si>
  <si>
    <t>Власник присадибної ділянки Кобринський Б.В.</t>
  </si>
  <si>
    <t>ДП «Делятинське лісове господарство»</t>
  </si>
  <si>
    <t>Рішення обласної ради від 17.01.2008 р. № 490-18/2008</t>
  </si>
  <si>
    <t>«Копанки»</t>
  </si>
  <si>
    <t>ДП «Калуське лісове господарство»</t>
  </si>
  <si>
    <t>м. Івано-Франківськ</t>
  </si>
  <si>
    <t>Рішення обласної ради від 11.01.2010 р. № 991-35/2010</t>
  </si>
  <si>
    <t>«Дуб Івана Франка»</t>
  </si>
  <si>
    <t>Рішення обласної ради від 24.03.2011 р. № 90-4/2011</t>
  </si>
  <si>
    <t>«Дуб Карпінського»</t>
  </si>
  <si>
    <t>«Дуб Яноти»</t>
  </si>
  <si>
    <t>«Ведмежі дуби»</t>
  </si>
  <si>
    <t>Мартинець Віра Михайлівна</t>
  </si>
  <si>
    <t>«Модрини»</t>
  </si>
  <si>
    <t xml:space="preserve"> Рішення облвиконкому від 07.07.72 р. №264</t>
  </si>
  <si>
    <t>«Цуханівське»</t>
  </si>
  <si>
    <t>Косівський район, Кутське лісництво, кв 19, вид. 20</t>
  </si>
  <si>
    <t>«Камінець»</t>
  </si>
  <si>
    <t>Снідавківська сільська рада</t>
  </si>
  <si>
    <t>«Пізньоцвіт»</t>
  </si>
  <si>
    <t>Космацька сільська рада</t>
  </si>
  <si>
    <t>«Тюльпанове дерево»</t>
  </si>
  <si>
    <t>Кутське професійно-технічне училище</t>
  </si>
  <si>
    <t>«Горіх чорний»</t>
  </si>
  <si>
    <t>«Неопалима купина»</t>
  </si>
  <si>
    <t>Коломийський лісокомбінат</t>
  </si>
  <si>
    <t>Рішення обласної ради від 15.07.1993 р.</t>
  </si>
  <si>
    <t>«Папороть-листовик»</t>
  </si>
  <si>
    <t>«Гора Червона»</t>
  </si>
  <si>
    <t>Незвиська сільська рада</t>
  </si>
  <si>
    <t>«Петрівська липа»</t>
  </si>
  <si>
    <t>Петрівська сільська рада</t>
  </si>
  <si>
    <t>«Кляуза»</t>
  </si>
  <si>
    <t>Дуб Симона Петлюри</t>
  </si>
  <si>
    <t>Галицький р-н., с. Маріямпіль, біля Маріямпільської дільничної лікарні</t>
  </si>
  <si>
    <t>Маріямпільська сільська рада</t>
  </si>
  <si>
    <t>Рішення обласної ради від 05.01.2012 р. №415-12/2012</t>
  </si>
  <si>
    <t>«Манявський водоспад»</t>
  </si>
  <si>
    <t>Богородчанський р-н, Манявське л-во кв.9, вид.12</t>
  </si>
  <si>
    <t>ДП «Солотвинський лісгосп»</t>
  </si>
  <si>
    <t>«Водоспад «Бухтівець»</t>
  </si>
  <si>
    <t>Надвірнянький р-н, Бухтівецьке л-во кв.33,вид.8</t>
  </si>
  <si>
    <t>ДП «Надвірнянський лісгосп»</t>
  </si>
  <si>
    <t>«Водоспад на ріці Зелениця»</t>
  </si>
  <si>
    <t>Надвірнянький р-н, Довбушанське л-во кв.39,вид.1</t>
  </si>
  <si>
    <t>«Козакова криниця»</t>
  </si>
  <si>
    <t>Надвірнянський р-н, Зарічанське л-во кв.11, вид.7</t>
  </si>
  <si>
    <t>ДП «Делятинський лісгосп»</t>
  </si>
  <si>
    <t>«Студений»</t>
  </si>
  <si>
    <t>Надвірнянський р-н, Микуличинське л-во кв.20, вид.15</t>
  </si>
  <si>
    <t>«Солене джерело»</t>
  </si>
  <si>
    <t>Надвірнянський р-н, Білоославське л-во кв.29, вид.1</t>
  </si>
  <si>
    <t>«Соляне джерело»</t>
  </si>
  <si>
    <t>Надвірнянський р-н, Зарічанське л-во кв.13, вид.6</t>
  </si>
  <si>
    <t>«Болото «Лютошара»</t>
  </si>
  <si>
    <t>Рожнятівський р-н, Осмолодське л-во кв.6, вид.20</t>
  </si>
  <si>
    <t>ДП «Осмолодський лісгосп»</t>
  </si>
  <si>
    <t>«Гірське озеро «Розсохан»</t>
  </si>
  <si>
    <t>Рожнятівський р-н, Мшанське л-во кв.8, вид.5-8,14,25</t>
  </si>
  <si>
    <t>«Верхове болото»</t>
  </si>
  <si>
    <t>Рожнятівський р-н, Мшанське л-во кв.22, вид.44</t>
  </si>
  <si>
    <t>«Водоспад на ріці Рушір»</t>
  </si>
  <si>
    <t>«Сірководневе джерело»</t>
  </si>
  <si>
    <t>«Шешорський водоспад»</t>
  </si>
  <si>
    <t>Шешорська сільська рада</t>
  </si>
  <si>
    <t>«Пістинська соляна криниця»</t>
  </si>
  <si>
    <t>Пістинська сільська рада</t>
  </si>
  <si>
    <t>Уторопські соленосні джерела</t>
  </si>
  <si>
    <t>Уторопська сільська рада</t>
  </si>
  <si>
    <t>«Писаний камінь»</t>
  </si>
  <si>
    <t>Верховинський р-н, с. Буковець</t>
  </si>
  <si>
    <t>Верховинський МГЛ</t>
  </si>
  <si>
    <t>«Скельний коридор Довбушанки»</t>
  </si>
  <si>
    <t>Верховинський р-н, Устерицьке л-во кв.13, вид.21</t>
  </si>
  <si>
    <t>ДП «Гринявський лісгосп»</t>
  </si>
  <si>
    <t>«Глушківські скелі»</t>
  </si>
  <si>
    <t>Городенківський р-н, с. Глушків</t>
  </si>
  <si>
    <t>Глушківська с/р</t>
  </si>
  <si>
    <t>Розпорядження облдержадміністрації від 23.06.97 р. №443</t>
  </si>
  <si>
    <t>«Ковалівське буровугільне родовище»</t>
  </si>
  <si>
    <t>Коломийський р-н, с. Ковалівка</t>
  </si>
  <si>
    <t>«Надвірнянські скелі»</t>
  </si>
  <si>
    <t>Надвірнянський р-н, Надвірнянське л-во кв.6, вид.9</t>
  </si>
  <si>
    <t>«Малевський комплекс»</t>
  </si>
  <si>
    <t>Надвірнянський р-н, м.Делятин</t>
  </si>
  <si>
    <t>Делятинська с-щна рада</t>
  </si>
  <si>
    <t>«Мальовнича скеля»</t>
  </si>
  <si>
    <t>Надвірнянський р-н, Бухтівецьке л-во кв.65, вид.2</t>
  </si>
  <si>
    <t>«Білий камінь»</t>
  </si>
  <si>
    <t>Надвірнянський р-н, Дорівське л-во кв.12, вид.2</t>
  </si>
  <si>
    <t>«Скеля на правому березі ріки Прут »</t>
  </si>
  <si>
    <t>Надвірнянський р-н, Дорівське л-во кв.16, вид.2</t>
  </si>
  <si>
    <t>«Яворівський Гук»</t>
  </si>
  <si>
    <t>Яворівська сільська рада</t>
  </si>
  <si>
    <t>«Шепітський Гук»</t>
  </si>
  <si>
    <t>Шепітська сільська рада</t>
  </si>
  <si>
    <t>«Косівський Гук</t>
  </si>
  <si>
    <t>Косівська міська рада</t>
  </si>
  <si>
    <t>«Косівська гора»</t>
  </si>
  <si>
    <t>«Виступи вапняку»</t>
  </si>
  <si>
    <t>«Пістинські сланці»</t>
  </si>
  <si>
    <t>Надвірнянський р-н, Зарічанське л-во кв.1, вид.13</t>
  </si>
  <si>
    <t>«Малотур’янський»</t>
  </si>
  <si>
    <t>Долинський р-н, Малотур’янське л-во, кв.11, вид.5</t>
  </si>
  <si>
    <t>ДП «Вигодський лісгосп»</t>
  </si>
  <si>
    <t>Розпорядження облдержадміністрації від 15.07.96 р. №451</t>
  </si>
  <si>
    <t>«Пролісок»</t>
  </si>
  <si>
    <t>Устянська сільська рада</t>
  </si>
  <si>
    <t>«Козарів»</t>
  </si>
  <si>
    <t>ДП «Делятинське лісгосп»</t>
  </si>
  <si>
    <t>Рішення обласної ради від  17.01.2008 року № 490-18/2008</t>
  </si>
  <si>
    <t>«Маріямпільський замок»</t>
  </si>
  <si>
    <t>«Дендрарій»</t>
  </si>
  <si>
    <t>«Дендропарк ім. А. Тарнавського»</t>
  </si>
  <si>
    <t>Санаторій «Косів»</t>
  </si>
  <si>
    <t>«Дендропарк імені 40-річчя Перемоги»</t>
  </si>
  <si>
    <t>Богородчанський р-н, с. Дзвиняч</t>
  </si>
  <si>
    <t>Дзвиняцька сільська рада</t>
  </si>
  <si>
    <t>Рішення облвиконкому від 19.07.88 р. №128</t>
  </si>
  <si>
    <t>«Арборетум»</t>
  </si>
  <si>
    <t>Долинський р-н, м. Болехів</t>
  </si>
  <si>
    <t>Болехівська міська рада</t>
  </si>
  <si>
    <t>Рішення облвиконкому 07.07.72 р. № 264</t>
  </si>
  <si>
    <t>«Дендропарк»</t>
  </si>
  <si>
    <t>Коломийський р-н, Печеніжинське л-во кв.53, вид.1,5,6,12-14</t>
  </si>
  <si>
    <t>ДП «Коломийський лісгосп»</t>
  </si>
  <si>
    <t>«Парк»</t>
  </si>
  <si>
    <t>Рішення облвиконкому від 07.07.72 р № 264</t>
  </si>
  <si>
    <t>«Парк м.. Т.Г.Шевченка»</t>
  </si>
  <si>
    <t>«Тлумацький парк»</t>
  </si>
  <si>
    <t>м. Тлумач</t>
  </si>
  <si>
    <t>Тлумацький комбінат комунальних підприємств</t>
  </si>
  <si>
    <t>Надвірнянський р-н, Зарічанське л-во кв.18, вид.30</t>
  </si>
  <si>
    <t>«Парк пам`яті борцям за незалежність України»</t>
  </si>
  <si>
    <t>Галицький р-н, селище Більшівці</t>
  </si>
  <si>
    <t>Більшівцівська селищна рада</t>
  </si>
  <si>
    <t>Рішення обласної ради від 08.06.2012р.№555-15/2012</t>
  </si>
  <si>
    <t>«Міжгір’я»</t>
  </si>
  <si>
    <t>Богородчанський р-н, Росільнянське л-во кв.39,42</t>
  </si>
  <si>
    <t>Рішення обвиконкому від 16.09.80 р. № 335, із змінами у площі згідно рішення рішення обласної ради від 12.03.04 р. № 350-10/2004</t>
  </si>
  <si>
    <t>«Бистрий»</t>
  </si>
  <si>
    <t>Богородчанський р-н, Гутянське л-во кв.43,44</t>
  </si>
  <si>
    <t>«Люблінець»</t>
  </si>
  <si>
    <t>Богородчанський р-н, Солотвинське л-во, кв.5</t>
  </si>
  <si>
    <t>Розпорядження облдержадміністрації від 15.07.96 р. № 451, із змінами у площі згідно рішення обласної ради 12.03.04 р. № 350-10/2004</t>
  </si>
  <si>
    <t>«Бережниця»</t>
  </si>
  <si>
    <t>Верховинський р-н, Красницьке л-во кв. 10, вид.2</t>
  </si>
  <si>
    <t>ДП «Верховинський лісгосп»</t>
  </si>
  <si>
    <t>«Дрестунка»</t>
  </si>
  <si>
    <t>Верховинський р-н, Красницьке л-во кв. 29, вид.4,8,10,11</t>
  </si>
  <si>
    <t>«Прелучний»</t>
  </si>
  <si>
    <t>Верховинський р-н, Явірницьке л-во кв. 32, вид.3</t>
  </si>
  <si>
    <t>«Чорний потік»</t>
  </si>
  <si>
    <t>Верховинський р-н, Верховинське л-во кв. 27, вид.28</t>
  </si>
  <si>
    <t>«Заріччя»</t>
  </si>
  <si>
    <t>Верховинський р-н, Устерицькел-во кв. 15, вид.31</t>
  </si>
  <si>
    <t>«Липовий гай –1»</t>
  </si>
  <si>
    <t>Верховинський р-н, Верхньоясенівське л-во кв. 21, вид.26,29,30</t>
  </si>
  <si>
    <t>«Липовий гай –2»</t>
  </si>
  <si>
    <t>Верховинський р-н, Довгопільське л-во кв. 4, вид.12,16</t>
  </si>
  <si>
    <t>«Кип’ячка»</t>
  </si>
  <si>
    <t>«Лисяче царство»</t>
  </si>
  <si>
    <t>«Попове болото»</t>
  </si>
  <si>
    <t>Городенківський р-н, с. Вільхівці</t>
  </si>
  <si>
    <t>Вільхівецька с/р</t>
  </si>
  <si>
    <t>«За Даличівкою »</t>
  </si>
  <si>
    <t>Городенківський р-н, с. Воронів</t>
  </si>
  <si>
    <t>Незвиська с/р</t>
  </si>
  <si>
    <t>«Гнилище»</t>
  </si>
  <si>
    <t>Городенківський р-н, с. Чернятин</t>
  </si>
  <si>
    <t>Чернятинська с/р</t>
  </si>
  <si>
    <t>Рішення облвиконкому від 17.05.83 р. №166</t>
  </si>
  <si>
    <t>«Нижче Гологір»</t>
  </si>
  <si>
    <t>«Висока Могилка»</t>
  </si>
  <si>
    <t>«Копівчанка»</t>
  </si>
  <si>
    <t>«Крикливське»</t>
  </si>
  <si>
    <t>Городенківський р-н, с. Ясенів-Пільний</t>
  </si>
  <si>
    <t>Ясенів-Пільнянська с/р</t>
  </si>
  <si>
    <t>«Піддовга»</t>
  </si>
  <si>
    <t>Городенківська м/р</t>
  </si>
  <si>
    <t>24.</t>
  </si>
  <si>
    <t>«Біля нафтобази»</t>
  </si>
  <si>
    <t>25.</t>
  </si>
  <si>
    <t>«Грабарка»</t>
  </si>
  <si>
    <t>Городенківський р-н, с. Вербівці</t>
  </si>
  <si>
    <t>Вербівська с/р</t>
  </si>
  <si>
    <t>26.</t>
  </si>
  <si>
    <t>27.</t>
  </si>
  <si>
    <t>«За дорогою»</t>
  </si>
  <si>
    <t>28.</t>
  </si>
  <si>
    <t>«Бабчиха»</t>
  </si>
  <si>
    <t>29.</t>
  </si>
  <si>
    <t>«Гречакова долина»</t>
  </si>
  <si>
    <t>Городенківський р-н, с. Якубівка</t>
  </si>
  <si>
    <t>Рашківська с/р</t>
  </si>
  <si>
    <t>30.</t>
  </si>
  <si>
    <t>31.</t>
  </si>
  <si>
    <t>«Коло кринички»</t>
  </si>
  <si>
    <t>32.</t>
  </si>
  <si>
    <t>«Кормовий дворик»</t>
  </si>
  <si>
    <t>33.</t>
  </si>
  <si>
    <t>«Шкітяк»</t>
  </si>
  <si>
    <t>Городенківський р-н, с. Новоселівка</t>
  </si>
  <si>
    <t>Олієво-Королівська с/р</t>
  </si>
  <si>
    <t>34.</t>
  </si>
  <si>
    <t>«Олійнички»</t>
  </si>
  <si>
    <t>35.</t>
  </si>
  <si>
    <t>«Печірки»</t>
  </si>
  <si>
    <t>36.</t>
  </si>
  <si>
    <t>37.</t>
  </si>
  <si>
    <t>«Крижовате»</t>
  </si>
  <si>
    <t>Городенківський р-н, с. Тишківці</t>
  </si>
  <si>
    <t>Тишківська с/р</t>
  </si>
  <si>
    <t>38.</t>
  </si>
  <si>
    <t>39.</t>
  </si>
  <si>
    <t>«За Тишківцями»</t>
  </si>
  <si>
    <t>40.</t>
  </si>
  <si>
    <t>«Водички»</t>
  </si>
  <si>
    <t>41.</t>
  </si>
  <si>
    <t>42.</t>
  </si>
  <si>
    <t>«Кливчуки»</t>
  </si>
  <si>
    <t>Городенківський р-н, с. Вікно</t>
  </si>
  <si>
    <t>Вікнянська с/р</t>
  </si>
  <si>
    <t>43.</t>
  </si>
  <si>
    <t>«Під посадкою»</t>
  </si>
  <si>
    <t>44.</t>
  </si>
  <si>
    <t>«Кринички»</t>
  </si>
  <si>
    <t>Городенківський р-н, с. Семаківці</t>
  </si>
  <si>
    <t>Семаківська с/р</t>
  </si>
  <si>
    <t>45.</t>
  </si>
  <si>
    <t>«Заболотня»</t>
  </si>
  <si>
    <t>Городенківський р-н с. Дубки</t>
  </si>
  <si>
    <t>Далешівська с/р</t>
  </si>
  <si>
    <t>46.</t>
  </si>
  <si>
    <t>«За містком»</t>
  </si>
  <si>
    <t>47.</t>
  </si>
  <si>
    <t>48.</t>
  </si>
  <si>
    <t>49.</t>
  </si>
  <si>
    <t>«Осоки»</t>
  </si>
  <si>
    <t>Городенківський р-н с. Торговиця</t>
  </si>
  <si>
    <t>Торговицька с/р</t>
  </si>
  <si>
    <t>«Зброди»</t>
  </si>
  <si>
    <t>51.</t>
  </si>
  <si>
    <t>«Гостилів»</t>
  </si>
  <si>
    <t>Городенківський р-н, с. Чортовець</t>
  </si>
  <si>
    <t>Чортовецька с/р</t>
  </si>
  <si>
    <t>«Сіножаті»</t>
  </si>
  <si>
    <t>Городенківський р-н, с. Корнів</t>
  </si>
  <si>
    <t>Корнівська с/р</t>
  </si>
  <si>
    <t>53.</t>
  </si>
  <si>
    <t>54.</t>
  </si>
  <si>
    <t>«Біля Маська»</t>
  </si>
  <si>
    <t>Городенківський р-н, с. Острівець</t>
  </si>
  <si>
    <t>Острівецька с/р</t>
  </si>
  <si>
    <t>55.</t>
  </si>
  <si>
    <t>«За горбом»</t>
  </si>
  <si>
    <t>56.</t>
  </si>
  <si>
    <t>«Багно»</t>
  </si>
  <si>
    <t>Болехівська міська рада, м. Болехів</t>
  </si>
  <si>
    <t>Болехівська м/р</t>
  </si>
  <si>
    <t>57.</t>
  </si>
  <si>
    <t>«Тусули»</t>
  </si>
  <si>
    <t>Болехівська м/р, Козаківське л-во, кв. 19,20,22,24</t>
  </si>
  <si>
    <t>ДП «Болехівський лісгосп»</t>
  </si>
  <si>
    <t>Розпорядження обласної ради від 28.12.99 р. № 237-11/99</t>
  </si>
  <si>
    <t>58.</t>
  </si>
  <si>
    <t>«Танява»</t>
  </si>
  <si>
    <t>Болехівська м/р, Болехівське л-во кв.5, вид.12</t>
  </si>
  <si>
    <t>59.</t>
  </si>
  <si>
    <t>«Спалений дуб»</t>
  </si>
  <si>
    <t>Болехівська м/р, Болехівське л-во кв.7, вид.14,21,25</t>
  </si>
  <si>
    <t>60.</t>
  </si>
  <si>
    <t>Болехівська м/р, Болехівське л-во кв.15, вид.4</t>
  </si>
  <si>
    <t>61.</t>
  </si>
  <si>
    <t>«Червоні береги»</t>
  </si>
  <si>
    <t>Болехівська м/р, Болехівське л-во кв.51, вид.1</t>
  </si>
  <si>
    <t>«Басарабка»</t>
  </si>
  <si>
    <t>Болехівська м/р, Сукільське л-во кв.23, вид.21,39,40</t>
  </si>
  <si>
    <t>Рішення облвиконкому від 16.10.84 р. №247</t>
  </si>
  <si>
    <t>«Зелеменів»</t>
  </si>
  <si>
    <t>Болехівська міська рада, Сукільське лісництво, кв. 9, вид. 5-14, 18-24, 30,31, 33-50; кв. 14, вид. 1-23, 25-31, 35,36; кв. 17, вид. 1-16, 17-32; кв. 20, вид. 1-34</t>
  </si>
  <si>
    <t>Рішення обласної ради від 12.03.04 р. № 350-10/2004</t>
  </si>
  <si>
    <t>«В’язина Болехівська»</t>
  </si>
  <si>
    <t>Болехівська міська рада, Болехівське лісництво, кв. 10, вид. 10, 11, 12</t>
  </si>
  <si>
    <t>«Долішнє»</t>
  </si>
  <si>
    <t>Долинський р-н, с. Витвиця</t>
  </si>
  <si>
    <t>Витвицька с/р</t>
  </si>
  <si>
    <t>Долинський р-н, с. Рахиня</t>
  </si>
  <si>
    <t>Долинська м/р</t>
  </si>
  <si>
    <t>«Під гаєм»</t>
  </si>
  <si>
    <t>Рахинська с/р</t>
  </si>
  <si>
    <t>«Торфовище»</t>
  </si>
  <si>
    <t>Долинський р-н, с. Надіїв</t>
  </si>
  <si>
    <t>Оболонська с/р</t>
  </si>
  <si>
    <t>«Рихів потік»</t>
  </si>
  <si>
    <t>Долинський р-н, с. Велика Тур’я</t>
  </si>
  <si>
    <t>Долинський МГЛ</t>
  </si>
  <si>
    <t>«Рахиня»</t>
  </si>
  <si>
    <t>Долинський р-н, Рахинське л-во кв.98, вид.3</t>
  </si>
  <si>
    <t>«Надіїв»</t>
  </si>
  <si>
    <t>Долинський р-н, Рахинське л-во кв.99, вид.2,7,9,11</t>
  </si>
  <si>
    <t>Рішення облвиконкому від 15.01.79 р. №13</t>
  </si>
  <si>
    <t>«Підліс»</t>
  </si>
  <si>
    <t>Долинський р-н, Рахинське л-во кв.100, вид.4,5</t>
  </si>
  <si>
    <t>«Дубове»</t>
  </si>
  <si>
    <t>Долинський р-н, Рахинське л-во кв.101, вид.10</t>
  </si>
  <si>
    <t>«Кичера»</t>
  </si>
  <si>
    <t>Долинський р-н, Церківнянське л-во кв.51, вид.3,22</t>
  </si>
  <si>
    <t>«Розточанське»</t>
  </si>
  <si>
    <t>Долинський р-н, Розточанське л-во кв.10, вид.14</t>
  </si>
  <si>
    <t>Долинський спеціалізований агролісгосп</t>
  </si>
  <si>
    <t>Розпорядження облдержадміністрації від 15.07.96 р. № 451, із змінами у м.и згідно рішення обласної ради від 12.03.04 № 350-1/2004</t>
  </si>
  <si>
    <t>«Макогінка»</t>
  </si>
  <si>
    <t>Долинський р-н, Розточанське л-во кв.15, вид. 20</t>
  </si>
  <si>
    <t>Рішення облвиконкому від 15.01.79 р. №13, із змінами у м.и згідно рішення обласної ради від 12.03.04 № 350-1/2004</t>
  </si>
  <si>
    <t>«Чорна сигла»</t>
  </si>
  <si>
    <t>Долинський р-н, Соболівське л-во кв.5,6</t>
  </si>
  <si>
    <t>Долинський р-н, Соболівське л-во кв.11, вид. 10,11</t>
  </si>
  <si>
    <t>«Соболь»</t>
  </si>
  <si>
    <t>Долинський р-н, Соболівське л-во кв.19, вид. 16</t>
  </si>
  <si>
    <t>Долинський р-н, Бистрівське л-во кв.21, вид. 2</t>
  </si>
  <si>
    <t>Долинський р-н, Мізунське л-во кв.12,вид.15</t>
  </si>
  <si>
    <t>Долинський р-н, Мізунське л-во кв.12,вид.16</t>
  </si>
  <si>
    <t>«Пісок»</t>
  </si>
  <si>
    <t>Долинський р-н, Мізунське л-во кв.19, вид.6</t>
  </si>
  <si>
    <t>«Тарасівка»</t>
  </si>
  <si>
    <t>Долинський р-н, Шевченківське л-во кв.1, вид.1-14, 17</t>
  </si>
  <si>
    <t>«Гатчин звір»</t>
  </si>
  <si>
    <t>Долинський р-н, Шевченківське л-во кв.21, вид.11,14,18</t>
  </si>
  <si>
    <t>«Січка»</t>
  </si>
  <si>
    <t>Долинський р-н, Вишківське л-во кв.16, вид.1,2,5</t>
  </si>
  <si>
    <t>«П’янула»</t>
  </si>
  <si>
    <t>Долинський район, Бистрівське лісництво, кв. 35-37</t>
  </si>
  <si>
    <t>«Яйко»</t>
  </si>
  <si>
    <t>Долинський район, Правицьке, кв. 15, вид. 15, 17-19; кв. 17, вид. 25, 27-30; кв. 18, вид. 17; кв. 19, вид. 13-22</t>
  </si>
  <si>
    <t>«Магура-1»</t>
  </si>
  <si>
    <t>Долинський район, Собольське лісництво, кв. 10, вид. 1-34</t>
  </si>
  <si>
    <t>«Магура-2»</t>
  </si>
  <si>
    <t>Долинський район, Собольське лісництво, кв.11, вид. 20</t>
  </si>
  <si>
    <t>«Нижній і Верхній Старецький»</t>
  </si>
  <si>
    <t>Долинський район, Людвиківське лісництво, кв. 1, вид. 1-7; кв. 2, вид. 1-6, 8-11, 18; кв. 3, вид. 1-9; кв. 5, вид. 1-25</t>
  </si>
  <si>
    <t>«Укерна»</t>
  </si>
  <si>
    <t>«Розколи»</t>
  </si>
  <si>
    <t>Долинський район, Собольське лісництво, кв. 29, вид. 9-13, 24; кв.30, вид. 20-24, ,27, 28; кв. 32, вид. 13, 14, 19, 20, 23</t>
  </si>
  <si>
    <t>«Пійлівське»</t>
  </si>
  <si>
    <t>Калуський р-н, с. Пійло</t>
  </si>
  <si>
    <t>Пійлівська с/р</t>
  </si>
  <si>
    <t>Рішення облвиконкому від 15.05.83 р. №166</t>
  </si>
  <si>
    <t>«Облоги»</t>
  </si>
  <si>
    <t>Коломийський р-н, с. Торговиця</t>
  </si>
  <si>
    <t>«Плоски»</t>
  </si>
  <si>
    <t>Коломийський р-н, с. Торговицяя</t>
  </si>
  <si>
    <t>«Під горою»</t>
  </si>
  <si>
    <t>Коломийський р-н, смт. Гвіздівець</t>
  </si>
  <si>
    <t>Гвіздівецька с-щна</t>
  </si>
  <si>
    <t>«Толока»</t>
  </si>
  <si>
    <t>«Над станами»</t>
  </si>
  <si>
    <t>«Станіславівка»</t>
  </si>
  <si>
    <t>Коломийський р-н, Шепарівське л-во кв.42, вид.2</t>
  </si>
  <si>
    <t>«Шепарівський ліс»</t>
  </si>
  <si>
    <t>Коломийський р-н, Шепарівське л-во кв. 57, вид.12, кв.58, вид.3</t>
  </si>
  <si>
    <t>Коломийський р-н, Печеніженське л-во кв.11, вид.5</t>
  </si>
  <si>
    <t>«Кропивець»</t>
  </si>
  <si>
    <t>Коломийський р-н, Печеніженське л-во кв.41, вид.6</t>
  </si>
  <si>
    <t>«Чимшори»</t>
  </si>
  <si>
    <t>Коломийський р-н, Печеніженське л-во кв.51, вид.7</t>
  </si>
  <si>
    <t>«Синячки»</t>
  </si>
  <si>
    <t>Яремчанська міська  рада, Горганське л-во кв.4, вид.25,26,31</t>
  </si>
  <si>
    <t>Яремчанська міська  рада, Горганське л-во кв.15, вид.1-3</t>
  </si>
  <si>
    <t>Рішення облвиконкому від 16.09.80 р. №335</t>
  </si>
  <si>
    <t>«Блудний грунь»</t>
  </si>
  <si>
    <t>Яремчанська міська  рада, Горганське л-во кв.16, вид.1-5</t>
  </si>
  <si>
    <t>«Прочерть»</t>
  </si>
  <si>
    <t>Яремчанська міська  рада, Горганське л-во кв.17, вид.1</t>
  </si>
  <si>
    <t>Яремчанська міська  рада, Горганське л-во кв.18, вид.4,6,14</t>
  </si>
  <si>
    <t>Яремчанська міська  рада, Дорівське л-во кв.12, вид.1,2, кв.13, вид.1-5</t>
  </si>
  <si>
    <t>Яремчанська міська  рада, Дорівське л-во кв.13, вид.9,10,13</t>
  </si>
  <si>
    <t>«Боярське»</t>
  </si>
  <si>
    <t>Яремчанська міська  рада, Дорівське л-во кв.22, вид.22</t>
  </si>
  <si>
    <t>«Ксьонзька поляна»</t>
  </si>
  <si>
    <t>Надвірнянський р-н, Майданське л-во кв.11, вид.9</t>
  </si>
  <si>
    <t>«Кам’янище»</t>
  </si>
  <si>
    <t>Надвірнянський р-н, Майданське л-во кв.55, вид. 5-8,10</t>
  </si>
  <si>
    <t>«Левущик»</t>
  </si>
  <si>
    <t>Яремчанська міська  рада, Микуличинськел-во кв.18, вид. 8</t>
  </si>
  <si>
    <t>Яремчанська міська  рада, Микуличинськел-во кв.23, вид. 1</t>
  </si>
  <si>
    <t>Яремчанська міська  рада, Микуличинськел-во кв.23, вид. 5</t>
  </si>
  <si>
    <t>«Підрокита»</t>
  </si>
  <si>
    <t>Надвірнянський р-н, Білоославське л-во кв.30, вид. 1,4</t>
  </si>
  <si>
    <t>«Клива»</t>
  </si>
  <si>
    <t>Надвірнянський р-н, Білоославське л-во кв.35, вид. 8</t>
  </si>
  <si>
    <t>«Малево»</t>
  </si>
  <si>
    <t>Надвірнянський р-н, Зарічанське л-во кв.7, вид. 9,10</t>
  </si>
  <si>
    <t>Надвірнянський р-н, Зарічанське л-во кв.9, вид. 24</t>
  </si>
  <si>
    <t>«Ясенівчик»</t>
  </si>
  <si>
    <t>Надвірнянський р-н, Зарічанське л-во кв.11, вид. 10,14</t>
  </si>
  <si>
    <t>«Кіпча»</t>
  </si>
  <si>
    <t>Надвірнянський р-н, Зарічанське л-во кв.12, вид. 13,19</t>
  </si>
  <si>
    <t>«Водичний»</t>
  </si>
  <si>
    <t>Надвірнянський р-н, Зарічанське л-во кв.14, вид. 10,11</t>
  </si>
  <si>
    <t>Надвірнянський р-н, Зарічанське л-во кв.14, вид. 23</t>
  </si>
  <si>
    <t>«Чорненьке»</t>
  </si>
  <si>
    <t>Надвірнянський р-н, Любіжнянське л-во кв.5, вид. 14,19</t>
  </si>
  <si>
    <t>Надвірнянський р-н, Любіжнянське л-во кв.6, вид. 6,7</t>
  </si>
  <si>
    <t>«Погар»</t>
  </si>
  <si>
    <t>Надвірнянський р-н, Любіжнянське л-во кв.15, вид. 27-31,34</t>
  </si>
  <si>
    <t>«Гижак»</t>
  </si>
  <si>
    <t>Яремчанська міська рада, Поляницьке л-во кв.2, вид. 3,5,6,10</t>
  </si>
  <si>
    <t>Яремчанська міська  рада, Поляницьке л-во кв.2, вид. 17,18</t>
  </si>
  <si>
    <t>«Пересліп»</t>
  </si>
  <si>
    <t>Яремчанська міська  рада, Поляницьке л-во кв.16, вид. 7,8,10,17,19</t>
  </si>
  <si>
    <t>«Окопи»</t>
  </si>
  <si>
    <t>Надвірнянський р-н, Бистрицьке л-во кв.12, вид. 2</t>
  </si>
  <si>
    <t>«Товстий»</t>
  </si>
  <si>
    <t>Надвірнянський р-н, Бистрицьке л-во кв.26, вид. 5-11</t>
  </si>
  <si>
    <t>«Салатрук»</t>
  </si>
  <si>
    <t>Надвірнянський р-н, Бистрицьке л-во кв.42,44,46</t>
  </si>
  <si>
    <t>«Тавпишірка»</t>
  </si>
  <si>
    <t>Надвірнянський р-н, Бистрицьке л-во кв.56, вид.1,3,4,7,8,11,13,18,20,23</t>
  </si>
  <si>
    <t>«Райфаловець»</t>
  </si>
  <si>
    <t>Надвірнянський р-н, Бистрицьке л-во кв.58</t>
  </si>
  <si>
    <t>«Рогози»</t>
  </si>
  <si>
    <t>Надвірнянський р-н, Бистрицьке л-во кв.67, вид.1,4,9-11,17</t>
  </si>
  <si>
    <t>Надвірнянський р-н, Бистрицьке л-во кв.68, вид.12,13, кв.69, вид.3</t>
  </si>
  <si>
    <t>«Комарники»</t>
  </si>
  <si>
    <t>Надвірнянський р-н, Довбушанське л-во кв.10, вид.2,4,6,27,28</t>
  </si>
  <si>
    <t>Надвірнянський р-н, Довбушанське л-во кв.15, вид.12,13,21,24</t>
  </si>
  <si>
    <t>«Ельми»</t>
  </si>
  <si>
    <t>Надвірнянський р-н, Довбушанське л-во кв.27, вид.17,25,27,28</t>
  </si>
  <si>
    <t>«Максимець»</t>
  </si>
  <si>
    <t>Надвірнянський р-н, Максимецьке л-во кв.31, вид.12</t>
  </si>
  <si>
    <t>«Полянський»</t>
  </si>
  <si>
    <t>Надвірнянський р-н, Довжинецьке л-во кв.16, вид.7</t>
  </si>
  <si>
    <t>«Вовули»</t>
  </si>
  <si>
    <t>Надвірнянський р-н, Довжинецьке л-во кв.26, вид.15</t>
  </si>
  <si>
    <t>«Дощанка»</t>
  </si>
  <si>
    <t>Надвірнянський р-н, Зеленське л-во кв.15, вид.26,34,41-49</t>
  </si>
  <si>
    <t>«Розсіч»</t>
  </si>
  <si>
    <t>Надвірнянський р-н, Зеленське л-во кв.22, вид.18-23</t>
  </si>
  <si>
    <t>«Глибокий»</t>
  </si>
  <si>
    <t>Надвірнянський р-н, Зеленське л-во кв.29, вид.9,18,19, кв.30, вид.1,19</t>
  </si>
  <si>
    <t>«Явороватий»</t>
  </si>
  <si>
    <t>Надвірнянський р-н, Зеленське л-во кв.35, вид.14,24</t>
  </si>
  <si>
    <t>«Сітний»</t>
  </si>
  <si>
    <t>Надвірнянський р-н, Зеленське л-во кв.40, вид.2</t>
  </si>
  <si>
    <t>«Вижній м.инець»</t>
  </si>
  <si>
    <t>Надвірнянський р-н, Зеленське л-во кв.44, вид.7</t>
  </si>
  <si>
    <t>«Гропинець»</t>
  </si>
  <si>
    <t>Надвірнянський р-н, Річанське л-во кв.20, вид.8, кв.21,вид.4,9,10,11,14,17-19,28</t>
  </si>
  <si>
    <t>«Братковець»</t>
  </si>
  <si>
    <t>Надвірнянський р-н, Річанське л-во кв.37, вид.10,11,21,23, кв.51,вид.3-9,14,19</t>
  </si>
  <si>
    <t>«Хрипелівець»</t>
  </si>
  <si>
    <t>Надвірнянський р-н, Гірське науково-дослідне  л-во кв.3, вид.7, кв.4,вид.4,5</t>
  </si>
  <si>
    <t>Укр НДІ гірліс</t>
  </si>
  <si>
    <t>«Сигольський»</t>
  </si>
  <si>
    <t>Надвірнянський р-н, Хрипелівське  л-во кв.6, вид.6,7,9,14</t>
  </si>
  <si>
    <t>«Букове»</t>
  </si>
  <si>
    <t>Надвірнянський р-н, Хрипелівське  л-во кв.5, вид.7-10, кв.6, вид.1-3</t>
  </si>
  <si>
    <t>Надвірнянський р-н, Надвірнянське л-во кв.7, вид.7-10, 14-17</t>
  </si>
  <si>
    <t>«Скриповатий»</t>
  </si>
  <si>
    <t>Яремчанська міська  рада, Озернянське л-во кв.11, вид.21, кв.14, вид.19</t>
  </si>
  <si>
    <t>ДП «Ворохтянський лісгосп»</t>
  </si>
  <si>
    <t>«Журавенківське»</t>
  </si>
  <si>
    <t>Рогатинський р-н. с. Журавенки</t>
  </si>
  <si>
    <t>Козарівська с/р</t>
  </si>
  <si>
    <t>«Козарівське»</t>
  </si>
  <si>
    <t>«Липівка-Дубшара»</t>
  </si>
  <si>
    <t>Рожнятівський р-н, Дубівське л-во, кв.23,вид.1</t>
  </si>
  <si>
    <t>ДП «Брошнівський лісгосп»</t>
  </si>
  <si>
    <t>«Козарка – нова»</t>
  </si>
  <si>
    <t>Рожнятівський р-н, Липовецьке л-во, кв.34, вид.2</t>
  </si>
  <si>
    <t>«Нягра»</t>
  </si>
  <si>
    <t>Рожнятівський р-н, Ілемнянське л-во, кв.6, вид.3,6,13,14,20,24</t>
  </si>
  <si>
    <t>Рожнятівський р-н, Ілемнянське л-во, кв.19, вид.15</t>
  </si>
  <si>
    <t>«Слобушниця»</t>
  </si>
  <si>
    <t>Рожнятівський р-н, Суходільське л-во, кв.34, вид.14,15</t>
  </si>
  <si>
    <t>«Аршиця»</t>
  </si>
  <si>
    <t>«Яла»</t>
  </si>
  <si>
    <t>Рожнятівський р-н, Бистрицьке л-во, кв.10, вид.16</t>
  </si>
  <si>
    <t>«Лопушна»</t>
  </si>
  <si>
    <t>Рожнятівський р-н, Бистрицьке л-во, кв.16, вид.9</t>
  </si>
  <si>
    <t>«Сивуля»</t>
  </si>
  <si>
    <t>Рожнятівський р-н, Бистрицьке л-во, кв.41, вид.1-4</t>
  </si>
  <si>
    <t>«Гуки»</t>
  </si>
  <si>
    <t>Рожнятівський р-н, Менчильське л-во, кв.4, вид.8,32</t>
  </si>
  <si>
    <t>«Григітлива»</t>
  </si>
  <si>
    <t>Рожнятівський р-н, Менчильське л-во, кв. 17, вид.11</t>
  </si>
  <si>
    <t>«Береги»</t>
  </si>
  <si>
    <t>Рожнятівський р-н, Гриньківське л-во, кв. 18, вид.4</t>
  </si>
  <si>
    <t>«Чута»</t>
  </si>
  <si>
    <t>Рожнятівський р-н, Перегінське л-во, кв. 22, вид.9</t>
  </si>
  <si>
    <t>«Мшана»</t>
  </si>
  <si>
    <t>Рожнятівський р-н, Мшанське л-во, кв. 33, вид.26</t>
  </si>
  <si>
    <t>«Лужки»</t>
  </si>
  <si>
    <t>Рожнятівський р-н, Осмолодське л-во, кв. 9, вид.25</t>
  </si>
  <si>
    <t>Рожнятівський р-н, Осмолодське л-во, кв. 9, вид.29</t>
  </si>
  <si>
    <t>«Котелець»</t>
  </si>
  <si>
    <t>Рожнятівський р-н, Осмолодське л-во, кв. 26, вид.5</t>
  </si>
  <si>
    <t>«Дубки»</t>
  </si>
  <si>
    <t>Снятинський р-н, Заболотівське л-во, кв.19, вид.16,17,19,20-22, кв.21,вид.2</t>
  </si>
  <si>
    <t>«Чорняве»</t>
  </si>
  <si>
    <t>Снятинський р-н, с. Келихів</t>
  </si>
  <si>
    <t>А/К «Колос»</t>
  </si>
  <si>
    <t>«Панський луг»</t>
  </si>
  <si>
    <t>м. Снятин</t>
  </si>
  <si>
    <t>СС «Нове життя»</t>
  </si>
  <si>
    <t>«За Прутом»</t>
  </si>
  <si>
    <t>«За лазами»</t>
  </si>
  <si>
    <t>«Русівське»</t>
  </si>
  <si>
    <t>Снятинський р-н, с. Русів</t>
  </si>
  <si>
    <t>СС м..В.Стефаника</t>
  </si>
  <si>
    <t>«Мар’никове»</t>
  </si>
  <si>
    <t>«Рибне»</t>
  </si>
  <si>
    <t>Тисменецький р-н, Рибненське л-во кв.19,вид.1-5, кв.22, вид.1-5, 18-20</t>
  </si>
  <si>
    <t>ДП «Івано-Франківський лісгосп»</t>
  </si>
  <si>
    <t>«Сілецьке»</t>
  </si>
  <si>
    <t>Тисменицький р-н, с. Сілець</t>
  </si>
  <si>
    <t>Сілецька с/р</t>
  </si>
  <si>
    <t>«Цовдри»</t>
  </si>
  <si>
    <t>Тлумацький р-н, с. Грушка</t>
  </si>
  <si>
    <t>Грушківська с/р</t>
  </si>
  <si>
    <t>«Хотимир»</t>
  </si>
  <si>
    <t>Тлумацький р-н, Хотимирське державне лісомисливське господарство кв.7, вид.24, 25, кв.10, вид.1-5,8-10</t>
  </si>
  <si>
    <t>Рішення обласної ради від 16.10.84 р. № 274</t>
  </si>
  <si>
    <t>«Долинянське»</t>
  </si>
  <si>
    <t>Тлумацький р-н с. Долина</t>
  </si>
  <si>
    <t>«Хотимирське»</t>
  </si>
  <si>
    <t>Хотимирська с/р</t>
  </si>
  <si>
    <t>«Свинарки»</t>
  </si>
  <si>
    <t>ДП «Делятинський лісгосп»»</t>
  </si>
  <si>
    <t>Рішення обласної ради від 17.01.2008 року  № 490-18/2008</t>
  </si>
  <si>
    <t>«Лебедин»</t>
  </si>
  <si>
    <t>Рішення облвиконкому від 05.12.78 р. № 610-р.</t>
  </si>
  <si>
    <t>«Гаївка»</t>
  </si>
  <si>
    <t>«Хоминське»</t>
  </si>
  <si>
    <t>«Ділок»</t>
  </si>
  <si>
    <t>«Ротул»</t>
  </si>
  <si>
    <t>«Уторопи»</t>
  </si>
  <si>
    <t>«Крива»</t>
  </si>
  <si>
    <t>«Громовий міст»</t>
  </si>
  <si>
    <t>Поточищанська сільська рада</t>
  </si>
  <si>
    <t>«Нижнівське»</t>
  </si>
  <si>
    <t>ДП «Івано-Франківське лісове господарство»</t>
  </si>
  <si>
    <t>Долинянська сільська рада</t>
  </si>
  <si>
    <t>Рішення облвиконкому від 17.05.1983 р. № 166</t>
  </si>
  <si>
    <t>Надвірнянський район,  Бистрицька та Зеленська сільські ради</t>
  </si>
  <si>
    <t>Указ Президента України   від 12.09.1996 р.   № 831/96</t>
  </si>
  <si>
    <t>Указ Президента України   від 14.05.2002 р.   № 456/2002</t>
  </si>
  <si>
    <t>Указ Президента України   від 09.08.2004 р.   № 877/2004</t>
  </si>
  <si>
    <t>Указ Президента України   від 21.12.2009р.   № 1083/2009</t>
  </si>
  <si>
    <t>Указ Президента України   від 22.01.2010 р.   № 58/2010</t>
  </si>
  <si>
    <t>Рожнятівський район,  Довгополянське   лісництво,кв.21,36,38;  Менгільське лісництво, кв.8,13,22,23,26; Осмолодське лісництво, кв.30,31,36;  Різарнянське лісництво, кв.12;  Піскавське лісництв, кв.39</t>
  </si>
  <si>
    <t>Указ Президента України   від 20.08.1996 р.   № 715/96</t>
  </si>
  <si>
    <t>Тисменицький район,  Дністровське лісництво, кв.3-16</t>
  </si>
  <si>
    <t>Богородчанський район,  Манявське лісництво,   кв. 32-37</t>
  </si>
  <si>
    <t>Надвірнянський район,  Зеленське лісництво,   кв.5, вид.1-6; 8-23; 25</t>
  </si>
  <si>
    <t>Рожнятіваський район,  Мшанське лісництво,   кв.35, вид.1-71</t>
  </si>
  <si>
    <t>Надвірнянський район,  Бистрицьке лісництво,   кв. 36,39,53,57</t>
  </si>
  <si>
    <t>Постанова РМ УРСР    від 28.10.1974 р.№ 500</t>
  </si>
  <si>
    <t>Надвірнянський район,  Любіжнянське лісництво,   кв.20, вид.4-8;  12-17; 24 -28; 30; 31; 33-38</t>
  </si>
  <si>
    <t xml:space="preserve">Коломийський район,  Печеніжинське лісництво   кв.1-3,6,7  </t>
  </si>
  <si>
    <t>Надвірнянський район,  Поляницьке лісництво, кв.35, вид. 2, 8, 10, 11; кв.36, вид. 4, 5, 6, 9; кв. 37, вид.1-6, 12-17, кв. 38, вид.18, 19, 22, 29</t>
  </si>
  <si>
    <t>Постанова РМ УРСР від 28.10.1974 р. № 500 (внесені зміни Постановою РМ УРСР   № 5 від 07.01.1985 р.)</t>
  </si>
  <si>
    <t>Рожнятівський район,  Краснянське лісництво, кв. 8,9,10</t>
  </si>
  <si>
    <t>Долинський район,  Поляницьке ллісництво, кв. 9,14</t>
  </si>
  <si>
    <t>Надвірнянський район,  Річанське лісництво, кв.20, вид.23-33; кв. 23, вид.32-34, кв.24, вид. 1</t>
  </si>
  <si>
    <t>Голицький район  с. Бовшів</t>
  </si>
  <si>
    <t>Городенківський район,   с. Острівець</t>
  </si>
  <si>
    <t>Розпорядження РМ УРСР від 14.10.1975 р.   № 780-р</t>
  </si>
  <si>
    <t>Рогатинський район  село Підвиння   (9,5 га);  село Пуків (3,5 га)</t>
  </si>
  <si>
    <t>Підвиннянська сільська рада;    Пуківська сільська рада</t>
  </si>
  <si>
    <t>Долинський район,  Мало-Тур’янське  лісництво, кв.2, вид. 33, 34, 37, 38, 39, 40</t>
  </si>
  <si>
    <t>Рожнятівський район,  Ангелівське лісництво, кв. 34, вид.9-16, 22, 23, 27, 35-37; кв.35, вид 1, 4, 6</t>
  </si>
  <si>
    <t>Надвірнянський район,  Микуличинське   лісництво, кв. 20, вид. 1- 3, 6, 12, 14, 18, 19, 20</t>
  </si>
  <si>
    <t>Верховинський район,  Буркутське лісництво, кв. 37, вид. 25</t>
  </si>
  <si>
    <t>Долинський район   Мізунське лісництво, кв.13, вид.18</t>
  </si>
  <si>
    <t>Долинський район  Свічівське лісництво, кв. 12, вид.20; кв. 15, вид. 2, 3 ,6, 8, 10, 11</t>
  </si>
  <si>
    <t>Рожнятівський район,  Мшанське лісництво, кв.33, вид. 101,102</t>
  </si>
  <si>
    <t>Богородчанський район,  село Старуня</t>
  </si>
  <si>
    <t>Надвірнянський район,  Бистрицьке лісництво, кв.62</t>
  </si>
  <si>
    <t>Богородчанський район,  Богородчанське   лісництво, кв.27</t>
  </si>
  <si>
    <t>Тисменицький район,  с. Угринів  Івано-Франківська міська рада</t>
  </si>
  <si>
    <t>Надвірнянський район,  Зарічанське лісництво, кв.24</t>
  </si>
  <si>
    <t>Городенківський  район,  Тлумацький  район  вздовж ріки Дністер</t>
  </si>
  <si>
    <t>Долинський район,  Поляницьке лісництво  вк.9,10,14-16,22-26</t>
  </si>
  <si>
    <t>Розпорядження облдержадміністрації від 15.07.96 р.  № 451</t>
  </si>
  <si>
    <t xml:space="preserve">Верховинський район, Чивчинське лісництво, кв. 11, 13-16, 24, 26-42  Буркутське лісництво, кв.14-19,23-25, 32-35    Паркалабське лісництво, кв.8,9,14,16-20  .  Полонини: «алузька», «Прелуки», «Ретундул», «Лустун», «Мале Пір’є», «Попадя»,»Гнітеса», «Чивчин», «Штевйора»  </t>
  </si>
  <si>
    <t>Калуський район  Рожнятівський  район</t>
  </si>
  <si>
    <t>Надвірнянський район, Довбушанське лісництво,  кв. 20, вид. 4; кв. 21, вид. 10</t>
  </si>
  <si>
    <t>Долинський район  с. Станківці</t>
  </si>
  <si>
    <t xml:space="preserve">Косівський район,  Космацьке лісництво,  кв.27,29  </t>
  </si>
  <si>
    <t xml:space="preserve">Косівський район,  Косівське лісництво,  кв.18, вид. 1,14,16,25,36; кв. 19, вид. 3,4,8,11,16,20  </t>
  </si>
  <si>
    <t>Рішення обласної ради від 12.03.04 р.   № 350-10/2004</t>
  </si>
  <si>
    <t>Рішення обласної ради від 28.12.99 р.  № 237-11/99</t>
  </si>
  <si>
    <t>Розпорядження облдержадміністрації   від 15.07.96 р. № 451</t>
  </si>
  <si>
    <t>Косівський район,  Кутське лісництво, кв. 24</t>
  </si>
  <si>
    <t xml:space="preserve">Косівський район,  Яворівське лісництво, кв. 26  </t>
  </si>
  <si>
    <t>Калуський район,  Калуське лісництво,  кв. 31,   вид. 1, 1.1, 2, 2.1, 3, 5</t>
  </si>
  <si>
    <t>Яремчанська міська рада,  Дорівське лісництво, кв.10,  вид. 3, 4, 6-8, 10</t>
  </si>
  <si>
    <t>Рішення обласної ради від 12.03.2004.   №350-10/2004</t>
  </si>
  <si>
    <t>Городенківський район  с. Ясенів-Пільний</t>
  </si>
  <si>
    <t>Тисменицький, Калуський,  Богородчанський район</t>
  </si>
  <si>
    <t>Рішення сесії обласної ради від 23.06.97 р.   № 443 із змінами у площі згідно рішення обласної ради від 14.09.2004 р. № 445-12/2004 “Про зміну меж територій та об’єктів природно – заповідного фонду області”</t>
  </si>
  <si>
    <t>Рішення обласної ради від 28.12.99 р.  № 237 – 11/99</t>
  </si>
  <si>
    <t>Надвірнянський район, Довжинецьке лісництво,    кв.24, вид.1</t>
  </si>
  <si>
    <t>Болехівська міська рада, Болехівське л-во, кв.42, вид.1  кв.36, вид. 38</t>
  </si>
  <si>
    <t>Болехівська міська рада, Болехівське л-во, кв.42, вид.1  кв.28, вид. 15-17</t>
  </si>
  <si>
    <t xml:space="preserve">Долинський р-н, Витвицьке л-во, кв.3, вид.1,2,3,5,8,9,10  </t>
  </si>
  <si>
    <t>Городенківський район  Придністрянське лісництво кв. 1, вид. 8,9,10</t>
  </si>
  <si>
    <t>Болехівська міська рада, обринський лісництво,  кв.36, вид.30</t>
  </si>
  <si>
    <t>Болехівська міська рада, обринський лісництво,  кв. 52., вид 29-31</t>
  </si>
  <si>
    <t>Болехівська міська рада,  Козаківське лісництво,  кв. 11, вид.13</t>
  </si>
  <si>
    <t>Болехівська міська рада, Козаківське лісництво,  кв. 30, вид.7,13,17</t>
  </si>
  <si>
    <t>Болехівська міська рада, Поляницьке лісництво,  кв.32, вид. 5,7,10</t>
  </si>
  <si>
    <t>м. Коломия  обр. Староміська</t>
  </si>
  <si>
    <t>Надвірнянський район,  с. Молодьків</t>
  </si>
  <si>
    <t>Надвірнянський район, Надвірнянське лісництво,   кв.6, вид.5</t>
  </si>
  <si>
    <t>Рішення облвиконкому від 17.05.83 р.  №166</t>
  </si>
  <si>
    <t>Рішення облвиконкому від 19.07.88 р.  №128</t>
  </si>
  <si>
    <t>Рішення облвиконкому від 16.09.80 р.  №335</t>
  </si>
  <si>
    <t>Рішення облвиконкому від 07.07.72 р.  №264</t>
  </si>
  <si>
    <t>Снятинський р-н,  с. Красноставці</t>
  </si>
  <si>
    <t>Надвірнянський район   Дорівське лісництво  кв. 14, вид 6</t>
  </si>
  <si>
    <t xml:space="preserve">Калуський район  Войнилівське лісництво,  кв. 35, вид. 4 пл. 6,7 га;  кв. 35, вид. 10 пл. 27,0 га;  кв. 35, вид. 12 пл. 3,1 га;      </t>
  </si>
  <si>
    <t>м. Івано-Франківськ  вул.. Матейки, біля буд. №64</t>
  </si>
  <si>
    <t>Коломийський район,  м. Коломия, вул. Івана Франка, біля буд. №40</t>
  </si>
  <si>
    <t>Коломийський район,  с. Голосків,  урочище «Хащ»</t>
  </si>
  <si>
    <t>Голосківська сільська рада   Коломийський район</t>
  </si>
  <si>
    <t>Снятинський район,  ДП «Коломийське лісове господарство»,  Заболотівське лісництво, кв.19</t>
  </si>
  <si>
    <t>Рожнятівський район,   с. Берлоги,  урочище «Стара церква»</t>
  </si>
  <si>
    <t>Берлогівська сільська рада  Рожнятівський район</t>
  </si>
  <si>
    <t>Богородчанський район,  селище Богородчани,  вул. Могильницького,  біля будинку №3</t>
  </si>
  <si>
    <t>Косівський район,  Кутське лісництво, кв.19, вид.1,5</t>
  </si>
  <si>
    <t>Косівський район,  Кутське лісництво, кв. 19, вид. 20</t>
  </si>
  <si>
    <t xml:space="preserve">Косівський район  </t>
  </si>
  <si>
    <t>Городенківський район  Придністровське лісництво, кв.9,  хутір Біла</t>
  </si>
  <si>
    <t>Городенківський район  Чернелицьке лісництво, кв.13,  Урочище «Колінки»</t>
  </si>
  <si>
    <t>Городенківський район,  с. Незвисько</t>
  </si>
  <si>
    <t>Тлумацький район,  с. Петрів</t>
  </si>
  <si>
    <t>Косівський район  с. Космач</t>
  </si>
  <si>
    <t>Косівський район,  Яблунівське лісництво, кв.21, вид.5</t>
  </si>
  <si>
    <t>Косівський район,  Косівське лісництво, кв.16, вид.17.18</t>
  </si>
  <si>
    <t>Косівський район  с. Шешори</t>
  </si>
  <si>
    <t>Косівський район  с. Пістинь</t>
  </si>
  <si>
    <t>Косівський район  с. Уторопи</t>
  </si>
  <si>
    <t>Косівський район  с. Яворів</t>
  </si>
  <si>
    <t>Косівський район  с. Шепіт</t>
  </si>
  <si>
    <t>Косівський район,  м.  Косів</t>
  </si>
  <si>
    <t>Косівський район  м. Косів</t>
  </si>
  <si>
    <t>Косівский район  с. Пістинь</t>
  </si>
  <si>
    <t>Снятинський р-н  с. Устя</t>
  </si>
  <si>
    <t>Надвірнянський район  Майданське лісництво,  кв. 20, вид. 13</t>
  </si>
  <si>
    <t>Галицький район  с. Маріямпіль</t>
  </si>
  <si>
    <t>Косівський район,  Яблунівське лісництво, кв.19, вид.7</t>
  </si>
  <si>
    <t>Косівський район  с. Смодне</t>
  </si>
  <si>
    <t>Долинський район, Свічівське лісництво, кв. 24, 28; кв. 18, вид. 1-6, 8-28, 30-34; кв. 19,   вид. 1-7, 18-22; кв. 16, вид. 6-13</t>
  </si>
  <si>
    <t>Рожнятівський р-н, Лугівське л-во, кв.27, вид.27,  Ілемнянське л-во, кв.28, вид.8-10,13-15</t>
  </si>
  <si>
    <t xml:space="preserve">Надвірнянський район,  Біло – Ославське лісництво,  кв. 19, вид. 11-13;  кв. 24, вид. 8-10;  кв. 25, вид. 13-16;  кв. 30, вид. 13-17;  кв. 31, вид. 12-18  </t>
  </si>
  <si>
    <t>Косівський район,  Яблунівське лісництво, кв. 15,27,28</t>
  </si>
  <si>
    <t>Косівський район,  Космацьке лісництво, кв.11, вид.3</t>
  </si>
  <si>
    <t>Косівський район,  Кутське лісництво, кв.12, вид. 5</t>
  </si>
  <si>
    <t>Косівський район,  Кутське лісництво, кв.17, вид.22</t>
  </si>
  <si>
    <t>Косівський район,  Кутське лісництво, кв. 25, вид. 25</t>
  </si>
  <si>
    <t>Косівський район,  Космацьке лісництво, кв.27, вид.41</t>
  </si>
  <si>
    <t>Косівський район,  Яблунівське лісництво, кв.14, вид.32</t>
  </si>
  <si>
    <t>Городенківський район,  Чернелицьке лісництво,  кв. 7, вид. 5-8</t>
  </si>
  <si>
    <t>Городенківський район  с. Поточище</t>
  </si>
  <si>
    <t>Тлумацький район  Клубівецьке лісництво, кв. 20,  вид. 1-6, 21, 22</t>
  </si>
  <si>
    <t>Тлумацький район  с. Долина</t>
  </si>
  <si>
    <t xml:space="preserve">    </t>
  </si>
  <si>
    <t>Міністерство еколгії  та природних ресурсів України</t>
  </si>
  <si>
    <t xml:space="preserve">заказник </t>
  </si>
  <si>
    <t>ботаннічна</t>
  </si>
  <si>
    <t>Всього дендрологічних парків загальнодержавного значення</t>
  </si>
  <si>
    <t xml:space="preserve">Всього парків-пам`яток садово-паркового мистецтва загальнодержавного значення </t>
  </si>
  <si>
    <t>Дністровський</t>
  </si>
  <si>
    <t>Поляницький</t>
  </si>
  <si>
    <t>гідррологічний</t>
  </si>
  <si>
    <t>Всього дендрологічних парків місцевого значення</t>
  </si>
  <si>
    <t xml:space="preserve">Всього парків-пам`яток садово-паркового мистецтва місцевого значення </t>
  </si>
  <si>
    <t>Всього територій та об`єктів ПЗФ місцевого значення:</t>
  </si>
  <si>
    <t>Закарпатська область</t>
  </si>
  <si>
    <t>Вінницька область</t>
  </si>
  <si>
    <t>Голосіївський район</t>
  </si>
  <si>
    <t>НПП «Голосіївський»</t>
  </si>
  <si>
    <t>Лісники</t>
  </si>
  <si>
    <t>РЛП “Голосіївський”</t>
  </si>
  <si>
    <t>Постанова Р.М. УРСР від 25.08.89р. №223</t>
  </si>
  <si>
    <t>Романівське болото</t>
  </si>
  <si>
    <t>Святошинський район</t>
  </si>
  <si>
    <t>Святошинське ЛПГ</t>
  </si>
  <si>
    <t>Постанова Р.М. УРСР від 26.03.79р. №143</t>
  </si>
  <si>
    <t>Національний ботанічний сад ім. М.Гришка</t>
  </si>
  <si>
    <t>Печерський район</t>
  </si>
  <si>
    <t xml:space="preserve">ПостановаР.М. УРСР від 22.07.83р.№311 </t>
  </si>
  <si>
    <t>Ботанічний сад ім. І.Фоміна</t>
  </si>
  <si>
    <t>Шевченківський район</t>
  </si>
  <si>
    <t>Нац. університет ім. Т.Шевченка</t>
  </si>
  <si>
    <t>-“-</t>
  </si>
  <si>
    <t>Ботанічний сад  НАУ</t>
  </si>
  <si>
    <t>Нац. аграрний університет</t>
  </si>
  <si>
    <t xml:space="preserve">ПостановаР.М. УРСР від 13.02.89р.№53 </t>
  </si>
  <si>
    <t>Подільський район</t>
  </si>
  <si>
    <t>Агрофірма “Квіти України”</t>
  </si>
  <si>
    <t>Київський зоопарк</t>
  </si>
  <si>
    <t>Адміністрація зоопарку</t>
  </si>
  <si>
    <t>Володимирська гірка</t>
  </si>
  <si>
    <t>КП УЗН Шевченківського району</t>
  </si>
  <si>
    <t xml:space="preserve">ПостановаР.М. УРСР від 29.01.60р.№105 </t>
  </si>
  <si>
    <t>Рішення Київради від 17.02.94р. №14</t>
  </si>
  <si>
    <t>Маріїнський</t>
  </si>
  <si>
    <t>КП УЗН Печерського р-ну</t>
  </si>
  <si>
    <t>Сирецький гай</t>
  </si>
  <si>
    <t>Шевченківський, Подільський райони</t>
  </si>
  <si>
    <t>КП УЗН Печерського та Подільського р-н</t>
  </si>
  <si>
    <t>Постанова колегії Держкомітету УРСР по ох. Природи від 26.07.72р. №22</t>
  </si>
  <si>
    <t>Парк “Нивки” (східна частина)</t>
  </si>
  <si>
    <t>КП УЗН Шевченківського р-ну</t>
  </si>
  <si>
    <t>Феофанія</t>
  </si>
  <si>
    <t>Рішення Київради від 11.11.69р. №206</t>
  </si>
  <si>
    <t>Голосіївський парк ім.. М.Рильського</t>
  </si>
  <si>
    <t>КП УЗН Голосіївського району</t>
  </si>
  <si>
    <t>Голосіївський ліс</t>
  </si>
  <si>
    <t xml:space="preserve">8. </t>
  </si>
  <si>
    <t>Святошинський лісопарк</t>
  </si>
  <si>
    <t>Пуща-Водицький лісопарк</t>
  </si>
  <si>
    <t>Оболонський район</t>
  </si>
  <si>
    <t>“Партизанська Слава”</t>
  </si>
  <si>
    <t>Дарницький район</t>
  </si>
  <si>
    <t>КП УЗН Дарницького району</t>
  </si>
  <si>
    <t>“Лиса Гора”</t>
  </si>
  <si>
    <t>“Дніпровські острови”</t>
  </si>
  <si>
    <t>Деснянський, Дніпровський, Дарницький р-ни</t>
  </si>
  <si>
    <t>ДКП “Плесо”</t>
  </si>
  <si>
    <t>Рішення Київради від 23.12.04 №878/2288</t>
  </si>
  <si>
    <t>"Голосіївський"</t>
  </si>
  <si>
    <t>КП "ЛПГ "Конча-Заспа"</t>
  </si>
  <si>
    <t>Рішення Київради від 20.02.95р. №45</t>
  </si>
  <si>
    <t>Рибне</t>
  </si>
  <si>
    <t>Дарницьке ЛПГ</t>
  </si>
  <si>
    <t>Спільне рішення виконкомів міської та обласної Рад від 10.04.78р. №522/173</t>
  </si>
  <si>
    <t>Березовий гай</t>
  </si>
  <si>
    <t>Деснянський район</t>
  </si>
  <si>
    <t>Біла діброва</t>
  </si>
  <si>
    <t>Межигірське</t>
  </si>
  <si>
    <t>Дачне</t>
  </si>
  <si>
    <t>Лівий беріг оз. Конча</t>
  </si>
  <si>
    <t>Київський держлісгосп</t>
  </si>
  <si>
    <t>Розп. Київської міськдержадміністрації від 14.10.97р. №1628</t>
  </si>
  <si>
    <t>Жуків острів</t>
  </si>
  <si>
    <t>Рішення Київради від 02.12.99р. №147/649</t>
  </si>
  <si>
    <t xml:space="preserve">Бобровня </t>
  </si>
  <si>
    <t>загально зоологічний</t>
  </si>
  <si>
    <t>КП УЗН Деснянського району</t>
  </si>
  <si>
    <t>Острови Козачий та Ольгин</t>
  </si>
  <si>
    <t>Голосіївська РДА</t>
  </si>
  <si>
    <t>“Пуща-Водиця”</t>
  </si>
  <si>
    <t xml:space="preserve">ландшафтний </t>
  </si>
  <si>
    <t xml:space="preserve">Річка Любка </t>
  </si>
  <si>
    <t>Муромець- Лопуховате</t>
  </si>
  <si>
    <t>“Пляхова”</t>
  </si>
  <si>
    <t>Деснянський р-н</t>
  </si>
  <si>
    <t>Рішення Київради від 12.02.04 №22/1231</t>
  </si>
  <si>
    <t>“Межигірсько-Пуща-Водицький”</t>
  </si>
  <si>
    <t>Оболонський</t>
  </si>
  <si>
    <t>КП “Святошинське ЛПГ”</t>
  </si>
  <si>
    <t>Рішення Київради від 27.10.05 №255/3716</t>
  </si>
  <si>
    <t>Юннатський</t>
  </si>
  <si>
    <t>Подільський р-н</t>
  </si>
  <si>
    <t>Національний еколого-натуралістичний центр учнівської молоді України</t>
  </si>
  <si>
    <t>Рішення Київради від 09.03.06 №169/3260</t>
  </si>
  <si>
    <t>Золотоворітський сквер</t>
  </si>
  <si>
    <t>Рішення виконкому міськради від 20.03.72р. №363</t>
  </si>
  <si>
    <t>Бульвар Шевченка</t>
  </si>
  <si>
    <t>Печерський район вул.. Суворова</t>
  </si>
  <si>
    <t>КП УЗН Печерського району</t>
  </si>
  <si>
    <t>Вікові дуби і липи</t>
  </si>
  <si>
    <t>Шевченківський район пров. Делегатський</t>
  </si>
  <si>
    <t>Вікові дуби, липи та каштани</t>
  </si>
  <si>
    <t>Подільський район вул.. Вишгородська</t>
  </si>
  <si>
    <t>СТ “Троянда”</t>
  </si>
  <si>
    <t>Вікова липа</t>
  </si>
  <si>
    <t>Шевченківський район  вул.. Володимирська</t>
  </si>
  <si>
    <t>КП УЗН Ш евченківського району</t>
  </si>
  <si>
    <t>Подільський район вул. Вишгородська,51</t>
  </si>
  <si>
    <t>КП УЗН Подільського району</t>
  </si>
  <si>
    <t>Вікові липи і каштани</t>
  </si>
  <si>
    <t>Печерський район Києво-Печерська Лавра</t>
  </si>
  <si>
    <t>Києво-Печерський історико-культурний заповідник</t>
  </si>
  <si>
    <t>Вікові липи, ясени і каштани</t>
  </si>
  <si>
    <t>Віковий каштан</t>
  </si>
  <si>
    <t>Голосіївський район  вул.. Китаївська</t>
  </si>
  <si>
    <t>Голосіївський район  вул.. Кащенка</t>
  </si>
  <si>
    <t>Розпорядження КМДА від 14.10.97р. №1628</t>
  </si>
  <si>
    <t>Природний об”єкт цілини</t>
  </si>
  <si>
    <t>Голосіївський район  вул. Червонопрапорна,76</t>
  </si>
  <si>
    <t>Вікові дерева софори японської</t>
  </si>
  <si>
    <t>Голосіївський район  вул.. Китаївська,32</t>
  </si>
  <si>
    <t>Інститут садівництва УААН</t>
  </si>
  <si>
    <t>Голосіївський район Головна астрономічна обсерваторія НАНУ</t>
  </si>
  <si>
    <t>Головна астрономічна обсерваторія НАНУ</t>
  </si>
  <si>
    <t>Віковий дуб Крістера</t>
  </si>
  <si>
    <t>Подільський район вул. Осиповського,3</t>
  </si>
  <si>
    <t>Ялиця Крістера</t>
  </si>
  <si>
    <t>Подільський район вул..Осиповського, 2-а</t>
  </si>
  <si>
    <t>Платан Кащенка</t>
  </si>
  <si>
    <t>Шевченківський район  вул.Мельникова,36</t>
  </si>
  <si>
    <t>Віковий дуб “Бай-Бай”</t>
  </si>
  <si>
    <t>Колекція лісовода Вінтера</t>
  </si>
  <si>
    <t>Група дерев ялини звичайної</t>
  </si>
  <si>
    <t>Святошинський район 15 км. Житомирського шосе сад. діл. №52</t>
  </si>
  <si>
    <t>Сидоренко Г.І.</t>
  </si>
  <si>
    <t>Лісове урочище Крістерів</t>
  </si>
  <si>
    <t>Інститут харчової хімії</t>
  </si>
  <si>
    <t>Вікові дерева дуба і сосни</t>
  </si>
  <si>
    <t>Деснянський район кв.51-1, 33-10, 59-23, 70-6 Броварського л-ва</t>
  </si>
  <si>
    <t>Розпорядження КМДА від 15.01.99р. №57</t>
  </si>
  <si>
    <t>Вікові дерева дуба</t>
  </si>
  <si>
    <t>Голосіївський район Дачне л-во кв.51-2, кв.6-47,29</t>
  </si>
  <si>
    <t>Святе цілюще джерело</t>
  </si>
  <si>
    <t xml:space="preserve">Голосіївський район Голосіївське л-во </t>
  </si>
  <si>
    <t>Подільський район з.п. “Рубежівський”</t>
  </si>
  <si>
    <t>КП УЗН Подільського р-у</t>
  </si>
  <si>
    <t>Два водних джерела</t>
  </si>
  <si>
    <t>Голосіївський район Ур. “Феофанія”</t>
  </si>
  <si>
    <t>ДЗГ “Феофанія”</t>
  </si>
  <si>
    <t>Вікове дерево груші</t>
  </si>
  <si>
    <t>Святошинський район вул.. Львівська,74</t>
  </si>
  <si>
    <t>КП УЗН Святошинського району</t>
  </si>
  <si>
    <t>Вікове дерево туї західної</t>
  </si>
  <si>
    <t>Святошинський район вул.. Львівська,72</t>
  </si>
  <si>
    <t>Вікове дерево ясена</t>
  </si>
  <si>
    <t>Печерський район вул.. Січневого повтання,29</t>
  </si>
  <si>
    <t>БУ-15 КЕВ Міноборони України</t>
  </si>
  <si>
    <t>Вікове дерево акації</t>
  </si>
  <si>
    <t>Святошинський район пр.Перемоги, 73-а</t>
  </si>
  <si>
    <t>ДП “Веркон ЖКП”</t>
  </si>
  <si>
    <t>Група вікових дерев дуба</t>
  </si>
  <si>
    <t>Голосіївський район ур. Теремки кв.34-13,19</t>
  </si>
  <si>
    <t>НДГ Інституту зоології НАН України</t>
  </si>
  <si>
    <t>Група вікових дерев береки</t>
  </si>
  <si>
    <t>Печерський район вул. Банкова,2</t>
  </si>
  <si>
    <t>Вікове дерево клена-явора</t>
  </si>
  <si>
    <t>Печерський район вул. Щорса,2</t>
  </si>
  <si>
    <t>Головний військовий клін. Госпіталь</t>
  </si>
  <si>
    <t>Група вікових дерев тополі білої</t>
  </si>
  <si>
    <t xml:space="preserve"> ботанічна</t>
  </si>
  <si>
    <t>Верхнє озеро-ставок з Китаївського каскаду</t>
  </si>
  <si>
    <t>Голосіївський район вул.. Китаївська, 15</t>
  </si>
  <si>
    <t>Київський держ. Науково-виробничий комбінат Мін АПК</t>
  </si>
  <si>
    <t>Група дерев бука лісового</t>
  </si>
  <si>
    <t>Дніпровський район парк “Перемога”</t>
  </si>
  <si>
    <t>КП УЗН Дніпровського району</t>
  </si>
  <si>
    <t>Віковий велетенський екземпляр тополі чорної</t>
  </si>
  <si>
    <t>Дніпровський район Гідропарк</t>
  </si>
  <si>
    <t>Виток р. Либідь</t>
  </si>
  <si>
    <t>Солом”янський район  парк “Відрадний”</t>
  </si>
  <si>
    <t>КП УЗН Солом”янського району</t>
  </si>
  <si>
    <t>Старий дубовий гай</t>
  </si>
  <si>
    <t>Солом”янський район  вул. Борщагівська,141</t>
  </si>
  <si>
    <t>Дуб-довгожитель</t>
  </si>
  <si>
    <t>Солом”янський район  вул. Індустріальна, 2</t>
  </si>
  <si>
    <t>Віковий дуб-красень</t>
  </si>
  <si>
    <t>Подільський район, вул. Вишгородська.39</t>
  </si>
  <si>
    <t>Інститут ендокринології АМН України</t>
  </si>
  <si>
    <t>Дендропарк ім. Ак. Богомольця</t>
  </si>
  <si>
    <t>Печерський район вул. Ак.Богомольця,4</t>
  </si>
  <si>
    <t>Інститут фізіології ім.. О.Богомольця</t>
  </si>
  <si>
    <t>Крістерова гірка</t>
  </si>
  <si>
    <t>Подільський район вул. Осиповського,1</t>
  </si>
  <si>
    <t>Рішення Київради від 30.01.01р. №189/1166</t>
  </si>
  <si>
    <t>Вікове дерево дуба-красеня</t>
  </si>
  <si>
    <t xml:space="preserve">Дарницький район Харківське шосе – вул. Вербицького </t>
  </si>
  <si>
    <t>Група екзотичних дерев платана та смереки</t>
  </si>
  <si>
    <t>Шевченківський район вул. Хрещатик, 36</t>
  </si>
  <si>
    <t>Багатовікове дерево дуба звичайного</t>
  </si>
  <si>
    <t>Подільський район вул. Вишгородська, 69</t>
  </si>
  <si>
    <t>Дубовий гай з природною водоймою</t>
  </si>
  <si>
    <t>Шевченківський район  пр. Перемоги,86</t>
  </si>
  <si>
    <t>Байкова гора</t>
  </si>
  <si>
    <t>Солом”янський район  узвіз Протасів Яр</t>
  </si>
  <si>
    <t>Алея вікових дубів</t>
  </si>
  <si>
    <t>Голосіївський р-н</t>
  </si>
  <si>
    <t>Музей народної архітетури та побуту України</t>
  </si>
  <si>
    <t>Величавий дуб</t>
  </si>
  <si>
    <t>Святошинський р-н</t>
  </si>
  <si>
    <t>ВАТ “Веркон”</t>
  </si>
  <si>
    <t>Природне русло р. Либідь</t>
  </si>
  <si>
    <t>Рішення Київради від 23.12.04</t>
  </si>
  <si>
    <t>52.</t>
  </si>
  <si>
    <t>Партизанський дуб</t>
  </si>
  <si>
    <t>вул. Червонопартизанська,1</t>
  </si>
  <si>
    <t>р-ну</t>
  </si>
  <si>
    <t>Віковий ясен у пров.Лабораторному</t>
  </si>
  <si>
    <t>Пров. Лабораторний, 18</t>
  </si>
  <si>
    <t>Київська міська клін.лікарня №17</t>
  </si>
  <si>
    <t>Літописні гори</t>
  </si>
  <si>
    <t>Андріївський узвіз – Пейзажна алея- Гончарна</t>
  </si>
  <si>
    <t>КП УЗН Подільського р-ну</t>
  </si>
  <si>
    <t>Рішення прийняте</t>
  </si>
  <si>
    <t>Замкова гора</t>
  </si>
  <si>
    <t>Андріївський узвіз, Гончари-Кожум»яки, Житній ринок, Фролівський монастир</t>
  </si>
  <si>
    <t>Рішення Київради від 15.03.07 №254/915</t>
  </si>
  <si>
    <t>Дніпрові кручі</t>
  </si>
  <si>
    <t>Вздовж Набережного шосе від Пішохідного мосту до мосту Патона</t>
  </si>
  <si>
    <t>Сирецький дуб</t>
  </si>
  <si>
    <t>Шевченківський район вул.. Черкаська,11</t>
  </si>
  <si>
    <t>Рішення Київради від 17.07.2008 №19/19</t>
  </si>
  <si>
    <t>Софіївські довгожителі</t>
  </si>
  <si>
    <t>Шевченківський район територія Національного заповідника "Софія Київська"</t>
  </si>
  <si>
    <t>Національний історико-культурний заповідник "Софія Київська"</t>
  </si>
  <si>
    <t>Велетень заплави</t>
  </si>
  <si>
    <t>Деснянський район    вул.. О.Бальзака</t>
  </si>
  <si>
    <t>Гнілецька верба</t>
  </si>
  <si>
    <t>Деснянський район    вул.. Деснянська</t>
  </si>
  <si>
    <t>Козацька верба</t>
  </si>
  <si>
    <t xml:space="preserve">Деснянський район    вул.. Димитрова </t>
  </si>
  <si>
    <t>Фортечні ясени</t>
  </si>
  <si>
    <t xml:space="preserve">Печерський район    пров. Лабораторний </t>
  </si>
  <si>
    <t>Київська міська клінічна лікарня №17</t>
  </si>
  <si>
    <t>Татарський дуб</t>
  </si>
  <si>
    <t>Шевченківський район, вул.. Нагірна,12</t>
  </si>
  <si>
    <t xml:space="preserve">КП УЗН Шевченківського району </t>
  </si>
  <si>
    <t>Рішення Київради від 23.04.2009 №326/1382</t>
  </si>
  <si>
    <t>Дуб Стеценка</t>
  </si>
  <si>
    <t>Шевченківський район, вул. Саратовська,63</t>
  </si>
  <si>
    <t>Перунів дуб</t>
  </si>
  <si>
    <t>Солом"янський район, вул.. Курська,3</t>
  </si>
  <si>
    <t>КП УЗН Солом"янського району</t>
  </si>
  <si>
    <t>Черешні Бурдзинського</t>
  </si>
  <si>
    <t>Шевченківський район, просп.. Перемоги,32</t>
  </si>
  <si>
    <t>Київський зоологічний парк</t>
  </si>
  <si>
    <t>Платан Стачинського</t>
  </si>
  <si>
    <t>Ясен Шарлеманя</t>
  </si>
  <si>
    <t>Тополі Бурдзинського</t>
  </si>
  <si>
    <t>Липа Феодосія Печерського</t>
  </si>
  <si>
    <t>вул.. Січневого повстання, 25, корп. 25</t>
  </si>
  <si>
    <t>Свято-Печерська Києво-Печерська Лавра</t>
  </si>
  <si>
    <t>Рішення Київради від 27.11.2009 №713/2782</t>
  </si>
  <si>
    <t>Дуб Грюнвальда</t>
  </si>
  <si>
    <t>Конча-Заспа, 27 км Столичного шосе</t>
  </si>
  <si>
    <t>Клінічний санаторій "Жовтень"</t>
  </si>
  <si>
    <t>Чарівні дуби</t>
  </si>
  <si>
    <t>Дуби Фролькіса</t>
  </si>
  <si>
    <t xml:space="preserve">вул. Вишгородська,67 </t>
  </si>
  <si>
    <t>Інститут геронтології АМН України</t>
  </si>
  <si>
    <t>Каштан Воїнственського</t>
  </si>
  <si>
    <t>вул. Б. Хмельницького15/2</t>
  </si>
  <si>
    <t>Інститут зоології НАН України</t>
  </si>
  <si>
    <t>Метасеквойя</t>
  </si>
  <si>
    <t>вул. Лебедєва, 1</t>
  </si>
  <si>
    <t>Інститут ботаніки НАН України</t>
  </si>
  <si>
    <t>Клени Яворницького</t>
  </si>
  <si>
    <t>просп. Перемоги,73/1</t>
  </si>
  <si>
    <t>КП "Ремонтно-експлуатаційна організація – 10"</t>
  </si>
  <si>
    <t>Дуби 6-го листопада</t>
  </si>
  <si>
    <t>вул. Кобзарська, 25</t>
  </si>
  <si>
    <t>Клен Казакова</t>
  </si>
  <si>
    <t>вул. Тімірязєвська, 1</t>
  </si>
  <si>
    <t>НБС НАН України</t>
  </si>
  <si>
    <t>Дуби Козловського</t>
  </si>
  <si>
    <t>Каштани Гришка</t>
  </si>
  <si>
    <t>Липи Богуна</t>
  </si>
  <si>
    <t>Платани Ліпського</t>
  </si>
  <si>
    <t>Бук Бурачинського</t>
  </si>
  <si>
    <t>Дуб Січових стрільців</t>
  </si>
  <si>
    <t>вул. Генерала Родимцева, 9</t>
  </si>
  <si>
    <t>Національний університет біоресурсів і природокористу-вання України (НУБіПУ)</t>
  </si>
  <si>
    <t>Дуби генерала Тарнавського</t>
  </si>
  <si>
    <t>вул. Генерала Родимцева, 2-4</t>
  </si>
  <si>
    <t>НУБіПУ</t>
  </si>
  <si>
    <t>Дуби Петра Могили</t>
  </si>
  <si>
    <t>вул. Генерала Родимцева, 19</t>
  </si>
  <si>
    <t>Дуб Кирпоноса</t>
  </si>
  <si>
    <t>вул. Генерала Родимцева, 1а</t>
  </si>
  <si>
    <t>Дуб Якуніна</t>
  </si>
  <si>
    <t>Дуби Рильського</t>
  </si>
  <si>
    <t>Дуб Вєтрова</t>
  </si>
  <si>
    <t>вул.. Блакитного,8</t>
  </si>
  <si>
    <t>Велика липа Сироти</t>
  </si>
  <si>
    <t>вул. Саперно-Слобідська,22</t>
  </si>
  <si>
    <t>Святошин клен</t>
  </si>
  <si>
    <t>просп. Перемоги, 117</t>
  </si>
  <si>
    <t>Ясен Феофіла</t>
  </si>
  <si>
    <t>вул. Китаївська, 15/8</t>
  </si>
  <si>
    <t>Київський еколого-культурний центр</t>
  </si>
  <si>
    <t>Гінкго Пост-Волинське</t>
  </si>
  <si>
    <t>вул. Новопольова, 97</t>
  </si>
  <si>
    <t>Дуб Гуналі</t>
  </si>
  <si>
    <t>перетин вулиці Бестужева та провулку Бестужева</t>
  </si>
  <si>
    <t>Дуб Красицького</t>
  </si>
  <si>
    <t>вул. Кобзарська, 43</t>
  </si>
  <si>
    <t>Дуб Котова</t>
  </si>
  <si>
    <t>провул. Золочівський, 10</t>
  </si>
  <si>
    <t>Дуб Янати</t>
  </si>
  <si>
    <t>провул. Золочівський, 4</t>
  </si>
  <si>
    <t>Борщагівський дуб</t>
  </si>
  <si>
    <t>вул. Борщагівська,17/18</t>
  </si>
  <si>
    <t>Шовковиці Шевченка та Стуса</t>
  </si>
  <si>
    <t>Тополя метробудівська</t>
  </si>
  <si>
    <t>вул. Німанська, 3-а</t>
  </si>
  <si>
    <t>КП "Київський метрополітен"</t>
  </si>
  <si>
    <t>Шевченків дуб</t>
  </si>
  <si>
    <t>перетин вул. Вишгородської та Білицької</t>
  </si>
  <si>
    <t>Рішення Київради          від 23.12.2010              № 415/5227</t>
  </si>
  <si>
    <t>Груша Іващенко</t>
  </si>
  <si>
    <t>просп. Науки, 16</t>
  </si>
  <si>
    <t>Дуб на синій воді</t>
  </si>
  <si>
    <t>в межах ландшафтного заказника "Жуків острів" (на пн. Від дамби-по мосту через р. Віту, якою проходить дорога з вул. Лісничої у напрямку комплексу відпочинку "Поплавок" )</t>
  </si>
  <si>
    <t>Дуб Фролкіна</t>
  </si>
  <si>
    <t>вул. Антонова, 2/32, корпус 3</t>
  </si>
  <si>
    <t>Дуб Хорунженко</t>
  </si>
  <si>
    <t>вул. Тропініна, 5-а</t>
  </si>
  <si>
    <t>гр. Заворотній А. І.</t>
  </si>
  <si>
    <t>Дуб Шурун</t>
  </si>
  <si>
    <t>вул. Тираспольська, 2</t>
  </si>
  <si>
    <t>Голосіївські метасеквойї</t>
  </si>
  <si>
    <t>парк культури та відпочинку ім. М. Рильського</t>
  </si>
  <si>
    <t>Шулявський дуб</t>
  </si>
  <si>
    <t>вул. Індустріальна, 10/37</t>
  </si>
  <si>
    <t>Дуб-хитрун</t>
  </si>
  <si>
    <t>пров. Делегатський, 3/5</t>
  </si>
  <si>
    <t>Шовковиця Шевченка</t>
  </si>
  <si>
    <t>пров. Шевченка, 8-а у Шевченківському районі м. Києва</t>
  </si>
  <si>
    <t>Національний музей Тараса Шевченка</t>
  </si>
  <si>
    <t xml:space="preserve">    Рішення Київради          від 01.12.2011   № 730/6966</t>
  </si>
  <si>
    <t>Шовковиця Сковороди</t>
  </si>
  <si>
    <t>вул. Григорія Сковороди, 2 у Подільському районі м. Києва</t>
  </si>
  <si>
    <t>Національний університет «Києво-Могилянська Академія»</t>
  </si>
  <si>
    <t>Рішення Київради          від 01.12.2011   № 730/6966 </t>
  </si>
  <si>
    <t>Дерева дерену Святослава Ярославича</t>
  </si>
  <si>
    <t xml:space="preserve">територія Святоуспенської Києво-Печерської лаври у Печерському районі м. Києва </t>
  </si>
  <si>
    <t>Святоуспенська Києво-Печерська лавра</t>
  </si>
  <si>
    <t>Старий дуб</t>
  </si>
  <si>
    <t>вул. Вишгородська, 85 а у Подільському районі м. Києва</t>
  </si>
  <si>
    <t>Госпіталь ГУ МВС України у Київській області</t>
  </si>
  <si>
    <t> Рішення Київради          від 01.12.2011   № 730/6966</t>
  </si>
  <si>
    <t>Дуб Відун</t>
  </si>
  <si>
    <t>територія регіонального ландшафтного парку «Лиса гора»</t>
  </si>
  <si>
    <t>Історико-архітектурна пам’ятка-музей «Київська фортеця»</t>
  </si>
  <si>
    <t>Рішення Київради          від 01.12.2011   № 730/6966</t>
  </si>
  <si>
    <t>Дуб Громашевського</t>
  </si>
  <si>
    <t>вул. Амосова, 5 у Солом’янському районі м. Києва</t>
  </si>
  <si>
    <t>Київський інститут епідеміології та інфекційних захворювань ім. Л.В. Громашевського МОЗ України</t>
  </si>
  <si>
    <t>Дуб на Сетомлі</t>
  </si>
  <si>
    <t>вул. Танкова, 6 у Шевченківському районі м. Києва (територія парку «Нивки»)</t>
  </si>
  <si>
    <t>Дуб Корольова</t>
  </si>
  <si>
    <t>вул. Академіка Янгеля, 14/1 у Солом’янському районі м. Києва</t>
  </si>
  <si>
    <t>НТУ «КПІ»</t>
  </si>
  <si>
    <t>Гінкго Сікорського</t>
  </si>
  <si>
    <t>просп. Перемоги, 37 у Солом’янському районі м. Києва</t>
  </si>
  <si>
    <t>Дуби Екзюпері</t>
  </si>
  <si>
    <t>вул. Генерала Родимцева, 19 у Голосіївському районі м. Києва</t>
  </si>
  <si>
    <t>Національний університет біоресурсів та природокористування</t>
  </si>
  <si>
    <t>Дуб Вітовта</t>
  </si>
  <si>
    <t>вул. Героїв Оборони, 13 у Голосіївському районі м. Києва</t>
  </si>
  <si>
    <t>Царський дуб</t>
  </si>
  <si>
    <t>Перетин 2-ї лінії та вул. Гамарника в Оболонського району м. Києва</t>
  </si>
  <si>
    <t>КП УЗН Оболонського району</t>
  </si>
  <si>
    <t>Парк “Слава”</t>
  </si>
  <si>
    <t>Печерський район пл.. Слави</t>
  </si>
  <si>
    <t>Аскольдова Могила</t>
  </si>
  <si>
    <t>Печерський район Паркова дорога</t>
  </si>
  <si>
    <t>Подільський район вул. Вишгородська,1</t>
  </si>
  <si>
    <t>7,8</t>
  </si>
  <si>
    <t>Кирилівський гай</t>
  </si>
  <si>
    <t>Парк по вул.Кобзарській</t>
  </si>
  <si>
    <t>Парк КПІ</t>
  </si>
  <si>
    <t>Солом”янський район пр. Перемоги</t>
  </si>
  <si>
    <t>Хрещатий</t>
  </si>
  <si>
    <t>Печерський район Європейська площа</t>
  </si>
  <si>
    <t>“Нивки” західна частина</t>
  </si>
  <si>
    <t>Святошинський район пр. Перемоги</t>
  </si>
  <si>
    <t>Ім.. Пушкіна</t>
  </si>
  <si>
    <t>Шевченківський район пр. Перемоги</t>
  </si>
  <si>
    <t>Міський сад</t>
  </si>
  <si>
    <t>Печерський район вул.. Грушевського</t>
  </si>
  <si>
    <t>Ім.. Т.Шевченка</t>
  </si>
  <si>
    <t>Шевченківський район  вул. Володимирська</t>
  </si>
  <si>
    <t>Наводницький парк</t>
  </si>
  <si>
    <t>Набережне шосе</t>
  </si>
  <si>
    <t>Парк "Юність"</t>
  </si>
  <si>
    <t> Рішення Київради          від 15.12.2011   № 851/7087 </t>
  </si>
  <si>
    <t>«Голосіївський»</t>
  </si>
  <si>
    <t xml:space="preserve">Національний природний парк </t>
  </si>
  <si>
    <t>Указ Президента України від 27.08.07 №794/2007              Указ Президента України від 30.10.08 №976/2008</t>
  </si>
  <si>
    <t>Вссього заказників загальнодержавного значення</t>
  </si>
  <si>
    <t>Разом пам`яток природних ботанічних</t>
  </si>
  <si>
    <t>Сирецький</t>
  </si>
  <si>
    <t xml:space="preserve">Всього дендропарків загальнодержавного значення </t>
  </si>
  <si>
    <t>зоопарк</t>
  </si>
  <si>
    <t>Всього зоопарків загальнодержавного значення</t>
  </si>
  <si>
    <t>НАН України ДЗГ "Феофанія”</t>
  </si>
  <si>
    <t>ПостановаР.М. УРСР від 29.01.60р.№105  Рішення Київради від 17.02.94р. №14</t>
  </si>
  <si>
    <t>ПостановаР.М. УРСР від 29.01.60р.№105 Рішення Київради від 17.02.94р. №14</t>
  </si>
  <si>
    <t>Постанова колегії Держкомітету УРСР по ох. Природи від 26.07.72р. №22 Рішення Київради від 17.02.94р. №14</t>
  </si>
  <si>
    <t>ПостановаР.М. УРСР від 29.01.60р.№105 Рішення Київради від 17.02.94 №14 та Указ Президента України від 30.10.08 №976/2008</t>
  </si>
  <si>
    <t>Постанова колегії Держкомітету УРСР по ох. Природи від 26.07.72р. №22       Указ Президента України від 04.11.00р №1207/00</t>
  </si>
  <si>
    <t>Всього територій та об`єктів ПЗФ загальнодержавного значення:</t>
  </si>
  <si>
    <t>Рішення Київради від 24.10.02р. №96/256 Рішення Київради від 06.10.2005р. №35/3499 та від 27.12.2007 №1532/4365</t>
  </si>
  <si>
    <t>Голосіївський р-н Солом”янський р-н</t>
  </si>
  <si>
    <t xml:space="preserve">Музей”Київська фортеця” КП УЗН Солом”янського </t>
  </si>
  <si>
    <t>разом пам`яток природи комплексних</t>
  </si>
  <si>
    <t>разом пам`яток природи гідрологічних</t>
  </si>
  <si>
    <t>Рішення виконкому міськради від 20.03.72р. №363 Рішення Київради від 17.02.94 №14</t>
  </si>
  <si>
    <t>Рішення виконкому міськради від 20.03.72р. №363 Рішення Київради від 17.02.94 №15</t>
  </si>
  <si>
    <t>Рішення виконкому міськради від 20.03.72р. №363 Рішення Київради від 17.02.94 №16</t>
  </si>
  <si>
    <t>Рішення виконкому міськради від 20.03.72р. №363 Рішення Київради від 17.02.94 №17</t>
  </si>
  <si>
    <t>Рішення виконкому міськради від 20.03.72р. №363 Рішення Київради від 17.02.94 №18</t>
  </si>
  <si>
    <t>Рішення виконкому міськради від 20.03.72р. №363 Рішення Київради від 17.02.94 №19</t>
  </si>
  <si>
    <t>Рішення виконкому міськради від 20.03.72р. №363 Рішення Київради від 17.02.94 №20</t>
  </si>
  <si>
    <t>Рішення виконкому міськради від 20.03.72р. №363 Рішення Київради від 17.02.94 №21</t>
  </si>
  <si>
    <t>Рішення виконкому міськради від 20.03.72р. №363 Рішення Київради від 17.02.94 №22</t>
  </si>
  <si>
    <t>Рішення виконкому міськради від 20.03.72р. №363 Рішення Київради від 17.02.94 №23</t>
  </si>
  <si>
    <t>перетин вул. Картешвілі та просп. Леся Курбаса у Святошинському районі</t>
  </si>
  <si>
    <t>м. Київ</t>
  </si>
  <si>
    <t xml:space="preserve"> „Залісся”</t>
  </si>
  <si>
    <t>Літочківська, Літківська, Семиполківська, Рожнівська, Богданівська, Жердівська сільські ради Броварського району</t>
  </si>
  <si>
    <t>Державна резиденція “Залісся”</t>
  </si>
  <si>
    <t>Указ Президента України від 11.12.2009р. № 1048/2009</t>
  </si>
  <si>
    <t>„Білоозерський”</t>
  </si>
  <si>
    <t>Хоцьківська, Циблівська сільські ради Переяслав-Хмельницького району</t>
  </si>
  <si>
    <t>ДО ЛГ „Білоозерське”</t>
  </si>
  <si>
    <t>“Дніпровсько-Деснянський”</t>
  </si>
  <si>
    <t>Сувидська, Деснянська та Жукинська сільські ради Вишгородського району</t>
  </si>
  <si>
    <t xml:space="preserve">ДП „Вище-Дубечанське лісове господарство”, Жулинський та Деснянський радгоспи  </t>
  </si>
  <si>
    <t>Постанова Ради Міністрів УРСР від 25.02.1980р.</t>
  </si>
  <si>
    <t>“Калитянська дача”</t>
  </si>
  <si>
    <t>Калитянська та Заворицька сільські ради Броварського району</t>
  </si>
  <si>
    <t>ДП „Київське лісове господарство”</t>
  </si>
  <si>
    <t>Указ Президента України від 20.08.96р. №715/96</t>
  </si>
  <si>
    <t>“Козинський”</t>
  </si>
  <si>
    <t>Козинська селищна рада та Українська міська рада Обухівського району</t>
  </si>
  <si>
    <t>Обухівська райдержадміністрація</t>
  </si>
  <si>
    <t>Указ Президента України від 10.12.94р. №750/94</t>
  </si>
  <si>
    <t>“Ржищівський”</t>
  </si>
  <si>
    <t>Стайківська, Стритівська, Гребенівська, Кузьминська сільські ради та Ржищівська міська рада Кагарлицького району</t>
  </si>
  <si>
    <t>ДП „Ржищівське лісове господарство”</t>
  </si>
  <si>
    <t>Постанова Ради Міністрів УРСР від 26.12.85р. №451</t>
  </si>
  <si>
    <t>“Хутір Чубинського”</t>
  </si>
  <si>
    <t>Великоолександрівська сільська рада Бориспільського району</t>
  </si>
  <si>
    <t xml:space="preserve">Великоолександрівська сільська рада </t>
  </si>
  <si>
    <t>Указ Президента України від 10.02.94р. №750/94</t>
  </si>
  <si>
    <t>“Урочище “Мутвицьке”</t>
  </si>
  <si>
    <t>Забуянська сільська рада Макарівського району</t>
  </si>
  <si>
    <t>ДП „Макарівське лісове господарство”</t>
  </si>
  <si>
    <t>“Журавлиний”</t>
  </si>
  <si>
    <t>Сувидська сільська рада Вишгородського району</t>
  </si>
  <si>
    <t>ДП „Вище-Дубечанське лісове господарство”</t>
  </si>
  <si>
    <t>“Жорнівський”</t>
  </si>
  <si>
    <t>Жорнівська сільська рада, Києво-Святошинський район</t>
  </si>
  <si>
    <t>ВП НАУ “Боярська лісова дослідна станція”</t>
  </si>
  <si>
    <t>Постанова Ради Міністрів УРСР від 28.10.1974р. №500</t>
  </si>
  <si>
    <t>“Дзвінківський”</t>
  </si>
  <si>
    <t>Дзвінківська сільська рада Васильківського району</t>
  </si>
  <si>
    <t>“Жуків хутір”</t>
  </si>
  <si>
    <t>Бузівська та Михайло-Рубежівська сільські ради Києво-Святошинського району</t>
  </si>
  <si>
    <t>Постанова Ради Міністрів України від 26.12.1985р. № 451; змінені межі Указом Президента України від 20.08.96р. №751/96</t>
  </si>
  <si>
    <t>“Урочище “Унава”</t>
  </si>
  <si>
    <t>Волицька сільська рада, Фастівський район</t>
  </si>
  <si>
    <t>ДП „Фастівське лісове господарство”</t>
  </si>
  <si>
    <t>Указ Президента України від 20.08.96р. №751/96</t>
  </si>
  <si>
    <t>“Усівський-1”</t>
  </si>
  <si>
    <t>Усівська, Красненська, Черевківська, Безуглівська, Новоолександрівська сільські ради та Згурівська селищна рада Згурівського району</t>
  </si>
  <si>
    <t>Усівська, Красненська, Черев-ківська, Безуглівська, Ново-олександрівська сільські ради та Згурівська селищна рада;</t>
  </si>
  <si>
    <t xml:space="preserve">Постанова Ради Міністрів УРСР від 25.02.1980р. №132 </t>
  </si>
  <si>
    <t>“Усівський-2”</t>
  </si>
  <si>
    <t>Малоберезанська та Малосупоївська сільські ради Згурівського та Яготинського районів</t>
  </si>
  <si>
    <t>Малоберезанська та Малосупоївська сільські ради;</t>
  </si>
  <si>
    <t>Указ Президента України “Про створення заказників загальнодержавного значення” від 10.12.1994р. № 750/94</t>
  </si>
  <si>
    <t>“Іллінський”</t>
  </si>
  <si>
    <t>Адміністрація зони відчуження  та безумовного (обов’язкового) відселення</t>
  </si>
  <si>
    <t>Державне спеціалізоване виробниче комплексне підприємство “Чорнобильська Пуща”</t>
  </si>
  <si>
    <t>Постанова Ради Міністрів Української РСР від 25.02.1980р. № 132</t>
  </si>
  <si>
    <t>“Чорнобильський спеціальний”</t>
  </si>
  <si>
    <t>Державний департамент-адміністрація зони відчуження і зони безумовного(обов’язкового) відселення</t>
  </si>
  <si>
    <t xml:space="preserve">Указ  Президента України від 13.08.2007р. №700/2007 р. </t>
  </si>
  <si>
    <t>“Урочище Бабка”</t>
  </si>
  <si>
    <t>Клавдієвська селищна рада</t>
  </si>
  <si>
    <t>ДП „Клавдієвське лісове господарство”</t>
  </si>
  <si>
    <t>„Круглик”</t>
  </si>
  <si>
    <t>Тетіївська міська рада</t>
  </si>
  <si>
    <t>„Кагарлицький”</t>
  </si>
  <si>
    <t>Кагарлицька міська рада, Кагарлицький район</t>
  </si>
  <si>
    <t>Кагарлицька міська рада</t>
  </si>
  <si>
    <t>Постанова Колегії Держкомприроди УРСР від 29.01.1980р. №105</t>
  </si>
  <si>
    <t>„Згурівський”</t>
  </si>
  <si>
    <t>Згурівська селищна рада, Згурівський район</t>
  </si>
  <si>
    <t xml:space="preserve">ДП „Переяслав-Хмельницьке лісове господарство” </t>
  </si>
  <si>
    <t>Постанова Колегії Держкомприроди УРСР від 26.07.1972р. №22</t>
  </si>
  <si>
    <t>„Ташанський”</t>
  </si>
  <si>
    <t>Ташанська сільська рада, Переяслав-Хмельницький район</t>
  </si>
  <si>
    <t>ДП „Переяслав-Хмельницьке лісове господарство”</t>
  </si>
  <si>
    <t>Указ Президента України № 715/96 від 20.08.96р.</t>
  </si>
  <si>
    <t>“Олександрія”</t>
  </si>
  <si>
    <t>Білоцерківська міська рада, Фурсівська та Пилипчанська сільські ради, Білоцерківський район</t>
  </si>
  <si>
    <t>Дирекція дендропарку “Олександрія”</t>
  </si>
  <si>
    <t>Постанова Ради Міністрів УРСР №311 від 22.07.1983р.Указ Президента України від 09.12.98р. № 1341/98Указ Президента України від 11.06.08р. № 538</t>
  </si>
  <si>
    <t>“Урочище “Калинове”</t>
  </si>
  <si>
    <t>Витачівська, Халап’янська сільські ради, Обухівський район</t>
  </si>
  <si>
    <t>Рішення 16 сесії 21 скликання від 10.03.94р.</t>
  </si>
  <si>
    <t>“Копачівські схили”</t>
  </si>
  <si>
    <t>Копачівська сільська рада, Обухівський район</t>
  </si>
  <si>
    <t>Копачівська сільська рада</t>
  </si>
  <si>
    <t>“Обухівський”</t>
  </si>
  <si>
    <t>Обухівська та Українська міські ради,  Козинська селищна рада, Обухівський район</t>
  </si>
  <si>
    <t>Рішення Київської облради від 19.02.2004р. №161-12-ХХІУ</t>
  </si>
  <si>
    <t>“Заплавний”</t>
  </si>
  <si>
    <t>Козинська селищна рада, Обухівський район</t>
  </si>
  <si>
    <t>Козинська селищна рада</t>
  </si>
  <si>
    <t>Рішення Київської облради від 19.02.2004р. №161-12-ХХІУРішення Київської облради від 01.04.2003р. № 89-07-ХХІУ</t>
  </si>
  <si>
    <t>Григорівська сільська рада, Обухівський район</t>
  </si>
  <si>
    <t>ДП “Київське лісове господарство”</t>
  </si>
  <si>
    <t>Рішення Київської обласної ради від 23.07.2009 № 490-25V</t>
  </si>
  <si>
    <t>“Васильківські Карпати”</t>
  </si>
  <si>
    <t>Великобугаївська, Гвоздівська, Крушинська, Рославичівська сільські ради, Васильківський район</t>
  </si>
  <si>
    <t>Великобугаївська, Гвоздівська, Крушинська, Рославичівська сільські ради</t>
  </si>
  <si>
    <t xml:space="preserve">Рішення обласної ради 6 сесії 23 скликання від 02.02.99р. </t>
  </si>
  <si>
    <t>“Урочище Кірикове”</t>
  </si>
  <si>
    <t>Лісниківська сільська рада, Києво-Святошинський район</t>
  </si>
  <si>
    <t>Лісниківська сільська рада</t>
  </si>
  <si>
    <t>Рішення Київської облради від 27.10.2005о. №310-26-ІУ</t>
  </si>
  <si>
    <t>Стайківська, Гребенівська, Балико-Щучинська, Півецька сільські ради та Ржищівська міська рада, Кагарлицький район</t>
  </si>
  <si>
    <t>Рішення Київського облвиконкому №510 від 1968р.</t>
  </si>
  <si>
    <t>“Цезарівський “</t>
  </si>
  <si>
    <t>Ніжиловецька сільська рада, Макарівський район</t>
  </si>
  <si>
    <t>“Кожанська балка “</t>
  </si>
  <si>
    <t>Малополовецька сільська рада, Фастівський район</t>
  </si>
  <si>
    <t>Малополовецька сільська рада</t>
  </si>
  <si>
    <t>Рішенням 16 сесії Київської обласної ради народних депутатів від 10.03.1994</t>
  </si>
  <si>
    <t>“Сторожівці”</t>
  </si>
  <si>
    <t>Луб’янівська сільська рада, Бородянський район</t>
  </si>
  <si>
    <t>ДП “Клавдієвське лісове господарство”</t>
  </si>
  <si>
    <t>“Бурковиця”</t>
  </si>
  <si>
    <t>Загальцівська сільська рада, Бородянський район</t>
  </si>
  <si>
    <t>ДП “Тетерівське лісове господарство”</t>
  </si>
  <si>
    <t>“Попів хутір”</t>
  </si>
  <si>
    <t>Тетіївська міська рада, Тетіївський район</t>
  </si>
  <si>
    <t>Київська обласна державна організація “Київагроліс”, Тетіївське державне агролісництво</t>
  </si>
  <si>
    <t>Рішення 16 сесії 21 скликання від 10.03.94р.Рішення Київської облради від02.04.2009 № 447-24-V</t>
  </si>
  <si>
    <t>“Урочище Мазепинці”</t>
  </si>
  <si>
    <t>“Урочище Кремез”</t>
  </si>
  <si>
    <t>“Гайдамацьке болото”</t>
  </si>
  <si>
    <t>Розважівська та Обуховецька сільські ради, Іванківський район</t>
  </si>
  <si>
    <t>ДП „Іванківське лісове господарство”</t>
  </si>
  <si>
    <t>Рішення Київської обласної ради п’ятого скликання від 02.04.2009р. № 447-24-V</t>
  </si>
  <si>
    <t>“Яхнівський”</t>
  </si>
  <si>
    <t>Кухарівська сільська рада, Іванківський район</t>
  </si>
  <si>
    <t>Рішення Київської обласної ради від 23.07.2009 № 490-25-V</t>
  </si>
  <si>
    <t>“Березовське”</t>
  </si>
  <si>
    <t>Димарська сільська рада, Іванківський район</t>
  </si>
  <si>
    <t>Іванківське спеціалізоване державне агролісогосподарське підприємство “Держагролісгосп”</t>
  </si>
  <si>
    <t>„Невідомщина”</t>
  </si>
  <si>
    <t>Великосалтанівська сільська радаВасильківський район</t>
  </si>
  <si>
    <t>Васильківська РДА</t>
  </si>
  <si>
    <t>Рішення Київської обласної ради від 17.06.10р.     №739-32-V</t>
  </si>
  <si>
    <t>„Ковалівський яр”</t>
  </si>
  <si>
    <t>Крушинська сільська радаВасильківський район</t>
  </si>
  <si>
    <t>«Нечаївщина»</t>
  </si>
  <si>
    <t>Іванківська сільська рада Кагарлицький район</t>
  </si>
  <si>
    <t>Іванківська сільська рада Кагарлицька РДА ??</t>
  </si>
  <si>
    <t>Рішення Київської обласної ради від 21.10.10р.     №866-35-V</t>
  </si>
  <si>
    <t>«Чернинський»</t>
  </si>
  <si>
    <t>Вищедубечанська сільська радаВишгородський район</t>
  </si>
  <si>
    <t>ДП «Вищедубечанський лісгосп»</t>
  </si>
  <si>
    <t>«Шевченківський ліс»</t>
  </si>
  <si>
    <t>Абрамівська сільська радаВишгородський район</t>
  </si>
  <si>
    <t>ДП «Димерське лісове господарство»</t>
  </si>
  <si>
    <t>«Щербанівський»</t>
  </si>
  <si>
    <t>Трипільська радаОбухівський район</t>
  </si>
  <si>
    <t>ДП «Ржищівський лісгосп»</t>
  </si>
  <si>
    <t>„Бориспільські острови”</t>
  </si>
  <si>
    <t>В межах акваторії та каскаду островів р. Дніпро на південний захід та на південь від с. Сошників, Бориспільський район</t>
  </si>
  <si>
    <t>Бориспільська районна державна адміністрація</t>
  </si>
  <si>
    <t>Рішення Київської обласної ради від 03.02.11р.     №043-04-VI</t>
  </si>
  <si>
    <t>„Кілов-Рудяків”</t>
  </si>
  <si>
    <t>В межах запдави р. Дніпро, що входить до адміністративних меж Головурівської сульської, ради на північний захід та на південь від с. Кийлів Бориспільський район</t>
  </si>
  <si>
    <t>„Лебединий”</t>
  </si>
  <si>
    <t>В межах м. ТетієваТетієвський район</t>
  </si>
  <si>
    <t>Тетієвська міська рада</t>
  </si>
  <si>
    <t>Рішення Київської обласної ради від 24.11.11р.     №234-12-VI</t>
  </si>
  <si>
    <t>„Стовп’язькі краєвиди”</t>
  </si>
  <si>
    <t>В адміністративних межах Стовп’язької сільської радиПереяслав – Хмельницький район</t>
  </si>
  <si>
    <t>Стовп’язькасільська рада</t>
  </si>
  <si>
    <t>«Юрівський»</t>
  </si>
  <si>
    <t>В адміністративних межах Віто-Поштовоїї сільської радиКиєво-Святошинського району</t>
  </si>
  <si>
    <t>Віто-Поштова сільська рада</t>
  </si>
  <si>
    <t>Рішення Київської обласної ради від 21.06.2012р   №365-19-VI</t>
  </si>
  <si>
    <t>«Озерне»</t>
  </si>
  <si>
    <t>В межах с. Крюківщина, Києвосвятошинського району Київської обл.</t>
  </si>
  <si>
    <t>ДП «Київське лісове господарство»</t>
  </si>
  <si>
    <t>„Глибокий ліс”</t>
  </si>
  <si>
    <t>Димерська сільська рада, Вишгородський район</t>
  </si>
  <si>
    <t xml:space="preserve">ДП „Димерське лісове господарство” </t>
  </si>
  <si>
    <t>Рішення Київського облвиконкому №441 від 18.12.1984р.</t>
  </si>
  <si>
    <t>„Дмитрівський”</t>
  </si>
  <si>
    <t>Любимівська сільська рада, Вишгородський район</t>
  </si>
  <si>
    <t>ДП „Димерське лісове господарство”</t>
  </si>
  <si>
    <t>Рішення Київського облвиконкому №173 від 10.04.1978р.</t>
  </si>
  <si>
    <t>„Лісовичі”</t>
  </si>
  <si>
    <t>Литвинівська сільська рада, Вишгородський район</t>
  </si>
  <si>
    <t>Урочище “Дубина”</t>
  </si>
  <si>
    <t>Розкішнянська сільська рада, Ставищенський район</t>
  </si>
  <si>
    <t>ДП „Білоцерківське лісове господарство”</t>
  </si>
  <si>
    <t>Рішення  Київської обласної ради  від 24.10.02р.     №045-04-ХХІV</t>
  </si>
  <si>
    <t>„Стрижавський ліс”</t>
  </si>
  <si>
    <t>Стрижавська сільська рада, Ставищенський район</t>
  </si>
  <si>
    <t>Рішення 16 сесії 21 скликання від 10.03.94р. №30</t>
  </si>
  <si>
    <t>„Оврамівсько-Івашківський”</t>
  </si>
  <si>
    <t>Русанівська сільська рада, Броварський район</t>
  </si>
  <si>
    <t>Русанівська сільська рада</t>
  </si>
  <si>
    <t>“Урочище Гора Козинська”</t>
  </si>
  <si>
    <t>“Урочище Безодня”</t>
  </si>
  <si>
    <t>Лісниківська сільська рада, , Києво-Святошинський район</t>
  </si>
  <si>
    <t>„Атамановий гай”</t>
  </si>
  <si>
    <t>Забуянська сільська рада, Макарівський район</t>
  </si>
  <si>
    <t>Рішення Київської облради від 10.03.94р. №30</t>
  </si>
  <si>
    <t>Жовтнева сільська рада, Переяслав-Хмельницький район</t>
  </si>
  <si>
    <t>„Степовий”</t>
  </si>
  <si>
    <t>Ташанська сільська рада</t>
  </si>
  <si>
    <t>Рішення Київської облради від 20.11.2003р. №133-10-ХХІУ</t>
  </si>
  <si>
    <t>„Бакумівський”</t>
  </si>
  <si>
    <t>Баришівська сільська рада, Баришівський район</t>
  </si>
  <si>
    <t>ДП ”Бориспільське лісове господарство”</t>
  </si>
  <si>
    <t>„Дубина”</t>
  </si>
  <si>
    <t>Семенівська сільська рада, Баришівський район</t>
  </si>
  <si>
    <t>Семенівська сільська рада</t>
  </si>
  <si>
    <t>Рішення Київського облвиконкому №191 від 26.11.1991р.</t>
  </si>
  <si>
    <t>„Лобачівський ліс”</t>
  </si>
  <si>
    <t>Лобачівська сільська рада, Володарський район</t>
  </si>
  <si>
    <t>„Тулинецькі Переліски”</t>
  </si>
  <si>
    <t>Тулинецька сільська рада, Миронівський район</t>
  </si>
  <si>
    <t>Тулинецька сільська рада</t>
  </si>
  <si>
    <t>„Маслівський”</t>
  </si>
  <si>
    <t>Маслівська сільська рада, Миронівський район</t>
  </si>
  <si>
    <t xml:space="preserve">ДП „Ржищівське лісове господарство” </t>
  </si>
  <si>
    <t>Рішення тринадцятої сесії Київської обласної ради ХХІІІ скликання від 5.10.2000р. №232-13-ХХІІІ</t>
  </si>
  <si>
    <t>„Городещено”</t>
  </si>
  <si>
    <t>Зеленополянська сільська рада, Поліський район</t>
  </si>
  <si>
    <t>ДП „Поліське лісове господарство”</t>
  </si>
  <si>
    <t>„Любимівський”</t>
  </si>
  <si>
    <t>„Сухоліський”</t>
  </si>
  <si>
    <t>Рокитнянська селищна рада</t>
  </si>
  <si>
    <t>«Сині дубки»</t>
  </si>
  <si>
    <t>В адміністративних межах Миронівської міської ради та Яхнівської сільської ради Миронівського району Київської області</t>
  </si>
  <si>
    <t>Миронівська районна державна адміністрація</t>
  </si>
  <si>
    <t>Рішення Київської обласної ради від 21.06.2012р.     №365-19-VІ</t>
  </si>
  <si>
    <t>«Астрагал»</t>
  </si>
  <si>
    <t>В адміністративних межах Миронівської міської ради Київської області</t>
  </si>
  <si>
    <t>„Пірнівський”</t>
  </si>
  <si>
    <t>Пірнівська сільська рада, Вишгородський район</t>
  </si>
  <si>
    <t>Пірнівська сільська рада</t>
  </si>
  <si>
    <t>Рішення Київського облвиконкому №5 від 12.01.1987р.</t>
  </si>
  <si>
    <t>Урочище “В’язове”</t>
  </si>
  <si>
    <t>Процівська сільська рада, Бориспільський район</t>
  </si>
  <si>
    <t>ДП „Бориспільське лісове господарство”</t>
  </si>
  <si>
    <t>Рішення Київського облвиконкому №215 від 17.10.1988р.</t>
  </si>
  <si>
    <t>„Стадницький став”</t>
  </si>
  <si>
    <t>Стадницька сільська рада, Тетіївський район</t>
  </si>
  <si>
    <t>Стадницька сільська рада</t>
  </si>
  <si>
    <t>„Саварка”</t>
  </si>
  <si>
    <t>Ольшеницька сільська рада, Богуславський район</t>
  </si>
  <si>
    <t>ДП „Богуславське лісове господарство”</t>
  </si>
  <si>
    <t>Шпилівська сільська рада, Іванківський район</t>
  </si>
  <si>
    <t>„Чорний лелека”</t>
  </si>
  <si>
    <t>Макарівська сільська рада, Іванківський район</t>
  </si>
  <si>
    <t>„Стугна”</t>
  </si>
  <si>
    <t>Українська міська рада, Обухівський район</t>
  </si>
  <si>
    <t>„Ворзельський”</t>
  </si>
  <si>
    <t>Ворзельська селищна рада, Києво-Святошинський район</t>
  </si>
  <si>
    <t>Бучанська лісогосподарська установа</t>
  </si>
  <si>
    <t>„Борові ділянки”</t>
  </si>
  <si>
    <t>Комарівська сільська рада, Бородянський район</t>
  </si>
  <si>
    <t>ДП „Тетерівське лісове господарство”</t>
  </si>
  <si>
    <t>„Борщівський”</t>
  </si>
  <si>
    <t>Коржівська сільська рада, Баришівський район</t>
  </si>
  <si>
    <t>Рішення обласної ради від 01.04.03р. №89-07-XXIV</t>
  </si>
  <si>
    <t>„Бушівський”</t>
  </si>
  <si>
    <t>Бушівська сільська рада, Рокитнянський район</t>
  </si>
  <si>
    <t>Рішення Київського облвиконкому від 12.01.987р. №5</t>
  </si>
  <si>
    <t>„Володарська дача”</t>
  </si>
  <si>
    <t>Володарська селищна рада, Володарський район</t>
  </si>
  <si>
    <t>„Михайлівська дача”</t>
  </si>
  <si>
    <t>Логвинська сільська рада, Володарський район</t>
  </si>
  <si>
    <t>„Улашівська дача”</t>
  </si>
  <si>
    <t>Чернинська і Улашівська  сільські ради, Таращанський район</t>
  </si>
  <si>
    <t xml:space="preserve">Рішення  Київської обласної ради  від 05.03.02р. №327-20-ХХІІІ </t>
  </si>
  <si>
    <t>„Пухівський”</t>
  </si>
  <si>
    <t>Рішення Київського облвиконкому від 28.02.1972р. №118</t>
  </si>
  <si>
    <t>„Пустоварівка”</t>
  </si>
  <si>
    <t>Ленінська і Пустоварівська сільські ради, Сквирський район</t>
  </si>
  <si>
    <t>„Уютне”</t>
  </si>
  <si>
    <t>Шаліївська сільська рада, Сквирський район</t>
  </si>
  <si>
    <t>„Гореницький”</t>
  </si>
  <si>
    <t>В адміністративних межах Дмитрівської та Гореницької  селищних рад Київської області</t>
  </si>
  <si>
    <t>Рішення  Київської обласної ради  від 21.06.2012р. №365-19-VІ</t>
  </si>
  <si>
    <t>„Димерський”</t>
  </si>
  <si>
    <t>Ясногородська сільська рада, Вишгородський район</t>
  </si>
  <si>
    <t>„Катюжанський”</t>
  </si>
  <si>
    <t>Катюжанська сільська рада, Вишгородський район</t>
  </si>
  <si>
    <t>„Велеківське болото”</t>
  </si>
  <si>
    <t>Семиполківська, Богданівська сільські ради та Броварська міська рада, Броварський район</t>
  </si>
  <si>
    <t>Урочище “Гощів”</t>
  </si>
  <si>
    <t>Нещерівська та Старобезрадичівська сільські ради, Обухівський район</t>
  </si>
  <si>
    <t>„Копачівський”</t>
  </si>
  <si>
    <t>„Болото Біле”</t>
  </si>
  <si>
    <t>Сошняківська сільська рада, Бориспільський район</t>
  </si>
  <si>
    <t>ДП „Ржищівський військовий лісгосп”</t>
  </si>
  <si>
    <t>Урочище “Кончаки”</t>
  </si>
  <si>
    <t>Дідівщанська сільська рада, Фастівський район</t>
  </si>
  <si>
    <t>„Бабині лози”</t>
  </si>
  <si>
    <t>„Подільський”</t>
  </si>
  <si>
    <t>Подільська і Масківецька сільські ради, Баришівський район</t>
  </si>
  <si>
    <t>Подільська і Масківецька сільські ради</t>
  </si>
  <si>
    <t>м. Ірпінь, вул. Новооскольська</t>
  </si>
  <si>
    <t>Ірпінська міська рада</t>
  </si>
  <si>
    <t>«Дулицьке»</t>
  </si>
  <si>
    <t>В адміністративних межах Шамраївської та Дулицької сільської рад Сквирського району</t>
  </si>
  <si>
    <t>ДП „Білоцерківське лісове господарство” Сквирське лісництво</t>
  </si>
  <si>
    <t>„Процівський”</t>
  </si>
  <si>
    <t>Процівська сільська рада</t>
  </si>
  <si>
    <t>«Стайківські обрії»</t>
  </si>
  <si>
    <t>Стайківська сільська радаКагарлицький район</t>
  </si>
  <si>
    <t>Стайківська сільська рада</t>
  </si>
  <si>
    <t>„Хвощ великий”</t>
  </si>
  <si>
    <t>Вишгородська міська рада, Вишгородський район</t>
  </si>
  <si>
    <t>Вишгородська міська рада</t>
  </si>
  <si>
    <t>„Омелькова гора”</t>
  </si>
  <si>
    <t>Великосалтанівська сільська рада, Васильківський район</t>
  </si>
  <si>
    <t>Великосалтанівська сільська рада</t>
  </si>
  <si>
    <t>Рішення четвертої сесії Київської обласної ради ХХІV від 24.10.02р.     №045-04-ХХІV</t>
  </si>
  <si>
    <t>„Тюльпанове дерево”</t>
  </si>
  <si>
    <t xml:space="preserve">КП „Обласний лісгосп”  </t>
  </si>
  <si>
    <t>Рішення Київського облвиконкому №5 від 12.01.87р.</t>
  </si>
  <si>
    <t>Рішення Київської облради від 27.10.2005р. №310-26-ІУ</t>
  </si>
  <si>
    <t>“Ходосівський дуб”</t>
  </si>
  <si>
    <t>Ходосівська сільрада, Києво-Святошинський район</t>
  </si>
  <si>
    <t>Рішення Київської облради від12.12.2008 № 391-21-V</t>
  </si>
  <si>
    <t>“Витоки струмка Дніприк”</t>
  </si>
  <si>
    <t>Чабанівська селищна рада, Києво-Святошинський район</t>
  </si>
  <si>
    <t>ДП Дослідне господарство “Чабани” Інституту землеробства УААН</t>
  </si>
  <si>
    <t>„Вікова сосна”</t>
  </si>
  <si>
    <t>Дорогинська сільська рада, Фастівський район</t>
  </si>
  <si>
    <t>Рішення Київського облвиконкому №118 від 28.02.72р.</t>
  </si>
  <si>
    <t>„Дуб черешчатий”</t>
  </si>
  <si>
    <t>Рішення Київського облвиконкому №524, 1968р.</t>
  </si>
  <si>
    <t>„Дуби”</t>
  </si>
  <si>
    <t>Пісківська селищна рада, Бородянський район</t>
  </si>
  <si>
    <t>„Дубові насадження”</t>
  </si>
  <si>
    <t>„Сосново-дубові насадження”</t>
  </si>
  <si>
    <t>„Соснові насадження”</t>
  </si>
  <si>
    <t>„Акація біла”</t>
  </si>
  <si>
    <t>Переяслав-Хмельницька  міська рада, Переяслав-Хмельницький район</t>
  </si>
  <si>
    <t>Переяслав-Хмельницький краєзнавчий музей</t>
  </si>
  <si>
    <t>„Віковий дуб черешчатий”</t>
  </si>
  <si>
    <t>Борізська сільська рада, Макарівський район</t>
  </si>
  <si>
    <t>ДП„Макарівське  лісове господарство”</t>
  </si>
  <si>
    <t>„Три брати”</t>
  </si>
  <si>
    <t>Стовп’язька сільська рада, Переяслав-Хмельницький район</t>
  </si>
  <si>
    <t>Стовп’язька сільська рада</t>
  </si>
  <si>
    <t>Рішення облради від 20.11.2003р. №133-10-ХХІУ</t>
  </si>
  <si>
    <t>„Роблена могила”</t>
  </si>
  <si>
    <t>Козлівська сільська рада, Переяслав-Хмельницький район</t>
  </si>
  <si>
    <t>“Соболева могила”</t>
  </si>
  <si>
    <t>Виповзьська сільська рада, Переяслав-Хмельницький район</t>
  </si>
  <si>
    <t>Виповзьська сільська рада</t>
  </si>
  <si>
    <t>“Два товариша”</t>
  </si>
  <si>
    <t>Малокаратульська сільська рада, Переяслав-Хмельницький район</t>
  </si>
  <si>
    <t>Малокаратульська сільська рада</t>
  </si>
  <si>
    <t>“Урочище Гірка”</t>
  </si>
  <si>
    <t>Денисівська сільська рада, Переяслав-Хмельницький район</t>
  </si>
  <si>
    <t>Денисівська сільська рада</t>
  </si>
  <si>
    <t>„Високопродуктивні соснові насадження”</t>
  </si>
  <si>
    <t>Логвинська селищна рада, Володарський район</t>
  </si>
  <si>
    <t>„Гінго дволопатеве”</t>
  </si>
  <si>
    <t>Сквирська міська рада, Сквирський район</t>
  </si>
  <si>
    <t>Сквирська міська рада</t>
  </si>
  <si>
    <t>„Тюльпанові дерева”</t>
  </si>
  <si>
    <t>Сквирська дослідна станція</t>
  </si>
  <si>
    <t>Рішення тринадцятої сесії Київської обласної ради ХХІІІ скликання від 5.10.2000р. № 231-13-ХХІІІ</t>
  </si>
  <si>
    <t>„Двоярусні насадження”</t>
  </si>
  <si>
    <t>Розважівська сільська рада, Іванівський район</t>
  </si>
  <si>
    <t xml:space="preserve">ДП „Іванківське лісове господарство” </t>
  </si>
  <si>
    <t>„Змішані насадження”</t>
  </si>
  <si>
    <t>Обуховицька сільська рада, Іванівський район</t>
  </si>
  <si>
    <t>Блідчанська сільська рада, Іванівський район</t>
  </si>
  <si>
    <t>Шпилівська сільська рада, Іванівський район</t>
  </si>
  <si>
    <t>„Вікові дубові насадження”</t>
  </si>
  <si>
    <t>Рішення Київського облвиконкому №118 від 28.02.68р.</t>
  </si>
  <si>
    <t>„Вільхові насадження проф. Товстоліса”</t>
  </si>
  <si>
    <t>„Ділянка сосни звичайної”</t>
  </si>
  <si>
    <t>„Чорновільхові насадження понад р. Прип’ять”</t>
  </si>
  <si>
    <t>„Насадження дуба черешчатого”</t>
  </si>
  <si>
    <t>„Дуб Прадуб”</t>
  </si>
  <si>
    <t>м. Ірпінь, вул. Мечнікова</t>
  </si>
  <si>
    <t>«Городище Городок»</t>
  </si>
  <si>
    <t>Обухівський район,  південний захід від с. Старі Безрадичі</t>
  </si>
  <si>
    <t>Старобезрадичівська сільська рада</t>
  </si>
  <si>
    <t>Рішення Київської обласної ради від 29.07.10р.     №757-33-V</t>
  </si>
  <si>
    <t>«Медвин дуб»</t>
  </si>
  <si>
    <t>Медвинська сільська радаБогуславський район</t>
  </si>
  <si>
    <t>Медвинська сільська рада</t>
  </si>
  <si>
    <t>“Дуб-Володар”</t>
  </si>
  <si>
    <t>Лобачівська сільська радаВолодарський район</t>
  </si>
  <si>
    <t>“Дуби княгині Ольги”</t>
  </si>
  <si>
    <t>с. Новосілки в урочищі «Лужок»  Вишгородського району Київської області</t>
  </si>
  <si>
    <t>Новосілківська сільська рада</t>
  </si>
  <si>
    <t>Рішення Київської обласної ради від 21.06.2012 р.     №365-19-VI</t>
  </si>
  <si>
    <t>“Ревина гора”</t>
  </si>
  <si>
    <t>Германівська сільська рада, Обухівський район</t>
  </si>
  <si>
    <t>Германівська сільська рада</t>
  </si>
  <si>
    <t>“Городище”</t>
  </si>
  <si>
    <t>„Вибла могила”</t>
  </si>
  <si>
    <t>„Мохове”</t>
  </si>
  <si>
    <t>Лук’янівська сільська рада, Таращанський район</t>
  </si>
  <si>
    <t>Лук’янівська сільська рада</t>
  </si>
  <si>
    <t>„Городище”</t>
  </si>
  <si>
    <t>“Дніпрово-Яненковий вал”</t>
  </si>
  <si>
    <t>Циблівська сільська рада, Переяслав-Хмельницький район</t>
  </si>
  <si>
    <t>Циблівська сільська рада</t>
  </si>
  <si>
    <t>„Дзвінкова криниця”</t>
  </si>
  <si>
    <t>Новопетрівська сільська рада, Вишгородський район</t>
  </si>
  <si>
    <t>ДП „Київська лісова науково-дослідна станція”</t>
  </si>
  <si>
    <t>“Криниця св. Георгія”</t>
  </si>
  <si>
    <t>Горбанівська сільська рада, Переяслав-Хмельницький район</t>
  </si>
  <si>
    <t>Горбанівська сільська рада</t>
  </si>
  <si>
    <t>„Кошівські джерела”</t>
  </si>
  <si>
    <t>Кошівська сільська рада</t>
  </si>
  <si>
    <t>Тетіївська РДА</t>
  </si>
  <si>
    <t>„Ново-Петрівський геологічний розріз”</t>
  </si>
  <si>
    <t xml:space="preserve">ДП „Київська лісова науково-дослідна станція” </t>
  </si>
  <si>
    <t>Рішення Київського облвиконкому №510 від 29.10.79р.</t>
  </si>
  <si>
    <t>„Білогородський горб”</t>
  </si>
  <si>
    <t>Білогородська сільська рада, Києво-Святошинський район</t>
  </si>
  <si>
    <t>Білогородська сільська рада</t>
  </si>
  <si>
    <t>„Змієві вали”</t>
  </si>
  <si>
    <t>Юрівська, Борівська та Ніжиловицька сільські ради, Макарівський район</t>
  </si>
  <si>
    <t xml:space="preserve">Рішення двадцятої сесії Київської обласної ради ХХІІІ скликання від05.03.02р. №327-20-ХХІІІ </t>
  </si>
  <si>
    <t>„Щербаки”</t>
  </si>
  <si>
    <t>Фесюрівська сільська рада, Білоцерківський район</t>
  </si>
  <si>
    <t>Фесюрівська сільська рада</t>
  </si>
  <si>
    <t>„Відслонення богуславських гранітів”</t>
  </si>
  <si>
    <t>Богуславська міська рада, Богуславський район</t>
  </si>
  <si>
    <t>Богуславська міська рада</t>
  </si>
  <si>
    <t>„Ставищанський”</t>
  </si>
  <si>
    <t>Ставищанська селищна рада, Ставищанський район</t>
  </si>
  <si>
    <t xml:space="preserve">Ставищанське житлово-комунальне підприємство </t>
  </si>
  <si>
    <t>„Сулимівський”</t>
  </si>
  <si>
    <t>Кіровська  сільська рада, Бориспільський район</t>
  </si>
  <si>
    <t>Кіровська  сільська рада</t>
  </si>
  <si>
    <t>„Жорнівський”</t>
  </si>
  <si>
    <t>Жорнівська сільська рада, Києво-Святошинський</t>
  </si>
  <si>
    <t>„Копилівський”</t>
  </si>
  <si>
    <t>Копилівська сільська рада, Макарівський район</t>
  </si>
  <si>
    <t>Копилівська сільська рада</t>
  </si>
  <si>
    <t>„Фастівський”</t>
  </si>
  <si>
    <t>Бортниківська сільська рада, Фастівський район</t>
  </si>
  <si>
    <t>„Молодіжний”</t>
  </si>
  <si>
    <t>Фастівська міська рада, Фастівський район</t>
  </si>
  <si>
    <t>Міський відділ освіти Фастівської міської ради</t>
  </si>
  <si>
    <t>„П’ятигірський”</t>
  </si>
  <si>
    <t>П’ятигирівська сільська рада, Тетіївський район</t>
  </si>
  <si>
    <t>Рішення Київського облвиконкому №128 від 26.02.73р.</t>
  </si>
  <si>
    <t>“Чагари”</t>
  </si>
  <si>
    <t>ДП “Білоцерківське лісове господарство”</t>
  </si>
  <si>
    <t>“Дубовий гай”</t>
  </si>
  <si>
    <t>„Томилівський”</t>
  </si>
  <si>
    <t>Шкарівська сільська рада, Білоцерківський район</t>
  </si>
  <si>
    <t>„Альта”</t>
  </si>
  <si>
    <t>Подільська сільська рада, Баришівський район</t>
  </si>
  <si>
    <t>Подільська середня школа</t>
  </si>
  <si>
    <t>Рішення облвиконкому № 191 від 26.11.1991р.</t>
  </si>
  <si>
    <t>“Трахтемирів”</t>
  </si>
  <si>
    <t>Малобукринська, Грушевська сільські ради, Миронівський район</t>
  </si>
  <si>
    <t>АТЗТ „Аграрно-екологічне об’єднання “Трахтемирів”</t>
  </si>
  <si>
    <t>Рішення Київської обласної ради двадцять третього скликання від 17.02.2000р. № 168-10-ХХІІІ</t>
  </si>
  <si>
    <t>”Богуславль”</t>
  </si>
  <si>
    <t>М. Богуславль, Богуславський район</t>
  </si>
  <si>
    <t>Богуславський комбінат комунальних підприємств</t>
  </si>
  <si>
    <t>„Первомайське”</t>
  </si>
  <si>
    <t>Рішення облради від 20.11.2003р. №134-10-ХХІУ</t>
  </si>
  <si>
    <t>„Старопетрівські соснові насадження”</t>
  </si>
  <si>
    <t>Лютізька сільська рада, Вишгородський район</t>
  </si>
  <si>
    <t>Рішення облвиконкому № 574 від 19.08.68р.</t>
  </si>
  <si>
    <t>„Ревуха”</t>
  </si>
  <si>
    <t>Розкішнянська сільська рада, Ставищанський район</t>
  </si>
  <si>
    <t>Рішення облвиконкому №118, 1968р.</t>
  </si>
  <si>
    <t>„Верем’я”</t>
  </si>
  <si>
    <t>„Корчуватник”</t>
  </si>
  <si>
    <t>Шпитьківська сільська рада, Києво-Святошинський район</t>
  </si>
  <si>
    <t>„Вепрове”</t>
  </si>
  <si>
    <t>Небелицька сільська рада, Макарівський район</t>
  </si>
  <si>
    <t>„Галаганове”</t>
  </si>
  <si>
    <t>Безуглівська та Шевченківська сільські ради, Згурівський район</t>
  </si>
  <si>
    <t>„Урочище “Пужа””</t>
  </si>
  <si>
    <t>Плахтянська сільська рада, Макарівський район</t>
  </si>
  <si>
    <t>Рішення сесії Київської обласної ради  від 23.11.2000р № 249-14-ХХІІІ</t>
  </si>
  <si>
    <t>„Таліжинецький ліс”</t>
  </si>
  <si>
    <t>Теліжинецька сільська рада, Тетіївський район</t>
  </si>
  <si>
    <t xml:space="preserve">ДП „Білоцерківське лісове господарство” </t>
  </si>
  <si>
    <t>„Малишки”</t>
  </si>
  <si>
    <t>Биковогребельська сільська рада, Білоцерківський район</t>
  </si>
  <si>
    <t xml:space="preserve"> Болото в урочищі “Солонці”</t>
  </si>
  <si>
    <t>Рішення облвиконкому № 510 від 29.10.1979р.</t>
  </si>
  <si>
    <t>„Студенеківські дубові насадження”</t>
  </si>
  <si>
    <t>“Крутуха”</t>
  </si>
  <si>
    <t>Стовп’язька  сільська рада, Переяслав-Хмельницький район</t>
  </si>
  <si>
    <t>Стовп’язька  сільська рада</t>
  </si>
  <si>
    <t>Рішення облради від 27.10.2005р. №310-26-ІУ</t>
  </si>
  <si>
    <t>„Турчино”</t>
  </si>
  <si>
    <t>Бранепільська сільська рада, Богуславський район</t>
  </si>
  <si>
    <t>„Загір’я”</t>
  </si>
  <si>
    <t>Рішення облвиконкому №118 від 18.12.1984р.</t>
  </si>
  <si>
    <t>. „Урочище Чагарі”</t>
  </si>
  <si>
    <t>Антонівська сільська рада</t>
  </si>
  <si>
    <t>Всього територій та об’єктів ПЗФ</t>
  </si>
  <si>
    <t>парк-пам’ятка садово-паркового мистецтва</t>
  </si>
  <si>
    <t>Всього дендропарків загальнодержавного значення</t>
  </si>
  <si>
    <t>“Войнівський”</t>
  </si>
  <si>
    <t>Новоукраїнська районна державна адміністрація</t>
  </si>
  <si>
    <t>Указом Президента України №750/94 від 10.12.94р.</t>
  </si>
  <si>
    <t>“Когутівка”</t>
  </si>
  <si>
    <t>Новоархангельський р-н, с.Ятрань</t>
  </si>
  <si>
    <t>Новоархангельська р районна державна адміністрація - 39 га, ДП “Голованівський  лісгосп” – 81га</t>
  </si>
  <si>
    <t>“Миколаївський”</t>
  </si>
  <si>
    <t>Червононерубаївське лісництво – 91 га, Олександрівська районна державна адміністрація – 42 га</t>
  </si>
  <si>
    <t>“Монастирище”</t>
  </si>
  <si>
    <t>Устинівський р-н, с.Завтурове</t>
  </si>
  <si>
    <t>ВК 305/37 Кіровоградського обласного УВС</t>
  </si>
  <si>
    <t>“Чорноліський”</t>
  </si>
  <si>
    <t>Знам’янський р-н, Богданівське лісництво</t>
  </si>
  <si>
    <t>ДП “Чорноліський НВЛГ”</t>
  </si>
  <si>
    <t>Постановою Ради Міністрів УРСР №524 від 11.09.1980р.</t>
  </si>
  <si>
    <t>“Чорноташлицький”</t>
  </si>
  <si>
    <t>Вільшанський р-н, поблизу с.Синюха</t>
  </si>
  <si>
    <t>Вільшанська районна державна адміністрація</t>
  </si>
  <si>
    <t>“Шумок”</t>
  </si>
  <si>
    <t>Бобринецький р-н, поблизу с.Великодрюкове</t>
  </si>
  <si>
    <t>Бобринецька районна державна адміністрація</t>
  </si>
  <si>
    <t>“Велика стінка”</t>
  </si>
  <si>
    <t>Онуфріївський р-н, поблизу с.Вишнівці</t>
  </si>
  <si>
    <t>ДП “Онуфріївський лісгосп”</t>
  </si>
  <si>
    <t>“Садківський степ”</t>
  </si>
  <si>
    <t>Устинівський р-н, поблизу с.Садки</t>
  </si>
  <si>
    <t>Устинівська районна державна адміністрація</t>
  </si>
  <si>
    <t>Указом Президента України №1238/2005 від 12.09.2005р.</t>
  </si>
  <si>
    <t>“Богданівська балка”</t>
  </si>
  <si>
    <t>Бобринецький р-н, поблизу с.Фрунзе</t>
  </si>
  <si>
    <t>“Боковеньківська балка”</t>
  </si>
  <si>
    <t xml:space="preserve">Долинський р-н, поблизу с.Нагірне </t>
  </si>
  <si>
    <t>Дослідно-селекційний дендрологічний лісовий центр  “Веселі Боковеньки”</t>
  </si>
  <si>
    <t>Указом Президента України №715/96 від 20.08.96р.</t>
  </si>
  <si>
    <t>“Бузове”</t>
  </si>
  <si>
    <t>Онуфріївський р-н, поблизу с.Попівка</t>
  </si>
  <si>
    <t xml:space="preserve">ДП “Онуфріївський лісгосп” </t>
  </si>
  <si>
    <t>“Власівська балка”</t>
  </si>
  <si>
    <t xml:space="preserve"> поблизу смт Петрово</t>
  </si>
  <si>
    <t>Петрівська районна державна адміністрація</t>
  </si>
  <si>
    <t>“Гранітний степ”</t>
  </si>
  <si>
    <t>Долинський р-н, поблизу с.Олександрівка</t>
  </si>
  <si>
    <t>Долинська районна державна адміністрація</t>
  </si>
  <si>
    <t>“Лікарівський”</t>
  </si>
  <si>
    <t>Олександрівський р-н, поблизу с.Лікарівка</t>
  </si>
  <si>
    <t>Олександрівська районна державна адміністрація</t>
  </si>
  <si>
    <t>“Цюпина балка”</t>
  </si>
  <si>
    <t>Світловодський р-н, поблизу с.Велика Андрусівка</t>
  </si>
  <si>
    <t>Світловодська районна державна адміністрація</t>
  </si>
  <si>
    <t>“Шурхи”</t>
  </si>
  <si>
    <t>Новгородківський р-н,  поблизу с.Новомиколаївка</t>
  </si>
  <si>
    <t>Новгородківська районна державна адміністрація</t>
  </si>
  <si>
    <t>“Бандурівські ставки”</t>
  </si>
  <si>
    <t>Гайворонський р-н, поблизу  с.Бандурове</t>
  </si>
  <si>
    <t>Гайворонська районна державна адміністрація</t>
  </si>
  <si>
    <t>“Редьчине”</t>
  </si>
  <si>
    <t>Олександівський р-н, Кримчанське лісництво</t>
  </si>
  <si>
    <t>ДП “Олександрівський лісгосп”</t>
  </si>
  <si>
    <t>Постановою Ради Міністрів Української РСР від 12.12.83р.</t>
  </si>
  <si>
    <t>“Полозова балка”</t>
  </si>
  <si>
    <t>Устинівський р-н, поблизу с.Любовичка</t>
  </si>
  <si>
    <t>ДП “Долинський лісгосп”</t>
  </si>
  <si>
    <t>“Велика Вись”</t>
  </si>
  <si>
    <t>Новомиргородський р-н, с.Лікареве, с.Листопадове</t>
  </si>
  <si>
    <t>Новомиргородська районна державна адміністрація</t>
  </si>
  <si>
    <t>“Витоки ріки Інгулець”</t>
  </si>
  <si>
    <t>Знам’янський район,  Богданівське лісництво</t>
  </si>
  <si>
    <t>“Болото “Чорний ліс”</t>
  </si>
  <si>
    <t>Знам’янський район, Богданівське лісництво</t>
  </si>
  <si>
    <t>Розпорядження Ради Міністрів УРСР від 14.10.1975р.</t>
  </si>
  <si>
    <t>“Онуфріївський парк”</t>
  </si>
  <si>
    <t>Онуфріївський р-н, смт.Онуфріївка</t>
  </si>
  <si>
    <t>Управління архітектури та містобудування обласної державної адміністрації</t>
  </si>
  <si>
    <t>Постановою Ради Міністрів УРСР №105 від 29.01.60р.</t>
  </si>
  <si>
    <t>“Хутір Надія”</t>
  </si>
  <si>
    <t>Кіровоградський р-н,                  с. Миколаївка</t>
  </si>
  <si>
    <t>Кіровоградський обласний краєзнавчий музей</t>
  </si>
  <si>
    <t>Постановою Колегії Держкомітету УРСР по охороні природи №15 від 30.07.75р.</t>
  </si>
  <si>
    <t>“Веселі Боковеньки”</t>
  </si>
  <si>
    <t>Долинський р-н, с.Іванівка</t>
  </si>
  <si>
    <t>“Боковеньківський ім. М.Л.Давидова”</t>
  </si>
  <si>
    <t>Адміністрація не створена</t>
  </si>
  <si>
    <t>Рішенням Кіровоградської обласної ради від 04.11.2005р. № 507</t>
  </si>
  <si>
    <t>“Світловодський”</t>
  </si>
  <si>
    <t>Світловодський район</t>
  </si>
  <si>
    <t>Рішенням Кіровоградської обласної ради від 18.02.2011 р. № 89</t>
  </si>
  <si>
    <t>“Балка Новоолександрівська”</t>
  </si>
  <si>
    <t>Долинський р-н, поблизу с.Новоолександрівка</t>
  </si>
  <si>
    <t>Рішення Кіровоградської обласної ради від 17.11.2000р. № 198</t>
  </si>
  <si>
    <t>“Булгаківська балка”</t>
  </si>
  <si>
    <t>Бобринецький р-н, поблизу с.Піщане</t>
  </si>
  <si>
    <t>Рішенням Кіровоградської обласної ради №187 від 19.02.1993р.</t>
  </si>
  <si>
    <t>“Велика і мала скелі”</t>
  </si>
  <si>
    <t>Олександрійський р-н, поблизу с.Протопопівка</t>
  </si>
  <si>
    <t>Олександрійська районна державна адміністрація</t>
  </si>
  <si>
    <t>Рішенням Кіровоградської обласної ради №47 від 19.05.1995р.</t>
  </si>
  <si>
    <t>“Витоки ріки Інгул”</t>
  </si>
  <si>
    <t>Новомиргородський р-н,          поблизу с.Бровкове</t>
  </si>
  <si>
    <t>Новомиргородське лісництво ДП “Оникіївський лісгосп”</t>
  </si>
  <si>
    <t>Розпорядженням представника президента №55 від 01.07.1992р.</t>
  </si>
  <si>
    <t>“Витоки р.Малої Висі”</t>
  </si>
  <si>
    <t>Маловисківський р-н,  поблизу с.Лутівка</t>
  </si>
  <si>
    <t xml:space="preserve">Маловисківська районна державна адміністрація </t>
  </si>
  <si>
    <t>Рішенням Кіровоградської обласної ради №116 від 28.01.2000р.</t>
  </si>
  <si>
    <t>“Гурівський”</t>
  </si>
  <si>
    <t>Долинський р-н, Гурівське мисливське лісництво кв.14, діл. 1,2,19,20. Кв.15, діл. 1-9</t>
  </si>
  <si>
    <t>ДП “Долинське лісгосп”</t>
  </si>
  <si>
    <t>Рішенням Кіровоградської обласної ради №92 від 29.07.1997р.</t>
  </si>
  <si>
    <t>“Долинівсько-Покровський”</t>
  </si>
  <si>
    <t>Компаніївський р-н, с.Долинівка, с.Покровка</t>
  </si>
  <si>
    <t>Компаніївська районна державна адміністрація</t>
  </si>
  <si>
    <t>“Золота балка”</t>
  </si>
  <si>
    <t>Долинський р-н, с.Зелений гай</t>
  </si>
  <si>
    <t>Рішенням Кіровоградської обласної ради №198 від 17.11.2000 р.</t>
  </si>
  <si>
    <t>“Інгульські крутосхили”</t>
  </si>
  <si>
    <t>Устинівський р-н, поблизу с.Олександрівка</t>
  </si>
  <si>
    <t>Рішенням Кіровоградської обласної ради №64 від 25.03.1999р.</t>
  </si>
  <si>
    <t>“Карпенків край”</t>
  </si>
  <si>
    <t xml:space="preserve">Новомиргородський р-н, с.Арсенівка Маловисківський р-н с.Мар’янівка </t>
  </si>
  <si>
    <t>Рішенням Кіровоградської обласної ради №31 від 13.01.1995р. та №92 від 29.07.97р. (розширення)</t>
  </si>
  <si>
    <t>“Кінські острови”</t>
  </si>
  <si>
    <t>Світловодський Кременчуцьке водосховище</t>
  </si>
  <si>
    <t>Рішенням Кіровоградської обласної ради №31 від 13.01.1995р.</t>
  </si>
  <si>
    <t>“Краснопільська балка”</t>
  </si>
  <si>
    <t>Маловисківський р-н, поблизу с.Краснопілка</t>
  </si>
  <si>
    <t>Маловисківська районна державна адміністрація</t>
  </si>
  <si>
    <t>Рішенням Кіровоградської обласної ради №71 від 11.10.1996р.</t>
  </si>
  <si>
    <t>“Лозуватський”</t>
  </si>
  <si>
    <t>Онуфріївський р-н, поблизу с.Лозуватка</t>
  </si>
  <si>
    <t>Онуфріївська районна державна адміністрація</t>
  </si>
  <si>
    <t>Рішенням Кіровоградської обласної ради №234 від 20.04.2001 р.</t>
  </si>
  <si>
    <t>“Майгорове”</t>
  </si>
  <si>
    <t>Онуфріївський р-н, поблизу с.Павлиш</t>
  </si>
  <si>
    <t>Рішенням Кіровоградської обласної ради №13 від 26.08.1994р.</t>
  </si>
  <si>
    <t>“Недогарський”</t>
  </si>
  <si>
    <t>Онуфріївський р-н, поблизу с.Василівка</t>
  </si>
  <si>
    <t>“Ново-Михайлівський”</t>
  </si>
  <si>
    <t>Кіровоградський р-н, поблизу с.Ново-Михайлівка</t>
  </si>
  <si>
    <t>ДП “Компаніївський лісгосп”</t>
  </si>
  <si>
    <t>“Острів Лисячий”</t>
  </si>
  <si>
    <t>Світловодський р-н, Кременчуцьке водосховище</t>
  </si>
  <si>
    <t>Рішенням Кіровоградської обласної ради №81 від 06.09.2002р.</t>
  </si>
  <si>
    <t>“Панські гори”</t>
  </si>
  <si>
    <t>Новомиргородський р-н, поблизу м.Новомиргород</t>
  </si>
  <si>
    <t>“Розумівська балка”</t>
  </si>
  <si>
    <t>Олександрівський р-н, поблизу с.Бовтишка</t>
  </si>
  <si>
    <t>“Суховершок”</t>
  </si>
  <si>
    <t>Онуфріївський р-н, поблизу с.Камбурліївка</t>
  </si>
  <si>
    <t>“Там, де Ятрань круто в’ється”</t>
  </si>
  <si>
    <t>Голованівський р-н, поблизу с.Полонисте</t>
  </si>
  <si>
    <t>Голованівська районна державна адміністрація</t>
  </si>
  <si>
    <t>“Урочище сад”</t>
  </si>
  <si>
    <t>Долинський, с. Василівка</t>
  </si>
  <si>
    <t>“Чагар”</t>
  </si>
  <si>
    <t>“Левади”</t>
  </si>
  <si>
    <t>Новгородківський район,с. поблизу Спасове</t>
  </si>
  <si>
    <t>Рішенням Кіровоградської обласної ради № 600 від 19.12.2008 року.</t>
  </si>
  <si>
    <t>“Балка “Глибока”</t>
  </si>
  <si>
    <t>“Балка “Лебедина”</t>
  </si>
  <si>
    <t xml:space="preserve">“Зелений сосновий масив в районі </t>
  </si>
  <si>
    <t>м. Кіровоград</t>
  </si>
  <si>
    <t>Рішенням Кіровоградської обласної ради № 721 від 19.06.2009 р.</t>
  </si>
  <si>
    <t>“Березівське гирло”</t>
  </si>
  <si>
    <t>Рішенням Кіровоградської обласної ради № 722 від 19.06.2009 р.</t>
  </si>
  <si>
    <t>“Скалки”</t>
  </si>
  <si>
    <t>Ульяновська районна державна адміністрація</t>
  </si>
  <si>
    <t>“Голоче”</t>
  </si>
  <si>
    <t>ДП “Голованівський лісгосп”</t>
  </si>
  <si>
    <t>Рішенням Кіровоградської обласної ради № 764 від 25.09.2009 р.</t>
  </si>
  <si>
    <t>“Зелена брама”</t>
  </si>
  <si>
    <t>Новоархангельський район, квартали 57-155 Торговицького лісництва</t>
  </si>
  <si>
    <t>ДП “Оникіївський лісгосп”</t>
  </si>
  <si>
    <t>“Казавчинські скелі”</t>
  </si>
  <si>
    <t>Гайворонський район                          с. Казавчин</t>
  </si>
  <si>
    <t>Рішенням Кіровоградської обласної ради № 851 від 22.01.2010 р.</t>
  </si>
  <si>
    <t>“Тернова балка”</t>
  </si>
  <si>
    <t>Бобринецький район</t>
  </si>
  <si>
    <t>Рішенням Кіровоградської обласної ради № 851від 22.01.2010 р.</t>
  </si>
  <si>
    <t>“Квіти на скелях”</t>
  </si>
  <si>
    <t xml:space="preserve">Новоукраїнський район, </t>
  </si>
  <si>
    <t>Рішенням Кіровоградської обласної ради № 897 від 26.10.2010 р.</t>
  </si>
  <si>
    <t>“Громадське”</t>
  </si>
  <si>
    <t>Новгородківський район</t>
  </si>
  <si>
    <t>Рішенням Кіровоградської міської ради від 19.08.2011 р. № 183</t>
  </si>
  <si>
    <t>“Чайчина балка”</t>
  </si>
  <si>
    <t>“Косюрівський”</t>
  </si>
  <si>
    <t>Новоукраїнський район</t>
  </si>
  <si>
    <t>“Малі Байраки”</t>
  </si>
  <si>
    <t>“Калинова балка”</t>
  </si>
  <si>
    <t>“Бандурівський”</t>
  </si>
  <si>
    <t>Олександрійський район</t>
  </si>
  <si>
    <t>Олександрійська  районна державна адміністрація</t>
  </si>
  <si>
    <t>“Гренівський”</t>
  </si>
  <si>
    <t>Ульяновський район</t>
  </si>
  <si>
    <t>“Кам’яногірський”</t>
  </si>
  <si>
    <t>“Прозорова балка”</t>
  </si>
  <si>
    <t>Новгородківський район біля с. Петрокорбівка</t>
  </si>
  <si>
    <t>Рішенням Кіровоградської міської ради від 27.07.2012 р. № 337</t>
  </si>
  <si>
    <t>“Діброва нащадків”</t>
  </si>
  <si>
    <t>“Кошарово-Олександрівський”</t>
  </si>
  <si>
    <t>“Балка Бонче”</t>
  </si>
  <si>
    <t>Новомиргородський, поблизу с.Оситняжка</t>
  </si>
  <si>
    <t>Новомиргородське лісництво ДП “ Оникіївський лісгосп ”</t>
  </si>
  <si>
    <t>Рішенням Кіровоградської обласної ради №56 від 21.02.1991р.</t>
  </si>
  <si>
    <t>“Коробчино”</t>
  </si>
  <si>
    <t>Новомиргородський, поблизу с.Коробчино</t>
  </si>
  <si>
    <t>Новомиргородське лісництво ДП” Оникіївський лісгосп ”</t>
  </si>
  <si>
    <t>Рішенням Кіровоградської обласної ради №56 від 21.02.1991р</t>
  </si>
  <si>
    <t>“Ліс Охотовича”</t>
  </si>
  <si>
    <t>Новомиргородський,  поблизу с.Каніж</t>
  </si>
  <si>
    <t>“Луки”</t>
  </si>
  <si>
    <t>Новомиргородський, поблизу  с.Оситняжка</t>
  </si>
  <si>
    <t>“Окіп”</t>
  </si>
  <si>
    <t>“Новомиргородське-1”</t>
  </si>
  <si>
    <t xml:space="preserve">Новомиргородський район, Новомиргородське лісництво: кв. 31-33, 39-41                  </t>
  </si>
  <si>
    <t>“Новомиргородське-2”</t>
  </si>
  <si>
    <t>Новомиргородський район Новомиргородське лісництво: кв. 34-37, кв. 42-46</t>
  </si>
  <si>
    <t>“Братолюбівська балка”</t>
  </si>
  <si>
    <t>Загально зоологічні</t>
  </si>
  <si>
    <t>Долинський р-н, поблизу с..Братолюбівка</t>
  </si>
  <si>
    <t>“Гнила балка”</t>
  </si>
  <si>
    <t>Компаніївський, поблизу с.Сасівка</t>
  </si>
  <si>
    <t>Рішенням Кіровоградської обласної ради №158 від 28.03.2003 р.</t>
  </si>
  <si>
    <t>“Деріївський”</t>
  </si>
  <si>
    <t>Онуфріївський, поблизу с.Успенка</t>
  </si>
  <si>
    <t>“Антоновичська балка”</t>
  </si>
  <si>
    <t>Знам’янський р-н, поблизу с.Трепівка</t>
  </si>
  <si>
    <t>Знам’яська районна державна адміністрація</t>
  </si>
  <si>
    <t>Рішенням Кіровоградської обласної ради №268 від 27.02.2004 р.</t>
  </si>
  <si>
    <t>“Балка Троянівська”</t>
  </si>
  <si>
    <t>Новомиргородський р-н, поблизу с.Троянове</t>
  </si>
  <si>
    <t>Рішенням Кіровоградського облвиконкому №322 від 24.10.1988 р.</t>
  </si>
  <si>
    <t>“Білопіль”</t>
  </si>
  <si>
    <t>Новгородківський р-н, поблизу с.Білопіль</t>
  </si>
  <si>
    <t>Рішенням Кіровоградського облвиконкому №353 від 30.12.1989 р.</t>
  </si>
  <si>
    <t>“Блакитний льон”</t>
  </si>
  <si>
    <t>Долинський р-н, поблизу с.Мирне</t>
  </si>
  <si>
    <t>Долинська  районна державна адміністрація</t>
  </si>
  <si>
    <t>“Братерські яри”</t>
  </si>
  <si>
    <t>Олексанрівський р-н,  поблизу с.Вищі Верещаки</t>
  </si>
  <si>
    <t>Рішенням Кіровоградської обласної ради №47 від 19.05.1995 р.</t>
  </si>
  <si>
    <t>“Василівська балка”</t>
  </si>
  <si>
    <t>Долинський р-н, поблизу с.Василівка</t>
  </si>
  <si>
    <t xml:space="preserve">Долинська районна державна адміністрація </t>
  </si>
  <si>
    <t>“Верхів’я Кіровської балки”</t>
  </si>
  <si>
    <t>Долинський р-н, поблизу с.Кірове</t>
  </si>
  <si>
    <t>“Верхів’я Ситаєвої балки”</t>
  </si>
  <si>
    <t>Долинський р-н, поблизу с.Варварівка</t>
  </si>
  <si>
    <t>“Волова балка”</t>
  </si>
  <si>
    <t>Новгородківський р-н, поблизу смт Новгородка</t>
  </si>
  <si>
    <t>Рішенням Кіровоградської обласної ради №116 від 28.01.2000 р.</t>
  </si>
  <si>
    <t>“Гусиний острів”</t>
  </si>
  <si>
    <t>Новомиргородський р-н,  поблизу с. Троянове</t>
  </si>
  <si>
    <t>“Катеринівська балка”</t>
  </si>
  <si>
    <t>Долинський р-н, поблизу  с.Катеринівка</t>
  </si>
  <si>
    <t>“Квітуча балка”</t>
  </si>
  <si>
    <t>Рішенням Кіровоградської обласної ради №309 від 25.12.2001 р.</t>
  </si>
  <si>
    <t>“Клавина балка”</t>
  </si>
  <si>
    <t>“Мюдівська балка”</t>
  </si>
  <si>
    <t>Бобринецький р-н, поблизу с.Мюдівка</t>
  </si>
  <si>
    <t>Рішенням Кіровоградської обласної ради №268 від 27.02.2003 р.</t>
  </si>
  <si>
    <t>“Острів”</t>
  </si>
  <si>
    <t>Новомиргородський р-н, поблизу с.Петроострів</t>
  </si>
  <si>
    <t>Новомиргородська  районна державна адміністрація</t>
  </si>
  <si>
    <t>Рішенням Кіровоградської обласної ради №31 від 13.08.1995 р.</t>
  </si>
  <si>
    <t>“Плетений Ташлик”</t>
  </si>
  <si>
    <t>Маловисківський р-н, поблизу  с.Плетений Ташлик</t>
  </si>
  <si>
    <t>Рішення Кіровоградської обласної ради № 71 від 11.10.96 р.</t>
  </si>
  <si>
    <t>“Роза”</t>
  </si>
  <si>
    <t>Устинівський р-н,  поблизу с.Жовтене</t>
  </si>
  <si>
    <t>Устинівська  районна державна адміністрація</t>
  </si>
  <si>
    <t>Рішенням Кіровоградської обласної ради №132 від 20.02.1998 р.</t>
  </si>
  <si>
    <t>“Цілина”</t>
  </si>
  <si>
    <t>Долинський р-н, поблизу с.Іванівка</t>
  </si>
  <si>
    <t>ДСДЛЦ “Веселі Боковеньки”</t>
  </si>
  <si>
    <t>“Аджамський”</t>
  </si>
  <si>
    <t>Кіровоградський р-н, поблизу с.Аджамка</t>
  </si>
  <si>
    <t>Кіровоградська районна державна адміністрація</t>
  </si>
  <si>
    <t>Рішенням Кіровоградської обласної ради №185 від 24.07.1991 р.</t>
  </si>
  <si>
    <t>“Заплава Малої Висі”</t>
  </si>
  <si>
    <t>Рішенням Кіровоградської обласної ради №71 від 11.10.96р.</t>
  </si>
  <si>
    <t>“Петровський”</t>
  </si>
  <si>
    <t>Петровський р-н, смт Петрово, с. Богданівка</t>
  </si>
  <si>
    <t>“Шмалієвський”</t>
  </si>
  <si>
    <t>Рішенням Кіровоградської обласної ради №92 від 29.07.1997 р.</t>
  </si>
  <si>
    <t>“Явдокимівський”</t>
  </si>
  <si>
    <t>Новоукраїнський р-н, поблизу м.Новоукраїнка</t>
  </si>
  <si>
    <t>Рішенням Кіровоградської обласної ради №214 від 17.12.1993 р.</t>
  </si>
  <si>
    <t>“Бірзуловські горби”</t>
  </si>
  <si>
    <t>Маловисковський р-н, поблизу с.Комсомольське</t>
  </si>
  <si>
    <t>Рішенням Кіровоградського облвиконкому №233 від 09.06.1971 р.</t>
  </si>
  <si>
    <t>“Кам’яна стінка”</t>
  </si>
  <si>
    <t>Олександрійський р-н, поблизу с.Андріївка</t>
  </si>
  <si>
    <t>“Козацька скеля”</t>
  </si>
  <si>
    <t>Добровеличківський р-н, поблизу с.Федорівка</t>
  </si>
  <si>
    <t>Добровеличківська районна державна адміністрація</t>
  </si>
  <si>
    <t>“Острів Обеліск”</t>
  </si>
  <si>
    <t>Рішенням Кіровоградської обласної ради №31 від 13.01.1995 р.</t>
  </si>
  <si>
    <t>“Придніпровські кургани”</t>
  </si>
  <si>
    <t>Світловодський р-н, поблизу с.Подорожнє</t>
  </si>
  <si>
    <t>“Ташлицькі скелі”</t>
  </si>
  <si>
    <t>“Маганове”</t>
  </si>
  <si>
    <t>Онуфріївський район поблизу с.Дереївка</t>
  </si>
  <si>
    <t>Рішенням Кіровоградської обласної ради № 425 від 21.03.2008 р.</t>
  </si>
  <si>
    <t>“Ганно-Леонтовицька”</t>
  </si>
  <si>
    <t>Устинівський р-н, поблизу с.Ганно-Леонтовичеве</t>
  </si>
  <si>
    <t xml:space="preserve">Устинівська районна державна адміністрація </t>
  </si>
  <si>
    <t>Рішенням Кіровоградської обласної ради №64 від 25.03.1999 р.</t>
  </si>
  <si>
    <t>“Георгіївський гай”</t>
  </si>
  <si>
    <t>Олександрівський р-н, поблизу с.Нова Осота</t>
  </si>
  <si>
    <t>Розпорядженням представника президента №55 від 01.07.1992р</t>
  </si>
  <si>
    <t>“Дивосил-зілля”</t>
  </si>
  <si>
    <t>Новомиргородський р-н, с.Бирзулове</t>
  </si>
  <si>
    <t>“Дуби в Гуріївському лісництві”</t>
  </si>
  <si>
    <t>Долинський р-н, Гуріївське лісництво, кв.15 діл.9</t>
  </si>
  <si>
    <t>“Дуб-велетень”</t>
  </si>
  <si>
    <t>Голованівський р-н, Голованівське лісництво, кв.20</t>
  </si>
  <si>
    <t>“Дуби-велетні”</t>
  </si>
  <si>
    <t>м. Знам’янка</t>
  </si>
  <si>
    <t>Знам’янська міська рада</t>
  </si>
  <si>
    <t>Рішенням Кіровоградського облвиконкому № 233 від 09.06.1971 р.</t>
  </si>
  <si>
    <t>ДЗ “Відділкова лікарня станції Знам’янка” ДП “Одеська залізниця”</t>
  </si>
  <si>
    <t>Олександрівський р-н, Лісн.Червононерубаївське</t>
  </si>
  <si>
    <t>“Жовтий льон”</t>
  </si>
  <si>
    <t>Олександрівський р-н,                          с. Триліси</t>
  </si>
  <si>
    <t>“Каштан”</t>
  </si>
  <si>
    <t>Онуфріївський р-н,                смт. Онуфріївка</t>
  </si>
  <si>
    <t>КД УДППЗ“Укрпошта”</t>
  </si>
  <si>
    <t>Рішенням Кіровоградської обласної ради №187 від 19.02.1993 р.</t>
  </si>
  <si>
    <t>“Ковалівська”</t>
  </si>
  <si>
    <t>“Ковилові горби”</t>
  </si>
  <si>
    <t>Знам’янська районна державна адміністрація</t>
  </si>
  <si>
    <t>Рішенням Кіровоградської обласної ради №31 від 13.02.1995 р.</t>
  </si>
  <si>
    <t>“Кудинове”</t>
  </si>
  <si>
    <t>Знам’янський р-н, поблизу                         с. Іванківці</t>
  </si>
  <si>
    <t>“Макарівський”</t>
  </si>
  <si>
    <t>Бобринецький р-н,                          поблизу с. Солонцюватка</t>
  </si>
  <si>
    <t>“Оман високий”</t>
  </si>
  <si>
    <t>Маловисківський р-н, поблизу с. Лутківка</t>
  </si>
  <si>
    <t>“Польовий садок”</t>
  </si>
  <si>
    <t>Кіровоградський р-н, поблизу с. Обознівка</t>
  </si>
  <si>
    <t>“Степовий горб”</t>
  </si>
  <si>
    <t>“Степові кургани”</t>
  </si>
  <si>
    <t>Олександрівський район                     поблизу с. Нова Осота</t>
  </si>
  <si>
    <t>Рішенням Кіровоградської обласної ради №71 від 11.10.1996 р.</t>
  </si>
  <si>
    <t>Компаніївський р-н,    поблизу  с. Зелене</t>
  </si>
  <si>
    <t>“Травневський велетень”</t>
  </si>
  <si>
    <t>Компаніївський район поблизу с. Травневе</t>
  </si>
  <si>
    <t>Рішення Кіровоградської обласної ради № 425 від 21.03.2008 р.</t>
  </si>
  <si>
    <t>“Полезахисна смуга №1”</t>
  </si>
  <si>
    <t>Маловисківський р-н</t>
  </si>
  <si>
    <t>“Полезахисна смуга №2”</t>
  </si>
  <si>
    <t>“Полезахисна смуга №3”</t>
  </si>
  <si>
    <t>ДП “ Оникіївський лісгосп ”</t>
  </si>
  <si>
    <t>“Полезахисна смуга №4”</t>
  </si>
  <si>
    <t>“Крутий яр”</t>
  </si>
  <si>
    <t>Олексіївська сільська рада</t>
  </si>
  <si>
    <t>“Кринички”</t>
  </si>
  <si>
    <t>“Грузька балка”</t>
  </si>
  <si>
    <t>“Новопавлівська балка”</t>
  </si>
  <si>
    <t>“Пташиний базар”</t>
  </si>
  <si>
    <t>“Поселення Сиворакші”</t>
  </si>
  <si>
    <t>“Інгульська жила”</t>
  </si>
  <si>
    <t>Компаніївський р-н, поблизу с. Інженерівка</t>
  </si>
  <si>
    <t>“Каскади”</t>
  </si>
  <si>
    <t>Маловисківський р-н,                  поблизу с. Злинка</t>
  </si>
  <si>
    <t>Маловисківська районна державна адмінстрація</t>
  </si>
  <si>
    <t>“Слони”</t>
  </si>
  <si>
    <t>Розпорядженням представника президента №55 від 01.07.1992р Рішення облвиконкому №353 від 30.12.89р</t>
  </si>
  <si>
    <t>“Болото Левади”</t>
  </si>
  <si>
    <t>Добровеличківський р-н, поблизу с.Липняжка</t>
  </si>
  <si>
    <t>“Верхів’я ріки Інгул”</t>
  </si>
  <si>
    <t>Кіровоградський р-н, поблизу с.Петрово</t>
  </si>
  <si>
    <t>Рішенням Кіровоградської обласної ради №92 від 29.07.97р.</t>
  </si>
  <si>
    <t>“Вила”</t>
  </si>
  <si>
    <t>Новомиргородський р-н,  поблизу с.Жовтневе</t>
  </si>
  <si>
    <t>“Витоки річки Тясмина”</t>
  </si>
  <si>
    <t xml:space="preserve">Олександрівський р-н, поблизу с.Настине </t>
  </si>
  <si>
    <t>“Джерельце”</t>
  </si>
  <si>
    <t>Кіровоградський р-н, поблизу с.Грузьке</t>
  </si>
  <si>
    <t>“Запорізькі джерела”</t>
  </si>
  <si>
    <t>Добровеличківський,  поблизу с. Дружелюбівка</t>
  </si>
  <si>
    <t>“Іванкова криниця”</t>
  </si>
  <si>
    <t>Гайворонський р-н, поблизу с.Котовка</t>
  </si>
  <si>
    <t>Гайворонська районна державна адміністрація “</t>
  </si>
  <si>
    <t>“Кам’яна криниця”</t>
  </si>
  <si>
    <t>Розпорядженням представника президента від 01.07.1992 р № 55</t>
  </si>
  <si>
    <t>“Холодні ключі”</t>
  </si>
  <si>
    <t>Кіровоградський р-н, поблизу с.Калинівка</t>
  </si>
  <si>
    <t>“Зубринець”</t>
  </si>
  <si>
    <t>Олександрівський район кв.48 вид.1,2,3</t>
  </si>
  <si>
    <t>Парк – пам’ятка садово-паркового мистецтва</t>
  </si>
  <si>
    <t>“Ковалівський”</t>
  </si>
  <si>
    <t>“Парк “Космонавтів”</t>
  </si>
  <si>
    <t>“Парк “Перемоги”</t>
  </si>
  <si>
    <t>“50 років Жовтня”</t>
  </si>
  <si>
    <t>КП “Парк культури і відпочинку”</t>
  </si>
  <si>
    <t>“Ульянівський парк”</t>
  </si>
  <si>
    <t>Відділ комунального господарства Ульяновського міськвиконкому</t>
  </si>
  <si>
    <t>“Чобіток”</t>
  </si>
  <si>
    <t xml:space="preserve">Бобринецький р-н, поблизу с. Мар’янівка </t>
  </si>
  <si>
    <t>Рішенням Кіровоградського облвиконкому №56 від 21.02.1991 р.</t>
  </si>
  <si>
    <t xml:space="preserve">“Мертвоводдя” </t>
  </si>
  <si>
    <t xml:space="preserve">Бобринецький р-н, поблизу с.Витязівка </t>
  </si>
  <si>
    <t xml:space="preserve">Бобринецька районна державна адміністрація </t>
  </si>
  <si>
    <t>“Бочки”</t>
  </si>
  <si>
    <t>Знам’янський р-н, поблизу с.Калинівка</t>
  </si>
  <si>
    <t>“Василівське”</t>
  </si>
  <si>
    <t>Новомиргородський р-н, поблизу с.Василівка</t>
  </si>
  <si>
    <t>ДП “Олександрівський лісгосп ”</t>
  </si>
  <si>
    <t>“Барвінкова і тюльпанова гори”</t>
  </si>
  <si>
    <t>ДП Світловодський лісгосп</t>
  </si>
  <si>
    <t>Рішенням Кіровоградського облвиконкому №325 від 21.09.1987 р.</t>
  </si>
  <si>
    <t>“Ганнівське”</t>
  </si>
  <si>
    <t>ДП Долинський лісгосп</t>
  </si>
  <si>
    <t>Рішенням Кіровоградської обласної ради №13 від 26.08.1994 р.</t>
  </si>
  <si>
    <t>“Горіхівська балка”</t>
  </si>
  <si>
    <t>Новоукраїнський р-н,  поблизу с. Воронівка</t>
  </si>
  <si>
    <t>“Довге”</t>
  </si>
  <si>
    <t>Онуфріївський р-н, поблизу с.Куцеволівка</t>
  </si>
  <si>
    <t>Рішенням Кіровоградського облвиконкому №318 від 28.06.1978 р.</t>
  </si>
  <si>
    <t>“Антоновичські горби”</t>
  </si>
  <si>
    <t>“Бабеньківське”</t>
  </si>
  <si>
    <t>“Балка Куца”</t>
  </si>
  <si>
    <t>Добровеличківський р-н,  поблизу с.Федорівка</t>
  </si>
  <si>
    <t>“Житлове”</t>
  </si>
  <si>
    <t>Онуфріївський р-н, поблизу с. Зибке</t>
  </si>
  <si>
    <t>“Зелений гай”</t>
  </si>
  <si>
    <t>Долинський р-н,  поблизу с. Іванівка</t>
  </si>
  <si>
    <t>“Калмазівське”</t>
  </si>
  <si>
    <t>Вільшаніський р-н, поблизу с.Калмазове</t>
  </si>
  <si>
    <t>“Кам’яна балка”</t>
  </si>
  <si>
    <t>Компаніївський р-н, поблизу с. Мар’ївка</t>
  </si>
  <si>
    <t>“Кіліповське”</t>
  </si>
  <si>
    <t>Компаніївський р-н, поблизу с.Покровка</t>
  </si>
  <si>
    <t>“Крутеньке”</t>
  </si>
  <si>
    <t>Голованівський р-н, поблизу с.Крутеньке</t>
  </si>
  <si>
    <t>“Кучери”</t>
  </si>
  <si>
    <t>Новоархангельський р-н,  поблизу смт Новоархангельськ</t>
  </si>
  <si>
    <t>Новоархангельська районна державна адміністрація</t>
  </si>
  <si>
    <t>Рішенням Кіровоградської обласної ради  від  20.04.2001 р. № 234</t>
  </si>
  <si>
    <t>“Лещівка”</t>
  </si>
  <si>
    <t>Голованівський р-н, поблизу  с.Лещівка</t>
  </si>
  <si>
    <t>Голованівська  районна державна адміністрація</t>
  </si>
  <si>
    <t>“Лисячий кут”</t>
  </si>
  <si>
    <t>Онуфріївський р-н, поблизу поблизу  с.Успенка</t>
  </si>
  <si>
    <t>“Литкевич”</t>
  </si>
  <si>
    <t>Онуфріївський р-н, поблизу  с.Попівка</t>
  </si>
  <si>
    <t>“Любиме”</t>
  </si>
  <si>
    <t>Устинівський р-н, поблизу с.Криничне</t>
  </si>
  <si>
    <t>“Матвіїв яр”</t>
  </si>
  <si>
    <t>Новомиргородський р-н, поблизу  м.Новомиргород</t>
  </si>
  <si>
    <t>“Наталіївське”</t>
  </si>
  <si>
    <t>Долинський р-н, кв.6,7</t>
  </si>
  <si>
    <t>ДП Долинський лісгосп”</t>
  </si>
  <si>
    <t>Рішенням Кіровоградського облвиконкому №490 від 26.10.1984 р.</t>
  </si>
  <si>
    <t>“Новомогильне”</t>
  </si>
  <si>
    <t>Петрівський р-н</t>
  </si>
  <si>
    <t>ДП Долинське лісгосп</t>
  </si>
  <si>
    <t>Розпорядженням представника президента №56 від 21.02.1991р.</t>
  </si>
  <si>
    <t>“Олександрівська дача”</t>
  </si>
  <si>
    <t>Долинський ДЛГ кв.3,4,5</t>
  </si>
  <si>
    <t>“Осичківське”</t>
  </si>
  <si>
    <t>Вільшанський р-н,  поблизу с.Осички</t>
  </si>
  <si>
    <t>ДП Голованівський лісгосп</t>
  </si>
  <si>
    <t>“Парк суботи”</t>
  </si>
  <si>
    <t>“Питомник”</t>
  </si>
  <si>
    <t>Петрівський р-н, поблизу с.Богданівка</t>
  </si>
  <si>
    <t>Петрівська  районна державна адміністрація</t>
  </si>
  <si>
    <t>“Польський ліс”</t>
  </si>
  <si>
    <t>Кіровоградський р-н, поблизу с.Овсяниківка</t>
  </si>
  <si>
    <t>“Пушкове”</t>
  </si>
  <si>
    <t>Голованівський р-н, поблизу с.Пушкове</t>
  </si>
  <si>
    <t>“Розлитий камінь”</t>
  </si>
  <si>
    <t>Компаніївський р-н, поблизу с.Софіївка</t>
  </si>
  <si>
    <t>“Сальківське”</t>
  </si>
  <si>
    <t>Гайворонський р-н, поблизу с.Салькове</t>
  </si>
  <si>
    <t>“Сарганівський ліс”</t>
  </si>
  <si>
    <t>Кіровоградський р-н, поблизу с.Висоті Байраки</t>
  </si>
  <si>
    <t xml:space="preserve">ДП “Компаніївський лісгосп” </t>
  </si>
  <si>
    <t>“Селіванівське”</t>
  </si>
  <si>
    <t>Устинівський р-н, поблизу с.Селіванове</t>
  </si>
  <si>
    <t>“Сиротін ліс”</t>
  </si>
  <si>
    <t>“Солдатське”</t>
  </si>
  <si>
    <t>Попівська районна державна адміністрація</t>
  </si>
  <si>
    <t>“Солоноозерне”</t>
  </si>
  <si>
    <t>Устинівський р-н, поблизу с.Криничуватка</t>
  </si>
  <si>
    <t>“Ставраківське”</t>
  </si>
  <si>
    <t>“Таркальне”</t>
  </si>
  <si>
    <t>“Терник”</t>
  </si>
  <si>
    <t>“Трудолюбівське”</t>
  </si>
  <si>
    <t>“Фомиха”</t>
  </si>
  <si>
    <t>Новоархангельський р-н, поблизу смт Новоархангельськ</t>
  </si>
  <si>
    <t>Рішенням Кіровоградської обласної ради від 20.04.2001 р. № 234</t>
  </si>
  <si>
    <t>“Червоні скелі”</t>
  </si>
  <si>
    <t>Добровеличківський р-н, поблизу с.Піщаний брід, с .Любомирка</t>
  </si>
  <si>
    <t>Рішенням Кіровоградської обласної ради №81 від 06.09.2002 р.</t>
  </si>
  <si>
    <t>“Шавлієва балка”</t>
  </si>
  <si>
    <t>Олександрівський р-н, поблизу с. Вищі Верещаки</t>
  </si>
  <si>
    <t>“Шеметів ліс”</t>
  </si>
  <si>
    <t>Онуфріївський р-н,                   поблизу с. Куцеволівка</t>
  </si>
  <si>
    <t>Онуфріївська  районна державна адміністрація</t>
  </si>
  <si>
    <t>Онуфріївський р-н,                    поблизу с. Дереївка</t>
  </si>
  <si>
    <t>Рішенням Кіровоградського облвиконкому №318 від                                       28.06.1978 р.</t>
  </si>
  <si>
    <t>“Юр’ївська балка”</t>
  </si>
  <si>
    <t>Бобринецький р-н,                    поблизу с. Костомарівка</t>
  </si>
  <si>
    <t>“Ясиноватка”</t>
  </si>
  <si>
    <t>Онуфріївський р-н,                      поблизу с. Куцеволівка</t>
  </si>
  <si>
    <t>Рішенням Кіровоградського облвиконкому №318 від                28.06.1978 р.</t>
  </si>
  <si>
    <t>“Грузьке”</t>
  </si>
  <si>
    <t>Бобринецький район, поблизу с. Грузьке</t>
  </si>
  <si>
    <t>“Нюркине урочище”</t>
  </si>
  <si>
    <t>Бобринецький район, поблизу с. Куйбишеве</t>
  </si>
  <si>
    <t>“Ексампей”</t>
  </si>
  <si>
    <t>Новоукраїнський район неподалік від с. Кропивницьке</t>
  </si>
  <si>
    <t>“Михайлівське”</t>
  </si>
  <si>
    <t>Петрівський район</t>
  </si>
  <si>
    <t>ДП “Долинське лісове господарство”</t>
  </si>
  <si>
    <t>“Балахівське”</t>
  </si>
  <si>
    <t>Бобринецький р-н,  поблизу с. Полум’яне</t>
  </si>
  <si>
    <t>Новоукраїнський р-н,  поблизу с. Новоолександрівка</t>
  </si>
  <si>
    <t>Олександрівський р-н, поблизу с. Миколаївка</t>
  </si>
  <si>
    <t>Новомиргородська районна державна адміністрація –                 85,8 га, Маловисківська районна державна адміністрація -        164,2 га</t>
  </si>
  <si>
    <t>Олександрівський р-н,  поблизу с. Нижчі Верещаки</t>
  </si>
  <si>
    <t>м. Кіровоград вул. Лісопаркова”</t>
  </si>
  <si>
    <t>Кіровоградська міська рада КП “Трест зеленого господарства”</t>
  </si>
  <si>
    <t>Устинівський район,  поблизу с. Березівка</t>
  </si>
  <si>
    <t>Ульяновський район,  поблизу с. Йосипівка</t>
  </si>
  <si>
    <t>Голованівський район,  кв. 1-55 кв. 56 вид. 1-4 Голочанського лісництва</t>
  </si>
  <si>
    <t>Бобринецький район с. Олексіївка</t>
  </si>
  <si>
    <t>Устинівський р-н,  поблизу смт Устинівка</t>
  </si>
  <si>
    <t>Знам’янський р-н,  поблизу с. Іванківці</t>
  </si>
  <si>
    <t>Світловодський р-н, поблизу с. Микільське</t>
  </si>
  <si>
    <t>Рішенням Кіровоградської обласної ради №577 від 30.12.1968 р.  Рішенням Кіровоградського облвиконкому №213 від 06.06.1972 р.</t>
  </si>
  <si>
    <t>Рішенням Кіровоградської обласної ради №577 від 30.12.1968 р. Рішенням Кіровоградського облвиконкому №213 від 06.06.1972 р.</t>
  </si>
  <si>
    <t>Бобринецька районна  державна адміністрація</t>
  </si>
  <si>
    <t>Світловодський р-н, поблизу с. Подорожнє</t>
  </si>
  <si>
    <t>Разом ботанічних пам`яток природи</t>
  </si>
  <si>
    <t>Ульяновський р-н, поблизу с. Кам’яна криниця</t>
  </si>
  <si>
    <t>Рішенням Кіровоградського облвиконкому №233 від 09.06.1971 р. Рішенням Кіровоградського облвиконкому №213 від 06.06.1972 р.</t>
  </si>
  <si>
    <t>Ульянівський р-н, м. Ульяновка</t>
  </si>
  <si>
    <t xml:space="preserve">Світловодський р-н, поблизу с. Подорожнє </t>
  </si>
  <si>
    <t>Петрівський р-н,  поблизу с. Ганнівка</t>
  </si>
  <si>
    <t>“Знам’янський р-н,  поблизу с. Трепівка</t>
  </si>
  <si>
    <t>Петрівський р-н, поблизу с. Олександродар</t>
  </si>
  <si>
    <t>Рішенням Кіровоградської обласної ради №187 від 19.02.1993 р.  Рішенням Кіровоградської обласної ради №198 від 17.11.2000 р.</t>
  </si>
  <si>
    <t xml:space="preserve">Всього територій та об’єктів ПЗФ місцевого значення </t>
  </si>
  <si>
    <t>національна академія наук України</t>
  </si>
  <si>
    <t>Відділення „Провальський степ”</t>
  </si>
  <si>
    <t>відділення "Станично-Луганське"</t>
  </si>
  <si>
    <t>Постанова Ради Міністрів УРСР від 12.11.1968 № 568</t>
  </si>
  <si>
    <t>Відділення «Трьохізбенський степ»</t>
  </si>
  <si>
    <t>Сіверсько-Донецький</t>
  </si>
  <si>
    <t>Кремінський район</t>
  </si>
  <si>
    <t>визначається</t>
  </si>
  <si>
    <t>Юницький</t>
  </si>
  <si>
    <t>Конгресів яр</t>
  </si>
  <si>
    <t>м. Лисичанськ</t>
  </si>
  <si>
    <t>Айдарська тераса</t>
  </si>
  <si>
    <t>ДП "Новоайдарське ЛМГ"</t>
  </si>
  <si>
    <t>Гостра Могила</t>
  </si>
  <si>
    <t>м. Луганськ Луганське лісництво кв. 33,34</t>
  </si>
  <si>
    <t>ДП "Луганське ЛМГ"</t>
  </si>
  <si>
    <t>Парк Дружби</t>
  </si>
  <si>
    <t>Новоайдарський район с. Побєда</t>
  </si>
  <si>
    <t>Побєдівська с/р Новоайдарський район</t>
  </si>
  <si>
    <t xml:space="preserve">                  Території та об'єкти ПЗФ місцевого значення</t>
  </si>
  <si>
    <t>Біловодський</t>
  </si>
  <si>
    <t xml:space="preserve"> біля с. Городище</t>
  </si>
  <si>
    <t>Боково-Платово</t>
  </si>
  <si>
    <t xml:space="preserve">ДП"Іванівське ЛМГ" </t>
  </si>
  <si>
    <t>ДП"Іванівське ЛМГ"</t>
  </si>
  <si>
    <t>ставок м. Антрацит</t>
  </si>
  <si>
    <t xml:space="preserve">рішення виконкому Ворошиловградської обласної </t>
  </si>
  <si>
    <t>Самсонівська заводь</t>
  </si>
  <si>
    <t>Лизинська с/р</t>
  </si>
  <si>
    <t>Краснянське водосховище</t>
  </si>
  <si>
    <t>Рішення Луганської обласної ради від 25.02.2011 № 3/42</t>
  </si>
  <si>
    <t>ДП "Свердловське ЛМГ"</t>
  </si>
  <si>
    <t>Міус</t>
  </si>
  <si>
    <t xml:space="preserve">ДП "Іванівське ЛМГ" </t>
  </si>
  <si>
    <t>Молодогвардійський</t>
  </si>
  <si>
    <t>м. Ровеньки Ровеньківське лісництво</t>
  </si>
  <si>
    <t>Шарів кут</t>
  </si>
  <si>
    <t>ДП"Станично-Луганське ДЛМГ"</t>
  </si>
  <si>
    <t>Першозванівський</t>
  </si>
  <si>
    <t>Рішення Луганської обласної ради від 30.12.2010 № 2/21</t>
  </si>
  <si>
    <t>Міусинське узгір'я</t>
  </si>
  <si>
    <t>Міусинська м/р  Луганської області</t>
  </si>
  <si>
    <t>Міусинська м/р</t>
  </si>
  <si>
    <t>Рішення Луганської обласної ради від 31.08.2011 № 6/35</t>
  </si>
  <si>
    <t>Міусинський</t>
  </si>
  <si>
    <t>Рішення Луганської обласної ради від 31.08.2011 № 6/36</t>
  </si>
  <si>
    <t>Міус-фронт</t>
  </si>
  <si>
    <t>Вахрушевська м/р Луганської області</t>
  </si>
  <si>
    <t>Рішення Луганської обласної ради від 31.08.2011 № 6/37</t>
  </si>
  <si>
    <t>Вишневий</t>
  </si>
  <si>
    <t>Рішення Луганської обласної ради від 24.02.2012 №  10/55</t>
  </si>
  <si>
    <t xml:space="preserve">Степові розлоги </t>
  </si>
  <si>
    <t>Рішення Луганської обласної ради від 24.02.2012 № 10/54</t>
  </si>
  <si>
    <t>Нижній суходіл</t>
  </si>
  <si>
    <t>Рішення Луганської обласної ради від 24.02.2012 № 10/57</t>
  </si>
  <si>
    <t>Кам'янський</t>
  </si>
  <si>
    <t>Кам'янська с/р Новопсковського р-ну</t>
  </si>
  <si>
    <t>Рішення Луганської обласної ради від 24.02.2012 № 10/63</t>
  </si>
  <si>
    <t>Донцівський</t>
  </si>
  <si>
    <t>Донцівська с/р Новопсковського р-ну</t>
  </si>
  <si>
    <t>Рішення Луганської обласної ради від 24.02.2012 № 10/61</t>
  </si>
  <si>
    <t>на північний схід від с. Новолимарівка</t>
  </si>
  <si>
    <t>Кононівський</t>
  </si>
  <si>
    <t>на північний схід від с. Кононівка</t>
  </si>
  <si>
    <t>Євсуг-Степове</t>
  </si>
  <si>
    <t>с.Евсуг, с. Степове, с. Копані</t>
  </si>
  <si>
    <t>Лісова перлина</t>
  </si>
  <si>
    <t>Рішення Луганської облради №3/18 від 04.09.1998р.</t>
  </si>
  <si>
    <t>Суходільський</t>
  </si>
  <si>
    <t xml:space="preserve">ДП "Свердловське ЛМГ" </t>
  </si>
  <si>
    <t>Іллірійський</t>
  </si>
  <si>
    <t>Гераськівський</t>
  </si>
  <si>
    <t>між  смт. Марківка с. Рудівка</t>
  </si>
  <si>
    <t>Балка Березова</t>
  </si>
  <si>
    <t>на південь від с. Журавське на схід</t>
  </si>
  <si>
    <t>Перевальський</t>
  </si>
  <si>
    <t>рішення Луганської обласної ради від 31.08.2000 № 13/12</t>
  </si>
  <si>
    <t>Терни</t>
  </si>
  <si>
    <t>Мілуватський лиман</t>
  </si>
  <si>
    <t>Сватівський район, с.Мілуватка</t>
  </si>
  <si>
    <t>Мілуватська с/р Сватівського району</t>
  </si>
  <si>
    <t>Містківський</t>
  </si>
  <si>
    <t>Рішення Луганської обласної ради від 19.11.1997</t>
  </si>
  <si>
    <t>Сватівський</t>
  </si>
  <si>
    <t>Куземівська с/р Сватівського району</t>
  </si>
  <si>
    <t>Альошкін бугор</t>
  </si>
  <si>
    <t>ДП"Свердловське ЛМГ"</t>
  </si>
  <si>
    <t>Рішення Луганської обласної ради від 29.05.2010 № 36/37</t>
  </si>
  <si>
    <t>Урочище Мурзине</t>
  </si>
  <si>
    <t>Рішення Луганської обласної ради від 03.09.2010 № 37/35</t>
  </si>
  <si>
    <t>Острів</t>
  </si>
  <si>
    <t>Кондрашевський</t>
  </si>
  <si>
    <t>Нагольчанський</t>
  </si>
  <si>
    <t>Рішення Луганської обласної ради від 31.08.2011 № 6/38</t>
  </si>
  <si>
    <t>Стінки ліскові</t>
  </si>
  <si>
    <t xml:space="preserve">ДП "Біловодське ЛМГ" </t>
  </si>
  <si>
    <t>Серебрянський</t>
  </si>
  <si>
    <t xml:space="preserve">ДП"Кремінське ЛМГ"  </t>
  </si>
  <si>
    <t>Лісне</t>
  </si>
  <si>
    <t>Волнухинський</t>
  </si>
  <si>
    <t>Рішення Луганської обласної ради від 30.12.2010 № 2/24</t>
  </si>
  <si>
    <t xml:space="preserve">Білоріченський </t>
  </si>
  <si>
    <t>Рішення Луганської обласної ради від 30.12.2010 № 2/25</t>
  </si>
  <si>
    <t>Крейдяні відслонення</t>
  </si>
  <si>
    <t>Великоцький</t>
  </si>
  <si>
    <t>Рішення Луганської обласної ради від 25.02.2011 № 3/41</t>
  </si>
  <si>
    <t>Урочище Колядовка</t>
  </si>
  <si>
    <t>Рішення Луганської обласної ради від 25.02.2011 № 3/43</t>
  </si>
  <si>
    <t>Урочище Розсохувате</t>
  </si>
  <si>
    <t xml:space="preserve">                 </t>
  </si>
  <si>
    <t>Крейдяні скелі</t>
  </si>
  <si>
    <t>Гончарівський</t>
  </si>
  <si>
    <t>Курячий</t>
  </si>
  <si>
    <t>Медвежанський</t>
  </si>
  <si>
    <t>Камишнянский</t>
  </si>
  <si>
    <t>Піщаний</t>
  </si>
  <si>
    <t>Кошарський</t>
  </si>
  <si>
    <t>Рішення Луганської обласної ради від 24.02.2012 № 10/56</t>
  </si>
  <si>
    <t>Новорозсошанський</t>
  </si>
  <si>
    <t>Рішення Луганської обласної ради від 24.02.2012 № 10/62</t>
  </si>
  <si>
    <t>с. Просторне</t>
  </si>
  <si>
    <t xml:space="preserve"> Рідкодуб</t>
  </si>
  <si>
    <t>ДП "Сєверодонецьке ЛМГ"</t>
  </si>
  <si>
    <t xml:space="preserve">Кримська с/р </t>
  </si>
  <si>
    <t>Червоноярівський</t>
  </si>
  <si>
    <t>Кремінські каптажі</t>
  </si>
  <si>
    <t>рішення Луганської обласної ради від 17.03.1994</t>
  </si>
  <si>
    <t>Кримська дача</t>
  </si>
  <si>
    <t>Білолуцький</t>
  </si>
  <si>
    <t>ДП "Старобільське ЛМГ"</t>
  </si>
  <si>
    <t>Рішення Луганської обласної ради від 24.03.1992 № 92</t>
  </si>
  <si>
    <t>Новопсковський</t>
  </si>
  <si>
    <t>Білогорівський</t>
  </si>
  <si>
    <t>Золотарівський</t>
  </si>
  <si>
    <t>Пригодівський</t>
  </si>
  <si>
    <t>Передільський</t>
  </si>
  <si>
    <t>Рішення Луганської обласної ради від 25.02.2011 № 3/40</t>
  </si>
  <si>
    <t>Луганський</t>
  </si>
  <si>
    <t>м. Луганськ</t>
  </si>
  <si>
    <t xml:space="preserve">ДП "Луганське ЛМГ"                                               </t>
  </si>
  <si>
    <t>Рішення Луганської обласної ради від 24.02.2012 № 10/58</t>
  </si>
  <si>
    <t>Веселогірський</t>
  </si>
  <si>
    <t>Рішення Луганської обласної ради від 24.02.2012 № 10/59</t>
  </si>
  <si>
    <t>Зориновський</t>
  </si>
  <si>
    <t>Айдарський</t>
  </si>
  <si>
    <t>Донецький</t>
  </si>
  <si>
    <t xml:space="preserve">Деркульський </t>
  </si>
  <si>
    <t>Чеховська криниця</t>
  </si>
  <si>
    <t>Антрацитівське лісництво</t>
  </si>
  <si>
    <t>Водяна криниця</t>
  </si>
  <si>
    <t>ДП "Біловодське ЛМГ"</t>
  </si>
  <si>
    <t>Климівське джерело</t>
  </si>
  <si>
    <t>Голубівська с/р   Кремінського р-ну</t>
  </si>
  <si>
    <t>Новонікольське джерело</t>
  </si>
  <si>
    <t>Стрільцівська с/р Міловського району</t>
  </si>
  <si>
    <t>Криштальна</t>
  </si>
  <si>
    <t>Калмичанка</t>
  </si>
  <si>
    <t>Рішення Луганської обласної ради від 29.09.1999 № 8/7</t>
  </si>
  <si>
    <t>Золотівське джерело</t>
  </si>
  <si>
    <t>Горіхівське джерело</t>
  </si>
  <si>
    <t>Рай-Олександрівське джерело</t>
  </si>
  <si>
    <t>Джерело Горське</t>
  </si>
  <si>
    <t xml:space="preserve">м.Первомайськ, м. Горськ </t>
  </si>
  <si>
    <t>Голубівська с/р   Попаснянського р-ну</t>
  </si>
  <si>
    <t>Джерело  Містки</t>
  </si>
  <si>
    <t>Сватівський район с.Містки</t>
  </si>
  <si>
    <t>Містківська сільська рада</t>
  </si>
  <si>
    <t>Верхній ствок</t>
  </si>
  <si>
    <t>Сватівський район, с.Петрівка</t>
  </si>
  <si>
    <t>Петрівська с/р Сватівського р-ну</t>
  </si>
  <si>
    <t>Нижній ставок</t>
  </si>
  <si>
    <t>Джерело Попівське</t>
  </si>
  <si>
    <t>Ковалівська с/р Сватівського району</t>
  </si>
  <si>
    <t>Джерело Ковалівське-1</t>
  </si>
  <si>
    <t>Савтівський район, с.Ковалівка</t>
  </si>
  <si>
    <t>Джерело Ковалівське-2</t>
  </si>
  <si>
    <t>Велико-Чернігівське</t>
  </si>
  <si>
    <t>Кибикинська криниця</t>
  </si>
  <si>
    <t>Лозовське джерело</t>
  </si>
  <si>
    <t>Хворостянівська с/р Старобільського р-ну</t>
  </si>
  <si>
    <t>Новоборовське джерело</t>
  </si>
  <si>
    <t>Новоборовська с/р Старобільського р-ну</t>
  </si>
  <si>
    <t>Шпотинське джерело</t>
  </si>
  <si>
    <t>Шпотинська с/р Старобільського р-ну</t>
  </si>
  <si>
    <t>Свинарська балка</t>
  </si>
  <si>
    <t>Зарічна</t>
  </si>
  <si>
    <t>Рішення Луганської обласної ради від 30.12.2010 № 2/23</t>
  </si>
  <si>
    <t>Чівілкін бугор</t>
  </si>
  <si>
    <t xml:space="preserve">Оріхівська с/р                                 </t>
  </si>
  <si>
    <t>Рішення Луганської обласної ради від 03.09.2010 № 37/36</t>
  </si>
  <si>
    <t>Ліснополянська</t>
  </si>
  <si>
    <t>Ліснополянська сільська рада</t>
  </si>
  <si>
    <t>Рішення Луганської обласної ради від 30.12.2010 № 2/20</t>
  </si>
  <si>
    <t>Лотиківська діброва</t>
  </si>
  <si>
    <t>Рішення Луганської обласної ради від 03.12.2009 № 32/22</t>
  </si>
  <si>
    <t>Бутківський терасний парк</t>
  </si>
  <si>
    <t>Ясенева захисна лісосмуга</t>
  </si>
  <si>
    <t>Двохсотрічні дуби</t>
  </si>
  <si>
    <t>Воронець</t>
  </si>
  <si>
    <t xml:space="preserve">ДП "Біловодське ЛМГ"  </t>
  </si>
  <si>
    <t xml:space="preserve">рішення виконкому Ворошиловградської </t>
  </si>
  <si>
    <t>Олександропільська</t>
  </si>
  <si>
    <t>Рішення Луганської облради 8/7 від 29.09.1999р.</t>
  </si>
  <si>
    <t>Велика долина</t>
  </si>
  <si>
    <t>Еремурусовий схил</t>
  </si>
  <si>
    <t>Білоскелюватська с/р</t>
  </si>
  <si>
    <t>рішення Луганської обласної ради від 30.12.2010 № 2/22</t>
  </si>
  <si>
    <t>Балка Плоська</t>
  </si>
  <si>
    <t>рішення Луганської обласної ради від 21.11.2002 № 5/24</t>
  </si>
  <si>
    <t>Знам'янський яр</t>
  </si>
  <si>
    <t>Співаківська</t>
  </si>
  <si>
    <t>Співаківська с/р, Новоайдарського р-ну</t>
  </si>
  <si>
    <t>Рішення Луганської обласної ради від 04.09.1998 № 3/18</t>
  </si>
  <si>
    <t>Новобіла</t>
  </si>
  <si>
    <t xml:space="preserve">Осинівська </t>
  </si>
  <si>
    <t>ДП “Старобільське ЛМГ”</t>
  </si>
  <si>
    <t>Дубовий гай</t>
  </si>
  <si>
    <t>м.Золоте м. Первомайськ</t>
  </si>
  <si>
    <t>Віковий дуб - 2</t>
  </si>
  <si>
    <t>Селезнівська балка</t>
  </si>
  <si>
    <t>м. Перевальськ</t>
  </si>
  <si>
    <t>ім. Бориса Гринченка</t>
  </si>
  <si>
    <t>м.Ровеньки у міської лікарні</t>
  </si>
  <si>
    <t>Ровеньківська ЦМЛ м. Ровеньки</t>
  </si>
  <si>
    <t>Кармазинівська</t>
  </si>
  <si>
    <t>Надія</t>
  </si>
  <si>
    <t>Райгородська с/р Сватівського району</t>
  </si>
  <si>
    <t>Провальський дуб</t>
  </si>
  <si>
    <t>Провальська с/р Свердловського району</t>
  </si>
  <si>
    <t>Гришино</t>
  </si>
  <si>
    <t>Рішення Луганської обласної ради від 15.12.1998 № 4/19</t>
  </si>
  <si>
    <t>Ганнівський ліс</t>
  </si>
  <si>
    <t>Рішення Луганської обласної ради від 24.02.2012 № 10/53</t>
  </si>
  <si>
    <t>Новочервоненська</t>
  </si>
  <si>
    <t>Рішення Луганської обласної ради від 24.02.2012 № 10/60</t>
  </si>
  <si>
    <t>Кисилівські оголення</t>
  </si>
  <si>
    <t>Мар"їн стрімчак</t>
  </si>
  <si>
    <t>Брянківська міська рада</t>
  </si>
  <si>
    <t>Рішення Луганської облради №7/23 від 17.04.2003р.</t>
  </si>
  <si>
    <t xml:space="preserve">Менчікуровський розріз </t>
  </si>
  <si>
    <t>Балка "Довга"</t>
  </si>
  <si>
    <t>Балка "Безіменна"</t>
  </si>
  <si>
    <t>Балка Кривенький Яр</t>
  </si>
  <si>
    <t>Юр'ївська</t>
  </si>
  <si>
    <t>Юр’ївська с/ р Лутугинського району</t>
  </si>
  <si>
    <t>Осинівські піщаники</t>
  </si>
  <si>
    <t>Марфина могила</t>
  </si>
  <si>
    <t>Тошківська селищна рада м. Первомайськ</t>
  </si>
  <si>
    <t>Куземівський яр</t>
  </si>
  <si>
    <t>Королівські скелі</t>
  </si>
  <si>
    <t>Слов"яносербська</t>
  </si>
  <si>
    <t>Причепилівська</t>
  </si>
  <si>
    <t xml:space="preserve">Кримська с/р Слов"яносербського р-ну </t>
  </si>
  <si>
    <t>Дерезувате</t>
  </si>
  <si>
    <t>Білоусова Садка</t>
  </si>
  <si>
    <t>Ольшаник</t>
  </si>
  <si>
    <t>ДП "Северодонецьке ЛМГ"</t>
  </si>
  <si>
    <t>Сіточне</t>
  </si>
  <si>
    <t>Горіхове</t>
  </si>
  <si>
    <t>Капітанівський ліс</t>
  </si>
  <si>
    <t>Огидне</t>
  </si>
  <si>
    <t>Луг</t>
  </si>
  <si>
    <t>Зуєв ліс</t>
  </si>
  <si>
    <t xml:space="preserve">ДП “Старобільське ЛМГ”, </t>
  </si>
  <si>
    <t>Московське</t>
  </si>
  <si>
    <t>Шамраєва дача</t>
  </si>
  <si>
    <t>Нижньодуванське</t>
  </si>
  <si>
    <t>Рішення Луганської обласної ради від 17.03.1994</t>
  </si>
  <si>
    <t>Біляєвське</t>
  </si>
  <si>
    <t>Піщане</t>
  </si>
  <si>
    <t>Киселева балка</t>
  </si>
  <si>
    <t>Соснове</t>
  </si>
  <si>
    <t>Широке</t>
  </si>
  <si>
    <t>Парк Дружба</t>
  </si>
  <si>
    <t>Рафайлівська с/р Антрацитівського р-ну</t>
  </si>
  <si>
    <t>Парк ім. Перемоги</t>
  </si>
  <si>
    <t>м.Антрацит</t>
  </si>
  <si>
    <t>м.Луганськ</t>
  </si>
  <si>
    <t>сквер ім.Молодої гвардії</t>
  </si>
  <si>
    <t>Сватівський парк</t>
  </si>
  <si>
    <t>Сватівський район, сел.Соснове</t>
  </si>
  <si>
    <t>Мілуватськй водолій</t>
  </si>
  <si>
    <t>Селезнівський парк</t>
  </si>
  <si>
    <t>Розточчя</t>
  </si>
  <si>
    <t>Яворівський район, смт. Івано-Франкове</t>
  </si>
  <si>
    <t>Львівський національний лісотехнічний університет України</t>
  </si>
  <si>
    <t>Постанова Ради Міністрів УРСР від 05.10.84р. № 403</t>
  </si>
  <si>
    <t>Яворівський</t>
  </si>
  <si>
    <t>Указ президента України від 04.07.1998 р. № 744/98</t>
  </si>
  <si>
    <t>Сколівські Бескиди</t>
  </si>
  <si>
    <t>Сколівський, Дрогобицький, Турківський райони</t>
  </si>
  <si>
    <t>Львівське обласне управління лісового та мисливського господарства</t>
  </si>
  <si>
    <t>Указ президента України від 11.02.1999 р. № 157</t>
  </si>
  <si>
    <t>Північне Поділля</t>
  </si>
  <si>
    <t>Бродівський, Буський, Золочівський райони</t>
  </si>
  <si>
    <t>Державний комітет лісового господарства України</t>
  </si>
  <si>
    <t>Указ президента України від 10.02.2010 р. №156/2010</t>
  </si>
  <si>
    <t>Бердо</t>
  </si>
  <si>
    <t>ДП «Славський лісгосп»</t>
  </si>
  <si>
    <t>Постанова Ради Міністрів УРСР від 02.11.1984 р. № 434</t>
  </si>
  <si>
    <t>Постанова Ради Міністрів УРСР від 02.11.84 р. № 434</t>
  </si>
  <si>
    <t>Стариці Дністра</t>
  </si>
  <si>
    <t>Миколаївський район, між селами Веринь і Крупське</t>
  </si>
  <si>
    <t>Постанова Ради Міністрів від 13.02.89 р. УРСР № 53</t>
  </si>
  <si>
    <t>Лопатинський</t>
  </si>
  <si>
    <t>ДП «Радехівський лісгосп»</t>
  </si>
  <si>
    <t>Жидачівський район, Ходорівське л-во, кв. 1-13</t>
  </si>
  <si>
    <t>ДП «Стрийський лісгосп»</t>
  </si>
  <si>
    <t>Постанова Ради Міністрів від 28.10.74 р. УРСР № 500</t>
  </si>
  <si>
    <t>Лешнівський</t>
  </si>
  <si>
    <t>ДП «Бродівський лісгосп»</t>
  </si>
  <si>
    <t>Постанова Ради Міністрів УРСР від 03.08.78 р. № 383</t>
  </si>
  <si>
    <t>Волицький</t>
  </si>
  <si>
    <t>ДП «Рава-Руський лісгосп»</t>
  </si>
  <si>
    <t>Чайковицький</t>
  </si>
  <si>
    <t>Фермерське господарство Івана Кільгана</t>
  </si>
  <si>
    <t>Постанова Ради Міністрів УРСР від 11.09.80 №524</t>
  </si>
  <si>
    <t>Потелицький</t>
  </si>
  <si>
    <t>Сільська рада с. Потеличі</t>
  </si>
  <si>
    <t>Лиса Гора і Гора Сипуха</t>
  </si>
  <si>
    <t>ДП «Золочівський лісгосп»</t>
  </si>
  <si>
    <t>Указ Президента України №715\96 від 20.08.96 р.</t>
  </si>
  <si>
    <t>Гора Вапнярка</t>
  </si>
  <si>
    <t>Ботанічний сад Львівського державного університету ім.Ів.Франка</t>
  </si>
  <si>
    <t>м. Львів</t>
  </si>
  <si>
    <t>Львівський національний університет ім. Івана Франка</t>
  </si>
  <si>
    <t>Постанова Ради Міністрів України від 22.07.83 р. №311</t>
  </si>
  <si>
    <t>Ботанічний сад Львівського державного лісотехнічного університету</t>
  </si>
  <si>
    <t>Львівський державний лісотехнічний університет</t>
  </si>
  <si>
    <t>Постанова Ради Міністрів України від 22.02.91 р. №33</t>
  </si>
  <si>
    <t>Оброшинський</t>
  </si>
  <si>
    <t>Інститут землеробства і біології тварин УААН</t>
  </si>
  <si>
    <t>Постанова Ради Міністрів України № 311 від 22.07.83 р.</t>
  </si>
  <si>
    <t>Рудківський</t>
  </si>
  <si>
    <t>Самбірський р-н, с.м.т. Рудки, Рудківське л-во, кв.13</t>
  </si>
  <si>
    <t>ДП «Самбірський лісгосп»</t>
  </si>
  <si>
    <t>Постанова Ради Міністрів України № 5 від 07.01.85 р.</t>
  </si>
  <si>
    <t>Стрийський парк</t>
  </si>
  <si>
    <t>Постанова Ради Міністрів УРСР № 105 від 29.01.80 р.</t>
  </si>
  <si>
    <t>Міженецький парк</t>
  </si>
  <si>
    <t>Старосамбірський р-н</t>
  </si>
  <si>
    <t>ДП «Старосамбірський лісгосп»</t>
  </si>
  <si>
    <t>Самбірський парк</t>
  </si>
  <si>
    <t>м. Самбір</t>
  </si>
  <si>
    <t>Самбірський міський комбінат комунальних підприємств</t>
  </si>
  <si>
    <t>Підгірцівський парк</t>
  </si>
  <si>
    <t>Львівський облрибкомбінат</t>
  </si>
  <si>
    <t>Буський парк</t>
  </si>
  <si>
    <t>м. Буськ</t>
  </si>
  <si>
    <t>Буський комбінат комунальних підприємств</t>
  </si>
  <si>
    <t>Підгорецький парк</t>
  </si>
  <si>
    <t>Львівська картинна галерея</t>
  </si>
  <si>
    <t>Знесіння</t>
  </si>
  <si>
    <t>м. Львів, вул. Новознесенська, 32</t>
  </si>
  <si>
    <t>Львівська міська рада народних депутатів</t>
  </si>
  <si>
    <t>Ухвала Львівської обласної ради народних депутатів від 02.12.93 р. № 327</t>
  </si>
  <si>
    <t>Надсянський</t>
  </si>
  <si>
    <t>ДП «Боринський лісгосп»</t>
  </si>
  <si>
    <t>Рішення Львівської обласної ради народних депутатів №209 від 31.07.97 р.</t>
  </si>
  <si>
    <t>Верхньодністровські Бескиди</t>
  </si>
  <si>
    <t>Рішення Львівської обласної ради народних депутатів №234 від 08.10.97 р.</t>
  </si>
  <si>
    <t>Равське Розточчя</t>
  </si>
  <si>
    <t>Рішення Львівської обласної ради від 13.06.1997 р. №341</t>
  </si>
  <si>
    <t>Липниківський</t>
  </si>
  <si>
    <t>ДП «Львівський лісгосп»</t>
  </si>
  <si>
    <t>1984*</t>
  </si>
  <si>
    <t>Дубрівський</t>
  </si>
  <si>
    <t>Жидачівський р-н, с.Зарічне</t>
  </si>
  <si>
    <t>Розпорядження голови Львівської облдержадміністрації від 11.02.1995 № 126</t>
  </si>
  <si>
    <t>Романівський</t>
  </si>
  <si>
    <t>ДП «Бібрський лісгосп»</t>
  </si>
  <si>
    <t>Свіржський</t>
  </si>
  <si>
    <t>Кошів</t>
  </si>
  <si>
    <t>Зелемінь</t>
  </si>
  <si>
    <t>ДП «Сколівський лісгосп»</t>
  </si>
  <si>
    <t>Федорівка</t>
  </si>
  <si>
    <t>Моршинський</t>
  </si>
  <si>
    <t>Розлуч</t>
  </si>
  <si>
    <t>ДП «Турківський лісгосп»</t>
  </si>
  <si>
    <t>Верхобузький</t>
  </si>
  <si>
    <t>Золочівський р-н, с.Колтів</t>
  </si>
  <si>
    <t>Колтівська сільська рада</t>
  </si>
  <si>
    <t>Розпорядження голови Львівської облдержадміністрації від 22.12.1995 № 1123</t>
  </si>
  <si>
    <t>Климова дебра</t>
  </si>
  <si>
    <t>ДП «Жовківський лісгосп»</t>
  </si>
  <si>
    <t>Рішення Львівської обласної ради від 30.06.2009 р. № 933</t>
  </si>
  <si>
    <t>Бориславський</t>
  </si>
  <si>
    <t>ДП «Дрогобицький лісгосп»</t>
  </si>
  <si>
    <t>Базиївка</t>
  </si>
  <si>
    <t>Жидачівська міська рада</t>
  </si>
  <si>
    <t>Рішення Львівської обласної ради від 14.07.2011 р. № 207</t>
  </si>
  <si>
    <t>Макітра</t>
  </si>
  <si>
    <t>Бродівський р-н, с. Гаї</t>
  </si>
  <si>
    <t>Гаївська сільрада</t>
  </si>
  <si>
    <t>Кемпа</t>
  </si>
  <si>
    <t>Бродівський р-н,  с. Лагодів</t>
  </si>
  <si>
    <t>Бродівська міськрада</t>
  </si>
  <si>
    <t>Надітичі</t>
  </si>
  <si>
    <t>Миколаївський р-н, с. Надітичі</t>
  </si>
  <si>
    <t>Пісочнянська сільрада</t>
  </si>
  <si>
    <t>Рацина</t>
  </si>
  <si>
    <t>Верхнєвисоцька сільрада</t>
  </si>
  <si>
    <t>Рішення Львівської обласної ради народних депутатів № 34 від 07.02.91 р.</t>
  </si>
  <si>
    <t>Чортова скеля</t>
  </si>
  <si>
    <t>Гряда</t>
  </si>
  <si>
    <t>Любінський</t>
  </si>
  <si>
    <t>Винниківський</t>
  </si>
  <si>
    <t>Львівський</t>
  </si>
  <si>
    <t>Завадівський</t>
  </si>
  <si>
    <t>Підкамінь</t>
  </si>
  <si>
    <t>Рішення Львівської обласної ради народних депутатів №118 від 22.12.98 р.</t>
  </si>
  <si>
    <t>Гаївський</t>
  </si>
  <si>
    <t>Буське ДЛГП “Галсільліс”</t>
  </si>
  <si>
    <t>Рішення Львівської обласної ради від 07.10.2008 р. № 693</t>
  </si>
  <si>
    <t>Добромильський</t>
  </si>
  <si>
    <t>Рішення  Львівської  обласної  ради  від  22.09.2010  р. № 1329</t>
  </si>
  <si>
    <t>Корналовичі</t>
  </si>
  <si>
    <t>Рішення  Львівської  обласної  ради  від  11.10.2005 р. № 426</t>
  </si>
  <si>
    <t xml:space="preserve">За гора </t>
  </si>
  <si>
    <t>Жовківський р-н, с. Стара Скварява та Мокротин</t>
  </si>
  <si>
    <t>селянські спілки с. Стара Скварява та с. Мокротин</t>
  </si>
  <si>
    <t>Либохорівський</t>
  </si>
  <si>
    <t>Турківський р-н, Либохорівське л-во, кв.15-29, 31-35;</t>
  </si>
  <si>
    <t>Пукачів</t>
  </si>
  <si>
    <t>Чолгинський</t>
  </si>
  <si>
    <t>Яворівський район, с. Тернавиця</t>
  </si>
  <si>
    <t>Новояричівське ДП «Екотрансенерго»</t>
  </si>
  <si>
    <t>Рішення сесії Львівської обласної ради народних депутатів № 126 від 11.02.97 р.</t>
  </si>
  <si>
    <t>Янівські чаплі</t>
  </si>
  <si>
    <t>Страдчівський навчально-виробничий лісокомбінат</t>
  </si>
  <si>
    <t>Розпорядження голови Львівської обл-держадміністрації від 22.12.95 р. № 1123</t>
  </si>
  <si>
    <t>Пониківський</t>
  </si>
  <si>
    <t>Бродівський район, між с. Пониква і с. Черниця</t>
  </si>
  <si>
    <t>Пониківська і Черницька сільради</t>
  </si>
  <si>
    <t>Рішення Львівської обласної ради народних депутатів від 01.10.98 р. №71</t>
  </si>
  <si>
    <t>Сосновий ліс</t>
  </si>
  <si>
    <t>ДП «Буський лісгосп»</t>
  </si>
  <si>
    <t>Соколя</t>
  </si>
  <si>
    <t>Сторонибаби</t>
  </si>
  <si>
    <t>Тадані</t>
  </si>
  <si>
    <t>Синичівське</t>
  </si>
  <si>
    <t>Заболотцівське</t>
  </si>
  <si>
    <t>Лагодівське</t>
  </si>
  <si>
    <t>Піски</t>
  </si>
  <si>
    <t>Підбуж</t>
  </si>
  <si>
    <t>Майдан</t>
  </si>
  <si>
    <t>Борове</t>
  </si>
  <si>
    <t>Великомостівське</t>
  </si>
  <si>
    <t>Журі</t>
  </si>
  <si>
    <t>Ліс під Трудовачем</t>
  </si>
  <si>
    <t>Ліс в околицях Верхобужжя</t>
  </si>
  <si>
    <t>Модринове насадження</t>
  </si>
  <si>
    <t>Грицеволя</t>
  </si>
  <si>
    <t>Топорівське</t>
  </si>
  <si>
    <t>Кремінь</t>
  </si>
  <si>
    <t>Рішення виконкому Львівської обласної ради від 07.11.91 р. №34</t>
  </si>
  <si>
    <t>Головецьке</t>
  </si>
  <si>
    <t>Димківці</t>
  </si>
  <si>
    <t>Рожанське</t>
  </si>
  <si>
    <t>Тухлянське</t>
  </si>
  <si>
    <t>Дубинське</t>
  </si>
  <si>
    <t>Міженець</t>
  </si>
  <si>
    <t>Скельний дуб</t>
  </si>
  <si>
    <t>Тарнавка</t>
  </si>
  <si>
    <t>Розгірче</t>
  </si>
  <si>
    <t>Борок</t>
  </si>
  <si>
    <t>Катина</t>
  </si>
  <si>
    <t>Красне</t>
  </si>
  <si>
    <t>Семегинів</t>
  </si>
  <si>
    <t>Ялина</t>
  </si>
  <si>
    <t>Немирів</t>
  </si>
  <si>
    <t>Йосиповичі</t>
  </si>
  <si>
    <t>Роздільське</t>
  </si>
  <si>
    <t>Сигла</t>
  </si>
  <si>
    <t>Лази</t>
  </si>
  <si>
    <t>Розпорядження голови Львівської облдержадміністрації від 22.12.95 №1123</t>
  </si>
  <si>
    <t>Маківка</t>
  </si>
  <si>
    <t>Обнога</t>
  </si>
  <si>
    <t>Довжки</t>
  </si>
  <si>
    <t>Хітар</t>
  </si>
  <si>
    <t>Гаї</t>
  </si>
  <si>
    <t>Бескид</t>
  </si>
  <si>
    <t>Тернівці</t>
  </si>
  <si>
    <t>Магура</t>
  </si>
  <si>
    <t>Ботанічний сад Львівського медичного університету</t>
  </si>
  <si>
    <t>м. Львів, вул. Пекарська,71</t>
  </si>
  <si>
    <t>Львівський державний медичний університет</t>
  </si>
  <si>
    <t>Рішення сесії Львівської обласної ради № 180 від 17.06.97</t>
  </si>
  <si>
    <t>Зоопарк</t>
  </si>
  <si>
    <t>Рішення сесії Львівської обласної ради народних депутатів від 01.10.98 р. №71</t>
  </si>
  <si>
    <t>Парк 17 ст.</t>
  </si>
  <si>
    <t>Городоцький комбінат  комунальних підприємств</t>
  </si>
  <si>
    <t>Парк ХVІІІ ст.</t>
  </si>
  <si>
    <t>Вишнянський радгосп-технікум</t>
  </si>
  <si>
    <t>Восьмирічна школа</t>
  </si>
  <si>
    <t>м. Городок</t>
  </si>
  <si>
    <t>Городоцький комбінат комунальних підприємств</t>
  </si>
  <si>
    <t>Парк ХІХ ст.</t>
  </si>
  <si>
    <t>В. Любінська допоміжна школа</t>
  </si>
  <si>
    <t>Парк курорту “Великий Любінь”</t>
  </si>
  <si>
    <t>адміністрація курорту</t>
  </si>
  <si>
    <t>Ходорівська міська рада</t>
  </si>
  <si>
    <t>Адміністрація птахофабрики Львівптахопрому</t>
  </si>
  <si>
    <t>Поморянське СПТУ-35</t>
  </si>
  <si>
    <t>Таданівська сільська рада</t>
  </si>
  <si>
    <t>Чорний парк</t>
  </si>
  <si>
    <t>м. Кам’яка-Бузька</t>
  </si>
  <si>
    <t>Парк санаторію “Роздол”</t>
  </si>
  <si>
    <t>Дирекція санаторію “Роздол”</t>
  </si>
  <si>
    <t>Парк ХVIII ст.</t>
  </si>
  <si>
    <t>м. Миколаїв, психіатрична лікарня</t>
  </si>
  <si>
    <t>природничо-технічний ліцей при УкрДЛТУ</t>
  </si>
  <si>
    <t>Мурованська сільська рада</t>
  </si>
  <si>
    <t>Парк курорту “Немирів”</t>
  </si>
  <si>
    <t>Адміністрація курорту “Немирів”</t>
  </si>
  <si>
    <t>Парк курорту “Шкло”</t>
  </si>
  <si>
    <t>Адміністрація курорту “Шкло”</t>
  </si>
  <si>
    <t>Свидницька сільрада</t>
  </si>
  <si>
    <t>Нагачівська сільрада, селянська спілка</t>
  </si>
  <si>
    <t>Парк ім. І.Франка</t>
  </si>
  <si>
    <t>Львівський міський виробничий трест зеленого господарства</t>
  </si>
  <si>
    <t>Парк “Снопківський”</t>
  </si>
  <si>
    <t>Парк “Залізна Вода”</t>
  </si>
  <si>
    <t>Парк культури і відпочинку ім. Б. Хмельницького</t>
  </si>
  <si>
    <t>дирекція парку</t>
  </si>
  <si>
    <t>Личаківський парк</t>
  </si>
  <si>
    <t>Парк “Високий Замок”</t>
  </si>
  <si>
    <t>Пагорб Слави</t>
  </si>
  <si>
    <t>Парк ім. Б.Хмельницького</t>
  </si>
  <si>
    <t>м. Дрогобич</t>
  </si>
  <si>
    <t>Дрогобицький міськкомунгосп</t>
  </si>
  <si>
    <t>Парк ім. генерала Васильєва</t>
  </si>
  <si>
    <t>м. Стрий</t>
  </si>
  <si>
    <t>Стрийський міськкомунгосп, адміністрація парку</t>
  </si>
  <si>
    <t>Парк Злуки</t>
  </si>
  <si>
    <t>Новояричівський парк</t>
  </si>
  <si>
    <t>Новояричівська СШ, лікарня</t>
  </si>
  <si>
    <t>Неслухівський парк</t>
  </si>
  <si>
    <t>Львівська дослідна станція садівництва</t>
  </si>
  <si>
    <t>Тишковицький парк</t>
  </si>
  <si>
    <t>селянська спілка с. Тишковичі</t>
  </si>
  <si>
    <t>Курортний парк</t>
  </si>
  <si>
    <t>м. Трускавець</t>
  </si>
  <si>
    <t>Трускавецька територіальна рада по управлінню курортами профспілок</t>
  </si>
  <si>
    <t>Верхньобілківський парк</t>
  </si>
  <si>
    <t>Верхньобілківська сільрада</t>
  </si>
  <si>
    <t>Басівський дендропарк</t>
  </si>
  <si>
    <t>Судовишнянське СПТУ-66</t>
  </si>
  <si>
    <t>Тшенецька інфекційна лікарня</t>
  </si>
  <si>
    <t>Замковий парк</t>
  </si>
  <si>
    <t>Жовківська міська рада</t>
  </si>
  <si>
    <t>Рішення Львівської обласної ради від 24.05.2011 р. № 140</t>
  </si>
  <si>
    <t>селянська спілка</t>
  </si>
  <si>
    <t>Бібрський ПМК</t>
  </si>
  <si>
    <t>м. Пустомити</t>
  </si>
  <si>
    <t>комбінат комунальних підприємств</t>
  </si>
  <si>
    <t>Корналовицька с/р</t>
  </si>
  <si>
    <t>Парк турстанції</t>
  </si>
  <si>
    <t>Турбаза “Карпати”</t>
  </si>
  <si>
    <t>Парк школи-інтернату</t>
  </si>
  <si>
    <t>Сколівська школа-інтернат</t>
  </si>
  <si>
    <t>Тартаківська сільрада</t>
  </si>
  <si>
    <t>Раківська СШ</t>
  </si>
  <si>
    <t>Парк курортний</t>
  </si>
  <si>
    <t>м. Моршин</t>
  </si>
  <si>
    <t>Моршинська територіальна рада по управлінню курортами профспілок</t>
  </si>
  <si>
    <t>Геологічно-ботанічна ділянка під назвою “Триніг”</t>
  </si>
  <si>
    <t>“Жулицька Гора”, “Гора Сторожиха”, “Гора Висока”</t>
  </si>
  <si>
    <t>Підлиська Гора (Гора Маркіяна Шашкевича)</t>
  </si>
  <si>
    <t>Свята Гора</t>
  </si>
  <si>
    <t>Комплекс мальовничих скель з лісонасадженнями на горі “Сигла” і “Широка Сигла</t>
  </si>
  <si>
    <t>Комплекс мальовничих скель з лісонасадженнями на горі “Соколовець”</t>
  </si>
  <si>
    <t>“Пам¢ятка Пеняцька”</t>
  </si>
  <si>
    <t>“Відслонення Вигородського пісковика з руїнами старовинного монастиря і печери О. Довбуша"</t>
  </si>
  <si>
    <t>Стрийський р-н, с. Розгірче</t>
  </si>
  <si>
    <t>“Стільська”</t>
  </si>
  <si>
    <t>Рішення сесії Львівської обласної ради народних депутатів №225 від 08.12.99 р.</t>
  </si>
  <si>
    <t>Скеля, де був збудований замок Данила Галицького</t>
  </si>
  <si>
    <t>Селянська спілка с. Спас</t>
  </si>
  <si>
    <t>Сквер ім. Марії Солодкої</t>
  </si>
  <si>
    <t>Селянська спілка с.Зубів Міст</t>
  </si>
  <si>
    <t>Тисова гора</t>
  </si>
  <si>
    <t>Сколівський р-н,, Козівське л-во, кв.4, в.14</t>
  </si>
  <si>
    <t>Стежка Івана Франка</t>
  </si>
  <si>
    <t>Страдчанська</t>
  </si>
  <si>
    <t>Яворівський міжгосподарський лісгосп</t>
  </si>
  <si>
    <t>Рішення Львівської обласної ради народних депутатів ві№126 від 11.02.97 р.</t>
  </si>
  <si>
    <t>“Витік р. Дністер”</t>
  </si>
  <si>
    <t>“Комплекс мальовничих скель серед лісонасаджень в околицях с. Лелехівка”</t>
  </si>
  <si>
    <t>1.    </t>
  </si>
  <si>
    <t>Група вікових лип і каштанів</t>
  </si>
  <si>
    <t>СШ №2</t>
  </si>
  <si>
    <t>2.    </t>
  </si>
  <si>
    <t>Буський р-н, с.Куткір</t>
  </si>
  <si>
    <t>Селянська спілка с.Розгірче</t>
  </si>
  <si>
    <t>3.    </t>
  </si>
  <si>
    <t>4.    </t>
  </si>
  <si>
    <t>Віковий ясен</t>
  </si>
  <si>
    <t>5.    </t>
  </si>
  <si>
    <t>Віковий бук</t>
  </si>
  <si>
    <t>В.Любінська селищна рада народних депутатів</t>
  </si>
  <si>
    <t>6.    </t>
  </si>
  <si>
    <t>Рихтицька сільська рада Дрогобицького р-ну</t>
  </si>
  <si>
    <t>7.    </t>
  </si>
  <si>
    <t>Група вікових лип</t>
  </si>
  <si>
    <t>Кипарис</t>
  </si>
  <si>
    <t>Жидачівська контора банку “Україна”</t>
  </si>
  <si>
    <t>9.    </t>
  </si>
  <si>
    <t>Алея вікових лип і дубів</t>
  </si>
  <si>
    <t>Жидачівське районне шляхово-ремонтне управління</t>
  </si>
  <si>
    <t>Сасівська</t>
  </si>
  <si>
    <t>11. 11.</t>
  </si>
  <si>
    <t>селянська спілка с. Тейсарів</t>
  </si>
  <si>
    <t>Поморянська селищна рада</t>
  </si>
  <si>
    <t>Два вікових ясени</t>
  </si>
  <si>
    <t>Глинянська селищна рада</t>
  </si>
  <si>
    <t>Липа Б. Хмельницького</t>
  </si>
  <si>
    <t>Селянська спілка с. Хмелева</t>
  </si>
  <si>
    <t>Дендрарій “Радів”</t>
  </si>
  <si>
    <t>Миколаївськи1й р-н, с.Веринь</t>
  </si>
  <si>
    <t>Розвадівська сільська рада</t>
  </si>
  <si>
    <t>Куликівська селищна рада</t>
  </si>
  <si>
    <t>Група вікових дубів і лип</t>
  </si>
  <si>
    <t>Три вікові дуби Б.Хмельницького</t>
  </si>
  <si>
    <t>Пустомитівський р-н, с.Підгірне</t>
  </si>
  <si>
    <t>Миклашівська сільська рада</t>
  </si>
  <si>
    <t>Група вікових ясенів</t>
  </si>
  <si>
    <t>м. Радехів, райлікарня</t>
  </si>
  <si>
    <t>Радехівська міська рада</t>
  </si>
  <si>
    <t>селянська спілка с. Чайковичі</t>
  </si>
  <si>
    <t>Сколівська міська рада</t>
  </si>
  <si>
    <t>м. Сколе (центр міста)</t>
  </si>
  <si>
    <t>24. 11.</t>
  </si>
  <si>
    <t>Платан кленолистий</t>
  </si>
  <si>
    <t>Глід червонолистий</t>
  </si>
  <si>
    <t>м. Сколе</t>
  </si>
  <si>
    <t>Магнолія Суланжа</t>
  </si>
  <si>
    <t>Група вікових дубів</t>
  </si>
  <si>
    <t>м. Сокаль, біля церкви</t>
  </si>
  <si>
    <t>Районний комбінат комунальних підприємств</t>
  </si>
  <si>
    <t>м. Сокаль, центр міста</t>
  </si>
  <si>
    <t>Декоративний бук червонолистої форми</t>
  </si>
  <si>
    <t>Добромильська лікарня</t>
  </si>
  <si>
    <t>Група вікових ясенів та дубів</t>
  </si>
  <si>
    <t>Добромильська міська рада</t>
  </si>
  <si>
    <t>Віковий клен</t>
  </si>
  <si>
    <t>Нагачівська сільська рада</t>
  </si>
  <si>
    <t>Віковий платан</t>
  </si>
  <si>
    <t>Два вікових дуби</t>
  </si>
  <si>
    <t>Група вікових тополь</t>
  </si>
  <si>
    <t>Дві тополі чорні</t>
  </si>
  <si>
    <t>Залузька сільська рада</t>
  </si>
  <si>
    <t>Червонолистий бук</t>
  </si>
  <si>
    <t>м. Яворів, СШ №1</t>
  </si>
  <si>
    <t>Яворівська СШ № 1</t>
  </si>
  <si>
    <t>Яворівська міськомунгосп</t>
  </si>
  <si>
    <t>Магнолія Кобус</t>
  </si>
  <si>
    <t>Міськжитлоуправління</t>
  </si>
  <si>
    <t>Львівський національний політехнічний університет</t>
  </si>
  <si>
    <t>міський трест зеленого господарства</t>
  </si>
  <si>
    <t>Платан</t>
  </si>
  <si>
    <t>міськжитлоуправління</t>
  </si>
  <si>
    <t>50.  </t>
  </si>
  <si>
    <t>51.  </t>
  </si>
  <si>
    <t>Парикове дерево</t>
  </si>
  <si>
    <t>52.  </t>
  </si>
  <si>
    <t>4-та міська комунальна лікрня</t>
  </si>
  <si>
    <t>53.  </t>
  </si>
  <si>
    <t>Обласний дитячий еколого-натуралістичний центр</t>
  </si>
  <si>
    <t>54.  </t>
  </si>
  <si>
    <t>Група вікових дубів, решток природних дубових лісів</t>
  </si>
  <si>
    <t>55.  </t>
  </si>
  <si>
    <t>Винники</t>
  </si>
  <si>
    <t>ДП «Львівський лісгосп» ”</t>
  </si>
  <si>
    <t>56.  </t>
  </si>
  <si>
    <t>Лісопарк “Погулянка”</t>
  </si>
  <si>
    <t>57.  </t>
  </si>
  <si>
    <t>Гінкго</t>
  </si>
  <si>
    <t>дитсадок</t>
  </si>
  <si>
    <t>58.  </t>
  </si>
  <si>
    <t>нафтопереробний завод</t>
  </si>
  <si>
    <t>59.  </t>
  </si>
  <si>
    <t>Група магнолій</t>
  </si>
  <si>
    <t>60.  </t>
  </si>
  <si>
    <t>Група сріблястих смерек</t>
  </si>
  <si>
    <t>61.  </t>
  </si>
  <si>
    <t>краєзнавчий музей “Дрогобиччина”</t>
  </si>
  <si>
    <t>62.  </t>
  </si>
  <si>
    <t>педінститут</t>
  </si>
  <si>
    <t>63.  </t>
  </si>
  <si>
    <t>64.  </t>
  </si>
  <si>
    <t>Магнолія китайська</t>
  </si>
  <si>
    <t>бальнеологічна лікарня</t>
  </si>
  <si>
    <t>65.  </t>
  </si>
  <si>
    <t>Оцтове дерево</t>
  </si>
  <si>
    <t>66.  </t>
  </si>
  <si>
    <t>Два вікові дуби</t>
  </si>
  <si>
    <t>М. Трускавець, ДП Дрогобицький ЛГ</t>
  </si>
  <si>
    <t>67.  </t>
  </si>
  <si>
    <t>Дуб І. Франка</t>
  </si>
  <si>
    <t>МПТУ-34</t>
  </si>
  <si>
    <t>68.  </t>
  </si>
  <si>
    <t>Група тиса ягідного</t>
  </si>
  <si>
    <t>дитсадок № 3</t>
  </si>
  <si>
    <t>69.  </t>
  </si>
  <si>
    <t>Впорядковано рішенням Львівської обласної ради народних депутатів № 117 від 22.12.98 р</t>
  </si>
  <si>
    <t>70.  </t>
  </si>
  <si>
    <t>Нестеровська</t>
  </si>
  <si>
    <t>71.  </t>
  </si>
  <si>
    <t>Бук плакучої форми</t>
  </si>
  <si>
    <t>санаторій “Берізка”</t>
  </si>
  <si>
    <t>72.  </t>
  </si>
  <si>
    <t>санаторій “Кришталевий палац”</t>
  </si>
  <si>
    <t>73.  </t>
  </si>
  <si>
    <t>Чотири дуби пірамідальної форми</t>
  </si>
  <si>
    <t>міський комбінат комунальних підприємств</t>
  </si>
  <si>
    <t>74.  </t>
  </si>
  <si>
    <t>75.  </t>
  </si>
  <si>
    <t>Дві катальпи</t>
  </si>
  <si>
    <t>м. Яворів</t>
  </si>
  <si>
    <t>міськкомунгосп</t>
  </si>
  <si>
    <t>76.  </t>
  </si>
  <si>
    <t>Дугласія</t>
  </si>
  <si>
    <t>77.  </t>
  </si>
  <si>
    <t>Група дерев</t>
  </si>
  <si>
    <t>Будинок дитячої творчості</t>
  </si>
  <si>
    <t>78.  </t>
  </si>
  <si>
    <t>Магнолія</t>
  </si>
  <si>
    <t>СШ № 2</t>
  </si>
  <si>
    <t>79.  </t>
  </si>
  <si>
    <t>Стрийський міськкомунгосп</t>
  </si>
  <si>
    <t>80.  </t>
  </si>
  <si>
    <t>Група дерев та кущів</t>
  </si>
  <si>
    <t>81.  </t>
  </si>
  <si>
    <t>Кледрастис жовтий</t>
  </si>
  <si>
    <t>82.  </t>
  </si>
  <si>
    <t>Магнолія верболиста</t>
  </si>
  <si>
    <t>83.  </t>
  </si>
  <si>
    <t>Сосна румелійська</t>
  </si>
  <si>
    <t>84.  </t>
  </si>
  <si>
    <t>Ялиця кавказька</t>
  </si>
  <si>
    <t>85.  </t>
  </si>
  <si>
    <t>Сосна кедрова європейська</t>
  </si>
  <si>
    <t>86.  </t>
  </si>
  <si>
    <t>Дуб звичайний (пірамідальна форма)</t>
  </si>
  <si>
    <t>87.  </t>
  </si>
  <si>
    <t>Гінкго дволопатеве</t>
  </si>
  <si>
    <t>88.  </t>
  </si>
  <si>
    <t>Тсуга канадська</t>
  </si>
  <si>
    <t>4-та міська клінічна комунальна лікарня</t>
  </si>
  <si>
    <t>89.  </t>
  </si>
  <si>
    <t>Кипарисовик горохоплідний</t>
  </si>
  <si>
    <t>90.  </t>
  </si>
  <si>
    <t>Ялиця одноколірна</t>
  </si>
  <si>
    <t>91.  </t>
  </si>
  <si>
    <t>Липа американська</t>
  </si>
  <si>
    <t>92.  </t>
  </si>
  <si>
    <t>Гледичія</t>
  </si>
  <si>
    <t>93.  </t>
  </si>
  <si>
    <t>Коло Бадівського</t>
  </si>
  <si>
    <t>Батятицька сільська Рада</t>
  </si>
  <si>
    <t>Розпорядження голови облдержадміністрації № 1123 від 22.12.95 р.</t>
  </si>
  <si>
    <t>94.  </t>
  </si>
  <si>
    <t>Дві магнолії</t>
  </si>
  <si>
    <t>95.  </t>
  </si>
  <si>
    <t>Тис</t>
  </si>
  <si>
    <t>96. </t>
  </si>
  <si>
    <t>Дендропарк імені Бенедикта Дибовського</t>
  </si>
  <si>
    <t>97. </t>
  </si>
  <si>
    <t>Дуб Длань Русі</t>
  </si>
  <si>
    <t>98. </t>
  </si>
  <si>
    <t>Угнівська міська рада</t>
  </si>
  <si>
    <t>Рішення Львівської обласної ради від 14.07.2011 р. № 206</t>
  </si>
  <si>
    <t>99. </t>
  </si>
  <si>
    <t>Великомостівська міська рада</t>
  </si>
  <si>
    <t>100.    </t>
  </si>
  <si>
    <t>Рудянська сільська рада</t>
  </si>
  <si>
    <t>101.    </t>
  </si>
  <si>
    <t>Піддністрянська сільрада</t>
  </si>
  <si>
    <t>102.    </t>
  </si>
  <si>
    <t>Новоскварявська сільська рада</t>
  </si>
  <si>
    <t>103.    </t>
  </si>
  <si>
    <t>Дуб перемоги під Грюнвальдом</t>
  </si>
  <si>
    <t>с. Свірж Перемишлянського р-ну</t>
  </si>
  <si>
    <t>Свірзька сільська рада</t>
  </si>
  <si>
    <t>104.    </t>
  </si>
  <si>
    <t>Ясен невідомого повстанця</t>
  </si>
  <si>
    <t>105.    </t>
  </si>
  <si>
    <t>Тухольківська сільська рада</t>
  </si>
  <si>
    <t>106.    </t>
  </si>
  <si>
    <t>Тополя-патріарх</t>
  </si>
  <si>
    <t>Баковецька сільська рада</t>
  </si>
  <si>
    <t>107.    </t>
  </si>
  <si>
    <t>Дуб Спасителя</t>
  </si>
  <si>
    <t>108.    </t>
  </si>
  <si>
    <t>Липа родини Гошовських</t>
  </si>
  <si>
    <t>Явірська сільська рада</t>
  </si>
  <si>
    <t>109.    </t>
  </si>
  <si>
    <t>Смиківська сільська рада</t>
  </si>
  <si>
    <t>110.    </t>
  </si>
  <si>
    <t>Коросненська сільська рада</t>
  </si>
  <si>
    <t>111.    </t>
  </si>
  <si>
    <t>Дуб Тараса Бульби-Боровця</t>
  </si>
  <si>
    <t>Монастирецька сільська рада</t>
  </si>
  <si>
    <t>112.    </t>
  </si>
  <si>
    <t>Білокамінська сільська рада</t>
  </si>
  <si>
    <t>Джерело мінеральної води</t>
  </si>
  <si>
    <t>Прикарпатська територ. Рада профспілок</t>
  </si>
  <si>
    <t>Джерело мінеральної води “Олеська”</t>
  </si>
  <si>
    <t>завод мінеральних вод</t>
  </si>
  <si>
    <t>Два джерела мінеральної води</t>
  </si>
  <si>
    <t>Витік ріки Куна</t>
  </si>
  <si>
    <t>Вільховецька сільська рада</t>
  </si>
  <si>
    <t>Торфове болото</t>
  </si>
  <si>
    <t>селянська спілка с. Никловичі</t>
  </si>
  <si>
    <t>Водоспад “Гуркало</t>
  </si>
  <si>
    <t>селянська спілка с. Корчин</t>
  </si>
  <si>
    <t>Криниця І.Франка</t>
  </si>
  <si>
    <t>Тухлянська 8-мирічна школа</t>
  </si>
  <si>
    <t>Тухлянська сільська рада</t>
  </si>
  <si>
    <t>Джерело питтєвої води “Нафтуся”</t>
  </si>
  <si>
    <t>Джерело № 1 курорту “Немирів”</t>
  </si>
  <si>
    <t>Джерело № 2 курорту “Немирів”</t>
  </si>
  <si>
    <t>Джерело № 3 курорту “Немирів”</t>
  </si>
  <si>
    <t>Джерело № 5 курорту “Немирів”</t>
  </si>
  <si>
    <t>Джерело № 6 курорту “Немирів”</t>
  </si>
  <si>
    <t xml:space="preserve">  20.</t>
  </si>
  <si>
    <t>Розлуцька сільська рада</t>
  </si>
  <si>
    <t xml:space="preserve">  22.</t>
  </si>
  <si>
    <t>Карпатська сільська рада</t>
  </si>
  <si>
    <t>Водоспад гірської річки Явірки</t>
  </si>
  <si>
    <t>Свердловина 1-К курорту “Любінь Великий”</t>
  </si>
  <si>
    <t>Джерело № 1 “Боніфацій”</t>
  </si>
  <si>
    <t>Прикарпатська рада курорту</t>
  </si>
  <si>
    <t>Джерело № 2 “Магдалина”</t>
  </si>
  <si>
    <t>Джерело № 3 “Людмила”</t>
  </si>
  <si>
    <t>Джерело № 1 “Нафтуся” курорту “Трускавець”</t>
  </si>
  <si>
    <t>Трускавецька територіальна курортна рада по управлінню курортами профспілок</t>
  </si>
  <si>
    <t>Джерело № 6 (колишній “Едвард”) курорту “Трускавець”</t>
  </si>
  <si>
    <t>Джерело № 7 (колишній  “Фердинанд”) курорту “Трускавець”</t>
  </si>
  <si>
    <t>Джерело № 11 (колишня “Юзя”) курорту “Трускавець”</t>
  </si>
  <si>
    <t>Відслонення тортонських пісковиків</t>
  </si>
  <si>
    <t>селянська спілка с. Підгірці</t>
  </si>
  <si>
    <t>Ерозійний останець морських рифів Товтрів або Медоборів Сарматського віку в околицях с. Підкамінь</t>
  </si>
  <si>
    <t xml:space="preserve"> Підкамінська селищна рада</t>
  </si>
  <si>
    <t>Відклади крейдових порід, відслонених в басейні р.       біля с.м.т. Журавно і Старе Село</t>
  </si>
  <si>
    <t>Монастионастирецька сільська рада</t>
  </si>
  <si>
    <t>Скеля “Великий Камінь”</t>
  </si>
  <si>
    <t>Золочівський р-н, Словітське л-во, кв. 4 (8)</t>
  </si>
  <si>
    <t>Відслонення тортонських пісковиків із скупченням викопної тортонської фауни</t>
  </si>
  <si>
    <t>Димівська сільська рада</t>
  </si>
  <si>
    <t>Бориславський розріз палеогену</t>
  </si>
  <si>
    <t>Нафтогазодобувне управління “Бориславнафтогаз”</t>
  </si>
  <si>
    <t>Найбільш продуктивна нафтова свердловина № 298</t>
  </si>
  <si>
    <t>Скеля з трьома печерами</t>
  </si>
  <si>
    <t>Відслонення</t>
  </si>
  <si>
    <t>м. Рудки</t>
  </si>
  <si>
    <t>Рудківська міська рада</t>
  </si>
  <si>
    <t>Залишки польодовикової морени з викопним торфовищем</t>
  </si>
  <si>
    <t>Крукеницька сільська рада</t>
  </si>
  <si>
    <t>Валуни польодовикового періоду</t>
  </si>
  <si>
    <t>Золоткевицька сільська рада</t>
  </si>
  <si>
    <t>Печера “Писана криниця”</t>
  </si>
  <si>
    <t>Скеля “Соколів Камінь” - останець Ямненського пісковика”</t>
  </si>
  <si>
    <t>В.Висоцька сільська рада</t>
  </si>
  <si>
    <t>Боринська селищна рада</t>
  </si>
  <si>
    <t>Кортумова гора</t>
  </si>
  <si>
    <t>трест зеленого господарства</t>
  </si>
  <si>
    <t>Медова печера</t>
  </si>
  <si>
    <t>Красний Камінь</t>
  </si>
  <si>
    <t>ДП «Сколівське» ЛГ</t>
  </si>
  <si>
    <t>Рішення Львівської міської ради від 22.09.2010 р. № 1331</t>
  </si>
  <si>
    <t>Кіровоградська область</t>
  </si>
  <si>
    <t>Київська область</t>
  </si>
  <si>
    <t>Луганська область</t>
  </si>
  <si>
    <t>Львівська область</t>
  </si>
  <si>
    <t>Сколівський район, Верхняцьке лісництво,кв. 1 (в.23,26,32,33) кв.2 (в.6,14,16); кв.3 (в.36-39); кв.4  (в.21,24); Климецьке л-во кв.9 (в.13-17); кв.11 (в.5-9); кв.12,14 (в.5,10-12,14);  кв.17 (в.1-5,7-9); кв.18 (в.1,2,5,7,9,13); кв.19 (в.2,7,9-11,14); кв20,кв.23.</t>
  </si>
  <si>
    <t>Турківський район, Верховинське л-во,кв.22,26-28 (427 га); «Боринський лісгосп» Либохорівське л-во,кв.38-40 (284 га)</t>
  </si>
  <si>
    <t>Турківський міжгосподарський лісгосп,  ДП «Боринський лісгосп"</t>
  </si>
  <si>
    <t>Веринська с\р  (30 га);  Крупська с\р (40 га)</t>
  </si>
  <si>
    <t>Радехівський район, Лопатинське л-во, кв. 63 (в.4,11), 64 (12,13,16)</t>
  </si>
  <si>
    <t>Бродівський район,  Лешнівське л-во,  кв. 34, 35, 49, 51, 42 (в.6,7)</t>
  </si>
  <si>
    <t>Сокальський район, Волицьке л-во, кв. 22 (в.3), 23 (в.2),  24 (в.2)</t>
  </si>
  <si>
    <t>Самбірський район с.Чайковичі</t>
  </si>
  <si>
    <t>Жовківський район,  с. Потеличі</t>
  </si>
  <si>
    <t>Золочівський район Золочівське л-во, кв. 1-3</t>
  </si>
  <si>
    <t>Золочівський район, Словітське л-во,  кв.1, 2 (в.1-13); кв.3 (в.1-3; 5-7; 9-15);  кв.7 (в.1-3)</t>
  </si>
  <si>
    <t>м. Львів розташований на  2-х  ділянках: 2 га по вул. Кирила і Мефодія,4  та  16,5 га по вул.Черемшини,44</t>
  </si>
  <si>
    <t>на3-х ділянках: у м. Львові 6,5га по вул.Чупринки,103; та 0,7га по вул. О. Кобилянської і 15,5 га арборетум в с. Страдч Яворівського р-ну</t>
  </si>
  <si>
    <t>Пустомитівський  р-н, с. Оброшино</t>
  </si>
  <si>
    <t>Стрийський р-н, с. Підгірці</t>
  </si>
  <si>
    <t>Бродівський р-н, с. Підгірці</t>
  </si>
  <si>
    <t>Турківський район, Яблунське л-во:  кв. 1-24; Боринське л-во: кв. 23 (в т.ч. ДЛФ 4392 га)</t>
  </si>
  <si>
    <t>Старосамбірський район, , Головецьке,  Мшанецьке та Старявське л-ва,  кв.37-58; 64-75,  Спаське л-во:  кв. 1-14;</t>
  </si>
  <si>
    <t>Жовківський р-н Яворівський р-н</t>
  </si>
  <si>
    <t>Пустомитівський р-н, Липниківське л-во,  кв. 93-116,  Товщівське л-во,  кв. 39-41, 45-87, 89, 93;</t>
  </si>
  <si>
    <t>Зарічненська сільська рада, Селянська спілка “Свіча”</t>
  </si>
  <si>
    <t>Перемишлянський р-н, Романівське л-во,  кв.15 (в.1-23),16 (в.1-14),  20 (в.1-15), 25 (в.1-14),  26 (в.1-10), 27 (в.1-12).</t>
  </si>
  <si>
    <t>Перемишлянський р-н, Бібрський ДЛГ, Свіржське л-во, кв.31 (1-3,8-10,13-19), 33(1-16), 34 (1-11), 35(1-11), 36(1-15), 37(1-15), 38(1-12), 39(1-28)</t>
  </si>
  <si>
    <t>Миколаївський р-н, , Комарнівське л-во, кв.39 (1-44)</t>
  </si>
  <si>
    <t>Сколівський р-н, Гребенівське л-во,  кв.14-22, 40, 45, 49, 51; Дубинське л-во,  кв. 19-21, 23-25;</t>
  </si>
  <si>
    <t>Сокальський р-н, Сокальське л-во, кв. 72-88</t>
  </si>
  <si>
    <t>Стрийський р-н, Моршинське л-во, кв.7-48,50-69</t>
  </si>
  <si>
    <t>Турківський р-н,  Розлуцьке л-во,  кв.12,13</t>
  </si>
  <si>
    <t>Жовківський район, В’язівське лісництво,  Кв. 61, 62, 69, 70;</t>
  </si>
  <si>
    <t>Дрогобицький р-н, Бориславське л-во, кв. 38-43, 45-50, 52-58, 60-64, 66, 68, 75-78, 80, 81, 83-89.</t>
  </si>
  <si>
    <t>Жидачівський р-н,  м. Жидачів</t>
  </si>
  <si>
    <t>Турківський р-н,  с. Верхнє Висоцьке,  с. Матків</t>
  </si>
  <si>
    <t>м. Львів,  Личаківський р-н,  Винниківське л-во,  кв. 6-10, 14-19</t>
  </si>
  <si>
    <t>Жовківський р-н,  Брюховицьке л-во,  кв.1-38</t>
  </si>
  <si>
    <t>Городоцький та Пустомитівськийр-ни, Лапаївське л-во,  кв. 52-92, 95-107</t>
  </si>
  <si>
    <t>Створено 1984*. Зменшення площі затверджено рішенням Львівської обласної ради народних депутатів № 71 від 01.10.98 р.</t>
  </si>
  <si>
    <t>Пустомитівськийр-ни, Винниківське л-во,  кв. 49-71, 84-86</t>
  </si>
  <si>
    <t>м. Львів,  Личаківський р-н,  Винниківське л-во,  кв. 22, 28-30, 33-35, 38-44</t>
  </si>
  <si>
    <t>Жовківський та Яворівський р-ни, Завадівське л-во,  кв.1-66</t>
  </si>
  <si>
    <t>Сокальський р-н, Радехівський р-н, Сокальське л-во,  кв. 44-55, 57-71</t>
  </si>
  <si>
    <t>Бродівський р-н, Підкамінське л-во,  кв. 48, вид.1</t>
  </si>
  <si>
    <t xml:space="preserve">Буський р-н,  урочище «Гаївське» кв. 13 </t>
  </si>
  <si>
    <t xml:space="preserve">Старосамбірський р-н, Добромильське л-во, кв. 5  </t>
  </si>
  <si>
    <t>Самбірський р-н, Дублянськел-во,  кв. 4, вид. 1</t>
  </si>
  <si>
    <t>Радехівський р-н, Радехівське л-во, кв. 28-44,46-58</t>
  </si>
  <si>
    <t>Яворівський р-н,  смт. Івано-Франкове, Страдчівський НВК, Страдчівське л-во,  кв. 49 (1-6, 9)</t>
  </si>
  <si>
    <t>Буський р-н,  Ожидівське л-во,  кв. 26 (1)</t>
  </si>
  <si>
    <t>Буський р-н,  Соколянське л-во, кв. 45 (3,5,9,10)</t>
  </si>
  <si>
    <t>Буський р-н,  Верблянське л-во,  кв. 55 (1)</t>
  </si>
  <si>
    <t>Кам¢янко-Бузький р-н,  Таданівське л-во,  кв. 27 (1)</t>
  </si>
  <si>
    <t>Бродівський р-н, Заболотцівське л-во,  кв. 69 (28)</t>
  </si>
  <si>
    <t>Бродівський р-н, Заболотцівське л-во,  кв. 94 (1,2,6)</t>
  </si>
  <si>
    <t>Бродівський р-н,  Лагодівське л-во,  кв. 73 (4)</t>
  </si>
  <si>
    <t>Бродівський р-н,  Лешнівське л-во,  кв. 48 (1,2,13)</t>
  </si>
  <si>
    <t>Дрогобицький р-н, Підбузьке л-во,  кв. 17 (2,9),  кв. 18 (1,2)</t>
  </si>
  <si>
    <t>Жовківський р-н,  Жовківське л-во,  кв. 44 (3)</t>
  </si>
  <si>
    <t>Сокальський р-н,  Великомостівське л-во, кв. 16 (5,16)</t>
  </si>
  <si>
    <t>Сокальський р-н,  Великомостівське л-во, кв. 20 (4)</t>
  </si>
  <si>
    <t>Жовківський р-н,  В¢язівське л-во,  кв. 45 (11)</t>
  </si>
  <si>
    <t>Золочівський р-н,  Словітське л-во,  кв. 18 (2)</t>
  </si>
  <si>
    <t>Золочівський р-н,  Сасівське л-во,  кв. 51 (3,4),  кв. 52 (6)</t>
  </si>
  <si>
    <t>Пустомитівський р-н, Товщівське л-во.  кв. 42 (2,3)</t>
  </si>
  <si>
    <t>Радехівський р-н, Лопатинське л-во,  кв. 66 (7)</t>
  </si>
  <si>
    <t xml:space="preserve">Радехівський р-н, Нивицьке л-во,  кв. 31,32  </t>
  </si>
  <si>
    <t>Сколівський р-н, Тухлянське л-во,  кв. 1,5</t>
  </si>
  <si>
    <t>Сколівський р-н, Головецьке  л-во,  кв. 16 (18)</t>
  </si>
  <si>
    <t xml:space="preserve">Сколівський р-н, Тухлянське  л-во,  кв. 28 (1,3)  </t>
  </si>
  <si>
    <t>Сколівський р-н, Рожанське  л-во, кв. 23 (3)</t>
  </si>
  <si>
    <t>Сколівський р-н, Тухлянське  л-во,  кв. 1 (8)</t>
  </si>
  <si>
    <t>Сколівський р-н, Дубинське  л-во,  кв. 7, 10 (9, 22);  кв. 12, 22, 23;</t>
  </si>
  <si>
    <t>Старосамбірський р-н,  Міженецьке л-во,  кв. 10 (9, 10);</t>
  </si>
  <si>
    <t>Старосамбірський р-н,  Добромильське л-во,  кв. 10 (2)</t>
  </si>
  <si>
    <t>Старосамбірський р-н,  Сусідовицьке л-во,  кв. 22 (21);</t>
  </si>
  <si>
    <t>Стрийський р-н,  Любинцівське л-во,  кв. 25 (8, 10, 11),  кв.  26 (2-6, 10)</t>
  </si>
  <si>
    <t>Сокальський р-н, Сокальське л-во,  кв. 40 (3),  кв. 43 (2)</t>
  </si>
  <si>
    <t>Старосамбірський р-н,  Старявське  л-во,  кв. 3 (2)</t>
  </si>
  <si>
    <t>Турківський р-н,  Мохнатське л-во,  кв. 8 (3,4)</t>
  </si>
  <si>
    <t>Стрийський р-н,  Любинцівське л-во,  кв. 14 (5, 7, 9, 10)</t>
  </si>
  <si>
    <t>Турківський р-н,  Либохорівське л-во,  кв. 41 (1)</t>
  </si>
  <si>
    <t>Яворівський р-н,  Немирівське л-во,  кв. 21, 22, 27, 28</t>
  </si>
  <si>
    <t>Стрийський р-н,  Лотатницьке  л-во,  кв. 2  (1, 6)</t>
  </si>
  <si>
    <t>Миколаївський р-н,  Роздільське л-во, кв. 22 (5),  кв. 23 (1, 6),  кв. 26 (1, 3),  кв. 28 (1, 5, 6)</t>
  </si>
  <si>
    <t>Стрийський р-н,  Лотатницьке л-во,  кв. 27, 28</t>
  </si>
  <si>
    <t>Турківський р-н,  Мохнатське л-во,  кв. 9 (1)</t>
  </si>
  <si>
    <t>Дрогобицький р-н,  с. Болехівці, с. Верхні Гаї</t>
  </si>
  <si>
    <t>СПП “Відродження” КСП “Верховина”</t>
  </si>
  <si>
    <t>Сколівський р-н,  Головецьке л-во,  кв. 6,7,13,14</t>
  </si>
  <si>
    <t>Сколівський р-н,  Рожанське л-во,  кв. 41,42</t>
  </si>
  <si>
    <t>Сколівський р-н,  Сможанське л-во,  кв. 24,25</t>
  </si>
  <si>
    <t>Сколівський р-н,  Верхнячківське л-во,  кв. 6-8</t>
  </si>
  <si>
    <t xml:space="preserve">Сколівський р-н,  Сможанське л-во,  кв. 2-3,21-23;  Климецьке л-во, кв. 1-6  </t>
  </si>
  <si>
    <t>Сколівський р-н,  Климецьке л-во,  кв. 21,25</t>
  </si>
  <si>
    <t>Сколівський р-н,  Головецьке л-во,  кв. 22</t>
  </si>
  <si>
    <t>Сколівський р-н,  Верхнячківське л-во,  кв. 21</t>
  </si>
  <si>
    <t>Сколівський р-н,  Тухлянське л-во,  кв. 23,24</t>
  </si>
  <si>
    <t>Пустомитівський р-н, с. Оброшино</t>
  </si>
  <si>
    <t>“Falco-ЛТД” еколого-розплідний методичний центр</t>
  </si>
  <si>
    <t>Городоцький район, м. Комарно</t>
  </si>
  <si>
    <t>Городоцький р-н, с. Вишня</t>
  </si>
  <si>
    <t>Городоцький р-н, с. Суховоля</t>
  </si>
  <si>
    <t>Городоцький р-н, с.м.т. Великий Любінь</t>
  </si>
  <si>
    <t>Жидачівський р-н, с. Піддністряни</t>
  </si>
  <si>
    <t>Піддністрянська школа-інтернат</t>
  </si>
  <si>
    <t>Жидачівський р-н, с. Лівчиці</t>
  </si>
  <si>
    <t>Лівчицька школа-інтернат</t>
  </si>
  <si>
    <t>Жидачівський р-н, м. Ходорів</t>
  </si>
  <si>
    <t>Золочівський р-н, с.м.т. Глиняни</t>
  </si>
  <si>
    <t>Золочівський р-н, с.м.т. Поморяни</t>
  </si>
  <si>
    <t>Кам’янко-Бузький р-н, с. Тадані</t>
  </si>
  <si>
    <t>Кам’янко-Бузька восьмирічна школа</t>
  </si>
  <si>
    <t>Миколаївський р-н, с.м.т. Н. Роздол</t>
  </si>
  <si>
    <t>Миколаївський р-н, с. Заклад</t>
  </si>
  <si>
    <t>Мостиський р-н, с. Крукеничі</t>
  </si>
  <si>
    <t>Старосамбірський р-н, с. Муроване</t>
  </si>
  <si>
    <t>Стрийський р-н, с. Бережниця</t>
  </si>
  <si>
    <t>Яворівський р-н, с.м.т. Немирів</t>
  </si>
  <si>
    <t>Яворівський р-н, с.м.т. Шкло</t>
  </si>
  <si>
    <t>Яворівський р-н, с. Свидниця</t>
  </si>
  <si>
    <t>Яворівський р-н, с. Нагачів</t>
  </si>
  <si>
    <t>Парк кінця ХІХ століття  “На Валах”</t>
  </si>
  <si>
    <t>Парк ім.  Т. Шевченка</t>
  </si>
  <si>
    <t>Парк Нижанківського</t>
  </si>
  <si>
    <t>Кам’янко-Бузький р-н, с.м.т. Новий Яричів</t>
  </si>
  <si>
    <t>Кам’янко-Бузький р-н, с. Неслухів</t>
  </si>
  <si>
    <t>Мостиський р-н, с. Тишковичі</t>
  </si>
  <si>
    <t>Дрогобицький р-н, м. Трускавець</t>
  </si>
  <si>
    <t>Пустомитівський р-н, с. Верхня Білка</t>
  </si>
  <si>
    <t>Пустомитівський р-н, Лапаївське л-во, кв. 35 (5,6)</t>
  </si>
  <si>
    <t>Мостиський р-н, с. Судова Вишня</t>
  </si>
  <si>
    <t>Мостиський р-н, с. Тшенець</t>
  </si>
  <si>
    <t>Жовківський р-н м. Жовква</t>
  </si>
  <si>
    <t>Жовківський р-н, с. Надичі</t>
  </si>
  <si>
    <t>Перемишлянський р-н, с. Бібрка</t>
  </si>
  <si>
    <t>Самбірський р-н, с. Корналовичі</t>
  </si>
  <si>
    <t>Сколівський р-н, с. Дубина</t>
  </si>
  <si>
    <t>м. Сколе, вул. Князя Святослава</t>
  </si>
  <si>
    <t>Сокальський р-н, с. Тартаків</t>
  </si>
  <si>
    <t>Старосамбірський р-н, с. Ракове</t>
  </si>
  <si>
    <t>Стрийський р-н, м. Моршин</t>
  </si>
  <si>
    <t>Бродівський р-н, Підкамінське л-во,  кв. 45 (9,13)</t>
  </si>
  <si>
    <t>Золочівський р-н, Білокамінське л-во,  кв. 51-54</t>
  </si>
  <si>
    <t>Золочівський  район, Білокамінське л-во  кв.19 (1,2)</t>
  </si>
  <si>
    <t>Рішення Львівського облвиконкому  №495 від 09.10.84. Розширення площі Рішенням сесії Львівської обл. ради  №56 від 15.10.2002р.</t>
  </si>
  <si>
    <t>Золочівський  район, Білокамінське л-во  кв.47-49</t>
  </si>
  <si>
    <t>Сколівський р-н, Дубинське л-во,  кв.18 (1,2,9,10)</t>
  </si>
  <si>
    <t>Сколівський р-н, Сколівський ДЛГ, Підгородцівське л-во, кв.18 (1,2,7-9)</t>
  </si>
  <si>
    <t>Бродівський р-н, Пеняцьке л-во,  кв. 60</t>
  </si>
  <si>
    <t>Стрийський р-н,  с. Розгірче</t>
  </si>
  <si>
    <t>Миколаївський р-н, Стрийський ДЛГ, Роздольське л-во,  кв. 7-17</t>
  </si>
  <si>
    <t>Старосамбірський р-н,  с. Спас</t>
  </si>
  <si>
    <t>Кам¢янко-Бузький р-н,  с. Зубів Міст</t>
  </si>
  <si>
    <t>Дрогобицький р-н, с. Івано-Франкове, Ів.Франківське л-во, кв.21 (в.23-32)</t>
  </si>
  <si>
    <t>Яворівський р-н, с. Страдч,  Ів.Франківське л-во, кв.32,(в.11-17)</t>
  </si>
  <si>
    <t>Турківський р-н, Вовчанське л-во,  кв.21 (16,17,19,21,22),  кв. 22 (1-7)</t>
  </si>
  <si>
    <t>Яворівський р-н,  с.м.т. Івано-Франкове, Страдчівський НВК Укр ДЛТУ, Страдчівське л-во, кв. 14-22</t>
  </si>
  <si>
    <t>м.Городок СШ №2</t>
  </si>
  <si>
    <t>Городоцький р-н долина ріки Верещиці</t>
  </si>
  <si>
    <t>Городоцький р-н с.м.т. Великий Любінь</t>
  </si>
  <si>
    <t>Дрогобицький р-н, с. Смятинка</t>
  </si>
  <si>
    <t>Жидачівський р-н, с. Бортники</t>
  </si>
  <si>
    <t>Бортниківська сільська рада Жидачівського р-ну</t>
  </si>
  <si>
    <t>м. Жидачів, вул. Міцкевича, 29</t>
  </si>
  <si>
    <t>Бродівський р-н,  Сасівське л-во,  кв. 41(1,4); кв. 42(1); кв. 44(4,5,7,8); кв. 45(1,2,4-6); кв. 46(1)</t>
  </si>
  <si>
    <t>Жидачівський р-н, с. Тейсарів</t>
  </si>
  <si>
    <t>Золочівський р-н, с. Хмелева</t>
  </si>
  <si>
    <t>Миколаївський р-н, Роздільське л-во,  кв. 39(3,5)</t>
  </si>
  <si>
    <t>Жовківський р-н, с.м.т. Куликів</t>
  </si>
  <si>
    <t>Перемишлянський  р-н  с.Свірж</t>
  </si>
  <si>
    <t>Самбірський р-н, с. Чайковичі</t>
  </si>
  <si>
    <t>м. Сколе, вул. Князя Святослава, 13</t>
  </si>
  <si>
    <t>м. Сколе, вул. Лісна</t>
  </si>
  <si>
    <t>Сколівський р-н, Климецьке л-во,  кв.21(6)</t>
  </si>
  <si>
    <t>Старосамбірський р-н, м. Добромиль,  вул. Червоноармійська,28</t>
  </si>
  <si>
    <t>Старосамбірський р-н, м. Добромиль, вул. Я. Галана. 3</t>
  </si>
  <si>
    <t>Стрийський р-н, Моршинське л-во,  кв. 68 (10)</t>
  </si>
  <si>
    <t>Яворівський р-н, с. Дрогомишль</t>
  </si>
  <si>
    <t>Яворівський р-н, с. Старий Яричів</t>
  </si>
  <si>
    <t>м. Яворів,  вул. Гребінки</t>
  </si>
  <si>
    <t>Магнолія Кобус (3 екз)</t>
  </si>
  <si>
    <t>м. Львів, вул. Рудницького,25</t>
  </si>
  <si>
    <t>м.Львів, вул.С.Бандери,12</t>
  </si>
  <si>
    <t>м.Львів, вул.Коновальця, 94</t>
  </si>
  <si>
    <t>м. Львів, вул. Копистинського, 9</t>
  </si>
  <si>
    <t>м. Львів, с.м.т. Брюховичі, Завадівське л-во (контора)</t>
  </si>
  <si>
    <t>м. Львів, вул. Кибальчича, 11</t>
  </si>
  <si>
    <t>Тис ягідний (3 екз)</t>
  </si>
  <si>
    <t>м. Львів, вул. Мушака, 54</t>
  </si>
  <si>
    <t>м. Львів, вул. І. Франка, 133</t>
  </si>
  <si>
    <t>м. Львів, вул. Бойківська, 4</t>
  </si>
  <si>
    <t>м. Львів,  м. Винники,  Винниківське л-во,  кв. 20 (6)</t>
  </si>
  <si>
    <t>м. Дрогобич, вул. Словацького, 29</t>
  </si>
  <si>
    <t>м. Дрогобич вул. Стрийська, 443</t>
  </si>
  <si>
    <t>м. Дрогобич пл. Незалежності</t>
  </si>
  <si>
    <t>Бук червонолистий (2 екз)</t>
  </si>
  <si>
    <t>м. Дрогобич вул. Гоголя, 42</t>
  </si>
  <si>
    <t>Група тисів (4 екз)</t>
  </si>
  <si>
    <t>м. Дрогобич вул. Міцкевича, 34</t>
  </si>
  <si>
    <t>Група туй західних (7 екз)</t>
  </si>
  <si>
    <t>м. Дрогобич вул. Гоголя, 26</t>
  </si>
  <si>
    <t>м. Дрогобич вул. Гоголя,26</t>
  </si>
  <si>
    <t>м. Стрий, вул. Осипенка, 15</t>
  </si>
  <si>
    <t xml:space="preserve">Бродівський р-н, Бродівське л-во,  кв. 17(6) </t>
  </si>
  <si>
    <t>Жовківський р-н, Вязівське л-во, кв. 45 (6)</t>
  </si>
  <si>
    <t>Сколівський р-н, Орівське л-во,  кв. 25(7), кв. 24(21)</t>
  </si>
  <si>
    <t>м. Стрий, вул. Ломоносова,4</t>
  </si>
  <si>
    <t>м. Львів, вул. Рудницького, 12</t>
  </si>
  <si>
    <t>м. Львів, вул. Рудницького, 15</t>
  </si>
  <si>
    <t>м. Львів, вул. Труша, 19</t>
  </si>
  <si>
    <t>м. Львів, вул.Труша, 19</t>
  </si>
  <si>
    <t>м. Львів, вул. Труша, 24</t>
  </si>
  <si>
    <t>м. Львів, вул. Труша, 23</t>
  </si>
  <si>
    <t>м. Львів, вул. Ів. Франка, 122</t>
  </si>
  <si>
    <t>м. Львів, вул.Мушака, 54</t>
  </si>
  <si>
    <t>м. Львів, вул. Котляревського, 15</t>
  </si>
  <si>
    <t>Кам¢янко-Бузький р-н, с. Батятичі</t>
  </si>
  <si>
    <t>Рішення Львівської обласної ради від  22.09.2010 р. № 1330</t>
  </si>
  <si>
    <t>с. Велике Сокальського р-ну; Бендюзьке лісництво,  квартал 62, виділ 6</t>
  </si>
  <si>
    <t xml:space="preserve">ДП "Радехівське ЛГ"  </t>
  </si>
  <si>
    <t>Рішення Львівської обласної ради від  14.07.2011 р. № 206</t>
  </si>
  <si>
    <t xml:space="preserve">Ясен Яна Павліковського  </t>
  </si>
  <si>
    <t>м. Угнів Сокальського р-ну</t>
  </si>
  <si>
    <t xml:space="preserve">Дуб Куличків  </t>
  </si>
  <si>
    <t>с. Куличків Сокальського р-ну</t>
  </si>
  <si>
    <t xml:space="preserve">Дуб Виговського  </t>
  </si>
  <si>
    <t>с. Руда  Жидачівського р-ну</t>
  </si>
  <si>
    <t xml:space="preserve">Дуб Вепрь  </t>
  </si>
  <si>
    <t>с. Піддністряни Жидачівського р-ну</t>
  </si>
  <si>
    <t xml:space="preserve">Зубрів дуб  </t>
  </si>
  <si>
    <t>с. Нова Скварява Жовківського р-ну</t>
  </si>
  <si>
    <t xml:space="preserve">Явір Захара Беркута  </t>
  </si>
  <si>
    <t>с. Тухолька  Сколівського р-ну</t>
  </si>
  <si>
    <t>с. Репехів  Жидачівського р-ну</t>
  </si>
  <si>
    <t>с. Муроване  Сокальського р-ну</t>
  </si>
  <si>
    <t>с. Явора Турківського р-ну</t>
  </si>
  <si>
    <t xml:space="preserve">Липа Святого Михаїла  </t>
  </si>
  <si>
    <t>с. Бодячів  Сокальського р-ну</t>
  </si>
  <si>
    <t xml:space="preserve">Липа Кравчуків  </t>
  </si>
  <si>
    <t>с. Коросне  Перемишлянського р-ну</t>
  </si>
  <si>
    <t>с. Сприня  Самбірського р-ну</t>
  </si>
  <si>
    <t xml:space="preserve">Дерева Маркіяна Шашкевича  </t>
  </si>
  <si>
    <t>с. Підлисся Золочівського р-ну</t>
  </si>
  <si>
    <t>Ст. Самбірський р-н, с. Стара Сіль</t>
  </si>
  <si>
    <t>селянська спілка с. Стара Сіль</t>
  </si>
  <si>
    <t>Ст. Самбірський р-н, с. Лавриків та с. Волошиново</t>
  </si>
  <si>
    <t>Ст. Самбірський р-н, біля с. Грозьово</t>
  </si>
  <si>
    <t>Свердловина № 6 (мін. води)</t>
  </si>
  <si>
    <t>Стрийський р-н, с. Баня Лисовецька</t>
  </si>
  <si>
    <t>Свердловина № 20 а</t>
  </si>
  <si>
    <t>Стрийський р-н, курорт “Моршин”</t>
  </si>
  <si>
    <t>Свердловина № 17 а</t>
  </si>
  <si>
    <t>Буський р-н, с.м.т. Олесько</t>
  </si>
  <si>
    <t>Дрогобицький р-н, Східницьке л-во, кв. 7(13), кв. 5(7)</t>
  </si>
  <si>
    <t>Жидачівський р-н, с. Вільховець</t>
  </si>
  <si>
    <t>Самбірський р-н, с. Никловичі</t>
  </si>
  <si>
    <t>Сколівський р-н, с. Корчин</t>
  </si>
  <si>
    <t>Сколівський р-н, с. Тухля</t>
  </si>
  <si>
    <t>Сколівський р-н, с. Гребенів</t>
  </si>
  <si>
    <t>Турківський р-н, с. Розлуч</t>
  </si>
  <si>
    <t>Турківський р-н, с. Карпати</t>
  </si>
  <si>
    <t>Турківський р-н, с. Мала Волосянка</t>
  </si>
  <si>
    <t>Городоцький р-н, с.м.т. Любінь Великий</t>
  </si>
  <si>
    <t>Бродівський р-н, с. Підкамінь</t>
  </si>
  <si>
    <t>Жидачівський р-н, с.м.т. Журавно</t>
  </si>
  <si>
    <t>Миколаївський р-н, с. Тростянець</t>
  </si>
  <si>
    <t>м. Борислав, лівий берег  р. Тисмениці</t>
  </si>
  <si>
    <t>м. Борислав, вул. Б. Хмельницького, 64</t>
  </si>
  <si>
    <t>Миколаївський р-н, Бориницьке л-во,  кв. 32 (3,4)</t>
  </si>
  <si>
    <t>Мостиський р-н, с. Воляновичі</t>
  </si>
  <si>
    <t>Сколівський р-н, Волосянське л-во,  кв. 12 (27)</t>
  </si>
  <si>
    <t>Старосамбірський р-н, Спаське л-во,  кв. 24(10)</t>
  </si>
  <si>
    <t>Турківський р-н, Сможанське л-во,  кв.29 (7)</t>
  </si>
  <si>
    <t>Турківський р-н, с. В. Висоцьке</t>
  </si>
  <si>
    <t>Турківський р-н, с.м.т. Бориня</t>
  </si>
  <si>
    <t>Сколівський р-н, Верхньосиньовиднівське л-во, кв. 13(1)</t>
  </si>
  <si>
    <t>Івано-Франківська область</t>
  </si>
  <si>
    <t xml:space="preserve">Всього територій та об`єктів ПЗФ загальнодержавного  значення   </t>
  </si>
  <si>
    <t xml:space="preserve">Всього територій та об`єктів ПЗФ загальнодержавного значення </t>
  </si>
  <si>
    <t>Жовківського р-ну: Дев’ятирська с/р – 1557 га, Липницька с/р –  1128 га, Кам’яногірська с/р – 953 га, Кубинська с/р – 3552 га, Потелецька  с/р – 4962 га, Крехівська с/р – 2775 га, Магерівська с/р –  1862 га,  Яворівського р-ну: Середкевичівська с/р – 2350 га,</t>
  </si>
  <si>
    <t xml:space="preserve">Разом заказників ентомологічних </t>
  </si>
  <si>
    <t xml:space="preserve">Разом заказників гідрологічних </t>
  </si>
  <si>
    <t>Всього парків-пам’яток садо-паркового мистецтва місцевого значення</t>
  </si>
  <si>
    <t>Разом пам`яток  природи комплексних</t>
  </si>
  <si>
    <t xml:space="preserve">Разом пам`яток природи ботанічних </t>
  </si>
  <si>
    <t xml:space="preserve">Всього пам’яток природи місцевого значення </t>
  </si>
  <si>
    <t xml:space="preserve">Всього територій та об`єктів ПЗФ місцевого значення </t>
  </si>
  <si>
    <t>Миколаївська область</t>
  </si>
  <si>
    <t>“Єланецький степ”</t>
  </si>
  <si>
    <t>Єланецький, Новоодеський</t>
  </si>
  <si>
    <t>Указ Президента України від 17.07.96 № 575/96</t>
  </si>
  <si>
    <t>Кривоозерський, Первомайський, Арбузинський, Вознесенський, Доманівський, Братський  р-ни</t>
  </si>
  <si>
    <t>Указ Президента України від  30.04.09 № 279/2009</t>
  </si>
  <si>
    <t>Очаківський, Березанський р-ни</t>
  </si>
  <si>
    <t>Указ Президента України від 16.12.2009 № 1056/2009</t>
  </si>
  <si>
    <t>заказник “Рацинська дача”</t>
  </si>
  <si>
    <t>ДП “Вознесенське лісове господарство”</t>
  </si>
  <si>
    <t xml:space="preserve">Постанова Ради Міністрів УРСР від 28.10.74 № 500;  </t>
  </si>
  <si>
    <t>ДП “Веселинівське лісове господарство”</t>
  </si>
  <si>
    <t xml:space="preserve">Постанова Ради Міністрів УРСР № 105 від 29.01.60; </t>
  </si>
  <si>
    <t>ДП “Володимирівське лісове господарство”</t>
  </si>
  <si>
    <t>Розпорядження Ради Міністрів СССР від 14.10.75 № 780;</t>
  </si>
  <si>
    <t>біосферний заповідник</t>
  </si>
  <si>
    <t>Миколаївський зоопарк</t>
  </si>
  <si>
    <t>м. Миколаїв</t>
  </si>
  <si>
    <t xml:space="preserve">Постанова Ради Міністрів СРСР від 22.07.83 № 311 </t>
  </si>
  <si>
    <t>«Кінбурнська коса»</t>
  </si>
  <si>
    <t>Очаківський р-н</t>
  </si>
  <si>
    <t>Покровська сільська рада, ДП «Очаківське лісомисливське господарство» та ін..</t>
  </si>
  <si>
    <t>Рішення облради №16 від 15.10.92</t>
  </si>
  <si>
    <t>«Гранітно-степове Побужжя»</t>
  </si>
  <si>
    <t>Врадіївський, Кривоозерський, Первомайський, Арбузинський, Вознесенський, Доманівський, Братський  р-ни</t>
  </si>
  <si>
    <t>Грушівська, Мигійська, Романо-Балківська, Кумарівська, Кам’яномостівська,   Врадіївська, Кумарівська, Березківська, Семенівська, Іванівська, Костянтинівська, Богданівська, Прибузька, Трикратська, Петропавловська сільради, Южноукраїнська міська рада, ДП „Врадіївське лісове господарство”, ДП „Вознесенське лісове господарство”, ДП «Веселинівське лісове господарство”, Южноукраїнська АЕС та ін.</t>
  </si>
  <si>
    <t>Рішення облради  № 10 від 06.07.06 № 3 від 27.05.05  №5 від 23.12.99 №7 від 25.10.96 №10 від 28.04.95 №27 від 18.03.94</t>
  </si>
  <si>
    <t>«Тилігульський»</t>
  </si>
  <si>
    <t>Березанський район</t>
  </si>
  <si>
    <t>Ташинська, Краснопільська, Анатоліївська, Червоноукраїнська, Коблевська сільради, ДП «Очаківське лісомисливське господарство»</t>
  </si>
  <si>
    <t>№ 8 від 28.04.95</t>
  </si>
  <si>
    <t>«Приінгульський»</t>
  </si>
  <si>
    <t>Новобузький район</t>
  </si>
  <si>
    <t>Новобузька міська рада, Кам’янська, Софіївська, Розанівська сільради та ін.</t>
  </si>
  <si>
    <t>№ 6 від 17.12.02</t>
  </si>
  <si>
    <t>«Висунсько-Інгулецький»</t>
  </si>
  <si>
    <t>Березнегуватський</t>
  </si>
  <si>
    <t>Березнегуватська селищна рада, Білокриницька, Висунська, Любомирівська, Маліївська, Мурахівська, Нововолодимирівська, Новосевастопольська, Сергіївська та Федорівська сільські ради</t>
  </si>
  <si>
    <t xml:space="preserve">№ 9 від 25.11.11 </t>
  </si>
  <si>
    <t>Острів Довгий</t>
  </si>
  <si>
    <t>м. Первомайськ</t>
  </si>
  <si>
    <t xml:space="preserve">№ 527 від 01.10.74 </t>
  </si>
  <si>
    <t>Півострів Піщаний</t>
  </si>
  <si>
    <t>Жовтневий р-н</t>
  </si>
  <si>
    <t>№ 24 від 07.07.92</t>
  </si>
  <si>
    <t>Вовча Балка</t>
  </si>
  <si>
    <t>Новоодеський р-н</t>
  </si>
  <si>
    <t>землі державної власності (запас)</t>
  </si>
  <si>
    <t>№ 11 від 12.03.93</t>
  </si>
  <si>
    <t xml:space="preserve">Новопетрівські плавні  </t>
  </si>
  <si>
    <t>Петрово-Солониський</t>
  </si>
  <si>
    <t>Миколаївський р-н</t>
  </si>
  <si>
    <t>землі державної власності (запас), ДП «Миколаївське лісове господарство»</t>
  </si>
  <si>
    <t>№ 7 від 13.05.93</t>
  </si>
  <si>
    <t>Мурахівський</t>
  </si>
  <si>
    <t>Березнегуватський р-н</t>
  </si>
  <si>
    <t>№ 20 від 18.03.94</t>
  </si>
  <si>
    <t xml:space="preserve">Висунський </t>
  </si>
  <si>
    <t>Біла Криниця</t>
  </si>
  <si>
    <t>Водоспад</t>
  </si>
  <si>
    <t>Казанківський р-н</t>
  </si>
  <si>
    <t>№ 24 від 02.02.95</t>
  </si>
  <si>
    <t>Попова Дача</t>
  </si>
  <si>
    <t>Новоодеський, Вознесенський р-ни</t>
  </si>
  <si>
    <t>Пташиний</t>
  </si>
  <si>
    <t>Доманівський р-н</t>
  </si>
  <si>
    <t>землі загального користування</t>
  </si>
  <si>
    <t>Гора</t>
  </si>
  <si>
    <t>Михайлівський степ</t>
  </si>
  <si>
    <t>землі запасу Михайлівської сільської ради, ПП «Арчар Тур», ДП „Миколаївське лісове господарство” та ін.</t>
  </si>
  <si>
    <t>№13 від 14.08.97</t>
  </si>
  <si>
    <t>Бондаревські джерела</t>
  </si>
  <si>
    <t>№15 від 30.12.10</t>
  </si>
  <si>
    <t>Баштанський р-н</t>
  </si>
  <si>
    <t>землі державної власності (запас), ДП «Баштанське лісове господарство»</t>
  </si>
  <si>
    <t>№12 від 30.12.10</t>
  </si>
  <si>
    <t>Варюшино</t>
  </si>
  <si>
    <t>Веселинівський р-н</t>
  </si>
  <si>
    <t xml:space="preserve">№623 від 25.12.79 </t>
  </si>
  <si>
    <t>Дорошівка</t>
  </si>
  <si>
    <t>Вознесенський р-н</t>
  </si>
  <si>
    <t>№448 від 23.10.84</t>
  </si>
  <si>
    <t>Балабанівка</t>
  </si>
  <si>
    <t xml:space="preserve">ДП «Миколаївське лісове господарство» </t>
  </si>
  <si>
    <t>Мішково-Погорілове</t>
  </si>
  <si>
    <t>ДП «Миколаївське лісове господарство»</t>
  </si>
  <si>
    <t>Олександрівська дача</t>
  </si>
  <si>
    <t>Арбузинський р-н</t>
  </si>
  <si>
    <t>ДП “Врадіївське лісове господарство”</t>
  </si>
  <si>
    <t>Новоселівка</t>
  </si>
  <si>
    <t>ДП «Вознесенське лісове господарство»</t>
  </si>
  <si>
    <t>Добра Криниця(БОТАНІЧНИЙ)</t>
  </si>
  <si>
    <t xml:space="preserve">ДП «Баштанське лісове господарство» </t>
  </si>
  <si>
    <t>Вільне</t>
  </si>
  <si>
    <t>Братський р-н</t>
  </si>
  <si>
    <t>ДП «Єланецьке лісове господарство»</t>
  </si>
  <si>
    <t>Володимирівська дача</t>
  </si>
  <si>
    <t xml:space="preserve">ДП «Володимирівське лісове господарство» </t>
  </si>
  <si>
    <t>Байрак</t>
  </si>
  <si>
    <t>Первомайський р-н</t>
  </si>
  <si>
    <t>Кам’яна Балка</t>
  </si>
  <si>
    <t>землі державної власності (запас), ДП „Єланецьке лісове господарство”</t>
  </si>
  <si>
    <t xml:space="preserve">Мартинівське </t>
  </si>
  <si>
    <t>№ 448 від 23.10.84</t>
  </si>
  <si>
    <t>Івано-Кепіне</t>
  </si>
  <si>
    <t>Снігурівський р-н</t>
  </si>
  <si>
    <t>№ 336 від 16.12.87</t>
  </si>
  <si>
    <t xml:space="preserve">Яковлівський </t>
  </si>
  <si>
    <t>№ 336 від 16.12.87 №336 від 16.12.87</t>
  </si>
  <si>
    <t>Пелагеївський</t>
  </si>
  <si>
    <t>Новобузький  р-н</t>
  </si>
  <si>
    <t xml:space="preserve">№ 11 від 12.03.93 </t>
  </si>
  <si>
    <t>Скобелівська балка</t>
  </si>
  <si>
    <t>Мар’янівський</t>
  </si>
  <si>
    <t>Лощина</t>
  </si>
  <si>
    <t>Михайло-Ларинський</t>
  </si>
  <si>
    <t xml:space="preserve">ДП „Миколаївське лісове господарство” </t>
  </si>
  <si>
    <t xml:space="preserve">№ 6 від 23.04.09 </t>
  </si>
  <si>
    <t xml:space="preserve">Кримки </t>
  </si>
  <si>
    <t>Богодарівка</t>
  </si>
  <si>
    <t>Єлізаветівка</t>
  </si>
  <si>
    <t>Пониззя Тилігульського лиману</t>
  </si>
  <si>
    <t>Березанський р-н</t>
  </si>
  <si>
    <t>№ 668 від 20.12.76 №448 від 23.10.84</t>
  </si>
  <si>
    <t>Бузький</t>
  </si>
  <si>
    <t>ВАТ “Зелений гай”</t>
  </si>
  <si>
    <t>Південнобузький</t>
  </si>
  <si>
    <t>землі державної власності</t>
  </si>
  <si>
    <t>Миколаївська держрибінспекція</t>
  </si>
  <si>
    <t>Солоне озеро</t>
  </si>
  <si>
    <t>Підземне озеро</t>
  </si>
  <si>
    <t>№448 23.10.84</t>
  </si>
  <si>
    <t xml:space="preserve">Щербанівське водосховище </t>
  </si>
  <si>
    <t>Вознесенське управління зрошувальних мереж</t>
  </si>
  <si>
    <t>Жовтневе водосховище</t>
  </si>
  <si>
    <t>м.Миколаїв</t>
  </si>
  <si>
    <t>№ 281 від 11.12.90</t>
  </si>
  <si>
    <t>Софіївське водосховище</t>
  </si>
  <si>
    <t>Облводгосп</t>
  </si>
  <si>
    <t>Катеринівське водосховище</t>
  </si>
  <si>
    <t xml:space="preserve">Миколаївське міжрайонне управління водного господарства </t>
  </si>
  <si>
    <t>Курган</t>
  </si>
  <si>
    <t>Громоклійська круча</t>
  </si>
  <si>
    <t xml:space="preserve">землі державної власності (запас), </t>
  </si>
  <si>
    <t>№13 від 30.12.10</t>
  </si>
  <si>
    <t>Ленінське</t>
  </si>
  <si>
    <t>ДП “Володимирівське лісове господарство”</t>
  </si>
  <si>
    <t>Луканівка</t>
  </si>
  <si>
    <t>Кривоозерський р-н</t>
  </si>
  <si>
    <t>ДП „Врадіївське лісове господарство”</t>
  </si>
  <si>
    <t>Дуб черешчатий</t>
  </si>
  <si>
    <t>м. Миколаїв, вул. Адм. Макарова, 1</t>
  </si>
  <si>
    <t>Дуб черешчатий по вул. Адміральська, 22</t>
  </si>
  <si>
    <t>м. Миколаїв вул. Адміральська, 22</t>
  </si>
  <si>
    <t>№ 7 від 23.04.09</t>
  </si>
  <si>
    <t>м. Миколаїв, вул. Адм. Макарова, 14</t>
  </si>
  <si>
    <t>м. Миколаїв, вул.В.Морська, 38</t>
  </si>
  <si>
    <t>Ювілейне</t>
  </si>
  <si>
    <t>Волошка білоперлинна</t>
  </si>
  <si>
    <t>м. Миколаїв, жилмасив “Ліски”</t>
  </si>
  <si>
    <t xml:space="preserve">№ 283 від 05.12.89 </t>
  </si>
  <si>
    <t>Сквер “Пам’ять”</t>
  </si>
  <si>
    <t>м. Миколаїв, Будинок Природи</t>
  </si>
  <si>
    <t xml:space="preserve">№ 281 від 11.12.90 </t>
  </si>
  <si>
    <t>Себінська</t>
  </si>
  <si>
    <t>Новоодеський р-н, с.Себіно</t>
  </si>
  <si>
    <t>Зеленгорова балка</t>
  </si>
  <si>
    <t>Єланецький р-н</t>
  </si>
  <si>
    <t>Балка Широка</t>
  </si>
  <si>
    <t>ДП „Єланецьке лісове господарство”</t>
  </si>
  <si>
    <t>Камениста балка</t>
  </si>
  <si>
    <t>Балка</t>
  </si>
  <si>
    <t>Березнігуватський р-н</t>
  </si>
  <si>
    <t>Мокра Балка</t>
  </si>
  <si>
    <t>Каширове</t>
  </si>
  <si>
    <t>№ 7 від 28.04.95</t>
  </si>
  <si>
    <t>Балка Пенківська</t>
  </si>
  <si>
    <t>Рубанівський ставок</t>
  </si>
  <si>
    <t>Гирло р. Бакшала</t>
  </si>
  <si>
    <t>Старогаліцинівська</t>
  </si>
  <si>
    <t>Джерело</t>
  </si>
  <si>
    <t>смт. Березнегувате</t>
  </si>
  <si>
    <t>Вознесенський р-н, с.Александрівка</t>
  </si>
  <si>
    <t>Алексанрівська селищна рада</t>
  </si>
  <si>
    <t>Вознесенський р-н, с.Ракове</t>
  </si>
  <si>
    <t>Новогригорівська сільська рада</t>
  </si>
  <si>
    <t>Новоодеський р-н, с.Новопетрівка</t>
  </si>
  <si>
    <t>м.Вознесенськ</t>
  </si>
  <si>
    <t>Вознесенське ЖКГ</t>
  </si>
  <si>
    <t>№ 391 від 21.07.72</t>
  </si>
  <si>
    <t>Березанський р-н, с.Рибаковка</t>
  </si>
  <si>
    <t>Прибужанська сільська рада</t>
  </si>
  <si>
    <t>Первомайський р-н, с.Чаусово</t>
  </si>
  <si>
    <t>Чаусівська сільська рада</t>
  </si>
  <si>
    <t>Новоодеський р-н, с.Зайве</t>
  </si>
  <si>
    <t>Новоодеський р-н, с.Кандибіне</t>
  </si>
  <si>
    <t>Кандибінська сільська рада</t>
  </si>
  <si>
    <t>Снігурівський р-н, м.Снігурівка</t>
  </si>
  <si>
    <t>Турецький фонтан</t>
  </si>
  <si>
    <t>м. Миколаїв, яхт-клуб</t>
  </si>
  <si>
    <t>Зоряний</t>
  </si>
  <si>
    <t>№ 16 від 12.03.93</t>
  </si>
  <si>
    <t>Виступи граніту біля с.Кам’яно-Костувате</t>
  </si>
  <si>
    <t>Магматити</t>
  </si>
  <si>
    <t xml:space="preserve">№ 448 від 23.10.84 </t>
  </si>
  <si>
    <t>Виступи граніту біля с.Ясногородка</t>
  </si>
  <si>
    <t>Єланецький  р-н</t>
  </si>
  <si>
    <t>Турецький стіл</t>
  </si>
  <si>
    <t>Первомайський р-н, с.Мигія</t>
  </si>
  <si>
    <t>Протичанська скеля</t>
  </si>
  <si>
    <t>Виступи гранітів біля с.Таборівка</t>
  </si>
  <si>
    <t>№448 від 23.10.84 (5 га)</t>
  </si>
  <si>
    <t>Крива пустош</t>
  </si>
  <si>
    <t xml:space="preserve">Братський р-н </t>
  </si>
  <si>
    <t>Парк ім. Островського</t>
  </si>
  <si>
    <t>м. Вознесенськ</t>
  </si>
  <si>
    <t>Вознесенська міська рада</t>
  </si>
  <si>
    <t xml:space="preserve">Парк ім. Шевченка </t>
  </si>
  <si>
    <t>Парк ім.1-го Травня</t>
  </si>
  <si>
    <t>Парк Вознесенської школи</t>
  </si>
  <si>
    <t>Відділ освіти Вознесенської райдержадміністрації</t>
  </si>
  <si>
    <t>Старий парк</t>
  </si>
  <si>
    <t>Жовтневий р-н, с.Мішково-Погорілове</t>
  </si>
  <si>
    <t>Володимирівський парк</t>
  </si>
  <si>
    <t>Казанківський р-н, Володимирівське лісництво</t>
  </si>
  <si>
    <t>ДП „Володимирівське лісове господарство”</t>
  </si>
  <si>
    <t>Парк ім. Леніна</t>
  </si>
  <si>
    <t>Миколаївський р-н, с.Тернувате</t>
  </si>
  <si>
    <t>Обласна спілка мисливців та  рибалок</t>
  </si>
  <si>
    <t>Парк Перемоги</t>
  </si>
  <si>
    <t>м. Миколаїв,  мкр. Соляні</t>
  </si>
  <si>
    <t>ТОВ «Цунамі Юг»</t>
  </si>
  <si>
    <t>Флотський бульвар</t>
  </si>
  <si>
    <t>м. Миколаїв</t>
  </si>
  <si>
    <t xml:space="preserve">№448 від 23.10.84 </t>
  </si>
  <si>
    <t>Парк ім. Петровського</t>
  </si>
  <si>
    <t>ТОВ «Інтер фірма»</t>
  </si>
  <si>
    <t>Парк “Ліски”</t>
  </si>
  <si>
    <t>м. Миколаїв, мкр. Ліски</t>
  </si>
  <si>
    <t>КП «Миколаївські парки»</t>
  </si>
  <si>
    <t>Сиваський сквер</t>
  </si>
  <si>
    <t>м. Миколаїв, вул. Пушкінська</t>
  </si>
  <si>
    <t>Піонерський</t>
  </si>
  <si>
    <t>м. Миколаїв, вул. адм. Макарова</t>
  </si>
  <si>
    <t>Парк ім.68 моряків-десантників</t>
  </si>
  <si>
    <t>м. Миколаїв, площа ім. В.І.Леніна</t>
  </si>
  <si>
    <t>Парк ім. Ленінського комсомолу</t>
  </si>
  <si>
    <t>м. Миколаїв, вул. Космонавтів</t>
  </si>
  <si>
    <t>ТОВ «Бізнес Реал»</t>
  </si>
  <si>
    <t>Комсомольський парк</t>
  </si>
  <si>
    <t xml:space="preserve">Парк ім. Петровського </t>
  </si>
  <si>
    <t>Мар’ївське</t>
  </si>
  <si>
    <t>ДП “Баштанське лісове господарство”</t>
  </si>
  <si>
    <t>Хомутець</t>
  </si>
  <si>
    <t>Лісове</t>
  </si>
  <si>
    <t>Мар’їна роща</t>
  </si>
  <si>
    <t>Василева пасіка</t>
  </si>
  <si>
    <t>Молдова</t>
  </si>
  <si>
    <t>Лабіринт</t>
  </si>
  <si>
    <t>Курячі лози</t>
  </si>
  <si>
    <t>ДП «Врадіївське лісове господарство»</t>
  </si>
  <si>
    <t>Чабанка</t>
  </si>
  <si>
    <t>Новобузький</t>
  </si>
  <si>
    <t>ДП «Баштанське лісове господарство»</t>
  </si>
  <si>
    <t>Лівобережжя</t>
  </si>
  <si>
    <t>Дубки</t>
  </si>
  <si>
    <t>м. Миколаїв, Старий Водопій</t>
  </si>
  <si>
    <t xml:space="preserve">Андріївське </t>
  </si>
  <si>
    <t>Літній хутір Скаржинського</t>
  </si>
  <si>
    <t xml:space="preserve">№ 24 від 02.02.95 </t>
  </si>
  <si>
    <t>Міністерство екології та природних ресурсів</t>
  </si>
  <si>
    <t>„Бузький Гард”</t>
  </si>
  <si>
    <t>«Білобережжя Святослава»</t>
  </si>
  <si>
    <t>“Мостівський парк”</t>
  </si>
  <si>
    <t>Очаківський  р-н</t>
  </si>
  <si>
    <t>пам’ятка природи</t>
  </si>
  <si>
    <t>“Степок”</t>
  </si>
  <si>
    <t>ділянки Чорноморського біосферного заповідника: “Волижин ліс", о-в.Довгий, о-в.Круглий</t>
  </si>
  <si>
    <t>НАНУ</t>
  </si>
  <si>
    <t xml:space="preserve">Постанова Ради Народних комісарів УРСР від 14.07.27 № 172 , Указ Президента України від 26.11.93 р. №563/93
Розширено Указом Президента України                   від 25.02.09 р. №100/2009 
</t>
  </si>
  <si>
    <t>Разом заказників гідроогічних</t>
  </si>
  <si>
    <t>парк-памятка садово-паркового мистецтва</t>
  </si>
  <si>
    <t xml:space="preserve">1. </t>
  </si>
  <si>
    <t xml:space="preserve">Кілійський р-н, м. Вилкове, вул. Татарбунарського повстання, 132 а </t>
  </si>
  <si>
    <t xml:space="preserve">НАН України </t>
  </si>
  <si>
    <t xml:space="preserve">Укази Президента України від 10.08.98 р. № 861/98, від 02.02.04 р.№ 117/2004 </t>
  </si>
  <si>
    <t>Нижньодністровський</t>
  </si>
  <si>
    <t>Білгород-Дністровський, Біляївський та Овідіопольський райони</t>
  </si>
  <si>
    <t xml:space="preserve"> Мінприроди України </t>
  </si>
  <si>
    <t>Указ Президента України від 13.11. 08 р.    № 1033/2008</t>
  </si>
  <si>
    <t>«Тузловські лимани»</t>
  </si>
  <si>
    <t>Татарбунарський район</t>
  </si>
  <si>
    <t>Указ Президента України від 01.01.2010 р.    № 1/2010</t>
  </si>
  <si>
    <t xml:space="preserve">«Петровський» </t>
  </si>
  <si>
    <t xml:space="preserve">Комінтернівський р-н, Красносільське лісництво кв. 1-5, урочище "Петрівка" </t>
  </si>
  <si>
    <t xml:space="preserve">ДП «Одеське лісове господарство» </t>
  </si>
  <si>
    <t xml:space="preserve">Постанова Ради Міністрів України                 від 28.10.74 р. № 500 </t>
  </si>
  <si>
    <t xml:space="preserve">2. </t>
  </si>
  <si>
    <t>«Острів Зміїний»</t>
  </si>
  <si>
    <t>Кілійський р-н, о. Зміїний</t>
  </si>
  <si>
    <t>КП «Острівне»</t>
  </si>
  <si>
    <t xml:space="preserve">Указ Президента України від 09.12.98 р.              № 1341/98 </t>
  </si>
  <si>
    <t xml:space="preserve">«Савранський ліс» </t>
  </si>
  <si>
    <t>Савранський р-н, Савранське л-во        кв. 1-40, Слюсарівське л-во кв.1-3, 5-16, 19-71, Осичанського л-во  кв.1-34</t>
  </si>
  <si>
    <t xml:space="preserve">ДП «Савранське лісове господарство» </t>
  </si>
  <si>
    <t>Постанова Ради Міністрів України                 від 28.10.74 р. №500, від 07.01.85 р. № 5</t>
  </si>
  <si>
    <t xml:space="preserve">«Коса Стрілка» </t>
  </si>
  <si>
    <t xml:space="preserve">Комінтернівський р-н, біля с. Петрівка, Петровський державний аграрний технікум </t>
  </si>
  <si>
    <t xml:space="preserve">Петровський державний аграрний технікум </t>
  </si>
  <si>
    <t xml:space="preserve">Постанова Ради Міністрів України                від 28.10.74 р. № 500, від 07.01.85 р. № 5 </t>
  </si>
  <si>
    <t>«Дальницький»</t>
  </si>
  <si>
    <t>Овідіопольський р-н, Великодолинське лісництво кв. 1-15, ур. «Дальницьке»</t>
  </si>
  <si>
    <t>«Староманзирський»</t>
  </si>
  <si>
    <t>Тарутинський р-н, Бородинське лісництво, кв.1-2, ур. «Старий Манзир»</t>
  </si>
  <si>
    <t>ДП «Саратськелісове господарство»</t>
  </si>
  <si>
    <t xml:space="preserve">3. </t>
  </si>
  <si>
    <t xml:space="preserve">«Долинський» </t>
  </si>
  <si>
    <t>Ананьївський р-н, Долинське лісництво кв. 24-30, 35-45,  47-51, 53-59, 61,           ур. «Глибокий яр»</t>
  </si>
  <si>
    <t xml:space="preserve">ДП «Ананьївське лісове господарство» </t>
  </si>
  <si>
    <t xml:space="preserve">Указ Президента Українивід 09.12.98 р. № 1341/98 </t>
  </si>
  <si>
    <t xml:space="preserve">4. </t>
  </si>
  <si>
    <t>«Павловський»</t>
  </si>
  <si>
    <t>Фрунзівський р-н, Павлівське лісництво кв. 50-58, ур. «Соше»</t>
  </si>
  <si>
    <t>ДП «Великомихайлівське  лісове господарство»</t>
  </si>
  <si>
    <t xml:space="preserve">Указ Президента України від 09.12.98 р. №1341/98 </t>
  </si>
  <si>
    <t>«Михайлопільський»</t>
  </si>
  <si>
    <t xml:space="preserve">Іванівський р-н., біля села Михайлополь </t>
  </si>
  <si>
    <t xml:space="preserve">ДП «Ширяївське лісове господарство» </t>
  </si>
  <si>
    <t xml:space="preserve">Постанова Кабінету Міністрів України           від 21.03.84 р. №139 </t>
  </si>
  <si>
    <t xml:space="preserve">Одеські катакомби </t>
  </si>
  <si>
    <t xml:space="preserve">м. Одеса, вул. Картамишівська, 27/29 </t>
  </si>
  <si>
    <t>Одеський національний університет ім. І.І.Мечникова</t>
  </si>
  <si>
    <t xml:space="preserve">Розпорядження Ради Міністрів України від 07.08.63 р. № 1180-Р </t>
  </si>
  <si>
    <t xml:space="preserve">Ботанічний сад ОНУ </t>
  </si>
  <si>
    <t xml:space="preserve">м. Одеса, Французький бульвар, 48/50, 87 </t>
  </si>
  <si>
    <t xml:space="preserve">Одеський національний університет ім. І.І.Мечнікова </t>
  </si>
  <si>
    <t xml:space="preserve">Постанова Ради Міністрів України               від 22.07.83 р. № 311 </t>
  </si>
  <si>
    <t xml:space="preserve">Одеський зоологічний парк </t>
  </si>
  <si>
    <t xml:space="preserve">м. Одеса, Новощіпний ряд, 25 </t>
  </si>
  <si>
    <t>Управління культури та туризму Одеської міської ради</t>
  </si>
  <si>
    <t xml:space="preserve">Постанова Ради Міністрів України                   від 22.07.83 р. № 311 </t>
  </si>
  <si>
    <t xml:space="preserve">«Кардамичівський» </t>
  </si>
  <si>
    <t xml:space="preserve">В-Михайлівський р-н, В-Михайлівське лісництво,  кв. 75 ур. Кардамичево </t>
  </si>
  <si>
    <t xml:space="preserve">ДП «Великомихайлівське лісове господарство» </t>
  </si>
  <si>
    <t xml:space="preserve">Постанова Ради Міністрів України від 29.01.60 р. № 105 </t>
  </si>
  <si>
    <t xml:space="preserve">«Ізмаїльські острови» </t>
  </si>
  <si>
    <t xml:space="preserve">Ізмаїльський р-н, острови дельти Кілійського гирла р. Дунай: Татару, Великий Далер, Малий Далер </t>
  </si>
  <si>
    <t>ДП «Ізмаїльське лісове господарство»</t>
  </si>
  <si>
    <t xml:space="preserve">Рішення обласної ради від 01.10.93 р.               № 496-ХХІ </t>
  </si>
  <si>
    <t xml:space="preserve">«Тилігульський» </t>
  </si>
  <si>
    <t xml:space="preserve">Березівський та Комінтернівський р-ни </t>
  </si>
  <si>
    <t>Одеська обласна рада</t>
  </si>
  <si>
    <t xml:space="preserve">Рішення обласної ради від 25.11.97 р. № 176-ХХП </t>
  </si>
  <si>
    <t xml:space="preserve">«Верхній ліс» </t>
  </si>
  <si>
    <t xml:space="preserve">Іванівський р-н, Северинівська сільська рада,  Северинівське лісництво, кв. 9-17 </t>
  </si>
  <si>
    <t xml:space="preserve">Рішення облвиконкому від 18.05.72 р. №234, від 02.10.84 р. № 493 </t>
  </si>
  <si>
    <t>«Заводовський»</t>
  </si>
  <si>
    <t xml:space="preserve">Березівський р-н, Заводівська сільська рада, Березівське лісництво, кв.3-5,         ур. «Заводовка» </t>
  </si>
  <si>
    <t>ДП «Березівське лісове господарство»</t>
  </si>
  <si>
    <t xml:space="preserve">Рішення облвиконкому від 30.12.80 р. №795, від 02.10.84 р. № 493 </t>
  </si>
  <si>
    <t xml:space="preserve">«Фрасино» </t>
  </si>
  <si>
    <t xml:space="preserve">В-Михайловський р-н,  Стоянівська і Комарівська сільські ради, на відстані 20 км від смт. Великомихайлівка, Великомихайлівське лісництво, кв. 1-7, ур. «Фрасино» </t>
  </si>
  <si>
    <t>ДП «Великомихайлівське лісове господарство»</t>
  </si>
  <si>
    <t>«Діброва болотного дуба»</t>
  </si>
  <si>
    <t xml:space="preserve">Біляївський р-н, Троїцька сільська рада, Біляївське лісництво, кв.9, д.35, 38, 38а, 38б, 38в </t>
  </si>
  <si>
    <t>ДП «Одеське лісове господарство»</t>
  </si>
  <si>
    <t xml:space="preserve">Рішення облвиконкому від 28.03.73 р. №125, від 02.10.84 р. № 493 </t>
  </si>
  <si>
    <t xml:space="preserve">5. </t>
  </si>
  <si>
    <t xml:space="preserve">«Шептереди» </t>
  </si>
  <si>
    <t xml:space="preserve">Фрунзівський р-н, Йосипівська сільська рада, Павлівське лісництво, кв. 23-42,                       ур. «Шептереди» </t>
  </si>
  <si>
    <t>Рішення облвиконкому від 29.12.78 р.  №742, від 02.10.84 р. № 493, від 01.10.93 р. №496-ХХІ</t>
  </si>
  <si>
    <t xml:space="preserve">6. </t>
  </si>
  <si>
    <t>«Діброва Могилевська»</t>
  </si>
  <si>
    <t xml:space="preserve">Тарутинський р-н, Лісненська сільська рада, Бородинське лісництво, кв. З, ур. «Могилевське» </t>
  </si>
  <si>
    <t>ДП «Саратське лісове господарство»</t>
  </si>
  <si>
    <t xml:space="preserve">Рішення облвиконкому від 18.05.72 р.             № 234, від 02. 10.84 р. № 493 </t>
  </si>
  <si>
    <t xml:space="preserve">7. </t>
  </si>
  <si>
    <t>Ширяївський р-н,  Осинівська сільська рада, Ширяївське лісництво, кв. 13-20</t>
  </si>
  <si>
    <t xml:space="preserve">Рішення облвиконкому від 30.12.80 р. №795, від 02.10.84  р. № 493 </t>
  </si>
  <si>
    <t xml:space="preserve">«Діброва Манзирська» </t>
  </si>
  <si>
    <t>Тарутинський р-н, Лісненська сільська рада, Бородинське лісництво, кв. 4,        ур. «Манзирське»</t>
  </si>
  <si>
    <t xml:space="preserve">9. </t>
  </si>
  <si>
    <t xml:space="preserve">«Лиманський» </t>
  </si>
  <si>
    <t xml:space="preserve">Білгород-Дністровський р-н, Семенівська сільська рада, Старокозацьке лісництво, кв.7-8 </t>
  </si>
  <si>
    <t xml:space="preserve">Рішення облвиконкому від 30.12.82 р. №795, від 02.10.84 р.  № 493 </t>
  </si>
  <si>
    <t xml:space="preserve">10. </t>
  </si>
  <si>
    <t xml:space="preserve">«Березівський» </t>
  </si>
  <si>
    <t xml:space="preserve">Кодимський р-н, Будейське лісництво,кв. 76-106, ур. «Березівка» </t>
  </si>
  <si>
    <t>ДП «Кодимськелісове господарство»</t>
  </si>
  <si>
    <t>Рішення облвиконкому від 30.12.80 р. №795, від  02.10.84 р. № 493, рішення облради від 24.02.2010 р. № 1040-У</t>
  </si>
  <si>
    <t xml:space="preserve">11. </t>
  </si>
  <si>
    <t xml:space="preserve">«Бендзарський ліс» </t>
  </si>
  <si>
    <t>Балтський р-н, Бендзарівська сільська рада, ур. «Бендзарський ліс»</t>
  </si>
  <si>
    <t>ДП «Балтське лісове господарство»</t>
  </si>
  <si>
    <t xml:space="preserve">Рішення облради від 01.10.93 р. № 496-ХХІ </t>
  </si>
  <si>
    <t xml:space="preserve">12. </t>
  </si>
  <si>
    <t xml:space="preserve">«Даничево» </t>
  </si>
  <si>
    <t xml:space="preserve">Балтський р-н, Піщанська сільська рада, Піщанське лісництво, кв.47-51 </t>
  </si>
  <si>
    <t xml:space="preserve">13. </t>
  </si>
  <si>
    <t>«Новомиколаївський</t>
  </si>
  <si>
    <t>Комінтернівський р-н, Новомиколаївська сільська рада</t>
  </si>
  <si>
    <t xml:space="preserve">Рішення облради від 01.10.93 № 496-ХХІ </t>
  </si>
  <si>
    <t xml:space="preserve">14. </t>
  </si>
  <si>
    <t xml:space="preserve">«Каїрівський» </t>
  </si>
  <si>
    <t>Комінтернівський р-н, Каїрівська сільська рада, Красносільське л-во</t>
  </si>
  <si>
    <t xml:space="preserve">15. </t>
  </si>
  <si>
    <t xml:space="preserve">«Тополине» </t>
  </si>
  <si>
    <t xml:space="preserve">Болградський р-н, Болградське лісництво, кв.28 </t>
  </si>
  <si>
    <t xml:space="preserve">ДП «Ізмаїльське лісове господарство» </t>
  </si>
  <si>
    <t xml:space="preserve">Рішення облради від 09.02.01 р. № 263-ХШ </t>
  </si>
  <si>
    <t xml:space="preserve"> 16.</t>
  </si>
  <si>
    <t xml:space="preserve">«Виноградівка» </t>
  </si>
  <si>
    <t xml:space="preserve">Болградський р-н, Болградське лісництво, кв. 25-27 </t>
  </si>
  <si>
    <t xml:space="preserve"> 17.</t>
  </si>
  <si>
    <t xml:space="preserve">«Лунг» </t>
  </si>
  <si>
    <t xml:space="preserve">Ізмаїльський р-н, в межах Старонекрасівської, Багатянської, Кислицької сільських рад </t>
  </si>
  <si>
    <t xml:space="preserve">АРК«Придунайська нива» </t>
  </si>
  <si>
    <t xml:space="preserve">Рішення облради  від 09.02.01 р.                   № 263-ХШ, від  29.12.04 р. № 551-ІУ </t>
  </si>
  <si>
    <t>«Лузанівський ліс»</t>
  </si>
  <si>
    <t>Комінтернівський р-н, Крижанівська і Фонтанська сільські ради, Красносільське лісництво</t>
  </si>
  <si>
    <t>Рішення облради від 06.06.08 р. № 541-У</t>
  </si>
  <si>
    <t xml:space="preserve">19. </t>
  </si>
  <si>
    <t>«Баранівський ліс»</t>
  </si>
  <si>
    <t>м. Ізмаїл, Ізмаїльське лісництво,                кв. 13-17, ур. «Баранівка»</t>
  </si>
  <si>
    <t>Рішення облради від 20.03.2009 р. №799-V</t>
  </si>
  <si>
    <t>«Чогодарівський»</t>
  </si>
  <si>
    <t>Ширяївський р-н, с. Чогодарівка</t>
  </si>
  <si>
    <t>Рішення облвиконкому від 03.12.83 р.            № 682, облради від 14.11.2008 р. № 665-V</t>
  </si>
  <si>
    <t xml:space="preserve">«Жовтневий» </t>
  </si>
  <si>
    <t xml:space="preserve">Болградський р-н, Жовтнева сільська рада </t>
  </si>
  <si>
    <t xml:space="preserve">Жовтнева сільська рада </t>
  </si>
  <si>
    <t xml:space="preserve">Рішення облвиконкому від 03.12.83 р.              № 682 </t>
  </si>
  <si>
    <t xml:space="preserve">«Коритнівський» </t>
  </si>
  <si>
    <t xml:space="preserve">Балтський р-н, біля с.  Коритнівка, </t>
  </si>
  <si>
    <t>Планується до скасування</t>
  </si>
  <si>
    <t xml:space="preserve">Рішення облвиконкому від 03.12.83 р.             № 682 </t>
  </si>
  <si>
    <t xml:space="preserve">«Сосновий ліс» </t>
  </si>
  <si>
    <t xml:space="preserve">Савранський р-н, Слюсарівське лісництво, кв.74, д. 8 </t>
  </si>
  <si>
    <t xml:space="preserve">Рішення облвиконкому від 02.10.84 р.              № 493 </t>
  </si>
  <si>
    <t xml:space="preserve">«Лісничівка» </t>
  </si>
  <si>
    <t xml:space="preserve">Балтський р-н, Лісничівське лісництво, кв.1-52 </t>
  </si>
  <si>
    <t xml:space="preserve">«Ліски» </t>
  </si>
  <si>
    <t xml:space="preserve">Кілійський р-н, Вилківська міська рада, Вилківське лісництво, кв.7, д.1-18 </t>
  </si>
  <si>
    <t>Рішення облвиконкому від 29.12.78 р.  №742, від 01.10.93 р. № 496-ХХІ</t>
  </si>
  <si>
    <t>«Костянська балка»</t>
  </si>
  <si>
    <t>Роздільнянський р-н,  Кіровська і Єгорівська сільські ради</t>
  </si>
  <si>
    <t>Кіровська сільська рада, Єгорівська сільська рада</t>
  </si>
  <si>
    <t>Рішення облради н/д від 01.10.93 р. № 496-ХХІ, від 14.11.2008 р. № 666-V</t>
  </si>
  <si>
    <t>«Калинівський»</t>
  </si>
  <si>
    <t>Комінтернівський р-н, Калинівська сільська рад</t>
  </si>
  <si>
    <t xml:space="preserve">Рішення облради н/д від 01.10.93 р.                № 496-ХХІ </t>
  </si>
  <si>
    <t>«Тилігульський пересип»</t>
  </si>
  <si>
    <t xml:space="preserve">Комінтернівський р-н, Сичавська сільська рада, пересип Тилігульського  лиману і прилегла акваторія лиману й моря </t>
  </si>
  <si>
    <t xml:space="preserve">Регіональний ландшафтний парк «Тилігульський» </t>
  </si>
  <si>
    <t>Рішення Облвиконкому від 03.12.83  р.           № 682, від 02.10.84 р. № 493, від 01.10.93 р. № 496-ХХІ</t>
  </si>
  <si>
    <t xml:space="preserve">Джерело «Кішево» </t>
  </si>
  <si>
    <t xml:space="preserve">Савранський р-н, с. Кам'яне </t>
  </si>
  <si>
    <t xml:space="preserve">Кам’янська сільська рада </t>
  </si>
  <si>
    <t xml:space="preserve">Рішення облвиконкому від 18.05.72 р.               № 234, від 02.10.84 р. № 493 </t>
  </si>
  <si>
    <t>Джерело «Гайдамацький криниця»</t>
  </si>
  <si>
    <t xml:space="preserve">Савранський р-н, Савранська сільська рада, Савранське лісництво, кв. 13,  вид. 21 </t>
  </si>
  <si>
    <t>ДП «Савранське лісове господарство»</t>
  </si>
  <si>
    <t xml:space="preserve">Рішення облвиконкому від 18.05.72 р.                               № 234, від 02.10.84 р. № 493 </t>
  </si>
  <si>
    <t>Джерело «Огруд»</t>
  </si>
  <si>
    <t xml:space="preserve">Савранський р-н, Дубинівська сільська рада, с. Дубинове </t>
  </si>
  <si>
    <t>Дубинівська сільська рада</t>
  </si>
  <si>
    <t xml:space="preserve">Джерело «Канава» </t>
  </si>
  <si>
    <t xml:space="preserve">Кодимський р-н, Кодимське лісництво, кв. 30, д.11 </t>
  </si>
  <si>
    <t xml:space="preserve">ДП «Кодимське лісове господарство» </t>
  </si>
  <si>
    <t xml:space="preserve">Рішення облвиконкому від 28.03.79 р.              № 125, від 02.10. 84 р. № 493 </t>
  </si>
  <si>
    <t xml:space="preserve">Джерело «Слободка» </t>
  </si>
  <si>
    <t xml:space="preserve">Кодимський р-н, ур. "Слободка", кв.34, д. 13 </t>
  </si>
  <si>
    <t>ДП «Кодимське лісове господарство»</t>
  </si>
  <si>
    <t xml:space="preserve">Джерело «Зустріч» </t>
  </si>
  <si>
    <t xml:space="preserve">Кодимський р-н, Кодимське лісництво,кв.8, д.8 </t>
  </si>
  <si>
    <t xml:space="preserve">«Гребеники» </t>
  </si>
  <si>
    <t xml:space="preserve">В-Михайловський р-н, Гребенівська сільська рада </t>
  </si>
  <si>
    <t>Гребениківська сільська рада</t>
  </si>
  <si>
    <t xml:space="preserve">Рішення облвиконкому від 18.05.72 р.             № 234, від 02.10.84 р. № 493 </t>
  </si>
  <si>
    <t xml:space="preserve">Діброва «Арцизька» </t>
  </si>
  <si>
    <t xml:space="preserve">Арцизький р-н, Арцизька міська рада, Арцизьке лісництво, кв.7, д.6 </t>
  </si>
  <si>
    <t xml:space="preserve">«Віковий дуб» </t>
  </si>
  <si>
    <t xml:space="preserve">Балтський р-н, Гербінська  сільська рада, Піщанське лісництво, кв.9, д.2 </t>
  </si>
  <si>
    <t>ДП «Балтський лісове господарство»</t>
  </si>
  <si>
    <t xml:space="preserve">Рішення облвиконкому від 28.03.73 р.                № 125, від 02.10.84 р. № 493 </t>
  </si>
  <si>
    <t xml:space="preserve">«Перша діброва червоного дуба» </t>
  </si>
  <si>
    <t>Кодимський р-н, Кодимське лісництво, кв.16, д.4</t>
  </si>
  <si>
    <t>Рішення облвиконкому від 28.03.73  р.              № 125, від 02.10.84 р. № 493</t>
  </si>
  <si>
    <t>«Діброва Лабушна»</t>
  </si>
  <si>
    <t xml:space="preserve">Балтський р-н, Козацька сільська рада Лісничівське лісництво, кв. 65, д. 15, ур. «Лабушне» </t>
  </si>
  <si>
    <t xml:space="preserve">Рішення облвиконкому від 18.05.72 р.                № 234, від 02.10.84 р. № 493 </t>
  </si>
  <si>
    <t>«Друга діброва червоного дуба»</t>
  </si>
  <si>
    <t xml:space="preserve">Кодимський р-н, Кодимське лісництво, кв.17, д.12 </t>
  </si>
  <si>
    <t xml:space="preserve">м. Одеса, пров. Матросова, 1/3 </t>
  </si>
  <si>
    <t>Комунальне підприємство «Міськзелентрест»</t>
  </si>
  <si>
    <t xml:space="preserve">«Пушкінський платан» </t>
  </si>
  <si>
    <t xml:space="preserve">м. Одеса, Приморський бульвар, 1 </t>
  </si>
  <si>
    <t xml:space="preserve">«Новоіванівський»  </t>
  </si>
  <si>
    <t xml:space="preserve">Арцизький р-н, с. Новоїванівка, Новоіванівське лісництво </t>
  </si>
  <si>
    <t>«Суворівський»</t>
  </si>
  <si>
    <t>м. Одеса, вул. Героїв Сталінграду, 92а</t>
  </si>
  <si>
    <t>Приватна ЗОШ «Еліта» І-ІІІ ступеню</t>
  </si>
  <si>
    <t xml:space="preserve">«Акація біла» </t>
  </si>
  <si>
    <t xml:space="preserve">м. Одеса, сквер ім. Старостіна </t>
  </si>
  <si>
    <t xml:space="preserve">Рішення Облвиконкому від 03.12. 83 р. №682, від 02.10. 84 р. № 493 </t>
  </si>
  <si>
    <t>«Акація біла»</t>
  </si>
  <si>
    <t xml:space="preserve">м. Одеса, ріг вулиць Старопортофранківської і Розкидайлівської </t>
  </si>
  <si>
    <t xml:space="preserve">«Гінкго більоба» </t>
  </si>
  <si>
    <t xml:space="preserve">м. Одеса, вул. Пастера, 13 </t>
  </si>
  <si>
    <t xml:space="preserve">Наукова бібліотекаім. Горького </t>
  </si>
  <si>
    <t>м. Одеса, санаторій «Росія»</t>
  </si>
  <si>
    <t xml:space="preserve">Санаторій «Росія» </t>
  </si>
  <si>
    <t xml:space="preserve">Рішення облвиконкому від 03.12.83 р. № 682, від 02.10.84 р. № 493 </t>
  </si>
  <si>
    <t xml:space="preserve">м. Одеса, сквер ім. Мечнікова </t>
  </si>
  <si>
    <t xml:space="preserve">Рішення облвиконкому від 29.12.79 р. №764, від 02.10.84 р. № 493 </t>
  </si>
  <si>
    <t xml:space="preserve">16. </t>
  </si>
  <si>
    <t>«Дуб білий»</t>
  </si>
  <si>
    <t xml:space="preserve">м. Одеса, Обсерваторний пров., 6 </t>
  </si>
  <si>
    <t xml:space="preserve">17. </t>
  </si>
  <si>
    <t xml:space="preserve">«Дуб звичайний» (черещатий) </t>
  </si>
  <si>
    <t xml:space="preserve">м. Одеса, санаторій «Юність» </t>
  </si>
  <si>
    <t>Санаторій «Юність»</t>
  </si>
  <si>
    <t xml:space="preserve">18. </t>
  </si>
  <si>
    <t xml:space="preserve">Комунальне підприємство «Міськзелентрест» </t>
  </si>
  <si>
    <t xml:space="preserve">«Дуб звичайний» </t>
  </si>
  <si>
    <t xml:space="preserve">м. Одеса, вул. Ясна, 4 </t>
  </si>
  <si>
    <t>ТОВ «Прімадом»</t>
  </si>
  <si>
    <t xml:space="preserve">м. Одеса, Фонтанська дорога, 30/32 </t>
  </si>
  <si>
    <t xml:space="preserve">Рішення облради від 01.10.93 №496-ХХІ </t>
  </si>
  <si>
    <t>«Кедр річковий»</t>
  </si>
  <si>
    <t xml:space="preserve">м. Одеса, санаторій ім. Чкалова </t>
  </si>
  <si>
    <t xml:space="preserve">Санаторій ім. Чкалова </t>
  </si>
  <si>
    <t xml:space="preserve">Рішення облвиконкому від 03.12. 83 р.            № 682, від 02.10.84 р. № 493 </t>
  </si>
  <si>
    <t xml:space="preserve">«Каштан кінський» </t>
  </si>
  <si>
    <t xml:space="preserve">м. Одеса, вул. Гаванна, 4 </t>
  </si>
  <si>
    <t xml:space="preserve">Рішення облвиконкому від 03.12.83 р.                № 682, від 02.10.84 р. № 493 </t>
  </si>
  <si>
    <t xml:space="preserve">м. Одеса, вул. Новосільського, 70 </t>
  </si>
  <si>
    <t xml:space="preserve">Рішення облвиконкому від 29.12.79 р.              № 764, від 02.10.84 р. № 493 </t>
  </si>
  <si>
    <t>«Липа американська»</t>
  </si>
  <si>
    <t xml:space="preserve">м. Одеса, вул. Отрадна, 3 </t>
  </si>
  <si>
    <t xml:space="preserve">25. </t>
  </si>
  <si>
    <t xml:space="preserve">«Платан західний» </t>
  </si>
  <si>
    <t xml:space="preserve">Рішення облвиконкому від 03.12. 83 р.             № 682, від 02.10.84 р. № 493 </t>
  </si>
  <si>
    <t xml:space="preserve">м. Одеса, сквер Пале-Рояль </t>
  </si>
  <si>
    <t xml:space="preserve">Рішення облвиконкому від 18.05.72 р.           № 234, від 02.10.84 р. № 493 </t>
  </si>
  <si>
    <t xml:space="preserve">Рішення облвиконкому від 18.05.72 р.         № 234, від 02.10.84 р. № 493 </t>
  </si>
  <si>
    <t xml:space="preserve">28. </t>
  </si>
  <si>
    <t>«Платан західний»</t>
  </si>
  <si>
    <t xml:space="preserve">м. Одеса, Сабанеєв міст, 4 </t>
  </si>
  <si>
    <t xml:space="preserve">Рішення облвиконкому від 18.05.72 р.              № 234 </t>
  </si>
  <si>
    <t xml:space="preserve">м. Одеса, сквер Оперного театру </t>
  </si>
  <si>
    <t xml:space="preserve">Рішення облвиконкому від 18.05.72 р.                                           № 234, від 02.10.84 р. № 493 </t>
  </si>
  <si>
    <t xml:space="preserve">Комунальне підприємство «Міськзелентрес» </t>
  </si>
  <si>
    <t xml:space="preserve">Рішення облвиконкому від 18.05.72 р. №234, від 02. 10.84 р. № 493 </t>
  </si>
  <si>
    <t xml:space="preserve">«Софора японська плакуча» </t>
  </si>
  <si>
    <t xml:space="preserve">Рішення облвиконкому від 18.05.72 р.             № 234, від 02.10.84 р.№ 493 </t>
  </si>
  <si>
    <t xml:space="preserve">«Тис ягідний» </t>
  </si>
  <si>
    <t xml:space="preserve">м. Одеса, Обсерваторний пров., 3 </t>
  </si>
  <si>
    <t xml:space="preserve">Рішення облради від 01.10.93 р. №496-ХХІ </t>
  </si>
  <si>
    <t xml:space="preserve">«Тополя канадська» </t>
  </si>
  <si>
    <t xml:space="preserve">м. Одеса, вул. Дюківська, 12 </t>
  </si>
  <si>
    <t xml:space="preserve">Рішення облвиконкому від 03.12. 83 р.        № 682, від 02.10.84 р. № 493 </t>
  </si>
  <si>
    <t xml:space="preserve">м. Одеса, вул. Торгова, 17 </t>
  </si>
  <si>
    <t xml:space="preserve">Рішення облвиконкому від 03.12.83 р.  № 682, від 02.10.84 р. № 493 </t>
  </si>
  <si>
    <t>«Казковий»</t>
  </si>
  <si>
    <t>Котовський р-н, ст. Борщі,                       вул. Польова,1</t>
  </si>
  <si>
    <t xml:space="preserve">Борщівська загальноосвітня школа І-ІІІ ступеня </t>
  </si>
  <si>
    <t xml:space="preserve">Рішення облради від 01.10 93 р. №496-ХХІ, 24.02.2010 р. № 1039-У   </t>
  </si>
  <si>
    <t xml:space="preserve">«Тополя чорна» </t>
  </si>
  <si>
    <t xml:space="preserve">м. Одеса, Шампанський пров. (напроти котельної) </t>
  </si>
  <si>
    <t>Рішення облради від 01.10.93 р. № 496-ХІІ</t>
  </si>
  <si>
    <t>«Слюсарівський віковий дуб»</t>
  </si>
  <si>
    <t xml:space="preserve">Савранський р-н, Слюсарівське ліс-во, кв. 36 вид. 4  </t>
  </si>
  <si>
    <t>Рішення облради від 23.02.07 р. № 183-У</t>
  </si>
  <si>
    <t xml:space="preserve">«Дуб Лемме»  </t>
  </si>
  <si>
    <t>м. Одеса,  вул. Чорноморська,6</t>
  </si>
  <si>
    <t>Рішення облради від 24.02.2010р. №1042-У</t>
  </si>
  <si>
    <t>«Липа Лемме»</t>
  </si>
  <si>
    <t>м. Одеса, вул. Чорноморська,4</t>
  </si>
  <si>
    <t>Рішення облради від 24.02.2010 р. №1042-У</t>
  </si>
  <si>
    <t xml:space="preserve">Парк ім. Т.Г. Шевченко </t>
  </si>
  <si>
    <t xml:space="preserve">м. Одеса, вул. Маразліївська </t>
  </si>
  <si>
    <t>Комунальне підприємство«Центральний парк культури та відпочинку ім. Т.Г. Шевченка»</t>
  </si>
  <si>
    <t>Рішення облвиконкому від 18.05.72 р. №234, від 02.10.84 р. № 493, рішення облради від 29.05.2009 р. №  860-У</t>
  </si>
  <si>
    <t xml:space="preserve">«Дюківський сад»               </t>
  </si>
  <si>
    <t xml:space="preserve">м. Одеса,вул. Розкидайлівська, 56 </t>
  </si>
  <si>
    <t>ТОВ «Катюша»</t>
  </si>
  <si>
    <t>Рішення облвиконкому від 18.05.72 р.                № 234, рішення облради 29.05.2009 р.               № 860-У</t>
  </si>
  <si>
    <t xml:space="preserve">Парк ім. Ленінського комсомолу  </t>
  </si>
  <si>
    <t xml:space="preserve">м. Одеса, вул. Мельницька, 32 б </t>
  </si>
  <si>
    <t xml:space="preserve">Рішення облвиконкому від 18.05.72 р.              № 234, від 02.10.84 № 493 </t>
  </si>
  <si>
    <t xml:space="preserve">Парк «Міський сад» </t>
  </si>
  <si>
    <t xml:space="preserve">м. Одеса, вул. Дерибасовська, 22 </t>
  </si>
  <si>
    <t xml:space="preserve">Рішення облвиконкому від 18.05.72 р.              № 234, від 02.10.84  р. № 493 </t>
  </si>
  <si>
    <t xml:space="preserve">Парк ім. Котовського  </t>
  </si>
  <si>
    <t xml:space="preserve">м. Одеса, Миколаївська дорога, 172 а </t>
  </si>
  <si>
    <t xml:space="preserve">Рішення облвиконкому від 18.05.72 р.              № 234, від 02.10.84 р. № 493 </t>
  </si>
  <si>
    <t>Дендропарк «Перемоги»</t>
  </si>
  <si>
    <t xml:space="preserve">м. Одеса, пр-т Шевченка, 14 </t>
  </si>
  <si>
    <t>Комунальне підприємство «Міськзелентрест», Комунальне підприємство«Сервісний центр»</t>
  </si>
  <si>
    <t xml:space="preserve">Рішення облвиконкому від 18.05.72 р.               № 234, від 02.10.84 р. № 493,                            від 20.03.2009  р.  № 800-V </t>
  </si>
  <si>
    <t xml:space="preserve">Дендропарк «Студентський» </t>
  </si>
  <si>
    <t xml:space="preserve">м. Одеса, вул. Левітана, 46б </t>
  </si>
  <si>
    <t xml:space="preserve">Технікум нафто-газової промисловості </t>
  </si>
  <si>
    <t xml:space="preserve">Рішення облвиконкому від 03.12.84р. №682 </t>
  </si>
  <si>
    <t xml:space="preserve">Парк санаторію ім. Чкалова  </t>
  </si>
  <si>
    <t xml:space="preserve">м. Одеса, Французький бульвар, 85 </t>
  </si>
  <si>
    <t xml:space="preserve">Рішення облвиконкому від 18.05.72 р.               № 234,  </t>
  </si>
  <si>
    <t xml:space="preserve">Парк інституту ім. В.П. Філатова </t>
  </si>
  <si>
    <t>м. Одеса, Французький бульвар, 49/51</t>
  </si>
  <si>
    <t>Інститут ім. В.П.Філатова</t>
  </si>
  <si>
    <t xml:space="preserve">Рішення облради від 14. 11. 08 р. № 667-V </t>
  </si>
  <si>
    <t xml:space="preserve">Парк  «Аркадія» </t>
  </si>
  <si>
    <t xml:space="preserve">м. Одеса, Французький бульвар, 40 </t>
  </si>
  <si>
    <t>Санаторій «Аркадія»</t>
  </si>
  <si>
    <t xml:space="preserve">Парк санаторію ім. Горького </t>
  </si>
  <si>
    <t>м. Одеса, вул. Фонтанська дорога,165</t>
  </si>
  <si>
    <t>ДП «Клінічний санаторій                    ім. Горького»</t>
  </si>
  <si>
    <t>Рішення облради від 20.03.2009 р. № 798-V</t>
  </si>
  <si>
    <t xml:space="preserve">Парк «Дністер» </t>
  </si>
  <si>
    <t xml:space="preserve">м. Біляївка, водопровідна станція ст. Дністер </t>
  </si>
  <si>
    <t xml:space="preserve">Біляївська міська рада </t>
  </si>
  <si>
    <t xml:space="preserve">Рішення облвиконкому від 28.03.73 р.               № 125, від 02.10.84 р. № 493 </t>
  </si>
  <si>
    <t xml:space="preserve">Парк дитячого санаторію «Хаджібей» </t>
  </si>
  <si>
    <t xml:space="preserve">Біляївський район, с. Холодна балка, дитячий санаторій "Хаджибей", к. 2 </t>
  </si>
  <si>
    <t>Дитячий санаторій «Хаджибей»</t>
  </si>
  <si>
    <t>Рішення облвиконкому від 28.03.73 р.                 № 125, від 02.10.84 р. № 493, рішення облради від 20.03.2009 № 800-V</t>
  </si>
  <si>
    <t xml:space="preserve">Парк ім. Пушкіна  </t>
  </si>
  <si>
    <t xml:space="preserve">м. Болград, узбережжя озера Ялпуг </t>
  </si>
  <si>
    <t xml:space="preserve">Болградська міська рада, комунальний відділ </t>
  </si>
  <si>
    <t xml:space="preserve">Рішення облвиконкому від 18.05.72 р.                      № 234, від 02. 10. 84 р. № 493 </t>
  </si>
  <si>
    <t xml:space="preserve">«Міський сад»  </t>
  </si>
  <si>
    <t xml:space="preserve">м. Ізмаїл, проспект Суворова </t>
  </si>
  <si>
    <t>Управління житлово-комуналь­ного господарства Ізмаїльської міської ради</t>
  </si>
  <si>
    <t>Рішення облвиконкому від 18.05.72 р. №234, від 02. 10.84 р. № 493, рішення облради від 20.03.2009 № 802-V</t>
  </si>
  <si>
    <t xml:space="preserve">«Червоноармійський дендропарк» </t>
  </si>
  <si>
    <t xml:space="preserve">Болградський р-н,                        с. Червоноармійське </t>
  </si>
  <si>
    <t xml:space="preserve">Червоноармійська сільська рада </t>
  </si>
  <si>
    <t xml:space="preserve">Рішення облвиконкому від 29.12.79 р.               № 764, від 02.10.84  р. № 493 </t>
  </si>
  <si>
    <t xml:space="preserve">«Валекруч-Негай» </t>
  </si>
  <si>
    <t>м. Котовськ, Котовське лісництво, кв.37-53, ур. «Велекруч-Негай»</t>
  </si>
  <si>
    <t>ДП «Котовське лісове господарство»</t>
  </si>
  <si>
    <t xml:space="preserve">Рішення облвиконкому від 30.12.80 р.               № 234, від 02.10.84 р. №493 </t>
  </si>
  <si>
    <t xml:space="preserve">«Сергієвський»  </t>
  </si>
  <si>
    <t>Б- Дністровський р-н, с. Сергіївка, Сергіївська сельрада</t>
  </si>
  <si>
    <t>Сергіївська сільська рада</t>
  </si>
  <si>
    <t xml:space="preserve">«Коханівка» </t>
  </si>
  <si>
    <t xml:space="preserve">Ананьївський р-н, біляс. Коханівка, Долинівське лісництво,кв. 10-16, ур. "Коханівка" </t>
  </si>
  <si>
    <t>ДП «Ананьївське лісове господарство»</t>
  </si>
  <si>
    <t xml:space="preserve">Рішення облвиконкому від 28.03.73 р.              № 125, від 02.10.84  р. № 493 </t>
  </si>
  <si>
    <t>«Ракуловський парк»</t>
  </si>
  <si>
    <t>Балтський р-н, Шляхівська сільська рада, Піщанське лісництво, кв.62., д.14,               ур. «Ракулянський парк»</t>
  </si>
  <si>
    <t>Рішення облвиконкому від 28.03.73р. №125, від 02.10.84 р. № 493</t>
  </si>
  <si>
    <t>«Мар'їн гай»</t>
  </si>
  <si>
    <t xml:space="preserve">Миколаївський район, А-Іванівське лісництво, кв. 16,18 </t>
  </si>
  <si>
    <t xml:space="preserve">Рішення облвиконкому від 08.05.72 р.                 № 234, від 02. 10.84 р. № 493 </t>
  </si>
  <si>
    <t>«Гетьманівський дендропарк»</t>
  </si>
  <si>
    <t>Савранський р-н, Савранська сільська рада, с. Гетьманівка</t>
  </si>
  <si>
    <t xml:space="preserve">Савранська селищна рада </t>
  </si>
  <si>
    <t xml:space="preserve">Рішення облвиконкому від 18.05.72 р.                     № 234, від 02. 10.84 р. №493 </t>
  </si>
  <si>
    <t>«Юннатський»</t>
  </si>
  <si>
    <t xml:space="preserve">м. Одеса, вул. Тіниста, 2, Обласний гуманітарний центр позашкільної освіти та виховання </t>
  </si>
  <si>
    <t xml:space="preserve">Одеський обласний гуманітарний центр позашкільної освіти та виховання </t>
  </si>
  <si>
    <t xml:space="preserve">Розпорядження облради від 02.06.97 р. № 18/Р-97 </t>
  </si>
  <si>
    <t>«Чабанка»</t>
  </si>
  <si>
    <t xml:space="preserve">Кодимський р-н, Будейське лісництво, кв.1-36 </t>
  </si>
  <si>
    <t xml:space="preserve">Рішення облвиконкому від 30.12.80 р. №795, від 02.10.84 р. № 493, внесені зміни до площі рішенням облради від 24.02.2010 р. № 1041-У. </t>
  </si>
  <si>
    <t>«Байтали»</t>
  </si>
  <si>
    <t>Ананьївський р-н, біля с. Жеребково Жеребківське лісництво, кв. 7-31, ур. «Байтали»</t>
  </si>
  <si>
    <t xml:space="preserve">Рішення облвиконкому від 30.12.80 р.      № 795, від 02.10.84 р. № 493 </t>
  </si>
  <si>
    <t xml:space="preserve">«Кішево» </t>
  </si>
  <si>
    <t xml:space="preserve">Балтський р-н, Гербінська сільська рада, Піщанське лісництво, кв. 1-46, ур. «Кішево» </t>
  </si>
  <si>
    <t xml:space="preserve"> Рішення облвиконкому від 30.12.80 р.                 № 795, від 02.10.84 р. № 493 </t>
  </si>
  <si>
    <t xml:space="preserve">«Дністровські плавні» </t>
  </si>
  <si>
    <t xml:space="preserve">Біляївський, Б- Дністровський р-ни, Біляївське лісництво, кв. 20, 23-24,26-31, </t>
  </si>
  <si>
    <t>Рішення облради від 01.10.93 р. №496-ХІІ</t>
  </si>
  <si>
    <t xml:space="preserve">Дунайський </t>
  </si>
  <si>
    <t xml:space="preserve">біосферний заповідник </t>
  </si>
  <si>
    <t>Одеська область</t>
  </si>
  <si>
    <t>парк – пам’ятка садово-паркового мистецтва</t>
  </si>
  <si>
    <t xml:space="preserve">Всього  територій та об`єктів ПЗФ місцевого значення        </t>
  </si>
  <si>
    <t xml:space="preserve">Всього територій та об`єктів ПЗФ                                                       </t>
  </si>
  <si>
    <t>Пирятинський</t>
  </si>
  <si>
    <t xml:space="preserve">Пирятинський р-н: в околицях міста Пирятин та сіл Грабарівка, Давидівка, Березова Рудка, Сасинівка, Гурбинці, Леляки, Усівка, Кейбалівка, Каплинці, Харківці, Дейманівка, Високе, Велика Круча, Повстин, Олександрівка  </t>
  </si>
  <si>
    <t>Указ Президента України від 11.12.2009 № 1046/2009</t>
  </si>
  <si>
    <t>Нижньосульський</t>
  </si>
  <si>
    <t>Оржицький р-н: околиці сіл Великоселецьке, Малоселецьке, Плехів, Онішки, Чутівка. Сулинська затока Кременчуцького водосховища, Глобинський р-н: в околицях с. Липове.  Семенівський р-н: в околицях сіл Горошине, Погребняки, Дем’янівка</t>
  </si>
  <si>
    <t>Указ Президента України від 10.02.2010 № 155/2010</t>
  </si>
  <si>
    <t>Сулинський</t>
  </si>
  <si>
    <t>Указ Президента України від 09.12.98 № 1341/98</t>
  </si>
  <si>
    <t>Лучківський</t>
  </si>
  <si>
    <t>Кобеляцький р-н, с. Лучки, Кишеньківське л-во, кв. 6-14</t>
  </si>
  <si>
    <t>ДП “Кременчуцький лісгосп”  – 614 га, Лучківська с/р – 1006 га</t>
  </si>
  <si>
    <t>Указ Президента України від 20.08.96 № 715/96</t>
  </si>
  <si>
    <t>Білецьківські плавні</t>
  </si>
  <si>
    <t>Кременчуцький р-н, о. Зелений, Диньки, Фантазія, Градизьке л-во, кв. 33-43, Краківське л-во, кв. 1-8. Плавні біля   с. Білецьківка</t>
  </si>
  <si>
    <t>Білецьківська с/р – 1910 га, Кременчуцька м/р – 75 га,  ДП ”Кременчуцький лісгосп” – 995 га</t>
  </si>
  <si>
    <t>Указ Президента України від 10.12.94 № 750/94</t>
  </si>
  <si>
    <t>Нижньопсільський</t>
  </si>
  <si>
    <t>Кременчуцький р-н, по р. Псьол від  с. Гуньки до с. Крамаренки, Комсомольське л-во, кв. 3-12</t>
  </si>
  <si>
    <t>ДП “Кременчуцький лісгосп”</t>
  </si>
  <si>
    <t>Червонобережжя</t>
  </si>
  <si>
    <t>Лубенський р-н – 148 га, Чорнухинський р-н – 657 га, с. Гінці, Калайденцівське  л-во, кв. 1-21</t>
  </si>
  <si>
    <t>ДП “Лубенський лісгосп”</t>
  </si>
  <si>
    <t>Постанова РМ УРСР № 123 від 02.06.90</t>
  </si>
  <si>
    <t>Дейманівський</t>
  </si>
  <si>
    <t>Пирятинський р-н, заплава р. Удай між с.с. Дейманівка і Шкурати</t>
  </si>
  <si>
    <t>Дейманівська с/р</t>
  </si>
  <si>
    <t>Постанова РМ УРСР № 53 від 13.02.89</t>
  </si>
  <si>
    <t>Вільхівщинський</t>
  </si>
  <si>
    <t>Полтавський р-н, с. Вільхівщина, с. Василівка</t>
  </si>
  <si>
    <t>Черкасівська с/р  – 618,9 га; Куликівська с/р – 283,2 га; Василівська с/р – 127,9 га</t>
  </si>
  <si>
    <t>Постанова РМ УРСР від 25.02.80 № 132</t>
  </si>
  <si>
    <t>Короленкова дача</t>
  </si>
  <si>
    <t>Шишацький  р-н, с. Малий  Перевіз</t>
  </si>
  <si>
    <t>Куйбишевська с/р – 60,2 га Полтавське державне лісогосподарське підприємство „Полтаваоблагроліс” – 18,9 га</t>
  </si>
  <si>
    <t>Христанівський</t>
  </si>
  <si>
    <t>Лохвицький р-н, околиці сіл Христанівка та Бодаква, заплава р. Сула, Лохвицьке л-во, кв. 71 вид. 1-21</t>
  </si>
  <si>
    <t>Полтавське державне лісогосподарське підприємство „Полтаваоблагроліс” – 392 га, ДП “Пирятинський лісгосп” – 80 га, Васильківська с/р – 413,6 га, Бодаквянська с/р – 819,6 га</t>
  </si>
  <si>
    <t>Указ Президента України від 11.12.09 № 042/2009</t>
  </si>
  <si>
    <t>Новосанжарський р-н, між селами Мала Перещепина та Маньківка</t>
  </si>
  <si>
    <t>Малоперещепинська с/р</t>
  </si>
  <si>
    <t>Постанова РМ УРСР № 132 від 25.02.80</t>
  </si>
  <si>
    <t>Руський Орчик</t>
  </si>
  <si>
    <t>Машівський р-н, с. Ряське, Карлівське л-во, кв. 70, 71, 73-80</t>
  </si>
  <si>
    <t>Ряськівська с/р – 336,5 га, ДП “Новосанжарський лісгосп”– 448,5 га</t>
  </si>
  <si>
    <t>Святилівський</t>
  </si>
  <si>
    <t>Глобинський р-н, с. Святилівка, Градизьке л-во, кв. 3,4</t>
  </si>
  <si>
    <t>ДП ”Кременчуцький лісгосп” – 107 га, Святилівська с/р – 32,2 га</t>
  </si>
  <si>
    <t>Указ Президента України від 20.08.96  № 715/96</t>
  </si>
  <si>
    <t>Михнівський</t>
  </si>
  <si>
    <t>Решетилівський  р-н, заплава р. Говтви  між селами  Михнівка і Фрунзівка</t>
  </si>
  <si>
    <t>М’якенківська с/р – 270 га, Шевченківська с/р – 180 га</t>
  </si>
  <si>
    <t>Постанова РМ УРСР  від 25.02.80 № 132</t>
  </si>
  <si>
    <t>Середньосульський</t>
  </si>
  <si>
    <t>Лохвицький р-н, заплава р. Сули поблизу с. Гиряві Ісківці, с. Лука,  с. Млини</t>
  </si>
  <si>
    <t>Гирявоїсковецька с/р – 959,3 га, Лучанська с/р – 122,3 га, Свиридівська с/р – 392,4 га, Харківецька с/р – 400,8 га, Полтавське державне лісогосподарське підприємство „Полтавалблагроліс” – 368,2 га</t>
  </si>
  <si>
    <t>Великоселецький</t>
  </si>
  <si>
    <t>Оржицький р-н, с. Великоселецьке, с. Малоселецьке</t>
  </si>
  <si>
    <t>Великоселецька с/р</t>
  </si>
  <si>
    <t>Плехівський</t>
  </si>
  <si>
    <t>Оржицький р-н, с. Плехів</t>
  </si>
  <si>
    <t>Плехівська с/р</t>
  </si>
  <si>
    <t>Куквинський</t>
  </si>
  <si>
    <t>Пирятинський р-н, поблизу с. Повстин, заплава р. Удай</t>
  </si>
  <si>
    <t>Великокручанська с/р</t>
  </si>
  <si>
    <t>Солоне</t>
  </si>
  <si>
    <t>Семенівський  р-н, с. Наталенки</t>
  </si>
  <si>
    <t>Погребняківська с/р</t>
  </si>
  <si>
    <t>Постанова РМ УРСР від 16.12.82 № 617</t>
  </si>
  <si>
    <t>Гракове</t>
  </si>
  <si>
    <t>Семенівський  р-н, с. Оболонь, с. Новоселиця</t>
  </si>
  <si>
    <t>Оболонська с/р – 339 га, Товстівська с/р – 161 га</t>
  </si>
  <si>
    <t>Постанова РМ УРСР від 12.12.83 № 495</t>
  </si>
  <si>
    <t>Рогозів  куток</t>
  </si>
  <si>
    <t>Семенівський  р-н, с. Худоліївка, с. Новий Калкаїв</t>
  </si>
  <si>
    <t>Худоліївська с/р – 1000 га, Наріжанська с/р – 600 га</t>
  </si>
  <si>
    <t>Парасоцький  ліс</t>
  </si>
  <si>
    <t>Диканський  р-н, Диканське л-во, кв. 63, 64, 69, 70, 75</t>
  </si>
  <si>
    <t>ДП “Диканське досвідне лісомисливське господарство”</t>
  </si>
  <si>
    <t>Розпорядження РМ УРСР № 1180 від 07.08.63</t>
  </si>
  <si>
    <t>Хорольський ботанічний сад</t>
  </si>
  <si>
    <t>м. Хорол, вул. Кременчуцька, 5-а</t>
  </si>
  <si>
    <t>Указ Президента України від 11.12.09 № 1041/2009</t>
  </si>
  <si>
    <t>Устимівський</t>
  </si>
  <si>
    <t>Глобинський  р-н, с. Устимівка</t>
  </si>
  <si>
    <t>Устимівська дослідна станція  рослинництва</t>
  </si>
  <si>
    <t>Постанова РМ УРСР № 311 від 22.07.83</t>
  </si>
  <si>
    <t>Ковпаківський</t>
  </si>
  <si>
    <t>Котелевський  р-н, західна околиця смт. Котельва, Котелевське л-во, кв. 40, 42, 47, 48, 53, 54 (у визначених виділах)</t>
  </si>
  <si>
    <t>ДП “Полтавський лісгосп”</t>
  </si>
  <si>
    <t>Постанова Держкомприроди  УРСР  № 15 від 30.07.75</t>
  </si>
  <si>
    <t>Хомутецький</t>
  </si>
  <si>
    <t>Миргородський  р-н, с. Хомутець</t>
  </si>
  <si>
    <t>Хомутецький  ветеринарно-зоотехнічний технікум</t>
  </si>
  <si>
    <t>Березоворудський</t>
  </si>
  <si>
    <t>Пирятинський  р-н, с. Березова Рудка</t>
  </si>
  <si>
    <t>Березоворудський державний аграрний технікум</t>
  </si>
  <si>
    <t>Полтавський міський</t>
  </si>
  <si>
    <t>м. Полтава, с. Яківці</t>
  </si>
  <si>
    <t>КП “Декоративні культури” Полтавської міської ради</t>
  </si>
  <si>
    <t>Постанова Держкомприроди  УРСР  № 25 від 27.07.77</t>
  </si>
  <si>
    <t>Території та об’єкти природно-заповідного фонду  місцевого значення</t>
  </si>
  <si>
    <t>Диканський</t>
  </si>
  <si>
    <t>Між смт. Диканька та селами Олефірщина, Кардашівка, Михайлівка,  р. Ворскла, Диканське л-во, кв. 8, 11-16, 19, 20, 38-116, 118, 123, 126-130, 132-143, 161, 169</t>
  </si>
  <si>
    <t>ДП “Диканське досвідне лісомисливське господарство” – 3344,0 га, СФГ “Фрегат” – 75,05 га, Водянобалківська с/р – 216,72 га,  Стасівська с/ р – 200,0 га, Великобудищанська с/р –  3268,59 га, Диканська сел/р – 1255,48 га, ПТУ № 23 ім. Героя Радянського Союзу Бірюзова С.С. – 429,2 га, ТОВ “Інтерагросервіс” – 192,0 га, ТОВ “Колос” – 247,0 га, ПАП “Диканське” - 1514,13 га, ТОВ “Дружба” – 766,23 га, СФГ “Вілар” - 21,4 га, СФГ “Лан” – 36,26 га, СФГ “Степ” – 44,4 га, СФГ “Лиман” – 44,86 га, Диканське ЛВУМГ – 19,0 га, СФГ “Смарагд” – 29,2 га, ДП “Полтавське лісове господарство” – 118,0 га, Служба автомобільних доріг у Полтавській області – 123,48 га</t>
  </si>
  <si>
    <t>Рішення облради від 27.10.94</t>
  </si>
  <si>
    <t>Долина р. Ворскла з острівною системою в Дніпродзержинському водосховищі (між селами Правобережна та Лівобережна Сокілки, Вільхуватка, Орлик, Радянське, Лучки, Світлогірське), ДП “Кременчуцький лісгосп”: Кишенське л-во кв. 6-18, 32-65, Новоорлицьке л-во, кв.1, 3-10, 12-16, 19-34, 44, 35 (вид. 15-21,23)</t>
  </si>
  <si>
    <t>ДП ”Кременчуцький лісгосп” – 4473 га, Лучківська с/р – 841,4 га, Світлогірська с/р – 315,7 га, Вільхуватська с/р – 417,5 га, Орлицька с/р – 215,2 га, ПНПУ – 5,2 га (навчальна база), Дніпродзержинське регіональне управління водних ресурсів -16932 га</t>
  </si>
  <si>
    <t>Рішення облради від 24.12.02</t>
  </si>
  <si>
    <t>Кременчуцькі плавні</t>
  </si>
  <si>
    <t>Долина р. Дніпро, в основному в межах заплави, біля міста Кременчука ДП “Кременчуцький лісгосп”: Градизьке л-во, кв. 33-43, Кременчуцьке л-во,  кв. 70-76, Крюківське л-во, кв. 1-11</t>
  </si>
  <si>
    <t>ДП “Кременчуцький лісгосп” – 1768 га, Кременчуцька м/р – 602 га, Потоківська с/р – 800 га, Білецьківська с/р – 1910 га</t>
  </si>
  <si>
    <t>Рішення облради від 12.07.01</t>
  </si>
  <si>
    <t>Гадяцький</t>
  </si>
  <si>
    <t>Північна межа Парку проходить по лінії сіл Гречанівка – Максимівка – Сватки – Бірки – Великі Будища – Плішивець. Західна: по правих берегах річок Груні (Римарівка – Красна Лука – Хитці) та Псла (м. Гадяч – Малі Будища – Сари – Саранчина Долина – Рашівка – Лисівка – Перевіз – Мала Обухівка – Перевіз). Східна: по лівому березі р. Псел (Бобрик – Веприк – Вельбівка – Соснівка – Млини – Лютенька). Південною межею є заповідне урочище „Безвіднянське”</t>
  </si>
  <si>
    <t>Бобрицька с/р – 366,0 га, Вельбівська с/р – 926,0 га, Гадяцька м/р – 120,0 га, Гречанівська с/р – 110,0 га, Книшівська с/р – 814,4 га, Краснолуцька с/р – 401,0 га, Лисівська с/р – 680,0 га, Лютенська с/р – 692,0 га, Плішивецька с/р – 379,0 га, Рашівська с/р – 863,2 га, Римарівська с/р – 272,0 га, Сарівська с/р – 1506,0 га, Сватківська с/р – 101,8 га, Соснівська с/р – 450,0 га, ДП „Гадяцьке лісове господарство” – 3766,0 га (у межах визначених і погоджених кварталів та виділів), Полтавське ДЛГП „Полтаваоблагроліс” – 1355,9 га (у межах визначених і погоджених кварталів та виділів)</t>
  </si>
  <si>
    <t>Рішення облради від 07.12.2011</t>
  </si>
  <si>
    <t>Байраківський</t>
  </si>
  <si>
    <t>Великобагачанський р-н. Лівий берег  р. Псел між селищем Велика Багачка та селами Затін і Байрак</t>
  </si>
  <si>
    <t>Великобагачанська сел/р – 642,5 га, ТОВ “Багачанське” - 127,5 га</t>
  </si>
  <si>
    <t>Рішення обласної ради від 28.08.09</t>
  </si>
  <si>
    <t>Географічний центр Полтавщини</t>
  </si>
  <si>
    <t>Великобагачанський  р-н, південніше автодороги Київ-Харків по р. Псел та між селами Красногорівка, Бірки, Стінки, Балаклія та Герусівка, Псільське л-во, кв. 9  вид. 11-22</t>
  </si>
  <si>
    <t>Білоцерківська с/р – 192,3 га, Бірківська с/р – 377,4 га, Балакліївська с/р – 345,9 га, ВАТ “Балакліївське” – 285,5 га, ДП “Миргородське лісове господарство” – 31,7 га, ТОВ “Білагро” – 41,9 га</t>
  </si>
  <si>
    <t>Рішення облради від 23.06.2010</t>
  </si>
  <si>
    <t>Пісоцько-Конькове</t>
  </si>
  <si>
    <t>Гадяцький р-н, с. Соснівка</t>
  </si>
  <si>
    <t>Сарівська с/р – 27,8 га, Харківецька с/р – 103,6 га, Лютенська с/р – 73 га</t>
  </si>
  <si>
    <t>Рішення облради від 04.09.95</t>
  </si>
  <si>
    <t>Весело-Мирське</t>
  </si>
  <si>
    <t>Гадяцький р-н, с. Гречанівка</t>
  </si>
  <si>
    <t>Гречанівська с/р</t>
  </si>
  <si>
    <t>Рішення облради від 30.01.98</t>
  </si>
  <si>
    <t>Рашівський</t>
  </si>
  <si>
    <t>Гадяцький р-н, с. Рашівка</t>
  </si>
  <si>
    <t>Рашівська с/р – 383,9 га, Сарівська с/р – 77,0 га</t>
  </si>
  <si>
    <t>Рішення облради від 23.03.05</t>
  </si>
  <si>
    <t>Гора  Пивиха</t>
  </si>
  <si>
    <t>Глобинський р-н. Південна околиця селища Градизьк, Градизьке л-во, кв. 14 (без вид. 6 та вилученої дороги – 0,7 га)</t>
  </si>
  <si>
    <t>ДП “Кременчуцький лісгосп” – 103,3 га, Градизька сел/р – 61,9 га</t>
  </si>
  <si>
    <t>Рішення облради   від 27.10.94, рішення облради від 28.08.09</t>
  </si>
  <si>
    <t>Кременчуцький р-н, с. Максимівка, Градизьке л-во, кв. 15, 16</t>
  </si>
  <si>
    <t>Псільський</t>
  </si>
  <si>
    <t>Глобинський р-н, Радянське  л-во,   кв. 33, 34, 36-38, 40, 42, 44, 45, 47, 59</t>
  </si>
  <si>
    <t>Рішення облради  від 27.10.94</t>
  </si>
  <si>
    <t>Козельщинський р-н, між  селами Нижня Мануйлівка і Піски, Радянське л-во, кв. 35, 39, 41, 43, 46  вид.1-18,  кв. 48, 49</t>
  </si>
  <si>
    <t>Заможненський</t>
  </si>
  <si>
    <t>Глобинський р-н, с. Заможне</t>
  </si>
  <si>
    <t>Заможненська с/р</t>
  </si>
  <si>
    <t>Мужева Долина</t>
  </si>
  <si>
    <t>Зіньківський р-н, с. Лагоди,  поруч а/д Дейкалівка-Новоселівка</t>
  </si>
  <si>
    <t>Дейкалівська с/р</t>
  </si>
  <si>
    <t>Слиньківщина</t>
  </si>
  <si>
    <t>Зіньківський р-н, с. Слиньківщина</t>
  </si>
  <si>
    <t>Тарасівська с/р</t>
  </si>
  <si>
    <t>Батьки</t>
  </si>
  <si>
    <t>Зіньківський р-н, с. Батьки</t>
  </si>
  <si>
    <t>Батьківська с/р</t>
  </si>
  <si>
    <t>Ступківський</t>
  </si>
  <si>
    <t>Зіньківський р-н, с. Ступки</t>
  </si>
  <si>
    <t>Проценківська с/р</t>
  </si>
  <si>
    <t>Олегова Балка</t>
  </si>
  <si>
    <t>Карлівський р-н, с. Халтурине</t>
  </si>
  <si>
    <t>Халтуринська с/р</t>
  </si>
  <si>
    <t>Рішення облради від 20.12.93</t>
  </si>
  <si>
    <t>Климівський</t>
  </si>
  <si>
    <t>Карлівський р-н, с. Климівка, Карлівське л-во, кв. 33-49</t>
  </si>
  <si>
    <t>ДП “Новосанжарський  лісгосп”</t>
  </si>
  <si>
    <t>Рішення облради від 28.02.95</t>
  </si>
  <si>
    <t>Красноперівка</t>
  </si>
  <si>
    <t>Карлівський р-н, околиці м. Карлівки Карлівське л-во, кв. 14-23</t>
  </si>
  <si>
    <t>Жукове</t>
  </si>
  <si>
    <t>Кобеляцький р-н, с. Сухинівка</t>
  </si>
  <si>
    <t>Сухинівська с/р</t>
  </si>
  <si>
    <t>Перегонівський</t>
  </si>
  <si>
    <t>Кобеляцький р-н, с. Перегонівка</t>
  </si>
  <si>
    <t>Підгорянська с/р – 105 га, Кіровська с/р – 45 га</t>
  </si>
  <si>
    <t>Шарівка</t>
  </si>
  <si>
    <t>Кобеляцький р-н, між с. Кунівка і  м. Кобеляки, Кобеляцьке л-во, кв. 30-36, 103</t>
  </si>
  <si>
    <t>Ревущине</t>
  </si>
  <si>
    <t>Кобеляцький р-н, с. Ревущине</t>
  </si>
  <si>
    <t>Дашківська с/р</t>
  </si>
  <si>
    <t>Рішення облради від 12.02.99</t>
  </si>
  <si>
    <t>Пашене</t>
  </si>
  <si>
    <t>Козельщинський р-н, с. Пашенівка, Радянське л-во, кв. 26-31, 32. вид. 1-15</t>
  </si>
  <si>
    <t>Хорішки</t>
  </si>
  <si>
    <t>Козельщинський р-н,  с. Хорішки, Радянське л-во, кв. 12-25</t>
  </si>
  <si>
    <t>Садочки</t>
  </si>
  <si>
    <t>Котелевський р-н, с. Діброва</t>
  </si>
  <si>
    <t>Козлівщинська с/р</t>
  </si>
  <si>
    <t>Великий і Малий лиман</t>
  </si>
  <si>
    <t>Котелевський р-н, околиці с. Борівське, між селами Милорадове та Гетьманка, Борівське л-во, кв. 57-61, 69-71, 77 (вид. 13), 78 (без вид. 14), 79, 86</t>
  </si>
  <si>
    <t>ДП “Полтавський лісгосп” – 320,8 га,   Милорадівська с/р – 49,8 га,  Микілківська с/р – 12,5 га</t>
  </si>
  <si>
    <t>Рішення облради від 15.08.03</t>
  </si>
  <si>
    <t>Балка  Широка</t>
  </si>
  <si>
    <t>Кременчуцький р-н, с. Підгірне, Крюківське л-во, кв. 30-36</t>
  </si>
  <si>
    <t>Романиха</t>
  </si>
  <si>
    <t>Лохвицький р-н, с. Романиха</t>
  </si>
  <si>
    <t>Яхниківська с/р</t>
  </si>
  <si>
    <t>Панський маєток</t>
  </si>
  <si>
    <t>Лохвицький р-н, с. Свиридівна (пд-сх околиці), кв. 5 уч. 17 діл. 1-19, 26, 27</t>
  </si>
  <si>
    <t>Полтавське державне лісогосподарське підприємство „Полтаваоблагроліс”</t>
  </si>
  <si>
    <t>Рішення облради від 06.09.07</t>
  </si>
  <si>
    <t>Усть-Лип’янка</t>
  </si>
  <si>
    <t>Машівський р-н, між селами Усть-Лип’янка та Коновалівка, Карлівське л-во, кв. 65¹-68¹</t>
  </si>
  <si>
    <t>ДП “Новосанжарський лісгосп” – 149 га,  Коновалівська с/р – 1051 га, Павлівська с/р – 78,3 га</t>
  </si>
  <si>
    <t>Рішення облради  від 27.10.94, рішення облради  від 14.01.02</t>
  </si>
  <si>
    <t>Осове</t>
  </si>
  <si>
    <t>Миргородський р-н, між селами Осове і Носенки</t>
  </si>
  <si>
    <t>ДП “Миргородський лісгосп” – 57,7 га, Слобідська с/р – 7,3 га</t>
  </si>
  <si>
    <t>Урочище ‘‘Березовий гай’’</t>
  </si>
  <si>
    <t>м. Миргород</t>
  </si>
  <si>
    <t>ЗАТ ЛОЗ “Миргородкурорт”</t>
  </si>
  <si>
    <t>Ярмаківський</t>
  </si>
  <si>
    <t>Миргородський р-н, Пд-зх околиця  м. Миргород в напрямку сіл Гаркушинці -Рибальське - Єрки</t>
  </si>
  <si>
    <t>Петрівцівська с/ р – 54,4 га, Гаркушинська с/р – 426,8 га, Шахворостівська с/р – 76,8 га, Ярмаківська с/р – 495,6 га</t>
  </si>
  <si>
    <t>Новосанжарський</t>
  </si>
  <si>
    <t>Новосанжарський р-н, Новосанжарське л-во, кв. 1-4, 6, 11, 13, 15-25, 42</t>
  </si>
  <si>
    <t>ДП “Новосанжарський лісгосп”</t>
  </si>
  <si>
    <t>Маячківський</t>
  </si>
  <si>
    <t>Новосанжарський р-н, с. Велика Маячка, правий берег р. Оріль, Новосанжарське л-во, кв. 36-41</t>
  </si>
  <si>
    <t>Маячківська с/р – 765,5 га, ДП “Новосанжарський лісгосп” – 670,8 га</t>
  </si>
  <si>
    <t>Рішення облради від 27.10.94, рішення облради  від 14.01.02</t>
  </si>
  <si>
    <t>Онишківський</t>
  </si>
  <si>
    <t>Оржицький р-н,  с. Онішки,  кв. 3 вид. 5-11 (61,1 га)</t>
  </si>
  <si>
    <t>Онішківська с/р – 593,9 га Оржицьке міжгосподарське лісництво - 61,1 га</t>
  </si>
  <si>
    <t>Кротенківський</t>
  </si>
  <si>
    <t>Полтавський р-н, с. Кротенки, Диканське л-во, кв. 2 вид. 12, 15</t>
  </si>
  <si>
    <t>Пансіонат "Кротенківський" ЗАТ "Полтаватурист" – 17 га,  ДП “Диканське досвідне лісомисливське госп-во” – 10 га, “ВАТ " Полтавське " – 1, 5 га</t>
  </si>
  <si>
    <t>Гарячківський  ліс</t>
  </si>
  <si>
    <t>Решетилівський р-н, околиці сіл  Прокопівка, Білоконі, Решетилівське л-во, кв. 12, 13</t>
  </si>
  <si>
    <t>ДП “Новосанжарський лісгосп” – 160,2 га, Решетилівська сел/р – 182,6 га, Лобачівська с/р – 23,0 га</t>
  </si>
  <si>
    <t>Рішення облради від 29.04.93</t>
  </si>
  <si>
    <t>Кузьменки</t>
  </si>
  <si>
    <t>Решетилівський р-н, с. Кузьменки</t>
  </si>
  <si>
    <t>Кукобівська с/р</t>
  </si>
  <si>
    <t>Щербаки</t>
  </si>
  <si>
    <t>Решетилівський р-н, між селами Голуби, Дмитренки, Решетилівське л-во, кв. 11</t>
  </si>
  <si>
    <t>ДП “Новосанжарський лісгосп” – 48 га, Решетилівська сел/р – 48,6 га, Лобачівська с/р – 30,7 га, Кукобівська с/р – 90, 9 га, Жовтнева с/р – 71 га</t>
  </si>
  <si>
    <t>Демидівський</t>
  </si>
  <si>
    <t>Решетилівський р-н,  між селами Демидівка та Нова Диканька</t>
  </si>
  <si>
    <t>Кривенківський</t>
  </si>
  <si>
    <t>Семенівський р-н, с. Білогуби, Семенівське л-во, кв. 29 вид. 3</t>
  </si>
  <si>
    <t>Василівська с/р – 80 га, ДП “Лубенський лісгосп” – 14,2 га</t>
  </si>
  <si>
    <t>Семенівський р-н, с. Веселий Поділ</t>
  </si>
  <si>
    <t>Веселоподільська с/р</t>
  </si>
  <si>
    <t>Монастирище</t>
  </si>
  <si>
    <t>Чорнухинський р-н, Вороньківське л-во, кв. 15-35, Чорнухинське л-во,  кв. 66</t>
  </si>
  <si>
    <t>ДП “Пирятинський лісгосп”</t>
  </si>
  <si>
    <t>Балка Мангаревщина</t>
  </si>
  <si>
    <t>Чорнухинський р-н, с. Бондарі</t>
  </si>
  <si>
    <t>Харсіцька  с/р</t>
  </si>
  <si>
    <t>Лизняна балка</t>
  </si>
  <si>
    <t>Чутівський р-н, між смт. Чутове та с. Черняківка, Іскрівське л-во, кв. 130</t>
  </si>
  <si>
    <t>ДП “Полтавський лісгосп” – 41 га,  Черняківська  с/р – 19 га</t>
  </si>
  <si>
    <t>Первозванівський</t>
  </si>
  <si>
    <t>Чутівський р-н, околиці с. Первозванівка</t>
  </si>
  <si>
    <t>Новокочубеївська с/р</t>
  </si>
  <si>
    <t>Говтва</t>
  </si>
  <si>
    <t>Шишацький р-н, між селами Легейди, Шафранівка  і Тищенки, с. Маликівщина</t>
  </si>
  <si>
    <t>Великобузівська с/р – 118,8 га,  Гоголівська с/р – 183,9 га, Шишацька сел/р – 228,4 га</t>
  </si>
  <si>
    <t>Рішення облради від 04.09.95, від 30.01.98,  від 12.02.99</t>
  </si>
  <si>
    <t>Величківський</t>
  </si>
  <si>
    <t>Шишацький р-н, с. Величкове</t>
  </si>
  <si>
    <t>Воскобійницька с/р</t>
  </si>
  <si>
    <t>Заплава Псла</t>
  </si>
  <si>
    <t>м. Комсомольськ. Околиці сіл Кузьменки, Кияшки, Комсомольське  л-во,  кв. 20-22, 24, 27-29, 58-60, 67-69</t>
  </si>
  <si>
    <t>Рішення облради  від 04.09.95, рішення облради  від 06.09.07</t>
  </si>
  <si>
    <t>Лісові  озера</t>
  </si>
  <si>
    <t>м. Комсомольськ, Салівське л-во, кв. 1-7</t>
  </si>
  <si>
    <t>ДП ”Кременчуцький лісгосп” – 467,0 га, Комсомольська м/р – 247,7 га</t>
  </si>
  <si>
    <t>Рішення облради від 20.12.93, розширено -   від 04.09.95</t>
  </si>
  <si>
    <t>Горбаневське</t>
  </si>
  <si>
    <t>3 км на північний схід від с. Кулажинці</t>
  </si>
  <si>
    <t>Кулажинська с/р</t>
  </si>
  <si>
    <t>Лізина гора</t>
  </si>
  <si>
    <t>Між селами Березівка та Горби</t>
  </si>
  <si>
    <t>Рудківська с/р</t>
  </si>
  <si>
    <t>Урочище Крупське</t>
  </si>
  <si>
    <t>Лохвицький р-н, околиці сіл Свиридівка та Ячники, Лохвицьке лісництво,  кв.11  вид. 22-37,  кв.12 вид. 3,5-28</t>
  </si>
  <si>
    <t>ДП “Пирятинське лісове господарство”</t>
  </si>
  <si>
    <t>Половець</t>
  </si>
  <si>
    <t>Оржицький р-н, с. Савинці, кв. 2   вид. 3-11 (35,9 га)</t>
  </si>
  <si>
    <t>Савинська с/р, Оржицьке міжгосподарське лісництво 35,9 га</t>
  </si>
  <si>
    <t>Іскрівський</t>
  </si>
  <si>
    <t>Чутівський р-н, між селами Черняківка, Іскрівка, Верхні Рівні, Іскрівське л-во, кв. 1-3, 5-7, 9-11, 13-71, 75-82, 84, 85,  87-90</t>
  </si>
  <si>
    <t>Кут</t>
  </si>
  <si>
    <t>Великобагачанський р-н, с. Остап’є,  вище гирла р. Хорол</t>
  </si>
  <si>
    <t>Остап’ївська с/р</t>
  </si>
  <si>
    <t>Глобинський р-н, с. Попівка</t>
  </si>
  <si>
    <t>Федорівська  с/р</t>
  </si>
  <si>
    <t>Великий  ліс</t>
  </si>
  <si>
    <t>Гадяцький р-н, Краснолуцьке л-во, кв. 37-39</t>
  </si>
  <si>
    <t>ДП “Гадяцький лісгосп”</t>
  </si>
  <si>
    <t>Рішення облвиконкому  від 17.04.92 № 74</t>
  </si>
  <si>
    <t>Терновий  кущ</t>
  </si>
  <si>
    <t>Гадяцький р-н, Лютенське л-во, кв. 8-13, 16, 17, 24, 25, 33, 44-46</t>
  </si>
  <si>
    <t>Рішення облвиконкому від 17.04.92 № 74</t>
  </si>
  <si>
    <t>Саранчина  долина</t>
  </si>
  <si>
    <t>Гадяцький р-н, Лютенське л-во, кв. 4-7, 109, 110</t>
  </si>
  <si>
    <t>Жуківщина</t>
  </si>
  <si>
    <t>Гадяцький р-н, Лютенське л-во, кв.1-3</t>
  </si>
  <si>
    <t>Гадяцький  бір</t>
  </si>
  <si>
    <t>Гадяцький р-н, Вельбівське л-во, кв. 30-37, 40</t>
  </si>
  <si>
    <t>Гадяцький р-н, Краснолуцьке л-во, кв. 46, 47</t>
  </si>
  <si>
    <t>Зозулинцеві  Луки</t>
  </si>
  <si>
    <t>Гадяцький р-н, с. Хитці</t>
  </si>
  <si>
    <t>Краснолуцька с/р</t>
  </si>
  <si>
    <t>Книшівська  гора</t>
  </si>
  <si>
    <t>Гадяцький р-н, Краснолуцьке л-во, кв. 67-69</t>
  </si>
  <si>
    <t>Русиново-Дубина</t>
  </si>
  <si>
    <t>Гадяцький р-н, с. Краснознаменка, хутір Вертелецький</t>
  </si>
  <si>
    <t>Краснознаменська с/р</t>
  </si>
  <si>
    <t>Манжеліївський</t>
  </si>
  <si>
    <t>Глобинський р-н, с. Манжелія</t>
  </si>
  <si>
    <t>Манжеліївська с/р</t>
  </si>
  <si>
    <t>Рішення облвиконкому від 16.11.79 № 437</t>
  </si>
  <si>
    <t>Глибочанський</t>
  </si>
  <si>
    <t>Глобинський р-н, с. Заможнє, лівий берег р. Псьол</t>
  </si>
  <si>
    <t>Плисів  Яр</t>
  </si>
  <si>
    <t>Гребінківський р-н, с. Овсюки</t>
  </si>
  <si>
    <t>Овсюківська с/р</t>
  </si>
  <si>
    <t>Балка Долина</t>
  </si>
  <si>
    <t>Зіньківський р-н, с. Високе</t>
  </si>
  <si>
    <t>Котове</t>
  </si>
  <si>
    <t>Зіньківський р-н, с. Хижняківка, пішнянське л-во, кв. 44, 45</t>
  </si>
  <si>
    <t>ДП “Диканське досвідне лісомисливське госп-во” – 139 га, Малобудищанська с/ р – 61, 6 га</t>
  </si>
  <si>
    <t>Рішення облради від 27.10.94, від 07.12.2011</t>
  </si>
  <si>
    <t>Капусник</t>
  </si>
  <si>
    <t>Карлівський р-н, с. Варварівка, Карлівське л-во, кв. 1-7</t>
  </si>
  <si>
    <t>Карлівський р-н, с. Климівка</t>
  </si>
  <si>
    <t>Климівська с/р</t>
  </si>
  <si>
    <t>Рішення облради від 20.12.93, від 07.12.2011</t>
  </si>
  <si>
    <t>Драбинівка</t>
  </si>
  <si>
    <t>Кобеляцький р-н, с. Драбинівка</t>
  </si>
  <si>
    <t>Золотарівська с/р – 38 га, Бутенківська с/р – 17 га</t>
  </si>
  <si>
    <t>Скоробір</t>
  </si>
  <si>
    <t>Котелевський р-н, с. Більськ  по межі із Зіньківським районом</t>
  </si>
  <si>
    <t>Більська с/р</t>
  </si>
  <si>
    <t>Підварівський</t>
  </si>
  <si>
    <t>Котелевський р-н, с. Підварівка, Руднянське л-во, кв. 4 вид.  7, кв. 5 вид. 7, кв. 13, вид. 3, кв. 14 вид. 1</t>
  </si>
  <si>
    <t>Борівський</t>
  </si>
  <si>
    <t>Котелевський р-н, між с.с. Милорадове і Матвіївка, Борівське л-во,  кв. 71</t>
  </si>
  <si>
    <t>Приворсклянський</t>
  </si>
  <si>
    <t>Котелевський р-н, біля с. Матвіївка, Борівське л-во, кв. 55 вид. 2</t>
  </si>
  <si>
    <t>Рішення облвиконкому від 14.03.89 № 75</t>
  </si>
  <si>
    <t>Довгораківський</t>
  </si>
  <si>
    <t>Кременчуцький р-н, с. Кам’яні Потоки, Крюківське л-во, кв. 46-49</t>
  </si>
  <si>
    <t>Балка Поповиця</t>
  </si>
  <si>
    <t>Лохвицький р-н, між селами Луценки та Бербениці</t>
  </si>
  <si>
    <t>Луценківська с/р</t>
  </si>
  <si>
    <t>Вовчанський</t>
  </si>
  <si>
    <t>Лубенський р-н, с. Вовчик</t>
  </si>
  <si>
    <t>Вовчицька с/р</t>
  </si>
  <si>
    <t>Михайлівська балка</t>
  </si>
  <si>
    <t>Машівський р-н, с. Михайлівка</t>
  </si>
  <si>
    <t>Михайлівська с/р</t>
  </si>
  <si>
    <t>Рішення облради від 14.01.02</t>
  </si>
  <si>
    <t>Дикунова балка</t>
  </si>
  <si>
    <t>Машівський р-н, неподалік с. Манилівка</t>
  </si>
  <si>
    <t>Сахнівщинська с/р – 29,7 га, Базилівщинська с/р – 16,0 га</t>
  </si>
  <si>
    <t>Великий і Малий ліс</t>
  </si>
  <si>
    <t>Миргородський р-н, с. Велика Обухівка, Гоголівське л-во, кв. 10, 11</t>
  </si>
  <si>
    <t>ДП “Миргородський лісгосп” – 74,2 га, Великообухівська с/р – 15,8 га</t>
  </si>
  <si>
    <t>Зачепилівський</t>
  </si>
  <si>
    <t>Новосанжарський р-н, околиці с. Зачепилівка</t>
  </si>
  <si>
    <t>Зачепилівська с/р – 287,6 га, ДП “Новосанжарський лісгосп” – 539,2 га</t>
  </si>
  <si>
    <t>Шкуратівський</t>
  </si>
  <si>
    <t>Пирятинський р-н, с. Шкурати, Пирятинське л-во</t>
  </si>
  <si>
    <t>Розсошенський</t>
  </si>
  <si>
    <t>Полтавський р-н, с. Пожарна Балка, Розсошенське л-во,  кв. 56 вид. 5,  кв. 57 вид. 2</t>
  </si>
  <si>
    <t>ДП “Полтавське лісове господарство”</t>
  </si>
  <si>
    <t>Рішення облвиконкому від 28.12.82 № 671</t>
  </si>
  <si>
    <t>Руднянський</t>
  </si>
  <si>
    <t>Полтавський р-н, Руднянське л-во, кв.31 вид. 6-8,  кв. 32 вид. 2</t>
  </si>
  <si>
    <t>Воронянський</t>
  </si>
  <si>
    <t>Полтавський р-н, с. Ворони, Руднянське л-во, кв. 23 вид. 5, кв. 27 вид. 1, 2, 4</t>
  </si>
  <si>
    <t>Рожаївський</t>
  </si>
  <si>
    <t>Полтавський р-н, с. Рожаївка</t>
  </si>
  <si>
    <t>Абазівська сільська рада</t>
  </si>
  <si>
    <t>Рішення облради від 21.11.2000</t>
  </si>
  <si>
    <t>Новодиканський</t>
  </si>
  <si>
    <t>Решетилівський р-н, між селами  Демидівка і Нова Диканька</t>
  </si>
  <si>
    <t>Харсіцька полона</t>
  </si>
  <si>
    <t>Чорнухинський р-н, між с. Харсіки  та Бондарі,Чорнухинське л-во, кв. 6-8</t>
  </si>
  <si>
    <t>Чутівські степи</t>
  </si>
  <si>
    <t>Чутівській р-н, між смт. Чутове та с. Стінка</t>
  </si>
  <si>
    <t>Черняківська с/р</t>
  </si>
  <si>
    <t>Воскобійницький</t>
  </si>
  <si>
    <t>Зіньківський р-н, між селами Шилівка, Іщенківка, Зіньківське л-во, кв. 75-78</t>
  </si>
  <si>
    <t>ДП “Гадяцький лісгосп” – 109 га, Шилівська с/р – 79,1 га, Зіньківська м/р – 9,1 га</t>
  </si>
  <si>
    <t>Сухий  Яр</t>
  </si>
  <si>
    <t>Зіньківський р-н, околиці с. Лютенські  Будища</t>
  </si>
  <si>
    <t>Лютенсько-Будищанська с/р</t>
  </si>
  <si>
    <t>Середній</t>
  </si>
  <si>
    <t>Новосанжарський р-н, неподалік сіл Судіївка, Лелюхівка та Назаренки</t>
  </si>
  <si>
    <t>Судіївська с/р – 110,1 га, Лелюхівська с/р – 20,6 га</t>
  </si>
  <si>
    <t>Мазанка</t>
  </si>
  <si>
    <t>Новосанжарський р-н, між с. Кунцеве та Балівка</t>
  </si>
  <si>
    <t>ДП “Новосанжарський лісгосп” – 63,9 га, Кунцівська с/р – 85,9 га, Руденківська с/р – 41,9 га</t>
  </si>
  <si>
    <t>Сьомківщіна</t>
  </si>
  <si>
    <t>Новосанжарський р-н, заплава р. Різничка разом з прилеглою до неї системою заплавних озер в районі сіл Грекопавлівка, Дмитренки, Полузір’я та Білоконі</t>
  </si>
  <si>
    <t>Полузірська с/р – 166,6 га, Стовбино-Долинська с/р – 103,5 га,   ДП “Новосанжарське лісове господарство” – 4,9 га</t>
  </si>
  <si>
    <t>Леляківський</t>
  </si>
  <si>
    <t>Пирятинський р-н, в районі сіл Леляки та Кейбалівка</t>
  </si>
  <si>
    <t>Сасинівська с/р – 379,9 га, Каплинцівська с/р – 184,4 га, ВАТ “Каплинцівське” – 149 га, ДП “Пирятинський лісгосп” – 32,7 га</t>
  </si>
  <si>
    <t>Рішення облради від 23.03.05,  від 06.09.07</t>
  </si>
  <si>
    <t>Озерище</t>
  </si>
  <si>
    <t>Шишацький р-н, с. Федунка</t>
  </si>
  <si>
    <t>Федунська с/р</t>
  </si>
  <si>
    <t>Рішення облвиконкому від 29.04.93 № 437</t>
  </si>
  <si>
    <t>Будникове</t>
  </si>
  <si>
    <t>Зіньківський р-н, с. Васьки</t>
  </si>
  <si>
    <t>СФГ “Колос”</t>
  </si>
  <si>
    <t>Лабурівський</t>
  </si>
  <si>
    <t>Котелевський р-н, с. Лабурівка, неподалік гирла р. Мерла</t>
  </si>
  <si>
    <t>Милорадівська с/р</t>
  </si>
  <si>
    <t>Бурівщина</t>
  </si>
  <si>
    <t>Гребінківський р-н, між селами  Тарасівка та Жовтневе</t>
  </si>
  <si>
    <t>Тарасівська с/р – 38,3 га, Ульяновська с/р – 34,9 га</t>
  </si>
  <si>
    <t>Тетянин гай</t>
  </si>
  <si>
    <t>Новосанжарський р-н, заплава  р. Ворскла в районі с. Клюсівка та смт. Нові Санжари</t>
  </si>
  <si>
    <t>Клюсівська с/р – 11,4 га, ДП “Новосанжарське лісове господарство” – 0,5 га</t>
  </si>
  <si>
    <t>Тарасенківський</t>
  </si>
  <si>
    <t>Оржицький р-н, біля а/д Тарасівка-Оржиця</t>
  </si>
  <si>
    <t>Чутівська с/р</t>
  </si>
  <si>
    <t>Гришківка</t>
  </si>
  <si>
    <t>Пирятинський р-н, на північ від с. Малютинці</t>
  </si>
  <si>
    <t>Смотриківська с/р</t>
  </si>
  <si>
    <t>Рішення облради від 28.08.09</t>
  </si>
  <si>
    <t>Артополот</t>
  </si>
  <si>
    <t>Гадяцький р-н, с. Краснознаменка</t>
  </si>
  <si>
    <t>Болото  Моховате</t>
  </si>
  <si>
    <t>Гирло Хоролу</t>
  </si>
  <si>
    <t>Пологи</t>
  </si>
  <si>
    <t>Гребінківський р-н, с. Сліпорід-Іванівка</t>
  </si>
  <si>
    <t>Майорщинська с/р</t>
  </si>
  <si>
    <t>Зіньківський р-н, с. Романівка</t>
  </si>
  <si>
    <t>Загрунівська с/р</t>
  </si>
  <si>
    <t>Озеро "Журавлине"</t>
  </si>
  <si>
    <t>Зіньківський р-н, с. Підозірка</t>
  </si>
  <si>
    <t>Пеленківщина</t>
  </si>
  <si>
    <t>Зіньківський р-н, Неподалік а/д Зіньків-Дейкалівка</t>
  </si>
  <si>
    <t>Зіньківська м/р</t>
  </si>
  <si>
    <t>Сухе</t>
  </si>
  <si>
    <t>Зіньківський р-н, неподалік а/д Зіньків-Дейкалівка</t>
  </si>
  <si>
    <t>Власівська с/р</t>
  </si>
  <si>
    <t>Твань-Кар’єри</t>
  </si>
  <si>
    <t>Зіньківський р-н, с. Пилипенки</t>
  </si>
  <si>
    <t>Озеро "Лазьки"</t>
  </si>
  <si>
    <t>Зіньківський р-н, с. Лазьки</t>
  </si>
  <si>
    <t>Глинський</t>
  </si>
  <si>
    <t>Кобеляцький р-н, с. Красне, справа а/д  Кобеляки – Дніпропетровськ</t>
  </si>
  <si>
    <t>Красненська с/р</t>
  </si>
  <si>
    <t>Ситникове</t>
  </si>
  <si>
    <t>Кобеляцький р-н, с. Іванівка, зліва а/д  Кобеляки-Дніпропетровськ</t>
  </si>
  <si>
    <t>Іванівська с/р</t>
  </si>
  <si>
    <t>Ударник</t>
  </si>
  <si>
    <t>Козельщинський р-н, смт. Козельщина, західна околиця</t>
  </si>
  <si>
    <t>Козельщинська сел/р</t>
  </si>
  <si>
    <t>Хорунжівський</t>
  </si>
  <si>
    <t>Козельщинський р-н, с. Омельниче</t>
  </si>
  <si>
    <t>Михайликівський</t>
  </si>
  <si>
    <t>Козельщинський р-н,  с. Михайлики</t>
  </si>
  <si>
    <t>Михайликівська с/р</t>
  </si>
  <si>
    <t>Буртівський</t>
  </si>
  <si>
    <t>Козельщинський р-н,  с. Піски</t>
  </si>
  <si>
    <t>Пісківська с/р</t>
  </si>
  <si>
    <t>Ксендзівський</t>
  </si>
  <si>
    <t>Козельщинський р-н, біля сіл Бутенки та Йосипівка</t>
  </si>
  <si>
    <t>Попенківський</t>
  </si>
  <si>
    <t>Козельщинський р-н,  с. Харченки</t>
  </si>
  <si>
    <t>Мануйлівська с/р</t>
  </si>
  <si>
    <t>Брідок</t>
  </si>
  <si>
    <t>Козельщинський р-н, с. Буняківка</t>
  </si>
  <si>
    <t>Говтвянська с/р</t>
  </si>
  <si>
    <t>Дубове</t>
  </si>
  <si>
    <t>Котелевський р-н, смт. Котельва</t>
  </si>
  <si>
    <t>Котелевська сел/р</t>
  </si>
  <si>
    <t>Рішення облвиконкому від 28.12.82 № 674</t>
  </si>
  <si>
    <t>Любка</t>
  </si>
  <si>
    <t>Котелевський р-н, с. Любка</t>
  </si>
  <si>
    <t>Деревківська с/р</t>
  </si>
  <si>
    <t>Малорублівський</t>
  </si>
  <si>
    <t>Котелевський р-н, між  с. Мала Рублівка та Мар’їне</t>
  </si>
  <si>
    <t>Малорублівська с/р</t>
  </si>
  <si>
    <t>Біловагівський</t>
  </si>
  <si>
    <t>Кременчуцький р-н, с. Соснівка, Кременчуцьке л-во, кв. 17  вид. 10</t>
  </si>
  <si>
    <t>Лохвицький р-н, між селами Піски, Пісочки та Гаєвщина, охоплюючи долини р. Сули та її лівої притоки – р. Артополот, кв.1 уч. 12, діл. 11,13, кв.1 уч. 14 діл.14, кв.1 уч.17 діл. 23, кв.3 уч. 24, діл.3, кв.3 уч. 30 діл. 19,  кв. 3 уч. 31 діл.7</t>
  </si>
  <si>
    <t>Пісківська  с/р – 449,9 га, Полтавське державне лісогосподарське підприємство „Полтаваоблагроліс” – 57,5 га</t>
  </si>
  <si>
    <t>Крутий  берег</t>
  </si>
  <si>
    <t>Лубенський р-н, с. Крутий берег</t>
  </si>
  <si>
    <t>Лубенський р-н, с. Березоточа</t>
  </si>
  <si>
    <t>Березотоцька с/р</t>
  </si>
  <si>
    <t>Рішення облвиконкому від 22.11.84 № 453</t>
  </si>
  <si>
    <t>Окіпський</t>
  </si>
  <si>
    <t>Лубенський р-н, с.  Окіп</t>
  </si>
  <si>
    <t>Окіпська с/р</t>
  </si>
  <si>
    <t>В’язівський</t>
  </si>
  <si>
    <t>Лубенський р-н, с. В’язівок</t>
  </si>
  <si>
    <t>Михнівська с/р</t>
  </si>
  <si>
    <t>Снітинський</t>
  </si>
  <si>
    <t>Лубенський р-н, с. Снітин</t>
  </si>
  <si>
    <t>Снітинська с/р</t>
  </si>
  <si>
    <t>Ревазівський</t>
  </si>
  <si>
    <t>Новосанжарський р-н,  с. Руденківка</t>
  </si>
  <si>
    <t>Великосолонцівська с/р – 213 га,  Руденківська с/р – 87 га</t>
  </si>
  <si>
    <t>Шедієво</t>
  </si>
  <si>
    <t>Новосанжарський р-н,  с. Шедієве</t>
  </si>
  <si>
    <t>Шедіївська с/р</t>
  </si>
  <si>
    <t>Чутівський</t>
  </si>
  <si>
    <t>Оржицький р-н, с. Чутівка</t>
  </si>
  <si>
    <t>Оржицький</t>
  </si>
  <si>
    <t>Оржицький р-н, між смт. Оржиця і с. Онішки</t>
  </si>
  <si>
    <t>Онішківська с/р</t>
  </si>
  <si>
    <t>Яблунівський</t>
  </si>
  <si>
    <t>Оржицький р-н, с. Яблуневе</t>
  </si>
  <si>
    <t>Яблунівська с/р</t>
  </si>
  <si>
    <t>Тимківський</t>
  </si>
  <si>
    <t>Оржицький р-н, с. Тимки</t>
  </si>
  <si>
    <t>Харківецький</t>
  </si>
  <si>
    <t>Пирятинський р-н,  с. Харківці, Пирятинське л-во, кв. 43-45</t>
  </si>
  <si>
    <t>Харківецька с/р – 367,2 га, ДП “Пирятинський лісгосп” – 173,0 га</t>
  </si>
  <si>
    <t>Рішення облвиконкому від 17.04.92 № 74, рішення облради від 06.09.07</t>
  </si>
  <si>
    <t>Великокручанський</t>
  </si>
  <si>
    <t>Пирятинський р-н, с. Велика Круча</t>
  </si>
  <si>
    <t>Гурбинський</t>
  </si>
  <si>
    <t>Пирятинський р-н, с. Гурбинці</t>
  </si>
  <si>
    <t>Давидівська с/р</t>
  </si>
  <si>
    <t>Сасинівський</t>
  </si>
  <si>
    <t>Пирятинський р-н, с. Сасинівка</t>
  </si>
  <si>
    <t>Сасинівська с/р</t>
  </si>
  <si>
    <t>Пирятинський р-н, с. Березова Рудка</t>
  </si>
  <si>
    <t>ДП “Сільськогосподарське підприємство “Березівське”</t>
  </si>
  <si>
    <t>Давидівський</t>
  </si>
  <si>
    <t>Пирятинський р-н, с. Давидівка</t>
  </si>
  <si>
    <t>Лубкове</t>
  </si>
  <si>
    <t>Семенівський р-н, с. Очеретувате</t>
  </si>
  <si>
    <t>Очеретуватська с/р</t>
  </si>
  <si>
    <t>Криворудський</t>
  </si>
  <si>
    <t>Семенівський р-н, смт. Семенівка, с. Веселий Поділ</t>
  </si>
  <si>
    <t>Семенівська селищна рада – 80 га, Вереміївська с/р – 180 га</t>
  </si>
  <si>
    <t>Хвощівка</t>
  </si>
  <si>
    <t>Хорольський р-н, с. Хвощівка, Хорольське л-во, кв. 50</t>
  </si>
  <si>
    <t>Голованька</t>
  </si>
  <si>
    <t>Хорольський р-н, с. Бовбасівка</t>
  </si>
  <si>
    <t>Трубайцівська с/р</t>
  </si>
  <si>
    <t>Єньки</t>
  </si>
  <si>
    <t>Хорольський р-н, с. Єньки</t>
  </si>
  <si>
    <t>Петрівська с/р</t>
  </si>
  <si>
    <t>Комишитовий</t>
  </si>
  <si>
    <t>Хорольський р-н, між  с. Трубайці, Єньки і Бовбасівка</t>
  </si>
  <si>
    <t>ДП “Керамсервіс”</t>
  </si>
  <si>
    <t>Костюки</t>
  </si>
  <si>
    <t>Хорольський р-н, с. Костюки, Хорольське л-во, кв. 52-55</t>
  </si>
  <si>
    <t>Заплава р. Многа</t>
  </si>
  <si>
    <t>Чорнухинський р-н, між  смт. Чорнухи та с. Кізлівка</t>
  </si>
  <si>
    <t>Чорнухинська  сел/р – 76,3 га,  Кізлівська  с/р – 82 га,  Харсіцька  с/р – 25 га</t>
  </si>
  <si>
    <t>Піско-Удайський</t>
  </si>
  <si>
    <t>Чорнухинський р-н, с. Піски-Удайські</t>
  </si>
  <si>
    <t>Мокіївська с/р</t>
  </si>
  <si>
    <t>Сторожовий</t>
  </si>
  <si>
    <t>Чутівський р-н, с. Сторожове, Іскрівське л-во, кв. 102-107, 108 (вид.1-5, 8-9),  109-113, 117</t>
  </si>
  <si>
    <t>ДП “Полтавське лісове господарство” – 435,2 га, Войнівська с/р – 227,74 га, Зеленківська с/р – 20,3 га</t>
  </si>
  <si>
    <t xml:space="preserve">Рішення облвиконкому від 14.03.89 № 75, рішення облради від 23.06.2010 </t>
  </si>
  <si>
    <t>Садиба</t>
  </si>
  <si>
    <t>Гадяцький р-н, с. Тимофіївка</t>
  </si>
  <si>
    <t>Плішивецька  с/р</t>
  </si>
  <si>
    <t>Академія</t>
  </si>
  <si>
    <t>Карлівський р-н, с. Лип’янка</t>
  </si>
  <si>
    <t>Лип’янська с/р</t>
  </si>
  <si>
    <t>Розрита могила</t>
  </si>
  <si>
    <t>Котелевський р-н, біля а/д  на  с. Лихачівку</t>
  </si>
  <si>
    <t>Кременчуцький р-н, м. Кременчук, біля  електростанції</t>
  </si>
  <si>
    <t>КЗФКіС “МФК “Кремінь”</t>
  </si>
  <si>
    <t>Олександрівський  горб</t>
  </si>
  <si>
    <t>Лубенський р-н, с. Олександрівка</t>
  </si>
  <si>
    <t>Городище</t>
  </si>
  <si>
    <t>Лубенський р-н, с. Мацківці, Оржицьке л-во, кв. 35 вид. 7-12</t>
  </si>
  <si>
    <t>Киндинів  сад</t>
  </si>
  <si>
    <t>Оржицький р-н, с. Чайківщина</t>
  </si>
  <si>
    <t>Староіржавецька с/р</t>
  </si>
  <si>
    <t>Бурти</t>
  </si>
  <si>
    <t>Пирятинський р-н, правий берег р. Удай, на пн.-сх. вниз по течії від с. Повстин</t>
  </si>
  <si>
    <t>Старий шлях</t>
  </si>
  <si>
    <t>Пирятинський р-н, між селами Гурбинці та Леляки</t>
  </si>
  <si>
    <t>Грушеві могили</t>
  </si>
  <si>
    <t>Чутівський р-н, між с. Кочубеївка та смт. Чутове</t>
  </si>
  <si>
    <t>Черняківська  с/р</t>
  </si>
  <si>
    <t>Урочище "Берези"</t>
  </si>
  <si>
    <t>на відстані 1 км на схід від с. Березівка</t>
  </si>
  <si>
    <t>Березівська с/р</t>
  </si>
  <si>
    <t>Великобагачанський р-н,  смт. Велика Багачка</t>
  </si>
  <si>
    <t>Великобагачанська сел/р</t>
  </si>
  <si>
    <t>Рішення облвиконкому  № 329 від 22.07.69</t>
  </si>
  <si>
    <t>Великобагачанський р-н, с. Марьянське</t>
  </si>
  <si>
    <t>Михайлівська  с/р</t>
  </si>
  <si>
    <t>Рішення облвиконкому від 18.04.64 № 135</t>
  </si>
  <si>
    <t>Липа</t>
  </si>
  <si>
    <t>Гадяцький р-н,  по дорозі  м. Гадяч - с. Сари</t>
  </si>
  <si>
    <t>Сарівська с/р</t>
  </si>
  <si>
    <t>Дубова алея</t>
  </si>
  <si>
    <t>Гадяцький р-н, с. Максимівка, центральна вулиця</t>
  </si>
  <si>
    <t>Римарівська  с/р</t>
  </si>
  <si>
    <t>Рішення облвиконкому від 22.07.69 № 329</t>
  </si>
  <si>
    <t>Гадяцький р-н, с. Максимівка</t>
  </si>
  <si>
    <t>Гадяцький р-н, с. Римарівка</t>
  </si>
  <si>
    <t>Гадяцький р-н, Вельбівське л-во, кв. 116-117</t>
  </si>
  <si>
    <t>м. Гадяч</t>
  </si>
  <si>
    <t>Гадяцька  центральна районна лікарня</t>
  </si>
  <si>
    <t>Рішення облвиконкому від 17.04.92 №  74</t>
  </si>
  <si>
    <t>Краснознаменська  с/р</t>
  </si>
  <si>
    <t>Гадяцький р-н, Краснолуцьке л-во, кв.21</t>
  </si>
  <si>
    <t>Гадяцький р-н, Краснолуцьке л-во, кв. 26</t>
  </si>
  <si>
    <t>Дуби  черешчаті</t>
  </si>
  <si>
    <t>Гадяцький р-н, садиба  Краснолуцького л-ва,  кв. 18, вид. 19</t>
  </si>
  <si>
    <t>Урочище  ‘‘Галочка’’</t>
  </si>
  <si>
    <t>Гадяцький р-н, Вельбівське л-во, кв. 142, 143, 151, 146 вид. 5, 4 км на пд.-сх. від м. Гадяча</t>
  </si>
  <si>
    <t>Рішення облвиконкому від 13.12.75, № 531, рішення облради від 28.08.09</t>
  </si>
  <si>
    <t>Краснолуцький  гай</t>
  </si>
  <si>
    <t>Гадяцький р-н, Краснолуцьке л-во, кв. 11-13</t>
  </si>
  <si>
    <t>Липа  дрібнолиста</t>
  </si>
  <si>
    <t>Гадяцький р-н, по дорозі Рашівка -Лисівка</t>
  </si>
  <si>
    <t>Лисівська с/р</t>
  </si>
  <si>
    <t>Дуб  черешчатий</t>
  </si>
  <si>
    <t>м. Гадяч, на  території  санепідстанції</t>
  </si>
  <si>
    <t>Гадяцька райсанепідстанція</t>
  </si>
  <si>
    <t>Березовий  гайок</t>
  </si>
  <si>
    <t>Гадяцький р-н, Вельбівське л-во, кв. 88,  вид. 4</t>
  </si>
  <si>
    <t>Гребінківський р-н, с. Майорщина</t>
  </si>
  <si>
    <t>Майорщинська допоміжна школа-інтернат</t>
  </si>
  <si>
    <t>Соснова  алея</t>
  </si>
  <si>
    <t>Гребінчин каштан</t>
  </si>
  <si>
    <t>Гребінківський р-н, с. Мар’янівка</t>
  </si>
  <si>
    <t>Мар’янівська с/р</t>
  </si>
  <si>
    <t>Гостра могила</t>
  </si>
  <si>
    <t>Гребінківський р-н, в околицях с. Олександрівка</t>
  </si>
  <si>
    <t>Олександрівська с/р</t>
  </si>
  <si>
    <t>Ульяновські могили</t>
  </si>
  <si>
    <t>Гребінківський р-н, с. Ульяновка</t>
  </si>
  <si>
    <t>Ульяновська  с/р</t>
  </si>
  <si>
    <t>Лісосмуга  О.О. Ізмаїльського</t>
  </si>
  <si>
    <t>Диканський р-н, с. Дячкове</t>
  </si>
  <si>
    <t>Чапаєвська с/р</t>
  </si>
  <si>
    <t>Пустовітка</t>
  </si>
  <si>
    <t>Диканський р-н, біля а/д  Диканька-Шишаки за с. Василівка</t>
  </si>
  <si>
    <t>Балясненська с/р – 3 га, Диканська сел/р – 3 га</t>
  </si>
  <si>
    <t>Храпачів  Яр</t>
  </si>
  <si>
    <t>Зіньківський р-н, околиці сіл Кілочки та  Храпачів Яр</t>
  </si>
  <si>
    <t>Першотравнева с/р</t>
  </si>
  <si>
    <t>Рішення облради від 27.10.94, від 28.08.09</t>
  </si>
  <si>
    <t>Дуби черешчаті</t>
  </si>
  <si>
    <t>м. Карлівка, в районі залізничної станції</t>
  </si>
  <si>
    <t>Карлівське виробниче управління житлово-комунального господарства</t>
  </si>
  <si>
    <t>Котелевський р-н, с. Деревки, територія кладовища</t>
  </si>
  <si>
    <t>Рішення облвиконкому від 13.12.75 № 531</t>
  </si>
  <si>
    <t>Урочище  "Дуби"</t>
  </si>
  <si>
    <t>Котелевський р-н, шосте поле кормової сівозміни господарства</t>
  </si>
  <si>
    <t>Барвінкова  гора</t>
  </si>
  <si>
    <t>Котелевський р-н, Котелевське л-во, кв. 40 вид. 13, 15, 16</t>
  </si>
  <si>
    <t>Лохвицький р-н, с. Яхники, територія лікарні</t>
  </si>
  <si>
    <t>Яхниківська с/р, дільнича лікарня</t>
  </si>
  <si>
    <t>Рішення облвиконкому від 24.12.70 № 555</t>
  </si>
  <si>
    <t>Урочище  "Шумейкове"</t>
  </si>
  <si>
    <t>Лохвицький р-н, с. Дрюківщина</t>
  </si>
  <si>
    <t>Ісковецька с/р</t>
  </si>
  <si>
    <t>Сосновий  парк</t>
  </si>
  <si>
    <t>м.  Лохвиця</t>
  </si>
  <si>
    <t>Лохвицьке управління житлово-комунального господарства</t>
  </si>
  <si>
    <t>м. Лохвиця, територія ветлабораторії</t>
  </si>
  <si>
    <t>Лохвицька міська рада, ветбаклабораторія</t>
  </si>
  <si>
    <t>Лохвицький р-н, с. Криниця</t>
  </si>
  <si>
    <t>Дубовий  гай</t>
  </si>
  <si>
    <t>м. Лохвиця, навпроти  ветбаклабораторії</t>
  </si>
  <si>
    <t>Лубенський р-н, Приміське л-во, кв. 1 вид. 2</t>
  </si>
  <si>
    <t>м. Лубни, вул. Гомона, поблизу б. № 13</t>
  </si>
  <si>
    <t>Відділ комунального господарства Лубенського міськвиконкому</t>
  </si>
  <si>
    <t>м. Лубни, вул. Перші Плютенці, 40</t>
  </si>
  <si>
    <t>м.  Лубни</t>
  </si>
  <si>
    <t>Мгарська  дача</t>
  </si>
  <si>
    <t>Лубенський р-н, с. Мгар, Приміське л-во,кв. 23-25</t>
  </si>
  <si>
    <t>Морозівська  дача</t>
  </si>
  <si>
    <t>Південна околиця м. Лубен, Приміське л-во, кв. 27-50</t>
  </si>
  <si>
    <t>Жовтнева  дача</t>
  </si>
  <si>
    <t>Східна  околиця  м. Лубни,  Приміське л-во, кв. 63</t>
  </si>
  <si>
    <t>Рішення облвиконкому від 20.06.72 № 242</t>
  </si>
  <si>
    <t>Миргородський р-н, смт. Комишня, садиба лісничого</t>
  </si>
  <si>
    <t>ДП “Миргородський лісгосп” Комишнянське  л-во</t>
  </si>
  <si>
    <t>Липова  алея</t>
  </si>
  <si>
    <t>Миргородський р-н, смт. Комишня</t>
  </si>
  <si>
    <t>Комишнянська с/р</t>
  </si>
  <si>
    <t>Миргородський р-н, поблизу  с. Бакумівки, Комишнянське  л-во, кв. 125 вид. 12</t>
  </si>
  <si>
    <t>ДП “Миргородський лісгосп”</t>
  </si>
  <si>
    <t>Миргородський р-н, с. Остапівка,  Комишнянське  л-во, кв. 55 вид. 7</t>
  </si>
  <si>
    <t>Парк  відпочинку</t>
  </si>
  <si>
    <t>Новосанжарський р-н, смт. Нові  Санжари</t>
  </si>
  <si>
    <t>Новосанжарський районний центр культури і дозвілля</t>
  </si>
  <si>
    <t>Вовчі гори</t>
  </si>
  <si>
    <t>Новосанжарський р-н, Східна околиця с. Лелюхівка</t>
  </si>
  <si>
    <t>Новосанжарська сел./рада</t>
  </si>
  <si>
    <t>Оржицький р-н, смт. Оржиця, вул. Леніна,  89</t>
  </si>
  <si>
    <t>Оржицька сел./р</t>
  </si>
  <si>
    <t>м. Пирятин, вул. Пушкіна, 33</t>
  </si>
  <si>
    <t>Будинок дитячої та юнацької творчості м. Пирятина</t>
  </si>
  <si>
    <t>Лісопарк "Острів Масальський"</t>
  </si>
  <si>
    <t>Пирятинський р-н, Пирятинське л-во, кв. 46</t>
  </si>
  <si>
    <t>Березоворудська загальноосвітня школа 1-3 ступеня</t>
  </si>
  <si>
    <t>Олександрівський дуб</t>
  </si>
  <si>
    <t>Пирятинський р-н, с. Олександрівка</t>
  </si>
  <si>
    <t>Козацькі  дуби</t>
  </si>
  <si>
    <t>Полтавський р-н, Розсошенське л-во, кв. 7 вид. 11</t>
  </si>
  <si>
    <t>Зарості цибулі  ведмежої</t>
  </si>
  <si>
    <t>Полтавський р-н, Розсошенське л-во, кв. 9 вид. 3</t>
  </si>
  <si>
    <t>Урочище "Триби"</t>
  </si>
  <si>
    <t>Полтавський р-н, с. Микільське, Чалівське л-во, кв. 45-48</t>
  </si>
  <si>
    <t>Полтавський р-н, с. Горбанівка</t>
  </si>
  <si>
    <t>Управління житлово-комунального господарства Полтавського міськвиконкому</t>
  </si>
  <si>
    <t>м. Полтава, вул. Шевченка, 1</t>
  </si>
  <si>
    <t>Головне управління Державного Казначейства в Полтавській області</t>
  </si>
  <si>
    <t>м. Полтава, Першотравневий  проспект, 10</t>
  </si>
  <si>
    <t>м. Полтава, Першотравневий  проспект,  17</t>
  </si>
  <si>
    <t>м. Полтава, Першотравневий  проспект,  22</t>
  </si>
  <si>
    <t>Полтавська обасна клінічна інфекційна лікарня</t>
  </si>
  <si>
    <t>Полтавський державний аграрний коледж управління і права</t>
  </si>
  <si>
    <t>м. Полтава, вул. В. Козака, 4</t>
  </si>
  <si>
    <t>Полтавський гарнізонний  військовий госпіталь</t>
  </si>
  <si>
    <t>Дуб  пірамідальний</t>
  </si>
  <si>
    <t>м. Полтава, вул. Фрунзе, 43</t>
  </si>
  <si>
    <t>м. Полтава, вул. Жовтнева, 37</t>
  </si>
  <si>
    <t>Обласна рада професійних спілок</t>
  </si>
  <si>
    <t>м. Полтава, вул. Фрунзе, 9, ДЮСШ № 2</t>
  </si>
  <si>
    <t>м. Полтава, вул. Монастирська, 9а</t>
  </si>
  <si>
    <t>Полтавська загальноосвітня школа-інтернат № 1 з ліцейними класами</t>
  </si>
  <si>
    <t>Каштанова  алея</t>
  </si>
  <si>
    <t>м. Полтава, вул. Жовтнева від вул. Сінної до пам’ятника генералу Зигіну</t>
  </si>
  <si>
    <t>КП “Декоративні культури” Полтавської міської ради”</t>
  </si>
  <si>
    <t>м. Полтава, територія лікарні,  вул. Медична, 1</t>
  </si>
  <si>
    <t>Полтавська клінічна психіатрична лікарня ім. О.Ф. Мальцева</t>
  </si>
  <si>
    <t>Бульвар Котляревського</t>
  </si>
  <si>
    <t>м. Полтава, від вул. Леніна до вул. Пушкіна</t>
  </si>
  <si>
    <t>Бульвар  Гоголя</t>
  </si>
  <si>
    <t>м. Полтава, від вул. Жовтневої до вул. Пушкіна</t>
  </si>
  <si>
    <t>Березовий  гай</t>
  </si>
  <si>
    <t>м. Полтава, вул.  Пушкіна, 2</t>
  </si>
  <si>
    <t>Парк державної дослідної станції</t>
  </si>
  <si>
    <t>м. Полтава, вул.  Шведська, 86</t>
  </si>
  <si>
    <t>Полтавський інститут агропромислового виробництва  ім. М.І. Вавілова</t>
  </si>
  <si>
    <t>м. Полтава, вул.  Загородна, 43</t>
  </si>
  <si>
    <t>Центр технічної експлуатації УДПЕЗ “Укртелеком”</t>
  </si>
  <si>
    <t>м. Полтава, пров. М. Вовчка, 9-а</t>
  </si>
  <si>
    <t>Рішення облвиконкому від 28.12 82 № 671</t>
  </si>
  <si>
    <t>м. Полтава,   вул. М’ясоєдова, 27/29</t>
  </si>
  <si>
    <t>м. Полтава, вул. Гоголя, 20</t>
  </si>
  <si>
    <t>м. Полтава, вул. Пушкіна, 127</t>
  </si>
  <si>
    <t>м. Полтава, вул. Алмазна, 16</t>
  </si>
  <si>
    <t>Парк обласної лікарні</t>
  </si>
  <si>
    <t>м. Полтава, вул. Шевченка, 23</t>
  </si>
  <si>
    <t>Полтавська обласна клінічна лікарня ім. М.В. Скліфосовського</t>
  </si>
  <si>
    <t>Каштан Вавілова</t>
  </si>
  <si>
    <t>м. Полтава, вул. Шведська, 86</t>
  </si>
  <si>
    <t>Полтавський інститут агропромислового виробництва ім. М.І. Вавілова</t>
  </si>
  <si>
    <t>м. Полтава, територія лікарні ст. Полтава Південна, площа Слави, 3</t>
  </si>
  <si>
    <t>Відділкова клінічна  лікарня ст. Полтава</t>
  </si>
  <si>
    <t>Полтавський р-н, с. Розсошенці, біля а/д Полтава-Кременчук</t>
  </si>
  <si>
    <t>Полтавський райавтодор</t>
  </si>
  <si>
    <t>Решетилівський р-н, с. Лобачі</t>
  </si>
  <si>
    <t>Лобачівська  с/р</t>
  </si>
  <si>
    <t>Решетилівський р-н, с. Коржі</t>
  </si>
  <si>
    <t>Лобачівська с/р</t>
  </si>
  <si>
    <t>Решетилівський р-н, с. Великий Бакай</t>
  </si>
  <si>
    <t>Малобакайська с/р</t>
  </si>
  <si>
    <t>Решетилівський р-н, Урочище Шарлаї</t>
  </si>
  <si>
    <t>Новомихайлівська с/р</t>
  </si>
  <si>
    <t>Семенівський р-н, с. Горошине, біля  В. Подільського хлібо-приймального пункту</t>
  </si>
  <si>
    <t>Горошинська с/ р</t>
  </si>
  <si>
    <t>Парк ім. Л.І. Глібова</t>
  </si>
  <si>
    <t>Вереміївська с/р</t>
  </si>
  <si>
    <t>Парк Богданівський</t>
  </si>
  <si>
    <t>Семенівський р-н, с. Богданівка</t>
  </si>
  <si>
    <t>Семенівський р-н, с. Дем’янівка, біля старої церкви</t>
  </si>
  <si>
    <t>Семенівський р-н, смт. Семенівка</t>
  </si>
  <si>
    <t>Семенівська райлікарня</t>
  </si>
  <si>
    <t>Заїчинські схили</t>
  </si>
  <si>
    <t>Семенівський р-н, с. Заїченці</t>
  </si>
  <si>
    <t>Заїчинська с/р</t>
  </si>
  <si>
    <t>Хорольський р-н, с. Шишаки, ур. Рівне, Хорольське л-во, кв. 23, вид. 11</t>
  </si>
  <si>
    <t>Хорольський р-н, Хорольське л-во, кв. 23, вид. 11</t>
  </si>
  <si>
    <t>м. Хорол, вул. Леніна, 94</t>
  </si>
  <si>
    <t xml:space="preserve">КП “Комунсервіс” </t>
  </si>
  <si>
    <t>м. Хорол, пров. Фруктовий, 23</t>
  </si>
  <si>
    <t>КП “Комунсервіс”</t>
  </si>
  <si>
    <t>м. Хорол</t>
  </si>
  <si>
    <t>Шишацький р-н, с. Яреськи</t>
  </si>
  <si>
    <t>СПТУ № 56 Яреськівська с/р</t>
  </si>
  <si>
    <t>Мар’янівський ковильник</t>
  </si>
  <si>
    <t>Рудківський ковильник</t>
  </si>
  <si>
    <t>Гребінківський р-н, с. Рудка</t>
  </si>
  <si>
    <t>Тополя</t>
  </si>
  <si>
    <t>Гребінківський р-н, с. Короваї</t>
  </si>
  <si>
    <t>Короваївська с/р</t>
  </si>
  <si>
    <t>Дуб Черненка</t>
  </si>
  <si>
    <t>Зіньківський р-н, с. Петрівка</t>
  </si>
  <si>
    <t>Шилівська с/р</t>
  </si>
  <si>
    <t>Лютенсько-Будищанські дуби</t>
  </si>
  <si>
    <t>Зіньківський р-н, с. Лютенські Будища</t>
  </si>
  <si>
    <t>Малобудищанський дуб</t>
  </si>
  <si>
    <t>Зіньківський р-н, с. Малі Будища</t>
  </si>
  <si>
    <t>Малобудищанська с/р</t>
  </si>
  <si>
    <t>Скибенські дуби</t>
  </si>
  <si>
    <t>Чорнухинський р-н, с. Скибенці</t>
  </si>
  <si>
    <t>Куріньківська с/р</t>
  </si>
  <si>
    <t>Садки</t>
  </si>
  <si>
    <t>Гребінківський р-н, 3,5 км на захід від  с. Мар’янівка</t>
  </si>
  <si>
    <t>Свіччин яр</t>
  </si>
  <si>
    <t>Гребінківський р-н, 1,5 км на північ від  с. Овсюки</t>
  </si>
  <si>
    <t>Джерело мінеральної води  на території парку</t>
  </si>
  <si>
    <t>м. Миргород, на території  курорту</t>
  </si>
  <si>
    <t>Миргородське відділення АТ “Укрпрофоздоровниця”</t>
  </si>
  <si>
    <t>Мінеральне  джерело</t>
  </si>
  <si>
    <t>Миргородський р-н, с. Петрівка</t>
  </si>
  <si>
    <t>Черкащанська с/р</t>
  </si>
  <si>
    <t>Криниця Петра-1</t>
  </si>
  <si>
    <t>Полтавський р-н, с. Новоселівка</t>
  </si>
  <si>
    <t>Лубенське військове л-во,  кв. 57  вид. 7</t>
  </si>
  <si>
    <t>Скеля- гранітний  реєстр</t>
  </si>
  <si>
    <t>м. Кременчук, біля  річкового вокзалу</t>
  </si>
  <si>
    <t>Кременчуцьке управління ЖКГ</t>
  </si>
  <si>
    <t>Виходи  гранодіоритів</t>
  </si>
  <si>
    <t>Кременчуцький р-н, с. Кам’яні Потоки, біля школи</t>
  </si>
  <si>
    <t>Кам’янопотоківська с/р</t>
  </si>
  <si>
    <t>Головлева  круча</t>
  </si>
  <si>
    <t>Кременчуцький р-н, с. Гуньки,  правий берег  р. Псел (біля нафтопроводу)</t>
  </si>
  <si>
    <t>Демидівська  с/р</t>
  </si>
  <si>
    <t>Келеберда</t>
  </si>
  <si>
    <t>Кременчуцький р-н, с. Келеберда, лівий берег Дніпра</t>
  </si>
  <si>
    <t>Келебердянська  с/р</t>
  </si>
  <si>
    <t>Висачківський  кар’єр</t>
  </si>
  <si>
    <t>Лубенський р-н, с. Висачки</t>
  </si>
  <si>
    <t>Миргородський р-н, с. Попівка</t>
  </si>
  <si>
    <t>Попівська с/р</t>
  </si>
  <si>
    <t>Рудні  піски</t>
  </si>
  <si>
    <t>Новосанжарський р-н,  с. Кунцеве, Пд околиця, Новосанжарське л-во, кв. 48 вид. 1</t>
  </si>
  <si>
    <t>Бутова  гора</t>
  </si>
  <si>
    <t>Шишацький р-н, між смт. Шишаки і  с. Яреськи, Чапаївське л-во, кв. 8 вид. 7, 9, 10</t>
  </si>
  <si>
    <t>Лиса  гора</t>
  </si>
  <si>
    <t>Шишацький р-н, с. Яреськи, Чапаївське л-во, кв. 4</t>
  </si>
  <si>
    <t>Гадяцький р-н, Вельбівське л-во, кв. 98, 110</t>
  </si>
  <si>
    <t>Масюкове</t>
  </si>
  <si>
    <t>Гадяцький р-н, Вельбівське л-во, кв. 25-27</t>
  </si>
  <si>
    <t>Гадяцький р-н, Вельбівське л-во,  кв. 57</t>
  </si>
  <si>
    <t>Гнилуша</t>
  </si>
  <si>
    <t>Гадяцький р-н, Вельбівське л-во, кв. 144, 145</t>
  </si>
  <si>
    <t>Гадяцький р-н, Вельбівське л-во, кв. 123</t>
  </si>
  <si>
    <t>Лагузин  яр</t>
  </si>
  <si>
    <t>Гадяцький р-н. Краснолуцьке л-во, кв. 14</t>
  </si>
  <si>
    <t>Сосновий  гай</t>
  </si>
  <si>
    <t>Гадяцький р-н, Краснолуцьке л-во, кв. 12</t>
  </si>
  <si>
    <t>Забрід</t>
  </si>
  <si>
    <t>Гадяцький р-н, Краснолуцьке л-во, кв. 56-60</t>
  </si>
  <si>
    <t>Безвіднянське</t>
  </si>
  <si>
    <t>Гадяцький р-н, Безвіднянське л-во, кв. 1-5, 13, 14, 24, 25, 17-19, 30-32, 37, 38, 54, 65</t>
  </si>
  <si>
    <t>Гай-Займи</t>
  </si>
  <si>
    <t>Гадяцький р-н, Вельбівське л-во, кв. 1, 2</t>
  </si>
  <si>
    <t>Шпакове</t>
  </si>
  <si>
    <t>Гадяцький р-н, Краснолуцьке л-во, кв. 48-55</t>
  </si>
  <si>
    <t>Яри-Загатки</t>
  </si>
  <si>
    <t>Гадяцький р-н, Краснолуцьке л-во, кв. 61-64</t>
  </si>
  <si>
    <t>Терновий  Кущ</t>
  </si>
  <si>
    <t>Гадяцький р-н, Лютенське л-во, кв. 56-58, 69-71, 79-80</t>
  </si>
  <si>
    <t>Голотовщина</t>
  </si>
  <si>
    <t>Гадяцький р-н, Лютенське л-во, кв. 107, 108 біля с. Лисівки</t>
  </si>
  <si>
    <t>Перевалкове</t>
  </si>
  <si>
    <t>Гадяцький р-н, Краснолуцьке л-во, кв. 65, 66</t>
  </si>
  <si>
    <t>Діброво-Кобрієве</t>
  </si>
  <si>
    <t>Гадяцький р-н, Краснолуцьке л-во, кв. 1-3</t>
  </si>
  <si>
    <t>Яворівщина</t>
  </si>
  <si>
    <t>Диканський р-н, с. Міжгір’я</t>
  </si>
  <si>
    <t>Шкурине</t>
  </si>
  <si>
    <t>Кобеляцький р-н, між с.с. Деменки, Василівка, Проскури, справа а/д Кобеляки –Дніпродзержинськ</t>
  </si>
  <si>
    <t>Вільхуватська с/р</t>
  </si>
  <si>
    <t>Зелений  бір</t>
  </si>
  <si>
    <t>Козельщинський р-н, с. Книшівка, Радянське л-во, кв. 56, 57</t>
  </si>
  <si>
    <t>ДП “Кременчуцький лісгосп” – 20 га, Пісківська с/р –  30 га</t>
  </si>
  <si>
    <t>Колода</t>
  </si>
  <si>
    <t>Котелевський р-н, між смт. Котельва і  с. Деревки, Котелевське л-во, кв. 67-70</t>
  </si>
  <si>
    <t>Зіньківщина</t>
  </si>
  <si>
    <t>Котелевський р-н, смт. Котельва, Котелевське л-во, кв. 10</t>
  </si>
  <si>
    <t>Крупицьке</t>
  </si>
  <si>
    <t>Котелевський р-н, околиці с. Деревки Рублівське л-во, кв. 1-5</t>
  </si>
  <si>
    <t>Келебердянське</t>
  </si>
  <si>
    <t>Кременчуцький р-н, околиці с. Кам’яні Потоки, Крюківське л-во, кв. 50-52</t>
  </si>
  <si>
    <t>Торговиця</t>
  </si>
  <si>
    <t>Лубенський р-н, с. Піски</t>
  </si>
  <si>
    <t>Войнихівська с/р</t>
  </si>
  <si>
    <t>Біла  шапка</t>
  </si>
  <si>
    <t>Оржицький р-н, смт. Оржиця, кв. 2 вид. 4-6 (15 га)</t>
  </si>
  <si>
    <t>Онішківська с/р – 37,8 га, Оржицьке міжгосподарське лісництво – 15 га</t>
  </si>
  <si>
    <t>Загать</t>
  </si>
  <si>
    <t>Оржицький р-н, с. Заріг, Оржицьке  л-во, кв. 29-31</t>
  </si>
  <si>
    <t>Кобеляк</t>
  </si>
  <si>
    <t>Оржицький р-н, с. Дмитрівка, Оржицьке л-во, кв. 16-18</t>
  </si>
  <si>
    <t>Манілове</t>
  </si>
  <si>
    <t>Оржицький р-н, с. Лукім’я, Оржицьке л-во, кв. 23, 24</t>
  </si>
  <si>
    <t>Рішення облради від 06.02.98</t>
  </si>
  <si>
    <t>Яри-Поруби</t>
  </si>
  <si>
    <t>Пирятинський р-н, Пирятинське л-во, кв. 14-19</t>
  </si>
  <si>
    <t>Куквин</t>
  </si>
  <si>
    <t>Пирятинський р-н, у районі сіл Дейманівка та Високе, Пирятинське л-во, кв. 47-51</t>
  </si>
  <si>
    <t>ДП “Пирятинський лісгосп” – 391 га,  Харківецька с/р – 171,2 га</t>
  </si>
  <si>
    <t>Рішення облвиконкому від 08.12.82 № 671, рішення облради від 06.09.07</t>
  </si>
  <si>
    <t>Вільшане</t>
  </si>
  <si>
    <t>Полтавський р-н, Розсошенське л-во, кв. 15-20, 23</t>
  </si>
  <si>
    <t>Рішення облвиконкому № 437 від16.11.79</t>
  </si>
  <si>
    <t>Решетилівський р-н, с. Сухорабівка</t>
  </si>
  <si>
    <t>Сухорабівська с/р</t>
  </si>
  <si>
    <t>Решетилівський р-н, в околицях селища Решетилівка,  Решетилівське л-во, кв. 41 вид. 1-16</t>
  </si>
  <si>
    <t>Решетилівська сел./р – 41,0 га, ДП “Новосанжарське лісове господарство” – 24,5 га</t>
  </si>
  <si>
    <t>Кононівське</t>
  </si>
  <si>
    <t>Семенівський р-н, с. Грицаї, Семенівське л-во, кв. 28</t>
  </si>
  <si>
    <t>Середне</t>
  </si>
  <si>
    <t>Хорольський р-н, с. Середне, Хорольське л-во, кв. 47</t>
  </si>
  <si>
    <t>Заяр’є</t>
  </si>
  <si>
    <t>Хорольський р-н, околиці м. Хорол, вул. Заяр’є, Хорольське л-во, кв. 43</t>
  </si>
  <si>
    <t>Куторжиха</t>
  </si>
  <si>
    <t>Хорольський р-н, с. Куторжиха, Хорольське л-во, кв. 46</t>
  </si>
  <si>
    <t>Гринцеве</t>
  </si>
  <si>
    <t>Хорольський р-н, с. Ставки, Хорольське л-во, кв. 42</t>
  </si>
  <si>
    <t>Радьки</t>
  </si>
  <si>
    <t>Хорольський р-н, с. Радьки, Хорольське л-во, кв. 27</t>
  </si>
  <si>
    <t>Довжек</t>
  </si>
  <si>
    <t>Хорольський р-н, с. Глибока Долина, Хорольське л-во, кв. 12-13</t>
  </si>
  <si>
    <t>Круча</t>
  </si>
  <si>
    <t>Хорольський р-н, с. Березняки, Хорольське л-во, кв. 28</t>
  </si>
  <si>
    <t>Княже</t>
  </si>
  <si>
    <t>Хорольський р-н, с. Березняки, Хорольське л-во, кв. 29</t>
  </si>
  <si>
    <t>Громадський  плав</t>
  </si>
  <si>
    <t>Хорольський р-н, с. Березняки, Хорольське л-во, кв. 32</t>
  </si>
  <si>
    <t>Березняки</t>
  </si>
  <si>
    <t>Хорольський р-н. с. Березняки, Хорольське л-во, кв. 30, 31</t>
  </si>
  <si>
    <t>Бовбасівка</t>
  </si>
  <si>
    <t>Хорольський р-н, с. Бовбасівка, Хорольське л-во, кв. 58</t>
  </si>
  <si>
    <t>Мелюшки</t>
  </si>
  <si>
    <t>Хорольський р-н, с. Мелюшки, Хорольське л-во, кв. 25, 26</t>
  </si>
  <si>
    <t>Липова  дача</t>
  </si>
  <si>
    <t>Чорнухинський р-н, с. Липове, Чорнухинське л-во, кв. 19-31, а/д Київ - Шостка</t>
  </si>
  <si>
    <t>Рішення облвиконкому від 17.04.92 № 74, рішення облради від 24.12.02</t>
  </si>
  <si>
    <t>Стінка</t>
  </si>
  <si>
    <t>Шишацький р-н, с. Тищенки,  Великобузівська с/р, Шишацьке л-во,  кв. 92</t>
  </si>
  <si>
    <t>Лікарський сад</t>
  </si>
  <si>
    <t>с. Березоточа</t>
  </si>
  <si>
    <t>Дослідна станція лікарських рослин Інституту агроекології і економіки природокористування НААН України</t>
  </si>
  <si>
    <t>Бесідівщинський парк  ім. Г.Перевери</t>
  </si>
  <si>
    <t>с. Бесідівщина</t>
  </si>
  <si>
    <t>Ульяновська с/р</t>
  </si>
  <si>
    <t>Рішення облвиконкому від 22.07.69 № 32, рішення облради від 20.12.93</t>
  </si>
  <si>
    <t>Придніпровський</t>
  </si>
  <si>
    <t>м. Кременчук, набережна Дніпра</t>
  </si>
  <si>
    <t>Кременчуцьке управління ЖКГ, міський парк культури і відпочинку “Придніпровський”</t>
  </si>
  <si>
    <t>Рішення облвиконкому від 13.12.75 № 531, Розп.ОДА № 34 від 14.04.97</t>
  </si>
  <si>
    <t>Парк Лубенського лісотехнічного коледжу  ім. В.Д. Байтали</t>
  </si>
  <si>
    <t>м. Лубни</t>
  </si>
  <si>
    <t>Лубенський  лісотехнічний коледж</t>
  </si>
  <si>
    <t>Дендрарій держсортомережі</t>
  </si>
  <si>
    <t>Машівський р-н, с. Огуївка</t>
  </si>
  <si>
    <t>Машівська державна сортовипробувальна дільниця</t>
  </si>
  <si>
    <t>Зарізький</t>
  </si>
  <si>
    <t>Оржицький р-н, с. Заріг</t>
  </si>
  <si>
    <t>Зарізька  с/р</t>
  </si>
  <si>
    <t>Куликівський</t>
  </si>
  <si>
    <t>Полтавський р-н, с. Куликівка</t>
  </si>
  <si>
    <t>Куликівська  с/р</t>
  </si>
  <si>
    <t>Рішення облвиконкому від 13.12.75 № 531, рішення облради від 21.11.2000</t>
  </si>
  <si>
    <t>Корпусний сад</t>
  </si>
  <si>
    <t>Центр м. Полтави</t>
  </si>
  <si>
    <t>Парк  "Перемога"</t>
  </si>
  <si>
    <t>м. Полтава, проспект Першотравневий, 20</t>
  </si>
  <si>
    <t>Полтавський міський парк культури і відпочинку “Перемога”</t>
  </si>
  <si>
    <t>Парк ім. Котляревського</t>
  </si>
  <si>
    <t>м. Полтава, між вул. Фрунзе та вул. Сінна</t>
  </si>
  <si>
    <t>Парк агробіостанції педуніверситету</t>
  </si>
  <si>
    <t>м. Полтава, вул. Моргуна, 16</t>
  </si>
  <si>
    <t>Полтавський державний педагогічний університет  ім. В.Г. Короленка</t>
  </si>
  <si>
    <t>Парк на садибі Панаса  Мирного</t>
  </si>
  <si>
    <t>м. Полтава, вул. П. Мирного, 56</t>
  </si>
  <si>
    <t>Музей  П. Мирного</t>
  </si>
  <si>
    <t>Петровський</t>
  </si>
  <si>
    <t>м. Полтава, площа Леніна</t>
  </si>
  <si>
    <t>Парк  аграрного технікуму</t>
  </si>
  <si>
    <t>м. Полтава, вул. Менжинського, 7</t>
  </si>
  <si>
    <t>Аграрно-економічний коледж Полтавської аграрної  академії</t>
  </si>
  <si>
    <t>Парк  Криворудський</t>
  </si>
  <si>
    <t>Семенівський р-н, с. Крива Руда</t>
  </si>
  <si>
    <t>Комунальна установа „Рекреаційний центр Криворудський” Полтавської обласної ради</t>
  </si>
  <si>
    <t>Полтавська область</t>
  </si>
  <si>
    <t>Міністерство екології та природних ресурсів України (Глобинський р-н: Святилівська с/р – 1282,2 га, ДП “Золотоніське ЛГ” – 534 га.  Оржицький р-н: Селецька с/р – 1000 га, Чутівська с/р – 745 га, Онишківська с/р – 655 га, Плехівська с/р – 500 га. Семенівський р-н: Горошинська с/р – 1824,4 га, Погребняківська с/р – 2429,6 га, Наріжанська с/р – 600,0 га, Худоліївська с/р – 1000 га,  ДП “Лубенський лісгосп” – 194,0 га)</t>
  </si>
  <si>
    <t>Міністерство екології та природних ресурсів  України         (НПП – 5555,14 га, Пирятинська РДА – 4196,7 га (Березоворудська с/р – 263,6 га, Великокручанська с/р – 369 га, Давидіввська с/р – 370 га, Дейманівська с/р – 340 га, Сасинівська с/р – 1854,1 га, Харківецька с/р – 100 га, Олександрівська с/р – 100 га, Пирятинська м/р – 800 га),  ВАТ “Каплинцівське” – 149 га, Березоворудський технікум ПДАА – 90,92 га, ДП “Пирятинський лісгосп” – 1625,0 га,  ДП “С/г підприємство “Березівське” – 411,66 га)</t>
  </si>
  <si>
    <t>Сулинська затока Кременчуцького водосховища. Глобинський р-н, в околицях сіл Липове, Святилівка, Мозоліївка, кв. 1,2,5-9 Градизького л-ва Семенівський р-н, в околицях сіл Горошине, Погребняки, Дем’янівка, кв. 12,13 Семенівського л-ва</t>
  </si>
  <si>
    <t>Глобинський р-н: Святилівська с/р – 9566,9 га  (в т.ч. 9498,8 га – акваторія затоки), Бугаївська с/р – 8987,2 га (в т.ч. 8823,2 га – акваторія затоки),  ДП ”Кременчуцький лісгосп” – 657 га  Семенівський р-н: Погребняківська с/р – 2060,5 га (в т.ч.  1963 га – акваторія затоки), Горошинська с/р – 1836,4 га (в т.ч. 1592,0 га – акваторія затоки),  ДП “Лубенський лісгосп” – 182 га</t>
  </si>
  <si>
    <t>Малоперещепинський</t>
  </si>
  <si>
    <t xml:space="preserve">Всього  заказників загальнодержавного значення </t>
  </si>
  <si>
    <t>Всього територій та об’єктів ПЗФ загальнодержавного значення</t>
  </si>
  <si>
    <t>Нижньоворсклянський</t>
  </si>
  <si>
    <t>Разом заказників ланжшафтних</t>
  </si>
  <si>
    <t>Всього парків-пам`яток садово-паркового митецтва місцевого значення</t>
  </si>
  <si>
    <t>Всього територій та об’єктів ПЗФ місцевого значення</t>
  </si>
  <si>
    <t>Рівненський природний заповідник</t>
  </si>
  <si>
    <t>Володимирецький, Дубровицький, Рокитнівський,  Сарненський райони</t>
  </si>
  <si>
    <t>Указ ПрезидентаУкраїни № 356/99 від 03.04.1999р. (зі змінами постанова КМУ № 1271 від 14.08.2003р.)</t>
  </si>
  <si>
    <t>Дермансько-Острозький</t>
  </si>
  <si>
    <t>Здолбунівський, Острозький</t>
  </si>
  <si>
    <t>Указ Президента України від 11.12.2009р. № 1039</t>
  </si>
  <si>
    <t>Почаївський</t>
  </si>
  <si>
    <t>Висоцьке лісництво: кв.67 вид.1-16; кв.75, кв.76 вид. 1-21, кв. 77;  Людинське л-тво: кв.10, 11  кв. 8 вид. 22-44, 47;   кв.9 вид. 9-29; кв.11 вид 1-32</t>
  </si>
  <si>
    <t>ДП “Висоцький лісгосп”,    ДП СЛАП “Дубровмицький держспецлісгосп”</t>
  </si>
  <si>
    <t>Постанова РМ УРСР № 132 від 25.02.1980р. (зі змінами Постанови РМ УРСР № 5 від 7.01.85р. та зі змінами рішення облвиконкому № 98 від 18.06.1991р.)</t>
  </si>
  <si>
    <t>Висоцький</t>
  </si>
  <si>
    <t>Більське л-во: кв. 1 вид. 1-17</t>
  </si>
  <si>
    <t>ДП “Висоцький лісгосп”</t>
  </si>
  <si>
    <t xml:space="preserve">Постанова РМ УРСР № 434 від 02.11.1984р. </t>
  </si>
  <si>
    <t>Хіноцький</t>
  </si>
  <si>
    <t>Хіноцьке лісництво: кв. 1, 2, 4, 5, 9; Степангородське лісництво: кв. 30, 33, 34, 37, 38, 41, 42;</t>
  </si>
  <si>
    <t>ДП “Володимирецький лісгосп”</t>
  </si>
  <si>
    <t xml:space="preserve">Постанова РМ УРСР № 132 від 25.02.1980р. </t>
  </si>
  <si>
    <t>Озерський</t>
  </si>
  <si>
    <t>Дубровицький район Людинське лісництво: кв. 1, 14-16, 20-23, 26, 27;  Золотинське лісництво: кв.1-3; Лісівська сільська рада кв. 28 вид. 1-10</t>
  </si>
  <si>
    <t>ДП “Висоцький лісгосп”,     Лісівська сільська рада , ДП СЛАП “Дубровмицький держспецлісгосп”</t>
  </si>
  <si>
    <t>Постанова РМ УРСР № 646 від 29.12.1981р. (зі змінами Постанови РМ УРСР № 5 від 7.01.85р.)</t>
  </si>
  <si>
    <t>Сварицевицький</t>
  </si>
  <si>
    <t>Дубровицький район Сварицевицьке лісництво: кв. 26-45</t>
  </si>
  <si>
    <t>ДП “Зарічненський лісгосп”</t>
  </si>
  <si>
    <t>Постанова РМ УРСР № 646 від 29.12.1981р. (зі змінами рішення облвиконкому № 98 від 18.06.1991р.)</t>
  </si>
  <si>
    <t>Золотинський</t>
  </si>
  <si>
    <t>Дубровицький район Золотинське лісництво: кв. 31, 32, 39, 40, 41, 47, 48; Висоцьке л-во: кв. 30, 31, 32, 39, 41, 47, 51, 52; Лісівське л-во: кв. 1-5, 18-20, 33-35, 51, 52;  Літвицьке л-во: кв. 1, 2, 11-13, 22-24, 33;</t>
  </si>
  <si>
    <t>ДП “Висоцький лісгосп”     ДП “Дубровицький лісгосп”</t>
  </si>
  <si>
    <t>Вичівський</t>
  </si>
  <si>
    <t>Вичівське л-во: кв.19-21, 25, 29, 34, 35, 39, 40, 43, 44; кв. 3, 4, 10, 16</t>
  </si>
  <si>
    <t>ДП “Зарічненський лісгосп”   Вичівська сільська рада</t>
  </si>
  <si>
    <t>Постанова РМ УРСР № 646 від 29.12.1981р. (зі змінами Постанови РМ УРСР № 5 від 7.01.85р. та зі змінами рішення облвиконкому № 98 від 18.06.1991р.)</t>
  </si>
  <si>
    <t>Суський</t>
  </si>
  <si>
    <t>Костопільський район Суське л-во: кв. 9-11</t>
  </si>
  <si>
    <t>ДП “Клеванський лісгосп”</t>
  </si>
  <si>
    <t>Бущанський</t>
  </si>
  <si>
    <t xml:space="preserve">Острозький район кв.29 вид.1-7, 9-14, 16-28, 30-33; кв.30 вид.1-32 </t>
  </si>
  <si>
    <t>ДП СЛП “Острозький держспецлісгосп”,  Кутянківська сільська рада</t>
  </si>
  <si>
    <t>Постанова РМ УРСР № 434 від 02.11.1984р.</t>
  </si>
  <si>
    <t>Вишнева гора</t>
  </si>
  <si>
    <t>Рівненський район</t>
  </si>
  <si>
    <t>Шпанівська сільська рада</t>
  </si>
  <si>
    <t xml:space="preserve">Постанова РМ УРСР № 500 від 28.10.1974р. </t>
  </si>
  <si>
    <t>Урочище “Брище”</t>
  </si>
  <si>
    <t>Березнівський район Князівське лісництво: кв. 16 вид.6-49</t>
  </si>
  <si>
    <t>ДП “Березнівський лісгосп”</t>
  </si>
  <si>
    <t xml:space="preserve">Постанова РМ УРСР № 500 від 28.10.1974 р. </t>
  </si>
  <si>
    <t>Острівський</t>
  </si>
  <si>
    <t>Зарічненський район Острівське л-во: кв. 14-34; Локницьке л-во: кв. 58, 59, 61, 62</t>
  </si>
  <si>
    <t>ДП “Зарічненський лісгосп”,   Кух.Вільська сільська рада</t>
  </si>
  <si>
    <t>Зарічненський район Дібрівське л-во: кв.1-4, 6-8; Серницьке л-тво кв. 20 вид. 24-28</t>
  </si>
  <si>
    <t xml:space="preserve"> ДП “Зарічненський лісгосп”,  ДП СЛАП “Зарічненський держспецлісгосп”, Дібрівська сільська рада </t>
  </si>
  <si>
    <t>Урочище “Теремно”</t>
  </si>
  <si>
    <t>Острозький район Новомалинське л-во:  кв. 48 вид. 8, 18-21;  кв. 49 вид.1, 25-30;  кв.54 вид.1, 7, 8, 11, 12,16;  кв. 55 вид. 1-3</t>
  </si>
  <si>
    <t>ДП „Острозький лісгосп”</t>
  </si>
  <si>
    <t>Розпорядження РМ УРСР № 780-р від 14.10.75р. (зі змінами рішення облвиконкому № 98 від 18.06.1991р. та рішення облради № 584 від 27.05.05р.)</t>
  </si>
  <si>
    <t>Урочище “Хвороща”</t>
  </si>
  <si>
    <t>Млинівський район Млинівське л-тво: кв. 42 вид. 1, 5, 8, 9, 10, 11 ,12, 15, 17, 19/1</t>
  </si>
  <si>
    <t>ДП „Млинівський лісгосп”</t>
  </si>
  <si>
    <t>Розпорядження РМ УРСР № 780-р від 14.10.75р. (зі змінами рішення облвиконкому № 98 від 18.06.1991р.)</t>
  </si>
  <si>
    <t>Урочище “Острожчин”</t>
  </si>
  <si>
    <t>Острозький район Хорівське л-во: кв.26 вид. 1-4</t>
  </si>
  <si>
    <t>Юзефінська дача</t>
  </si>
  <si>
    <t>Рокитнівський район Глинівське л-во: кв. 14 крім вид. 5, 7, 8, 10, 12, 12.1, 13, 14, 33, 35, 36, 63</t>
  </si>
  <si>
    <t>ДП „Рокитнівський лісгосп”</t>
  </si>
  <si>
    <t>Розпорядження РМ УРСР № 780-р від 14.10.75 р. (зі змінами рішення облвиконкому № 98 від 18.06.1991р.)</t>
  </si>
  <si>
    <t>Урочище “Нетреба”</t>
  </si>
  <si>
    <t>Рокитнівський район Борівське л-во: кв. 5 вид. 1, 1.1</t>
  </si>
  <si>
    <t>Урочище “Олександрівка”</t>
  </si>
  <si>
    <t>Дубенський район Мирогощанське л-во: кв. 26 вид.10</t>
  </si>
  <si>
    <t>ДП „Дубенський лісгосп”</t>
  </si>
  <si>
    <t xml:space="preserve">Озеро Велике Почаївське </t>
  </si>
  <si>
    <t>Дубровицький район Висоцьке л-во: кв. 67 вид.14; кв.75 вид. 5; кв.76 вид. 1</t>
  </si>
  <si>
    <t>ДП „Висоцький лісгосп”</t>
  </si>
  <si>
    <t>Озеро “Стрільське”</t>
  </si>
  <si>
    <t xml:space="preserve">Сарненський район Карпилівське л-во: кв. 17, 18, 27, 28 </t>
  </si>
  <si>
    <t>ДП „Сарненський лісгосп”</t>
  </si>
  <si>
    <t>Дендрологічний парк Березнівського лісового коледжу</t>
  </si>
  <si>
    <t>м.Березне</t>
  </si>
  <si>
    <t>Березнівський лісовий коледж</t>
  </si>
  <si>
    <t>Постанова РМ УРСР № 53 від 13.02.1989р.</t>
  </si>
  <si>
    <t>Рівненський зоопарк</t>
  </si>
  <si>
    <t>м.Рівне</t>
  </si>
  <si>
    <t>ДКП “Рівненський зоопарк” Рівненського міськвиконкому</t>
  </si>
  <si>
    <t>Указ ПрезидентаУкраїни № 1341/98 від 09.12.1998р.</t>
  </si>
  <si>
    <t>Рівненський парк культури і відпочинку ім.Т.Г.Шевченка</t>
  </si>
  <si>
    <t>Державне комунальне п-во міського об’єднання парків культури та відпочинку</t>
  </si>
  <si>
    <t>Постанова колегії Держкомприроди УРСР № 14 від 25.07.1973р. (Постанова Держкомприроди УРСР № 18 від 30.08.90р.)</t>
  </si>
  <si>
    <t>Гощанський парк</t>
  </si>
  <si>
    <t>смт.Гоща</t>
  </si>
  <si>
    <t>Гощанська селищна рада</t>
  </si>
  <si>
    <t>Постанова колегії Держкомприроди УРСР № 22 від 26.07.1972р. (Постанова Держкомприроди УРСР № 18 від 30.08.90р.)</t>
  </si>
  <si>
    <t>Соколині гори</t>
  </si>
  <si>
    <t>Березнівський р-н Жовтневе  л-во: кв. 1, 2, 4, 5  кв.54 вид.9-16   кв. 59 вид. 1-6</t>
  </si>
  <si>
    <t xml:space="preserve"> ДП „Соснівський лісгосп” ДП СЛАП "Березнівський держспецлісгосп",  СВСК "Агроліс",  Губківська сільська рада, Марининська сільська рада</t>
  </si>
  <si>
    <t>Рішення облвиконкому № 343 від 22.11.83р. (зі змінами рішення облвиконкому № 98 від 18.06.1991р.)</t>
  </si>
  <si>
    <t>Агатівка</t>
  </si>
  <si>
    <t>Гощанський р-н Гощанське л-во: кв. 18, 19, 20</t>
  </si>
  <si>
    <t>Рішення облради № 322 від 5.03.04р.</t>
  </si>
  <si>
    <t>Кузьмівський</t>
  </si>
  <si>
    <t>Сарненський р-н Кузьмівське л-во: кв. 13, 14, 22, 23</t>
  </si>
  <si>
    <t>ДП „Березнівський лісгосп”</t>
  </si>
  <si>
    <t>Рішення облради № 33 від 28.02.95р.</t>
  </si>
  <si>
    <t>Урочище “Каліжари”</t>
  </si>
  <si>
    <t xml:space="preserve">Сарненський р-н Малинське л-во: кв. 29-31, 36 </t>
  </si>
  <si>
    <t>Урочище “Звіринець”</t>
  </si>
  <si>
    <t>Здолбунівський р-н кв. 42 вид. 2-12</t>
  </si>
  <si>
    <t>ДП СЛАП “Здолбунівський держспецлісгосп”</t>
  </si>
  <si>
    <t>Рішення облради № 584 від 27.05.05р.</t>
  </si>
  <si>
    <t>Північно-Мостівський</t>
  </si>
  <si>
    <t>Здолбунівський р-н кв. 60 вид. 26-28</t>
  </si>
  <si>
    <t>Південно-Мостівський</t>
  </si>
  <si>
    <t>Здолбунівський р-н Мостівське л-во: кв. 48 вид. 1-8, 10</t>
  </si>
  <si>
    <t>ДП “Острозький лісгосп”</t>
  </si>
  <si>
    <t>Рішення облради № 584 від 27.05.05р. (зі змінами рішення облради № 1331 від 25.09.09р.)</t>
  </si>
  <si>
    <t>Сапожинський ліс</t>
  </si>
  <si>
    <t>Гощанський район Гощанське л-во: кв. 17 вид. 3, 5, 8, 9</t>
  </si>
  <si>
    <t>Урочище “Сочута”</t>
  </si>
  <si>
    <t>Корецький район Більчаківське л-во: кв.58, 59</t>
  </si>
  <si>
    <t>ДП “Соснівський лісгосп”</t>
  </si>
  <si>
    <t>Передільські горби</t>
  </si>
  <si>
    <t>Рівненський район с.Малий Шпаків</t>
  </si>
  <si>
    <t>Малошпаківська сільська рада</t>
  </si>
  <si>
    <t>Більчаківський</t>
  </si>
  <si>
    <t xml:space="preserve">Березнівський р-н Більчаківське л-во: кв. 51 вид.21, 28, 29 </t>
  </si>
  <si>
    <t xml:space="preserve"> ДП „Соснівський лісгосп”</t>
  </si>
  <si>
    <t>Рішення облвикон­кому  № 343 від 22.11.83р. (зі змінами рішення облвиконкому № 98 від 18.06.1991р. та рішення облради № 1331 від 25.09.09р.)</t>
  </si>
  <si>
    <t>Остроганський</t>
  </si>
  <si>
    <t>Березнівський р-н Більчаківське л-во: кв. 39 вид.1, кв. 48 вид.1, 6; кв. 49 вид.11, 21; кв. 56 вид.7,  кв. 57 вид.1, 11, 16, 17, 18</t>
  </si>
  <si>
    <t>ДП „Соснівський лісгосп”</t>
  </si>
  <si>
    <t>Рішення облради № 69 від 19.03.99р.</t>
  </si>
  <si>
    <t>Березівський</t>
  </si>
  <si>
    <t>Березнівський р-н Більчаківське л-во: кв. 11 вид.12, кв. 10 вид.13, 24</t>
  </si>
  <si>
    <t>Літвицький</t>
  </si>
  <si>
    <t>Дубровицький район Літвицьке л-во: кв. 27; кв. 28 вид. 5</t>
  </si>
  <si>
    <t>ДП „Дубровицький лісгосп”</t>
  </si>
  <si>
    <t>Рішення облвикон­кому № 343 від 22.11.83 р. (зі змінами рішення облвиконкому № 98 від 18.06.1991р. та зі змінами облради № 69 від 19.03.1999р.)</t>
  </si>
  <si>
    <t>Ольхава</t>
  </si>
  <si>
    <t>Здолбунівський район кв 67, кв. 68: вид. 1-10, 12-29, 31-33, 36-46, 51-53 кв. 69, 70, 71 вид. 14-17  кв. 72</t>
  </si>
  <si>
    <t>ДП СЛАП „Здолбунівський держспецлісгосп”</t>
  </si>
  <si>
    <t>Рішення облради   № 33 від 28.02.95р.</t>
  </si>
  <si>
    <t>Будеразький</t>
  </si>
  <si>
    <t xml:space="preserve">Здолбунівський район Мостівське л-во: кв. 40 </t>
  </si>
  <si>
    <t>Рішення облвикон­кому № 343 від 22.11.83 р. (зі змінами рішення облвиконкому № 98 від 18.06.1991р. та рішення облради № 1331 від 25.09.09р.)</t>
  </si>
  <si>
    <t>Мостівський</t>
  </si>
  <si>
    <t>Здолбунівський район Мостівське л-во: кв. 59 вид.20; кв. 60 вид.3; кв. 71 вид.1, 3, 6; кв. 72 вид.1, 8</t>
  </si>
  <si>
    <t>Рішення облвикон­кому № 343 від 22.11.83 р. (зі змінами рішення облвиконкому № 98 від 18.06.1991р. та зі змінами рішення облради № 584 від 27.05.2005р. та № 1331 від 25.09.09р.)</t>
  </si>
  <si>
    <t>Базальтівський</t>
  </si>
  <si>
    <t>Костопільський район Базальтівське л-во: кв. 19 вид.5, 7</t>
  </si>
  <si>
    <t>ДП „Костопільський лісгосп”</t>
  </si>
  <si>
    <t>Новоставський</t>
  </si>
  <si>
    <t>Рівненський р-н Новоставське л-во: кв. 19 вид.9, 11, 12</t>
  </si>
  <si>
    <t>ДП „Клеванський лісгосп”</t>
  </si>
  <si>
    <t>Рішення облвикон­кому № 343 від 22.11.83р. (зі змінами рішення облвиконкому № 98 від 18.06.1991р.)</t>
  </si>
  <si>
    <t>Урочище “Медин”</t>
  </si>
  <si>
    <t>Рокитнівський район Рокитнівське л-во: кв.6 вид.2, 3, 5, 6, 10, 14, 15</t>
  </si>
  <si>
    <t>Рішення облвиконкому № 343 від 22.11.83 р. (зі змінами рішення облвиконкому № 98 від 18.06.1991р.)</t>
  </si>
  <si>
    <t>Немирівський ліс</t>
  </si>
  <si>
    <t>Радивилівський район кв. 89 вид. 1-32; кв. 90 вид. 1-3; 10-24, 27-29</t>
  </si>
  <si>
    <t>ДП СЛАП “Радивилівський держспецлісгосп”</t>
  </si>
  <si>
    <t>Рішення облвиконкому № 98 від 18.06.91р.</t>
  </si>
  <si>
    <t>Карасинський</t>
  </si>
  <si>
    <t>Сарненський район Карпилівське л-во:  кв. 17 вид. 1-42, 44-46; кв. 18 вид. 1-23, 25-37; кв. 27 вид.1, 2, 5-36; кв. 28 вид. 2-23</t>
  </si>
  <si>
    <t>Рішення облвикон­кому № 343 від 22.11.83р. (зі змінами рішення облвиконкому № 98 від 18.06.1991р. та рішення облради № 1438 від 18.12.2009р.)</t>
  </si>
  <si>
    <t>Костянтинівський</t>
  </si>
  <si>
    <t>Сарненський район Костянтинівське л-во: кв. 60 вид.24</t>
  </si>
  <si>
    <t>Рішення облвиконкому № 343 від 22.11.83 р. (зі змінами рішення облвиконкому № 98 від 18.06.1991 р.)</t>
  </si>
  <si>
    <t>Чабельський</t>
  </si>
  <si>
    <t xml:space="preserve">Сарненський район Чабельське л-во: кв. 20 вид.23,  кв. 21 вид.27, кв. 27 вид.19 </t>
  </si>
  <si>
    <t>ДП „Клесівський лісгосп”</t>
  </si>
  <si>
    <t>Урочище “Берці”</t>
  </si>
  <si>
    <t>Сарненський район Малинське л-во: кв. 18-20</t>
  </si>
  <si>
    <t>Урочище “Павлівщина”</t>
  </si>
  <si>
    <t>Рівненський район Решуцьке л-во: кв. 51</t>
  </si>
  <si>
    <t>Болото Гало</t>
  </si>
  <si>
    <t>Березнівський район Щекичинське л-во: кв. 43 вид.47,48, 49</t>
  </si>
  <si>
    <t>Володимирецький район Озерецьке л-во: кв.1, 2, 5-7, 10-15, 17-20</t>
  </si>
  <si>
    <t>ДП „Володимирецький лісгосп”</t>
  </si>
  <si>
    <t>Мульчицький</t>
  </si>
  <si>
    <t>Володимирецький район, Озерецьке л-во: кв. 24а-28а, 30а, 31а, 33а, 37а-39а; (Зарічненський р-н) Мульчицьке л-во: кв. 3, 5, 7, 8, 15-18, 23, 24, 27-32; Привітівське л-тво кв. 46, 47, 48, 49</t>
  </si>
  <si>
    <t>ДП „Володимирецький лісгосп”,     ДП СЛАП "Зарічненський держспецлісгосп"</t>
  </si>
  <si>
    <t>Володимирецький район Партизанське л-во: кв. 12, 15, 16, 23, 24, 25, 32-40</t>
  </si>
  <si>
    <t>Красносільський</t>
  </si>
  <si>
    <t>Володимирецький район Красносільське л-во: кв.15, 24-26, 40-43</t>
  </si>
  <si>
    <t>Рішення облвикон­кому № 98 від 18.06.1991 р. (зі змінами рішення облради № 322 від 05.03.2004р. та № 584 від 27.05.2005р.</t>
  </si>
  <si>
    <t>Воронківський</t>
  </si>
  <si>
    <t>Володимирецький район с.Воронки</t>
  </si>
  <si>
    <t>Воронківська сільська рада</t>
  </si>
  <si>
    <t>Рішення облвикон­кому № 98 від 18.06.1991р. (зі змінами рішення облради № 58 від 29.10.2002р.; № 322 від 05.03.2004р. та №584 від 27.05.2005р.</t>
  </si>
  <si>
    <t>Урочище “Вижар”</t>
  </si>
  <si>
    <t>Володимирецький район Центральне л-тво: кв.57 вид. 12, 16</t>
  </si>
  <si>
    <t>Довговільська сільська рада, ДП СЛАП "Володимирецький держспецлісгосп"</t>
  </si>
  <si>
    <t>Урочище “Липне”</t>
  </si>
  <si>
    <t>Володимирецький район Центральне л-тво: кв.32 вид. 4</t>
  </si>
  <si>
    <t>Красносільської сільська рада, ДП СЛАП "Володимирецький держспецлісгосп"</t>
  </si>
  <si>
    <t>Рішення облвикон-кому № 343 від 22.11.83р. (зі змінами рішення облвиконкому № 98 від 18.06.1991р.)</t>
  </si>
  <si>
    <t>Урочище “Озарінь”</t>
  </si>
  <si>
    <t>Володимирецький район Центральне л-тво: кв.10</t>
  </si>
  <si>
    <t>Воронківська сільська рада, ДП СЛАП "Володимирецький держспецлісгосп"</t>
  </si>
  <si>
    <t>Урочище “Потки”</t>
  </si>
  <si>
    <t>Володимирецький район Центральне л-тво: кв.13 виділ 44 (3,1 га)</t>
  </si>
  <si>
    <t>Урочище “Бережани”</t>
  </si>
  <si>
    <t>Дубенський район с.Турковичі</t>
  </si>
  <si>
    <t>Птицька сільська рада</t>
  </si>
  <si>
    <t>Рішення облвикон­кому № 98 від 18.06.91р.</t>
  </si>
  <si>
    <t>Корнинський</t>
  </si>
  <si>
    <t>Рівненський район Здолбунівське л-во: кв.1, 2</t>
  </si>
  <si>
    <t>ДП „Рівненський лісгосп”</t>
  </si>
  <si>
    <t>Рішення облвикон­ко­му № 343 від 22.11.83 р. (зі змінами рішення облвиконкому № 98 від 18.06.1991р.)</t>
  </si>
  <si>
    <t>Кунинська дача</t>
  </si>
  <si>
    <t>Здолбунівський район Здолбунівське л-во: кв. 34-38</t>
  </si>
  <si>
    <t>Рішення облвикон­кому № 343 від 22.11.83 р. (зі змінами рішення облвиконкому № 98 від 18.06.1991р.)</t>
  </si>
  <si>
    <t>Рокитнянська діброва</t>
  </si>
  <si>
    <t>Костопільський район Костопільське л-во: кв. 42</t>
  </si>
  <si>
    <t>Рішення облвикон­кому № 213 від 13.10.93 р.</t>
  </si>
  <si>
    <t>Урочище “Бір”</t>
  </si>
  <si>
    <t>Острозький район Новомалинське л-во: кв. 1-3, 7, 8 (за винятком вид. 16, 30), 13, 14, 17 (за винятком вид. 22)</t>
  </si>
  <si>
    <t>Рішення облвикон­ко­му № 213 від 13.10.93 р. (зі змінами рішення облради № 322 від 05.03.2004р. та № 584 від 27.05.2005 року)</t>
  </si>
  <si>
    <t>Гориньград</t>
  </si>
  <si>
    <t>Рівненський район Олександрійське л-во: кв. 47 вид.17, 18</t>
  </si>
  <si>
    <t>Єльнівський</t>
  </si>
  <si>
    <t>Рокитнівський район Єльнівське л-во: кв. 1-10, 12-20, кв. 24 вид.1, 2, 4, 6-8, 12, 14-18, 20, 23, 24, 27, 28, 31-40, 42-48; кв. 27 вид. 1-11 , 13-19; кв. 28 вид. 1-10, 12-24, 26-30, 32-38; кв. 30 вид. 1-11, 13-34; кв. 31 вид. 1-8, 10-13, 15-27, 29-34, 36-48, 50-58;  кв. 39 вид. 1- 13, 15- 20, 22-29;  кв. 40 вид. 1, 2, 4, 5, 7 ,9-19, 21-37, 40-45; кв. 49 вид. 1-3, 5-13, 14-30, 32-35, 37-47; кв. 50 вид. 1-16, 18-20, 22-29;  кв. 51 вид. 1-9, 11-15, 17-40, 42-50; кв. 52 вид.1-39, 41-59.</t>
  </si>
  <si>
    <t>Рішення облвикон­кому № 343 від 22.11.83 р. (зі змінами рішення облвиконкому № 98 від 18.06.1991р. та рішення облради № 1331 від 25.09.2009р.)</t>
  </si>
  <si>
    <t>Грабунський</t>
  </si>
  <si>
    <t>Рокитнівський район Березівське л-во: кв. 31-34, 36-38</t>
  </si>
  <si>
    <t>Глиннівський</t>
  </si>
  <si>
    <t>Рокитнівський район Глинівське л-во: кв. 12, 13, 21-23, 30-33, 42-45, 48-51, 56, 57</t>
  </si>
  <si>
    <t>Більський</t>
  </si>
  <si>
    <t>Рокитнівський район Рокитнівське л-во: кв. 65-68, 70, 71, 73-77, 79-84</t>
  </si>
  <si>
    <t>Залавський</t>
  </si>
  <si>
    <t>Рокитнівський район Залавське л-во: кв. 23-25, 29-31, 34-37, 41-52, 54-56, 59, 62</t>
  </si>
  <si>
    <t>Мушнянський</t>
  </si>
  <si>
    <t>Рокитнівський район Мушнянське л-во: кв. 2-4, 6-16, 19, 20, 23, 24, 27, 28, 35, 36</t>
  </si>
  <si>
    <t>ДП „Остківський лісгосп”</t>
  </si>
  <si>
    <t>Карпилівський</t>
  </si>
  <si>
    <t>Рокитнівський район Карпилівське л-во: кв.54 вид.1-10, кв.55 вид. 1, 3-36</t>
  </si>
  <si>
    <t>Карпилівська сільська рада, ДП "СЛАП "Рокитнівський держспецлісгосп"</t>
  </si>
  <si>
    <t>Плавський</t>
  </si>
  <si>
    <t>Рокитнівський район Сновидовицьке л-во: кв. 5 вид. 1, 3, 4, 14-36, 39, 41</t>
  </si>
  <si>
    <t>Кам’янська сільська рада, ДП "СЛАП "Рокитнівський держспецлісгосп"</t>
  </si>
  <si>
    <t>Білинський</t>
  </si>
  <si>
    <t>Рокитнівський район Біловізьке л-во: кв. 36-38, 40-42</t>
  </si>
  <si>
    <t>Урочище “Солонівське”</t>
  </si>
  <si>
    <t>Радивилівський район с.Солонів</t>
  </si>
  <si>
    <t>Пляшевська сільська рада</t>
  </si>
  <si>
    <t>Урочище “Ситенське”</t>
  </si>
  <si>
    <t>Радивилівський район с.Ситне</t>
  </si>
  <si>
    <t>Купецька сільська рада</t>
  </si>
  <si>
    <t>Радивилівський район Радивилівське л-во: кв. 104, 105 кв. 106 (за винятком вид.27)</t>
  </si>
  <si>
    <t>Рішення облвикон­кому № 345 від 16.12.86 р. (зі змінами рішення облвиконкому № 98 від 18.06.1991р. та зі змінами рішення облради № 58 від 29.10.2002р.)</t>
  </si>
  <si>
    <t>Лев’ятинське болото</t>
  </si>
  <si>
    <t>Радивилівський район кв.54 вид.5-7, 9-16</t>
  </si>
  <si>
    <t>Урочище “Кишка”</t>
  </si>
  <si>
    <t>Радивилівський район кв. 63 вид.7-29; кв.66 вид.1-9; кв.67 вид. 1-8</t>
  </si>
  <si>
    <t>Крупецька сільська рада, ДП СЛАП “Радивилівський держспецлісгосп”</t>
  </si>
  <si>
    <t>Урочище “Савчуки”</t>
  </si>
  <si>
    <t>Радивилівський район кв. 24 вид. 1-9</t>
  </si>
  <si>
    <t>ДП СЛАП “Радивилівсь-кий держспецлісгосп”</t>
  </si>
  <si>
    <t>Бабинський ліс</t>
  </si>
  <si>
    <t>Гощанський район Гощанське л-во: квартали 13; квартал 14 (за винятком вид.2)</t>
  </si>
  <si>
    <t>Квітуча гора</t>
  </si>
  <si>
    <t>Дубенський район кв. 23 вид.1-5, 18</t>
  </si>
  <si>
    <t>Мильчанська сільська рада  ДП СЛАП “Дубенський держспецлісгосп”</t>
  </si>
  <si>
    <t>Заплава річки Збитенка</t>
  </si>
  <si>
    <t>Здолбунівський район с.Мости</t>
  </si>
  <si>
    <t>Будеразька сільська рада</t>
  </si>
  <si>
    <t>Болото Кругляк</t>
  </si>
  <si>
    <t>Здолбунівський район с.Святе</t>
  </si>
  <si>
    <t>Великоозерянський</t>
  </si>
  <si>
    <t>Дубровицький район Будимлянське л-тво: кв. 40-43 Великочеремельське л-тво: кв.13, 17, 22, 23, 27-30, 34-56 Великоозерянське л-тво: кв. 1-4, 48-52, 54-63, 65-66</t>
  </si>
  <si>
    <t>ДП “Дубровицький лісгосп”</t>
  </si>
  <si>
    <t>Рішення Рівненської обласної ради № 1195 від 27.03.2009р.</t>
  </si>
  <si>
    <t>Грабовещина</t>
  </si>
  <si>
    <t xml:space="preserve">Млинівський район кв. 19 вид. 29, 30, 34 </t>
  </si>
  <si>
    <t>ДП СЛАП “Млинівський держспецлісгосп”</t>
  </si>
  <si>
    <t>Рішення Рівненської обласної ради№ 1195 від 27.03.2009р.</t>
  </si>
  <si>
    <t>Березнівський район Князівське л-во: кв.5 вид.12-18, 20-21, 25; кв.6 вид.21; кв.8 вид.1-8, 22-23; кв.12 вид.18-26; кв.15 вид.1-19; кв. 16 вид.1-5; кв.17 вид.1-36; кв.19 вид. 2-7, 29, 32; кв.20 вид.21-26, 28;  Бобрівське л-во: кв.13 вид.1-37; кв.14 вид. 1-27; кв.20 вид.26-37; кв.26 вид.1-30; кв.34 вид.1-3; кв.35 вид.1-13; кв. 36 вид.11-33; кв.37 вид.31-43; кв.47 вид. 1-11; кв. 48 вид. 1-16; кв.49 вид. 1-2, 33-34</t>
  </si>
  <si>
    <t>Рішення облвиконкому № 343 від 22.11.83 р. (зі змінами рішення облвиконкому № 98 від 18.06.1991р. та рішення облради № 1331 від 25.09.09р.)</t>
  </si>
  <si>
    <t>Мутвицький</t>
  </si>
  <si>
    <t>Зарічненський район Мутвицьке л-во: кв. 1-13, 19-43, 47</t>
  </si>
  <si>
    <t>ДП „Зарічненський лісгосп”</t>
  </si>
  <si>
    <t>Рішення облради № 33 від 28.02.95 р. (зі змінами рішення облради № 322 від 05.03.2004р. та № 584 від 27.05.2005р.)</t>
  </si>
  <si>
    <t>Урочище “Поличне”</t>
  </si>
  <si>
    <t>Зарічненський район Річецьке л-во: кв. 28,29</t>
  </si>
  <si>
    <t>Урочище “Глуша”</t>
  </si>
  <si>
    <t xml:space="preserve">Зарічненський район  </t>
  </si>
  <si>
    <t>Кутинська сільська рада</t>
  </si>
  <si>
    <t>Рішення облвиконкому № 343 від 22.11.83 р. (зі змінами рішення облвиконкому № 98 від 18.06.1991р. та рішення облради № 78 від 06.03.1997р.)</t>
  </si>
  <si>
    <t>Масевицький, Урочище “Старики”</t>
  </si>
  <si>
    <t>Рокитнівський район Масевицьке л-во: кв. 3, 5, 6, 10, 13, 14, 19, 23, 24, 29, 34, 35, 39, 47, 48</t>
  </si>
  <si>
    <t>Осницький</t>
  </si>
  <si>
    <t>Рокитнівський район Рокитнівське л-во: кв. 8, 12, 13; кв. 3 вид. 1</t>
  </si>
  <si>
    <t>Рішення облвиконкому № 343 від 22.11.83р. (зі змінами рішення облвиконкому № 98 від 18.06.1991р. та рішення облради № 1331 від 25.09.2009р.)</t>
  </si>
  <si>
    <t>Урочище “Стирське”</t>
  </si>
  <si>
    <t>Володимирецький район   Центральне л-тво: кв.1 вид.1, 2, 4; кв.3 вид.1; кв. 6 вид.17 (0,7 га)</t>
  </si>
  <si>
    <t>Біленська сільська рада, Великотелковицька сільська рада  ДП СЛАП "Володимирецький держспецлісгосп"</t>
  </si>
  <si>
    <t>Рішення облвиконкому № 343  від 22.11.83 р. (зі змінами рішення облвиконкому № 98 від 18.06.1991р.)</t>
  </si>
  <si>
    <t>Урочище “Романщина”</t>
  </si>
  <si>
    <t>Володимирецький район с.Каноничі</t>
  </si>
  <si>
    <t>Каноницька сільська рада</t>
  </si>
  <si>
    <t>Урочище “Хрінники”</t>
  </si>
  <si>
    <t>Демидівський район Дублянське л-во: кв. 53 вид.10</t>
  </si>
  <si>
    <t>Урочище “Вичавки”</t>
  </si>
  <si>
    <t>Демидівський район</t>
  </si>
  <si>
    <t>Хрінницька сільська рада</t>
  </si>
  <si>
    <t>Нобельський</t>
  </si>
  <si>
    <t>Зарічненський район Морочнівське л-тво: кв.17 вид.3, 6, 36, 37</t>
  </si>
  <si>
    <t>Нобельська сільська рада, ДП СЛАП "Зарічненський держспецлісгосп"</t>
  </si>
  <si>
    <t>Костопільський район Моквинське л-во:  кв. 25 вид.3, 4, 5, 7-12, 18-20, 21, 23-25, 29, 48-50; кв. 29 вид 5-7, 19-21; кв.30 вид. 1, 2, 5, 6, 25, 26; кв.31 вид. 1, 2, 10, 27, 28 Костопільське л-во: кв. 21  вид. 1-16, 25-28</t>
  </si>
  <si>
    <t>ДП „Костопільський лісгосп”,       ДП СЛАП “Костопільський держспецлісгосп”</t>
  </si>
  <si>
    <t>Рішення облвиконкому № 343 від 22.11.83 р. (зі змінами рішення облвиконкому № 98 від 18.06.1991р. та рішення облради № 1331 від 25.09.2009р.)</t>
  </si>
  <si>
    <t>Збитенський</t>
  </si>
  <si>
    <t>Острозький район кв.23 вид.32, 33, 37, 38, 41</t>
  </si>
  <si>
    <t>ДП СЛАП “Остозький держспецлісгосп”, Підприємець Співак В.М.</t>
  </si>
  <si>
    <t>Рішення облвиконкому № 213 від 13.10.93 р.</t>
  </si>
  <si>
    <t>Урочище “Чортове болото”</t>
  </si>
  <si>
    <t>Костопільський район Деражнинське л-во: кв. 26-28</t>
  </si>
  <si>
    <t>Рішення облвикон­кому № 98 від 18.06.91р. (зі змінами рішення облради № 1331 від 25.09.2009р.)</t>
  </si>
  <si>
    <t>Урочище “Вовча гора”</t>
  </si>
  <si>
    <t>Сарненський район</t>
  </si>
  <si>
    <t>Костянтинівська сільська рада Красько В.І.</t>
  </si>
  <si>
    <t>Рясниківський</t>
  </si>
  <si>
    <t>Гощанський район кв.10 вид. 1-5, 9, 11</t>
  </si>
  <si>
    <t>ДП СЛАП "Гощанський держспецлісгосп"</t>
  </si>
  <si>
    <t>М’ятинський</t>
  </si>
  <si>
    <t>Гощанський район кв. 12</t>
  </si>
  <si>
    <t>Посягвівська сільська рада, ДП СЛАП "Гощанський держспецлісгосп"</t>
  </si>
  <si>
    <t>Озерянський</t>
  </si>
  <si>
    <t>Дубенський район с.Озеряни</t>
  </si>
  <si>
    <t>Озерянська сільська рада</t>
  </si>
  <si>
    <t>Клинцівський</t>
  </si>
  <si>
    <t>Дубенський район с.Клинці</t>
  </si>
  <si>
    <t>Ясинівський</t>
  </si>
  <si>
    <t>Дубенський район кв.45 вид. 1-5</t>
  </si>
  <si>
    <t>ДП СЛАП „Дубенський держспецлісгосп”</t>
  </si>
  <si>
    <t>Рішення облвикон­ко­му № 343 від 22.11.83р. (зі змінами рішення облвиконкому № 98 від 18.06.1991р.)</t>
  </si>
  <si>
    <t>Нараївський</t>
  </si>
  <si>
    <t>Дубенський район с.Нараїв</t>
  </si>
  <si>
    <t xml:space="preserve">Княгининська сільська рада </t>
  </si>
  <si>
    <t>Ступнівський</t>
  </si>
  <si>
    <t>Здолбунівський район кв. 33 вид. 4-8 кв.35 вид.20-24 кв.37 вид 9</t>
  </si>
  <si>
    <t xml:space="preserve">Рішення облвикон­кому № 343 від 22.11.83 р. (зі змінами рішення облвиконкому № 98 від 18.06.1991 р.) </t>
  </si>
  <si>
    <t>Стеблівський</t>
  </si>
  <si>
    <t>Здолбунівський район кв. 11 вид. 15, 16</t>
  </si>
  <si>
    <t>Рішення облвикон­кому № 343 від 22.11.83 р. (зі змінами рішення облвиконкому № 98 від 18.06.1991 р.)</t>
  </si>
  <si>
    <t>Коршівський</t>
  </si>
  <si>
    <t>Здолбунівський район кв. 14 вид. 2-8</t>
  </si>
  <si>
    <t>Мощаницький</t>
  </si>
  <si>
    <t>Здолбунівський район кв. 47 вид. 24-34</t>
  </si>
  <si>
    <t>Здолбунівський район кв. 43 вид. 24-27, 60-62 кв. 44 вид. 1-7</t>
  </si>
  <si>
    <t>Точевицький</t>
  </si>
  <si>
    <t>Острозький район кв. 21 вид.17-18</t>
  </si>
  <si>
    <t>Білашівська сільська рада, ДП СЛАП „Острозький держспецлісгосп”</t>
  </si>
  <si>
    <t>Розвазький</t>
  </si>
  <si>
    <t>Острозький район с.Хорів</t>
  </si>
  <si>
    <t>Хорівська сільська рада</t>
  </si>
  <si>
    <t>Грушвицький</t>
  </si>
  <si>
    <t>Рівненський район Сморжівське л-тво: кв. 61</t>
  </si>
  <si>
    <t>ДП "Клеванський лісгосп"</t>
  </si>
  <si>
    <t>Підгірцівський</t>
  </si>
  <si>
    <t>Рівненський район с.Підгірці</t>
  </si>
  <si>
    <t>Колоденський</t>
  </si>
  <si>
    <t>Рівненський район с.Колоденка</t>
  </si>
  <si>
    <t>Корнинська сільська рада</t>
  </si>
  <si>
    <t>Прип’ятський</t>
  </si>
  <si>
    <t>Зарічненський район Морочнівське л-тво: кв.12 вид.1, 2, 3, 4; кв.13 вид. 1, 2, 3, 25, 26; кв.16 вид. 1; кв.17 вид. 1, 2, 3, 4, 5</t>
  </si>
  <si>
    <t>Неньковицька сільська рада, Нобельська сільська рада, Сенчицька сільська рада, ДП СЛАП "Зарічненський держспецлісгосп"</t>
  </si>
  <si>
    <t>Деражненський</t>
  </si>
  <si>
    <t>Костопільський район с.Деражне</t>
  </si>
  <si>
    <t>Деражненська сільська рада</t>
  </si>
  <si>
    <t>Полянський</t>
  </si>
  <si>
    <t>Березнівський район с.Поляни</t>
  </si>
  <si>
    <t>ТзОВ „Березнериба”</t>
  </si>
  <si>
    <t>Рішення облвиконкому № 98 від 18.06.91р. (зі змінами рішення облради № 69 від 19.03.99р.)</t>
  </si>
  <si>
    <t>Урочище “Порода”</t>
  </si>
  <si>
    <t>Володимирецький район</t>
  </si>
  <si>
    <t>Володимирецька селищна рада</t>
  </si>
  <si>
    <t>Урочище “Верба”</t>
  </si>
  <si>
    <t>Дубенський район с.Верба</t>
  </si>
  <si>
    <t>Стовпецька сільська рада</t>
  </si>
  <si>
    <t>Урочище “Студянка”</t>
  </si>
  <si>
    <t>Дубенський район с.Студянка</t>
  </si>
  <si>
    <t>Шепетинська сільська рада</t>
  </si>
  <si>
    <t>Урочище “Стрілки”</t>
  </si>
  <si>
    <t>Дубенський район с.Плоска</t>
  </si>
  <si>
    <t>Плосківська сільська рада, ПП Лущан Р.В.</t>
  </si>
  <si>
    <t>Зарічненський район Дібрівське л-во: кв. 10</t>
  </si>
  <si>
    <t>Урочище “Добрятин”</t>
  </si>
  <si>
    <t>Млинівський район</t>
  </si>
  <si>
    <t>Добрятинська сільська рада</t>
  </si>
  <si>
    <t>Урочище “М’ятин”</t>
  </si>
  <si>
    <t xml:space="preserve">Млинівський район с.М’ятин </t>
  </si>
  <si>
    <t>Хорупанська сільська рада</t>
  </si>
  <si>
    <t>Рішення облвикон­кому № 343 від 22.11.83 р. (зі змінами рішення облвиконкому № 345 від 16.12.86 р. та зі змінами рішення облради № 584 від 27.05.2005 року)</t>
  </si>
  <si>
    <t xml:space="preserve">Острозький район Новомалинське л-во: кв. 15, 16, 38 кв.23 вид. 34; кв.31 вид.1-29, 35-45, 56-61 </t>
  </si>
  <si>
    <t xml:space="preserve"> ДП „Острозький лісгосп”,  ДП СЛАП “Острозький держспецлісгосп”, підприємець Співак В.М.</t>
  </si>
  <si>
    <t>Рішення облвиконкому № 10 від 23.01.90 р. (зі змінами рішення облвиконкому № 98 від 18.06.1991р. та зі змінами рішення облради № 584 від 27.05.2005 року)</t>
  </si>
  <si>
    <t>Заплава річки Іква</t>
  </si>
  <si>
    <t>Дубенський район Любомирське л-во: кв.73-76, 94-98</t>
  </si>
  <si>
    <t>ДП “Дубенський лісгосп”</t>
  </si>
  <si>
    <t>Заплава річки Стир</t>
  </si>
  <si>
    <t>Ярославицька сільська рада</t>
  </si>
  <si>
    <t>Мізоцький кряж</t>
  </si>
  <si>
    <t>Дубенський район Любомирське л-во: кв. 20, 21, 30-35, 54-57, 132-134, 138-142 Мостівське л-во: кв. 25-31, 47; кв. 48 (за винятком вид. 12, 15), кв. 49 (вид. 9, 13), кв. 50  Новомалинське л-во: кв. 46, 47; кв. 48 (вид. 1-7, 9-17, 22-27), кв. 52,  кв. 53</t>
  </si>
  <si>
    <t>ДП „Дубенський лісгосп”,    ДП „Острозький лісгосп”</t>
  </si>
  <si>
    <t>Рішення облвиконкому № 343 від 22.11.83р. (зі змінами рішення облвиконкому № 98 від 18.06.1991р.та зі змінами рішення облради № 322 від 05.03.2004р.,  № 584 від 27.05.2005р. та № 1331 від 25.09.09р.)</t>
  </si>
  <si>
    <t>Маренинсько-Устянські граніти</t>
  </si>
  <si>
    <t>Корецький район, Березнівський район кв.55 вид. 1, 3, 5  кв. 55 вид. 2, 4, 6-12 кв. 59 вид. 8, 9, 10</t>
  </si>
  <si>
    <t>Устянська сільська рада, Марининська сільська рада ДП СЛАП “Березнівський держспецлісгосп”, СВСК "Агроліс"</t>
  </si>
  <si>
    <t>Корецькі граніти</t>
  </si>
  <si>
    <t>Корецький район</t>
  </si>
  <si>
    <t>Корецька міська рада</t>
  </si>
  <si>
    <t xml:space="preserve">Яр “Каменярня”, урочище “Біла дебря” </t>
  </si>
  <si>
    <t>Млинівський район Вовковиївське л-тво:  кв. 10 вид.1 (6,2 га), вид. 7, 8, 15-19</t>
  </si>
  <si>
    <t>ДП “Млинівський лісгосп”</t>
  </si>
  <si>
    <t>Рішення облвиконкому № 343 від 22.11.83р. (зі змінами рішення облвиконкому № 98 від 18.06.1991р. та рішення облради № 1438 від 18.12.2009р.)</t>
  </si>
  <si>
    <t>Болото-блюдце</t>
  </si>
  <si>
    <t>Березнівський район Жовтневе л-во: кв. 11 вид.11</t>
  </si>
  <si>
    <t>Рішення облради № 322 від 5.03.04 р.</t>
  </si>
  <si>
    <t>Старі дуби</t>
  </si>
  <si>
    <t>Березнівський район Щекичинське л-во: кв. 25 вид.9, 16, 19</t>
  </si>
  <si>
    <t>Володимирецький парк</t>
  </si>
  <si>
    <t xml:space="preserve">Володимирецький район смт.Володимирець </t>
  </si>
  <si>
    <t>Володимирецька ЗОШ І-ІІІ ст.№3</t>
  </si>
  <si>
    <t>Висоцький дендропарк</t>
  </si>
  <si>
    <t>Дубровицький район Висоцьке л-тво: кв.79 вид. 2</t>
  </si>
  <si>
    <t>Більський дендропарк</t>
  </si>
  <si>
    <t>Дубровицький район Більське л-во: кв. 8 вид. 3</t>
  </si>
  <si>
    <t>Урочище “Жаденське”</t>
  </si>
  <si>
    <t>Дубровицький район Жаденське л-во: кв.25 вид.8</t>
  </si>
  <si>
    <t>Трипутнянський парк</t>
  </si>
  <si>
    <t>Дубровицький парк Трипутнянське л-во: кв. 27 вид. 36</t>
  </si>
  <si>
    <t>Дендропарк Острозького держлісгоспу</t>
  </si>
  <si>
    <t xml:space="preserve">Острозький район </t>
  </si>
  <si>
    <t>Острозька міська рада</t>
  </si>
  <si>
    <t>Рокитнівський дендропарк</t>
  </si>
  <si>
    <t xml:space="preserve">Рокитнівський район </t>
  </si>
  <si>
    <t>Рішення облради № 98 від 18.06.91 р.</t>
  </si>
  <si>
    <t>Стоянка партизан</t>
  </si>
  <si>
    <t>Сарненський район Чабельське л-во: кв. 59</t>
  </si>
  <si>
    <t>Сарненський дендропарк</t>
  </si>
  <si>
    <t>Сарненський район Сарненське л-во: кв. 78 вид. 9</t>
  </si>
  <si>
    <t>Рішення облвиконкому № 343 від 22.11.83 р. (зі змінами рішення облвиконкому № 98 від 18.06.1991р. та рішення облради № 1438 від 18.12.2009р.)</t>
  </si>
  <si>
    <t>Дендропарк "Радивилівський"</t>
  </si>
  <si>
    <t>Радивилівський район м.Радивилів</t>
  </si>
  <si>
    <t>Радивилівська міська рада</t>
  </si>
  <si>
    <t xml:space="preserve">Рішення облради № 33 від 28.02.95р. </t>
  </si>
  <si>
    <t>Парк "Зарічненський"</t>
  </si>
  <si>
    <t>Радивилівський район</t>
  </si>
  <si>
    <t xml:space="preserve">Іващуківська сільська рада </t>
  </si>
  <si>
    <t>Насадження сосни чорної</t>
  </si>
  <si>
    <t>Березнівський район Березнівське л-во: кв. 44 вид.16</t>
  </si>
  <si>
    <t>Насадження сосни веймутової</t>
  </si>
  <si>
    <t>Березнівський район Балашівське л-во: кв. 31 вид.38</t>
  </si>
  <si>
    <t>Вовкова</t>
  </si>
  <si>
    <t>Березнівський район Більчаківське л-во: кв. 30 вид.1, 7, 10, 16, 19</t>
  </si>
  <si>
    <t xml:space="preserve">Рішення облради № 69 від 13.03.99р. </t>
  </si>
  <si>
    <t>Страусове перо</t>
  </si>
  <si>
    <t>Березнівський район Жовтневе л-во: кв. 19 вид.2, 4, 5; кв. 20 вид.1, 2, 3, 11</t>
  </si>
  <si>
    <t>Рішення облради № 322 від 5.03.04 р. (зі змінами рішення облради № 584 від 27.05.2005 року)</t>
  </si>
  <si>
    <t>Плющ звичайний</t>
  </si>
  <si>
    <t>Березнівський район Жовтневе л-во: кв. 25 вид.5</t>
  </si>
  <si>
    <t>Демидівський район Дублянське л-во: кв. 53 вид.21</t>
  </si>
  <si>
    <t>Рішення облвиконкому № 343 від 22.11.83 р. (зі змінами рішення облвиконкому № 98 від 18.06.1991р. та змінами рішення облради № 584 від 27.05.2005р.)</t>
  </si>
  <si>
    <t>Дубенський район</t>
  </si>
  <si>
    <t>ССВК „Лісовик”</t>
  </si>
  <si>
    <t>Віковічні дуби</t>
  </si>
  <si>
    <t>Дубровицький район</t>
  </si>
  <si>
    <t>Псевдотсуга тисолиста</t>
  </si>
  <si>
    <t>Зарічненський район с.Мутвиця</t>
  </si>
  <si>
    <t>Морочненська сільська рада</t>
  </si>
  <si>
    <t>Озеро “Мале”</t>
  </si>
  <si>
    <t>Зарічненський район Дубрівське л-во: кв. 13 вид. 30</t>
  </si>
  <si>
    <t>Рішення облради №213 від 13.10.93 р.</t>
  </si>
  <si>
    <t>300-річні липи</t>
  </si>
  <si>
    <t>Здолбунівський район с.Дермань Друга</t>
  </si>
  <si>
    <t>Дерманська Друга сільська рада</t>
  </si>
  <si>
    <t>400-річний каштан</t>
  </si>
  <si>
    <t>Здолбунівський район с.Дермань</t>
  </si>
  <si>
    <t>Дерманська  школа-інтернат</t>
  </si>
  <si>
    <t>Віковічні липи</t>
  </si>
  <si>
    <t>Здолбунівський район с.Уїздці</t>
  </si>
  <si>
    <t>Уїздецька сільська рада</t>
  </si>
  <si>
    <t>Дерманська</t>
  </si>
  <si>
    <t>ЗАТ "Лісовик" ТзОВ "Захід-Агро"</t>
  </si>
  <si>
    <t>Рішення облвиконкому № 69  від 13.03.1999р.</t>
  </si>
  <si>
    <t>Печений Віл</t>
  </si>
  <si>
    <t>Млинівський район с.Кораблище</t>
  </si>
  <si>
    <t>Кораблищенська сільська рада</t>
  </si>
  <si>
    <t>Рішення облради № 33 від 28.02.95 р.</t>
  </si>
  <si>
    <t>Віковічний каштан</t>
  </si>
  <si>
    <t>Рівненський район с.Шубків</t>
  </si>
  <si>
    <t>Шубківська сільська рада</t>
  </si>
  <si>
    <t>Хвощ великий</t>
  </si>
  <si>
    <t>Рівненський район с.Решуцьк</t>
  </si>
  <si>
    <t>Кустинська сільська рада</t>
  </si>
  <si>
    <t>Рівненський район с.Городок</t>
  </si>
  <si>
    <t>Купринівське дерево</t>
  </si>
  <si>
    <t>Сарненський район с.Кузьмівка</t>
  </si>
  <si>
    <t>Кузьмівська сільська рада</t>
  </si>
  <si>
    <t>Рідкісне дерево сосни</t>
  </si>
  <si>
    <t>Букова алея</t>
  </si>
  <si>
    <t>Сарненський район с.Пугач</t>
  </si>
  <si>
    <t>Клесівська селищна рада</t>
  </si>
  <si>
    <t>Рішення облради № 213 від 13.10.93р.</t>
  </si>
  <si>
    <t>Дерево гледичії</t>
  </si>
  <si>
    <t>Вікові дерева сосни</t>
  </si>
  <si>
    <t>Радивилівський район Радивилівське л-во: кв. 113 вид.10</t>
  </si>
  <si>
    <t>Пороховня</t>
  </si>
  <si>
    <t>Радивилівський район с.Дружба</t>
  </si>
  <si>
    <t>Бугаївська сільська рада</t>
  </si>
  <si>
    <t>Острів “Замок”</t>
  </si>
  <si>
    <t>Радивилівський район с.Козин</t>
  </si>
  <si>
    <t>Іващуківська сільська рада</t>
  </si>
  <si>
    <t>Липа серцелиста</t>
  </si>
  <si>
    <t>Березнівський район м.Березне</t>
  </si>
  <si>
    <t>Березнівська міська рада</t>
  </si>
  <si>
    <t>Гіркокаштан звичайний</t>
  </si>
  <si>
    <t>Микитина сосна</t>
  </si>
  <si>
    <t>Березнівський район с.Березне</t>
  </si>
  <si>
    <t>Балашівська сільська рада</t>
  </si>
  <si>
    <t>Липа-велетень</t>
  </si>
  <si>
    <t>Корецький район с.Світанок</t>
  </si>
  <si>
    <t>Світанівська сільська рада</t>
  </si>
  <si>
    <t>Угілецька тополя</t>
  </si>
  <si>
    <t>Гощанський район Поблизу с.Угільці</t>
  </si>
  <si>
    <t xml:space="preserve">Бугринська сільська рада </t>
  </si>
  <si>
    <t>Рішення облради № 263 від 22.04.2011р.</t>
  </si>
  <si>
    <t xml:space="preserve">Дуб башинський </t>
  </si>
  <si>
    <t>Гощанський район с.Башине</t>
  </si>
  <si>
    <t>Бугринська сільська рада</t>
  </si>
  <si>
    <t>Більчаківське джерело</t>
  </si>
  <si>
    <t>Березнівський район с.Більчаки</t>
  </si>
  <si>
    <t>Марининська сільська рада</t>
  </si>
  <si>
    <t>Лісове болітце</t>
  </si>
  <si>
    <t>Березнівський район Щекичинське л-во: кв. 50 вид.8, 9</t>
  </si>
  <si>
    <t>Цепцевицьке джерело</t>
  </si>
  <si>
    <t>Володимирецький район с.В.Цепцевичі</t>
  </si>
  <si>
    <t>Великоцепцевицька сільська рада</t>
  </si>
  <si>
    <t xml:space="preserve">Джерело “Батиївка”  </t>
  </si>
  <si>
    <t>Природне джерело</t>
  </si>
  <si>
    <t>Рівненський район с.Хотинь</t>
  </si>
  <si>
    <t>Шпанівська  сільська рада</t>
  </si>
  <si>
    <t>Озеро “Карпилівське”</t>
  </si>
  <si>
    <t>Сарненський район Карпилівське л-во: кв. 82 вид.1</t>
  </si>
  <si>
    <t>Балка Гребельки</t>
  </si>
  <si>
    <t>Гощанський район с.Бугрин</t>
  </si>
  <si>
    <t>Джерело Безодня</t>
  </si>
  <si>
    <t>Джерело Медведка</t>
  </si>
  <si>
    <t>Дорогобузькі джерела</t>
  </si>
  <si>
    <t>Гощанський район с.Горбаків</t>
  </si>
  <si>
    <t>Горбаківська сільська рада</t>
  </si>
  <si>
    <t>Рязниківські джерела</t>
  </si>
  <si>
    <t>Гощанський район с.Рясники</t>
  </si>
  <si>
    <t>Рясниківська сільська рада</t>
  </si>
  <si>
    <t>Джерело Ринва</t>
  </si>
  <si>
    <t>Здолбунівський район кв. 66 вид. 6, 7, 11, 12</t>
  </si>
  <si>
    <t>ДП СЛП “Здолбунівський держспецлісгосп”</t>
  </si>
  <si>
    <t>Башинська криничка</t>
  </si>
  <si>
    <t>Базальтові стовпи</t>
  </si>
  <si>
    <t>Костопільський район</t>
  </si>
  <si>
    <t>ВАТ “Івано-Долинський спецкар’єр”</t>
  </si>
  <si>
    <t>Кар’єр кембрійських глин</t>
  </si>
  <si>
    <t>Терентіївські гори</t>
  </si>
  <si>
    <t>Гощанський район с.Синів</t>
  </si>
  <si>
    <t>Синівська сільська рада</t>
  </si>
  <si>
    <t>Новоставське</t>
  </si>
  <si>
    <t xml:space="preserve">Гощанський район кв.13 </t>
  </si>
  <si>
    <t>Рішення облвикон-кому № 343 від 22.11.83 р. (зі змінами рішення облвиконкому № 98 від 18.06.1991р., рішення облради № 322 від 05.03.2004р. та змінами рішення облради № 584 від 27.05.2005р.)</t>
  </si>
  <si>
    <t>Бірок</t>
  </si>
  <si>
    <t>Дубенський район Смизьке л-во: кв.1 вид.1, 2, 4, 8; кв.2 вид.1, 8, 10, 13</t>
  </si>
  <si>
    <t>Рішення облвикон­кому № 343 від 22.11.83 р. (зі змінами рішення облвиконкому № 98 від 18.06.1991р.та зі змінами рішення облради № 58 від 29.10.2002р.)</t>
  </si>
  <si>
    <t>Олександрівка</t>
  </si>
  <si>
    <t>Дубенський район Мирогощанське л-во: кв.25, 26 (крім вид. 10)</t>
  </si>
  <si>
    <t>Дубові насадження</t>
  </si>
  <si>
    <t>Дубенський район Смизьке л-во: кв.13 вид.19</t>
  </si>
  <si>
    <t>Ділянка лісу</t>
  </si>
  <si>
    <t>Дубенський район Смизьке л-во: кв. 50 вид.23;  кв. 74 вид.2</t>
  </si>
  <si>
    <t>Ділянка ясеневого лісу</t>
  </si>
  <si>
    <t>Демидівський район кв. 2 вид. 7, 11, 13, 16, 17</t>
  </si>
  <si>
    <t>ДП СЛАП „Демидівський держспецлісгосп”</t>
  </si>
  <si>
    <t>Більське</t>
  </si>
  <si>
    <t>Дубровицький район Більське л-во: кв. 44  вид.1</t>
  </si>
  <si>
    <t>Золотинське</t>
  </si>
  <si>
    <t>Дубровицький район Золотинське л-во: кв. 36 вид.2</t>
  </si>
  <si>
    <t>Поліська діброва</t>
  </si>
  <si>
    <t>Дубровицький район Дубровицьке л-во: кв. 40 вид.9; кв. 28 вид.11, 12</t>
  </si>
  <si>
    <t>Топець</t>
  </si>
  <si>
    <t>Зарічненський район Річецьке л-во: кв. 26 вид.7, 10, 13, 23, 27, 28</t>
  </si>
  <si>
    <t>Гурби</t>
  </si>
  <si>
    <t>Здолбунівський район Мостівське л-во: кв. 58,59  вид.1-19, 21-24</t>
  </si>
  <si>
    <t>Нараїв</t>
  </si>
  <si>
    <t>Здолбунівський район Мостівське л-во: кв. 6</t>
  </si>
  <si>
    <t>Спасівське</t>
  </si>
  <si>
    <t>Здолбунівський район Здолбунівське л-во: кв. 39-41, 51-53, 55-57</t>
  </si>
  <si>
    <t>Мостівське</t>
  </si>
  <si>
    <t>Здолбунівський район Мостівське л-во: кв. 52</t>
  </si>
  <si>
    <t>Ділянка букового лісу</t>
  </si>
  <si>
    <t>Здолбунівський район Здолбунівське л-во: кв. 50 вид.1</t>
  </si>
  <si>
    <t>ДП “Рівненський лісгосп”</t>
  </si>
  <si>
    <t>Урочище “Будки”</t>
  </si>
  <si>
    <t>Здолбунівський район кв. 66 вид. 8-10, 13, 14</t>
  </si>
  <si>
    <t>Урочище “Пекло”</t>
  </si>
  <si>
    <t>Здолбунівський район Мостівське л-во: кв. 74 вид. 2, 11, 15, 16, 23-25;  кв. 76, вид. 10, 12, 13, 22, 23, 27</t>
  </si>
  <si>
    <t>Рішення облради № 584 від 27.05.05р. (зі змінами рішення облради № 1331 від 25.09.2009р.)</t>
  </si>
  <si>
    <t>Урочище “Зіньків камінь”</t>
  </si>
  <si>
    <t>Здолбунівський район Мостівське л-во: кв.63 вид. 2-9, 11-17</t>
  </si>
  <si>
    <t>Урочище “Турова могила”</t>
  </si>
  <si>
    <t>Здолбунівський район Мостівське л-во: кв. 64 вид. 19</t>
  </si>
  <si>
    <t>Базальтівська дача</t>
  </si>
  <si>
    <t>Костопільський район Базальтівське л-во: кв. 2  вид.10, 29</t>
  </si>
  <si>
    <t>Еталонні насадження</t>
  </si>
  <si>
    <t xml:space="preserve">Костопільський район Базальтівське л-во: кв. 9 вид.2  </t>
  </si>
  <si>
    <t>Базальтівська діброва</t>
  </si>
  <si>
    <t>Костопільський район Базальтівське л-во: кв.13 вид.1, 4</t>
  </si>
  <si>
    <t>Костопільський район Базальтівське л-во: кв.17 вид.15</t>
  </si>
  <si>
    <t>Острівні вікові насадження</t>
  </si>
  <si>
    <t>Костопільський район Костопільське л-во: кв.1 вид.1, 14, 15, 18, 26, 27, 30; кв. 2 вид.17, 19, 23</t>
  </si>
  <si>
    <t>Костопільський район Базальтівське л-во: кв.16 вид. 43</t>
  </si>
  <si>
    <t>Дубово-грабові насадження на Поліссі</t>
  </si>
  <si>
    <t>Костопільський район Корчинське л-во: кв.17 вид. 3, 4</t>
  </si>
  <si>
    <t>Соснові насадження</t>
  </si>
  <si>
    <t>Костопільський район Мащанське л-во: кв. 55 вид. 1</t>
  </si>
  <si>
    <t>Сосносі насадження</t>
  </si>
  <si>
    <t>Костопільський район Мащанське л-во: кв. 48 вид.27</t>
  </si>
  <si>
    <t>Сосново-дубові насадження</t>
  </si>
  <si>
    <t xml:space="preserve">Костопільський район Мащанське л-во: кв. 54 вид. 5, 7, 8, 11 </t>
  </si>
  <si>
    <t>Костопільський район Моквинське л-во: кв. 32 вид.4</t>
  </si>
  <si>
    <t>Костопільський район Моквинське л-во: кв. 50 вид.3</t>
  </si>
  <si>
    <t>Костопільський район Моквинське л-во: кв. 53 вид.14, 43</t>
  </si>
  <si>
    <t>Космачівщина</t>
  </si>
  <si>
    <t>Костопільський район Моквинське л-во: кв. 11 вид.5, 6, 13, 14;  кв. 18 вид.1, 10, 15, 21</t>
  </si>
  <si>
    <t>Золотолинська дача</t>
  </si>
  <si>
    <t>Костопільський район Стиденське  л-во: кв. 15 вид. 3, 4, 9, 10, 13, 16, 17, 18; кв. 16 вид. 8, 13, 14 кв. 17 вид. 11, 12, 18, 20 кв. 22 вид. 5, 7, 8, 12 кв.23 вид.1,2,11,18,20,22,28</t>
  </si>
  <si>
    <t>Суська дача</t>
  </si>
  <si>
    <t>Костопільський район Суське л-во: кв. 26, 27</t>
  </si>
  <si>
    <t>Вікові ялинові насадження</t>
  </si>
  <si>
    <t>Костопільський район Костопільське л-во: кв. 26 вид.44</t>
  </si>
  <si>
    <t>Ялинові насадження</t>
  </si>
  <si>
    <t>Костопільський район Мащанське л-во: кв. 5 вид.15</t>
  </si>
  <si>
    <t>Вікові дубові насадження</t>
  </si>
  <si>
    <t>Костопільський район Грушівське л-тво: кв. 103 вид.19</t>
  </si>
  <si>
    <t>Костопільське військове лісництво</t>
  </si>
  <si>
    <t>Костопільський район Козлинське л-тво: кв.51 вид.1</t>
  </si>
  <si>
    <t>Костопільський район Козлинське л-тво: кв. 5 вид.3</t>
  </si>
  <si>
    <t>Костопільське військрве лісництво</t>
  </si>
  <si>
    <t>Урочище “Берещина”</t>
  </si>
  <si>
    <t>Млинівський район Вовковиївське л-во: кв. 45 вид. 8, 9</t>
  </si>
  <si>
    <t>Рішення облвикон­кому № 98 від 18.06.91р. (зі змінами рішення облради № 1438 від 18.12.2009р.)</t>
  </si>
  <si>
    <t>Урочище “Кароліна”</t>
  </si>
  <si>
    <t>Млинівський район Млинівське л-во: кв. 26 вид.11</t>
  </si>
  <si>
    <t>Рішення облвиконкому № 98 від 18.06.91р. (зі змінами рішення облради № 1438 від 18.12.2009р.)</t>
  </si>
  <si>
    <t>Урочище “Смордва”</t>
  </si>
  <si>
    <t>Млинівський район Вовковиївське л-во: кв. 55 вид. 2, 3, 5</t>
  </si>
  <si>
    <t>Гора Смордва</t>
  </si>
  <si>
    <t>Смордвівська сільська рада</t>
  </si>
  <si>
    <t>Острозький район Хорівське л-во: кв. 23 вид.2,  кв. 29 вид.26, кв. 30 вид.2</t>
  </si>
  <si>
    <t>Острозький район Новомалинське л-во: кв.43 вид.2  кв.60 вид.6,7,9</t>
  </si>
  <si>
    <t>Рішення облради № 213 від 13.10.93р. (зі змінами рішення облради № 322 від 05.03.2004р. та № 584 від 27.05.2005р.</t>
  </si>
  <si>
    <t>Букові насадження</t>
  </si>
  <si>
    <t>Радивилівський район Радивилівське л-во: кв.119 вид.11, 18, 19</t>
  </si>
  <si>
    <t>Радивилівський район Радивилівське л-во: кв.91 вид.5</t>
  </si>
  <si>
    <t>Радивилівський район Радивилівське л-во: кв. 11 вид.5</t>
  </si>
  <si>
    <t>Гора “Цимбал”</t>
  </si>
  <si>
    <t>Дружбівська сільська рада</t>
  </si>
  <si>
    <t>Гора “Красна”</t>
  </si>
  <si>
    <t>Радивилівський район кв.96 вид. 1, 2</t>
  </si>
  <si>
    <t>ДП СЛАП "Радивилівський держспецлісгосп"</t>
  </si>
  <si>
    <t>Глинсько</t>
  </si>
  <si>
    <t>Радивилівський район Радивилівське л-во: кв. 81 вид.12</t>
  </si>
  <si>
    <t>Радивилівський район Радивилівське л-во: кв. 63 вид.11</t>
  </si>
  <si>
    <t>Яценькове озеро</t>
  </si>
  <si>
    <t>Радивилівський район Радивилівське л-во: кв. 46 вид.19, 20, кв. 47 вид.6</t>
  </si>
  <si>
    <t>Олександрійська дача</t>
  </si>
  <si>
    <t xml:space="preserve">Рівненський район Олександрійське л-во: кв.29 вид.1 </t>
  </si>
  <si>
    <t>Урочище “Жуківське”</t>
  </si>
  <si>
    <t>Рівненський район Сморжівське л-во: кв. 3 вид. 2, 7</t>
  </si>
  <si>
    <t>Рішення облради № 98 від 18.06.91р.</t>
  </si>
  <si>
    <t>Урочище “Сморжівське”</t>
  </si>
  <si>
    <t>Рівненський район Сморжівське л-во: кв. 14 вид.19</t>
  </si>
  <si>
    <t>Урочище “Покоси”</t>
  </si>
  <si>
    <t>Рівненський район Сморжівське л-во: кв. 24 вид. 8-10</t>
  </si>
  <si>
    <t>Рішення облради № 98 від 18.06.91р. (зі змінами рішення облради № 1331 від 25.09.2009р.)</t>
  </si>
  <si>
    <t>Сосонки</t>
  </si>
  <si>
    <t>м. Рівне</t>
  </si>
  <si>
    <t>Бармаківське</t>
  </si>
  <si>
    <t>Рівненський район с.Бармаки</t>
  </si>
  <si>
    <t xml:space="preserve">Великожитинська сільська рада </t>
  </si>
  <si>
    <t>Рішення облвиконкому № 343 від 22.11.83 р.(зі змінами рішення облвиконкому № 98 від 18.06.1991р., рішення облради № 322 від 05.03.2004р. та змінами рішення облради № 584 від 27.05.2005р.)</t>
  </si>
  <si>
    <t>Порозівське</t>
  </si>
  <si>
    <t>Рівненський район Здолбунівське л-во: кв.2, 3</t>
  </si>
  <si>
    <t>Урочище “Дуби”</t>
  </si>
  <si>
    <t>Рівненський район Решуцьке л-во: кв. 46 вид. 2, 5, 17</t>
  </si>
  <si>
    <t>Природні соснові насадження</t>
  </si>
  <si>
    <t>Рокитнівський район Масевицьке л-во: кв. 1 вид.17</t>
  </si>
  <si>
    <t>Острівні дубові насадження</t>
  </si>
  <si>
    <t>Рокитнівський район Масевицьке л-во: кв. 49 вид.45</t>
  </si>
  <si>
    <t>Рокитнівський район Масевицьке л-во: кв. 43 вид.2, 8, 10, 16, 18, 27, 28, 31</t>
  </si>
  <si>
    <t>Лісонасіннева ділянка соснового лісу</t>
  </si>
  <si>
    <t>Рокитнівський район Масевицьке л-во: кв. 33 вид.18, 32</t>
  </si>
  <si>
    <t>Еталонні соснові насадження</t>
  </si>
  <si>
    <t>Рокитнівський район Карпилівське л-во: кв. 40 вид.5</t>
  </si>
  <si>
    <t>Самити</t>
  </si>
  <si>
    <t>Рокитнівський район Дубнівське л-во: кв.6 вид.6</t>
  </si>
  <si>
    <t>Франкове</t>
  </si>
  <si>
    <t>Рокитнівський район Кисорицьке л-во: кв. 23 вид.17-20 кв. 24 вид.19</t>
  </si>
  <si>
    <t>Закопища</t>
  </si>
  <si>
    <t>Рокитнівський район Кисорицьке л-во: кв. 27 вид.9, 10, 16</t>
  </si>
  <si>
    <t>Соловейки</t>
  </si>
  <si>
    <t>Рокитнівський район Мушнянське л-во: кв. 29 вид.21, кв. 30 вид.28,  кв.38 вид.51, кв.39 вид.1</t>
  </si>
  <si>
    <t>Відпочинок</t>
  </si>
  <si>
    <t>Рокитнівський район Остківське л-во: кв. 11 вид.8</t>
  </si>
  <si>
    <t>Печорки</t>
  </si>
  <si>
    <t>Рокитнівський район Остківське л-во: кв. 28 вид.11</t>
  </si>
  <si>
    <t>Ствига</t>
  </si>
  <si>
    <t>Рокитнівський район Остківське л-во: кв.39 вид.29-35</t>
  </si>
  <si>
    <t>Костянтинівське</t>
  </si>
  <si>
    <t>Сарненський район Костянтинівське л-во: кв. 50-53</t>
  </si>
  <si>
    <t>Розвилка</t>
  </si>
  <si>
    <t>Сарненський район Страшівське л-во: кв. 77 вид. 2, 3</t>
  </si>
  <si>
    <t>Рішення облвикон­кому № 343 від 22.11.83 р. (зі змінами рішення облвиконкому № 98 від 18.06.1991р. та рішення облради № 1438 від 18.12.2009р.)</t>
  </si>
  <si>
    <t>Ділянка соснового лісу</t>
  </si>
  <si>
    <t>Сарненський район Федорівське л-во: кв. 48 вид.26</t>
  </si>
  <si>
    <t>Сарненський район Ясногірське л-во: кв. 41 вид.3</t>
  </si>
  <si>
    <t>Урочище “Любонька”</t>
  </si>
  <si>
    <t>Сарненський район Любоньське л-во: кв. 2 вид.24</t>
  </si>
  <si>
    <t>Рішення облради № 213 від 13.10.93р. (зі змінами рішення облради № 1331 від 25.09.2009р.)</t>
  </si>
  <si>
    <t>Сарненський район Степанське л-во: кв. 29 вид.12</t>
  </si>
  <si>
    <t>Вікові соснові насадження</t>
  </si>
  <si>
    <t>Сарненський район Степанське л-во: кв. 29 вид.1</t>
  </si>
  <si>
    <t>Чорний ліс</t>
  </si>
  <si>
    <t>Сарненський район Кузьмівське л-во: кв. 49 вид.3</t>
  </si>
  <si>
    <t>Поліщукове</t>
  </si>
  <si>
    <t>Сарненський район Кузьмівське л-во: кв. 47 вид.11</t>
  </si>
  <si>
    <t>Сарненський район Кричильське л-во: кв. 33 вид. 9, 10</t>
  </si>
  <si>
    <t>Дівоча гора</t>
  </si>
  <si>
    <t>Здолбунівський район Здолбунівське л-во: кв. 16 вид. 1-11, кв. 17 вид. 1-17, 23, 24, кв. 18, кв. 19, кв. 20</t>
  </si>
  <si>
    <t>Рішення облвикон­кому № 343 від 22.11.83р. (зі змінами рішення облвиконкому № 98 від 18.06.1991р. та рішення обласної ради від 22.04.2011 № 264)</t>
  </si>
  <si>
    <t>Очеретяне</t>
  </si>
  <si>
    <t>Березнівський район Більчаківське л-во: кв.15 вид.26</t>
  </si>
  <si>
    <t>Озеро Воронки</t>
  </si>
  <si>
    <t>Воронківська  сільська рада</t>
  </si>
  <si>
    <t>Рішення облвиконкому № 98 від 18.06.1991р.</t>
  </si>
  <si>
    <t>Урочище “Маївка”</t>
  </si>
  <si>
    <t>Демидівський район с.Вичавки</t>
  </si>
  <si>
    <t>Рішення облвиконкому № 10 від 23.01.90 р. (зі змінами рішення облвиконкому № 98 від 18.06.1991р.)</t>
  </si>
  <si>
    <t>Вичівське</t>
  </si>
  <si>
    <t>Зарічненський район Вичівське л-во: кв.30 вид.1-4</t>
  </si>
  <si>
    <t>Чернинське</t>
  </si>
  <si>
    <t xml:space="preserve">Зарічненський район с.Чернин </t>
  </si>
  <si>
    <t>Зарічненська селищна рада</t>
  </si>
  <si>
    <t>Стидинська дача</t>
  </si>
  <si>
    <t>Костопільський район Стидинське л-во: кв. 18, 19, 20, 30</t>
  </si>
  <si>
    <t>Урочище “Війницьке”</t>
  </si>
  <si>
    <t>Млинівський район с.Війниця</t>
  </si>
  <si>
    <t>Війницька сільська рада</t>
  </si>
  <si>
    <t>Рішення облвиконкому № 10 від 23.01.90р. (зі змінами рішення облвиконкому № 98 від 18.06.1991р.)</t>
  </si>
  <si>
    <t>Козацькі могили</t>
  </si>
  <si>
    <t>Радивилівський район с.Пляшева</t>
  </si>
  <si>
    <t>Урочище “Пустиця”</t>
  </si>
  <si>
    <t>Радивилівський район с.Кам’яна Верба</t>
  </si>
  <si>
    <t>Пустоіваннівська  сільська рада</t>
  </si>
  <si>
    <t>Урочище “Соломка”</t>
  </si>
  <si>
    <t xml:space="preserve">Рівненський район Олександрійське л-во: кв.27, 32, 36, 37 </t>
  </si>
  <si>
    <t>Мушнянське</t>
  </si>
  <si>
    <t>Рокитнівський район Мушнянське л-во: кв. 50 вид. 2, 3, 6</t>
  </si>
  <si>
    <t>Зірненський парк</t>
  </si>
  <si>
    <t>Березнівський район</t>
  </si>
  <si>
    <t>Парк “Антонівка”</t>
  </si>
  <si>
    <t>Тучинський парк</t>
  </si>
  <si>
    <t>Гощанський район</t>
  </si>
  <si>
    <t>Тучинська сільська рада</t>
  </si>
  <si>
    <t>Мізоцький парк</t>
  </si>
  <si>
    <t>Здолбунівський район</t>
  </si>
  <si>
    <t>Мізоцька селищна рада</t>
  </si>
  <si>
    <t>Острожецький парк</t>
  </si>
  <si>
    <t>Острожецька сільська рада</t>
  </si>
  <si>
    <t>Млинівський парк</t>
  </si>
  <si>
    <t>Млинівська селищна рада</t>
  </si>
  <si>
    <t>Острозький парк</t>
  </si>
  <si>
    <t>Острозький район</t>
  </si>
  <si>
    <t>Городоцький парк</t>
  </si>
  <si>
    <t>Рівненсько-Острозька єпархія</t>
  </si>
  <si>
    <t>Клеванський парк</t>
  </si>
  <si>
    <t>Клеванська селищна рада</t>
  </si>
  <si>
    <t>Новоставський дендропарк</t>
  </si>
  <si>
    <t>Рівненський район Новоставське л-во: кв. 39 вид.22</t>
  </si>
  <si>
    <t>Олександрійський парк</t>
  </si>
  <si>
    <t>Олександрійська сільська рада</t>
  </si>
  <si>
    <t>Великомежирицький парк</t>
  </si>
  <si>
    <t>Великомежирицька сільська рада</t>
  </si>
  <si>
    <t>Прип’ять-Стохід</t>
  </si>
  <si>
    <t>Зарічненський район  села  Омит, Нобель, Сенчиці, Локриця, Морочне, Неньковичі</t>
  </si>
  <si>
    <t>ДП „Зарічненський лісгосп”, Омитська сільська рада, Нобельська сільська рада, Сенчицька сільська рада, Локницька сільська рада, Морочненська сільська рада, Неньковицька сільська рада, СВСК”Селянський ліс”</t>
  </si>
  <si>
    <t>Рішення облради № 33 від 28.02.1995р.</t>
  </si>
  <si>
    <t>Надслучанський</t>
  </si>
  <si>
    <t>Березнівський район села Губків, Маринин, Більчаки, Хмелівка</t>
  </si>
  <si>
    <t>ДП „Соснівський лісгосп”, СВК “Зоря”, СВК ”Світанок”, СВК ”Хмелівський”, ПГ ”Рівнегаз”, ДП СЛАП "Березнівський держспецлісгосп"</t>
  </si>
  <si>
    <t>Рішення облради № 139  від 24.03.2000р.</t>
  </si>
  <si>
    <t>Дермансько-Мостівський</t>
  </si>
  <si>
    <t>Здолбунівський район села Дермань Перша, Дермань Друга, Нова Мощаниця, Мости, Будераж, Буща, Ступне, Півче, Святе</t>
  </si>
  <si>
    <t>СВК "РК-Хміль", СВК "Воля", Бущанська сільрада, Півчанська сільрада ДП СЛАП "Здолбунівський держспецлісгосп" ДП "Острозький лісгосп"</t>
  </si>
  <si>
    <t>Рішення облради № 341 від 28.02.2002р.</t>
  </si>
  <si>
    <t>Рівненський</t>
  </si>
  <si>
    <t>зоологічний парк</t>
  </si>
  <si>
    <t>Всього зоологічних парків загальнодержавного значення</t>
  </si>
  <si>
    <t>Разом заказників кетомологічних</t>
  </si>
  <si>
    <t xml:space="preserve">Разом заказників іхтіологічних </t>
  </si>
  <si>
    <t xml:space="preserve">Разом заказників геологічних </t>
  </si>
  <si>
    <t>гідрлогічна</t>
  </si>
  <si>
    <t xml:space="preserve">Разом пам`яток природи геологічних </t>
  </si>
  <si>
    <t xml:space="preserve">парк-пам’ятка садово-паркового мистецтва </t>
  </si>
  <si>
    <t>«Байдарський»</t>
  </si>
  <si>
    <t>Розташований на південному заході Гірського Криму. З півдня на північ територія заказнику простирається на 15 км, з заходу на схід – на 22 км. На півдні територія заказнику охоплює північний макросхил головної Кримської гряди (межі стикуються з ландшафтним заказником загальнодержавного значення «Мис Айя»), виходить до Байдарського перевалу та проходить уздовж межі Ялтинського гірсько-лісового заповідника. Північніше цієї межі Байдарський заказник охоплює практично весь водозбір Чорної річки. На заході межа заказнику простирається від території заказнику «Мис Айя» по хребтам лівобережжя долини Сухої річки до гори Гасфорта. Звідти північна межа проходить по водороздільним хребтам до перевалу Бичку. Східна межа проходить по водороздільним хребтам, що оточують правобережні притоки Чорноріченської системи, до Ай-Петринської яйли на південному сході.Чорноріченське  лісництво: всі виділи в межах кварталів 1-4, 6-13, 16-36, 39-53, 55-66, 68-76, 78-81.Орлинівське лісництво: всі виділи в межах кварталів 1-6, 8, 10, 11, 14, 19, 24, 25, 27-62.Тернівське лісництво: всі виділи в межах кварталів 34, 36, 38, 39-41,43</t>
  </si>
  <si>
    <t>«Мис Айя»</t>
  </si>
  <si>
    <t>Заказник «Мис Айя» розташований на крайньому заході Південного берегу Криму. Масив мису Айя утворений скелястою громадою Кокія-Кала. З півночі до неї примикає гора Самналих-Бурун, зі сходу – гора Куш-Кая, утворюючи єдину систему гірських хребтів. З заходу скелясте узбережжя переходить в урочище Аязьма. Природний комплекс заказнику «Мис Айя» включає сам мис Айя, урочища Аязьма та Батилиман, а також акваторію уздовж узбережжя, завширшки приблизно 300 м.Чорноріченське  лісництво: всі виділи в межах кварталів 54, 67, 77, 82, 83.Орлинівське лісництво: всі виділи в межах кварталу 9.</t>
  </si>
  <si>
    <t>Повна земельно-кадастрова інформація щодо складу землекористувачів (землевласників) відсутня. Охоронні зобов’язаняя оформлені:Державне підприємство «Севастопольське досвідне лісомисливське господарство» - Балаклавський район м.Севастополя на землях держлісфонду; кв. 54, 67, 77, 82, 83 Чорноріченського лісництва, кв. 9 та урочище «Батиліман» Орлинівського лісництва, прилегла акваторія Чорного моря завширшки 300 м.</t>
  </si>
  <si>
    <t>«Мис Фіолент»</t>
  </si>
  <si>
    <t>Межі заказника "Мис Фіолент" встановлені у державному акті  на право постійного користування земельною ділянкою, наданою в постійне користування в/ч А 1845 (НВЦ ЗСУ "Державний океанаріум") в районі м. Фіолент</t>
  </si>
  <si>
    <t>Науково-дослідницький центр ЗСУ «Державний океанаріум»(в/ч А 1845) - Балаклавський район м.Севастополя, на південному сході Гераклейського півострова</t>
  </si>
  <si>
    <t>Оголошено:Указ Президента Українивід 20.08.1996р. № 715/96 “Про оголошення територій і об'єктів природно-заповідного фонду загальнодержавного значення”.Примітка:Межі заказника встановлені державним актом на право постійного користування землею серії I-КМ № 005179, рег. № 876 від 08.10.1999р. з віднесенням земель до категорії земель природоохоронного призначення. Проект землеустрою з організації та встановлення меж заказнику не розроблено.</t>
  </si>
  <si>
    <t>«Бухта Козача»</t>
  </si>
  <si>
    <t>Земельна ділянка, надана в постійне користування в/ч А 1845 (НВЦ ЗСУ "Державний океанаріум" України)  в  районі бухти Козачої з оформленням державного акту. При цьому межі та площа заказника "Бухта Козача" цілком збігаються з межами і площею зазначеної земельної ділянки, установлених державним актом на право користування землею.</t>
  </si>
  <si>
    <t>Науково-дослідницький центр ЗСУ «Державний океанаріум»(в/ч А 1845) - Західний берег бухти Козачої</t>
  </si>
  <si>
    <t>гідрологічна пам’ятка природи</t>
  </si>
  <si>
    <t>Знаходиться в 3 км на південний захід від устя р.Альми, в 3 км на північний захід від с.Углове. Севастопольська частина пам’ятника природи починається у 200 м до заходу від бази відпочинку, розташованої у с.Углове. На півдні межі пам’ятнику природи проходять у 600 м від пляжу с.Андрєєвка;</t>
  </si>
  <si>
    <t>Військовий радгосп «Благодатний»;в/ч 53158 ЧФ РФ  - суміжний землекористувачЗемлі водного фонду  площею 113,4588 га не надані  у власність або користуванняОхоронні зобов'язанняАндріївської сільської Радивід 10.06.1994р. №1</t>
  </si>
  <si>
    <t>Розташована у центрі північного краю Гераклейського півострова, між бухтами Пісочною та Карантинною, на прибережній території, що зайнята античним та середньовічним містом Херсонес (нині – Національний археологічний заповідник «Херсонес Таврійський») з прилеглою до неї акваторією Чорного моря. Західна межа визначена по існуючому молу, що відділяє Національний археологічний заповідник «Херсонес Таврійський» від пляжу «Сонячний» (бухта Пісочна). Східна межа визначена по межам існуючого    яхтклубу на території Національного заповідника (бухта Карантинна);</t>
  </si>
  <si>
    <t>Національний заповідник “Херсонес Таврійський”(сухопутна земельна ділянка в межах землекористування - 1,0010 га)Землі водного фонду  площею 59,6606 га не надані  у власність або користування</t>
  </si>
  <si>
    <t>“Ушакова балка»</t>
  </si>
  <si>
    <t>Розташована у Нахімовському районі м.Севастополя, на схід від Павлівського мису, на березі Севастопольської бухти, між Корабельною бухтою та Кілен-бухтою. З заходу, сходу та півдня Ушакова балка межує з житловою забудовою (вулиці Залізнодорожна, Надєждінцев, Папаніна, Матвія Вороніна, Робоча, Бутирська, Генерала Родіонова, Адмірала Макарова та ін.);</t>
  </si>
  <si>
    <t>Пам’ятка природі розташована на землях, не наданих у власність або користування.</t>
  </si>
  <si>
    <t>“Прибережнийаквальний комплекс біля мису Фіолент»</t>
  </si>
  <si>
    <t>Розташована у адміністративних межах м.Севастополя (Балаклавський район), на півдні Гераклейського півострова. Межі визначено від мису Лермонтова до Мармурової балки. Межує із комплексною пам’яткою природи місцевого значення «Мис Фіолент” та ландшафтним заказником загальнодержавного значення «Мис Фіолент»;</t>
  </si>
  <si>
    <t>«Мис Фіолент”</t>
  </si>
  <si>
    <t>Розташована у адміністративних межах м.Севастополя (Балаклавський район) на південному краю Гераклейського півострова (мис Фіолент), у 12 км на південний захід від мису Херсонес;</t>
  </si>
  <si>
    <t>“Прибережний шквальний комплекс біля мису Сарич»</t>
  </si>
  <si>
    <t>Розташована у адміністративних межах м.Севастополя (Балаклавський район), на північний схід від Ласпінської бухти, у 3,5 км на захід від смт Форос до мису Сарич;Орлинівське лісництво: всі виділи в межах кварталів 15, 16, 20, 22</t>
  </si>
  <si>
    <t>Сухопутна земельна ділянка: Державне підприємство«Севастопольське досвідне лісомисливське господарство» (Орлінівське лісництво) – 3,3720 га; в/ч 2382 МОУ – 0,1410 гаЗемлі водного фонду  площею 58,7701га не надані  у власність або користування</t>
  </si>
  <si>
    <t>«Скелі Ласпі»</t>
  </si>
  <si>
    <t>Розташована у адміністративних межах м.Севастополя (Балаклавський район) південніше селищ Тилове та Орлине, на західному краю головної гряди Кримських гір (г.Каланих-Кая), у північній частині урочища Ласпі, на південний захід від Байдарської улоговини. Територія заповідного урочища «Скелі Ласпі» займає 12 квартал Орлинівського лісництва Севастопольського державного лісомисливського господарства.Орлинівське лісництво: всі виділи в межах кварталу 12.</t>
  </si>
  <si>
    <t>Державне підприємство «Севастопольське досвідне лісомисливське господарство»  (18,4387га)Охоронні зобов'язанняСевастопольськогодержавного лісомислив-ського  господарствавід  05.02.1998р. №5.Переоформлены: Охоронні зобов'язанняДержавного підприємства «Севастопольське досвідне лісомисливське господарство»від  15.02.2010р. №02/2010 (до настоящего времени в адрес Госуправления не представлены)</t>
  </si>
  <si>
    <t>Оголошено:Рішення Кримського облвиконкому від 20.05.1980р. № 353*,(статус ППМ з 1969р.)(ЗУМ 4-565)Змінено площу:Розпорядження Севастопольської міської держадміністрації від 07.11.2005 р.№ 1468-р "Про затвердження  проектів землеустрою з організації та встановлення меж територій природно-заповідного фонду місцевого значення м. Севастополя" з віднесенням земель до категорії земель природно-заповідного фонду</t>
  </si>
  <si>
    <t>1. Державне підприємство «Севастопольське досвідне лісомисливське господарство» - на кв. 1-4, 6-13, 39-53, 55-56, 68-76, 78-81 Чорноріченського лісництва, кв. 1-6, 8, 10-11, 14, 19, 24-25, 27-62 Орлинівського лісництва, кв. 40-41, 43, 34, 36, 38-39 Тернівського лісництва2.  Виробниче управління водопровідно-каналізаційного господарства м.Севастополя(ГКП «Севміськводоканал» СМР) - Територія, прилегла до Чорноріченського водосховища3. Державне   підприємство «Куйбишевське   лісове господарство» - кв. 70-71 вид. 1-7, 9, 12, 15, 16; кв. 68 вид. 2, 8, 12-14; кв. 74 вид. 1-10; кв. 80 вид. 1-7, 9, 11; кв. 82 Соколинського лісництва; кв. 44 вид. 14, 17, 18, 20, 21; кв. 46 вид. 1, 13-18, 19-23; кв. 47 вид. 8-11, 13, 14; кв. 48 вид. 1, 12-17; кв. 49 в. 13, 16-22; кв. 50 вид. 1, 2, 5, 9; кв. 54 вид. 1-5, 8-19; кв. 56 вид. 2-6; кв. 57 вид. 1; кв. 62 вид. 1, 2, 4-6, 15, 19; кв. 66-86; кв. 52-54, 58, 60, 61 Куйбишевського лісництва4. Колективне сільськогосподарське підприємство Агрофірма «Красный октябрь» - Балаклавський район, м.Севастополь</t>
  </si>
  <si>
    <t>Постанова Ради МіністрівУкраїнської РСР від 31.05.1990 р. № 120 “Про організацію ландшафтного державного заказника республіканського значення “Байдарський”  в м. Севастополі”</t>
  </si>
  <si>
    <t>Постанова Ради Міністрів Української РСР від 16.12.1982р. № 617  «Про доповнення переліку державних заказниківУкраїнської РСР»</t>
  </si>
  <si>
    <t>Указ Президента України від 09.12.1998р. № 1341/98 «Про території та об’єкти природно-заповідного фонду загальнодержавного значення».Примітка:Межі заказника установлені державним актом на право постійного користування землею серії II-КМ № 002761, рег. № 522 від 19.09.1997р. з віднесенням земель до категорії земель природоохоронного призначення.  Проект землеустрою з організації та встановлення меж заказнику не розроблено.</t>
  </si>
  <si>
    <t xml:space="preserve">гідрологічна </t>
  </si>
  <si>
    <t>Прибережний аквальний комплекс біля мису Лукулл</t>
  </si>
  <si>
    <t>Рішення Кримського  облвиконкому від 22.02. 1979 р. № 97.Примітка:Підтверджено спільним рішенням Кримського облвиконкому і Севастопольського міськвиконкому від 13.12.1984р. № 22/896 «Про мережу територій та об’єктів природно-заповідного фонду».Межі встановлені проектом землеустрою з організації та встановлення меж  території пам’ятки природи, затвердженим Розпорядженням Севастопольської міської державної адміністрації від 07.11.2005р. № 1468-р «Про затвердження проектів землеустрою з організації та встановлення меж територій природно-заповідного фонду місцевого значення м. Севастополя» з віднесенням земель до категорії земель природно-заповідного фонду.</t>
  </si>
  <si>
    <t>Рішення Кримського  облвиконкому від 22.02. 1979 р. № 97.Примітка:Підтверджено спільним рішенням Кримського облвиконкому і Севастопольського міськвиконкому від 13.12.1984р. № 22/896 «Про мережу територій та об’єктів природно-заповідного фонду».Межі встановлені проектом землеустрою з організації та встановлення меж  території пам’ятки природи, затвердженим рішенням Севастопольської міської Ради від 04.07.2006р. № 393 «Про межи частини територій природно-заповідного фонду місцевого значення та оголошення територій в цих межах територіями  природно-заповідного фонду місцевого значення, які підлягають особливій охороні» з віднесенням земельної ділянки площею 59,6606 га до категорії земель водного фонду з охоронним режимом об’єкту ПЗФ відповідно до проекту всановлення меж, земельну ділянку площею 1,001 га – до категорії земельісторико-культурного призначення з охоронним режимом відповідно до проекту встановлення меж.</t>
  </si>
  <si>
    <t>Рішення Кримського  облвиконкому від 22.02. 1979 р. № 97.Примітка:Підтверджено спільним рішенням Кримського облвиконкому і Севастопольського міськвиконкому від 13.12.1984р. № 22/896 «Про мережу територій та об’єктів природно-заповідного фонду».Межі встановлені проектом землеустрою з організації та встановлення меж  території пам’ятки природи, затвердженим рішенням Севастопольської міської Ради від 04.07.2006р. № 393 «Про межи частини територій природно-заповідного фонду місцевого значення та оголошення територій в цих межах територіями  природно-заповідного фонду місцевого значення, які підлягають особливій охороні» з віднесенням земель до категорії земель природно-заповідного фонду.</t>
  </si>
  <si>
    <t>:Рішення Кримського облвиконкому від 22.02.1972р. № 97*(ППМ 122-565)Змінено площу:Розпорядження Севастопольської міської держадміністрації від 07.11.2005 р.№ 1468-р "Про затвердження  проектів землеустрою з організації та встановлення меж територій природно-заповідного фонду місцевого значення м. Севастополя" з віднесенням земель до категорії земель природно-заповідного фонду</t>
  </si>
  <si>
    <t>Постанова бюро Кримського обкомуКПУ і Кримського облвиконкому від30.01.1969 р. № 19/8-67 *(ППМ 63-565)Змінено площу:Розпорядження Севастопольської міської держадміністрації від 07.11.2005 р.№ 1468-р "Про затвердження  проектів землеустрою з організації та встановлення меж територій природно-заповідного фонду місцевого значення м. Севастополя" з віднесенням земель до категорії земель природно-заповідного фонду</t>
  </si>
  <si>
    <t>Рішення Кримського облвиконкому від 22.02.1972р. № 97*(ППМ 124-565)Змінено площу та назву:Розпорядження Севастопольської міської держадміністрації від 07.11.2005 р.№ 1468-р "Про затвердження  проектів землеустрою з організації та встановлення меж територій природно-заповідного фонду місцевого значення м. Севастополя" з віднесенням земель до категорії земель природно-заповідного фонду</t>
  </si>
  <si>
    <t>“Прибережний аквальний комплекс біля Херсонесу Таврійського»</t>
  </si>
  <si>
    <t xml:space="preserve">комплексна </t>
  </si>
  <si>
    <t>«Пожератульський»</t>
  </si>
  <si>
    <t>Ужанський</t>
  </si>
  <si>
    <t>“Зачарований край”</t>
  </si>
  <si>
    <t>“Синевир”</t>
  </si>
  <si>
    <t>«Михайлівська цілина»</t>
  </si>
  <si>
    <t>Лебединський район: Катеринівська, Червленівська, Курганська, Пристайлівська с/р;Недригайлівський район:  Козельненська. с/р</t>
  </si>
  <si>
    <t>ПЗ «Михайлівська цілина» Мінприроди України</t>
  </si>
  <si>
    <t>Указ Президента України від 11.12.2009 № 1035 «Про створення природного заповідника «Михайлівська цілина»</t>
  </si>
  <si>
    <t>«Гетьманський»</t>
  </si>
  <si>
    <t xml:space="preserve">В.-Писарівський р-н: Дмитрівська, Попівська, Вільненська, Ямненська, Добрянська, Солдатська, Рябинівська, Катанська, Кирилівська с/р, В.-Писарівська селищ./р; ДП "Охтирський лісгосп": В.Писарівське л-во, кв. 31-45, 52-66. ДП «Тростянецький лісгосп»: Литовське л-во, кв. 25-27. ДП "В.-Писарівський агролісгосп". Охтирський р-н: Бакирівська, Староіванівська, Пологівська, Кардашівська, Чернеччинська, Хухрянська, Лутищанська, В'язівська, Куземинська с/р; ДП "Охтирський лісгосп": Охтирське л-во, кв. 1-42, 76-77; Хухрянське л-во, кв. 22, 27-28, 38-40, 51-60, 78, 84-85, 88-92, 97-98. ДП «Тростянецький лісгосп»: Литовське л-во, кв. 69.ДП "Охтирський агролісгосп": кв. 28 (вид. 1-8, 13-21), 50 (вид. 1-6), 30 (вид. 1-12, 14-19), 31 (вид. 1, 5-9, 23), 92 (вид. 1-9, 18-19), 95 (вид. 1-13, 15, 17-20), 77 (вид. 14, 18-31), 78 (вид. 6-11, 13), 79 (вид. 1-17).Тростянецький р-н: Кам'янська, Зарічненська, Мащанська с/р, Тростянецька м/р; ДП "Тростянецький лісгосп": Тростянецьке л-во, кв. 1-6, 13, 19-25; 27, 30, 33, 35-45, 78-79.ДП "Тростянецький агролісгосп": кв. 95 (вид. 29-32, 36, 48, 50, 56), 104 (вид. 1-15), 105 (вид. 4) </t>
  </si>
  <si>
    <t>1. Гетьманський НПП Мінприроди України2. В.-Писарівська райдержадміністрація3. ДП «Великописарівський агролісгосп»4. Охтирська райдержадміністрація5. ДП «Охтирське лісове господарство»6. ДП «Охтирський агролісгосп»7. Тростянецька райдержадміністрація8. ДП «Тростянецьке лісове господарство»9. ДП «Тростянецький агролісгосп»</t>
  </si>
  <si>
    <t>Указ Президента України від 27.04.2009 № 273 «Про створення Гетьманського національного природного парку»</t>
  </si>
  <si>
    <t>«Деснянсько-Старогутський»</t>
  </si>
  <si>
    <t>Середино-Будський р-н:  Зноб-Трубчевська, Старогутська, Стягайлівська, Очкинська, Нововасилівська, Кривоносівська, Кренидівська с/р; ДП "С.-Будський агролісгосп": кв. 1-10, 12-14, 18, 20, 21 (вид. 1-11, 17), 22, 23 (вид. 1-12, 19), 51, 52 (вид. 10-46), 53, 76-77, 78 (вид. 1-27), 80 (вид. 1-22), 81 (вид. 23), 29, 31 (вид. 1-13, 17-41)</t>
  </si>
  <si>
    <t>1. НПП «Деснянсько-Старогутський» Мінприроди України2. С.-Будська райдержадміністрація3. ДП «С.-Будський агролісгосп»4. Сільськогосподарські підприємства5. Громадяни, яким надані землі у власність і користування</t>
  </si>
  <si>
    <t>Указ Президента України від 23.02.1999 № 196 «Про створення національного природного парку «Деснянсько-Старогутський»</t>
  </si>
  <si>
    <t>«Шалигинський»</t>
  </si>
  <si>
    <t>Глухівський р-н: Стариківська, Соснівська с/р, Шалигінська селищ./р; заплава р. Обести між селами Соснівка, Старикове, Шалигине. ДП "Глухівський лісгосп": Шалигинське л-во, кв. 1-14, 16-25, 26 (діл. 3-5, 11-12), 27-42; ДП "Глухівський агролісгосп": кв. 66 (вид. 5-31), 69 (вид. 1-17, 20-25), 70 (вид. 1-26), 79 (вид. 15-16), 80 (вид. 25-26)</t>
  </si>
  <si>
    <t>1. Шалигинська селищна рада2. Стариківська сільська рада3. ДП «Глухівське лісове господарство»4. ДП «Глухівський агролісгосп»5. Філія «Глухівський райавтодор»</t>
  </si>
  <si>
    <t>«Середньосеймський»</t>
  </si>
  <si>
    <t>Заплава р. Сейм від кордону з Росією до сіл Козлівка, Чаплині, між селами Бояро-Лежачі, Манухівка-Нові Вирки, Іванівка, Волинцеве-Піски. Білопільський р-н: Нововирківська, Рижівська с/р; ДП "Білопільський агролісгосп": кв. 1-3, 4, 8. Буринський р-н: Пісківська с/р; ДП "Буринський агролісгосп": кв. 14 (вид. 1-6, 17-29). Путивльський р-н: Волокитинська, Стрільниківська, Яцинська, Бобинська, Сафонівська, Зіннівська, Князівська, Октябрьська, Чорнобривківська с/р; ДП "Путивльський агролісгосп": кв. 103 (вид. 15), 108, 112, 119, 124 (вид. 10-13), 129 (вид. 12-21), 133</t>
  </si>
  <si>
    <t>1. Білопільська райдержадміністрація2. ДП «Білопільський агролісгосп»3. Пісківська сільська рада Буринського р-ну4. ДП «Буринський агролісгосп»5. Путивльська райдержадміністрація6. ДП «Путивльський агролісгосп»</t>
  </si>
  <si>
    <t>«Банний яр»</t>
  </si>
  <si>
    <t>Сумський р-н: Могрицька с/р; лісовий масив між смт. Кияниця та с. Мокриця. ДП "Сумський лісгосп": Могрицьке л-во, кв. 26, 42-43, 52</t>
  </si>
  <si>
    <t>ДП «Сумське лісове господарство»</t>
  </si>
  <si>
    <t>Постанова Ради Міністрів УРСР від 28.10.1974 р. № 500, рішення облради від 13.10.1994 р. ***</t>
  </si>
  <si>
    <t>«Журавлиний»</t>
  </si>
  <si>
    <t>Сумський р-н: Низівська селищ./р; лісовий масив на надзаплавній терасі Псла на південний захід від смт. Низи.ДП "Сумський лісгосп": Низівське л-во, кв. 41, 48, 57, 62, 69</t>
  </si>
  <si>
    <t>ДП "Сумське лісове господарство"</t>
  </si>
  <si>
    <t>Постанови Ради Міністрів УРСР від 16.12.1982 р. № 617 та від 12.10.1992 р. № 584</t>
  </si>
  <si>
    <t>Урочище «Великий бір»</t>
  </si>
  <si>
    <t>Шосткинський р-н: Собицька, Тиманівська с/р; лісовий масив на надзаплавній терасі Десни на південний захід від с.Собич. ДП "Шосткинський лісгосп": Собицьке л-во, кв. 25-27, 29, 35-36, 39-41, 46</t>
  </si>
  <si>
    <t>ДП «Шосткинське лісове господарство»</t>
  </si>
  <si>
    <t>Постанова Ради Міністрів УРСР від 03.08.1978 р. № 383</t>
  </si>
  <si>
    <t>«Біловодський»</t>
  </si>
  <si>
    <t>Роменський р-н: Коржівська, Артюхівська, Біловодська, Глинська, Перекопівська с/р; заплава р. Сули від с.Бобрик до с.Перекопівка. ДП "Роменський агролісгосп": Андріяшівське л-во, кв. 147 (вид. 25-29, 35-36, 38-42), 160 (вид. 31.1, 32, 34, 41.1, 42), 161 (вид. 42-43), 163 (вид. 18, 42-44), 164 (вид. 18-28), 165 (1-10, 18-25, 36-40), 166 (вид. 1-6, 8-9, 12-13, 18, 21, 33), 180 (вид. 46), 184 (вид. 13-15), 189</t>
  </si>
  <si>
    <t>1. Роменська райдержадміністрація2. ДП «Роменський агролісгосп»</t>
  </si>
  <si>
    <t>Постанова Ради Міністрів УРСР від 25.02.1980 р. № 132;рішення облради від 13.10.1994 р.***</t>
  </si>
  <si>
    <t>«Андріяшівсько-Гудимівський»</t>
  </si>
  <si>
    <t>Роменський р-н: Андріяшівська, Глинська с/р; заплава р. Сули від села Мельники до сіл Гудими – Чеберяки.ДП "Роменський агролісгосп": Андріяшівське л-во, кв. 211 (вид. 1, 4-5, 13, 25, 51), 212 (вид. 1-5), 215 (вид. 1-8)</t>
  </si>
  <si>
    <t>Постанова Ради Міністрів УРСР від 19.04.1977  № 198, рішення облради від 13.10.1994 р.***</t>
  </si>
  <si>
    <t>Охтирський р-н: Кардашівська, Чернеччинська, Хухрянська, Лутищанська, Куземинська, Вязівська с/р; заплава р. Ворскла від автодороги Охтирка - Лебедин до межі з Полтавською областю. ДП "Охтирський лісгосп": Хухрянське л-во, кв. 22, 27, 28, 38-40, 51-54, 56-57, 59-60, 76-77; ДП "Охтирський агролісгосп": кв. 92 (вид. 1-9, 18-19), кв. 95 (вид. 1-13, 15, 17-19)</t>
  </si>
  <si>
    <t>1. Гетьманський НПП2. ДП «Охтирське лісове господарство»3. ДП «Охтирський агролісгосп»</t>
  </si>
  <si>
    <t>Постанови Ради Міністрів УРСР від 25.02.1980 р. № 132 та від 12.10.1992 р. № 584, рішення облради від 13.10.1994 р.***</t>
  </si>
  <si>
    <t>В.-Писарівський р-н: Катанська с/р, Кириківська селищ./р.; Охтирський р-н: Бакирівська с/р; Тростянецький р-н: Кам'янська с/р; заплава р. Ворскли від сіл Кам’янецьке-Катанське до автодороги Харків - Суми</t>
  </si>
  <si>
    <t>Гетьманський НПП</t>
  </si>
  <si>
    <t>Охтирський р-н: Пологівська, Староіванівська с/р;Заплава Ворскли від автодороги Харків -Суми до м. Охтирка</t>
  </si>
  <si>
    <t>Указ Президента України від 09.12.1998 р. № 1341</t>
  </si>
  <si>
    <t>«Яблуня-колонія»</t>
  </si>
  <si>
    <t>Кролевецький р-н: м. Кролевець, вул. Андріївська, 71</t>
  </si>
  <si>
    <t>Кролевецька районна станція юних натуралістів</t>
  </si>
  <si>
    <t>Укази Президента України від 09.12.1998 р. № 1341 та від 12.09.2005 р. № 1238</t>
  </si>
  <si>
    <t>«Урочище Боромля»(у складі РЛП «Сеймський»)</t>
  </si>
  <si>
    <t>Конотопський р-н: Хижківська с/р; в заплаві Сейму нижче с.Камінь. ДП «Конотопський лісгосп»: Новомутинське л-во,кв. 102 (діл. 1-9, 11-12), 103 (діл. 1-8, 12)**</t>
  </si>
  <si>
    <t>ДП «Конотопське лісове господарство»</t>
  </si>
  <si>
    <t>Розпорядження Ради Міністрів УРСР від 14.10.1975 р. № 780-Р</t>
  </si>
  <si>
    <t>«Озеро Шелехівське»</t>
  </si>
  <si>
    <t>Лебединський р-н: Межирицька с/р; на північ від с.Межирич.ДП «Лебединський лісгосп»: Межирицьке л-во, кв. 97 (діл. 19)</t>
  </si>
  <si>
    <t>ДП «Лебединське лісове господарство»</t>
  </si>
  <si>
    <t>«Сумський»</t>
  </si>
  <si>
    <t>м. Суми, Лівий і правий береги ставу в заплаві р. Стрілка, притоки р. Сумка, між подвір’ями Сумського державного педагогічного університету ім. Макаренка, що по вул. Роменська, і Сумського національного аграрного університету, що по вул. Кірова</t>
  </si>
  <si>
    <t>Сумська міська рада</t>
  </si>
  <si>
    <t>Постанова Ради Міністрів УРСРвід 07.01.1987 р. № 2</t>
  </si>
  <si>
    <t>«Тростянецький»</t>
  </si>
  <si>
    <t>Тростянецький р-н: Тростянецька м/р, Мащанська с/р;ДП «Тростянецький лісгосп»: Нескучанське л-во, кв. 5, 14-16</t>
  </si>
  <si>
    <t>ДП «Тростянецьке лісове господарство»</t>
  </si>
  <si>
    <t>Постанова Ради Міністрів УРСР від 29.01.1960 р. № 105</t>
  </si>
  <si>
    <t>«Кияницький»</t>
  </si>
  <si>
    <t>Сумський р-н: Кияницька с/р, с. Кияниця</t>
  </si>
  <si>
    <t>Сумський національний аграрний університет</t>
  </si>
  <si>
    <t>Території та об’єкти природно-заповідного фонду місцевого значення</t>
  </si>
  <si>
    <t>«Сеймський»</t>
  </si>
  <si>
    <t>Річкова долина Сейму від мосту в с. Чумакове до межі з Чернігівською областю. Буринський р-н: Червонослобідська, Олександрівська, Гвинтівська с/р; кв. 1 (вид. 6-23), 2 (6, 18-26), 3 (вид. 4-7, 14-32), 8 (вид. 1-4, 7-15), 9 (вид. 8-10).Конотопський р-н: Кузьківська, Козацька, Вирівська, Попівська, Хижківська, Мельнянська, Бочечківська, Присеймівська, Духанівська с/р. ДП "Конотопський лісгосп": Конотопське л-во: кв. 77 (діл. 21, 27, 29-30); Новомутинське л-во: кв. 1-43, 50-54, 65-70, 81-84, 94-98, 99-109. ДП "Конотопський агролісгосп": кв. 1 (вид. 1, 4-9, 13-43), 2-3, 4 (вид. 14-19), 11, 12 (вид. 29-34, 42-44), 13 (вид. 14-31), 14-15, 16 (вид. 1-4, 13-25, 29-31), 17 (15-16, 18), 18-31, 32 (вид. 1-16, 24-26), 33 (вид. 6-14), 34-36, 37 (вид. 1-20, 23-60), 38 (вид. 1-19), 42 (вид. 1-2), 44, 46, 48 (вид. 1-2), 49 (вид. 1-4, 13-26), 51 (вид. 1-5), 52 (вид. 2-3), 59, 72 (вид. 28-31), 73 (вид. 42). Кролевецький р-н: Зазірківська, Локнянська, Литвиновицька, Камінська, Мутинська, Ярівська, Дубовицька, Алтинівська, Червоноранківська, Ленінська с/р. ДП "Кролевецький агролісгосп": Ярославецьке л-во, кв. 45, 47, 48 (вид. 12-22), 49 (вид. 2, 6, 8-24), 50-58; Червоноранківське л-во, кв. 18 (вид. 46-69, 72, 75-77), 20 (вид. 79, 87-91), 29 (вид. 6-15, 30-95), 30, 31 (вид. 16-67, 12), 33, 34 (вид. 45), 35-40, 41 (вид. 19-21), 42-46, 47 (вид. 1-37, 39-51, 55-66), 48-53. Путивльський р-н: Волокитинська, Стрільниківська, Яцинська, Бобинська, Сафонівська, Зіннівська, Князівська, Октябрьська, Чорнобривківська с/р. ДП "Кролевецьке лісомисливське господарство": Ярославецьке л-во, кв. 48 (діл. 1, 5)**. ДП "Конотопський лісгосп": Путивльське л-во: кв. 25-27, 32-34, 36, 42-44, 48-72, 80-86**.  ДП "Путивльський агролісгосп": кв. 1-11, 47-51, 56-58, 88-102, 103 (вид. 1-14), 104, 114-118, 120</t>
  </si>
  <si>
    <t>Буринський район: Червонослобідська, Олександрівська, Гвинтівська сільська рада, ДП «Буринський агролісгосп»Конотопський район: Кузьківська, Козацька, Вирівська, Попівська, Хижківська, Мельнянська, Бочечківська, Присеймівська, Духанівська сільські ради, ДП «Конотопське лісове господарство», ДП «Конотопський агролісгосп»Кролевецький район: КСП «Заозерне», КСП «Ленінський шлях», КСП «Ковпаківець», КСП«Присеймівське», КСП «Україна», КСП ім. Петровського, КСП ім. Карла Маркса, КСП ім. Горького, КСП ім. Мічуріна, КСП «Ленінське», ДП «Кролевецький агролісгосп»Путивльський район: КСП «Світанок», КСП «Україна», КСП ім. Ковпака, КСП «Перемога», КСП «Мир»,  ТОВ«Колос», «Промінь», КСП «Росія», КСП ім. Леніна, КСП «Славінь», асоціації кооперативів ім. Карла Маркса, АТ «Октябрьське», ДП «Конотопське лісове господарство», ДП «Кролевецьке лісомисливське господарство», ДП «Путивльський агролісгосп»</t>
  </si>
  <si>
    <t>Розпорядження голови облдержадміністрації від 14.12.1995 р. № 237</t>
  </si>
  <si>
    <t>«Верхньоесманський»</t>
  </si>
  <si>
    <t>Глухівський р-н: Шевченківська, Землянківська, Слоутська с/р; в заплаві р. Есмань, притоки р. Реть Між селами Слоут, Землянка, Гута. ДП "Глухівський лісгосп": Землянківське л-во, кв. 18-24, 55-69, Слоутське л-во, кв. 69-73, 77-81, 83-86; ДП "Глухівський агролісгосп": кв. 66 (вид. 5-31), 69 (вид. 1-17, 20-25), 70, 79 (вид. 15-16), 80 (вид. 25-26)</t>
  </si>
  <si>
    <t>1. Шевченківська сільська рада2. Землянківська сільська рада3. ДП «Глухівське лісове господарство»4. ДП «Глухівський агролісгосп»</t>
  </si>
  <si>
    <t>Рішення облвиконкому від 25.09.1979 р. № 662, рішення облради від 13.10.1994 р.***</t>
  </si>
  <si>
    <t>«Ворожбянський»</t>
  </si>
  <si>
    <t>В заплаві річки Псел між селами Шпилівка, Патріотівка, Ворожба. Лебединський р-н: Ворожбянська с/р; ДП "Лебединський лісгосп": Великовисторопське л-во, кв. 8-10; ДП "Лебединський агролісгосп": кв. 35 (вид. 1-37). Сумський р-н: Низівська селищ./р, Шпилівська с/р; ДП "Сумський лісгосп": Низівське л-во, кв. 23-24, 27-30, 39-40, 42-44, 46-47, 49-51, 53-56, 59-61, 64-68, 82; ДП "Сумський агролісгосп": кв. 105 (вид. 33, 37, 39-43, 45-47), 106 (вид. 54-56)</t>
  </si>
  <si>
    <t>1. Ворожбянська сільська рада2. ДП «Лебединське лісове господарство»3. ДП «Лебединський агролісгосп»4. Низівська селищна рада5. Шпилівська сільська рада6. ДП «Сумське лісове господарство»7. ДП «Сумський агролісгосп»</t>
  </si>
  <si>
    <t>Рішення облвиконкому від 25.09.1979 р. № 662, рішення облради від 18.12.2008 р.</t>
  </si>
  <si>
    <t>Конотопський р-н: Вирівська с/р; між населеними пунктами м. Конотоп, с. Вирівка, с. Лисогубівка.</t>
  </si>
  <si>
    <t>Вирівська сільська рада</t>
  </si>
  <si>
    <t>Рішення облвиконкому від 21.12.1983 р. № 407</t>
  </si>
  <si>
    <t>Путивльський р-н: Линівська, Юр'ївська с/р; на р. Горн, приток р. Сейм</t>
  </si>
  <si>
    <t>1. Линівська сільська рада2. Юр'ївська сільська рада</t>
  </si>
  <si>
    <t>Конотопський р-н: Бочечківська с/р; на північ від с. Бочечки.ДП "Конотопський агролісгосп", кв. 52 (вид. 1)</t>
  </si>
  <si>
    <t>1. Бочечківська сільська рада2. ДП «Конотопський агролісгосп»</t>
  </si>
  <si>
    <t>«Кочубеївський»</t>
  </si>
  <si>
    <t>Кролевецький р-н: Гружчанська с/р; ДП "Кролевецьке лісомисливське господарство": Гружчанське л-во, кв. кв. 57, 58 (діл. 17-30, 33), 59 (діл. 11-16, 18, 20, 21.1, 22-23), 60 (діл. 13-14, 21.1), 70 (діл. 21)**</t>
  </si>
  <si>
    <t>ДП «Кролевецьке лісомисливське господарство»</t>
  </si>
  <si>
    <t>Рішення облвиконкому від 21.12.1983 р. № 407, рішення облради від 15.10.2010 р.</t>
  </si>
  <si>
    <t>«Битицький»</t>
  </si>
  <si>
    <t>Сумський р-н:  Битицька, Могрицька с/р;ДП "Сумський лісгосп": Сумське л-во, кв. 127-135, 137; Могрицьке л-во, кв. 115-116</t>
  </si>
  <si>
    <t>1. Битицька сільська рада2. ДП «Сумське лісове господарство»</t>
  </si>
  <si>
    <t>Рішення облвиконкому від 21.11.1984 р. №334, рішення облради від 13.10.1994 р.***</t>
  </si>
  <si>
    <t>«Лисиця»</t>
  </si>
  <si>
    <t>Тростянецький р-н: Боромлянська с/р; в балці біля с. Боромля. ДП "Тростянецький агролісгосп":, кв. 6 (вид. 7, 10-29)</t>
  </si>
  <si>
    <t>1. Боромлянська сільська рада2. ДП «Тростянецький агролісгосп»</t>
  </si>
  <si>
    <t>Розпорядження представника Президента України в області від 28.12.1992 р. № 347</t>
  </si>
  <si>
    <t>Шосткинський р-н:  Каліївська, Івотська с/р; між селами Івотка та Каліївка. ДП "Шосткинський агролісгосп": кв. 16 (вид. 8-11, 78-18, 20-26), кв. 31 (вид. 4-28)</t>
  </si>
  <si>
    <t>1. Каліївська сільська рада2. Івотська сільська рада3. ДП «Шосткинський агролісгосп»4. ТОВ «Авангард-98»</t>
  </si>
  <si>
    <t>«Могрицький»</t>
  </si>
  <si>
    <t>Сумський р-н:  Могрицька с/р; правий корінний берег Псла біля с. Могриця</t>
  </si>
  <si>
    <t>Могрицька сільська рада</t>
  </si>
  <si>
    <t>«Вільшанківський»</t>
  </si>
  <si>
    <t>Сумський р-н:  В.-Чернеччинська с/р; неподалік від дороги с. Велика Чернеччина – с. Ольшанки.ДП "Сумський агролісгосп": кв. 68 (вид. 11, 33-34)</t>
  </si>
  <si>
    <t>1. Великочернеччинська сільська рада2. ДП «Сумський агролісгосп»</t>
  </si>
  <si>
    <t>«Монастирський ліс»</t>
  </si>
  <si>
    <t>Путивльський р-н:  Линівська с/р; урочище "Монастирський ліс" на південь від с. Нова Слобода. ДП "Конотопський лісгосп": Бунякінське л-во, кв. 66-77, 80-83</t>
  </si>
  <si>
    <t>«Прудищанський»</t>
  </si>
  <si>
    <t>Ямпільський р-н:  Ямпільська селищ./р, Паліївська с/р; в лісовому масиві на захід від с. Прудище. ДП "Свеський лісгосп": Прудищанське л-во, кв. 21-72</t>
  </si>
  <si>
    <t>ДП «Свеське лісове господарство»</t>
  </si>
  <si>
    <t>Розпорядження голови облдерж-адміністрації  від 14.12.1995 р. № 237, рішення облради від 25.12.2002 р.</t>
  </si>
  <si>
    <t>«Коржівський»</t>
  </si>
  <si>
    <t>Роменський р-н:  Коржівська с/р; ДП "Роменський агролісгосп": Андріяшівське л-во, кв. 156 (вид. 7-9)</t>
  </si>
  <si>
    <t>ДП «Роменський агролісгосп»</t>
  </si>
  <si>
    <t>Рішення облради від 25.09.2003 р.</t>
  </si>
  <si>
    <t>«Вощилиха»</t>
  </si>
  <si>
    <t>Роменський р-н:  Басівська с/р;заплава р. Сула на південний схід від с. Вощилиха. ДП "Роменський агролісгосп": кв. 95 (вид. 2-3, 22, 28-30, 36, 38)</t>
  </si>
  <si>
    <t>1. Басівська сільська рада2. ДП «Роменський агролісгосп»</t>
  </si>
  <si>
    <t>Рішення облради від 29.11.2005 р.</t>
  </si>
  <si>
    <t>«Духанівський»</t>
  </si>
  <si>
    <t>Конотопський р-н: Духанівська с/р; за південно-західною околицею с. Духанівка. ДП "Конотопський агролісгосп": кв. 40 (вид. 1-11), 39 (вид. 6-12, 15)</t>
  </si>
  <si>
    <t>1. ДП «Конотопський агролісгосп»2. Духанівська сільська рада</t>
  </si>
  <si>
    <t>Рішення облради від 04.08.2006 р.</t>
  </si>
  <si>
    <t>«Дібрівка»</t>
  </si>
  <si>
    <t>Недригайлівський р-н: Недригайлівська селищ./р; місцеве урочище обабіч автодороги смт. Недригайлів-с. Козельне</t>
  </si>
  <si>
    <t>Недригайлівська селищна рада</t>
  </si>
  <si>
    <t>Рішення облради від 27.07.2007 р.</t>
  </si>
  <si>
    <t>«Шевців»</t>
  </si>
  <si>
    <t>Краснопільський р-н: Угроїдська селищ./р; ДП "Краснопільський лісгосп": Краснопільське л-во, кв. 11-12</t>
  </si>
  <si>
    <t>ДП «Краснопільське лісове господарство»</t>
  </si>
  <si>
    <t>Рішення облради від 27.06.2008 р.</t>
  </si>
  <si>
    <t>«Біликів»</t>
  </si>
  <si>
    <t>Краснопільський р-н: Угроїдська селищ./р; ДП "Краснопільський лісгосп", Краснопільське л-во, кв. 10</t>
  </si>
  <si>
    <t>1. ДП «Краснопільське лісове господарство»2. Угроїдська селищна рада</t>
  </si>
  <si>
    <t>«Образ»</t>
  </si>
  <si>
    <t>Краснопільський р-н: Самотоївська селищ./р;ДП "Краснопільський лісгосп": Великобобрицьке л-во,кв. 37 вид. 11-25</t>
  </si>
  <si>
    <t>Рішення облради від 18.11.2011 р.</t>
  </si>
  <si>
    <t>«Ушинський»</t>
  </si>
  <si>
    <t>Шосткинський р-н:  Ковтунівська с/р; на захід від м. Шостка. ДП "Шосткинський лісгосп": Шосткинське л-во, кв. 30-33</t>
  </si>
  <si>
    <t>Рішення облвиконкому від 31.12.1980 р. №704</t>
  </si>
  <si>
    <t>«Богданівський»</t>
  </si>
  <si>
    <t>Шосткинський р-н:  Ображіївська с/р; на південь від с. Ушинське. ДП "Шосткинський лісгосп": Шосткинське л-во, кв. 1-29</t>
  </si>
  <si>
    <t>Рішення облвиконкому від 15.04.1975 р. №219</t>
  </si>
  <si>
    <t>«Острів»</t>
  </si>
  <si>
    <t>С.-Будський р-н: Нововасилівська с/р; в заплаві р. Зноба. ДП "С.-Будський лісгосп": Очкинське л-во, кв. 5-12</t>
  </si>
  <si>
    <t>ДП «С.-Будське лісове господарство»</t>
  </si>
  <si>
    <t>Розпорядження представника Президента України в області від 28.12.1992 р. №347</t>
  </si>
  <si>
    <t>Конотопський р-н: Козацька с/р; одна ділянка біля дороги між селами Гута - Жолдаки, друга - на схід від с. Новомутин. ДП "Конотопський держлісгосп": Новомутинське л-во, кв. 39-40, 54, 66, 99-100</t>
  </si>
  <si>
    <t>Рішення облвиконкому від 27.07.1977 р. №430</t>
  </si>
  <si>
    <t>«Андріївський»</t>
  </si>
  <si>
    <t>Кролевецький р-н:  Кролевецька м/р; поряд з селом Боцманів. ДП "Кролевецьке лісомисливське господарство": Хрещатинське л-во, кв. 90</t>
  </si>
  <si>
    <t>«Ставище»</t>
  </si>
  <si>
    <t>Кролевецький р-н:  Ленінська с/р; біля дороги з с. Ленінське до с. Алтинівки. ДП "Кролевецьке лісомисливське господарство": Кролевецьке л-во, кв. 55 (діл. 1-2, 4, 6-9, 11-19, 23.1, 24)**</t>
  </si>
  <si>
    <t>Кролевецький р-н:  Волокитинська с/р; неподалік від с. Новоселиця Зазірківської сільради. ДП "Кролевецьке лісомисливське господарство": Ярославецьке л-во, кв. 48 (діл. 1, 5)**</t>
  </si>
  <si>
    <t>«Борозенківський»</t>
  </si>
  <si>
    <t>Роменський р-н:  Плавинищенська с/р; примикає до автодороги Ромни - Конотоп між селами Гаї - Борозенка. ДП "Роменський лісгосп": Роменське л-во, кв. 34-39</t>
  </si>
  <si>
    <t>ДП «Роменське лісове господарство»</t>
  </si>
  <si>
    <t>«Хмелівський»</t>
  </si>
  <si>
    <t>Роменський р-н:  Басівська с/р; у верхів’ї р. Борозенки. ДП "Роменський лісгосп": Томашівське л-во, кв. 57</t>
  </si>
  <si>
    <t>«Воронізький»</t>
  </si>
  <si>
    <t>Шосткинський р-н:  Воронізька с/р; поряд з смт.Вороніж.ДП "Шосткинський лісгосп": Воронізьке л-во, кв. 5-12</t>
  </si>
  <si>
    <t>«Підліснівський»</t>
  </si>
  <si>
    <t>Сумський р-н:  Підліснівська с/р; в балці на південь від с. Олександрівка</t>
  </si>
  <si>
    <t>Підліснівська сільська рада</t>
  </si>
  <si>
    <t>Розпорядження голови облдерж-адміністрації від 14.12.1995 р. № 237</t>
  </si>
  <si>
    <t>Недригайлівський р-н:  Козельненська с/р; у балці між селами Козельне - Саєве</t>
  </si>
  <si>
    <t>Козельненська сільська рада</t>
  </si>
  <si>
    <t>«Голубців»</t>
  </si>
  <si>
    <t>Недригайлівський р-н:  Курманівська с/р; у балці на околиці смт. Недригайлів</t>
  </si>
  <si>
    <t>«Березів яр»</t>
  </si>
  <si>
    <t>Роменський р-н:  Малопавлівська с/р; урочище «Березів яр». ДП "Охтирський агролісгосп": кв. 40 (вид. 3-4, 6-7)</t>
  </si>
  <si>
    <t>1. Малопавлівська сільська рада2. ДП «Охтирський агролісгосп»</t>
  </si>
  <si>
    <t>Рішення облради від 28.01.2003 р.</t>
  </si>
  <si>
    <t>«Лунарієвий»</t>
  </si>
  <si>
    <t>Сумський р-н:  Могрицька с/р; ДП "Сумський лісгосп": Могрицьке л-во, кв. 40-41, 51, 53-55</t>
  </si>
  <si>
    <t>Рішення облради від 25.09.2003 р. та 30.08.2005 р.</t>
  </si>
  <si>
    <t>«Сурмачівський»</t>
  </si>
  <si>
    <t>Роменський р-н:  Глинська с/р; ДП "Роменський агролісгосп": Андріяшівське л-во, кв. 180 (вид. 23-40, 47-48)</t>
  </si>
  <si>
    <t>1. Глинська сільська рада2. ДП «Роменський агролісгосп»</t>
  </si>
  <si>
    <t>«Засулля»</t>
  </si>
  <si>
    <t>Роменський р-н:  Бобрицька с/р; на північ від с. Бобрик, болотний масив між залізницею та автодорогою. ДП "Роменський агролісгосп": Андріяшівське л-во, кв. 169 (вид. 5-6), 170 (вид. 27.1), 171 (вид. 1-4)</t>
  </si>
  <si>
    <t>«Дубинський»</t>
  </si>
  <si>
    <t>Роменський р-н:  Хоминцівська с/р; на південь від села  Дубина. ДП "Роменський агролісгосп": Андріяшівське л-во, кв. 133 (вид. 54, 56)</t>
  </si>
  <si>
    <t>1. Хоминцівська сільська рада2. ДП «Роменський агролісгосп»</t>
  </si>
  <si>
    <t>Рішення облради від 26.05.2004 р.</t>
  </si>
  <si>
    <t>«Громадська дума»</t>
  </si>
  <si>
    <t>Роменський р-н:  Хоминцівська с/р; на північний захід від с. Хоминці. ДП "Роменський лісгосп": Глинське л-во, кв. 5 (діл. 5); ДП "Роменський агролісгосп": Андріяшівське л-во, кв. 134 (вид. 39, 40), 135 (вид. 9), 136 (вид. 1-2, 5-14)</t>
  </si>
  <si>
    <t>1. Хоминцівська сільська рада2. ДП «Роменський агролісгосп»3. ДП «Роменське лісове господарство»</t>
  </si>
  <si>
    <t>«Джерельні розсипи»</t>
  </si>
  <si>
    <t>Роменський р-н:  Пустовійтівська с/р; заплава р. Сула на південний захід від с. Герасимівка</t>
  </si>
  <si>
    <t>Пустовійтівська сільська рада</t>
  </si>
  <si>
    <t>Рішення облради від  29.11.2005 р.</t>
  </si>
  <si>
    <t>«Ковиловий»</t>
  </si>
  <si>
    <t>Л.-Долинський р-н:  Колядинецька с/р; в балці на північній околиці с. Колядинець</t>
  </si>
  <si>
    <t>Колядинецька сільська рада</t>
  </si>
  <si>
    <t>«Коровинський»</t>
  </si>
  <si>
    <t>Недригайлівський р-н:  Коровинська с/р; болотні угіддя в заплаві  р. Сула</t>
  </si>
  <si>
    <t>Коровинська сільська рада</t>
  </si>
  <si>
    <t>Рішення облради від 09.07.2009 р.</t>
  </si>
  <si>
    <t>Лебединський р-н:  Катеринівська с/р; частина охоронної зони відділення УСПЗ «Михайлівська цілина»</t>
  </si>
  <si>
    <t>Лебединська райдержадміністрація</t>
  </si>
  <si>
    <t>Лебединський р-н:  Катеринівська с/р; частина балки зі збереженою степовою рослинністю. ДП "Лебединський агролісгоп": кв. 13 (вид. 13-15, 10-11)</t>
  </si>
  <si>
    <t>1. Катеринівська сільська рада2. ДП «Лебединський агролісгосп»</t>
  </si>
  <si>
    <t>Лебединський р-н:  Курганська с/р; частина балки зі збереженою степовою рослинністю. ДП "Лебединський агролісгоп": кв. 70 (вид. 2-3, 28)</t>
  </si>
  <si>
    <t>1. Курганська сільська рада2. ДП «Лебединський агролісгосп»</t>
  </si>
  <si>
    <t>Лебединський р-н:  Червленівська с/р; частина балки зі збереженою степовою рослинністю. ДП "Лебединський агролісгоп": кв. 89 (вид. 22-23)</t>
  </si>
  <si>
    <t>1. Червленівська сільська рада2. ДП «Лебединський агролісгосп»</t>
  </si>
  <si>
    <t>Лебединський р-н:  Пристайлівська с/р; ДП "Лебединський агролісгоп": кв. 93 (вид. 7, 12)</t>
  </si>
  <si>
    <t>1. Пристайлівська сільська рада2. ДП «Лебединський агролісгосп»</t>
  </si>
  <si>
    <t>«Ведмежівський»</t>
  </si>
  <si>
    <t>Роменський р-н:  Рогинська с/р; за західною околицею с. Ведмеже. ДП "Роменський агролісгоп": Роменське л-во, кв. 30 (вид. 2.1, 10-11)</t>
  </si>
  <si>
    <t>1. Рогинська сільська рада2. ДП «Роменський агролісгосп»</t>
  </si>
  <si>
    <t>Рішення облради від 15.10.2010 р.</t>
  </si>
  <si>
    <t>«Байбачий»</t>
  </si>
  <si>
    <t>Роменський р-н:  Коржівська с/р; поблизу с. Піски</t>
  </si>
  <si>
    <t>СЗАТ «Україна»</t>
  </si>
  <si>
    <t>Рішення облради від 27.04.2001 р.</t>
  </si>
  <si>
    <t>«Вирівський</t>
  </si>
  <si>
    <t>Білопільський р-н:  Вирівська, Горобівська с/р; в заплаві р. Вир між селами Горобівка - Вири.ДП "Білопільський агролісгосп"</t>
  </si>
  <si>
    <t>ДП «Білопільський агролісгосп»</t>
  </si>
  <si>
    <t>Рішення облвиконкому від 23.12.1981 р. №609</t>
  </si>
  <si>
    <t>«Бобровий»</t>
  </si>
  <si>
    <t>Білопільський р-н:  Рижівська с/р, Ворожбянська і Білопільська селищ./р; одна ділянка в заплаві Сейму біля с. Рижівка, друга - в заплаві Виру біля м. Ворожба. ДП "Сумський лісгосп": Сумське л-во, кв. 85, 93, 95</t>
  </si>
  <si>
    <t>«Золотарівський»</t>
  </si>
  <si>
    <t>Сумський р-н:  Кіндратівська, Олексіївська с/р; біля с. Кіндратівка. ДП "Сумський агролісгосп": кв. 4 (вид. 36-42), 5 (вид. 36-40)</t>
  </si>
  <si>
    <t>1. Кіндратівська сільська рада2. Олексіївська сільська рада3. ДП «Сумський агролісгосп»</t>
  </si>
  <si>
    <t>«Русанівський»</t>
  </si>
  <si>
    <t>Л.-Долинський р-н:  Русанівська, Лучанська с/р; заплава р. Хорол між селами Русанівка та Лучка. ДП "Л.-Долинський агролісгосп": кв. 44 (вид. 10-21), 45 (вид. 14-15), 61 (вид. 30-31)</t>
  </si>
  <si>
    <t>1. Русанівська сільська рада2. Лучанська сільська рада3. ДП «Л.-Долинський агролісгосп»</t>
  </si>
  <si>
    <t>Рішення облради від 01.12.2006 р.</t>
  </si>
  <si>
    <t>«Карабутівський»</t>
  </si>
  <si>
    <t>Конотопський р-н:  Карабутівська с/р; заплава р. Ромен</t>
  </si>
  <si>
    <t>Карабутівська сільська рада</t>
  </si>
  <si>
    <t>«Попів Грудок»</t>
  </si>
  <si>
    <t>Кролевецький р-н: Мутинська, Камінська с/р; ДП "Кролевецький агролісгосп": Червоноранківське л-во, кв. 52 (вид. 21-22)</t>
  </si>
  <si>
    <t>1. Кролевецька райдержадміністрація2. ДП «Кролевецький агролісгосп»</t>
  </si>
  <si>
    <t>«Оленкин»</t>
  </si>
  <si>
    <t>Кролевецький р-н: Камінська с/р; ДП "Кролевецький агролісгосп": Червоноранківське л-во, кв. 50 (вид. 18-27)</t>
  </si>
  <si>
    <t>«Улянівський»</t>
  </si>
  <si>
    <t>Білопільський р-н:  Улянівська, Терещенківська, Супрунівська с/р; ставки на р. Вир від околиці с. Терещенки до смт. Улянівка. ДП "Білопільський агролісгосп"</t>
  </si>
  <si>
    <t>1. Уляновська селищна рада2. Терещенківська сільська рада3. Супрунівська сільська рада4. ДП «Білопільський агролісгосп»</t>
  </si>
  <si>
    <t>Рішення облвиконкому від 21.12.1981 р. № 407</t>
  </si>
  <si>
    <t>Конотопський р-н: Кузьківська, Присеймівська с/р; ріка Сейм та її заплава. ДП "Конотопський агролісгосп": кв. 16 (вид. 5-12, 26-28), 55 (вид. 4-7)</t>
  </si>
  <si>
    <t>1. Кузьківська сільська рада2. Присеймівська сільська рада3. ДП «Конотопський агролісгосп»</t>
  </si>
  <si>
    <t>«Озеро Семиверстне»</t>
  </si>
  <si>
    <t>Лебединський р-н:  Будильська, Калюжненська с/р;землі водного фонду</t>
  </si>
  <si>
    <t>1. Будильська сільська рада2. Калюжненська сільська рада</t>
  </si>
  <si>
    <t>«Гайки»</t>
  </si>
  <si>
    <t>Конотопський р-н: Малосамбірська с/р; верхів’я р. Малий Ромен. ДП "Конотопський агролісгосп": кв. 72 (вид. 4)</t>
  </si>
  <si>
    <t>1. Малосамбірська сільська рада2. ДП «Конотопський агролісгосп»</t>
  </si>
  <si>
    <t>«Боромлянський»</t>
  </si>
  <si>
    <t>Тростянецький р-н: Боромлянська с/р; близько від села Мозкове, яруга з прияружною лісосмугою.ДП "Тростянецький агролісгосп": кв.16 (вид. 28-30)</t>
  </si>
  <si>
    <t>Рішення облвиконкому від 22.12.1982 р. №497</t>
  </si>
  <si>
    <t>«Комишанський»</t>
  </si>
  <si>
    <t>Недригайлівський р-н: Зеленківська с/р; на відстані 1 км на північ від села Комишанка. ДП "Недригайлівський агролісгосп": кв. 86 (вид. 6.1, 8.1)</t>
  </si>
  <si>
    <t>ДП «Недригайлівський агролісгосп»</t>
  </si>
  <si>
    <t>Рішення облвиконкому від 21.11.1984 р. №334</t>
  </si>
  <si>
    <t>«Камінські піщаники» (у складі РЛП «Сеймський»)</t>
  </si>
  <si>
    <t>Кролевецький р-н: Камінська с/р; південна околиця с. Камінь на березі Сейму</t>
  </si>
  <si>
    <t>Камінська сільська рада</t>
  </si>
  <si>
    <t>«Гора Золотуха»</t>
  </si>
  <si>
    <t>Конотопський р-н: Пустовійтівська с/р; на відстані 3 км від м. Ромни близько від дороги Ромни – Суми, біля села Герасимівки</t>
  </si>
  <si>
    <t>1. Пусто війтівська сільська рада2. Власники паїв: Чайка Н.М., Ольшевський Г.Г., Ольшевський В.В., Коротушко А.Й., Полуян Н.А., Гоменко Н.І., Тіщенко М.В.</t>
  </si>
  <si>
    <t>Рішення облвиконкому від 31.12.1980 р. №704; рішення облради від 27.06.2008 р.</t>
  </si>
  <si>
    <t>«Новогребельський»</t>
  </si>
  <si>
    <t>Роменський р-н:  Новогребельська, Ярошівська с/р;ДП "Роменський агролісгоп": Андріяшівське л-во, кв. 200 (вид. 15), 201 (вид. 21-23, 29-35), 203 (вид. 9.1, 10), 208 (вид. 9-11, 15-16), 209 (вид. 13-20, 24-26, 28-29)</t>
  </si>
  <si>
    <t>1. Новогребельська сільська рада2. Ярошівська сільська рада3. ДП «Роменський агролісгосп»</t>
  </si>
  <si>
    <t>«Верхньосульський»</t>
  </si>
  <si>
    <t>Білопільський р-н: Верхосульська с/р; ДП "Білопільський агролісгосп": кв. 54 (вид. 12-20).Лебединський р-н: Гринцівська, Штепівська с/р; ДП "Лебединський агролісгосп": кв. 1 (вид. 1-2), 4 (вид. 1-4, 11).  Недригайлівський р-н: Вільшанська, Великобудківська, Зеленківська с/р; ДП "Недригайлівський агролісгосп": кв. 60 (вид. 32-48), 79 (вид. 1-11), 81 (вид. 1-2), 82 (вид. 17-21, 24), 85 (вид. 22-54, 56), 86 (вид. 15-22), 87 (вид. 8-16), 88 (вид. 1-9); ДП "Роменський лісгосп": Недригайлівське л-во, кв. 112 (діл. 4-5, 7-12), 113, 121 (діл. 3-14, 16-33), 122, 123 (діл. 10, 15), 133 (діл. 16), 134 (діл. 3, 6-11, 15), 135 (діл. 1)</t>
  </si>
  <si>
    <t>1. Верхосульська сільська рада2. ДП «Білопільський агролісгосп»3. Гринцівська сільська рада4. Штепівська сільська рада5. ДП «Лебединський агролісгосп»6. Недригайлівська райдержадміністрація7. ДП «Недригайлівський агролісгосп»8. ДП «Роменське лісове господарство»</t>
  </si>
  <si>
    <t>Рішення облвиконкому від 25.12.1979 р. № 662, рішення облрадивід 15.10.2010 р.</t>
  </si>
  <si>
    <t>«Миропільський»</t>
  </si>
  <si>
    <t>Краснопільський р-н: Запсільська, Миропільська с/р;заплав р. Псел від кордону з Росією до межі з Сумським районом. ДП "Краснопільський агролісгосп": кв. 1 (вид. 18, 21, 24-25), 3 (вид. 7), 4 (вид. 1-2, 4, 8, 24.1), 5 (вид. 1-4, 6-8, 16), 18 (вид. 1, 6-7), 164 (вид. 1)</t>
  </si>
  <si>
    <t>ДП «Краснопільський агролісгосп»</t>
  </si>
  <si>
    <t>Рішення облвиконкому від 25.12.1979 р. №662</t>
  </si>
  <si>
    <t>«Юр'ївський»</t>
  </si>
  <si>
    <t>Путивльський р-н: Новослобідська с/р; під правим корінним берегом Сейму вище дороги Юр’єве – Линове, заплава р. Горн, притоки р.Сейм. ДП "Путивльський агролісгосп": кв. 72 (вид. 16-32, 34-37), 73 (вид. 8-24), 74 (вид. 9-27)</t>
  </si>
  <si>
    <t>ДП «Путивльський агролісгосп»</t>
  </si>
  <si>
    <t>«Перелісківський»</t>
  </si>
  <si>
    <t>Лебединський р-н: Великовисторопська с/р; на Легані, лівому меліорованому притоку Псла, на південь від с. Великий Вистороп</t>
  </si>
  <si>
    <t>Великовисторопська сільська рада</t>
  </si>
  <si>
    <t>Рішення облвиконкому від 21.12.1981 р. №609</t>
  </si>
  <si>
    <t>«Миколаївський»</t>
  </si>
  <si>
    <t>Роменський р-н:  Миколаївська с/р; в заплаві Ромену, між селами Житнє, Миколаївка. ДП "Роменський агролісгосп": Роменське л-во, кв. 77 (вид. 11), 82 (вид. 1-6)</t>
  </si>
  <si>
    <t>1. Миколаївська сільська рада2. ДП «Роменський агролісгосп»</t>
  </si>
  <si>
    <t>«Дорошівський»</t>
  </si>
  <si>
    <t>Ямпільський р-н:  Дорошівська с/р; в заплаві притоку Івотки між селами Дорошенкове - Палащенкове. ДП "Ямпільський агролісгосп": кв. 31 (вид. 7, 8)</t>
  </si>
  <si>
    <t>ДП «Ямпільський агролісгосп»</t>
  </si>
  <si>
    <t>Рішення облвиконкому від 22.12.1982 р. №494</t>
  </si>
  <si>
    <t>«Ретик»</t>
  </si>
  <si>
    <t>Кролевецький р-н: Бистрицька с/р; в заплаві Ретика, правого притоку Реті, навколо с. Ретик. ДП "Кролевецький агролісгосп", Ярославецьке л-во, кв. 3 (вид. 1-22)</t>
  </si>
  <si>
    <t>1. Бистрицька сільська рада2. ДП «Кролевецький агролісгосп»</t>
  </si>
  <si>
    <t>Рішення облвиконкому від 21.12.1981 р. №609, рішення облради від 25.12.2002 р.</t>
  </si>
  <si>
    <t>«Недригайлівський»</t>
  </si>
  <si>
    <t>Недригайлівський р-н: Коровинська, Курманівська, Кулішівська, Засульська с/р; в заплаві Сули від Недригайлова до межі з Роменським районом. ДП "Недригайлівський агролісгосп": кв. 48 (вид. 27-28, 30-31, 33-34), 50 (вид. 6.1, 7-11, 14), 53 (вид. 32-35), 63 (вид. 17-22), 64 (вид. 31, 33-36, 41, 43-44, 49-52), 65 (вид. 12-13, 26, 29, 32), 66 (вид. 1-3), 67 (вид. 9), 68 (вид. 12-13, 15-20, 26, 28-39), 71 (вид. 1-8, 10-14, 17-20), 72 (вид. 1-8, 11-15, 31)</t>
  </si>
  <si>
    <t>1. Коровинська сільська рада2. Курманівська сільська рада3. Кулішівська сільська рада4. Засульська сільська рада5. ДП «Недригайлівський агролісгосп»</t>
  </si>
  <si>
    <t>Рішення облвиконкому від 25.12.1979 р. №662, рішення облради від 25.12.2002 р.</t>
  </si>
  <si>
    <t>Конотопський р-н: Присеймівська с/р; заболочене пониження правобережної надзаплавної тераси Сейму</t>
  </si>
  <si>
    <t>Присеймівська сільська рада</t>
  </si>
  <si>
    <t>Рішення облвиконкому від 21.12.1983 р. №407</t>
  </si>
  <si>
    <t>«Олександрівський»</t>
  </si>
  <si>
    <t>Краснопільський р-н: Миропільська с/р; в заплаві р. Псел</t>
  </si>
  <si>
    <t>Миропільська сільська рада</t>
  </si>
  <si>
    <t>«Тернівський»</t>
  </si>
  <si>
    <t>Буринський р-н: Черепівська, Жуківська с/р; між селами Вознесенка, Черепівка, Жуківка, Єрчиха</t>
  </si>
  <si>
    <t>1. Черепівська сільська рада2. Жуківська сільська рада</t>
  </si>
  <si>
    <t>Рішення облвиконкому від 18.12.1985 р. №355</t>
  </si>
  <si>
    <t>«Бобрицький»</t>
  </si>
  <si>
    <t>Лебединський р-н: Московсько-Бобрицька с/р; ДП "Лебединський лісгосп": Боровенківське л-во, кв. 92 (діл. 7-8), 85 (діл. 18-22), 97 (діл. 1, 2.1, 3)**</t>
  </si>
  <si>
    <t>«Гружчанський»</t>
  </si>
  <si>
    <t>Конотопський р-н: Духанівська, Гружчанська, В'язівська, Козацька с/р; в заплаві р. Єзуч між селами Бережне, Кросна, Червоний Яр, В’язове. ДП "Конотопський агролісгосп": кв. 42 (вид. 3), 66 (вид. 1-8), 53 (вид. 2, 7)</t>
  </si>
  <si>
    <t>1. Духанівська сільська рада2. Гружчанська сільська рада3. В’язівська сільська рада4. Козацька сільська рада5. ДП «Недригайлівський агролісгосп»</t>
  </si>
  <si>
    <t>Рішення облвиконкому від 19.08.1991 р. №138</t>
  </si>
  <si>
    <t>«Шелехівський»</t>
  </si>
  <si>
    <t>Лебединський р-н: Межирицька с/р; на північ від с. Межиріч; ДП "Лебединський лісгосп": Межирицьке л-во, кв. 91-100 (крім кв. 97 діл. 19)</t>
  </si>
  <si>
    <t>«Галине болото»</t>
  </si>
  <si>
    <t>Лебединський р-н: Великовисторопська с/р; на відстані 2 км на захід від с. Великий Вистороп. ДП "Лебединський лісгосп": Великовисторопське л-во, кв. 30 (діл. 7-15, 17), 31 (діл. 8-22, 24), 32 (діл. 9-18), 33 (діл. 15-17, 20-21, 25), 36 (діл. 1-10), 37 (діл. 1-9), 38 (діл. 1-3, 8-9, 18), 41 (діл. 1-2, 7-8, 10-11, 16, 22)**</t>
  </si>
  <si>
    <t>Розпорядження Представника Президента по Сумській області від 28.12.1992 р.  №347</t>
  </si>
  <si>
    <t>«Верхньосульський-2»</t>
  </si>
  <si>
    <t>Сумський р-н: Сульська с/р; біля сіл Сула та Печище, на витоку р. Сула. ДП "Сумський агролісгосп": кв. 95 (вид. 6-7, 15-16), 96 (вид. 8-12), 97 (вид. 22, 28)</t>
  </si>
  <si>
    <t>1. Сульська сільська рада2. ДП «Сумський агролісгосп»</t>
  </si>
  <si>
    <t>Великописарівський р-н: Добрянська, Ямненська, Вільненська с/р; між селами Вілне, Ямне. В заплаві р.Ворскла. ДП "В.-Писарівський агролісгосп": кв. 45 (вид. 2, 6-7), 47 (вид. 1-3, 15-16)</t>
  </si>
  <si>
    <t>1. Гетьманський національний природний парк2. ДП «В.-Писарівський агролісгосп»</t>
  </si>
  <si>
    <t>«Дернівський»</t>
  </si>
  <si>
    <t>Краснопільський р-н: Бранцівська, Хмелівська с/р; в заплаві р. Дернове. ДП "Краснопільський агролісгоп": кв. 134 (вид. 15-16), 135 (вид. 6-7), 152 (вид. 1)</t>
  </si>
  <si>
    <t>Розпорядження Представника Президента по Сумській області від 28.12.1992 р. №347</t>
  </si>
  <si>
    <t>«Вовківці»</t>
  </si>
  <si>
    <t>Роменський р-н: Пустовійтівська, Басівська с/р; між селами Вовківці та Правдюки вздовж русла р. Сула. ДП "Роменський агролісгосп": Роменське л-во, кв. 124 (вид. 1, 5-7, 11-12, 15-16, 22-24, 32-36, 47)</t>
  </si>
  <si>
    <t>1. Пустовійтівська сільська рада2. Басівська сільська рада3. ДП «Роменський агролісгосп»</t>
  </si>
  <si>
    <t>Рішення облради від 28.11.2005 р.</t>
  </si>
  <si>
    <t>«Пустовійтівський»</t>
  </si>
  <si>
    <t>Роменський р-н: Пустовійтівська, Басівська, Плавинищенська с/р; заплава р. Сула. ДП "Роменський агролісгосп": Роменське л-во, кв. 93 (вид. 2), 94 (вид. 3), 122 (вид. 16-18), 123 (вид. 1-2)</t>
  </si>
  <si>
    <t>1. Пустовійтівська сільська рада2. Басівська сільська рада3. Плавинишенська сільська рада4. ДП «Роменський агролісгосп»</t>
  </si>
  <si>
    <t>«Сульський»</t>
  </si>
  <si>
    <t>Роменський р-н: Пустовійтівська, Плавинищенська с/р;заплава р. Сула. ДП "Роменський агролісгосп": Роменське л-во, кв. 108 (вид. 17), 121 (вид. 1-2, 23)</t>
  </si>
  <si>
    <t>1. Пустовійтівська сільська рада2. Плавинишенська сільська рада3. ДП «Роменський агролісгосп»</t>
  </si>
  <si>
    <t>«Подолівський»</t>
  </si>
  <si>
    <t>Кролевецький р-н: Кролевецька м/р, Реутинська с/р; заплава р. Реть. ДП "Кролевецький агролісгосп": кв. 38 (вид. 32-33, 56-60), 44 (вид. 1), 38 (вид. 26), 37 (вид. 1-4)</t>
  </si>
  <si>
    <t>1. Кролевецька міська рада2. Реутинська сільська рада3. ДП «Кролевецький агролісгосп»</t>
  </si>
  <si>
    <t>«Артюхівський»</t>
  </si>
  <si>
    <t>Кролевецький р-н: Реутинська с/р; заплава р. Реть. ДП "Кролевецький агролісгосп": Кролевецьке л-во, кв. 39 (вид. 9, 14,30-34, 35.1)</t>
  </si>
  <si>
    <t>1. Реутинська сільська рада2. ДП «Кролевецький агролісгосп»</t>
  </si>
  <si>
    <t>«Шагова»</t>
  </si>
  <si>
    <t>Глухівський р-н: Уздицька с/р; в заплаві р. Есмань за північною околицею с. Вікторове</t>
  </si>
  <si>
    <t>Глухівська райдержадміністрація</t>
  </si>
  <si>
    <t>«Глибнянське»</t>
  </si>
  <si>
    <t>Краснопільський р-н: Самотоївська с/р; в лісовому масиві між селами Глибне - Хвойне. ДП "Краснопільський лісгосп": Верхньосироватське л-во, кв. 74 (діл. 1)</t>
  </si>
  <si>
    <t>«Ломленка»</t>
  </si>
  <si>
    <t>Ямпільський р-н: Марчихино-Будська с/р; на північ від с. Ломленка. ДП "Свеський лісгосп": Свеське л-во, кв. 108 (діл. 1), 109 (діл. 1), 110 (діл. 1)</t>
  </si>
  <si>
    <t>Рішення облради від 22.04.2003 р.</t>
  </si>
  <si>
    <t>«Ділянка лісу-1»</t>
  </si>
  <si>
    <t>Краснопільський р-н: Угроїдська селищ./р; ДП "Краснопільський лісгосп": Краснопільське л-во, кв. 74 (діл. 6)</t>
  </si>
  <si>
    <t>Розпорядження облвиконкому від 28.07.1970 р. № 456, та голови облдержадміністрації від 21.08.1996 р. № 44</t>
  </si>
  <si>
    <t>«Захаревська дача»</t>
  </si>
  <si>
    <t>Краснопільський р-н: Осоївська с/р; в лісовому масиві понад 6 км на захід від с. Осоївки. ДП "Краснопільський лісгосп": Верхньосироватське л-во, кв. 60 (діл. 3, 9, 12)</t>
  </si>
  <si>
    <t>Розпорядження облвиконкому від 28.07.1970 р. № 456</t>
  </si>
  <si>
    <t>«Ділянка лісу-2»</t>
  </si>
  <si>
    <t>Краснопільський р-н: Краснопільська селищ./р; ДП "Краснопільський лісгосп": Новодмитрівське л-во, кв. 10 (діл. 4)</t>
  </si>
  <si>
    <t>«Краснопільське»</t>
  </si>
  <si>
    <t>Краснопільський р-н: Краснопільська селищ./р; в лісовому масиві на північ від Краснопілля. ДП "Краснопільський лісгосп": Краснопільське л-во, кв. 90 (діл. 14)</t>
  </si>
  <si>
    <t>Розпорядження облвиконкому від 28.07.1970 р. № 456, рішення облради від 26.05.2004 р.</t>
  </si>
  <si>
    <t>«Тіпка»</t>
  </si>
  <si>
    <t>Кролевецький р-н: Гружчанська с/р; біля залізниці на перегоні ст. Кролевець - ст. Білогриве. Примикає до заповідного урочища "Ділянка лісу". ДП "Кролевецьке лісомисливське господарство": Гружчанське л-во, кв. 9 (діл. 11)</t>
  </si>
  <si>
    <t>«Ділянка лісу»</t>
  </si>
  <si>
    <t>Кролевецький р-н: Гружчанська с/р; біля залізниці на перегоні ст. Кролевець -  ст. Білогриве. Біля заповідного урочища "Тіпка".ДП "Кролевецьке лісомисливське господарство": Гружчанське л-во, кв. 8 (діл. 7, 9, 15)</t>
  </si>
  <si>
    <t>«Білогриве»</t>
  </si>
  <si>
    <t>Кролевецький р-н: Білогривська с/р; на північ від с. Білогриве.ДП "Кролевецький агролісгосп": кв. 13 (вид. 1-5)</t>
  </si>
  <si>
    <t>ДП «Кролевецький агролісгосп»</t>
  </si>
  <si>
    <t>Розпорядження облвиконкому від 12.11.1984 р. № 334</t>
  </si>
  <si>
    <t>Конотопський р-н: Кузьківська с/р; на відстані близько 5 км від Конотопу. ДП "Конотопський лісгосп": Конотопське л-во, кв. 77 (діл. 21, 27, 29-30)</t>
  </si>
  <si>
    <t>Рішення облвиконкому від 20.06.1972 р. № 305</t>
  </si>
  <si>
    <t>Охтирський р-н: Бакирівська с/р; примикає до автодороги між Охтиркою і Климентовим</t>
  </si>
  <si>
    <t>Гетьманський національний природний парк</t>
  </si>
  <si>
    <t>Тростянецький р-н: Мащанська с/р; ДП "Тростянецький лісгосп": Нескучанське л-во, кв. 12 (діл. 8-10), 13 (діл. 4, 6, 10-11)</t>
  </si>
  <si>
    <t>Розпорядження облвиконкому від 28.07.1970 р. № 456, рішення облради від 25.12.2002 р.</t>
  </si>
  <si>
    <t>м. Лебедин, ДП "Лебединський лісгосп", Радянське л-во, кв. 32 (діл. 24-25)</t>
  </si>
  <si>
    <t>Розпорядження облвиконкому від 28.07.1970 р. № 456, рішення від 19.10.2000 р.</t>
  </si>
  <si>
    <t>Тростянецький р-н: Люджанська с/р; в лісопарковій зоні. ДП "Тростянецький лісгосп": Тростянецьке л-во, кв. 4 (діл. 10, 12, 15, 19-20)</t>
  </si>
  <si>
    <t>Тростянецький р-н: Кам'янська с/р; в лісовому масиві біля залізниці між ст. Смородине - ст. Бакирівка. ДП "Тростянецький лісгосп": Тростянецьке л-во, кв. 26 (діл. 4)</t>
  </si>
  <si>
    <t>Тростянецький р-н: Кам'янська с/р; в лісовому масиві між селами Смородине - Кам’янка. ДП "Тростянецький лісгосп": Тростянецьке л-во, кв. 29 (діл. 9)</t>
  </si>
  <si>
    <t>Розпорядження облвиконкому від 28.07.1970 р. № 456, рішення облради від 19.10.2000 р.</t>
  </si>
  <si>
    <t>«Подівоцько-Чуйківська дача»</t>
  </si>
  <si>
    <t>Ямпільський р-н: Чуйківська с/р; на відстані близько 3 км на південний схід від с. Чуйківка. ДП "Свеський лісгосп": Чуйківське л-во, кв. 32 (діл. 18)</t>
  </si>
  <si>
    <t>«Макове»</t>
  </si>
  <si>
    <t>Тростянецький р-н: Криничанська с/р; в лісовому масиві; примикає до автодороги Тростянець - Суми. ДП "Тростянецький лісгосп": Маківське л-во, кв. 46 (діл. 1, 2)</t>
  </si>
  <si>
    <t>«Туранівська дача»</t>
  </si>
  <si>
    <t>Ямпільський р-н: Воздвиженська с/р; ДП "Свеський лісгосп": Олінське л-во, кв. 35 (діл. 1)</t>
  </si>
  <si>
    <t>Тростянецький р-н: Криничанська с/р; в лісовому масиві неподалік від автодороги Тростянець - Суми.ДП "Тростянецький лісгосп":Маківське л-во, кв. 54 (діл. 7, 11)</t>
  </si>
  <si>
    <t>Тростянецький р-н: Становська с/р; примикає до грунтової дороги Тростянець - Мащанка. ДП "Тростянецький лісгосп": Нескучанське л-во, кв. 71 (діл. 13, 15-17, 25.1)</t>
  </si>
  <si>
    <t>Тростянецький р-н: Зарічненська с/р; неподалік від автодороги Тростянець - Мащанка. ДП "Тростянецький лісгосп": Нескучанське л-во, кв. 38 (діл. 3-4), 39 (діл. 1, 4-5, 7-11)</t>
  </si>
  <si>
    <t>Ямпільський р-н: Ямпільська селищ./р; біля автодороги між Ямполем та Дорошівкою. ДП "Свеський лісгосп": Дружбівське л-во, кв. 84 (діл. 2)</t>
  </si>
  <si>
    <t>«Кремлянська дача»</t>
  </si>
  <si>
    <t>Ямпільський р-н: Ямпільська селищ./р; біля с. Білиця. ДП "Свеський лісгосп": Дружбівське л-во, кв. 53 (діл. 6)</t>
  </si>
  <si>
    <t>Ямпільський р-н: Свеська селищ./р; біля залізниці між ст. Свеса - ст. Дружба. ДП "Свеський лісгосп": Свеське л-во, кв. 57 (діл. 1, 7, 9)</t>
  </si>
  <si>
    <t>Ямпільський р-н: Ямпільська селищ./р; на відстані 2 км на захід від с. Прудище. ДП "Свеський лісгосп": Свеське л-во, кв.62 (діл. 16)</t>
  </si>
  <si>
    <t>Ямпільський р-н: Свеська селищ./р; біля залізниці між ст. Свеса - ст. Дружба. Примикає до заповідного урочища "Ділянка лісу" - 20,1 га. ДП "Свеський лісгосп": Свеське л-во, кв. 57 (діл. 2)</t>
  </si>
  <si>
    <t>«Група екзотичних дерев»</t>
  </si>
  <si>
    <t>м. Суми, вул. Якіра, 17; у дворі та біля окружної межі ветлабораторії</t>
  </si>
  <si>
    <t>Сумська державна лабораторія ветеринарної медицини</t>
  </si>
  <si>
    <t>Рішення облвиконкому від 20.06.1972 р. № 305, рішення облради від 27.06.2008 р.</t>
  </si>
  <si>
    <t>«Дуб на Петропавлівській»</t>
  </si>
  <si>
    <t>м. Суми, вул Петропавлівська, 102; біля дитсадка</t>
  </si>
  <si>
    <t>КП «Зеленбуд»</t>
  </si>
  <si>
    <t>«Дерева Паліцина»</t>
  </si>
  <si>
    <t>Сумський р-н: Верхньосироватська с/р, с.Залізняк.</t>
  </si>
  <si>
    <t>Верхньосироватська сільська рада</t>
  </si>
  <si>
    <t>Рішення облради від 19.10.2000</t>
  </si>
  <si>
    <t>«Липові насадження»</t>
  </si>
  <si>
    <t>м. Суми, вул. Петропавлівська, від будівельного коледжу до вул. ХХ років Перемоги</t>
  </si>
  <si>
    <t>«Дубові насадження»</t>
  </si>
  <si>
    <t>Охтирський р-н:  Лутищанська с/р; обабіч  дороги Охтирка - Котельва, на південь від  с.Лутище. ДП "Охтирський лісгосп", Хухрянське л-во, кв. 64 (діл. 18, 22, 24, 26, 28), 68 (діл 20, 22), 69 (діл. 12), 74 (діл. 1, 3, 10)**</t>
  </si>
  <si>
    <t>1. ДП «Охтирське лісове господарство»2. Філія «Охтирський райавтодор»</t>
  </si>
  <si>
    <t>Рішення облвиконкому від 20.06.1972 р.№ 305</t>
  </si>
  <si>
    <t>«Сосна в урочищі Реутинці»</t>
  </si>
  <si>
    <t>Кролевецький р-н:  Білогривська с/р; за 30 м від автодороги с. Обтове - с. Хрещатик. ДП "Кролевецьке лісомисливське господарство": Хрещатинське л-во, кв. 22 (діл. 25)</t>
  </si>
  <si>
    <t>Рішення облради від 04.03.1999 р.</t>
  </si>
  <si>
    <t>Путивльський р-н:  Линівська с/р; на відстані понад 10 м від зовнішньої стіни монастиря “Софіївська пустинь”. ДП "Конотопський лісгосп": Бунякінське л-во, кв. 75**</t>
  </si>
  <si>
    <t>«Дуби біля с.Кропивинці»</t>
  </si>
  <si>
    <t>Роменський р-н: Левченківська с/р; неподалік від с.Кропивинці</t>
  </si>
  <si>
    <t>Левченківська сільська рада</t>
  </si>
  <si>
    <t>Рішення облвиконкому від 20.06.1972 р. № 305, рішення облради від 19.10.2000 р.</t>
  </si>
  <si>
    <t>«Дуб Гаркуші»</t>
  </si>
  <si>
    <t>Роменський р-н:  Басівська с/р; в с. Гаї</t>
  </si>
  <si>
    <t>Басівська сільська рада</t>
  </si>
  <si>
    <t>«Межиріцька шовковиця»</t>
  </si>
  <si>
    <t>Лебединський р-н: Межирицька с/р; с. Межиріч</t>
  </si>
  <si>
    <t>Межирицька сільська рада</t>
  </si>
  <si>
    <t>«Дуб»</t>
  </si>
  <si>
    <t>Глухівський р-н:  Іващенківська с/р; на схід від с. Шакутівщина. ДП "Глухівський лісгосп": Слоутське л-во, кв. 12 (вид. 12)</t>
  </si>
  <si>
    <t>ДП «Глухівське лісове господарство»</t>
  </si>
  <si>
    <t>Рішення облвиконкому від 27.09.1973 р.№ 504</t>
  </si>
  <si>
    <t>Глухівський р-н:  Соснівська с/р; Правий берег р. Обеста. ДП "Глухівський лісгосп": Шалигинське л-во, кв. 25 (вид. 6)**</t>
  </si>
  <si>
    <t>Путивльський р-н:  Волокитинська с/р; на північ від с. Волокитине. ДП "Кролевецьке лісомисливське господарство": Ярославецьке л-во, в кв. 35**</t>
  </si>
  <si>
    <t>«Дуб біля с.Мокиївка»</t>
  </si>
  <si>
    <t>Роменський р-н:  Ріпчанська с/р; в лісовому масиві на схід від с. Ріпки. ДП "Роменський лісгосп": Роменське л-во, кв. 23 (діл. 3)</t>
  </si>
  <si>
    <t>Рішення облвиконкому від 27.09.1973 р.№ 504, рішення облради від 19.10.2000 р.</t>
  </si>
  <si>
    <t>«Екзотичні дерева Глухівського педуніверситету»</t>
  </si>
  <si>
    <t>м. Глухів; на розі вулиць Радянська та Карла Маркса</t>
  </si>
  <si>
    <t>Глухівський державний університетім. С.М. Сергеєва-Ценського</t>
  </si>
  <si>
    <t>«Гайок»</t>
  </si>
  <si>
    <t>Сумський р-н:  Садівська с/р; на схилі балки поряд з селом</t>
  </si>
  <si>
    <t>Садівська сільська рада</t>
  </si>
  <si>
    <t>Рішення облради від 30.08.2005 р. та від 01.12.2006 р.</t>
  </si>
  <si>
    <t>«Гай Цеймерна»</t>
  </si>
  <si>
    <t>Л.-Долинський р-н:  Колядинецька с/р; лісовий масив в околиці с. Великий Ліс. ДП "Л.-Долинський агролісгосп": кв. 26 (вид. 29)</t>
  </si>
  <si>
    <t>ДП «Л.-Долинський агролісгосп»</t>
  </si>
  <si>
    <t>«Кедр сибірський»</t>
  </si>
  <si>
    <t>Глухівський р-н:  Полошківська с/р, с. Полошки</t>
  </si>
  <si>
    <t>Полошківська сільська рада</t>
  </si>
  <si>
    <t>Рішення облвиконкому від 23.12.1981 р.№ 609</t>
  </si>
  <si>
    <t>«Тростянецькі липи»</t>
  </si>
  <si>
    <t>Тростянецький р-н:  м. Тростянець, вул. Комарова</t>
  </si>
  <si>
    <t>Підприємство «Тростянецькомунсервіс»</t>
  </si>
  <si>
    <t>Рішення облвиконкому від 27.07.1977 р.№ 429, рішення облради від 19.10.2000 р.</t>
  </si>
  <si>
    <t>«Дуби на вул.Миру»</t>
  </si>
  <si>
    <t>Тростянецький р-н: м. Тростянець, вул. Миру, 2</t>
  </si>
  <si>
    <t>Рішення облвиконкому від 31.12.1980 р.№ 704, рішення облради від 19.10.2000 р.</t>
  </si>
  <si>
    <t>«Дуб в с.Будилка»</t>
  </si>
  <si>
    <t>Лебединський р-н:  Будильська с/р, с. Будилка</t>
  </si>
  <si>
    <t>Будильська сільська рада</t>
  </si>
  <si>
    <t>«Дуб в с.Ширяєве»</t>
  </si>
  <si>
    <t>Путивльський р-н:  Князівська с/р; в с.Ширяєве на старому кладовищі</t>
  </si>
  <si>
    <t>Князівська сільська рада</t>
  </si>
  <si>
    <t>Рішення облвиконкому від 23.12.1981 р. № 609, рішення облради від 26.05.2004 р.</t>
  </si>
  <si>
    <t>«Дуб на вул.Антонова»</t>
  </si>
  <si>
    <t>м. Суми; вул. Антонова, буд. 3/1 (у дворі біля будинку)</t>
  </si>
  <si>
    <t>Рішення облвиконкому від 21.11.1984 р.№ 334, рішення облради від 27.06.2008 р.</t>
  </si>
  <si>
    <t>«Репівські дуби»</t>
  </si>
  <si>
    <t>м. Лебедин; біля заповідного урочища "Липова алея". ДП "Лебединський лісгосп": Радянське л-во, кв. 32 (діл. 26), біля контори лісництва</t>
  </si>
  <si>
    <t>Рішення облвиконкому від 18.12.1985 р.№ 355, рішення облради від 19.10.2000 р.</t>
  </si>
  <si>
    <t>«Дуби біля с.Рогинці»</t>
  </si>
  <si>
    <t>Роменський р-н:  Рогинська с/р; окремо розташовані дерева дуба в лісовому масиві на північ та схід від села Рогинці. ДП "Роменський агролісгоп": Роменське л-во, кв. 37 (вид. 7), 39 (вид. 1), 43 (вид. 19)</t>
  </si>
  <si>
    <t>Рішення облвиконкому від 10.12.1990 р.№ 227, рішення облради від 19.10.2000 р.</t>
  </si>
  <si>
    <t>«Дуб на вул.Кірова»</t>
  </si>
  <si>
    <t>м. Суми, вул. Кірова, 127, поряд з будинком</t>
  </si>
  <si>
    <t>Рішення облвиконкому від 10.12.1990 р. № 227, рішення облради від 27.06.2008 р.</t>
  </si>
  <si>
    <t>«Дуб біля школи»</t>
  </si>
  <si>
    <t>м. Охтирка, на території середньої школи № 5</t>
  </si>
  <si>
    <t>Охтирська середня школа</t>
  </si>
  <si>
    <t>Рішення облвиконкому від 10.12.1990 р. № 227, рішення облради від 19.10.2000 р.</t>
  </si>
  <si>
    <t>«Дуб заводу медичних меблів»</t>
  </si>
  <si>
    <t>м. Охтирка, на території бувшого заводу медмеблів</t>
  </si>
  <si>
    <t>ТОВ Інженерно-технічний центр «Нові технології»</t>
  </si>
  <si>
    <t>«Цар-дуб»</t>
  </si>
  <si>
    <t>Л.-Долинський р-н:  Підставська с/р; в лісовому урочищі між селами Підставки - Мельникове. ДП "Роменський лісгосп": Л.-Долинське л-во, кв. 30 (діл. 35)</t>
  </si>
  <si>
    <t>Розпорядження Представника Президента України по  області від 28.12.1992 р.№ 347, рішення облради від 26.05.2004 р.</t>
  </si>
  <si>
    <t>«Дуб в с.Підставки»</t>
  </si>
  <si>
    <t>Л.-Долинський р-н:  Підставська с/р; в с. Підставки</t>
  </si>
  <si>
    <t>Підставська сільська рада</t>
  </si>
  <si>
    <t>Розпорядження Представника Президента України по області від 28.12.1992 р.№ 347, рішення облради від 19.10.2000 р.</t>
  </si>
  <si>
    <t>«Дуб біля с.Миргородцеве»</t>
  </si>
  <si>
    <t>Л.-Долинський р-н:  Яснопільщанська с/р; на південь від колишнього с. Миргородцеві (нині Яснопільшина), у підніжжі схилу глибокої балки</t>
  </si>
  <si>
    <t>Яснопільська сільська рада</t>
  </si>
  <si>
    <t>«Гетьманський дуб»</t>
  </si>
  <si>
    <t>м. Глухів, на розі вулиць ім. Леніна та Артема</t>
  </si>
  <si>
    <t>Глухівська міська рада</t>
  </si>
  <si>
    <t>Рішення облради від 19.10.2000 р. та від 27.06.2008 р.</t>
  </si>
  <si>
    <t>«Доброславівські дерева»</t>
  </si>
  <si>
    <t>Охтирський р-н:  Чернеччинська с/р, с. Доброславівка</t>
  </si>
  <si>
    <t>Чернеччинська сільська рада</t>
  </si>
  <si>
    <t>«Алеї Трудового братства»</t>
  </si>
  <si>
    <t>Ямпільський р-н:  Воздвиженська с/р; на північ від с. Воздвиженське. ДП "Ямпільський агролісгосп": кв. 102 (вид. 47-48, 51-53, 56-58)</t>
  </si>
  <si>
    <t>Ямпільський р-н:  центральна частина смт. Ямпіль, вул. Боженка</t>
  </si>
  <si>
    <t>Ямпільська селищна рад</t>
  </si>
  <si>
    <t>«Віковий дуб в м.Буринь»</t>
  </si>
  <si>
    <t>Буринський р-н:  м. Буринь, вул. Першотравнева</t>
  </si>
  <si>
    <t>Буринська міська рада</t>
  </si>
  <si>
    <t>Рішення облради від 16.09.2004 р.</t>
  </si>
  <si>
    <t>«Дівоча гора»</t>
  </si>
  <si>
    <t>Глухівський р-н:  Студеноцька с/р; на відстані 1,3 км на північний захід від с. Студенок.ДП "Глухівський агролісгосп": кв. 117 (вид. 12)</t>
  </si>
  <si>
    <t>1. ДП «Глухівський агролісгосп»2. Студеноцька сільська рада</t>
  </si>
  <si>
    <t>«Модрина князів Щербатових»</t>
  </si>
  <si>
    <t>Недригайлівський р-н:  Тернівська селищ./р, смт. Терни</t>
  </si>
  <si>
    <t>Тернівська селищна рада</t>
  </si>
  <si>
    <t>«Дуб С.П.Супруна»</t>
  </si>
  <si>
    <t>Білопільський р-н:  Річківська с/р, с. Річки</t>
  </si>
  <si>
    <t>«Дуб-орел»</t>
  </si>
  <si>
    <t>Кролевецький р-н:  Реутинська с/р; ДП "Кролевецьке лісо-мисливське господарство": Хрещатинське л-во, кв. 46 (діл. 33)</t>
  </si>
  <si>
    <t>«Синівська»</t>
  </si>
  <si>
    <t>Л.-Долинський р-н:  Синівська с/р; в північній околиці с. Синівка</t>
  </si>
  <si>
    <t>«Дуб В.Ф.Кайдаша»</t>
  </si>
  <si>
    <t>Білопільський р-н:  Куянівська с/р, с. Куянівка</t>
  </si>
  <si>
    <t>Куянівська сільська рада</t>
  </si>
  <si>
    <t>«Русанівський гай»</t>
  </si>
  <si>
    <t>Л.-Долинський р-н:  Русанівська с/р; на території лікарні с. Русанівка</t>
  </si>
  <si>
    <t>Русанівська сільська амбулаторна лікарня</t>
  </si>
  <si>
    <t>«Русанівські дерева»</t>
  </si>
  <si>
    <t>Л.-Долинський р-н:  Русанівська с/р, с. Русанівка</t>
  </si>
  <si>
    <t>Русанівська загальноосвітня школаІ-ІІІ ступенів</t>
  </si>
  <si>
    <t>«Петрівські дуби»</t>
  </si>
  <si>
    <t>Лебединський р-н:  Михайлівська с/р; біля с. Михайловка. ДП "Лебединський лісгосп": Лебединське л-во, кв. 83 (діл. 6)</t>
  </si>
  <si>
    <t>«Алея письменників»</t>
  </si>
  <si>
    <t>Кролевецький р-н:  Ленінська с/р; на подвір’ї школи в с. Ленінське</t>
  </si>
  <si>
    <t>Ленінська загальноосвітня школаІ-ІІІ ступенів</t>
  </si>
  <si>
    <t>«Дуб Суханових»</t>
  </si>
  <si>
    <t>Сумський р-н:  Новосуханівська с/р, с. Новосуханівка</t>
  </si>
  <si>
    <t>Новосуханівська сільська рада</t>
  </si>
  <si>
    <t>«Глибока»</t>
  </si>
  <si>
    <t>Краснопільський р-н:  Угроїдська селищ./р; схили яру за західною околицею смт. Угроїди</t>
  </si>
  <si>
    <t>Угроїдська селищна рада</t>
  </si>
  <si>
    <t>«Парк Харитоненків»</t>
  </si>
  <si>
    <t>Краснопільський р-н:  Угроїдська селищ./р; в північно-східній частині смт. Угроїди; ДП "Краснопільський агролісгосп": кв. 58 (вид. 4)</t>
  </si>
  <si>
    <t>1. Угроїдська селищна рада2. ДП «Краснопільський агролісгосп»</t>
  </si>
  <si>
    <t>«Ракіта»</t>
  </si>
  <si>
    <t>Кролевецький р-н:  Ярославецька с/р; за південно-західною околицею с. Ярославець</t>
  </si>
  <si>
    <t>Кролевецька райдержалміністрація</t>
  </si>
  <si>
    <t>«Джерело Вакалівське»</t>
  </si>
  <si>
    <t>Сумський р-н:  Кияницька с/р; На північ від с.Вакалівщина.ДП "Сумський лісгосп": Піщанське л-во, кв. 123 (діл. 17, 25)</t>
  </si>
  <si>
    <t>Рішення облвиконкому від 20.06.1972 р.№ 306</t>
  </si>
  <si>
    <t>«Сім джерел»</t>
  </si>
  <si>
    <t>Глухівський р-н: Шалигинська селищ./р; поблизу південно-східної околиці смт.Шалигине, у підніжжя лівого корінного берега р. Лапуга. ДП "Глухівський агролісгосп": кв. 149 (вид. 39)</t>
  </si>
  <si>
    <t>ДП «Глухівський агролісгосп»</t>
  </si>
  <si>
    <t>«Джерело біля с.Рогинці»</t>
  </si>
  <si>
    <t>Роменський р-н:  Рогинська с/р, поблизу північної межі території сільради, на днищі балки, що впадає у верхів’я р. Хмелівка</t>
  </si>
  <si>
    <t>Рогинська сільська рада</t>
  </si>
  <si>
    <t>«Джерела в с.Гришине»</t>
  </si>
  <si>
    <t>Роменський р-н: Гришинська с/р; в південній околиці с. Гришине.ДП "Роменський агролісгосп": Роменське л-во, кв. 112 (вид. 38)</t>
  </si>
  <si>
    <t>«Джерело біля с.М.Бубни»</t>
  </si>
  <si>
    <t>Роменський р-н:  Малобубнівська с/р; між селами Малі Бібни - Бацмани</t>
  </si>
  <si>
    <t>Малобубнівська сільська рада</t>
  </si>
  <si>
    <t>«Джерела біля с.Артюхівка»</t>
  </si>
  <si>
    <t>Роменський р-н:  Артюхівська с/р; ДП "Роменський агролісгосп": Андріяшівське л-во, кв. 144 (вид. 43, 44)</t>
  </si>
  <si>
    <t>«Великосамбірська криниця»</t>
  </si>
  <si>
    <t>Конотопський р-н:  Великосамбірська с/р; на південь від с. Великий Самбір. ДП "Конотопський агролісгосп": кв. 76 (вид. 25)</t>
  </si>
  <si>
    <t>ДП «Конотопський агролісгосп»</t>
  </si>
  <si>
    <t>«Синя криниця»</t>
  </si>
  <si>
    <t>Ямпільський р-н: Свеська селищ./р; поряд з смт. Свеса. ДП "Свеський лісгосп": Свеське л-во, кв. 80 (вид. 14)</t>
  </si>
  <si>
    <t>Рішення облвиконкому від 15.04.1975 р. № 219, рішення облради від 26.05.2004 р.</t>
  </si>
  <si>
    <t>«Ходинські джерела»</t>
  </si>
  <si>
    <t>Глухівський р-н: Ходинська с/р; в с.Ходине</t>
  </si>
  <si>
    <t>Ходинська сільська рада</t>
  </si>
  <si>
    <t>Рішення облвиконкому від 27.09.1973 р. № 504, рішення облради від 19.10.2000 р.</t>
  </si>
  <si>
    <t>«Сварківські джерела»</t>
  </si>
  <si>
    <t>Глухівський р-н: Сварківська с/р; на околиці с.Сваркове</t>
  </si>
  <si>
    <t>Сварківська сільська рада</t>
  </si>
  <si>
    <t>«Заруцькі джерела»</t>
  </si>
  <si>
    <t>Глухівський р-н: Білокопитівська с/р; на околиці с.Заруцьке</t>
  </si>
  <si>
    <t>Білокопитівська сільська рада</t>
  </si>
  <si>
    <t>Глухівський р-н: Уздицька с/р; біля квартала 31 Баничського лісництва</t>
  </si>
  <si>
    <t>Уздицька сільська рада</t>
  </si>
  <si>
    <t>«Джерело»</t>
  </si>
  <si>
    <t>Глухівський р-н: Привільська с/р; ДП "Глухівський лісгосп", Слоутське л-во, кв. 50 (вид. 30)</t>
  </si>
  <si>
    <t>Рішення облвиконкому від 27.07.1977 р.№ 429</t>
  </si>
  <si>
    <t>«Панська криниця»</t>
  </si>
  <si>
    <t>С.-Будський р-н:  Очкинська с/р; с.Очкине</t>
  </si>
  <si>
    <t>Очкинська сільська рада</t>
  </si>
  <si>
    <t>Рішення облради від 04.03.1999</t>
  </si>
  <si>
    <t>«Озеро Журавлине»</t>
  </si>
  <si>
    <t>Сумський р-н:  Верхньосироватська с/р; 1,5 км на схід від с. Стінки. ДП "Сумський агролісгосп": кв. 30 (вид. 10)</t>
  </si>
  <si>
    <t>1. Верхньосироватська сільська рада2. ДП «Сумський агролісгосп»</t>
  </si>
  <si>
    <t>«Джерело-криниця»</t>
  </si>
  <si>
    <t>Кролевецький р-н:  Бистрицька с/р; поряд з автодорогою Київ - Москва. ДП "Кролевецьке лісомисливське господарство": Гружчанське л-во, кв. 34 (вид. 8)</t>
  </si>
  <si>
    <t>Рішення облвиконкому від 22.12.1982 р.№ 494</t>
  </si>
  <si>
    <t>«Джерело в с.Руднєве»</t>
  </si>
  <si>
    <t>Путивльський р-н: Руднєвська с/р; в с. Руднєве</t>
  </si>
  <si>
    <t>Руднєвська сільська рада</t>
  </si>
  <si>
    <t>Рішення облвиконкому від 21.12.1983 р.№ 407, рішення облради від 26.05.2004 р.</t>
  </si>
  <si>
    <t>«Джерело Барвінкове-1»</t>
  </si>
  <si>
    <t>Сумський р-н: Червоненська с/р; урочище "Мамаєвщина", біля с. Барвінкове. ДП "Сумський лісгосп": Низівське л-во, кв. 79 (діл. 12)**</t>
  </si>
  <si>
    <t>Рішення облвиконкому від 21.12.1983 р.№ 407, рішення облради від 19.10.2000 р.</t>
  </si>
  <si>
    <t>«Джерело Барвінкове-2»</t>
  </si>
  <si>
    <t>Сумський р-н: Червоненська с/р; урочище "Мамаєвщина", біля с. Барвінкове. ДП "Сумський лісгосп": Низівське л-во, кв. 79 (діл. 8)**</t>
  </si>
  <si>
    <t>Охтирський р-н: Чернеччинська с/р; ДП "Охтирський лісгосп": Охтирське л-во, кв. 71 (діл. 30)</t>
  </si>
  <si>
    <t>ДП «Охтирське лісове господарство»</t>
  </si>
  <si>
    <t>Рішення облвиконкому від 22.11.1984 р.№ 334</t>
  </si>
  <si>
    <t>«Джерело в ур.Цемкалка»</t>
  </si>
  <si>
    <t>Роменський р-н: Хоминцівська с/р; на північ відс.Вощилиха. ДП "Роменський лісгосп": Томашівське л-во, кв. 12 (діл. 12)**</t>
  </si>
  <si>
    <t>«Криниця біля с.Антоненкове»</t>
  </si>
  <si>
    <t>Л.-Долинський р-н: Саївська с/р; над ставком. ДП "Л.-Долинський агролісгосп": кв. 5 (вид. 23)</t>
  </si>
  <si>
    <t>Розпорядження Представника Президента по Сумській області від 28.12.1995 № 347, рішення облради від 19.10.2000 р.</t>
  </si>
  <si>
    <t>«Джерело в ур. Будилок»</t>
  </si>
  <si>
    <t>Недригайлівський р-н: Зеленківська с/р; ДП "Недригайлівський агролісгосп": кв. 86 (вид. 3)</t>
  </si>
  <si>
    <t>Розпорядження Представника Президента по Сумській області від 28.12.1995 № 347</t>
  </si>
  <si>
    <t>Путивльський р-н: Сафонівська с/р, в с. Спадщина</t>
  </si>
  <si>
    <t>Сафонівська сільська рада</t>
  </si>
  <si>
    <t>Рішення облвиконкому від 15.04.1975 р. № 219, рішення облради від 19.10.2000 р.</t>
  </si>
  <si>
    <t>«Озеро Червоне»</t>
  </si>
  <si>
    <t>Путивльський р-н: Червоноозерська с/р, в селі Червоне Озеро</t>
  </si>
  <si>
    <t>Червоноозерська сільська рада</t>
  </si>
  <si>
    <t>Рішення облвиконкому від 23.12.1981 р. № 609, рішення облради від 19.10.2000 р.</t>
  </si>
  <si>
    <t>«Туранівська криниця»</t>
  </si>
  <si>
    <t>Ямпільський р-н: Воздвиженська с/р; неподалік від с.Туранівка. ДП "Ямпільський агролісгосп": кв. 101 (вид. 52)</t>
  </si>
  <si>
    <t>«Річківська криниця»</t>
  </si>
  <si>
    <t>Білопільський р-н: Річківська с/р, с. Річки</t>
  </si>
  <si>
    <t>В.-Писарівський р-н: Добрянська с/р; ДП "Охтирський лісгосп": В.-Писарівське л-во, кв. 53 (діл. 10)**</t>
  </si>
  <si>
    <t>В.-Писарівський р-н: Ямненська с/р; ДП "В.-Писарівський агролісгосп": кв. 47 (вид. 18)</t>
  </si>
  <si>
    <t>«Гайдукова криниця»</t>
  </si>
  <si>
    <t>Буринський р-н: м. Буринь, поблизу вул. Кірова</t>
  </si>
  <si>
    <t>«Чернеччі джерела»</t>
  </si>
  <si>
    <t>м. Глухів; північно-західна околиця</t>
  </si>
  <si>
    <t>Рішення облради від 16.09.2004 р.та від 27.06.2008 р.</t>
  </si>
  <si>
    <t>«Ведмедівська криниця»</t>
  </si>
  <si>
    <t>Кролевецький р-н: Ярославецька с/р; ДП "Кролевецький агролісгосп": кв. 34 (вид. 35)</t>
  </si>
  <si>
    <t>1. Ярославецька сільська рада2. ДП «Кролевецький агролісгосп»</t>
  </si>
  <si>
    <t>«Криниця Д.Г.Голодного»</t>
  </si>
  <si>
    <t>Л.-Долинський р-н: Семенівська с/р; ДП "Л.-Долинський агролісгосп": кв. 3 (вид. 23)</t>
  </si>
  <si>
    <t>«Криниця графа Капніста»</t>
  </si>
  <si>
    <t>Лебединський р-н: Михайлівська с/р; лісовий масив на захід від с. Михайлівка. ДП "Лебединський лісгосп": Лебединське л-во, кв. 16 (діл. 10)**</t>
  </si>
  <si>
    <t>«Джерела Г.М.Юнака»</t>
  </si>
  <si>
    <t>Сумський р-н: Степанівська селищ./р; в смт. Степанівка</t>
  </si>
  <si>
    <t>Степанівська селищна рада</t>
  </si>
  <si>
    <t>«Відслонення пісків Полтавського ярусу»</t>
  </si>
  <si>
    <t>Лебединський р-н: Михайлівська с/р; на схилі вище с.Михайлівка</t>
  </si>
  <si>
    <t>Рішення облвиконкому від 20.06.1972 р.№ 305, рішення облради від 26.05.2004 р.</t>
  </si>
  <si>
    <t>«Шпилі Полтавського ярусу»</t>
  </si>
  <si>
    <t>Сумський р-н: Шпилівська с/р; на схилі балки вище с. Шпилівка</t>
  </si>
  <si>
    <t>Шпилівська сільська рада</t>
  </si>
  <si>
    <t>«Попів камінь»</t>
  </si>
  <si>
    <t>Л.-Долинський р-н: Беївська с/р; околиці с. Беєве. ДП "Л.-Долинський агролісгосп": кв. 15 (вид. 47-49)</t>
  </si>
  <si>
    <t>«Спаські валуни»</t>
  </si>
  <si>
    <t>Кролевецький р-н: Ленінська с/р; садиба філії станції юних натуралістів в с. Леніське</t>
  </si>
  <si>
    <t>Ленінська сільська рада</t>
  </si>
  <si>
    <t>«Хоружівські валуни»</t>
  </si>
  <si>
    <t>Недригайлівський р-н: Хоружівська с/р, с.Хоружівка</t>
  </si>
  <si>
    <t>Хоружівська сільська рада</t>
  </si>
  <si>
    <t>«Сквер І.М.Кожедуба»</t>
  </si>
  <si>
    <t>Шосткинський р-н: Ображіївська с/р, с. Ображіїка</t>
  </si>
  <si>
    <t>Ображіївська сільська рада</t>
  </si>
  <si>
    <t>Рішення облради від 30.08.2005 р.</t>
  </si>
  <si>
    <t>«Козацька могила»</t>
  </si>
  <si>
    <t>Конотопський р-н: Шаповалівська с/р; с. Шаповалівка</t>
  </si>
  <si>
    <t>Шаповалівська сільська рада</t>
  </si>
  <si>
    <t>«Кросна»</t>
  </si>
  <si>
    <t>Конотопський р-н: Козацька с/р; давньослов'янське городище "Кросна". ДП "Конотопський агролісгосп": кв. 37 (вид. 21-22)</t>
  </si>
  <si>
    <t>Рішення облради від27.06.2008 р.</t>
  </si>
  <si>
    <t>Білопільський р-н: Куянівська с/р, с. Куянівка</t>
  </si>
  <si>
    <t>«Мамонтове»</t>
  </si>
  <si>
    <t>Недригайлівський р-н: Кулішівська с/р, с. Кулішівка</t>
  </si>
  <si>
    <t>Кулішівська сільська рада</t>
  </si>
  <si>
    <t>«Ботанічний сад СДПУ ім. А.С.Макаренка»</t>
  </si>
  <si>
    <t>м. Суми; вул.20 Років Перемоги</t>
  </si>
  <si>
    <t>Сумський державний педагогічний університет  ім.. А.С. Макаренка</t>
  </si>
  <si>
    <t>Рішення облвиконкому від 27.09.1973 р.№ 504, рішення від 19.10.2000 р.</t>
  </si>
  <si>
    <t>«Ямпільський»</t>
  </si>
  <si>
    <t>Ямпільський р-н;  в північно-західній околиці смт. Ямпіль</t>
  </si>
  <si>
    <t>Ямпільська районна станція юних натуралістів</t>
  </si>
  <si>
    <t>«Юннатівський»</t>
  </si>
  <si>
    <t>м. Суми; вул. Харківська, 13</t>
  </si>
  <si>
    <t>Сумський міський центр еколого-натуралістичної творчості учнівської молоді</t>
  </si>
  <si>
    <t>Недригайлівський р-н: Тернівська селищ./р, в смт. Терни</t>
  </si>
  <si>
    <t>Рішення облвиконкому від 22.12.1970 р.№ 362</t>
  </si>
  <si>
    <t>«Роменський»</t>
  </si>
  <si>
    <t>м. Ромни; в центральній частині міста</t>
  </si>
  <si>
    <t>Міський парк культури та відпочинкуім. Т.Г. Шевченка</t>
  </si>
  <si>
    <t>«Асмолова»</t>
  </si>
  <si>
    <t>м. Суми; по пл. Свердлова, 14</t>
  </si>
  <si>
    <t>КЗ «Сумський обласний спеціалізований диспансер радіаційного захисту населення»</t>
  </si>
  <si>
    <t>Рішення облвиконкому від 13.07.1971 р.№ 355, рішення облради від 27.06.2008 р.</t>
  </si>
  <si>
    <t>«Басівський»</t>
  </si>
  <si>
    <t>м. Суми; вул. Санаторна, 2</t>
  </si>
  <si>
    <t>1. КП «Зеленбуд»2. КЗ «Обласний перинатальний центр»3. Сумський державний університет4. Сумська міська рада</t>
  </si>
  <si>
    <t>Рішення облвиконкому від 20.06.1973 р.№ 305, рішення облради від 09.07.2009 р.</t>
  </si>
  <si>
    <t>«Веретенівський»</t>
  </si>
  <si>
    <t>м. Суми; на території сільськогосподарського технікуму</t>
  </si>
  <si>
    <t>Рішення облвиконкому від 20.06.1973 р.№ 305, рішення облради від 27.06.2008 р.</t>
  </si>
  <si>
    <t>«Огнівщина»</t>
  </si>
  <si>
    <t>м. Ромни; на розі вулиць Горького та Урицького</t>
  </si>
  <si>
    <t>Роменський сільськогосподарський технікум</t>
  </si>
  <si>
    <t>«Великобобрицький»</t>
  </si>
  <si>
    <t>Краснопільський р-н: Великобобрицька с/р, в с. Великий Бобрик</t>
  </si>
  <si>
    <t>Великобобрицька сільська рада</t>
  </si>
  <si>
    <t>Кролевецький р-н: Дубовицька с/р, в с. Дубовичі</t>
  </si>
  <si>
    <t>Дубовицька сільська рада</t>
  </si>
  <si>
    <t>«Ярославецький»</t>
  </si>
  <si>
    <t>Кролевецький р-н: Ярославецька с/р, в с. Ярославець</t>
  </si>
  <si>
    <t>Ярославецька сільська рада</t>
  </si>
  <si>
    <t>Путивльський р-н: Волокитинська с/р, в с. Волокитине</t>
  </si>
  <si>
    <t>Волокитинська сільська рада</t>
  </si>
  <si>
    <t>«Низівський»</t>
  </si>
  <si>
    <t>Сумський р-н: Низівська селищ./р, в смт. Низи</t>
  </si>
  <si>
    <t>Низівська селищна рада</t>
  </si>
  <si>
    <t>«Гребениківський»</t>
  </si>
  <si>
    <t>Тростянецький р-н: Гребениківська с/р; в с. Гребениківка. ДП "Тростянецький агролісгосп": кв. 3 (вид. 1)</t>
  </si>
  <si>
    <t>1. ДП «Тростянецький агролісгосп»2. Гребениківська сільська рада</t>
  </si>
  <si>
    <t>«Воздвиженський»</t>
  </si>
  <si>
    <t>Ямпільський р-н: Воздвиженська селищ./р; в с.Воздвиженське. ДП "Ямпільський агролісгосп": кв. 102 (вид. 28-30, 34-39, 69-70)</t>
  </si>
  <si>
    <t>1. ДП «Ямпільський агролісгосп»2. Воздвиженська сільська рада</t>
  </si>
  <si>
    <t>Рішення облвиконкому від 20.06.1972 р.№ 305, рішення облради від 27.04.2001 р.</t>
  </si>
  <si>
    <t>«Пивний ліс»</t>
  </si>
  <si>
    <t>м. Ромни; біля Роменського пивзаводу та заводу "Поліграфмаш"</t>
  </si>
  <si>
    <t>Роменське житлово-комунальне господарство</t>
  </si>
  <si>
    <t>«Кириківський»</t>
  </si>
  <si>
    <t>В.-Писарівський р-н: Кириківська селищ./р; в смт. Кириківка</t>
  </si>
  <si>
    <t>Кириківська селищна рада</t>
  </si>
  <si>
    <t>Рішення облвиконкому від 15.04.1975 р.№ 219</t>
  </si>
  <si>
    <t>Кролевецький р-н: Камінська с/р; в с. Камінь</t>
  </si>
  <si>
    <t>Рішення облвиконкому від 31.12.1980 р.№ 704</t>
  </si>
  <si>
    <t>«Хотінський»</t>
  </si>
  <si>
    <t>Сумський р-н: Хотінська селищ./р; в смт. Хотінь. ДП "Сумський агролісгосп": кв. 19 (вид. 11-12, 15-19)</t>
  </si>
  <si>
    <t>ДП «Сумський агролісгосп»</t>
  </si>
  <si>
    <t>Рішення облвиконкому від 19.10.1989 р.№ 210</t>
  </si>
  <si>
    <t>«Юнаківський»</t>
  </si>
  <si>
    <t>Сумський р-н: Юнаківська с/р; в с. Юнаківка</t>
  </si>
  <si>
    <t>Юнаківська сільська рада</t>
  </si>
  <si>
    <t>«Княгині Львової»</t>
  </si>
  <si>
    <t>Конотопський р-н: Бочечківська с/р; в с. Бочечки. ДП "Конотопський агролісгосп": кв. 51 (вид. 11)</t>
  </si>
  <si>
    <t>«Шкуратівський»</t>
  </si>
  <si>
    <t>Білопільський р-н: Шкуратівська с/р; в с. Шкуратівка</t>
  </si>
  <si>
    <t>Шкуратівська сільська рада</t>
  </si>
  <si>
    <t>Рішення облвиконкому від 19.08.1991 р. № 138, рішення облради від 26.05.2004 р.</t>
  </si>
  <si>
    <t>«Дендропарк Глухівського держлісгоспу»</t>
  </si>
  <si>
    <t>м. Глухів; ДП "Глухівський лісгосп", подвір'я лісгоспу</t>
  </si>
  <si>
    <t>Рішення облради від 16.09.2004 р. та від 27.06.2008 р.</t>
  </si>
  <si>
    <t>«Дендропарк Конотопського лісгоспу»</t>
  </si>
  <si>
    <t>м. Конотоп; ДП "Конотопський лісгосп", подвір'я лісгоспу</t>
  </si>
  <si>
    <t>Постанова Ради Міністрів УРСР від 07.01.1987 р. № 2, рішення облради від 13.10.1994 р.</t>
  </si>
  <si>
    <t>Постанова Ради Міністрів УРСР від 25.02.1980 р. № 132, рішення облради від 13.10.1994 р.</t>
  </si>
  <si>
    <t>«Хухрянський»</t>
  </si>
  <si>
    <t>«Бакирівський»</t>
  </si>
  <si>
    <t>«Климентівський»</t>
  </si>
  <si>
    <t>«Мутинський»</t>
  </si>
  <si>
    <t xml:space="preserve">«Бочечанський» </t>
  </si>
  <si>
    <t>«Єзучський»</t>
  </si>
  <si>
    <t xml:space="preserve">«Мариця» </t>
  </si>
  <si>
    <t>«Саївський»</t>
  </si>
  <si>
    <t>«Катеринівський»</t>
  </si>
  <si>
    <t>«Довге»</t>
  </si>
  <si>
    <t xml:space="preserve">«Лозовогрушевий» </t>
  </si>
  <si>
    <t xml:space="preserve">«Грушевський» </t>
  </si>
  <si>
    <t xml:space="preserve">«Пристайлівський» </t>
  </si>
  <si>
    <t xml:space="preserve">«Озаричанський» </t>
  </si>
  <si>
    <t>«Ямний»</t>
  </si>
  <si>
    <t xml:space="preserve">«Присеймський» </t>
  </si>
  <si>
    <t>«Прудищанська дача»</t>
  </si>
  <si>
    <t xml:space="preserve">«Сумська діброва» </t>
  </si>
  <si>
    <t xml:space="preserve">«Красне» </t>
  </si>
  <si>
    <t xml:space="preserve">«Веселе» </t>
  </si>
  <si>
    <t>«Нескучанська дача»</t>
  </si>
  <si>
    <t xml:space="preserve">«Литовський бір» </t>
  </si>
  <si>
    <t xml:space="preserve">«Драгомирівщина» </t>
  </si>
  <si>
    <t xml:space="preserve">«Залугове» </t>
  </si>
  <si>
    <t>«Новослобідські дуби»</t>
  </si>
  <si>
    <t xml:space="preserve">«Сосни» </t>
  </si>
  <si>
    <t xml:space="preserve">«Дуби» </t>
  </si>
  <si>
    <t xml:space="preserve">Разом пам’яток природи гідрологічних </t>
  </si>
  <si>
    <t xml:space="preserve">«Криничка» </t>
  </si>
  <si>
    <t>«Джерело кремньове»</t>
  </si>
  <si>
    <t>«Спадщанське озеро»</t>
  </si>
  <si>
    <t>«Джерело біля с.Вікторове»</t>
  </si>
  <si>
    <t>Разом пам’яток природи геологічних</t>
  </si>
  <si>
    <t xml:space="preserve">Разом пам’яток природи комплексних </t>
  </si>
  <si>
    <t>Ботанічний сад</t>
  </si>
  <si>
    <t>Всього ботанічних садівмісцевого значення</t>
  </si>
  <si>
    <t xml:space="preserve">«Волокитинський» </t>
  </si>
  <si>
    <t xml:space="preserve">«Камінський» </t>
  </si>
  <si>
    <t xml:space="preserve"> "Медобори" </t>
  </si>
  <si>
    <t>Гусятинський район, смт.Гримайлiв,  вул. Міцкевича, 21</t>
  </si>
  <si>
    <t>Адміністрація природного заповідника "Медобори" Держкомлісу України</t>
  </si>
  <si>
    <t>"Кременецькі гори"</t>
  </si>
  <si>
    <t xml:space="preserve">Кременецький та Шумський райони, кв.кв. 40,41, 43, 44, 46, 47,71 Кременецького л-во, кв. 19-22, 24- 53, 55-68 Білокриницьке л-во, кв.кв. 55-88, кв. 90 вид. 1-8, 9.1, 10-18, 20-25, 27-31, кв. 91 вид.11, 3-9, 10.1, 11-20, кв.кв. 92-93, 95 Волинське л-во ДП "Кременецьке лісове  господарство" </t>
  </si>
  <si>
    <t>Міністерство екології та природних ресурсів України, Державне підприємство "Кременецьке лісове господарства" -5792,6 га, природний заповідник "Медобори" - 1000,0 га, КРЛП "Кремліс" - 137,0 га</t>
  </si>
  <si>
    <t>Указ Президента України від 11.12.2009 №1036/2009</t>
  </si>
  <si>
    <t>"Дністровський каньйон"</t>
  </si>
  <si>
    <t>Борщівський, Бучацький, Заліщицький, Монастириський райони, кв. кв. 5-13, 16-24, 49, 50, 55-67, 69, 74, 86-88 Дорогичівського л-во, кв. кв. 33, 50-52, 54-66, 69-80 Язловецьке л-во, кв.кв. 21, 23-30, 71, 80-83 Золотопотіцьке л-во, кв.кв. 83-86 Коропецьке л-во ДП "Бучацьке лісове господарство",  кв.кв. 56-62 Наддністрянського л-во, кв.кв. 16 вид. 1 Гермаківське л-во, кв.кв. 52-54, 58-61, 80-83, 90-93  Мельнице-Подільське л-во, кв.кв.11, 31-35,21,27,37,42,45-48,38-42, 64, 74-85 Заліщицьке л-во, кв.,кв.2 вид.7 Шупарське л-во ДП "Чортківське лісове господарство"</t>
  </si>
  <si>
    <t>Міністерство екології та природних ресурсів України, Державне підприємство "Бучацьке лісове господарство" - 4640,14 га, Державне підприємство "Чортківське лісове господарство" - 2334,7, ВАТ "Тернопільобленерго" - 250,35 га, Дністровська ГЕС-1 ПАТ "Укргідроенерго" - 73,4 га, Тернопільський національний економічний університет - 4,5 га, Чортківський державний коледж - ь6,2 га га, Більче-Золотецька сільська рада -11,0 га, Служба автомобільних доріг у Тернопільській області - 2,7 га, Дочірнє підприємство - оздоровчий комплекс "Лісовий" ЗАТ по туризму та екскурсіям "Тернопільтурист", ПП Юрків В.М. - 1,71, Бучацький міжгосподарський дитячий заклад "Лісовий дзвіночок" - 4,0 га, ПП "Кромвель" - 5,48 га, відокремлений підрозділ національного університету біоресурсів і природокористування України Заліщицький аграрний коледж ім.Є.Храпливого  - 245,7 га, Бучацька района державна адміністрація - 733,3 га, Борщівська районна адміністрація - 702,8 га, Заліщицька райдержадміністрація - 1416,67 га, Монастириська райдержадміністрації- 388,0 га</t>
  </si>
  <si>
    <t>Указ Президента України від 03.02.2010 №96/2010</t>
  </si>
  <si>
    <t xml:space="preserve">"Касперівський"                           </t>
  </si>
  <si>
    <t>Борщівський район, с.Бiльче-Золоте, Заліщицький район села: Касперівці, Винятинці, Новосілка, Мишків, Блищанка,  кв.21 вид. 1, 8,11, 13, 13.1; кв.27, кв.31, кв.32 вид.1-4, кв.33 вид.1-4, 8, кв.34; кв.35 вид.4, 6, 6.1, 6.2, 11, 11.1, 12, кв.37 вид.1, 4, 5; кв.42; кв.45 вид. 4 - 6, 8; кв.47 вид.1 – 3, кв.48 вид.1 - 2, 10 – 13, кв.84, кв.85 Заліщицького лісництва та  кв. 11, кв.64 вид.1 ,38,40,41-46 Наддністрянського лісництва Державного підприємства “Чортківське лісове господарство” лісове  урочище "Діброва", долина р.Серет з мальовничим водосховищем та прилеглими схилами</t>
  </si>
  <si>
    <t>ДП "Чорткiвське лiсове господарство" - 422,0 га, Касперівська сільська рада - 44,0 га, Винятинська  - 46,8 га, ВАТ "Тернопільобленерго"  - 257,7 га,  Товариство з обмеженою відповідальністю "Росинка" - 2,5 га, Винятинська сільська  рада - 45,0 га.</t>
  </si>
  <si>
    <t>Постанова Ради Міністрів УРСР вiд 19.04.1977 р. № 198</t>
  </si>
  <si>
    <t xml:space="preserve">"Дача Галiлея"                          </t>
  </si>
  <si>
    <t xml:space="preserve">Чортківський район, села: Улашківці, Росохач, Сосулівка, Милівці, Залісся, Заболотівка, Борщівський район, с.Озеряни, Улашківське лісництво, кв.29-74, лісове урочище  "Дача Галілея"  </t>
  </si>
  <si>
    <t xml:space="preserve">ДП "Чорткiвське лiсове господарство"                                                            </t>
  </si>
  <si>
    <t>Постанова Ради Міністрів УРСР вiд 28.10.1974 р. № 500</t>
  </si>
  <si>
    <t xml:space="preserve">"Суразька дача"                        </t>
  </si>
  <si>
    <t xml:space="preserve">Шумський район, с.Сураж, с.Андрушівка, с.Васьківці, Суразьке лісництво, кв.39-174, лісове урочище "Суразька дача"                       </t>
  </si>
  <si>
    <t>ДП "Кременецьке лiсове господарство"</t>
  </si>
  <si>
    <t>Постанова Ради Міністрів УРСР вiд 03.08.1978 р. № 383</t>
  </si>
  <si>
    <t xml:space="preserve">"Жижавський"                              </t>
  </si>
  <si>
    <t>Заліщицький район, с.Зелений Гай, лівий схил Дністра, лісове урочище "Жижава"</t>
  </si>
  <si>
    <t>Відокремлений підрозділ національного університету біоресурсів і природокористування України "Заліщицький аграрний коледж ім.Є.Храпливого„</t>
  </si>
  <si>
    <t xml:space="preserve">"Обiжевський"                            </t>
  </si>
  <si>
    <t>Заліщицький район,  с.Добрівляни, північна околиця, Заліщицьке лісництво, кв.74 в.1-7; кв. 75 в. 1-8, 18-20;  кв. 76 в.1-6.1, 6.2, 7-11;  кв. 77 в. 1-11;  кв.78 в.1- 4, 7- 9, 11–15, кв.79 в.1-5, 12-14, 18, 26,  лісове урочище "Обіжева"</t>
  </si>
  <si>
    <t xml:space="preserve">ДП "Чорткiвське лiсове господарство"  </t>
  </si>
  <si>
    <t xml:space="preserve">"Яблунiвський"                            </t>
  </si>
  <si>
    <t>Гусятинський район, с.Яблунівка, м.Копичинці, с.Федорівка,  Яблунівське лісництво кв. кв.1, 6-12, 30-35,46-51, 63-65, 73,74, Копиченецьке лісництво кв.кв. 2-5, 13-16, 36-40, 52-56, 66-70, лісове урочище "Дача "Яблунів"</t>
  </si>
  <si>
    <t xml:space="preserve">ДП "Чорткiвське лiсове господарство" </t>
  </si>
  <si>
    <t>Постанова Ради Міністрів УРСР вiд 16.12.1982 р. № 617</t>
  </si>
  <si>
    <t xml:space="preserve">"Шупарський"                             </t>
  </si>
  <si>
    <t xml:space="preserve">Борщівський район,      с.Шупарка, Шупарське л-во  кв. 14-28, 29 вид.1,2,11, лісове урочище "Шупарка" </t>
  </si>
  <si>
    <t>ДП "Чорткiвське лiсове господарство"</t>
  </si>
  <si>
    <t xml:space="preserve">Постанова Ради Міністрів УРСР вiд 07.01.1987р. № 2 </t>
  </si>
  <si>
    <t xml:space="preserve">"Веселiвський"                            </t>
  </si>
  <si>
    <t>Кременецький район,       с. Веселівка,  Бiлокриницьке  л-во, кв.31, вид.39, кв. 32, 46, 45, вид.1,2, лісове урочище "Антонівці-Свинодебри"</t>
  </si>
  <si>
    <t xml:space="preserve">"Довжоцький"                            </t>
  </si>
  <si>
    <t>Шумський район, с.Башківці, Бiлокриницьке л-во, кв.64, лісове урочище "Антонівці-Свинодебри"</t>
  </si>
  <si>
    <t xml:space="preserve">ДП "Кременецьке лісове господарство" </t>
  </si>
  <si>
    <t xml:space="preserve">"Голицький"                              </t>
  </si>
  <si>
    <t>Бережанський район, с.Гутисько, гора Голиця, схил зх. і пн.зх. експозиції</t>
  </si>
  <si>
    <t>Відокремлений підрозділ національного університету біоресурсів і природокористування України „Бережанський агротехнічний інститут„</t>
  </si>
  <si>
    <t xml:space="preserve">"Урочище "Криве"                        </t>
  </si>
  <si>
    <t>Заліщицький район, с.Касперівці, лівий схил меандри Дністра, пд. сх. частина від лісового урочища в сторону с.Городок</t>
  </si>
  <si>
    <t>Касперівська сільська рада</t>
  </si>
  <si>
    <t xml:space="preserve">"Серетський"                           </t>
  </si>
  <si>
    <t>Тернопільський район, с.Плотича, с.Великий Глибочок,      с. Івачів Долішній, Зборівський район, с.Малашівці, с.Кобзарівка, с.Чернихів,      с.Глядки, с.Городище, с.Носівці, заболочена заплава р.Серет з Івачівською водоймою та фрагмент заплави р.Лопушанка</t>
  </si>
  <si>
    <t>Великоглибочецька (138,6га), Івачеводолішнівська (68,8га), Плотицька (93,9га) сільські ради  Тернопільського району, Чернихівська (266,7га), Малашівська (501,9га), Городищенська (64,04га), Кобзарівська (62,10 га) сільські ради Зборівського району, Державне підприємство “Тернопільводоканал” (0,30га),  Зборівського району, приватний підприємець Бігун Богдан Костянтинович (24,96 га).</t>
  </si>
  <si>
    <t>Постанова Ради Міністрів УРСР вiд 25.02.1980р . №132, із змінами затвердженими постановою Ради Міністрів УРСР вiд 12.12.1983 р. № 495</t>
  </si>
  <si>
    <t xml:space="preserve">"Семикiвський"                            </t>
  </si>
  <si>
    <t>Козівський район, с.Росоховатець, Теребовлянський район, с.Семиківці, с.Соснів, заболочена заплава р.Студинка</t>
  </si>
  <si>
    <t xml:space="preserve"> Ішківська сільська рада Козівського району       /49,0 га/, Семиківська сільська рада Теребовлянського району /57,0 га/, Соснівська сільська рада  Теребовлянського району /58,0 га/. </t>
  </si>
  <si>
    <t>Постанова Ради Міністрів УРСР вiд 25.02.1980 р. № 132</t>
  </si>
  <si>
    <t xml:space="preserve">"Чистилiвський"                          </t>
  </si>
  <si>
    <t xml:space="preserve">Тернопільський район, с.Плотича, с.Чистилів, с.Біла,       с. В.Глибочок, мікрорайон "Пронятин"   </t>
  </si>
  <si>
    <t xml:space="preserve">Чистилівська (26,1 га), Великоглибочецька (136,5 га), Плотицька    (26,0 га),  Білецька (18,6 га) сільські ради,  ТОВ Україна (113,8га)  </t>
  </si>
  <si>
    <t>Постанова Ради Міністрів УРСР вiд 25.02.80р . № 132</t>
  </si>
  <si>
    <t>Урочище "Трубчин"</t>
  </si>
  <si>
    <t>Борщівський район, с.Трубчин, лівий берег р. Дністер,  400 м нижче села</t>
  </si>
  <si>
    <t>Вигодська сільська рада</t>
  </si>
  <si>
    <t>Розпорядження Ради Міністрів УРСР від 14.10.1975р.  № 780-р</t>
  </si>
  <si>
    <t>Урочище "Глоди"</t>
  </si>
  <si>
    <t>Заліщицький район, с.Колодрібка, Наддністрянське л-во, кв.56 в.28, лісове урочище "Глоди"</t>
  </si>
  <si>
    <t>Урочище "Заліщицька діброва в Шутроминцях"</t>
  </si>
  <si>
    <t>Заліщицький район, с.Шутроминці, Дорогичівське  л-во, кв.23 в.1-32,   лісове урочище "Шутроминці"</t>
  </si>
  <si>
    <t>ДП "Бучацьке лiсове господарство"</t>
  </si>
  <si>
    <t>Урочище "Подільська бучина в Іванкові"</t>
  </si>
  <si>
    <t>Борщівський район, с.Іванків, Скала-Подільське   л-во, кв.93 в.6, кв.94 в.8, 9, кв.97 в.6, кв.98 в.1, лісове урочище "Дача "Скала-Подільська"</t>
  </si>
  <si>
    <t>ДП "Чорткiвське лiсове господарство”</t>
  </si>
  <si>
    <t>Печера "Оптимістична"</t>
  </si>
  <si>
    <t>Борщівський район, с.Королівка, Шупарське  л-во, кв.2 в.7,   лісове урочище "Королівка"</t>
  </si>
  <si>
    <t>Львівська міська громадська організація - спелеоклубу «Циклоп»</t>
  </si>
  <si>
    <t>Розпоряддження Ради Міністрів України від 02.08.1971р. №611-р</t>
  </si>
  <si>
    <t>Печера "Озерна"</t>
  </si>
  <si>
    <t>Борщівський район, с.Стрілківці, серед полів</t>
  </si>
  <si>
    <t>Тернопільська міська громадська організація „клуб спелеологів „Поділля„</t>
  </si>
  <si>
    <t>Розпорядження Ради Міністрів УРСР від 02.08.1971 р. №611-р</t>
  </si>
  <si>
    <t>Печера "Кришталева"</t>
  </si>
  <si>
    <t>Борщівський район, с.Кривче, лівий схил долини р.Циганка</t>
  </si>
  <si>
    <t>Тернопільський обласний комунальний центр туризму, краєзнавства, спорту та екскурсій учнівської молоді управління освіти</t>
  </si>
  <si>
    <t>Розпорядження Ради Міністрів УРСР від 07.08.1963 р.  №1180-р</t>
  </si>
  <si>
    <t>Печера "Вертеба"</t>
  </si>
  <si>
    <t>Борщівський район, с.Більче-Золоте, в 2-х км на пн.-зх.   від села</t>
  </si>
  <si>
    <t>Борщівський обласний комунальний краєзнавчий музей</t>
  </si>
  <si>
    <t>Печера "Ювілейна"</t>
  </si>
  <si>
    <t>Борщівський район,  с.Сапогів,  серед полів</t>
  </si>
  <si>
    <t>Сапогівська сільська рада</t>
  </si>
  <si>
    <t xml:space="preserve">Розпорядження Ради Міністрів УРСР від 02.08.1971 р. №611-р </t>
  </si>
  <si>
    <t>Печера "Млинки"</t>
  </si>
  <si>
    <t>Чортківський район, с.Залісся, правий схил потічка Млинки, верхня тераса</t>
  </si>
  <si>
    <t>Заліссянська сільська рада</t>
  </si>
  <si>
    <t>Печера "Перлина"</t>
  </si>
  <si>
    <t>Гусятинський район, с.Крутилів, Краснянське л-во, кв.51 в.4</t>
  </si>
  <si>
    <t>Адміністрація природного заповідника "Медобори"</t>
  </si>
  <si>
    <t xml:space="preserve">"Кременецький" </t>
  </si>
  <si>
    <t>ботанічний  сад</t>
  </si>
  <si>
    <t>Кременецький район, м.Кременець, вул.Ботанічна, 5</t>
  </si>
  <si>
    <t>Постанова Ради Міністрів УРСР вiд 17.03.1990 р. № 57</t>
  </si>
  <si>
    <t xml:space="preserve">"Гермаківський" </t>
  </si>
  <si>
    <t>Борщівський район, с.Гермаківка, Гермаківське л-во, кв.15 вид.17, лісове урочище "Дача Романського"</t>
  </si>
  <si>
    <t>Постанова Ради Міністрів УРСР вiд 22.07.1983 р. № 311</t>
  </si>
  <si>
    <t xml:space="preserve">"Хоростківський" </t>
  </si>
  <si>
    <t>Гусятинський район, м.Хоростків, вул. Незалежності,19</t>
  </si>
  <si>
    <t xml:space="preserve">Державному підприємству „Дослідне господарство „Подільське” Тернопільського інституту агропромислового виробництва НААН України </t>
  </si>
  <si>
    <t>"Раївський парк"</t>
  </si>
  <si>
    <t>парк - пам'ятка садово-паркового мистецтва</t>
  </si>
  <si>
    <t>Бережанський район, с.Рай, Бережанське л-во, кв.24 в.2,  лісове урочище "Рай"</t>
  </si>
  <si>
    <t>Відокремлений підрозділ національного університету біоресурсів і природокористування України „Бережанський агротехнічний інститут„  Єпархіальне управління Сокальської єпархії  УГКЦ - 3,8314 га</t>
  </si>
  <si>
    <t>Постанова Ради Міністрів УРСР вiд 29.01.1960 р. № 105</t>
  </si>
  <si>
    <t>"Скала-Подільський парк"</t>
  </si>
  <si>
    <t>Борщівський район, смт. Скала-Подільська, територія оздоровчого комплексу "Збруч"</t>
  </si>
  <si>
    <t>Оздоровчий комплекс  "Збруч", філія Тернопільського обласного закритого акціонерного товариства з туризму та екскурсій "Тернопільтурист", Скала-Подільська міська комунальна поліклініка - 1,2973 га</t>
  </si>
  <si>
    <t>"Більче-Золотецький парк"</t>
  </si>
  <si>
    <t>Борщівський район, с.Більче-Золоте</t>
  </si>
  <si>
    <t>Більче-Золотецька сільська рада</t>
  </si>
  <si>
    <t>"Вишнівецький парк"</t>
  </si>
  <si>
    <t>Збаразький район, смт.Вишнівець</t>
  </si>
  <si>
    <t>Збаразький державний історико-архітектурний заповідник "Замки Тернопілля"</t>
  </si>
  <si>
    <t xml:space="preserve">Території та об'єкти ПЗФ місцевого значення </t>
  </si>
  <si>
    <t>Борщівський, Заліщицький, Бучацький і Монастириський райони, пн. межа проходить вздовж автошляху між селами Діброва, Коропець, Берем'яни, Свершківці, Хмелева, Дорогичівка, Шутроминці, Нирків, Нагіряни, Торське, Глушка, Бедриківці, Городок, Синьків, Колодрібка, Устя, Мельниця-Подільська, Дзвиняч, Урожайне, Вигода, Окопи, пд. межа  - по р.Дністер</t>
  </si>
  <si>
    <t>Рiшення виконавчого комітету Тернопільської обласної ради вiд 30.08.1990 р. № 191 та вiд 29.11. 1990 р. № 273</t>
  </si>
  <si>
    <t>"Зарваницький"</t>
  </si>
  <si>
    <t>Теребовлянський район, с.Зарваниця, Бучацьке л-во, кв.15-21, лісове урочище "Вишнівчик", заплава р.Стрипа</t>
  </si>
  <si>
    <t xml:space="preserve">ДП "Бучацьке лiсове господарство" - 262,9 га,  Зарваницька сільська рада Теребовлянського району  - 8,69 га,
Тернопільська єпархія Української греко-католицької церкви - 11,41 га </t>
  </si>
  <si>
    <t>Рiшення Тернопільської обласної ради  вiд 18. 03. 1994 р.</t>
  </si>
  <si>
    <t>"Загребелля"</t>
  </si>
  <si>
    <t>м.Тернопіль, дендропарк по вул.Львівській-Бережанській, лісопарк "Кутківці", лісове урочище "Пронятин", став з намитою частиною і гребним каналом</t>
  </si>
  <si>
    <t>Рiшення Тернопільської обласної ради  вiд 18. 03. 1994 р., зі змінами, затвердженими рішенням Тернопільської обласної ради від 23.12.2005 №517</t>
  </si>
  <si>
    <t xml:space="preserve">Полупанівська "Свята гора"  </t>
  </si>
  <si>
    <t>Підволочиський район,  с.Полупанівка,  пн.-сх. околиця,  схил Товтрової гряди південно-західної експозиції,  на південь від церковних споруд (ур. “Свята гора”), між церквою та лісовим урочищем “Грабовник”</t>
  </si>
  <si>
    <t>Староскалатська сільська рада</t>
  </si>
  <si>
    <t>Рiшення Тернопільської обласної ради  вiд 18.03.1994 р.</t>
  </si>
  <si>
    <t>"Киданецькі скелі"</t>
  </si>
  <si>
    <t>Збаразький район,      в 2-х км на захід від села Киданці, в межах Товтрової гряди</t>
  </si>
  <si>
    <t>Киданецька сільська рада</t>
  </si>
  <si>
    <t>Рішення Тернопільської обласної ради від 08.09.2006р. № 44</t>
  </si>
  <si>
    <t>"Галущинецький"</t>
  </si>
  <si>
    <t>Підволочиський район, с.Галущинці, фрагмент Товтрової гряди, на південь від Галущинецького кар'єру, схил пд.-зх. експозиції</t>
  </si>
  <si>
    <t>Галущинецька сільська рада</t>
  </si>
  <si>
    <t>Рiшення Тернопільської обласної ради  вiд 26.02.1999 р. № 50</t>
  </si>
  <si>
    <t>„Стінка Улашківська„</t>
  </si>
  <si>
    <t>Чорткіський район, с. Улашківці, кв.93 в.1 Улашківське лісництво, лісове урочище „Млинівці"</t>
  </si>
  <si>
    <t>ДП „Чортківське лісове господарство„</t>
  </si>
  <si>
    <t>Рішення Тернопільської обласної ради від 15.12.2011р. № 1291</t>
  </si>
  <si>
    <t>"Наші гаї"</t>
  </si>
  <si>
    <t>Тернопільський район с.В.Гаї, лісові масиви у межах населених пунктів</t>
  </si>
  <si>
    <t>Великогаївська сільска рада</t>
  </si>
  <si>
    <t>Рішення Тернопільської обласної ради від 17.06.2010 №990</t>
  </si>
  <si>
    <t>"Резерват клонів дуба звичайного"</t>
  </si>
  <si>
    <t>Чортківський район,   с. Біла, Білецьке л-во,  кв.27 в.4-6, лісове урочище "Білобожівка"</t>
  </si>
  <si>
    <t>"Кизиловий гай "</t>
  </si>
  <si>
    <t xml:space="preserve">Бережанський район, с.Божиків, х.Лози, схил північної експозиції гори Вітрова   </t>
  </si>
  <si>
    <t>Божиківська сільська рада</t>
  </si>
  <si>
    <t xml:space="preserve">Рiшення виконавчого комітету Тернопільської обласної ради вiд 30.08.1990 р. №189                                                    </t>
  </si>
  <si>
    <t>"Гутянський"</t>
  </si>
  <si>
    <t>Бережанський район,  с.Нараїв, кв. 33, в. 2,4 Нараївське л-во, глибока балка на захід від садиби лісництва в межах лісового урочища "Дача Нараїв"</t>
  </si>
  <si>
    <t>ДП "Бережанське лісомисливське господарство"</t>
  </si>
  <si>
    <t>Рiшення Тернопільської обласної ради  вiд 23.12.2005 р. № 519</t>
  </si>
  <si>
    <t>"Королівський"</t>
  </si>
  <si>
    <t>Борщівський район,    с. Сков'ятин, Шупарське л-во, кв.6 в.3, 5, 6, лісове урочище "Королівка"</t>
  </si>
  <si>
    <t xml:space="preserve">Рiшення виконавчого комітету Тернопільської обласної ради вiд 19.11.1984 р. № 320    </t>
  </si>
  <si>
    <t>"Федорівський"</t>
  </si>
  <si>
    <t>Гусятинський район, с.Федорівка, околиця,  лівий схил р. Серет</t>
  </si>
  <si>
    <t>Тудорівська сільська рада</t>
  </si>
  <si>
    <t xml:space="preserve">Рiшення виконавчого комітету Тернопільської обласної ради вiд 22.07.1977 р. № 360, із змінами затвердженими рішенням Тернопільської обласної ради від 27.04.2001р. №238  </t>
  </si>
  <si>
    <t>Урочище "Пожарниця"</t>
  </si>
  <si>
    <t>Збаразький район, с.Чумалі, Збаразьке  лісництво,  кв.13 в.5-25, лісове урочище "Пожарниця"</t>
  </si>
  <si>
    <t>ДП "Тернопільське лiсове господарство"</t>
  </si>
  <si>
    <t xml:space="preserve">Рiшення виконавчого комітету Тернопільської обласної ради вiд 30.08.1990 р. № 189                                                        </t>
  </si>
  <si>
    <t>Урочище "Чагарі кутківецькі"</t>
  </si>
  <si>
    <t>м.Тернопіль, західна околиця,  Тернопільське лісництво, кв.20, 21, лісове урочище "Чагарі кутківецькі"</t>
  </si>
  <si>
    <t xml:space="preserve">ДП "Тернопільське лісове господарство" - 84,0 га, Служба автомобільних доріг в Тернопільській області - 3,0 га </t>
  </si>
  <si>
    <t xml:space="preserve">Рiшення виконавчого комітету Тернопільської обласної ради  вiд 22.07.1977 р. № 360    </t>
  </si>
  <si>
    <t>"Іванівський"</t>
  </si>
  <si>
    <t>Тернопільський район, с.Підгороднє,Тернорпільське лісництво кв.33, 34 лісового урочища "Іванівка"</t>
  </si>
  <si>
    <t>ДП "Тернопільське лісове господарство"</t>
  </si>
  <si>
    <t xml:space="preserve">Рiшення виконавчого комітету Тернопільської обласної ради вiд 22.07.1977 р. № 360    </t>
  </si>
  <si>
    <t>Урочище "Каштелянка"</t>
  </si>
  <si>
    <t xml:space="preserve">Заліщицький район, с.Дуплиська , Заліщицьке л-во,           кв.50-52, лісове урочище "Каштелянка" </t>
  </si>
  <si>
    <t>Урочище "Романського"</t>
  </si>
  <si>
    <t>Борщівський район, с.Гермаківка, Гермаківське л-во, кв.9 в.11-14, кв.14 в.21, 23, лісове урочище "Дача Романського"</t>
  </si>
  <si>
    <t>Рішення виконавчого комітету Тернопільської обласної ради  від 22.07.1977р. № 360</t>
  </si>
  <si>
    <t xml:space="preserve">"Сапогівський"                   </t>
  </si>
  <si>
    <t>Борщівський район,     с. Сапогів, Борщівське л-во,           кв.64 в.3 -5, кв.65           в.2-4, лісове урочище "Турильче"</t>
  </si>
  <si>
    <t>"Синьків"</t>
  </si>
  <si>
    <t>Заліщицький район, с.Вигода,           Заліщицьке л-во, кв.45 в.1, лісове урочище "Синьків"</t>
  </si>
  <si>
    <t>"Довжанський"</t>
  </si>
  <si>
    <t xml:space="preserve">Тернопільський район,  с.Підгороднє, західна околиця,   Тернопільське лісництво кв.30  лісового урочища  "Довжанка"  </t>
  </si>
  <si>
    <t>"Вовковецький"</t>
  </si>
  <si>
    <t xml:space="preserve">Борщівський район, с.Вовківці, Борщівське  л-во, кв.57      в.1, 5, лісове урочище "Турильче"          </t>
  </si>
  <si>
    <t xml:space="preserve">Рiшення виконавчого комітету Тернопільської обласної ради від 19.11.1984 р. № 320    </t>
  </si>
  <si>
    <t>"Пищатинський"</t>
  </si>
  <si>
    <t xml:space="preserve"> Борщівський район,  с. Вовчківці, Борщівське  л-во, кв.31         в. 1, 2, 4, 5,  лісове урочище "Пищатинці"          </t>
  </si>
  <si>
    <t>Урочище  "Колодно №1"</t>
  </si>
  <si>
    <t>Збаразький район,      с. Чорний ліс, Вишнівецьке л-во, кв.52 в.8, 6, кв.55 в.2, 3, 4, лісове урочище "Чорний ліс"</t>
  </si>
  <si>
    <t xml:space="preserve">Рiшення Тернопільської обласної ради  вiд 18.03.1994 р., із змінами затвердженими рішенням Тернопільської обласної ради від 27.04.2001р. №238 </t>
  </si>
  <si>
    <t>Урочище "Колодно №2"</t>
  </si>
  <si>
    <t xml:space="preserve"> Збаразький район,     с. Чорний ліс,   Вишнівецьке л-во, кв.54 в.1-6, лісове урочище "Чорний ліс"</t>
  </si>
  <si>
    <t>Урочище "Угринів"</t>
  </si>
  <si>
    <t>Підгаєцький район, с. Угринів, Підгаєцьке        л-во, кв.50 в.22, лісове урочище "Буда"</t>
  </si>
  <si>
    <t xml:space="preserve">Рiшення виконавчого комітету Тернопільської обласної ради  вiд 30.08.1990 р. № 189                                                        </t>
  </si>
  <si>
    <t>Урочище "Вивірки"</t>
  </si>
  <si>
    <t>Підгаєцький район, с.Завалів,           Завалівське л-во,   кв.8 в.7, лісове урочище "Вивірки"</t>
  </si>
  <si>
    <t>"Мужилівський"</t>
  </si>
  <si>
    <t>Підгаєцький район,      с. Мужилів, Підгаєцьке л-во,  кв.29  вид.7, лісове урочище "Сирота"</t>
  </si>
  <si>
    <t xml:space="preserve">Рiшення Тернопільської обласної ради вiд 21.08.2000 р.         № 187    </t>
  </si>
  <si>
    <t>"Горожанка"</t>
  </si>
  <si>
    <t>Монастириський район, поблизу сіл Підлісне та Горожанка, Завалівське л-во, кв.42 в.20, лісове урочище "Горожанка"</t>
  </si>
  <si>
    <t>"Тростянецький №1"</t>
  </si>
  <si>
    <t>Бережанський район, с. Діброва, Литвинівське л-во, кв.27 в.8, 9, лісове урочище "Тростянецька дача", схил північної експозиції</t>
  </si>
  <si>
    <t>"Тростянецький №2"</t>
  </si>
  <si>
    <t>Бережанський район, с. Діброва, Литвинівське л-во, кв.31 в.1, лісове урочище "Тростянецька дача"</t>
  </si>
  <si>
    <t>"Малоурманський"</t>
  </si>
  <si>
    <t xml:space="preserve">Бережанський район, с. Урмань, Урманське л-во, кв.55 в.2, 5, 6, лісове урочище "Мала Урмань"                   </t>
  </si>
  <si>
    <t xml:space="preserve">Рiшення виконавчого комітету Тернопільської обласної ради вiд 30.08.1990 р. №189                                                        </t>
  </si>
  <si>
    <t>"Білокриницький"</t>
  </si>
  <si>
    <t>Зборівський р-н, с.Білокриниця, кв.62 в.7, Залозецьке л-во, лісове урочище "Білокриниця"</t>
  </si>
  <si>
    <t>Рiшення Тернопільської обласної ради  вiд 23.12.2005 р.     № 519</t>
  </si>
  <si>
    <t>Урочище "Олексюки"</t>
  </si>
  <si>
    <t>Кременецький район, с. Хотівка, Кременецьке л-во, кв.8, лісове урочище "Олексюки"</t>
  </si>
  <si>
    <t>ДП "Кременецьке лісове господарство"</t>
  </si>
  <si>
    <t>"Шляхтинецький"</t>
  </si>
  <si>
    <t>Тернопільський район, х. Гаї Гречані, Тернопільське лісництво, кв.19, лісове урочище "Шляхтинці"</t>
  </si>
  <si>
    <t>"Стіжоцькі чорниці №1"</t>
  </si>
  <si>
    <t>Шумський район, с.Стіжок, Волинське л-во,   кв.20, 21 в.1, лісове урочище "Антонівці-Свинодебри"</t>
  </si>
  <si>
    <t xml:space="preserve">Рiшення виконавчого комітету Тернопільської обласної ради вiд 30.08.1990 р. № 189, зі змінами, затвердженими рішенням Тернопільської обласної ради від 27.04.2001р. №238                                                     </t>
  </si>
  <si>
    <t>"Стіжоцькі чорниці №2"</t>
  </si>
  <si>
    <t>Шумський район, с.Стіжок, Волинське л-во, кв.9, лісове урочище "Антонівці-Свинодебри"</t>
  </si>
  <si>
    <t xml:space="preserve">Рiшення виконавчого комітету Тернопільської обласної ради вiд 30.08.1990 р. № 189                                                    </t>
  </si>
  <si>
    <t>"Колоденський"</t>
  </si>
  <si>
    <t>Збаразький район, с.Колодно, водно-болотний масив між селами Колодно і Болязуби, у межах ширкої заболоченої балки, що відкривається з правого боку до р.Гнізна.</t>
  </si>
  <si>
    <t>Колодненська сільська рада</t>
  </si>
  <si>
    <t xml:space="preserve">Рiшення виконавчого комітету Тернопільської обласної ради вiд 30.08.1990 р. № 189,   , зі змінами, затвердженими рішенням Тернопільської обласної ради від 27.04.2001р. №238                                                                                                         </t>
  </si>
  <si>
    <t>"Добриводський"</t>
  </si>
  <si>
    <t>Збаразький район, с.Добриводи, водно-болотний масив вище ставу</t>
  </si>
  <si>
    <t>Доброводівська сільська рада</t>
  </si>
  <si>
    <t xml:space="preserve">Рiшення виконавчого комітету Тернопільської обласної ради  вiд 26.12.1983 р. № 496, , зі змінами, затвердженими рішенням Тернопільської обласної ради від 27.04.2001р. №238                                                        </t>
  </si>
  <si>
    <t>"Заплава р.Жирак"</t>
  </si>
  <si>
    <t>Лановецький район, с.Влащинці, водно-болотний масив між селами Пахиня та Влащинці</t>
  </si>
  <si>
    <t>Влащинецька сільська рада</t>
  </si>
  <si>
    <t>"Білозірська заплава р.Збруч"</t>
  </si>
  <si>
    <t xml:space="preserve">Лановецький район, с.Білозірка, частина лівосторонньої заплави р.Збруч, на межі з Підволочиським районом </t>
  </si>
  <si>
    <t>Білозірська сільська рада</t>
  </si>
  <si>
    <t>"Кіптиха"</t>
  </si>
  <si>
    <t xml:space="preserve">Лановецький район, водно-болотний масив між с.Нападівка і Красна Лука </t>
  </si>
  <si>
    <t>Борсуківська сільська рада</t>
  </si>
  <si>
    <t>Рiшення Тернопільської обласної ради  вiд 25.04.1996 р.      № 90</t>
  </si>
  <si>
    <t>"Давидківський"</t>
  </si>
  <si>
    <t>Чортківський район, с.Давидківці, південно-східна околиця, водно-болотний масив</t>
  </si>
  <si>
    <t>Давидківська сільська рада</t>
  </si>
  <si>
    <t xml:space="preserve">Рiшення виконавчого комітету Тернопільської обласної ради вiд 26.12.1983 р. № 496, , зі змінами, затвердженими рішенням Тернопільської обласної ради від 27.04.2001р. №238                                                       </t>
  </si>
  <si>
    <t xml:space="preserve">"Могила"                       </t>
  </si>
  <si>
    <t>Бережанський район, с.Гутисько, піднесення серед полів поряд із горою "Голиця"</t>
  </si>
  <si>
    <t>Підвисоцька сільська рада</t>
  </si>
  <si>
    <t>"Шибалинський"</t>
  </si>
  <si>
    <t xml:space="preserve">Бережанський район, с.Шибалин, схил північної  експозиції      </t>
  </si>
  <si>
    <t>Шибалинська сільська рада</t>
  </si>
  <si>
    <t xml:space="preserve">"Гора "Лисоня"            </t>
  </si>
  <si>
    <t xml:space="preserve">Бережанський район,  с.Потутори, околиця села     </t>
  </si>
  <si>
    <t>Урочище "Сторожисько"</t>
  </si>
  <si>
    <t xml:space="preserve">Бережанський район,  м.Бережани, південно-західна околиця міста             </t>
  </si>
  <si>
    <t xml:space="preserve">Бережанське  районне  державне агролісгосподарське підприємство "Бережаниагроліс"            </t>
  </si>
  <si>
    <t>"Комарівський"</t>
  </si>
  <si>
    <t>Бережанський район,  с.Комарівка, околиця</t>
  </si>
  <si>
    <t xml:space="preserve">Рiшення Тернопільської обласної ради  вiд 18.03.1994 р.,  зі змінами, затвердженими рішенням Тернопільської обласної ради від 27.04.2001р. №238                                                       </t>
  </si>
  <si>
    <t>Урочище  "Кривиця"</t>
  </si>
  <si>
    <t>Борщівський район, с.Королівка, Борщівське  л-во, кв.69, в.16, лісове урочище "Королівська стінка"</t>
  </si>
  <si>
    <t>Урочище  "Вівошів"</t>
  </si>
  <si>
    <t xml:space="preserve">Заліщицький район, с.Голігради, північна околиця села, глибока балка, що відкривається до р.Серет </t>
  </si>
  <si>
    <t>Спілка пайовиків "Винятинська"</t>
  </si>
  <si>
    <t>Урочище  "Бубнівка"</t>
  </si>
  <si>
    <t>Заліщицький район, с.Шипівці, с.Лисівці, високий берег лівого віддаленого схилу р.Серет, біля кар'єру</t>
  </si>
  <si>
    <t>Лисівська сільська  рада - 5,9 га, Шипівецька сільська рада - 10,2 га</t>
  </si>
  <si>
    <t xml:space="preserve">Рiшення Тернопільської обласної ради  вiд 18.03.1994 р., зі змінами, затвердженими рішенням Тернопільської обласної ради від 27.04.2001р. №238                                                     </t>
  </si>
  <si>
    <t>"Харитонівський"</t>
  </si>
  <si>
    <t>Заліщицький район, с.Харитонівка, верхня частина лівого схилу долини р. Тупа</t>
  </si>
  <si>
    <t>Угриньківська сільська рада</t>
  </si>
  <si>
    <t xml:space="preserve"> "Крамарова гора"</t>
  </si>
  <si>
    <t>Підгаєцький район, с.Вербів, в 2 -х км на захід від села, схил південної та південо-західної експозиції в урочищі "Тарасів"</t>
  </si>
  <si>
    <t>Вербівська сільська рада</t>
  </si>
  <si>
    <t xml:space="preserve">Рiшення  Тернопільської  обласної ради вiд 25.01.2005 р. № 388    </t>
  </si>
  <si>
    <t>"Підгорянський"</t>
  </si>
  <si>
    <t xml:space="preserve">Теребовлянський район, с. Підгора, Теребовлянське  л-во, кв.104 в.6, лісове урочище "Дача "Теребовлянська",     в межах камянистого схилу на околиці с.Підгора </t>
  </si>
  <si>
    <t>"Жеребківський"</t>
  </si>
  <si>
    <t>Підволочиський район, с.Жеребки, фрагмент Товтрової гряди, поряд із старим кар'єром</t>
  </si>
  <si>
    <t>Жеребківська сільська рада</t>
  </si>
  <si>
    <t xml:space="preserve">Рiшення Тернопільської обласної ради  вiд 18.03.1994 р., зі змінами, затвердженими рішенням Тернопільської обласної ради від 27.04.2001р. №238                                                             </t>
  </si>
  <si>
    <t>"Залужанський"</t>
  </si>
  <si>
    <t xml:space="preserve">Збаразький район, с.Залужжя, Збаразьке л-во, кв.31 в.4.1,6,  7, лісове урочище "Залужжя" </t>
  </si>
  <si>
    <t>Рішення Тернопільської обласної ради від  09.12.2010 №1097</t>
  </si>
  <si>
    <t>"Мала Андруга"</t>
  </si>
  <si>
    <t>Кременецький район, с.Мала Андруга, заплава  р. Іква, меліоративна система біля села</t>
  </si>
  <si>
    <t>Білокриницька сільська рада</t>
  </si>
  <si>
    <t>Рiшення виконавчого комітету Тернопільської обласної ради вiд 26.12.1983 р. № 496</t>
  </si>
  <si>
    <t>"Мединський"</t>
  </si>
  <si>
    <t>Підволочиський район,  с.Медин, заболочена заплава          р. Самчик, водно-болотний масив вище і нижче ставу</t>
  </si>
  <si>
    <t xml:space="preserve">Воробіївська сільська       рада - 4,87 га,                         ТОВ "Любава Плюс" -            13, 23 га    </t>
  </si>
  <si>
    <t>"Горинський"</t>
  </si>
  <si>
    <t>Кременецький район, села: Старий Олексинець, Устечко, Родомиль, Млинівці,  В.Горинка, заплава  р. Горині</t>
  </si>
  <si>
    <t>Устечківська сільська рада  - 36,9 га, Староолексинська сільська рада - 6,2 га, Ридомильська сільська рада - 46,3 га, Млині-вецька сільська рада  -            4,7 га, Великогоринська  сільська рада - 11,9 га</t>
  </si>
  <si>
    <t>"Горішньоівачівський"</t>
  </si>
  <si>
    <t>Тернопільський район, с.Горішній Івачів, південна частина Івачівської водойми</t>
  </si>
  <si>
    <t>Івачеводолішнівська сільська рада -36,96 га, НДВКХЦ “ІНТЕР-КОРС” - 0,44 га</t>
  </si>
  <si>
    <t>Рiшення виконавчого комітету Тернопільської обласної ради  вiд 26.12.1983 р. № 496</t>
  </si>
  <si>
    <t>"Малобережецький"</t>
  </si>
  <si>
    <t>Кременецький район, с.Малі Бережці, система ставків</t>
  </si>
  <si>
    <t>Великобережецька сільська рада - 26,5 га,                  ЗАТ "Кременецький цукровий завод" - 18,0 га,  Козмірчук В.С. - 15,0 га</t>
  </si>
  <si>
    <t xml:space="preserve">Рiшення виконавчого комітету Тернопільської обласної ради вiд 30.08.1990 р. № 189    </t>
  </si>
  <si>
    <t>"Збручанський"</t>
  </si>
  <si>
    <t>Підволочиський район, штучно створений протиерозійний став в долині рік Збруч та Самчик, між селами  Дорофіївка, Воробіївка та Скорики</t>
  </si>
  <si>
    <t>Скориківська с/рада -  27,0 га,    Дорофіївська с/рада - 31,0 га,    Воробіївська с/рада -            102,0 га</t>
  </si>
  <si>
    <t xml:space="preserve">Рiшення Тернопільської обласної ради  вiд 25.04.1996 р. № 90, зі змінами, затвердженими рішенням Тернопільської обласної ради від 27.04.2001р. №238                                                               </t>
  </si>
  <si>
    <t>"Кутянський луг"</t>
  </si>
  <si>
    <t xml:space="preserve">Шумський район, с.Андрушівка, водно-болотний масив в заплаві р.Кутянка </t>
  </si>
  <si>
    <t>Андрушківська сільська рада - 58,88 га,       Возняк Д.Ф. - 7,62</t>
  </si>
  <si>
    <t xml:space="preserve">Рiшення виконавчого комітету Тернопільської обласної ради  вiд 30.08.1990 р. № 189, зі змінами, затвердженими рішенням Тернопільської обласної ради від 27.04.2001р. №238                                                                                                             </t>
  </si>
  <si>
    <t>"На куті"</t>
  </si>
  <si>
    <t>Тернопільський район, водно-болотний масив між смт. Великі Бірки та с.Дичків, заплава р.Гнізна</t>
  </si>
  <si>
    <t>Великобірківська селищна - 12,2 га, Дичківська сільска - 4,1 га ради</t>
  </si>
  <si>
    <t>Рішення Тернопільської обласної ради від 20.08.2010 №1043</t>
  </si>
  <si>
    <t>"Велике болото"</t>
  </si>
  <si>
    <t>Збаразький район с. Охримівці, Тернопільський район с.Жовтневе водно-болотний масив між с.Жовтневе та с.Охримівці, заплава р.Гнізна</t>
  </si>
  <si>
    <t xml:space="preserve">Чернелево-Руська сільська рада Тернопільського району - 14,2 га , Охримівська сільська рада Збаразького району - 30,0 га </t>
  </si>
  <si>
    <t>"Солов'їний гай"</t>
  </si>
  <si>
    <t>Шумський район, с.Онишківці, східна околиця, невеликі ліски біля автошляху Шумське-Боложівка</t>
  </si>
  <si>
    <t xml:space="preserve">Онишковецька сільська рада </t>
  </si>
  <si>
    <t>"Урочище "Кашталівка"</t>
  </si>
  <si>
    <t>Бережанський район, м.Бережани, пн.-сх.частина Бережанського ставу</t>
  </si>
  <si>
    <t>Бережанська районна державна адміністрація</t>
  </si>
  <si>
    <t>"Ішківський"</t>
  </si>
  <si>
    <t>Козівський район, пн. околиця с.Дворище, колишні торфорозробки, урочище "Канали"</t>
  </si>
  <si>
    <t>Ішківська сільська рада</t>
  </si>
  <si>
    <t>"Канали"</t>
  </si>
  <si>
    <t>Козівський район, с.Купчинці, південна околиця, долина р.Стрипа, колишні торфорозробки, урочище "Канали"</t>
  </si>
  <si>
    <t>Купчинецька сільська рада</t>
  </si>
  <si>
    <t xml:space="preserve">Рiшення Тернопільської обласної ради  вiд 30.01.2003р. №96       </t>
  </si>
  <si>
    <t>"Голошинські ями"</t>
  </si>
  <si>
    <t>Підволочиський район, с.Голошинці, південно-східна околиця, долина р.Самчик, колишні торфорозробки, урочище "Ями"</t>
  </si>
  <si>
    <t>Новосільська сільська рада</t>
  </si>
  <si>
    <t xml:space="preserve">Рiшення Тернопільської обласної ради вiд 30.01.2003р.№96        </t>
  </si>
  <si>
    <t>"Підволочиський"</t>
  </si>
  <si>
    <t>Підволочиський район, смт. Підволочиськ, пн.-зх. частина міської зони між коліями залізниці "Тернопіль-Підволочиськ", штучно створений став</t>
  </si>
  <si>
    <t>Підволочиська селищна рада</t>
  </si>
  <si>
    <t>Рiшення Тернопільської обласної ради  вiд 25.04.1996 р.    № 90</t>
  </si>
  <si>
    <t>"Скалатський"</t>
  </si>
  <si>
    <t xml:space="preserve">Підволочиський район,  м.Скалат, південно-західна околиця, між  автошляхом “Скалат – Гримайлів” та залізницею, в межах Скалатської водойми на місці колишніх торфорозробок у долині ріки Гнила Рудка.  </t>
  </si>
  <si>
    <t>Скалатська міська рада</t>
  </si>
  <si>
    <t>"Романівський"</t>
  </si>
  <si>
    <t>Теребовлянський район,  с.Романівка, штучно створений став</t>
  </si>
  <si>
    <t>Романівська сільська рада</t>
  </si>
  <si>
    <t xml:space="preserve">Рiшення Тернопільської обласної ради  вiд 25.04.1996 р.   № 90, зі змінами, затвердженими рішенням Тернопільської обласної ради від 27.04.2001р. №238                                                                </t>
  </si>
  <si>
    <t>"Касперівсько-Городоцький"</t>
  </si>
  <si>
    <t>Заліщицький район, р.Серет від Касперівської ГЕС до гирла</t>
  </si>
  <si>
    <t>Кулаківська сільська рада - 12,7 га, Дунівська сільська рада - 7,9га, Касперівська сільська рада - 12,7га, Городоцька сільська рада - 3,5га</t>
  </si>
  <si>
    <t>"Городоцько-Добрівлянський"</t>
  </si>
  <si>
    <t>Заліщицький район, р.Дністер від місця впадіння р.Серет до турбази "Дністрянка"</t>
  </si>
  <si>
    <t>Городоцька - 21,0 га , Добрівлянська - 3,0 га, Бедриківська - 8,0 га, Касперівська - 19,0 га сільські ради</t>
  </si>
  <si>
    <t xml:space="preserve">Рiшення виконавчого комітету Тернопільської обласної ради  вiд 19.11.1984 р. № 320    </t>
  </si>
  <si>
    <t>"Козівський"</t>
  </si>
  <si>
    <t>Козівський район, смт.Козова, територія Козівської районної організації УТМР</t>
  </si>
  <si>
    <t>Козівська районна організація УТМР</t>
  </si>
  <si>
    <t xml:space="preserve">Рiшення Тернопільської обласної ради  вiд 18.03.1994 р., зі змінами, затвердженими рішенням Тернопільської обласної ради від 27.04.2001р. №238                                                           </t>
  </si>
  <si>
    <t>"Звіринець"</t>
  </si>
  <si>
    <t>Бережанський район, с.Шибалин, Козівське л-во, кв.48-55, лісове урочище "Звіринець", прилеглі до лісового урочища угіддя</t>
  </si>
  <si>
    <t>Бережанська районна організація УТМР</t>
  </si>
  <si>
    <t xml:space="preserve">Рiшення виконавчого комітету Тернопільської обласної ради   вiд 30.06.1986 р. № 198     </t>
  </si>
  <si>
    <t>"Поточани"</t>
  </si>
  <si>
    <t>Бережанський район, с. Поточани, Урманське л-во, кв.2-15, лісове урочище "Поточани"</t>
  </si>
  <si>
    <t>ДП "Бережанське  лісомисливське господарство"</t>
  </si>
  <si>
    <t xml:space="preserve">Рiшення виконавчого комітету Тернопільської обласної ради вiд 30.06.1986 р. № 198     </t>
  </si>
  <si>
    <t>"Залісся"</t>
  </si>
  <si>
    <t>Бережанський район, с.Урмань, Зборівський район, с.Розгадів, угіддя в межах земель сільських рад, кв.29 в.28,29 РКАЛГП "Зборіврайагроліс"</t>
  </si>
  <si>
    <t>Бережанська районна організація УТМР - 280,0 га, Зборівська районна організація УТМР - 120,0 га</t>
  </si>
  <si>
    <t>"Озерянський"</t>
  </si>
  <si>
    <t xml:space="preserve">Борщівський район, села Озеряни і Пилатківці, Улашківське л-во, кв.75-84, Шманьківчицьке л-во, кв.8, лісові урочища "Галілея Голубицька", "Констанція", "Липник", прилеглі до лісових урочищ угіддя </t>
  </si>
  <si>
    <t>"Межеліски"</t>
  </si>
  <si>
    <t>Бучацький район, с.Зубрець, Золотопотіцьке л-во, кв.17, лісове урочище "Межеліски"</t>
  </si>
  <si>
    <t>ДП "Бучацьке лісове господарство"</t>
  </si>
  <si>
    <t xml:space="preserve">Рiшення виконавчого комітету Тернопільської обласної ради вiд 30.06.1986 р. №198     </t>
  </si>
  <si>
    <t>"Чемерове"</t>
  </si>
  <si>
    <t>Бучацький район, с.Бариш-Зубрець, Золотопотіцьке  л-во, кв.7-9,85, лісове урочище "Чемерове"</t>
  </si>
  <si>
    <t xml:space="preserve">Рiшення виконавчого комітету Тернопільської обласної ради   вiд 30.06.1986 р. №198     </t>
  </si>
  <si>
    <t>"Савинське"</t>
  </si>
  <si>
    <t>Бучацький район, с.Бариш, с.Зубрець, Золотопотіцьке л-во, кв.10-16, лісове урочище "Савинське"</t>
  </si>
  <si>
    <t>"Пулікове"</t>
  </si>
  <si>
    <t>Бучацький район, с.Бариш, с.Залісся, Бучацьке л-во, кв.78-86, лісове урочище "Пулікове"</t>
  </si>
  <si>
    <t xml:space="preserve">Рiшення виконавчого комітету Тернопільської обласної ради вiд 30.06.1986 р. №198 </t>
  </si>
  <si>
    <t>"За Броварем"</t>
  </si>
  <si>
    <t>Гусятинський район, м.Копичинці, села Яблунів та Увислів</t>
  </si>
  <si>
    <t>Гусятинська районна організація УТМР</t>
  </si>
  <si>
    <t xml:space="preserve">Рiшення виконавчого комітету Тернопільської обласної ради вiд 30.06.1986 р.№198, зі змінами, затвердженими рішенням Тернопільської обласної ради від 27.04.2001р. №238     </t>
  </si>
  <si>
    <t>"Малоберезовицько - Іванчанський"</t>
  </si>
  <si>
    <t xml:space="preserve">Збаразький район, села Мала Березовиця та Іванчани, Збаразьке л-во, кв.4, 6-9, 20, лісові урочища "Мала Березовиця, "Іванчани", "Скалка", прилеглі до лісових урочищ угіддя </t>
  </si>
  <si>
    <t>Збаразька районна організація УТМР</t>
  </si>
  <si>
    <t xml:space="preserve">Рiшення виконавчого комітету Тернопільської обласної ради  вiд 30.08.1990 р. №189    </t>
  </si>
  <si>
    <t>"Кобилівський"</t>
  </si>
  <si>
    <t xml:space="preserve">Збаразький район,  с.Кобилля, Збаразьке л-во, кв.1-3, 5, лісові урочища "Кобилля", "Лосятин", "Козаччина", прилеглі до лісових урочищ угіддя </t>
  </si>
  <si>
    <t xml:space="preserve">Рiшення виконавчого комітету Тернопільської обласної ради вiд 30.08.1990 р. №189    </t>
  </si>
  <si>
    <t>"Мільно-Бліхівський"</t>
  </si>
  <si>
    <t>Зборівський район, с.Мільно, Мшанецьке л-во, кв.18-30, лісові урочища "Бліх", "Мильно", прилеглі до лісового урочища угіддя</t>
  </si>
  <si>
    <t xml:space="preserve">  ДП "Тернопільське лісове господарство" </t>
  </si>
  <si>
    <t xml:space="preserve">Рiшення виконавчого комітету Тернопільської обласної ради  вiд 30.06.1986 р. №198     </t>
  </si>
  <si>
    <t>Козівський район, с.Ішків, Козівське  л-во, кв.43-46, лісове урочище "Ішків", прилеглі до лісових урочищ угіддя</t>
  </si>
  <si>
    <t xml:space="preserve">Рiшення виконавчого комітету Тернопільської обласної ради  вiд 30.06.1986 р. №198, зі змінами, затвердженими рішенням Тернопільської обласної ради від 27.04.2001р. №238       </t>
  </si>
  <si>
    <t>Кременецький район, між с. Фещуки та м.Кременць, Бiлокриницьке л-во, кв.24-30, 44, лісове ур. "Білокриниця"</t>
  </si>
  <si>
    <t xml:space="preserve">ДП "Кременецьке лiсове господарство"  </t>
  </si>
  <si>
    <t>"Заброддя"</t>
  </si>
  <si>
    <t>Кременецький район, с. Лішня, Бiлокриницьке  л-во, кв.1-17, лісове урочище "Заброддя"</t>
  </si>
  <si>
    <t xml:space="preserve">ДП "Кременецьке лiсове господарство" </t>
  </si>
  <si>
    <t>"Скит"</t>
  </si>
  <si>
    <t>Кременецький район, с. Старий Тараж, Почаївське          л-во кв.40-50, лісове урочище "Скит"</t>
  </si>
  <si>
    <t>"Воронуха"</t>
  </si>
  <si>
    <t xml:space="preserve">Кременецький район, с.Гаї, Кременецьке л-во, кв.26-35, лісове урочище "Воронуха", прилеглі до лісового урочища угіддя </t>
  </si>
  <si>
    <t xml:space="preserve"> ДП "Кременецьке лiсове господарство" </t>
  </si>
  <si>
    <t>"Вербовецько-Заліський"</t>
  </si>
  <si>
    <t>Лановецький район, с.Вербовець, Лановецьке  л-во, кв.31-34, лісове урочище "Залісь", прилеглі до лісового урочища угіддя</t>
  </si>
  <si>
    <t>Лановецька районна організація УТМР</t>
  </si>
  <si>
    <t>"Ковалівський"</t>
  </si>
  <si>
    <t>Монастириський район, с.Ковалівка, Криницьке л-во, кв.56-63, лісове урочище "Ковалівка", прилеглі до лісового урочища угіддя</t>
  </si>
  <si>
    <t>Монастириська районна організація УТМР</t>
  </si>
  <si>
    <t>"Криниця"</t>
  </si>
  <si>
    <t>Монастириський район, Криницьке л-во, кв.13-37, лісове урочище "Криниця"</t>
  </si>
  <si>
    <t>Подільсько-Сороцький</t>
  </si>
  <si>
    <t>Підволочиський район, с.Поділля, Скалатське л-во, кв.48-49, лісове урочище "Сороцьке", прилеглі до лісового урочища угіддя</t>
  </si>
  <si>
    <t>Підволочиська районна організація УТМР</t>
  </si>
  <si>
    <t>"Довге"</t>
  </si>
  <si>
    <t>Підгаєцький район, с.Завалів, Завалівське л-во,  лісове урочище "Довге"</t>
  </si>
  <si>
    <t>Підгаєцька районна організація УТМР</t>
  </si>
  <si>
    <t>"Рудники"</t>
  </si>
  <si>
    <t>Підгаєцький район, між селами Рудники,  Боків,  Литвинівське л-во, кв.53,54,106-112, лісове урочище "Рудники"</t>
  </si>
  <si>
    <t>"Буда"</t>
  </si>
  <si>
    <t>Підгаєцький район, між селами Угринів,  Рудники, Підгаєцьке         л-во, кв.44-51, лісове урочище "Буда"</t>
  </si>
  <si>
    <t>"Кобиловолоко-Благівщинський"</t>
  </si>
  <si>
    <t>Теребовлянський район, с.Кобиловолоки, Буданівське л-во, кв.7-11, лісове урочище "Благівщина", прилеглі до лісового урочища угіддя</t>
  </si>
  <si>
    <t>ДП "Тернопільське лісове господарство"- 1686,0 га, Теребовлянська районна організація УТМР - 1534</t>
  </si>
  <si>
    <t>"Звіринець-Білецький"</t>
  </si>
  <si>
    <t>Чортківський район, між селами Росохач, Бордо, Угринь, Білецьке л-во, кв.62-71, лісове урочище "Звіринець"</t>
  </si>
  <si>
    <t>Чортківська районна організація УТМР</t>
  </si>
  <si>
    <t>"Коцюбинчики"</t>
  </si>
  <si>
    <t>Чортківський район, села Коцюбинчики, Зелена, Сокиринці, Босири, Гусятинське     л-во, кв.68-74, лісове урочище "Коцюбинчики", прилеглі до лісового урочища угіддя</t>
  </si>
  <si>
    <t>"Котячин-Биківці"</t>
  </si>
  <si>
    <t>Шумський район, с.Жолоби, Забарівське л-во,  кв.37-39, лісове урочище "Котячин", "Биковиччина"</t>
  </si>
  <si>
    <t>"Зелений дуб - 2"</t>
  </si>
  <si>
    <t>Шумський район, с.Руська Гута, Суразьке л-во, кв.12-31, лісове урочище "Зелений дуб-2"</t>
  </si>
  <si>
    <t>"Волинський"</t>
  </si>
  <si>
    <t>Шумський район, с.Забара,  Волинське л-во, кв.62, 63, 71-76, 86-88, 95, лісове урочище "Антонівці-Свинодебри"</t>
  </si>
  <si>
    <t>"Людвище"</t>
  </si>
  <si>
    <t>Шумський район, с.Людвище, угіддя в межах  сільської ради</t>
  </si>
  <si>
    <t>ДП "Кременецьке лісовне господарство"</t>
  </si>
  <si>
    <t xml:space="preserve">Рiшення виконавчого комітету Тернопільської обласної ради  вiд 30.06.1986 р. № 198     </t>
  </si>
  <si>
    <t>"Цеценівський бобрів гай"</t>
  </si>
  <si>
    <t>Шумський район, с.Цеценівка, заплава р.Вілія у межах населеного пункту</t>
  </si>
  <si>
    <t>Цеценівська сільська рада</t>
  </si>
  <si>
    <t>Рiшення Тернопільської  обласної ради  вiд 18.03.1994 р., зі змінами, затвердженими рішенням Тернопільської обласної ради від 25.01.2005р. №382</t>
  </si>
  <si>
    <t>"Рохманівський бобрів гай"</t>
  </si>
  <si>
    <t>Шумський район,  с.Рохманів, на місці колишніх торфорозробок, заплава р.Вілія</t>
  </si>
  <si>
    <t>Рохманівська сільська рада</t>
  </si>
  <si>
    <t>"Прохова скалка"</t>
  </si>
  <si>
    <t>Підволочиський район, с.Колодіївка, на відстані 4 км північніше від села, фрагмент Товтрової гряди</t>
  </si>
  <si>
    <t>Колодіївська сільська рада</t>
  </si>
  <si>
    <t>Рiшення Тернопільської обласної ради  вiд 14.12.2006р. №105</t>
  </si>
  <si>
    <t>"Відслонення сармату в с.Великий Глибочок"</t>
  </si>
  <si>
    <t>Тернопільський район,с.Великий Глибочок, у 800 метрах на північ від села у старому недіючому кар'єрі на високому правому березі р.Серет</t>
  </si>
  <si>
    <t>Великоглибочецька сільська рада</t>
  </si>
  <si>
    <t>"Космиринська травертинова скеля"</t>
  </si>
  <si>
    <t xml:space="preserve">Бучацький район, с. Космирин, на крутому лівому схилі  р. Дністер, Золото-Потіцьке л-во кв.29 вид.18, 19, лісове урочище “Локичка” </t>
  </si>
  <si>
    <t>ДП «Бучацьке лісове господарство»</t>
  </si>
  <si>
    <t>Рішення Тернопільської обласної ради  від 18.06.2009 р. №620</t>
  </si>
  <si>
    <t>"Порохівська травертинова скеля"</t>
  </si>
  <si>
    <t>Бучацький район, с.Порохова, у верхів'ї лівого схилу долини р.Бариш</t>
  </si>
  <si>
    <t>Порохівська сільська рада</t>
  </si>
  <si>
    <t>"Дівоча гора"</t>
  </si>
  <si>
    <t>Теребовлянський район, с.Лошнів та с.Сущин, крутий схил пд.-сх експозиції „Дівочої гори”</t>
  </si>
  <si>
    <t>Лошнівська сільська рада</t>
  </si>
  <si>
    <t>"Велике сідло"</t>
  </si>
  <si>
    <t>Підволочиський район, с.Полупанівка, відрога Товтрової гряди</t>
  </si>
  <si>
    <t>"Урочище "Вавринів"</t>
  </si>
  <si>
    <t>Чортківський район, західна околиця с.Горішня Вигнанка, крутий схил вздовж ріки Серет від м.Чортків до с.Горішня Вигнанка</t>
  </si>
  <si>
    <t>Чортківська міська рада</t>
  </si>
  <si>
    <t>Рішення Тернопільської обласної ради  від 17.06.2010 р. №990</t>
  </si>
  <si>
    <t>"Стінка "Угринська"</t>
  </si>
  <si>
    <t xml:space="preserve">Чортківський район, крутий схил вздовж ріки Серет від м.Чортків до с.Угринь </t>
  </si>
  <si>
    <t>Угринська сільська рада</t>
  </si>
  <si>
    <t>„Гонтова гора„</t>
  </si>
  <si>
    <t>Зборівський район, фрагмент Товтрової гряди між с.Мильне Зборівського та с. Мала Березовиця Збаразького району</t>
  </si>
  <si>
    <t>Мильнівська сільська рада</t>
  </si>
  <si>
    <t>Рішення Тернопільської обласної ради  від 15.12.2011 р. №1291</t>
  </si>
  <si>
    <t>"Печера "Нагірянська"</t>
  </si>
  <si>
    <t>Заліщицький район, с.Нагіряни, лівий схил р.Поросячка, в кар'єрі</t>
  </si>
  <si>
    <t>Нирківська сільська рада</t>
  </si>
  <si>
    <t xml:space="preserve">"Печера "Угринь"               </t>
  </si>
  <si>
    <t xml:space="preserve">Чортківський район, с.Угринь, правий схил долини потічка Млинки </t>
  </si>
  <si>
    <t>Рішення виконавчого комітету Тернопільської обласної ради від 20.12.1968 р. №870</t>
  </si>
  <si>
    <t>"Печера "Улашківська"</t>
  </si>
  <si>
    <t>Чортківський район,  с.Улашківці, серед полів</t>
  </si>
  <si>
    <t>Улашківська сільська рада</t>
  </si>
  <si>
    <t>Рішення виконавчого комітету Тернопільської обласної ради від 13.12.1971 р. №645</t>
  </si>
  <si>
    <t>"Печера "Жолоби"</t>
  </si>
  <si>
    <t>Бучацький район,  с.Скоморохи, Язловецьке л-во, кв.69 в.8, лісове урочище "Язловець"</t>
  </si>
  <si>
    <t xml:space="preserve">Рiшення виконавчого комітету Тернопільської обласної ради вiд 13.12.1971 р. №645          </t>
  </si>
  <si>
    <t>"Печера "Збручанська"</t>
  </si>
  <si>
    <t>Борщівський район, с.Збручанське</t>
  </si>
  <si>
    <t xml:space="preserve">Збручанська сільська рада </t>
  </si>
  <si>
    <t xml:space="preserve">Рішення виконавчого комітету Тернопільської обласної ради від 20.12.1968 р.  №870 </t>
  </si>
  <si>
    <t>"Печера "На Хомах"</t>
  </si>
  <si>
    <t>Борщівський район,  с.Кривче, х.Хоми, лівий схил долини    р.Циганка</t>
  </si>
  <si>
    <t xml:space="preserve">Кривченська сільська рада </t>
  </si>
  <si>
    <t>"Печера "Язичеська"</t>
  </si>
  <si>
    <t>Борщівський район,  с.Міжгір'я (Монастирок), високий правий берег р.Серет</t>
  </si>
  <si>
    <t xml:space="preserve">Більче-Золотецька сільська рада </t>
  </si>
  <si>
    <t xml:space="preserve">Рішення виконавчого комітету Тернопільської обласної ради  від 20.12.1968 р.  №870 </t>
  </si>
  <si>
    <t>"Печера "Двох озер"</t>
  </si>
  <si>
    <t>Борщівський район,  с. Кривче, Гермаківське л-во, кв.18 в.12,  лісове урочище "Муравинець", на дні глибокої балки</t>
  </si>
  <si>
    <t xml:space="preserve">Рішення виконавчого комітету Тернопільської обласної ради від 13.12.1971 р. №645 </t>
  </si>
  <si>
    <t>"Печера "Славка"</t>
  </si>
  <si>
    <t>Борщівський район,  с.Кривче, Гермаківське л-во, кв.16  в.1, лісове урочище "Муравинець"</t>
  </si>
  <si>
    <t>Рішення Тернопільської обласної ради  від 25.04.1996 р. №90</t>
  </si>
  <si>
    <t>"Карстова лійка "Язвінь"</t>
  </si>
  <si>
    <t>Заліщицький район,  c.Новосілка, серед полів</t>
  </si>
  <si>
    <t>Агрофірма "Новосілка"</t>
  </si>
  <si>
    <t>"Карстова лійка "Мархонівка"</t>
  </si>
  <si>
    <t>Заліщицький район,  с.Новосілка, серед полів</t>
  </si>
  <si>
    <t>"Карстові лійки в Шумлянах"</t>
  </si>
  <si>
    <t xml:space="preserve">Підгаєцький район, с.Шумляни, Литвинівське лісництво, кв.114 вид.8,  лісове урочище "Липник"        </t>
  </si>
  <si>
    <t>Рішення виконавчого комітету Тернопільської обласної ради  від 27.12.1976 р. №637</t>
  </si>
  <si>
    <t>"Скелі семи джерел"</t>
  </si>
  <si>
    <t>Бучацький район, с.Скоморохи, Язловецьке л-во, кв.56 в.2, лісове урочище "Язловець"</t>
  </si>
  <si>
    <t xml:space="preserve">Рiшення виконавчого комітету Тернопільської обласної ради  вiд 13.12.1971 р. №645          </t>
  </si>
  <si>
    <t>"Гора "Бабина"</t>
  </si>
  <si>
    <t>Збаразький район,  с.Залужжя, правий схил долини р.Гнізна, відрога Товтрової гряди</t>
  </si>
  <si>
    <t xml:space="preserve">Залужжанська сільська рада </t>
  </si>
  <si>
    <t xml:space="preserve">Рiшення виконавчого комітету  вiд 14.03.1977 р . №131, зі змінами, затвердженими рішенням Тернопільської обласної ради від 27.04.2001р. №238  </t>
  </si>
  <si>
    <t>"Гора "Довбуша"</t>
  </si>
  <si>
    <t>Збаразький район,  околиця с.Залужжя, правий схил долини р.Гнізна, відрога Товтрової гряди, Збаразьке лісництво кв.35 в.4, 5, 7, 8, лісове урочище "Залужжя"</t>
  </si>
  <si>
    <t>Залужжанська сільська рада - 3,9 га;                          ДП "Тернопільське лісове господарство" - 15,3 га.</t>
  </si>
  <si>
    <t xml:space="preserve">Рiшення виконавчого комітету Тернопільської обласної ради вiд14.03.1977 р. №131, зі змінами, затвердженими рішенням Тернопільської обласної ради від 27.04.2001р. №238   </t>
  </si>
  <si>
    <t>"Останці Сарматського моря"</t>
  </si>
  <si>
    <t xml:space="preserve">Підволочиський район,  с.Галущинці, у кар'єрі біля автошляху Тернопіль-Підволочиськ, стінка північно-західної експозиції  </t>
  </si>
  <si>
    <t>ВАТ "Тернопільський кар'єр"</t>
  </si>
  <si>
    <t xml:space="preserve">Рішення виконавчого комітету Тернопільської обласної ради від 26.12.1983 р. N496   </t>
  </si>
  <si>
    <t>"Останці Подільських товтрів"</t>
  </si>
  <si>
    <t>Підволочиський район,  с.Новосілка, фрагмент Товтрової гряди</t>
  </si>
  <si>
    <t xml:space="preserve">Рішення виконавчого комітету Тернопільської обласної ради  від 26.12.1983 р. N496   </t>
  </si>
  <si>
    <t>"Силурійські відклади в Окопах"</t>
  </si>
  <si>
    <t>Борщівський район,  с.Окопи, лівий берег р. Дністр, Кудринецьке л-во, кв.88 в.2, 3, лісове урочище "Наддністрянська стінка"</t>
  </si>
  <si>
    <t>ДП "Чортківське лісове господарство"</t>
  </si>
  <si>
    <t xml:space="preserve">Рiшення виконавчого комітету Тернопільської обласної ради вiд 14.03.1977 р. №131    </t>
  </si>
  <si>
    <t>"Дзвенигородське відслонення силуру"</t>
  </si>
  <si>
    <t>Борщівський район,     с. Дзвенигород, лівий схил р. Дністрер, у старому кар'єрі</t>
  </si>
  <si>
    <t>Урожайнівська сільська рада</t>
  </si>
  <si>
    <t xml:space="preserve">Рiшення виконавчого комітету Тернопільської обласної ради вiд 19.11.1984 р. №320    </t>
  </si>
  <si>
    <t>"Силурійсько-девонські відклади в Дністровому"</t>
  </si>
  <si>
    <t>Борщівський район,  с.Дністрове, пд.сх. околиця, Мельнице-Подільське л-во, кв.80 в.20, лісове урочище "Дзвінків", лівий схил балки, що відкривається у долину р.Дністер</t>
  </si>
  <si>
    <t xml:space="preserve">Рiшення виконавчого комітету Тернопільської обласної ради вiд 13.12.1971 р. №645    </t>
  </si>
  <si>
    <t>"Відслонення силуру в Скала-Подільській"</t>
  </si>
  <si>
    <t>Борщівський район,  смт.Скала-Подільська, правий берег р.Збруч, біля фортеці</t>
  </si>
  <si>
    <t xml:space="preserve">Скала-Подільська селищна рада </t>
  </si>
  <si>
    <t xml:space="preserve">Рiшення Тернопільської обласної ради   вiд 25.04.1996 р. №90    </t>
  </si>
  <si>
    <t>"Гусятинське відслонення силуру"</t>
  </si>
  <si>
    <t>Гусятинський район,  смт. Гусятин, вул.Суходільська, стінка в старому кар'єрі</t>
  </si>
  <si>
    <t xml:space="preserve">Гусятинська селищна рада </t>
  </si>
  <si>
    <t>"Девонські відклади"</t>
  </si>
  <si>
    <t>Борщівський район,  с.Кривче, лівий схил долини р. Циганка, між печерами "Кришталева" і "На Хомах"</t>
  </si>
  <si>
    <t>Кривчанська сільська рада</t>
  </si>
  <si>
    <t xml:space="preserve">Рiшення виконавчого комітету Тернопільської обласної ради вiд 13.12.1971 р. №645        </t>
  </si>
  <si>
    <t>"Іване-Золотецький розріз нижнього девону"</t>
  </si>
  <si>
    <t>Заліщицький район,  с.Іване-Золоте, лівий схил р.Дністер нижче від села по течії</t>
  </si>
  <si>
    <t>Іване-Золотецька сільська рада</t>
  </si>
  <si>
    <t>Рiшення виконавчого комітету Тернопільської обласної ради вiд 23.12.1976 р.  №637</t>
  </si>
  <si>
    <t>"Устецький розріз нижнього девону"</t>
  </si>
  <si>
    <t>Заліщицький район,  с.Устечко, Дорогичівське л-во, кв.65 в.15, лісове урочище "Нирків", лівий берег р.Дністер</t>
  </si>
  <si>
    <t xml:space="preserve">Рiшення виконавчого комітету Тернопільської обласної ради вiд 17.11.1969 р. №747                                                    </t>
  </si>
  <si>
    <t>"Відслонення девону в м.Чорткові"</t>
  </si>
  <si>
    <t xml:space="preserve">Чортківський район,  с. Вигнанка, лівий схил р.Серет, в 1 км вище по течії від  м.Чорткова                      </t>
  </si>
  <si>
    <t>Рiшення виконавчого комітету Тернопільської обласної ради вiд 26.12.1983 р. №496</t>
  </si>
  <si>
    <t>"Відслонення нижнього девону"</t>
  </si>
  <si>
    <t>Тернопільський район, с.Грабовець,  при дорозі між селами Білоскіркою і Грабовцем,  Микулинецьке л-во, кв.7 в.4, лісове урочище "Білоскірка"</t>
  </si>
  <si>
    <t>ДП "Тернопільське лісове  господарство"</t>
  </si>
  <si>
    <t xml:space="preserve">Рiшення Тернопільської обласної ради   вiд 18.03.1994 р    </t>
  </si>
  <si>
    <t>"Відслонення середнього девону в Коржовій"</t>
  </si>
  <si>
    <t xml:space="preserve">Монастириський район, с.Коржова, правий схил р.Золота Липа,  у кар`єрі    </t>
  </si>
  <si>
    <t xml:space="preserve">ВАТ "Коржівський спеціалізований гірничо-дробарний карєр" </t>
  </si>
  <si>
    <t xml:space="preserve">Рiшення виконавчого комітету Тернопільської обласної ради від 27.12.1976 р. №637                                         </t>
  </si>
  <si>
    <t>"Відслонення юрських відкладів"</t>
  </si>
  <si>
    <t xml:space="preserve">Монастириський район,  с. Лука, на лівому віддаленому схилі р.Дністер, нижче села по течії      </t>
  </si>
  <si>
    <t>Устя-Зеленська сільська рада</t>
  </si>
  <si>
    <t>"Відслонення крейдової системи в с.Пилипче"</t>
  </si>
  <si>
    <t>Борщівський район,  с.Пилипче, правий схил р.Нічлава</t>
  </si>
  <si>
    <t>Пилипчанська сільська рада</t>
  </si>
  <si>
    <t xml:space="preserve"> Рішення виконавчого комітету Тернопільської обласної ради від 27.12.1976р.N637   </t>
  </si>
  <si>
    <t>"Альбські відклади в Більче-Золотому"</t>
  </si>
  <si>
    <t>Борщівський район,  с.Більче-Золоте, біля джерела</t>
  </si>
  <si>
    <t xml:space="preserve">Рішення виконавчого комітету Тернопільської обласної ради від 27.12.1976р.N637   </t>
  </si>
  <si>
    <t>"Касперівські скелі"</t>
  </si>
  <si>
    <t>Заліщицький район,  с.Касперівці, схил р.Тупа, верхня частина</t>
  </si>
  <si>
    <t>Касперіська сільська рада</t>
  </si>
  <si>
    <t>Рiшення виконавчого комітету Тернопільської обласної ради вiд  17.11.1969 р.  №747</t>
  </si>
  <si>
    <t>"Відслонення крейди в Кременці"</t>
  </si>
  <si>
    <t>Кременецький район,  м.Кременець, у старому кар`єрі</t>
  </si>
  <si>
    <t>Кременецьке заводоуправління будматеріалів</t>
  </si>
  <si>
    <t xml:space="preserve">Рiшення виконавчого комітету Тернопільської обласної ради вiд 27.12.1976 р. №637                                        </t>
  </si>
  <si>
    <t>"Відслонення міоценових відкладів у Бучачі"</t>
  </si>
  <si>
    <t>Бучацький район,  м.Бучач, долина р.Стрипа, правий берег, вище від залізничного моста по течії</t>
  </si>
  <si>
    <t>Чортківська дистанція колії Львівської залізниці</t>
  </si>
  <si>
    <t>"Відслонення міоценових відкладів"</t>
  </si>
  <si>
    <t xml:space="preserve">Монастириський район,  с.Чехів, долина р.Коропець     </t>
  </si>
  <si>
    <t>Чехівська сільська рада</t>
  </si>
  <si>
    <t>"Буглівський стратотип"</t>
  </si>
  <si>
    <t>Лановецький район,  с.Огризківці, в яру</t>
  </si>
  <si>
    <t>Буглівська сільська рада</t>
  </si>
  <si>
    <t>"Плейстоценові відклади"</t>
  </si>
  <si>
    <t xml:space="preserve">Лановецький район,  с.Ванжулів, стінка західної експозиції у глиняному кар'єрі      </t>
  </si>
  <si>
    <t>Ванжулівський цегельний завод</t>
  </si>
  <si>
    <t>"Плейстоценові відклади ґрунтів"</t>
  </si>
  <si>
    <t xml:space="preserve">Збаразький район,  м.Збараж, вул.Грушевського, північна околиця, глиняний кар`єр     </t>
  </si>
  <si>
    <t>Завод "Метеор"</t>
  </si>
  <si>
    <t>"Відслонення п'ятої тераси Дністра"</t>
  </si>
  <si>
    <t>Заліщицький район, нижче від села Добрівляни, Заліщицьке л-во, кв.80 в.20, лісове урочище "Криве"</t>
  </si>
  <si>
    <t>Рiшення виконавчого комітету Тернопільської обласної ради  вiд 26.12.1983 р. №496</t>
  </si>
  <si>
    <t>"Відслонення шостої тераси Дністра"</t>
  </si>
  <si>
    <t>Заліщицький район, с.Голігради, біля повороту до села від автошляху "Заліщики-Борщів", в межах старого кар'єру з добування гравію, заліщицьке  л-во, кв.64 вид.2, лісове урочище "Самотия"</t>
  </si>
  <si>
    <t>"Відслонення силуру в Трубчині"</t>
  </si>
  <si>
    <t>Борщівський район,  с.Трубчин, лівий берег р.Дністер,  400 м нижче від села  по течії ріки</t>
  </si>
  <si>
    <t>"Силурійські відклади в Кудринцях"</t>
  </si>
  <si>
    <t>Борщівський район,  с.Кудринці, лівий берег р.Збруча</t>
  </si>
  <si>
    <t xml:space="preserve">Кудринецька сільська рада </t>
  </si>
  <si>
    <t>"Відслонення девону в с.Вістря №1"</t>
  </si>
  <si>
    <t xml:space="preserve">Монастириський район,  с.Вістря, лівий берег                   р. Дністер, в 50 метрах вище від села     </t>
  </si>
  <si>
    <t>Вістрянська сільська рада</t>
  </si>
  <si>
    <t>"Відслонення девону в с.Вістря №2"</t>
  </si>
  <si>
    <t xml:space="preserve">Монастириський район,  с.Вістря, лівий берег Дністра, в 100 метрах вище від села по течії   </t>
  </si>
  <si>
    <t>Складка облямування рифових вапняків</t>
  </si>
  <si>
    <t>Зборівський район, с.Тростянець, кв.63, в.6 Залозецьке л-во, лісове урочище «Білокриниця», правий схил долини р. Лопушанка</t>
  </si>
  <si>
    <t>Тростянецька сільська рада</t>
  </si>
  <si>
    <t>Рішення Тернопільської обласної ради від 21.01.2009 року  №483</t>
  </si>
  <si>
    <t>"Яр "Жаб'як"</t>
  </si>
  <si>
    <t>Збаразький район,  с.Дзвиняча, старий яр</t>
  </si>
  <si>
    <t>Залісецька сільська рада</t>
  </si>
  <si>
    <t xml:space="preserve">Рiшення виконавчого комітету Тернопільської обласної ради вiд 17.11.1969 р. №747,  зі змінами, затвердженими рішенням Тернопільської обласної ради від 27.04.2001р. №238                                                </t>
  </si>
  <si>
    <t>"Залісецький яр"</t>
  </si>
  <si>
    <t>Збаразький район,  с.Залісці, яр біля дороги до с. Великий Кунинць</t>
  </si>
  <si>
    <t xml:space="preserve">Рiшення виконавчого комітету Тернопільської обласної ради вiд 14.03.1977 р. №131, зі змінами, затвердженими рішенням Тернопільської обласної ради від 27.04.2001р. №238                                                                                          </t>
  </si>
  <si>
    <t>"Старопочаївський яр"</t>
  </si>
  <si>
    <t>Кременецький район, с.Старий Почаїв, правий схил долини р.Почаївка</t>
  </si>
  <si>
    <t xml:space="preserve">Старопочаївська сільська рада </t>
  </si>
  <si>
    <t xml:space="preserve">Рiшення виконавчого комітету Тернопільської обласної ради вiд 14.03.1977 р. №131, зі змінами, затвердженими рішенням Тернопільської обласної ради від 27.04.2001р. №238                                                                                            </t>
  </si>
  <si>
    <t>"Міоценові відклади в Добриводах"</t>
  </si>
  <si>
    <t>Збаразький район,  с.Добриводи, стінка протяжністю близько 2-х км у старому кар`єрі</t>
  </si>
  <si>
    <t>Доброводська сільська рада</t>
  </si>
  <si>
    <t>"Гора "Пустельна"</t>
  </si>
  <si>
    <t xml:space="preserve">Шумський район,  с.Іловиця          </t>
  </si>
  <si>
    <t>Іловицька сільська рада</t>
  </si>
  <si>
    <t>"Місце знахідок решток мамонта"</t>
  </si>
  <si>
    <t>Збаразький район,  с.Старий Вишнівець, яр біля автошляху Тернопіль -Кременець, перед селом</t>
  </si>
  <si>
    <t>Служба автомобільних доріг у Тернопільській області</t>
  </si>
  <si>
    <t>"Переволоцькі травертинові скелі"</t>
  </si>
  <si>
    <t xml:space="preserve">Бучацький район,  с.Переволока, лівий схил потічка, що впадає в р. Стрипу </t>
  </si>
  <si>
    <t>Переволоцька сільська рада</t>
  </si>
  <si>
    <t xml:space="preserve">Рішення виконавчого комітету Тернопільської обласної ради від 21.12.1974 р. №554                                            </t>
  </si>
  <si>
    <t>"Худиківські відслонення нижньокрейдових відкладів"</t>
  </si>
  <si>
    <t>Борщівський район,  с.Худиківці, Мельнице-Подільське л-во, кв.53 вид.22, лівий берег р. Дністер, лісове урочище "Худиківська стінка"</t>
  </si>
  <si>
    <t xml:space="preserve">Рiшення виконавчого комітету Тернопільської обласної ради вiд 20.12.1968 р. №870                                </t>
  </si>
  <si>
    <t>"Відслонення крем'яних утворень"</t>
  </si>
  <si>
    <t>Кременецький район,  м.Кременець, вул. Джерельна в 100 метрах на схід від крейдяного заводу</t>
  </si>
  <si>
    <t>Кременецька міська рада</t>
  </si>
  <si>
    <t>"Скупчення кристалів кальциту в      с. Лучка"</t>
  </si>
  <si>
    <t>Миролюбівська сільська рада</t>
  </si>
  <si>
    <t xml:space="preserve">Рiшення Тернопільської обласної ради  вiд 23.12.2005 р. №519                            </t>
  </si>
  <si>
    <t>"Відслонення нижнього сармату в Залісцях"</t>
  </si>
  <si>
    <t>Шумський район,       с. Залісці, біля млина, на лівому схилі потічка</t>
  </si>
  <si>
    <t>Залісцівська сільська рада</t>
  </si>
  <si>
    <t>"Гравітаційні складки"</t>
  </si>
  <si>
    <t xml:space="preserve">Чортківський район,  між селами Синяковим і Угринню, лівий схил р. Серет, верхня частина схилу       </t>
  </si>
  <si>
    <t>Угриньська сільська рада</t>
  </si>
  <si>
    <t xml:space="preserve">Рішення виконавчого комітету Тернопільської обласної ради від 17.11.1969 р. №747                                   </t>
  </si>
  <si>
    <t>"Заліщицький горизонт нижнього девону"</t>
  </si>
  <si>
    <t xml:space="preserve">Заліщицький район,  м.Заліщики, ділянка схилу р. Дністер протяжністю 200 метрів, вище по течії від паромної переправи </t>
  </si>
  <si>
    <t xml:space="preserve">Заліщицька міська рада </t>
  </si>
  <si>
    <t xml:space="preserve">Рішення виконавчого комітету Тернопільської обласної ради від 22.12.1987 р. N 310                             </t>
  </si>
  <si>
    <t xml:space="preserve">"Гора "Стіжок"             </t>
  </si>
  <si>
    <t>Шумський район,  с.Стіжок, Волинське       л-во, кв.55 в.13-16, кв.56 в.10-11, лісове урочище "Антонівці-Свинодебри"</t>
  </si>
  <si>
    <t>"Данилова гора"</t>
  </si>
  <si>
    <t>Шумський район,  с.Антонівці, Волинське л-во, кв.92 в.33, 34, 27-28, лісове урочище "Антонівці-Свинодебри"</t>
  </si>
  <si>
    <t>Рішення виконавчого комітету Тернопільської обласної ради від 13.12.1971 р. № 645</t>
  </si>
  <si>
    <t>"Гора "Червоний камінь"</t>
  </si>
  <si>
    <t xml:space="preserve">Шумський район,  с.Велика Іловиця,          в 2-х км на північний захід від села, Волинське л-во кв.18 в.12, кв.32 в.1, лісове урочище "Антонівці-Свинодебри"     </t>
  </si>
  <si>
    <t>ДП "Кременецьке лісове  господарство"</t>
  </si>
  <si>
    <t xml:space="preserve">"Гора "Уніяс"              </t>
  </si>
  <si>
    <t>Шумський район, с.Антонівці, Волинське л-во, кв.62 в.9, 10, кв.63 в.11, лісове урочище "Антонівці-Свинодебри"</t>
  </si>
  <si>
    <t xml:space="preserve">Рішення виконавчого комітету Тернопільської обласної ради від 19.11.1984 р. N320    </t>
  </si>
  <si>
    <t>"Скелі Словацького"</t>
  </si>
  <si>
    <t>Кременецький район,  м.Кременець, Кременецьке л-во, кв.47 в.2, лісове урочище  "Кременець"</t>
  </si>
  <si>
    <t xml:space="preserve">Рішення виконавчого комітету Тернопільської обласної ради  від 14.03.1977 р. N131    </t>
  </si>
  <si>
    <t>"Рівна скеля"</t>
  </si>
  <si>
    <t>Бучацький район, с.Скоморохи,  Язловецьке л-во, кв.69 в.6, лісове урочище "Язловець"</t>
  </si>
  <si>
    <t xml:space="preserve">Рішення виконавчого комітету Тернопільської обласної ради  від 13.12.1971 р. N645    </t>
  </si>
  <si>
    <t>"Монастирська скеля"</t>
  </si>
  <si>
    <t>Бучацький район, с.Сокілець, Язловецьке л-во, кв.75 в.1, лісове урочище "Язловець"</t>
  </si>
  <si>
    <t>"Рукомишські скелі"</t>
  </si>
  <si>
    <t xml:space="preserve">Бучацький район,  с.Рукомиш, при в"їзді до села </t>
  </si>
  <si>
    <t>Заривинецька сільська рада</t>
  </si>
  <si>
    <t>"Травертинові скелі"</t>
  </si>
  <si>
    <t>Заліщицький район,  с.Литяче, лівий берег р. Дністра</t>
  </si>
  <si>
    <t>Литяцька сільська рада</t>
  </si>
  <si>
    <t xml:space="preserve">Рiшення виконавчого комітету Тернопільської обласної ради від 23.10.1972 р. №537                           </t>
  </si>
  <si>
    <t>"Дорогичівські скелі"</t>
  </si>
  <si>
    <t>Заліщицький район, с.Шутроминці, Дорогичівське л-во, кв.16 в.21, лісове урочище "Нирків"</t>
  </si>
  <si>
    <t xml:space="preserve">Рiшення виконавчого комітету Тернопільської обласної ради вiд 23.10.1972р. №537  </t>
  </si>
  <si>
    <t>"Дністровські феномени"</t>
  </si>
  <si>
    <t>Заліщицький район,  с.Касперівці, лівий схил р. Дністра, урочище "Криве"</t>
  </si>
  <si>
    <t xml:space="preserve">Рiшення виконавчого комітету Тернопільської обласної ради вiд 21.12.1974 р.  №557    </t>
  </si>
  <si>
    <t>"Сеноманські богатирі"</t>
  </si>
  <si>
    <t>Заліщицький район,  х.Вовчків, правий схил Касперівського водосховища</t>
  </si>
  <si>
    <t xml:space="preserve">Рiшення виконавчого комітету Тернопільської обласної ради від 27.12.1976 р. №637  </t>
  </si>
  <si>
    <t>"Бабинецький менгір"</t>
  </si>
  <si>
    <t>Борщівський район,  с.Бабинці,  північна околиця, лівий схил долини р.Нічлава</t>
  </si>
  <si>
    <t xml:space="preserve">Бабинецька сільська рада </t>
  </si>
  <si>
    <t xml:space="preserve">Рiшення виконавчого комітету Тернопільської обласної ради вiд 27.12.1976 р. №537    </t>
  </si>
  <si>
    <t>"Чортів камінь"</t>
  </si>
  <si>
    <t>Бережанський район,  с.Лісники, Бережанське л-во, кв.13 в.12, лісове урочище "Лісники"</t>
  </si>
  <si>
    <t xml:space="preserve">ДП "Бережанське лісомисливське    господарство"         </t>
  </si>
  <si>
    <t xml:space="preserve">Рiшення виконавчого комітету Тернопільської обласної ради вiд 27.12.1976 р. №637                                         </t>
  </si>
  <si>
    <t>"Кур'янівські феномени"</t>
  </si>
  <si>
    <t>Бережанський район, с.Кур"яни,  Бережанське л-во, кв.68 в.16,  лісове урочище   "Долина"</t>
  </si>
  <si>
    <t xml:space="preserve">ДП "Бережанське лісомисливське   господарство"   </t>
  </si>
  <si>
    <t>"Останці Подільських Товтр"</t>
  </si>
  <si>
    <t>Зборівський район, с.Мшанець, Мшанецьке л-во, кв.49 в.3, лісове урочище "Мильно"</t>
  </si>
  <si>
    <t xml:space="preserve">ДП "Тернопільське лісове господарство"       </t>
  </si>
  <si>
    <t>"Касперівські сфінкси"</t>
  </si>
  <si>
    <t>Заліщицький район,  між с.Лисичники і х.Вовчків, правий схил Касперівського водосховища</t>
  </si>
  <si>
    <t xml:space="preserve">Рiшення виконавчого комітету Тернопільської обласної ради вiд 23.10.1972 р. №537                            </t>
  </si>
  <si>
    <t>Борщівський район,  с.Кривче,  правий схил долини р.Циганка, урочище "Заболотівка"</t>
  </si>
  <si>
    <t>Кривченська сільська рада</t>
  </si>
  <si>
    <t>Рішення Тернопільської обласної ради від 14.07.2011р. №1217</t>
  </si>
  <si>
    <t>"Червоногородський водоспад"</t>
  </si>
  <si>
    <t xml:space="preserve">Заліщицький район,  між селами Нирків і Нагіряни, на р.Джурин        </t>
  </si>
  <si>
    <t>Устечківська сільська рада</t>
  </si>
  <si>
    <t xml:space="preserve">Рішення виконавчого комітету Тернопільської обласної ради від 23.10.1972 р.  №537    </t>
  </si>
  <si>
    <t>"Каскад русилівських водоспадів"</t>
  </si>
  <si>
    <t>Бучацький район,  с.Русилів, Язловецьке л-во, кв.50 в.4, лісове урочище "Язловець"</t>
  </si>
  <si>
    <t xml:space="preserve">ДП "Бучацьке лісове господарство"     </t>
  </si>
  <si>
    <t xml:space="preserve">Рішення виконавчого комітету Тернопільської обласної ради  від 23.10.1972 р.  №537    </t>
  </si>
  <si>
    <t>"Сокілецькі водоспади"</t>
  </si>
  <si>
    <t xml:space="preserve">ДП "Бучацьке лісове господарство"  </t>
  </si>
  <si>
    <t xml:space="preserve">Рішення виконавчого комітету Тернопільської обласної ради від 21.12.1974 р.  №557    </t>
  </si>
  <si>
    <t>"Переволоцькі джерела з водоспадами"</t>
  </si>
  <si>
    <t xml:space="preserve">Бучацький район,  с.Переволока,  шість потужних джерел     </t>
  </si>
  <si>
    <t xml:space="preserve">Переволоцька сільська рада          </t>
  </si>
  <si>
    <t xml:space="preserve">Рішення виконавчого комітету Тернопільської обласної ради від 21.12.1974 р. №554                                          </t>
  </si>
  <si>
    <t>"Джерела в с.Ніще"</t>
  </si>
  <si>
    <t xml:space="preserve">Зборівський район,  с.Ніще, витік р.Серет         </t>
  </si>
  <si>
    <t xml:space="preserve">Вовчковецька сільська рада              </t>
  </si>
  <si>
    <t xml:space="preserve">"Зелена криниця №1"             </t>
  </si>
  <si>
    <t xml:space="preserve">Лановецький район, с.Москалівка, на межі із Підволочиським районом, штучно створене озерце з прилеглими територіями    </t>
  </si>
  <si>
    <t>Москалівська сільська рада</t>
  </si>
  <si>
    <t>"Зелена криниця N2"</t>
  </si>
  <si>
    <t>Підволочиський район,  с.Кошляки, на межі з Лановецьким районом, штучно створене озерце з прилеглими територіями</t>
  </si>
  <si>
    <t>Кошляківська сільська рада</t>
  </si>
  <si>
    <t xml:space="preserve">Рішення Тернопільської обласної ради  від 18.03.1994 р., зі змінами, затвердженими рішенням Тернопільської обласної ради від 27.04.2001р. №238      </t>
  </si>
  <si>
    <t>"Витік річки Нараївка"</t>
  </si>
  <si>
    <t xml:space="preserve">Бережанський район,  с.Нараїв, х.Чверті   </t>
  </si>
  <si>
    <t>Нараївська сільська рада</t>
  </si>
  <si>
    <t xml:space="preserve">Рішення Тернопільської обласної ради   від 18.03.1994 р.    </t>
  </si>
  <si>
    <t>"Витік річки Горинь"</t>
  </si>
  <si>
    <t>Кременецький район, с. Волиця,         в 150 метрах від автошляху Кременець-Почаїв,         у долині потічка</t>
  </si>
  <si>
    <t>Великогорянська сільська рада</t>
  </si>
  <si>
    <t xml:space="preserve">Рішення Тернопільської обласної ради   від 21.08.2000 р.  №187    </t>
  </si>
  <si>
    <t>"Панські джерела"</t>
  </si>
  <si>
    <t>Бережанський район, с.Вільхівець, Бережанське л-во, кв.42 в.14,  лісове урочище "Посухів"</t>
  </si>
  <si>
    <t xml:space="preserve">ДП "Бережанське лісомисливське господарство"         </t>
  </si>
  <si>
    <t xml:space="preserve">Рішення виконавчого комітету Тернопільської обласної ради від 30.08.1990 р. №189     </t>
  </si>
  <si>
    <t>"Монастириські джерела"</t>
  </si>
  <si>
    <t xml:space="preserve">Бережанський район,  на околиці с.Лісники, два джерела, каскад невисоких штучно створених озерець з прилеглими схилами, ставок із гідротехнічними спорудами    </t>
  </si>
  <si>
    <t>МПП "Чумацький шлях"</t>
  </si>
  <si>
    <t>"Заліські джерела"</t>
  </si>
  <si>
    <t xml:space="preserve">Бережанський район,  х.Колонія  Лапшинської сільської ради </t>
  </si>
  <si>
    <t>Лапшинська сільської ради</t>
  </si>
  <si>
    <t>"Джерело "Зелена криниця"</t>
  </si>
  <si>
    <t xml:space="preserve">Бережанський район,  х.Колонія Лапшинської сільської ради, з правої сторони від автошляху "Бережани- Львів" </t>
  </si>
  <si>
    <t xml:space="preserve">Рішення Тернопільської  обласної ради   від 18.03.1994 р.    </t>
  </si>
  <si>
    <t>"Куропатницьке джерело"</t>
  </si>
  <si>
    <t>Бережанський район,  с.Куропатники, Конюхівське л-во, кв.47 в.6, лісове урочище "Куропатники"</t>
  </si>
  <si>
    <t>"Тростянецькі джерела"</t>
  </si>
  <si>
    <t xml:space="preserve">Бережанський район,  с.Тростянець   </t>
  </si>
  <si>
    <t>"Джерела в Лозах"</t>
  </si>
  <si>
    <t>Бережанський район,  х.Лози, в межах урочища "Бунчуків Кут" на лівому опуклому схилі широкої балки, на висоті 20-25 м від днища балки.</t>
  </si>
  <si>
    <t>"Джерела в урочищі "Кривуля"</t>
  </si>
  <si>
    <t>Бережанський район, с.Литятин, Козівське л-во, кв.25 в.1, 3,5,6 лісове урочище "Кривуля"</t>
  </si>
  <si>
    <t xml:space="preserve">ДП "Бережанське лісомисливське    господарство"  </t>
  </si>
  <si>
    <t>"Гутянські джерела"</t>
  </si>
  <si>
    <t>Бережанський район, х. Гута, Нараївське         л-во, кв.29 в.8, 10, лісове урочище "Нараївська дача"</t>
  </si>
  <si>
    <t>"Каскад Сокілецьких джерел"</t>
  </si>
  <si>
    <t xml:space="preserve">Бережанський район,  х.Соколиця Саранчуківської сільської ради </t>
  </si>
  <si>
    <t>Саранчуківська сільська рада</t>
  </si>
  <si>
    <t>"Джерело "Біла криниця№1"</t>
  </si>
  <si>
    <t>Заліщицький район, північно-східна околиця с.Угриньківці, долина невеликого потічка, що впадає в р.Тупа з лівої сторони</t>
  </si>
  <si>
    <t>"Джерело "Біла криниця №2"</t>
  </si>
  <si>
    <t xml:space="preserve">Гусятинський район,  с.Васильківці,         урочище "Юрківці", неподалік ставу  </t>
  </si>
  <si>
    <t>Васильковецька сільська рада</t>
  </si>
  <si>
    <t>Рішення Тернопільської обласної ради  від 21.08.2000 р. №187</t>
  </si>
  <si>
    <t>"Долина джерел в Торках"</t>
  </si>
  <si>
    <t xml:space="preserve">Козівський район,  с.Криве, 2 км  на  захід  від села, урочище "Торки"         </t>
  </si>
  <si>
    <t>Кривенська сільська рада</t>
  </si>
  <si>
    <t xml:space="preserve">Рішення виконавчого комітету Тернопільської обласної ради від 30.08.1990 р. №189   </t>
  </si>
  <si>
    <t>"Підволочиське джерело"</t>
  </si>
  <si>
    <t xml:space="preserve">Підволочиський район,  смт.Підволочиськ, вул. Данила Галицького, 143    </t>
  </si>
  <si>
    <t xml:space="preserve">Підволочиське управління житлово-комунального господарства      </t>
  </si>
  <si>
    <t xml:space="preserve">Рішення виконавчого комітету Тернопільської обласної ради від 30.08.1990 р. №189  </t>
  </si>
  <si>
    <t>"Налужанське джерело"</t>
  </si>
  <si>
    <t xml:space="preserve">Теребовлянський район,  с.Налужжя, біля садиби Іванишина П.І., урочище "Бросарня"   </t>
  </si>
  <si>
    <t xml:space="preserve">Струсівська сільська рада      </t>
  </si>
  <si>
    <t xml:space="preserve">Рішення виконавчого комітету Тернопільської обласної ради від 30.08.1990 р. №189    </t>
  </si>
  <si>
    <t>"Передмірське джерело"</t>
  </si>
  <si>
    <t xml:space="preserve">Лановецький район,  с.Передмірка   </t>
  </si>
  <si>
    <t xml:space="preserve">Передмірська  сільська рада     </t>
  </si>
  <si>
    <t>"Романівське джерело"</t>
  </si>
  <si>
    <t>Теребовлянський район,  с.Романівка, в 200 метрах від ферми, долина р.Гнила Рудка</t>
  </si>
  <si>
    <t xml:space="preserve">Романівська сільська рада .     </t>
  </si>
  <si>
    <t>"Сущинські джерела"</t>
  </si>
  <si>
    <t xml:space="preserve">Теребовлянський район, с.Сущин, північно-східна околиця , в долині потічка Ремезів-ського   </t>
  </si>
  <si>
    <t xml:space="preserve">Сущинська сільська рада        </t>
  </si>
  <si>
    <t xml:space="preserve">Рішення Тернопільської обласної ради  від 18.03.1994 р. </t>
  </si>
  <si>
    <t>"Сороцьке джерело"</t>
  </si>
  <si>
    <t xml:space="preserve">Теребовлянський район,  с.Сороцьке  </t>
  </si>
  <si>
    <t xml:space="preserve">Сороцька  сільська рада         </t>
  </si>
  <si>
    <t>"Осталецьке джерело"</t>
  </si>
  <si>
    <t>Теребовлянський район, с.Остальці, Теребовлянське          л-во, кв.1 в.2, лісове урочище "Остальці"</t>
  </si>
  <si>
    <t xml:space="preserve">ДП "Тернопільське   лісове господарство" </t>
  </si>
  <si>
    <t xml:space="preserve">Рішення Тернопільської  обласної ради  від 18.03.1994 р. </t>
  </si>
  <si>
    <t>"Миролюбівське джерело"</t>
  </si>
  <si>
    <t>Тернопільський район,  с.Миролюбівка, 300 метрів  на схід, у долині  р. Гниди</t>
  </si>
  <si>
    <t xml:space="preserve">Миролюбівська сільська рада </t>
  </si>
  <si>
    <t>"Острівське джерело"</t>
  </si>
  <si>
    <t xml:space="preserve">Тернопільський район,  с.Острів, правий берег р.Серету    </t>
  </si>
  <si>
    <t xml:space="preserve">Острівська сільська ради      </t>
  </si>
  <si>
    <t>"Дубівецьке джерело"</t>
  </si>
  <si>
    <t>Тернопільський район, с.Дубівці,  біля правого схилу долини р.Гніздична</t>
  </si>
  <si>
    <t>Дубівецька сільська рада</t>
  </si>
  <si>
    <t>"Дичківське джерело"</t>
  </si>
  <si>
    <t>Тернопільський район, с.Красівка, Микулинецьке л-во, кв. 1, в.5, лісове урочище "Красівка"</t>
  </si>
  <si>
    <t>"Тернопільські джерела"</t>
  </si>
  <si>
    <t xml:space="preserve">м. Тернопіль, гідропарк "Топільче", ряд джерел у межах правосторонньої заплави  р. Серет </t>
  </si>
  <si>
    <t>ДКП "Об'єднання парків культури і відпочинку м.Тернополя"</t>
  </si>
  <si>
    <t>"Тернопільське джерело"</t>
  </si>
  <si>
    <t>м. Тернопіль, парк Національного відродження, біля Співочого поля</t>
  </si>
  <si>
    <t xml:space="preserve">ДКП "Об'єднання парків культури  і відпочинку м.Тернополя"  </t>
  </si>
  <si>
    <t xml:space="preserve">Рішення виконавчого комітету Тернопільської обласної ради          від 14.03.1977 р. №131   </t>
  </si>
  <si>
    <t>"Королівське джерело"</t>
  </si>
  <si>
    <t xml:space="preserve">Борщівський район, с.Королівка, долина поряд з автошляхом Заліщики-Борщів  </t>
  </si>
  <si>
    <t xml:space="preserve">Королівська сільська рада        </t>
  </si>
  <si>
    <t xml:space="preserve">Рішення виконавчого комітету Тернопільської обласної ради               від 17.11.1969 р. №747   </t>
  </si>
  <si>
    <t>"Пилатківське джерело"</t>
  </si>
  <si>
    <t xml:space="preserve">Борщівський район, с.Пилатківці    </t>
  </si>
  <si>
    <t xml:space="preserve">Пилатківська сільська рада     </t>
  </si>
  <si>
    <t xml:space="preserve">Рішення виконавчого комітету Тернопільської обласної ради                від 17.11.1969 р. №747   </t>
  </si>
  <si>
    <t>"Ниврянське джерело"</t>
  </si>
  <si>
    <t xml:space="preserve">Борщівський район,  с.Нивра         </t>
  </si>
  <si>
    <t xml:space="preserve">Ниврянська сільська рада </t>
  </si>
  <si>
    <t xml:space="preserve">Рішення виконавчого комітету Тернопільської обласної ради            від  17.11.1969 р.  №747    </t>
  </si>
  <si>
    <t>"Вигодське джерело"</t>
  </si>
  <si>
    <t xml:space="preserve">Борщівський район,  с.Вигода, північна околиця, глибока балка, що відкривається у р.Збруч       </t>
  </si>
  <si>
    <t xml:space="preserve">Вигодська сільська рада       </t>
  </si>
  <si>
    <t xml:space="preserve">Рішення виконавчого комітету Тернопільської обласної ради         від 17.11.1969 р. №747                                   </t>
  </si>
  <si>
    <t>"Джерело Святої Анни"</t>
  </si>
  <si>
    <t>Кременецький район, с.Лішня, пвінчно-східна околиця, неподалік ставу</t>
  </si>
  <si>
    <t>Сільськогосподарський виробничий кооператив  "Біла криниця"</t>
  </si>
  <si>
    <t>"Плотицьке джерело"</t>
  </si>
  <si>
    <t xml:space="preserve">Козівський район,  с.Плотича, південна околиця, заплава          р. Стрипа    </t>
  </si>
  <si>
    <t>Плотицька сільська рада</t>
  </si>
  <si>
    <t xml:space="preserve">Рішення виконавчого комітету Тернопільської обласної ради від 27.12.1976 р.  №637   </t>
  </si>
  <si>
    <t>"Джерело в Маркові"</t>
  </si>
  <si>
    <t>Монастириський район, с.Маркова, Монастириське        л-во, кв.20 в.6, лісове урочище "Маркова"</t>
  </si>
  <si>
    <t xml:space="preserve">ДП "Бучацьке   лісове господарство" </t>
  </si>
  <si>
    <t xml:space="preserve">Рішення виконавчого комітету Тернопільської обласної ради від 14.03.1977р. №131  </t>
  </si>
  <si>
    <t>"Залізецьке джерело"</t>
  </si>
  <si>
    <t xml:space="preserve">Зборівський район,  с.Залізці, біля кафе "Рибалка"       </t>
  </si>
  <si>
    <t xml:space="preserve">Залізецька сільська рада     </t>
  </si>
  <si>
    <t xml:space="preserve">Рішення виконавчого комітету Тернопільської обласної ради  від 26.12.1983 р. №496 </t>
  </si>
  <si>
    <t>"Урочище "Провалля"</t>
  </si>
  <si>
    <t xml:space="preserve">Збаразький район,  с.Новики, східна околиця   </t>
  </si>
  <si>
    <t>Новиківська сільська рада</t>
  </si>
  <si>
    <t xml:space="preserve">Рішення Тернопільської обласної ради  від 26.02.1999 р. № 50   </t>
  </si>
  <si>
    <t>"Підгаєцьке джерело"</t>
  </si>
  <si>
    <t>Підгаєцький район,  м.Підгайці, при в'їзді зі сторони Тернополя, з правої сторони дороги</t>
  </si>
  <si>
    <t>Підгаєцька міська рада</t>
  </si>
  <si>
    <t>"Джерело Святого Яна"</t>
  </si>
  <si>
    <t>Чортківський район, с.Улашківці, біля Василіянського монастиря св.Івана Хрестителя, верхня частина правого віддаленого схилу долини р. Серет</t>
  </si>
  <si>
    <t xml:space="preserve">Рішення Тернопільської обласної ради  від 30.01.2003 р. № 98  </t>
  </si>
  <si>
    <t>"Гусятинське джерело"</t>
  </si>
  <si>
    <t xml:space="preserve">Гусятинський район,  смт. Гусятин, у заплаві р. Збруч     </t>
  </si>
  <si>
    <t xml:space="preserve">Гусятинська селищна рада     </t>
  </si>
  <si>
    <t xml:space="preserve">Рішення виконавчого комітету Тернопільської обласної ради від 13.12.1971 р. №645   </t>
  </si>
  <si>
    <t>"Джерело "Червона криниця"</t>
  </si>
  <si>
    <t>Чортківський район,  с. Базар, біля р. Червона</t>
  </si>
  <si>
    <t>Базарівська сільська рада</t>
  </si>
  <si>
    <t>"Джерело під Бемовою горою"</t>
  </si>
  <si>
    <t>Зборівський район, с.Манаїв, неподалік від старої садиби, в 200 метрах від лісу, в межах урочища „Бемова гора”</t>
  </si>
  <si>
    <t>Гарбузівська сільська рада</t>
  </si>
  <si>
    <t>Рішення Тернопільської обласної ради від 18.06.2009 р. №620</t>
  </si>
  <si>
    <t>"Кам’яна криниця"</t>
  </si>
  <si>
    <t>Теребовлянський район, с.Лошнів, у верхів’ї глибокої балки, біля господарської будівлі</t>
  </si>
  <si>
    <t>РішенняТернопільської обласної ради  від 18.06.2009 р. №620</t>
  </si>
  <si>
    <t>"Джерело Різдва Пресвятої Богородиці"</t>
  </si>
  <si>
    <t>Тернопільський район, с.Смиківці, центра-льна частина, в п’яти метрах від урізу води р. Гніздична</t>
  </si>
  <si>
    <t>Смиківецька сільська рада</t>
  </si>
  <si>
    <t>Рішення Тернопільської обласної ради  від 27.08.2009 р. №736</t>
  </si>
  <si>
    <t>"Ступківське джерело"</t>
  </si>
  <si>
    <t>Тернопільський район, с.Ступки, західна околиця,  200 метрі від автошляху «Тернопіль-Підволочиськ»</t>
  </si>
  <si>
    <t>Ступківська сільська рада</t>
  </si>
  <si>
    <t>"Джерело "Безодня"</t>
  </si>
  <si>
    <t>Тернопільський район, с.Жовтневе, в 2,5 м від дороги "Тернопіль-Жовтневе"</t>
  </si>
  <si>
    <t>Чернелево-Руська сільська рада</t>
  </si>
  <si>
    <t xml:space="preserve">Рішення Тернопільської обласної ради від 20.08.2010 №1043 </t>
  </si>
  <si>
    <t>Джерело "В загороді"</t>
  </si>
  <si>
    <t>Тернопільський район, с.Чернелів-Руський,в 300м від дороги Тернопіль-Жовтневе</t>
  </si>
  <si>
    <t>Джерела "Гуркало"</t>
  </si>
  <si>
    <t>Бучацький район, с.Помірці, між Поморецькою горою та гостинцем</t>
  </si>
  <si>
    <t>Ріпинецька сільська рада</t>
  </si>
  <si>
    <t>Рішення Тернопільської обласної ради від 14.04.2011 №1049</t>
  </si>
  <si>
    <t>"Шпакове  вікно"</t>
  </si>
  <si>
    <t>Бучацький район, с.Вербятин зі сторони села Озеряни, з правого боку від автодороги</t>
  </si>
  <si>
    <t>Рішення Тернопільської обласної ради від 14.07.2011 №1217</t>
  </si>
  <si>
    <t>"Озерця "Вікнини"</t>
  </si>
  <si>
    <t xml:space="preserve">Гусятинський район, с.Вікно, північно-західна околиця      </t>
  </si>
  <si>
    <t>Вікнянська сільська рада</t>
  </si>
  <si>
    <t xml:space="preserve">Рішення виконавчого комітету Тернопільської обласної ради від 20.12.1968 р.  №870    </t>
  </si>
  <si>
    <t>"Джерело в урочищі "Лан"</t>
  </si>
  <si>
    <t>Чортківський район, с.Росохач, східна околиця, правий високий берег  р. Серету</t>
  </si>
  <si>
    <t>Росохацька сільська рада</t>
  </si>
  <si>
    <t>"Борухівські озерця"</t>
  </si>
  <si>
    <t>Борщівський район,  с.Озеряни, х.Борухи, з правої сторони біля автошляху "Тернопіль-Борщів"</t>
  </si>
  <si>
    <t xml:space="preserve">Рішення виконавчого комітету Тернопільської обласної ради від  26.12.1976 р. №637   </t>
  </si>
  <si>
    <t>"Озерце "Безодня"</t>
  </si>
  <si>
    <t>Тернопільський район,  с.Миролюбівка, 500 метрів  на схід у долині р. Гниди</t>
  </si>
  <si>
    <t>"Болото "Скабор"</t>
  </si>
  <si>
    <t xml:space="preserve">Теребовлянський район,  с.Тютьків, серед полів   </t>
  </si>
  <si>
    <t>Дарахівська сільська рада</t>
  </si>
  <si>
    <t xml:space="preserve">Рішення виконавчого комітету Тернопільської обласної ради  від 28.12.1970 р.  №829   </t>
  </si>
  <si>
    <t>"Скориківське болото"</t>
  </si>
  <si>
    <t xml:space="preserve">Підволочиський район,  с.Скорики, північна околиця, заплава р.Самчик, від  автошляху між селами Скорики і Медин до ставу   </t>
  </si>
  <si>
    <t>Скориківська сільська рада</t>
  </si>
  <si>
    <t xml:space="preserve">Рішення виконавчого комітету Тернопільської обласної ради від 30.08.1990 р. №189, із змінами затвердженими рішенням Тернопільської обласної ради від 27.04.2001р. №238  </t>
  </si>
  <si>
    <t>"Скала-Подільська діброва"</t>
  </si>
  <si>
    <t>Борщівський район, с.Цигани, Скала-Подільське л-во, кв.74 в.6,10, лісове урочище "Дача Скала-Подільська"</t>
  </si>
  <si>
    <t xml:space="preserve">Рiшення виконавчого комітету Тернопільської обласної ради  вiд 05.11.1981 р.  № 589    </t>
  </si>
  <si>
    <t>"Золотопотіцька дубина"</t>
  </si>
  <si>
    <t>Бучацький район, с.Соколів, Золотопотіцьке л-во, кв.56 в.16, лісове урочище "Сновидів"</t>
  </si>
  <si>
    <t>"Лошнівська бучина"</t>
  </si>
  <si>
    <t>Теребовлянський район, с.Лошнів, Теребовлянське           л-во, кв.25 в.18, лісове урочище "Дача "Теребовлянська"</t>
  </si>
  <si>
    <t xml:space="preserve">ДП "Тернопільське лiсове господарство" </t>
  </si>
  <si>
    <t>Рiшення Тернопільської обласної ради  вiд 30.01.2003 р. № 98</t>
  </si>
  <si>
    <t>"Теребовлянська бучина"</t>
  </si>
  <si>
    <t>Теребовлянський район, с.Кровинка,  Теребовлянське лісництво, кв.72 в.3, лісове урочище "Дача "Теребовлянська"</t>
  </si>
  <si>
    <t>Рiшення Тернопільської обласної ради  вiд 30.01.2003 р. №98</t>
  </si>
  <si>
    <t>"Язловецька діброва №1"</t>
  </si>
  <si>
    <t>Бучацький район, с.Язловець, Язловецьке л-во, кв.23 в.8, лісове урочище "Язловець"</t>
  </si>
  <si>
    <t xml:space="preserve">Рiшення виконавчого комітету Тернопільської обласної ради вiд 05.11.1981 р.  №589    </t>
  </si>
  <si>
    <t>"Язловецька діброва №2"</t>
  </si>
  <si>
    <t>Бучацький район, с.Язловець, Язловецьке л-во, кв.33 в.4, лісове урочище "Язловець"</t>
  </si>
  <si>
    <t>"Дорошівська діброва"</t>
  </si>
  <si>
    <t>Заліщицький район, с.Блищанка, Заліщицьке л-во, кв.64 в.1, лісове урочище "Дорошево"</t>
  </si>
  <si>
    <t>"Вістрянська діброва"</t>
  </si>
  <si>
    <t>Монастириський район, с.Діброва,  Коропецьке л-во, кв.83 в.11, кв.84 в.1, лісове урочище "Вістря"</t>
  </si>
  <si>
    <t>"Коропецька діброва"</t>
  </si>
  <si>
    <t>Монастириський район, с.Залісся,  Коропецьке л-во, кв.28 в.5, лісове урочище "Коропець"</t>
  </si>
  <si>
    <t>"Луб`янківська дубина"</t>
  </si>
  <si>
    <t>Збаразький район, с.Коршемки,  Збаразьке л-во, кв.80  в.6, лісове урочище "Луб'янки"</t>
  </si>
  <si>
    <t>"Тернопільська діброва"</t>
  </si>
  <si>
    <t>Тернопільський район, с.Драганівка, Тернопільське лісництво, кв.49 в.4, лісове урочище Буцнів"</t>
  </si>
  <si>
    <t>"Папірнянська діброва"</t>
  </si>
  <si>
    <t>Теребовлянський район, с.Папірня,  Буданівське л-во, кв.48 в.4, урочище "Чорний ліс"</t>
  </si>
  <si>
    <t>"Забродівська діброва №1"</t>
  </si>
  <si>
    <t>Кременецький район, с.Лішня, Білокриницьке л-во, кв.4 в.4, лісове урочище "Заброддя"</t>
  </si>
  <si>
    <t>"Забродівська діброва №2"</t>
  </si>
  <si>
    <t>"Діброва "Зелений дуб"</t>
  </si>
  <si>
    <t>Шумський район, с.Кутянка, Суразьке л-во, кв.28 в.6,  лісове урочище "Зелений дуб"</t>
  </si>
  <si>
    <t>"Мужилівська діброва"</t>
  </si>
  <si>
    <t>Підгаєцький район,        с. Мужилів, Підгаєцьке л-во, кв.26 в.7, лісове урочище "Сирота"</t>
  </si>
  <si>
    <t xml:space="preserve">ДП "Бережанське  лісомисливське господарство"         </t>
  </si>
  <si>
    <t xml:space="preserve">Рiшення Тернопільської обласної ради  вiд 21.08.2000 р.  №187    </t>
  </si>
  <si>
    <t>"Теребовлянська дубина"</t>
  </si>
  <si>
    <t>Теребовлянський район, с.Струсів, Теребовлянське л-во, кв.43 в.6, лісове  урочище "Теребовлянська дача"</t>
  </si>
  <si>
    <t>"Куртина дуба червоного"</t>
  </si>
  <si>
    <t>Борщівський район, с.Цигани, Скала-Подільське л-во, кв.74 в.1, лісове урочище  "Дача "Скала-Подільська"</t>
  </si>
  <si>
    <t xml:space="preserve">Рiшення виконавчого комітету Тернопільської обласної ради від 14.10.1967 р.  №734   </t>
  </si>
  <si>
    <t>"Бережанська бучина"</t>
  </si>
  <si>
    <t>Бережанський район, с.Кур'яни, Бережанське л-во, кв.60, в.9,  лісове урочище "Кур'яни"</t>
  </si>
  <si>
    <t>14,80</t>
  </si>
  <si>
    <t>"Кур'янівська бучина"</t>
  </si>
  <si>
    <t>Бережанський район, с.Кур'яни,  Бережанське л-во, кв.68 в.15, лісове урочище "Кур'яни"</t>
  </si>
  <si>
    <t xml:space="preserve">ДП "Бережанське лісомисливське господарство"    </t>
  </si>
  <si>
    <t>"Нараївська бучина"</t>
  </si>
  <si>
    <t>Бережанський район, с. Рогачин  Нараївське л-во, кв.33 в.12, лісове урочище "Нараївська дача"</t>
  </si>
  <si>
    <t xml:space="preserve">ДП "Бережанське  лісомисливське господарство"    </t>
  </si>
  <si>
    <t>Рiшення виконавчого комітету Тернопільської обласної ради від 15.06.1964 р. № 449</t>
  </si>
  <si>
    <t>"Урманська бучина"</t>
  </si>
  <si>
    <t>Бережанський район, с.Краснопуща, Урманське л-во, кв.19 в.1,3, лісове урочище "Урмань"</t>
  </si>
  <si>
    <t>Рiшення Тернопільської обласної ради  вiд 25.04.1996 р. №90</t>
  </si>
  <si>
    <t>"Завалівська бучина №1"</t>
  </si>
  <si>
    <t>Підгаєцький район, с. Затурин, Завалівське л-во, кв.40 в.8, лісове урочище "Завалів"</t>
  </si>
  <si>
    <t>"Завалівська бучина №2"</t>
  </si>
  <si>
    <t>Підгаєцький район, с. Затурин, Завалівське л-во, кв.48 в.11, лісове урочище "Завалів"</t>
  </si>
  <si>
    <t>"Тростянецька бучина"</t>
  </si>
  <si>
    <t>Підгаєцький район, с. Старий Литвинів,  Литвинівське л-во, кв.80 в.2, лісове урочище "Тростянецька дача"</t>
  </si>
  <si>
    <t>Рiшення виконавчого комітету Тернопільської обласної ради вiд 27.12.1976р. №637, із змінами затвердженими рішенням Тернопільської обласної  ради  від 25.04.1996 р. №90</t>
  </si>
  <si>
    <t>"Рудницька бучина"</t>
  </si>
  <si>
    <t>Підгаєцький район,  с.Шумляни, Литвинівське л-во, кв.106 в.2, лісове урочище "Рудники"</t>
  </si>
  <si>
    <t>"Вадівська бучина"</t>
  </si>
  <si>
    <t>Бучацький район, с.Порохова,   Золо-топотіцьке л-во, кв.22 в.17,18, лісове урочище "Вадова"</t>
  </si>
  <si>
    <t>"Яргорівська бучина №1"</t>
  </si>
  <si>
    <t>Монастириський район, с. Яргорів, Криницьке л-во, кв.5 в.2, лісове урочище "Яргорів"</t>
  </si>
  <si>
    <t>"Яргорівська бучина №2"</t>
  </si>
  <si>
    <t>Монастириський район, с. Яргорів, Криницьке л-во, кв.6 в.1, лісове урочище "Яргорів"</t>
  </si>
  <si>
    <t xml:space="preserve">Рiшення виконавчого комітету Тернопільської обласної ради вiд 05.11.1981 р.  №589 </t>
  </si>
  <si>
    <t>"Яргорівська бучина №3"</t>
  </si>
  <si>
    <t>Монастириський район, с.Яргорів, Монастириське л-во, кв.71 в.1, лісове урочище "Яргорів"</t>
  </si>
  <si>
    <t>"Марковецька бучина"</t>
  </si>
  <si>
    <t>Монастириський район,  с. Маркова, Монастириське л-во, кв.26 в.7, лісове урочище "Маркова"</t>
  </si>
  <si>
    <t>"Монастириська бучина"</t>
  </si>
  <si>
    <t>Монастириський район,  с.Заварівка,  Монастириське л-во, кв.23 в.9, лісове урочище "Маркова"</t>
  </si>
  <si>
    <t>Рiшення Тернопільської обласної ради  вiд 25 .04.1996 р. №90</t>
  </si>
  <si>
    <t>"Чайчинецька бучина"</t>
  </si>
  <si>
    <t>Збаразький район, с.Чайчинці, Вишнівецьке л-во, кв.22 в.13, лісове урочище "Чайчинці"</t>
  </si>
  <si>
    <t xml:space="preserve">Рiшення виконавчого комітету Тернопільської обласної ради від14.03.1977 р. №131    </t>
  </si>
  <si>
    <t>"Кременецька бучина №1"</t>
  </si>
  <si>
    <t>Кременецький район, с. Жолоби, Кременецьке л-во, кв.51 в.12 , лісове урочище "Кременець"</t>
  </si>
  <si>
    <t>"Кременецька бучина №2"</t>
  </si>
  <si>
    <t>Кременецький район,с.Жолоби, Кременецьке л-во, кв.46 в.12, кв.47 вид.7, 14, лісове урочище "Кременець"</t>
  </si>
  <si>
    <t xml:space="preserve">Рiшення Тернопільської обласної ради від 18.03.1994 р.   </t>
  </si>
  <si>
    <t>Бучина в урочищі "Братерщина"</t>
  </si>
  <si>
    <t>Лановецький район, с.Борщівка, Лановецьке л-во, кв.22 в.4, лісове урочище "Братерщина"</t>
  </si>
  <si>
    <t>"Білокриницька  бучина №1"</t>
  </si>
  <si>
    <t>Шумський район, с. Башківці, Білокриницьке л-во, кв.55 в.18, 19, кв.59 в.4,  лісове урочище "Антонівці-Свинодебри"</t>
  </si>
  <si>
    <t>"Білокриницька  бучина №2"</t>
  </si>
  <si>
    <t>Шумський район, с. Башківці, Білокриницьке л-во, кв.55 в.21, кв.59 в.6, лісове урочище "Антонівці-Свинодебри"</t>
  </si>
  <si>
    <t>"Теребовлянська бучина №1"</t>
  </si>
  <si>
    <t>Теребовлянський район, с.Струсів, Теребовлянське        л-во, кв.53 в.2, кв.63 в.2, лісове урочище "Теребовлянська дача"</t>
  </si>
  <si>
    <t>"Шупарська  бучина №1"</t>
  </si>
  <si>
    <t>Борщівський район, с.Шупарка,  Шупарське л-во, кв.22 в.2, лісове урочище "Дача" Шупарка"</t>
  </si>
  <si>
    <t>"Шупарська  бучина №2"</t>
  </si>
  <si>
    <t>Борщівський район, с.Шупарка, Шупарське л-во, кв.18 в.11, лісове урочище "Дача" Шупарка"</t>
  </si>
  <si>
    <t xml:space="preserve">Рiшення виконавчого комітету Тернопільської обласної ради вiд 14.03.1977 р. №131, із змінами, затвердженими рiшенням Тернопільської обласної ради  вiд 21.08.2000 р.  №187    </t>
  </si>
  <si>
    <t>"Гермаківська  бучина"</t>
  </si>
  <si>
    <t>Борщівський район,с.Гермаківка, Гермаківське л-во, кв.2 в.2, лісове урочище "Дача Романського"</t>
  </si>
  <si>
    <t>"Мушкатівська  бучина"</t>
  </si>
  <si>
    <t>Борщівський район, с.Мушкатівка, Борщівське л-во, кв.7 в.3, лісове урочище  "Мушкатівка"</t>
  </si>
  <si>
    <t>"Копиченецька бучина"</t>
  </si>
  <si>
    <t>Гусятинський район, с.Яблунів, Копичинецьке л-во кв.40, в.5, лісове урочище «Яблунівська дача»</t>
  </si>
  <si>
    <t>ДП "Чортківаське лісове господарство"</t>
  </si>
  <si>
    <t>Рiшення виконавчого комітету Тернопільської обласної ради вiд 13.12.1971 р. №645</t>
  </si>
  <si>
    <t>"Еталон модриново-ясеневого насадження з домішками сосни і дуба звичайного"</t>
  </si>
  <si>
    <t>Борщівський район, с. Озеряни, Улашківське л-во,  кв.70 в.1, лісове урочище "Дача Галілея"</t>
  </si>
  <si>
    <t>"Курянівський модринник"</t>
  </si>
  <si>
    <t>Бережанський район, с. Волиця, Нараївське-во, кв 57 в.8, 11, лісове урочище "Нараївська дача"</t>
  </si>
  <si>
    <t xml:space="preserve">ДП "Бережанське лісомисливське господарство" </t>
  </si>
  <si>
    <t>Рiшення Тернопільської обласної ради  вiд 21.08.2000 р. №187</t>
  </si>
  <si>
    <t>"Лубянківський модринник"</t>
  </si>
  <si>
    <t>Збаразький район, с. Луб'янки, Збаразьке л-во, кв.80 в.16, лісове урочище "Луб'янки"</t>
  </si>
  <si>
    <t>"Модриново-букове насадження"</t>
  </si>
  <si>
    <t>Кременецький район, с. Жолоби, Кременецьке л-во,  кв.51 в.8, 10, лісове урочище "Маслятин"</t>
  </si>
  <si>
    <t xml:space="preserve">Рiшення виконавчого комітету Тернопільської обласної ради вiд 14.03.1977 р. № 131    </t>
  </si>
  <si>
    <t>"Модриново-кленове насадження в ур."Братерщина"</t>
  </si>
  <si>
    <t>Лановецький район,        с. Борщівка,  Лановецьке л-во, кв.18 в.10, лісове урочище "Братерщина"</t>
  </si>
  <si>
    <t>"Лісові культури модрини європейської"</t>
  </si>
  <si>
    <t>Монастириський район, с.Садове,  Коропецьке л-во, кв.63 в.5, лісове урочище "Коропець"</t>
  </si>
  <si>
    <t>"Горіх чорний  (ділянка №1)"</t>
  </si>
  <si>
    <t>Борщівський район,     с. Дзвинячка, Мельнице-Подільське л-во,  кв.67 в3, лісове урочище "Дача "Гай"</t>
  </si>
  <si>
    <t>"Горіх чорний (ділянка №2)"</t>
  </si>
  <si>
    <t>Борщівський район,     с. Дзвинячка, Мельнице-Подільське л-во, кв.65 в.4, лісове урочище "Дача "Гай"</t>
  </si>
  <si>
    <t>"Горіх чорний (ділянка №3)"</t>
  </si>
  <si>
    <t>Борщівський район,     с. Дзвинячка, Мельнице-Подільське л-во, кв.80 в.30,  лісове урочище "Дача  " Ярки"</t>
  </si>
  <si>
    <t xml:space="preserve">Рiшення Тернопільської обласної ради  вiд 18.03.1994 р.    </t>
  </si>
  <si>
    <t>"Горіх чорний (ділянка №4)"</t>
  </si>
  <si>
    <t>Борщівський район,     с. Трубчин, Мельнице-Подільське л-во, кв.83 в.7, лісове урочище "Ріжки"</t>
  </si>
  <si>
    <t>"Горіх чорний  (ділянка №5)"</t>
  </si>
  <si>
    <t>Борщівський район,      с Констанція, Улашківське л-во, кв.81 в.4, лісове урочище "Галілея Голубецька"</t>
  </si>
  <si>
    <t xml:space="preserve">Рiшення виконавчого комітету Тернопільської обласної ради вiд 26.12.1970 р. № 829    </t>
  </si>
  <si>
    <t>"Горіх чорний  (ділянка №6)"</t>
  </si>
  <si>
    <t>Заліщицький район,      с. Слобідка, Дорогичівське л-во, кв.3 в.3, лісове урочище "Чагар"</t>
  </si>
  <si>
    <t xml:space="preserve">Рiшення виконавчого комітету Тернопільської обласної ради вiд 13.12.1971 р. №645         </t>
  </si>
  <si>
    <t>"Берекова діброва в Шутроминцях"</t>
  </si>
  <si>
    <t>Заліщицький район, с. Шутроминці,  Дорогичівське        л-во, кв.21 в.4,5,7,8, лісове урочище "Нирків"</t>
  </si>
  <si>
    <t xml:space="preserve">Рiшення виконавчого комітету Тернопільської обласної ради вiд 17.11.1969 р.  №747, із змінами затвердженими рішенням виконавчого комітету Тернопільської обласної ради                                від 19.11.1984 р. №320 </t>
  </si>
  <si>
    <t>"Золотопотіцька березина"</t>
  </si>
  <si>
    <t>Бучацький район, с.Золотий Потік, Золотопотіцьке л-во, кв.60 в.1, лісове урочище "Соколів"</t>
  </si>
  <si>
    <t>"Коропецька ясенина"</t>
  </si>
  <si>
    <t>Монастириський район, с.Садове,  Коропецьке л-во,  кв.48 в.1, лісове урочище "Коропець"</t>
  </si>
  <si>
    <t>"Коропецька грабина"</t>
  </si>
  <si>
    <t>Монастириський район, с.Коропець, Коропецьке л-во, кв.43 в.4, лісове урочище "Коропець"</t>
  </si>
  <si>
    <t>"Колиндянська грабина"</t>
  </si>
  <si>
    <t>Чортківський район, с.Давидківці,  Колиндянське л-во, кв.56 в.7, лісове урочище "Колиндянська дача"</t>
  </si>
  <si>
    <t xml:space="preserve">"Сосна чорна теребовлянська"                        </t>
  </si>
  <si>
    <t>Теребовлянський район,  м.Теребовля, біля фортеці, рекреаційна зона</t>
  </si>
  <si>
    <t>Теребовлянський комбінат комунальних  підприємств</t>
  </si>
  <si>
    <t xml:space="preserve">Рiшення виконавчого комітету Тернопільської обласної ради вiд 27.12.1976 р.  №637 </t>
  </si>
  <si>
    <t xml:space="preserve">"Сосна чорна коропецька №1" </t>
  </si>
  <si>
    <t>Монастириський район, с.Діброва, Коропецьке л-во, кв.85 в.1, лісове урочище "Вістря"</t>
  </si>
  <si>
    <t>"Сосна чорна коропецька №2"</t>
  </si>
  <si>
    <t>Монастириський район, с.Діброва, Коропецьке л-во, кв.85 в.3, лісове урочище "Вістря"</t>
  </si>
  <si>
    <t>"Стіжоцький сосняк"</t>
  </si>
  <si>
    <t>Шумський район, с.Стіжок,  Волинське л-во, кв.54 в.1, лісове урочище "Антонівці-Свинодебри"</t>
  </si>
  <si>
    <t xml:space="preserve">Рiшення виконавчого комітету Тернопільської обласної ради вiд 30.08.1990 р. №189, зі змінами, затвердженими рішенням Тернопільської обласної ради від 27.04.2001р. №238                                                        </t>
  </si>
  <si>
    <t>"Антонівецький сосняк"</t>
  </si>
  <si>
    <t>Шумський район, с.Антонівці,  Волинське л-во,  кв.42 в.2, лісове урочище "Антонівці-Свинодебри"</t>
  </si>
  <si>
    <t>"Гермаківські липи"</t>
  </si>
  <si>
    <t>Борщівський район, с.Гермаківка Гермаківське л-во, кв.11 в.5, лісове урочище  "Дача Романського"</t>
  </si>
  <si>
    <t xml:space="preserve">Рiшення виконавчого комітету Тернопільської обласної ради вiд 23.10.1972 р. №537 </t>
  </si>
  <si>
    <t>"Дуб звичайний (1 дерево)"</t>
  </si>
  <si>
    <t>Бережанський район,с.Урмань, Урманське л-во, кв.25 в.3, лісове урочище "Урмань"</t>
  </si>
  <si>
    <t xml:space="preserve">Рiшення виконавчого комітету Тернопільської обласної ради вiд 28.12.1970 р. №828 </t>
  </si>
  <si>
    <t>Монастириський район, с.Залісся, Коропецьке л-во, кв.29 в.5, лісове урочище "Коропець"</t>
  </si>
  <si>
    <t xml:space="preserve">Рiшення Тернопільської обласної ради  вiд 18.03.1994 р. </t>
  </si>
  <si>
    <t>"Дуб звичайний (3 дерева)"</t>
  </si>
  <si>
    <t>Монастириський район, с.Залісся,  Коропецьке л-во, кв.29 в.1, лісове урочище "Коропець"</t>
  </si>
  <si>
    <t>Монастириський район, с.Залісся,  Коропецьке л-во, кв.27 в.1, лісове урочище "Коропець"</t>
  </si>
  <si>
    <t>"Дуб звичайний  (1 дерево)"</t>
  </si>
  <si>
    <t>Шумський район, с.Вілія, Забарівське л-во, кв.45 в.2, лісове урочище "Вілія"</t>
  </si>
  <si>
    <t>Шумський район, с.Вілія, Забарівське л-во, кв.45 в.9, лісове урочище  "Вілія"</t>
  </si>
  <si>
    <t>"Дуб звичайний  (8 дерев)"</t>
  </si>
  <si>
    <t>Тернопільський район,  с.Мишковичі,  Микулинецьке л-во, кв.25 в.7, лісове урочище  "Мишковицька дача"</t>
  </si>
  <si>
    <t>"Дуб "Король" (1 дерево)"</t>
  </si>
  <si>
    <t>Підволочиський район, с.Новосілка, Скалатське л-во, кв.33 в.3, лісове урочище "Малинник"</t>
  </si>
  <si>
    <t>Рiшення виконавчого комітету Тернопільської обласної ради  вiд  17.11.1969 р.  №747</t>
  </si>
  <si>
    <t>"Дуб звичайний   (1 дерево) №1"</t>
  </si>
  <si>
    <t>Чортківський район, с.Залісся, Улашківське л-во, кв.51 в.1,  лісове урочище "Дача Галілея"</t>
  </si>
  <si>
    <t xml:space="preserve">ДП "Чортківське лiсове господарство"  </t>
  </si>
  <si>
    <t>"Дуб звичайний  (1 дерево) №2"</t>
  </si>
  <si>
    <t>Чортківський район, с.Залісся, Улашківське л-во, кв.52 в.14, лісове урочище  "Дача Галілея"</t>
  </si>
  <si>
    <t xml:space="preserve">ДП "Чортківське лiсове господарство" </t>
  </si>
  <si>
    <t>"Дуб звичайний  (1 дерево) №3"</t>
  </si>
  <si>
    <t>Чортківський район, с.Залісся, Улашківське л-во, кв.53 в.1, лісове урочище  "Дача Галілея"</t>
  </si>
  <si>
    <t>"Дуб звичайний (1 дерево) №4"</t>
  </si>
  <si>
    <t>Чортківський район, с.Залісся, Улашківське л-во, кв.56 в.5, лісове урочище  "Дача Галілея"</t>
  </si>
  <si>
    <t>"Дуб звичайний (1 дерево) №5"</t>
  </si>
  <si>
    <t>Чортківський район, с.Залісся, Улашківське л-во, кв.56 в.4, лісове урочище "Дача Галілея"</t>
  </si>
  <si>
    <t>"Дуб звичайний  (6 дерев)"</t>
  </si>
  <si>
    <t>Чортківський район, с.Залісся, Улашківське л-во, кв.59 в.1, лісове урочище "Дача Галілея"</t>
  </si>
  <si>
    <t>"Дуб звичайний  (1 дерево) №6"</t>
  </si>
  <si>
    <t>Чортківський район, с.Залісся, Улашківське л-во, кв.63 в.2, лісове урочище "Дача Галілея"</t>
  </si>
  <si>
    <t>"Дуб звичайний  (2 дерева)"</t>
  </si>
  <si>
    <t>Чортківський район, с.Залісся, Улашківське л-во, кв.69 в.6, лісове урочище "Дача Галілея"</t>
  </si>
  <si>
    <t>"Дуб звичайний (1 дерево) №7"</t>
  </si>
  <si>
    <t>Борщівський район, с.Цигани,  Скала-Подільське л-во, кв.74 в.6, лісове урочище "Дача "Скала-Подільська"</t>
  </si>
  <si>
    <t>"Дуб звичайний (1 дерево) №8"</t>
  </si>
  <si>
    <t>Борщівський район, с.Цигани,  Скала-Подільське л-во, кв.74 в.10, лісове урочище "Дача "Скала-Подільська"</t>
  </si>
  <si>
    <t>"Бук лісовий  ( 1 дерево) №1"</t>
  </si>
  <si>
    <t>Підгаєцький район, с.Затурин, Завалівcьке л-во, кв.40 в.9, лісове урочище "Завалів"</t>
  </si>
  <si>
    <t>"Бук лісовий ( 1 дерево) №2"</t>
  </si>
  <si>
    <t>Бережанський район, с.Рогачин, Нараївське л-во, кв.33 в.12, лісове урочище "Нараївська дача"</t>
  </si>
  <si>
    <t>"Бук лісовий ( 1 дерево) №3"</t>
  </si>
  <si>
    <t>Бережанський район, с.Пліхів, Урманське     л-во,  кв.25 в.3, лісове урочище "Урмань"</t>
  </si>
  <si>
    <t>"Сосна чорна   ( 5 дерев)"</t>
  </si>
  <si>
    <t>Кременецький район, с.Хотівка,  Кременецьке л-во, кв.12 в.1, лісове урочище "Тарнобір"</t>
  </si>
  <si>
    <t xml:space="preserve">ДП "Кременецьке лiсового господарство"  </t>
  </si>
  <si>
    <t>"Сосна звичайна ( 1 дерево)"</t>
  </si>
  <si>
    <t>Шумський район, с.Кутянка, Суразьке    л-во, кв.81 в.1, лісове урочище "Суразька дача"</t>
  </si>
  <si>
    <t>"Сосна звичайна  ( 1 дерево)"</t>
  </si>
  <si>
    <t>Шумський район, с.Кутянка, Суразьке     л-во, кв.81 в.2, лісове урочище "Суразька дача"</t>
  </si>
  <si>
    <t xml:space="preserve">Рiшення виконавчого комітету Тернопільської обласної ради від 14.10.1967 р. №737 </t>
  </si>
  <si>
    <t>"Модрина європейська ( 1 дерево)"</t>
  </si>
  <si>
    <t>Шумський район, с.Кутянка,  Суразьке     л-во, кв.116 в.5,  лісове урочище "Суразька дача"</t>
  </si>
  <si>
    <t>"Модрина європейська ( 6 дерев)"</t>
  </si>
  <si>
    <t>Борщівський район,  с.Озеряни, Улашківське  л-во кв.70 в.1, лісове урочище "Дача Галілея"</t>
  </si>
  <si>
    <t>"Модрина японська (4 дерева)"</t>
  </si>
  <si>
    <t>Збаразький район, с.Коршемки,  Збаразьке л-во,  кв.80 в.16,  лісове урочище "Луб'янки"</t>
  </si>
  <si>
    <t>"Дуб  Б.Хмельницького"</t>
  </si>
  <si>
    <t>Бережанський район, с. Рай, Бережанське          л-во,  кв.24 в.2, територія Раївського парку</t>
  </si>
  <si>
    <t xml:space="preserve">Рiшення виконавчого комітету Тернопільської обласної ради від 15.06.1964 р. №449    </t>
  </si>
  <si>
    <t>"Дуб "Велетень"</t>
  </si>
  <si>
    <t>Бережанський район,  с. Рай, Бережанське          л-во, кв.24 в.2, територія Раївського парку</t>
  </si>
  <si>
    <t xml:space="preserve">Рiшення виконавчого комітету Тернопільської обласної ради від 28.10.1970 р.  №829              </t>
  </si>
  <si>
    <t>"Дуб  "Богатир"</t>
  </si>
  <si>
    <t>Бережанський район,  с. Рай, Бережанське   л-во,  кв.24 в.2, територія Раївського парку</t>
  </si>
  <si>
    <t xml:space="preserve">Рiшення виконавчого комітету Тернопільської обласної ради вiд 28.10.1970 р.  №829              </t>
  </si>
  <si>
    <t>"Дуб "Констанційський"</t>
  </si>
  <si>
    <t>Борщівський район,  с.Констанція, Улашківське л-во,  кв.82 в.2, лісове  урочище "Дача "Констанція"</t>
  </si>
  <si>
    <t xml:space="preserve">Рiшення виконавчого комітету Тернопільської обласної ради від 21.12.1974 р. №554                                            </t>
  </si>
  <si>
    <t>"Дуб "Яблунівський"</t>
  </si>
  <si>
    <t>Гусятинський район,  с. Яблунів, Яблунівське  л-во,  кв.6 в.1, лісове урочище  "Яблунівська дача"</t>
  </si>
  <si>
    <t xml:space="preserve">Рiшення виконавчого комітету Тернопільської обласної ради від 13.12.1971 р. №645         </t>
  </si>
  <si>
    <t>"Дуб "Довбуша"</t>
  </si>
  <si>
    <t>Заліщицький район,    с. Мишків, Заліщицьке л-во,  кв.5 в.7, лісове урочище "Дача  "Турин"</t>
  </si>
  <si>
    <t xml:space="preserve">Рiшення виконавчого комітету Тернопільської обласної ради від 17.11.1969 р. №747                                   </t>
  </si>
  <si>
    <t>"Дуб "Бичківський"</t>
  </si>
  <si>
    <t>Чортківський район,  с. Бичківці, Білецьке   л-во, кв.7 в.11, лісове урочище "Бичківці"</t>
  </si>
  <si>
    <t xml:space="preserve">Рiшення виконавчого комітету Тернопільської обласної ради від 23.10.1972 р.  №537    </t>
  </si>
  <si>
    <t>"Дуб "Межовий"</t>
  </si>
  <si>
    <t>Чортківський район, с.Колиндяни, Колиндянське л-во,  кв.51 в.10, лісове урочище "Коло дуба"</t>
  </si>
  <si>
    <t xml:space="preserve">Рiшення виконавчого комітету Тернопільської обласної ради від 27.12.1976 р.  №637    </t>
  </si>
  <si>
    <t>"Дуб  "Трентовського"</t>
  </si>
  <si>
    <t xml:space="preserve">Гусятинський район, с. Вигода, колишня садиба лісника, біля садиби гр. Новосад Н.І. </t>
  </si>
  <si>
    <t>Громадянка Новосад Н.І.</t>
  </si>
  <si>
    <t>"Дуб "Золотопотіцький  №1"</t>
  </si>
  <si>
    <t>Бучацький район,       с. Золотий Потік, Золотопотіцьке л-во, кв.62 в.11, лісове         ур. "Порохова"</t>
  </si>
  <si>
    <t xml:space="preserve">Рiшення виконавчого комітету Тернопільської обласної ради вiд 23.12.1974 р.  №554   </t>
  </si>
  <si>
    <t>"Дуб "Соколівський"</t>
  </si>
  <si>
    <t>Бучацький район, смт.Золотий Потік, с.Скоморохи, Золотопотіцьке л-во, кв.4 в.7, лісове урочище "Соколів"</t>
  </si>
  <si>
    <t>"Дуб "Вадівський"</t>
  </si>
  <si>
    <t>Бучацький район,  с.Порохова, Золотопотіцьке л-во, кв.22 в.21, лісове урочище "Вадове"</t>
  </si>
  <si>
    <t xml:space="preserve">Рiшення виконавчого комітету Тернопільської обласної ради вiд 21.12 1974р. №554    </t>
  </si>
  <si>
    <t>"Дуб "Діброви"</t>
  </si>
  <si>
    <t>Борщівський район,  с.Міжгіря, Заліщицьке л-во, кв.38 в.1, лісове урочище "Діброва"</t>
  </si>
  <si>
    <t xml:space="preserve">Рiшення виконавчого комітету Тернопільської обласної ради вiд 21.12.1974 р. № 554   </t>
  </si>
  <si>
    <t>"Дуб "Литяцький"</t>
  </si>
  <si>
    <t>Заліщицький район,  с.Литячі, південна околиця села</t>
  </si>
  <si>
    <t>"Дуб "Скала-Подільський"</t>
  </si>
  <si>
    <t>Борщівський район,     смт. Скала-Подільська, Скала-Подільське л-во, кв.70 в.4, лісове урочище   "Дача "Скала- Подільська"</t>
  </si>
  <si>
    <t>"Дуб "Конюхівський  №1"</t>
  </si>
  <si>
    <t>Козівський район, с.Залісся, Конюхівське л-во, кв.2 в.14, лісове урочище "Конюхи"</t>
  </si>
  <si>
    <t xml:space="preserve">Рiшення виконавчого комітету Тернопільської обласної ради від 14.03.1977 р. №131    </t>
  </si>
  <si>
    <t>"Дуб "Конюхівський  №2"</t>
  </si>
  <si>
    <t>Козівський район, с.Залісся,  Конюхівське л-во, кв.2 в.1, лісове урочище "Конюхи"</t>
  </si>
  <si>
    <t>"Дуб "Конюхівський  №3"</t>
  </si>
  <si>
    <t>Козівський район, с.Залісся, Конюхівське л-во,  кв.1,в.6, лісове урочище "Конюхи"</t>
  </si>
  <si>
    <t>"Дуб "Суразький"</t>
  </si>
  <si>
    <t>Шумський район, с.Сураж, Суразьке л-во, кв.173 в.1,  лісове урочище "Суразька  дача", садиба лісництва</t>
  </si>
  <si>
    <t>"Дуби  Тараса Шевченка"</t>
  </si>
  <si>
    <t>Шумський район, с. Сураж, Суразьке л-во, кв.173 в.1, лісове урочище "Суразька дача", садиба лісництва</t>
  </si>
  <si>
    <t xml:space="preserve">Рiшення виконавчого комітету Тернопільської обласної ради від 19.10.1967 р.  №737   </t>
  </si>
  <si>
    <t xml:space="preserve">"Куртина вікових дубів"                                            </t>
  </si>
  <si>
    <t>Зборівський район,      с. Ніще,  Залозецьке      л-во, кв.11 в.11, лісове урочище "Ніще"</t>
  </si>
  <si>
    <t xml:space="preserve">Рiшення виконавчого комітету Тернопільської обласної ради вiд 23.10.1972 р. №537                             </t>
  </si>
  <si>
    <t>"Дуб "Вигодський"</t>
  </si>
  <si>
    <t>Борщівський район,     с. Вигода, Гермаківське л-во, кв.86 в.4, лісове  урочище  "Окопська стінка"</t>
  </si>
  <si>
    <t xml:space="preserve">Рiшення виконавчого комітету Тернопільської обласної ради вiд 14.03.1977 р. №131                                              </t>
  </si>
  <si>
    <t>"Дзвенигородські дуби"</t>
  </si>
  <si>
    <t xml:space="preserve">Борщівський район,  с.Дзенигород, біля  школи </t>
  </si>
  <si>
    <t xml:space="preserve">Рiшення виконавчого комітету Тернопільської обласної ради вiд 21.12.1974 р.  №554                             </t>
  </si>
  <si>
    <t>"Вікові дуби"</t>
  </si>
  <si>
    <t xml:space="preserve">Борщівський район, кв.кв.1,7 Кам’янець-Подільського лісництва Чернівецького військового лісгоспу, поблизу смт. Скала-Подільська </t>
  </si>
  <si>
    <t xml:space="preserve">Чернівецький військовий лісгосп Івано-Франківського лісопромислового комбінату </t>
  </si>
  <si>
    <t>"Дуб "Розсохський"</t>
  </si>
  <si>
    <t>Борщівський район,    с. Пилипче,  Гермаківське л-во, кв.27 в.2, лісове урочище "Розсоха-I"</t>
  </si>
  <si>
    <t>"Дуб "Полупанівський"</t>
  </si>
  <si>
    <t>Підволочиський район, с.Хмелиська,  Скалатське л-во, кв.15 в.5, лісове урочище "Полупанівка"</t>
  </si>
  <si>
    <t>"Шутроминські дуби"</t>
  </si>
  <si>
    <t>Заліщицький район,     с. Шутроминці,   Дорогичівське л-во, кв.20  в.10, лісове урочище "Шутроминці"</t>
  </si>
  <si>
    <t>"Дубова алея"</t>
  </si>
  <si>
    <t>Гусятинський район,  с.Яблунів, садиба санаторію</t>
  </si>
  <si>
    <t>Яблунівський дитячий туберкульозний санаторій</t>
  </si>
  <si>
    <t xml:space="preserve">Рiшення виконавчого комітету Тернопільської обласної ради від 13.12.1971р. №645    </t>
  </si>
  <si>
    <t>"Дуби - брати трьохстовбурні"</t>
  </si>
  <si>
    <t>Борщівський район, смт. Мельниця -Подільська,  Мельнице-Подільське л-во,  кв.57 в.5, лісове урочище "Дача " Діброва"</t>
  </si>
  <si>
    <t>"Куртина вікових дубів"</t>
  </si>
  <si>
    <t>Гусятинський район, смт.Гусятин,  Гусятинське л-во, кв.58 в.8,9, лісове урочище" Дача "Гусятин"</t>
  </si>
  <si>
    <t>"Дуб 4-х стовбурний"</t>
  </si>
  <si>
    <t>Заліщицький район, с.Мишків, Заліщицьке л-во, кв.6 в.7, лісове урочище "Дача Турин"</t>
  </si>
  <si>
    <t>"Дуб 5-ти стовбурний"</t>
  </si>
  <si>
    <t>Бучацький район, с.Золотий Потік,  Золотопотіцьке          л-во, кв.56 в.18, лісове ур. "Порохова"</t>
  </si>
  <si>
    <t>"Дуби Тараса Бульби"</t>
  </si>
  <si>
    <t>Заліщицький район,  с.Касперівці, в смузі відводу автодороги “Касперівці – Збручанське” (+ 3 км), не подаліквід р. Дністер</t>
  </si>
  <si>
    <t>Служба автомобільних дорогіг у Тернопільській області</t>
  </si>
  <si>
    <t>"Дуб "Золотопотіцький  №2"</t>
  </si>
  <si>
    <t>Бучацький район,  смт. Золотий Потік, вул.Галицька, 79, садиба гр. Мулика М.В.</t>
  </si>
  <si>
    <t>Громадянка Мулик М.В.</t>
  </si>
  <si>
    <t xml:space="preserve">Рiшення виконавчого комітету Тернопільської обласної ради від 30.08.1990 р. №189                                                        </t>
  </si>
  <si>
    <t>"Дуб "Мильнівський"</t>
  </si>
  <si>
    <t>Зборівський район, х. Манюки, Мшанецьке л-во, кв.50 в.9, біля дитячого лікувального центру "Барвінок", лісове урочище "Мильно"</t>
  </si>
  <si>
    <t xml:space="preserve">Рiшення Тернопільської обласної ради  вiд 26.02.1999 р. №50    </t>
  </si>
  <si>
    <t>"Дуби братів Місулів"</t>
  </si>
  <si>
    <t>Тернопільський район, с.Байківці, х.Гаї Чумацькі,  вул.братів Місулів, садиба гр. Бобівник Г.К.</t>
  </si>
  <si>
    <t>гр. Бобівник Галина Карпівна</t>
  </si>
  <si>
    <t>"Дуб "Товстолугівський"</t>
  </si>
  <si>
    <t>Тернопільський район, с.Товстолуг, серед поля на кургані</t>
  </si>
  <si>
    <t>Товстолузька сільська рада</t>
  </si>
  <si>
    <t>"Дуб "Тернопільський"</t>
  </si>
  <si>
    <t>м. Тернопіль, вул.Живова,1, біля гуртожитку медичного університету</t>
  </si>
  <si>
    <t>Кооперативне підприємство "Молодіжне"</t>
  </si>
  <si>
    <t xml:space="preserve">Рiшення виконавчого комітету Тернопільської обласної ради вiд 22.12.1987 р. №310  </t>
  </si>
  <si>
    <t>"Дуб колоновидної форми"</t>
  </si>
  <si>
    <t>Заліщицький район,  с.Литячі, територія старого парку</t>
  </si>
  <si>
    <t>"Дуб пірамідальної форми"</t>
  </si>
  <si>
    <t>Чортківський район, с.Бичківці, у старому парку біля церкви</t>
  </si>
  <si>
    <t>Бичківська сільська рада</t>
  </si>
  <si>
    <t>"Шкільний дуб"</t>
  </si>
  <si>
    <t>Чортківський район, м.Чортків, вул. Євгена Коновальця, 13, в межах садиби школи-інтернату</t>
  </si>
  <si>
    <t>Рiшення Тернопільської обласної ради  вiд 08.09.2006 р. №44</t>
  </si>
  <si>
    <t>"Дорогичівські дуби"</t>
  </si>
  <si>
    <t>Заліщицький район, Дорогичівського л-во,  кв.16 в.23, між селами Литяче та Шутроминці, на схилі пд.-зх експозиції лівого берега р.Дністра</t>
  </si>
  <si>
    <t>"Дуб Шашкевича"</t>
  </si>
  <si>
    <t>Чортківський район, с.Шманьківці, поблизу православної церкви</t>
  </si>
  <si>
    <t>Шманьківська сільска рада</t>
  </si>
  <si>
    <t>Рішення Тернопільської обласної ради  від 20.08.2010 р. №1043</t>
  </si>
  <si>
    <t>"Дуб Степана Дудяка"</t>
  </si>
  <si>
    <t>Монастириський район, Криницьке л-во кв. 59, вид.2.1, в межах лісового урочища “Ковалівка”, поблизу              с. Савелівна Монастириського району</t>
  </si>
  <si>
    <t>Рішення Тернопільської обласної ради  від 14.04.2011 р. №1149</t>
  </si>
  <si>
    <t xml:space="preserve">Рiшення виконавчого комітету Тернопільської обласної ради вiд 13.12.1971 р. №645       </t>
  </si>
  <si>
    <t>"Огризківські буки"</t>
  </si>
  <si>
    <t>Лановецький район,  с.Огризківці, колгоспний ліс, лісове урочище "Огризківці"</t>
  </si>
  <si>
    <t>"Полупанівські буки"</t>
  </si>
  <si>
    <t>Підволочиський район, с.Хмелівка, Скалатське л-во,  кв.12 в.1, лісове урочище "Полупанівка"</t>
  </si>
  <si>
    <t>"Бук-одинак"</t>
  </si>
  <si>
    <t>Борщівський район, с. Вовчківці, Вовківське л-во,  кв.50 в.2, лісове урочище "Сапогів"</t>
  </si>
  <si>
    <t>"Біогрупа  вікових буків"</t>
  </si>
  <si>
    <t>Збаразький район, с.Зарубинці, Збаразьке л-во,  кв.29 в.20, лісове урочище "Залужжя"</t>
  </si>
  <si>
    <t>"Микулинецькі буки"</t>
  </si>
  <si>
    <t>Теребовлянський район, с.Микулинці,  Микулинецьке л-во,  кв.4 в.11, лісове урочище "Криївка", біля автошляху Микулинці - Струсів</t>
  </si>
  <si>
    <t>"Буданівські буки"</t>
  </si>
  <si>
    <t>Теребовлянський район, с.Папірня,  Буданівське л-во,  кв.44 в.1, лісове урочище "Чорний ліс"</t>
  </si>
  <si>
    <t>"Чорнокорі буки"</t>
  </si>
  <si>
    <t>Козівський район,  с.Денисів, садиба реабілітаційного відділення соціального захисту населення</t>
  </si>
  <si>
    <t>Денисівське геріатричне реабілітаційне відділення Козівської служби соціального захисту населення</t>
  </si>
  <si>
    <t xml:space="preserve">Рiшення виконавчого комітету Тернопільської обласної ради від 23.10.1972 р.  №537   </t>
  </si>
  <si>
    <t>"Сапогівські буки"</t>
  </si>
  <si>
    <t>Борщівський район,     с. Сапогів,  Вовківське л-во,  кв.65 в.24, лісове урочище "Сапогів"</t>
  </si>
  <si>
    <t xml:space="preserve">Рiшення виконавчого комітету Тернопільської обласної ради від 13.12.1971 р. №645          </t>
  </si>
  <si>
    <t>"Бук пурпуролистий"</t>
  </si>
  <si>
    <t>Гусятинський район,  с.Глібів, біля контори ТзОВ "Відродження"</t>
  </si>
  <si>
    <t>Глібівської сільської ради</t>
  </si>
  <si>
    <t>Гусятинський район, м.Хоростків, біля будинку культури</t>
  </si>
  <si>
    <t>Кременецький район,  м.Кременець, вул. Б. Харчука, 29</t>
  </si>
  <si>
    <t>"Липа Богдана Хмельницького"</t>
  </si>
  <si>
    <t>Козівський район,  с.Денисів, Козівське    л-во, кв.41 в.1, старий колгоспний сад</t>
  </si>
  <si>
    <t>ДП "Бережанське лісомисливське  господарство"</t>
  </si>
  <si>
    <t>Рiшення виконавчого комітету Тернопільської обласної ради від  23.10.1972 р. №537</t>
  </si>
  <si>
    <t>"Золота липа"</t>
  </si>
  <si>
    <t xml:space="preserve">Бучацький район,  м.Бучач, вул.Степана Бандери,15, </t>
  </si>
  <si>
    <t>"Почаївська липа"</t>
  </si>
  <si>
    <t>Кременецький район,  м.Почаїв, вул. Липова, біля лісництва</t>
  </si>
  <si>
    <t>Почаївський комбінат комунальних підприємств</t>
  </si>
  <si>
    <t xml:space="preserve">Рiшення виконавчого комітету Тернопільської обласної ради вiд 21.12.1974 р.  №554                          </t>
  </si>
  <si>
    <t>"Шкільна липа"</t>
  </si>
  <si>
    <t>Кременецький район,  с.Великі Млинівці, біля школи</t>
  </si>
  <si>
    <t xml:space="preserve">Великомлинівецька сільська рада </t>
  </si>
  <si>
    <t>"Цвітівська липа"</t>
  </si>
  <si>
    <t>Бучацький район,  с.Цвітова, біля церкви</t>
  </si>
  <si>
    <t xml:space="preserve">Цвітівська сільська рада </t>
  </si>
  <si>
    <t xml:space="preserve">Рiшення виконавчого комітету Тернопільської обласної ради від  21.12.1974 р. №554 </t>
  </si>
  <si>
    <t>"Ніщенські липи"</t>
  </si>
  <si>
    <t>Зборівський район,  с.Ніще, рештки старовинного парку</t>
  </si>
  <si>
    <t>Вовчковецька сільська рада</t>
  </si>
  <si>
    <t xml:space="preserve">Рiшення виконавчого комітету Тернопільської обласної ради  вiд 14.03.1977 р. №131    </t>
  </si>
  <si>
    <t>"Довгівська липа"</t>
  </si>
  <si>
    <t>Теребовлянський район,  с.Довге, біля церкви Івана Богослова</t>
  </si>
  <si>
    <t xml:space="preserve">Довгівська сільська рада </t>
  </si>
  <si>
    <t>"Курянівська липа"</t>
  </si>
  <si>
    <t>Бережанський район,  с.Куряни, рештки старого парку, неподалік будівель ферми та кузні</t>
  </si>
  <si>
    <t>"Тернопільська липа"</t>
  </si>
  <si>
    <t>м. Тернопіль, вул.Листопадова, між будинками № 1-3</t>
  </si>
  <si>
    <t xml:space="preserve">ТОВ «КЕРУЮЧА КОМПАНІЯ КОМЕНЕРГО-ТЕРНОПІЛЬ» сектор-2 </t>
  </si>
  <si>
    <t>"Дубівська липа"</t>
  </si>
  <si>
    <t>Борщівський район,  с.Дубівка</t>
  </si>
  <si>
    <t>Бурдяківська сільська рада</t>
  </si>
  <si>
    <t>"Яблунівська липа"</t>
  </si>
  <si>
    <t>Гусятинський район,  с.Яблунів, старий парк</t>
  </si>
  <si>
    <t>Яблунівський дитячий тубсанаторій</t>
  </si>
  <si>
    <t xml:space="preserve">Рiшення виконавчого комітету Тернопільської обласної ради вiд 13.12.1971 р. №645 </t>
  </si>
  <si>
    <t>"Іванківські  липи"</t>
  </si>
  <si>
    <t>Борщівський район,  с.Іванків, на околиці села</t>
  </si>
  <si>
    <t>Служба автомобільних доріг в Тернопільськії області</t>
  </si>
  <si>
    <t>"Гусятинські вікові липи"</t>
  </si>
  <si>
    <t>Гусятинський район, смт. Гусятин,  Гусятинське  л-во, кв.58 в.6, лісове урочище "Дача "Гусятин"</t>
  </si>
  <si>
    <t>"Липова алея"</t>
  </si>
  <si>
    <t>Кременецький район,  м.Почаїв, вул. Липова</t>
  </si>
  <si>
    <t xml:space="preserve">Рiшення виконавчого комітету Тернопільської обласної ради від 21.12.1974 р.  №554                          </t>
  </si>
  <si>
    <t>"Лисичниківські  липи"</t>
  </si>
  <si>
    <t>Заліщицький район,  с.Лисичники, в центрі села, біля автобусної зупинки</t>
  </si>
  <si>
    <t>"Гніздо лип №1"</t>
  </si>
  <si>
    <t>Бучацький район,  м.Бучач, вул. Степана Бандери, садиба райзакладу ветмедицинии</t>
  </si>
  <si>
    <t>Бучацький районний заклад ветеринарної медицини</t>
  </si>
  <si>
    <t>"Гніздо лип №2"</t>
  </si>
  <si>
    <t>Рiшення виконавчого комітету Тернопільської обласної ради від 26.12.1983 р. №496</t>
  </si>
  <si>
    <t>"Кретівські липи"</t>
  </si>
  <si>
    <t>Збаразький район, в межах старого кладовища (7 лип) та пасовища (1 липа), с.кретівці</t>
  </si>
  <si>
    <t>Кретівська сільська рада</t>
  </si>
  <si>
    <t>"Липа Івана Франка"</t>
  </si>
  <si>
    <t>Зборівський район, с.Курівці, в 200 метрав від залізничного переїзду, біля магазину</t>
  </si>
  <si>
    <t>Курівецька сільська рада</t>
  </si>
  <si>
    <t>"Липи Ліпінського"</t>
  </si>
  <si>
    <t>Зборівський район, с.Вірлів, біля могили відомого скрипаля Кароля Ліпінського</t>
  </si>
  <si>
    <t>Вірлівська сільська рада</t>
  </si>
  <si>
    <t>"Черніховецькі липи"</t>
  </si>
  <si>
    <t>Збаразький район, в межах кладовища та церкви пресвятої Трійці на кінці вул. Княжа</t>
  </si>
  <si>
    <t>Черниховецька сільська рада</t>
  </si>
  <si>
    <t>Рішення Тернопільської обласної ради  від 14.07.2011 р. №1217</t>
  </si>
  <si>
    <t>"Рожиська липа"</t>
  </si>
  <si>
    <t>Підволочиський район, с.Рожиськ, на території господарського двору</t>
  </si>
  <si>
    <t>Рожиська сільська рада</t>
  </si>
  <si>
    <t>"Більче-Золотецькі тополі"</t>
  </si>
  <si>
    <t>Борщівський район, с.Більче-Золоте, західна околиця, біля автошляху</t>
  </si>
  <si>
    <t>"Гусятинська тополя"</t>
  </si>
  <si>
    <t>Гусятинський ра-йон, смт. Гусятин,  Гусятинське л-во, кв.58 в.8, лісове урочище" Дача "Гусятин"</t>
  </si>
  <si>
    <t>"Верба біла"</t>
  </si>
  <si>
    <t>Кременецький район,  с.Великі  Млинівці</t>
  </si>
  <si>
    <t>"Вікові дерева модрини"</t>
  </si>
  <si>
    <t>Тернопільський район, с.Підгороднє, Тернопільське лісництво, кв.49 в.3, лісове урочище "Іванівці"</t>
  </si>
  <si>
    <t>"Сосна Лесі Українки"</t>
  </si>
  <si>
    <t>Шумський район,  с.Малі Садки,  Суразьке л-во, кв.142 в.5, лісове урочище "Суразька дача"</t>
  </si>
  <si>
    <t xml:space="preserve">Рiшення виконавчого комітету Тернопільської обласної ради вiд 14.10.1967 р. №734 </t>
  </si>
  <si>
    <t>"Монастирські сосни"</t>
  </si>
  <si>
    <t>Чортківський район, м.Чортків, вул. Монастирська,1</t>
  </si>
  <si>
    <t>"Рукомишський явір"</t>
  </si>
  <si>
    <t>Бучацький район,  с.Рукомиш, біля церкви та травертинових скель</t>
  </si>
  <si>
    <t>"Монастириські ясени"</t>
  </si>
  <si>
    <t>Монастириський район,  м.Монастириська, вул.Шевченка,69, поряд із  Церквою Пресвятої Богородиці Української автокефальної православної церки</t>
  </si>
  <si>
    <t>Монастириський комбінат комунальних підприємств</t>
  </si>
  <si>
    <t>"Скала-Подільський ясен"</t>
  </si>
  <si>
    <t>Борщівський район, смт.Скала-Подільська,  Скала-Подільське л-во, кв.55 в.3, лісове урочище "Дача "Скала-Подільська"</t>
  </si>
  <si>
    <t xml:space="preserve">Рiшення виконавчого комітету Тернопільської обласної ради  вiд  21.12.1974р. №554 </t>
  </si>
  <si>
    <t>"Ясен Генріха Борковського"</t>
  </si>
  <si>
    <t>Борщівський район, смт.Мельниця-Подільська,   селищний парк</t>
  </si>
  <si>
    <t>Мельнице-Подільська селищна рада</t>
  </si>
  <si>
    <t>"Дерево Міцкевича"</t>
  </si>
  <si>
    <t>Гусятинський район,  смт.Гримайлів, вул.Міцкевича, біля пам'ятного знаку</t>
  </si>
  <si>
    <t>Гримайлівська селищна рада</t>
  </si>
  <si>
    <t>Рішення  Тернопільської обласної ради від 25.04.1996р.№90</t>
  </si>
  <si>
    <t>"Косівський ясен"</t>
  </si>
  <si>
    <t>Чортківський район,  с.Косів, між конторою  ВАТ "Агропромтехніка" та житлового будинку по вул. І.Франка</t>
  </si>
  <si>
    <t>ВАТ "Агропромтехніка"</t>
  </si>
  <si>
    <t>Рішення  Тернопільської обласної ради від 18.03. 1994 р.</t>
  </si>
  <si>
    <t>"Новосілківські берести"</t>
  </si>
  <si>
    <t>Заліщицький район,  с.Новосілка, в центрі села на роздоріжжі, біля хреста</t>
  </si>
  <si>
    <t>"Великомлинівецький берест"</t>
  </si>
  <si>
    <t>Кременецький район,  с.Великі Млинівці, біля клубу</t>
  </si>
  <si>
    <t>"Гінкго дволопатеве"</t>
  </si>
  <si>
    <t>Заліщицький район,  м. Заліщики, вул. Ольжича, 3а, садиба школи №2</t>
  </si>
  <si>
    <t>Заліщицька загальноосвітня школа  I-III  ступенів</t>
  </si>
  <si>
    <t xml:space="preserve">Рiшення виконавчого комітету Тернопільської обласної ради вiд 20.12.1968 р. №870                             </t>
  </si>
  <si>
    <t>"Бундук канадський"</t>
  </si>
  <si>
    <t>Заліщицькиий район,  м.Заліщики, на кладовищі,                   в 20 метрах від центрального входу</t>
  </si>
  <si>
    <t>Заліщицьке житлово-комунальне підприємство</t>
  </si>
  <si>
    <t xml:space="preserve">Рiшення виконавчого комітету Тернопільської обласної ради вiд 23.10.1972 р. №537                           </t>
  </si>
  <si>
    <t>"Софора японська"</t>
  </si>
  <si>
    <t>Заліщицький район,  м. Заліщики, на кладовищі,                   в 20 метрах від центрального входу</t>
  </si>
  <si>
    <t xml:space="preserve">Рiшення виконавчого комітету Тернопільської обласної ради вiд 23.10.1972 р.  №537    </t>
  </si>
  <si>
    <t>"Горіх ведмежий  №1"</t>
  </si>
  <si>
    <t>Заліщицький район,      м. Заліщики, біля універмагу</t>
  </si>
  <si>
    <t>Рiшення виконавчого комітету Тернопільської обласної ради вiд 23.10.1972 р. №537</t>
  </si>
  <si>
    <t>"Горіх ведмежий  №2"</t>
  </si>
  <si>
    <t>Теребовлянський район, с. Кровінка, Теребовлянське  л-во, кв.80 в.12, садиба лісництва</t>
  </si>
  <si>
    <t xml:space="preserve">Рiшення Тернопільської обласної ради  вiд 26.02.1999 р. № 50    </t>
  </si>
  <si>
    <t>"Сосна австрійська"</t>
  </si>
  <si>
    <t>Теребовлянський район,  с.Струсів, біля будинку школи інтернату</t>
  </si>
  <si>
    <t>Струсівська школа-інтернат</t>
  </si>
  <si>
    <t xml:space="preserve">Рiшення виконавчого комітету Тернопільської обласної ради вiд 17.11.1969 р. №747                                                  </t>
  </si>
  <si>
    <t>„Улашківські сосни„</t>
  </si>
  <si>
    <t>Чортківський район, с.Улашківці, кв.96, вид 11 Улашківське лісництво, лісове урочище „Улашківська стінка„</t>
  </si>
  <si>
    <t>Рішення  Тернопільської обласної ради від 15.12. 2011 р. №1291</t>
  </si>
  <si>
    <t>"Сосна пірамідальна звичайна"</t>
  </si>
  <si>
    <t>Кременецький район, с.Великі Млинівці,  Кременецьке л-во, кв.15 в.4, лісове урочище "Тарнобір"</t>
  </si>
  <si>
    <t xml:space="preserve">Рiшення виконавчого комітету Тернопільської обласної ради вiд14.10.1967 р.  №734                      </t>
  </si>
  <si>
    <t>"Сосна Веймутова"</t>
  </si>
  <si>
    <t>Гусятинський район, с.Яблунів, Копичинецьке л-во, кв.45 в.1, лісове урочище "Яблунівська дача"</t>
  </si>
  <si>
    <t>Чортківський район,  с.Бичківці, у старому парку біля церкви</t>
  </si>
  <si>
    <t>Чортківський район,  м.Чортків, вул.Степана Бандери, 56, біля приміщення КЕЧ</t>
  </si>
  <si>
    <t>"Ясен однолистий плакучої форми"</t>
  </si>
  <si>
    <t>Теребовлянський район,  с.Мшанець, неподалік садиби СПП, біля дороги</t>
  </si>
  <si>
    <t>Мшанецька сільська рада</t>
  </si>
  <si>
    <t>"Ясен однолистий"</t>
  </si>
  <si>
    <t>Кременецький район, м.Кременець, вул. Осовиця, південна околиця</t>
  </si>
  <si>
    <t>"Ялиця каліфорнійська"</t>
  </si>
  <si>
    <t>Кременецький район,  м.Кременець, польський цвинтар</t>
  </si>
  <si>
    <t xml:space="preserve">Рiшення виконавчого комітету Тернопільської обласної ради вiд 28.12.1970 р.  №829           </t>
  </si>
  <si>
    <t>"Чортківська катальпа"</t>
  </si>
  <si>
    <t>Чортківський район,  м.Чортків, вул.Шевченка, 23, у сквері біля адмінбудинку районної ради та райдержадміністрації</t>
  </si>
  <si>
    <t xml:space="preserve">Рiшення Тернопільської обласної ради вiд 08.09.2006 р.  №44                          </t>
  </si>
  <si>
    <t>"Кедр сибірський"</t>
  </si>
  <si>
    <t>Кременецький район,  м.Кременець, вул.Потік Ірви, 20, садиба</t>
  </si>
  <si>
    <t>"Група екзотів"</t>
  </si>
  <si>
    <t>Теребовлянський район,  с.Лошнів, садиба лікарської амбулаторії</t>
  </si>
  <si>
    <t xml:space="preserve">Лошнівська сільська рада </t>
  </si>
  <si>
    <t xml:space="preserve">Рiшення виконавчого комітету Тернопільської обласної ради вiд 22.12.1987 р.  №310      </t>
  </si>
  <si>
    <t>"Карія біла"</t>
  </si>
  <si>
    <t>Борщівський район, с.Констанція,  Улашківське л-во, кв.80 в.3, лісове урочище "Галілея Голубицька"</t>
  </si>
  <si>
    <t xml:space="preserve">Рiшення виконавчого комітету Тернопільської обласної ради вiд  28.12.1970 р. №829 </t>
  </si>
  <si>
    <t>"Платан лондонський"</t>
  </si>
  <si>
    <t>Шумський район, с.Бриків, садиба сільськогосподарського підприємства</t>
  </si>
  <si>
    <t>Бриківська сільська рада</t>
  </si>
  <si>
    <t>"Завалівський платан"</t>
  </si>
  <si>
    <t>Підгаєцький район,  с.Завалів, садиба селянської спілки</t>
  </si>
  <si>
    <t>Завалівська сільська рада</t>
  </si>
  <si>
    <t xml:space="preserve">"Платани ім. З.І.Довголюка"           </t>
  </si>
  <si>
    <t>Чортківський район, м.Чортків, вул..Дмитра Пігули, 31-б, у парку біля центрального корпусу Чортківської районної лікарні</t>
  </si>
  <si>
    <t>Чортківська районна комунальна лікарння</t>
  </si>
  <si>
    <t>Рiшення  Тернопільської обласної ради  від 18.06.2009 р. №620</t>
  </si>
  <si>
    <t>"Платани-кучерики"</t>
  </si>
  <si>
    <t>Чортківський район,м.Чортків, вул.Й.Сліпого,2, територія дитячого садка</t>
  </si>
  <si>
    <t>Дошкільний навчальний заклад №3, м.Чортків</t>
  </si>
  <si>
    <t>"Айлант Антона Горбачевського"</t>
  </si>
  <si>
    <t>Чортківський район, м.Чортків, вул.Степана Бандери, в сквері навпроти будтнку №27</t>
  </si>
  <si>
    <t>Рішення Тернопільської обласної ради від 08.09.2006р. №44</t>
  </si>
  <si>
    <t>"Горіх чорний"</t>
  </si>
  <si>
    <t>Збаразький район,  м.Збараж, старий парк</t>
  </si>
  <si>
    <t>Збаразький державний історико-архітектурнийо заповідник "Замки Тернопілля"</t>
  </si>
  <si>
    <t>"Горіх чорний (2 шт.)"</t>
  </si>
  <si>
    <t>Заліщицький район, с.Нирків,  Дорогичівське л-во, кв.29 в.2, лісове урочище "Нирків"</t>
  </si>
  <si>
    <t>Заліщицький район,  с.Угриньківці, біля річки Тупи, правий берег, присадибна ділянка школи</t>
  </si>
  <si>
    <t>Угриньківська загальноосвітня школа I-III ступенів</t>
  </si>
  <si>
    <t>Рiшення виконавчого комітету Тернопільської обласної ради вiд  23.10.1972 р.  №537</t>
  </si>
  <si>
    <t>Борщівський район, с.Гермаківка,  Гермаківське л-во, кв.15 в.13, лісове урочище "Дача" Романського"</t>
  </si>
  <si>
    <t>Рiшення виконавчого комітету Тернопільської обласної ради вiд  28.12.1970 р. №829</t>
  </si>
  <si>
    <t>Борщівський район,  с.Більче-Золоте, біля музичної школи</t>
  </si>
  <si>
    <t>Більче-Золотецька музична школа</t>
  </si>
  <si>
    <t>"Горіх чорний (3шт.)"</t>
  </si>
  <si>
    <t>Зборівський район, с.Іванівці,  Мшанецьке л-во, кв.91 в.3, лісове урочище "Янківці"</t>
  </si>
  <si>
    <t>Рiшення виконавчого комітету Тернопільської обласної ради вiд 28.12.1970 р. №829</t>
  </si>
  <si>
    <t>"Горіх чорний (4шт.)"</t>
  </si>
  <si>
    <t>Підгаєцький район,  с.Завалів, біля автошляху "Підгайці-Галич"</t>
  </si>
  <si>
    <t xml:space="preserve">Рiшення виконавчого комітету Тернопільської обласної ради вiд 28.12.1970 р. № 829    </t>
  </si>
  <si>
    <t>м. Тернопіль, вул.Винниченка,13, у дворі будинку</t>
  </si>
  <si>
    <t>Приватне підприємство "Дружба - сервіс - житло1"</t>
  </si>
  <si>
    <t>"Малоурманські черевички"</t>
  </si>
  <si>
    <t xml:space="preserve">Бережанський район, с. Урмань,Урманське лісництво кв.55 вид.2,3, лісове урочище "Сала Урмань" </t>
  </si>
  <si>
    <t xml:space="preserve">Рiшення Тернопільської обласної ради  вiд 23.12.2005 р. № 519 </t>
  </si>
  <si>
    <t>"Шупарський феномен"</t>
  </si>
  <si>
    <t>Борщівський район, с.Шупарка, Шупарське л-во, кв.15 в.11, лісове урочище "Шупарка"</t>
  </si>
  <si>
    <t xml:space="preserve">Рiшення виконавчого комітету Тернопільської обласної ради  вiд 21.12.1974 р.  № 554                          </t>
  </si>
  <si>
    <t>"Монастириська ділянка"</t>
  </si>
  <si>
    <t>Бучацький район, с.Жизномир,  Бучацьке л-во,  кв.46 в.5,  лісове урочище "Бучач"</t>
  </si>
  <si>
    <t xml:space="preserve">Рiшення виконавчого комітету Тернопільської обласної ради вiд 30.08.1990 р. № 189                                                     </t>
  </si>
  <si>
    <t>"Зеленчанська ділянка"</t>
  </si>
  <si>
    <t>Теребовлянський район, с.Зеленче, Теребовлянське л-во, кв.105 в.7, лісове урочище "Дача "Теребовлянська"</t>
  </si>
  <si>
    <t>"Буданівські шафрани"</t>
  </si>
  <si>
    <t xml:space="preserve">Теребовлянський район, с.Кобиловолоки, Буданівське л-во, кв.36 в.5,6, кв.50 в.4,  лісове урочище "Млиниська" </t>
  </si>
  <si>
    <t>Рiшення Тернопільської обласної ради  вiд 30.01.2003 р.№ 98</t>
  </si>
  <si>
    <t>"Олексинська ділянка"</t>
  </si>
  <si>
    <t>Борщівський район, с.Олексинці, Більче-Золотецьке л-во, кв.6 в.6, лісове урочище "Мушкарівка", лівий схил долини р.Серет</t>
  </si>
  <si>
    <t xml:space="preserve">Рiшення виконавчого комітету Тернопільської обласної ради вiд 26.12.1976 р. № 637 </t>
  </si>
  <si>
    <t>"Кривченська степова ділянка"</t>
  </si>
  <si>
    <t>Борщівський район,  околиця с.Кривче, лівий схил долини р.Циганки, між печерами "Кришталева" та "На Хомах"</t>
  </si>
  <si>
    <t>Рiшення виконавчого комітету Тернопільської обласної ради вiд  17.11.1969 р.  № 747, зі змінами, затвердженими рішенням Тернопільської обласної ради від 27.04.2001р. №238</t>
  </si>
  <si>
    <t>"Дзвенигородська степова ділянка №1"</t>
  </si>
  <si>
    <t>Борщівський район,  с.Дзвенигород, Мельнице-Подільське л-во, кв.82 вид.11, кв.83  вид.1, лісове урочище"Рижки"</t>
  </si>
  <si>
    <t xml:space="preserve">Рiшення виконавчого комітету Тернопільської обласної ради вiд  26.12.1976 р.  № 637 </t>
  </si>
  <si>
    <t>"Дзвенигородська степова ділянка №2"</t>
  </si>
  <si>
    <t>Борщівський район, с.Дзвенигород, південна околиця, схил  південної експозиції долини         р. Дністер</t>
  </si>
  <si>
    <t>"Мельнице-Подільська стінка"</t>
  </si>
  <si>
    <t>Борщівський район,  смт.Мельнице-Подільська, Мельнице-Подільське л-во, кв. 60 в.24, 41, лівий схил долини   р. Дністер, лісове   ур. "Наддністрянська стінка"</t>
  </si>
  <si>
    <t xml:space="preserve">Рiшення виконавчого комітету Тернопільської обласної ради вiд 23.10.1972 р. № 537 </t>
  </si>
  <si>
    <t>"Устянська ділянка"</t>
  </si>
  <si>
    <t>Борщівський район, с.Устя, верхня частина віддаленого схилу  долини р. Дністер, між старим кар'єром та яром</t>
  </si>
  <si>
    <t xml:space="preserve"> ВАТ "Устянське"</t>
  </si>
  <si>
    <t xml:space="preserve">Рiшення виконавчого комітету Тернопільської обласної ради від  21.12.1974 р.  №554                          </t>
  </si>
  <si>
    <t>"Надустянська ділянка"</t>
  </si>
  <si>
    <t>Борщівський район,  с.Устя, лівий високий схил долини р.Дністер, вище по течії  від гирла р. Нічлави</t>
  </si>
  <si>
    <t>ВАТ "Устянське"</t>
  </si>
  <si>
    <t>"Більче-Золотецька ділянка №1"</t>
  </si>
  <si>
    <t>Борщівський район,  с.Більче-Золоте, виходи гіпсів на поверхню  в одному кілометрі на північний схід від села (серед полів)</t>
  </si>
  <si>
    <t xml:space="preserve">Рiшення виконавчого комітету Тернопільської обласної ради  вiд 23.12.1976 р. №637  </t>
  </si>
  <si>
    <t>"Більче-Золотецька ділянка №2"</t>
  </si>
  <si>
    <t>Борщівський район,  с.Більче-Золоте, виходи гіпсів на поверхню  в 1,5 км на північний схід від села (серед полів)</t>
  </si>
  <si>
    <t xml:space="preserve">Рiшення виконавчого комітету Тернопільської обласної ради  вiд 23.12.1976 р.  №637 </t>
  </si>
  <si>
    <t>"Урочище "Лисиця"</t>
  </si>
  <si>
    <t xml:space="preserve">Бережанський район,  с.Рогачин, лівий схил західної експозиції долини р. Нараївки </t>
  </si>
  <si>
    <t>Рогачинська сільська рада</t>
  </si>
  <si>
    <t>"Урочище "Ступник"</t>
  </si>
  <si>
    <t>Бережанський район,  с.Нараїв,  заплава р. Нараївки</t>
  </si>
  <si>
    <t>"Ділянка цілини в ур."Гутисько"</t>
  </si>
  <si>
    <t>Бережанський район, с. Гутисько, південна околиця, схил північної експозиції</t>
  </si>
  <si>
    <t>Рiшення Тернопільської обласної ради  вiд 26.02.1999 р. №50</t>
  </si>
  <si>
    <t>"Хвалкова дача"</t>
  </si>
  <si>
    <t>Бережанський район, х.Базниківна Саранчуківської сільської ради, південно-східна околиця</t>
  </si>
  <si>
    <t>"Берем'янська наскельно-степова ділянка"</t>
  </si>
  <si>
    <t>Бучацький район, с.Берем'яни, урочище "Червона гора", північний схил долини р. Дністер, нижче по течії від гирла р.Стрипа</t>
  </si>
  <si>
    <t>Беремянська сільська рада</t>
  </si>
  <si>
    <t>Рiшення виконавчого комітету Тернопільської обласної ради вiд 14.03.1977 р. №131, зі змінами, затвердженими рішенням Тернопільської обласної ради від 27.04.2001р. №238</t>
  </si>
  <si>
    <t>"Гора "Любовня"</t>
  </si>
  <si>
    <t>Гусятинський район,  с.Вікно,  на північний схід  від села, відрога Товтрової гряди</t>
  </si>
  <si>
    <t xml:space="preserve">Рiшення виконавчого комітету Тернопільської обласної ради вiд  17.11.1969 р. №747, зі змінами, затвердженими рішенням Тернопільської обласної ради від 27.04.2001р. №238 </t>
  </si>
  <si>
    <t>"Васильківська степова ділянка"</t>
  </si>
  <si>
    <t>Гусятинський район,  с.Васильківці, урочище  "Юрківці"</t>
  </si>
  <si>
    <t>Васильківська сільська рада</t>
  </si>
  <si>
    <t>Рiшення Тернопільської обласної ради  вiд 18.03.1994 р., зі змінами, затвердженими рішенням Тернопільської обласної ради від 27.04.2001р. №238</t>
  </si>
  <si>
    <t>"Синьківська кострицева степова ділянка"</t>
  </si>
  <si>
    <t>Заліщицький район, с.Синьків, схил південної експозиції долини р. Дністера , біля кар'єру</t>
  </si>
  <si>
    <t>Синьківська сільська рада</t>
  </si>
  <si>
    <t>"Богданівський степ"</t>
  </si>
  <si>
    <t>Заліщицький район,  с.Колодрібка, лівий віддалений схил долини р. Дністра</t>
  </si>
  <si>
    <t>Колодрібська сільська рада</t>
  </si>
  <si>
    <t xml:space="preserve">Рiшення виконавчого комітету Тернопільської обласної ради вiд 13.12.1971 р. №645, зі змінами, затвердженими рішенням Тернопільської обласної ради від 27.04.2001р. №238 </t>
  </si>
  <si>
    <t>"Зозулинська степова ділянка №1"</t>
  </si>
  <si>
    <t>Заліщицький район, с.Зозулинці,   між селами Зозулинцями і Виноградним, верхня частина схилу           р. Дністра</t>
  </si>
  <si>
    <t>Зозуленська сільська рада</t>
  </si>
  <si>
    <t xml:space="preserve">Рiшення виконавчого комітету Тернопільської обласної ради вiд  23.10.1972 р.  №537, зі змінами, затвердженими рішенням Тернопільської обласної ради від 27.04.2001р. №238  </t>
  </si>
  <si>
    <t>"Зозулинська степова ділянка №2"</t>
  </si>
  <si>
    <t>Заліщицький район,  с. Зозулинці, Наддністрянське  л-во, кв.58 в.23, лісове урочище "Зозулинці"</t>
  </si>
  <si>
    <t xml:space="preserve">"Стінка "Городок-Костільники" </t>
  </si>
  <si>
    <t xml:space="preserve">Заліщицький район, між с.Городок та с.Зозулинці, схил південної експозиції долини р. Дністера </t>
  </si>
  <si>
    <t>Зозулинська сільська рада</t>
  </si>
  <si>
    <t>"Деренівська стінка"</t>
  </si>
  <si>
    <t>Заліщицький район, с.Касперівці,  Заліщицьке  л-во, кв.81 в.2, лісове урочище "Деренівка"</t>
  </si>
  <si>
    <t xml:space="preserve">Рiшення виконавчого комітету Тернопільської обласної  ради від 21.12.1974 р. №554                                          </t>
  </si>
  <si>
    <t>"Стінка- Криве"</t>
  </si>
  <si>
    <t>Заліщицький район, с.Бедриківці,  Заліщицьке  л-во, кв.80, лісове урочище "Криве"</t>
  </si>
  <si>
    <t>"Устечківська ділянка"</t>
  </si>
  <si>
    <t>Заліщицький район,    с. Шутроминці, Дорогичівське  л-во, кв.65 в.6, лісове урочище "Нирків"</t>
  </si>
  <si>
    <t xml:space="preserve">Рiшення виконавчого комітету Тернопільської обласної ради вiд  27.12.1976 р. №637 </t>
  </si>
  <si>
    <t>"Хмелівська ділянка"</t>
  </si>
  <si>
    <t>Заліщицький район,    с. Хмелева,  Дорогичівське  л-во, кв.7 в.7, лісове урочище "Свершківці"</t>
  </si>
  <si>
    <t>Рiшення виконавчого комітету Тернопільської обласної ради вiд 14.03.1977 р. №131 зі змінами, затвердженими рішенням виконкому Тернопільської обласної ради від 19.11.1984. №320</t>
  </si>
  <si>
    <t>"Чумацька ділянка"</t>
  </si>
  <si>
    <t>Збаразький район,  с.Романове село,  1,5 кілометра на північний схід від села, урочище "Сапариха"</t>
  </si>
  <si>
    <t>Романовоселівська сільська рада</t>
  </si>
  <si>
    <t>Рiшення виконавчого комітету Тернопільської обласної ради  30.08.1990 р. №189, зі змінами, затвердженими рішенням Тернопільської обласної ради від 27.04.2001р. №238</t>
  </si>
  <si>
    <t>"Оприлівські папороті"</t>
  </si>
  <si>
    <t>Збаразький район, околиця с.Оприлівці, схил західної експозиції, дорога в межах Товтрової гряди</t>
  </si>
  <si>
    <t>"Рогівська ділянка"</t>
  </si>
  <si>
    <t>Козівський район, північно східна околиця с.Криве, біля  лісового урочища "Криве"</t>
  </si>
  <si>
    <t xml:space="preserve">Рiшення виконавчого комітету Тернопільської обласної ради вiд 30.08.1990 р. №189, зі змінами, затвердженими рішенням Тернопільської обласної ради від 27.04.2001р. №238                                                    </t>
  </si>
  <si>
    <t>"Степова ділянка "Торки"</t>
  </si>
  <si>
    <t>Козівський район, с.Криве, ур."Торки", схил південної експозиції у долині потічка</t>
  </si>
  <si>
    <t>"Кам'янківська степова ділянка"</t>
  </si>
  <si>
    <t>Підволочиський район,   с.Кам'янки, при в`їзді до села біля старого кар`єру вапнярки</t>
  </si>
  <si>
    <t>Підволочиське заводуправління будматеріалів</t>
  </si>
  <si>
    <t>"Скалатська степова ділянка"</t>
  </si>
  <si>
    <t>Підволочиський район, с.Городниця, Скалатське л-во, кв.43 вид., 10, 12, лісове урочище "Малинник"</t>
  </si>
  <si>
    <t>"Степова ділянка "Могила"</t>
  </si>
  <si>
    <t>Лановецький район,  с.Синівці, біля х.Заболотців, штучно насипаний курган</t>
  </si>
  <si>
    <t>Колективне господарство  "Горинь"</t>
  </si>
  <si>
    <t>"Оришківська ділянка"</t>
  </si>
  <si>
    <t>Лановецький район,  с.Оришківці, лівий схил долини р.Буглівки, навпроти комбікормового заводу</t>
  </si>
  <si>
    <t>ПСП "Лановецька"</t>
  </si>
  <si>
    <t>"Деренівська ділянка"</t>
  </si>
  <si>
    <t>Теребовлянський район,  околиця с.Деренівки, схил північної експозиції</t>
  </si>
  <si>
    <t>Довгеньська сільська рада</t>
  </si>
  <si>
    <t>"Степова ділянка "Заздрість"</t>
  </si>
  <si>
    <t>Теребовлянський район, с.Заздрість, західна околиця</t>
  </si>
  <si>
    <t>Заздрівська сільська рада</t>
  </si>
  <si>
    <t>"На могилі"</t>
  </si>
  <si>
    <t>Теребовлянський район, с.Семенів, південна околиця, біля повороту на с.Могильницю</t>
  </si>
  <si>
    <t>Підгайчицька сільська рада</t>
  </si>
  <si>
    <t>"Збаразька ділянка первоцвіту  весняного"</t>
  </si>
  <si>
    <t xml:space="preserve">Збаразький район,  с.Базаринці, в придорожній смузі колії Тернопіль-Ланівці </t>
  </si>
  <si>
    <t>Львівська дистанція захисних лісонасаджень</t>
  </si>
  <si>
    <t>"Кобзарівська зозулинцева ділянка"</t>
  </si>
  <si>
    <t>Зборівський район, с.Кобзарівка, північно-західна околиця, в межах заплави р. Серету, що порізана меліоративними каналами</t>
  </si>
  <si>
    <t>Кобзарівська сільська рада</t>
  </si>
  <si>
    <t>Рiшення Тернопільської  облас-ної ради  вiд 18.11.2003р. №206</t>
  </si>
  <si>
    <t>"Малокусковецька ділянка"</t>
  </si>
  <si>
    <t>Лановецький район,  с.Малі Куськівці, в межах меліоративної системи</t>
  </si>
  <si>
    <t>ПМП "Промінь"</t>
  </si>
  <si>
    <t xml:space="preserve">Рiшення виконавчого комітету Тернопільської обласної ради вiд 26.12.1983 р. №496, зі змінами, затвердженими рішенням Тернопільської обласної ради від 27.04.2001р. №238 </t>
  </si>
  <si>
    <t>"Котюжинська ділянка"</t>
  </si>
  <si>
    <t>Збаразький район,  с.Котюжини, південна околиця села, фрагмент заплави р. Горині</t>
  </si>
  <si>
    <t>Великовікнянська сільська рада</t>
  </si>
  <si>
    <t xml:space="preserve">Рiшення виконавчого комітету Тернопільської обласної ради вiд 26.12.1983 р. №496, зі змінами, затвердженими рішеннями Тернопільської обласної ради від 27.04.2001р. №238, від 14.07.2011 №1217 </t>
  </si>
  <si>
    <t>"Олишковецька ділянка"</t>
  </si>
  <si>
    <t>Збаразький район,  с.Олишківці, водно-болотний масив в межах заплави  р. Гнізни  між  селами Олишківцями та Витківцями</t>
  </si>
  <si>
    <t>Зарудянська сільська рада</t>
  </si>
  <si>
    <t>Рiшення Тернопільської обласної ради  вiд 18.03.1994 р. , зі змінами, затвердженими рішенням Тернопільської обласної ради від 27.04.2001р. №238</t>
  </si>
  <si>
    <t>"Верховина"</t>
  </si>
  <si>
    <t>Зборівський район,  с.Мшанець, в 1 км на захід від села, в межах меліоративних систем в урочищі "Верховина"</t>
  </si>
  <si>
    <t>Рiшення Тернопільської обласної ради  вiд 23.12.2005 р. №519</t>
  </si>
  <si>
    <t>"Грабарки"</t>
  </si>
  <si>
    <t>Зборівський район,  с.Мшанець, південа околиця, в межах меліоративних систем в урочищі "Верховина"</t>
  </si>
  <si>
    <t>"Теребіш"</t>
  </si>
  <si>
    <t>Монастириський район, с.Вербка, кв.38 в.11 Монастирське комунальне лісогосподарське підприємство</t>
  </si>
  <si>
    <t xml:space="preserve">Монастирське комунальне лісогосподарське підприємство </t>
  </si>
  <si>
    <t>"Нездобниця"</t>
  </si>
  <si>
    <t>Шумський район, с.Шкроботівка, урочище "Нездобиця", південо-східна частина села</t>
  </si>
  <si>
    <t>Шкроботівська сільська рада</t>
  </si>
  <si>
    <t>„Циганська ділянка„</t>
  </si>
  <si>
    <t>Борщівський район, с.Цигани, кв.72 в. 11 Скала-Подільське лісництво, лісове урочище „Скала-Подільська„</t>
  </si>
  <si>
    <t>Рішення Тернопільскої обласної ради від 15.12.2011 №1291</t>
  </si>
  <si>
    <t>„Тулин„</t>
  </si>
  <si>
    <t>Борщівський район, с.Ланівці, кв.101 в.в.15.1, 3.2 Скала-Подільського лісництва, лісове урочище „Тулин„</t>
  </si>
  <si>
    <t>"Скала-Подільська колонія чапель"</t>
  </si>
  <si>
    <t>Борщівський район, с.Цигани,  Скала-Подільське л-во, кв.85 в.1,2, лісове урочище "Дача  "Скала-Подільська"</t>
  </si>
  <si>
    <t>"Сокілецька колонія чапель"</t>
  </si>
  <si>
    <t>Бучацький район,  Язловецьке л-во, кв.71 в. 20, 21, 23, 27, х.Сокілець,  лісове урочище "Язловець"</t>
  </si>
  <si>
    <t xml:space="preserve">Рiшення виконавчого комітету Тернопільської обласної ради вiд  23.10.1972 р. №537 </t>
  </si>
  <si>
    <t>"Резерват змій"</t>
  </si>
  <si>
    <t>Теребовлянський район, с.Буданів, с.Буданівське л-во, кв.22 в.9, лісове урочище "Знесіння"</t>
  </si>
  <si>
    <t xml:space="preserve">Рiшення виконавчого комітету Тернопільської обласної ради  вiд 30.08.1990 р. №189                                                        </t>
  </si>
  <si>
    <t>"Васильківці"</t>
  </si>
  <si>
    <t xml:space="preserve">заповідне урочище </t>
  </si>
  <si>
    <t>Гусятинський район, с.Васильківці, Гусятинське л-во, кв.44-55, лісове урочище "Васильківці"</t>
  </si>
  <si>
    <t xml:space="preserve">Рiшення виконавчого комітету Тернопільської обласної ради вiд 22.12.1987 р. №310    </t>
  </si>
  <si>
    <t xml:space="preserve">"Каленикові гори"              </t>
  </si>
  <si>
    <t>Лановецький район, с.Бережанка, лісове урочище з фрагментами степової рослинності, поряд із пасікою</t>
  </si>
  <si>
    <t>Бережанська сільська рада</t>
  </si>
  <si>
    <t>Рiшення виконавчого комітету Тернопільської обласної ради вiд 26.12.1983 р. №496 та рішенням Тернопільської обласної ради від 27.04.2001р. №238</t>
  </si>
  <si>
    <t xml:space="preserve">"Березина"              </t>
  </si>
  <si>
    <t>Лановецький район, с.Волиця, поряд з піщаним кар`єром, схил південно-східної експозиції, Ланівецьке      л-во, кв.60  в.1-3</t>
  </si>
  <si>
    <t xml:space="preserve">Колективне сільськогосподарське підприємство "Агрофірма "Лановецька"-6,7га,   ДП "Кременецьке лісове господарство" - 14,5га                                                    </t>
  </si>
  <si>
    <t>"Бобрів гай"</t>
  </si>
  <si>
    <t>Шумськицй район,  с.Бриків, лісоболотний масив в заплаві    р. Кутянки</t>
  </si>
  <si>
    <t>"Галицький ботсад лікарських рослин"</t>
  </si>
  <si>
    <t>Тернопільський район, с.Драганівка</t>
  </si>
  <si>
    <t>Тернопільський медичний університет           ім.І.Я.Горбачевсчького</t>
  </si>
  <si>
    <t xml:space="preserve">Рiшення виконавчого комітету Тернопільської обласної ради вiд 26.12.1991 р. №303    </t>
  </si>
  <si>
    <t>"Червона калина"</t>
  </si>
  <si>
    <t>Теребовлянський район, с.Лошнів, поруч із Львівською залізницею, територія навчально-оздоровчого комплексу "Червона калина"</t>
  </si>
  <si>
    <t>Тернопільський медичний університет   ім.І.Я.Горбачевсчького</t>
  </si>
  <si>
    <t>"Лановецький зооботсад"</t>
  </si>
  <si>
    <t>Лановецький район, смт.Ланівці, вул. Грушевського, 31а,  у межах парку культури та відпочинку</t>
  </si>
  <si>
    <t>Лановецька міська рада</t>
  </si>
  <si>
    <t>"Суразький дендропарк ім.Дубровинського"</t>
  </si>
  <si>
    <t>Шумський район, с.Сураж, Суразьке          л-во, кв.173 в.1,6, лісове урочище "Суразька дача", садиба лісництва</t>
  </si>
  <si>
    <t>Рішення виконавчого комітету Тернопільської обласної ради від 14.10.1967 р. №734</t>
  </si>
  <si>
    <t>Кременецький район, с.Білокриниця, садиба Кременецького лісотихнічного коледжу</t>
  </si>
  <si>
    <t>Кременецький лісотехнічний коледж</t>
  </si>
  <si>
    <t>"Дорошівський"</t>
  </si>
  <si>
    <t>Заліщицький район, Заліщицьке л-во, кв.68 в.7, с.Бедриківці,  лісове урочище "Дорошів"</t>
  </si>
  <si>
    <t>Рішення виконавчого комітету Тернопільської обласної ради від 28.12.1970 р. №829</t>
  </si>
  <si>
    <t>"Бережанський"</t>
  </si>
  <si>
    <t>Бережанський район, с.Рай, Бережанське          л-во, кв.24 в.1, лісове урочище "Рай"</t>
  </si>
  <si>
    <t xml:space="preserve">Відокремлений підрозділ національного університету біоресурсів і природокористування України „Бережанський агротехнічний інститут„      </t>
  </si>
  <si>
    <t>Рішення виконавчого комітету Тернопільської обласної ради  від 15.06.1994 р. №449</t>
  </si>
  <si>
    <t>"Настасівський "</t>
  </si>
  <si>
    <t xml:space="preserve">Тернопільський район, с.Настасів, садиба школи  </t>
  </si>
  <si>
    <t xml:space="preserve">Настасівська загальноосвітня школа                       I -III ступенів                  </t>
  </si>
  <si>
    <t>Рішення Тернопільської обласної ради  від 27.12.1976 р.  №637</t>
  </si>
  <si>
    <t>"Заліщицький"</t>
  </si>
  <si>
    <t xml:space="preserve">Заліщицький район, м.Заліщики, садиба державного аграрного коледжу </t>
  </si>
  <si>
    <t>Заліщицький державний аграрний коледж                ім. Євгена Храпливого, Національного аграрного університету</t>
  </si>
  <si>
    <t>"Козівський дендропарк  "Лісова пісня"</t>
  </si>
  <si>
    <t xml:space="preserve">Козівський район, смт. Козова, вул.Заводська,2 </t>
  </si>
  <si>
    <t>Козівський районний відділ освіти</t>
  </si>
  <si>
    <t>Рішення виконавчого комітету Тернопільської обласної ради  від 23.10.1972 р.  №537</t>
  </si>
  <si>
    <t>"Гримайлівський парк"</t>
  </si>
  <si>
    <t>парк-пам'ятка садово-паркового мистецтва</t>
  </si>
  <si>
    <t xml:space="preserve">Гусятинський район, смт.Гримайлів  </t>
  </si>
  <si>
    <t xml:space="preserve"> Гримайлівський комбінат комунальних підприємств</t>
  </si>
  <si>
    <t>Рішення виконавчого комітету Тернопільської обласної ради від 20.12.1968 р.  №870 та від  24.09.1972 р. №228</t>
  </si>
  <si>
    <t xml:space="preserve">"Заліщицький парк"                                            </t>
  </si>
  <si>
    <t xml:space="preserve">Заліщицький район, м.Заліщики, вул.Українська,5, біля р.  Дністра , садиба лікарні     </t>
  </si>
  <si>
    <t>Заліщицька міська рада</t>
  </si>
  <si>
    <t>Рішення виконавчого комітету Тернопільської обласної ради від 20.12.1968 р.  №870 та від 24.04.1972 р. №228</t>
  </si>
  <si>
    <t>"Коропецький  парк", (залишки)</t>
  </si>
  <si>
    <t xml:space="preserve"> Монастириський район, с.Коропець, садиба школи-інтернату</t>
  </si>
  <si>
    <t xml:space="preserve">Коропецька комунальна середня школа-інтернат для дітей-сиріт         </t>
  </si>
  <si>
    <t xml:space="preserve">Рішення виконавчого комітету Тернопільської обласної ради від 20.12.1968 р. №870,   24.12.1972 р. №228, зі змінами, затвердженими рішенням Тернопільської обласної ради від 27.04.2001р. №238  </t>
  </si>
  <si>
    <t>"Старий парк"</t>
  </si>
  <si>
    <t>м. Тернопіль, вулиці: Генерала Шухевича, Є.Петрушевича, Клінічна, біля центрального міського стадіону</t>
  </si>
  <si>
    <t>Державне комунальне підприємство "Об'єднання парків культури і відпочинку м.Тернополя"</t>
  </si>
  <si>
    <t xml:space="preserve">Рішення виконавчого комітету Тернопільської обласної ради від 14.03.1977 р. №131, зі змінами, затвердженими рішенням Тернопільської обласної ради від 27.04.2001р. №238   </t>
  </si>
  <si>
    <t xml:space="preserve">"Сквер ім.Шевченка"                                           </t>
  </si>
  <si>
    <t>м. Тернопіль, бульвар Тараса Шевченка, між музично-драматичним театром та центральним універмагом</t>
  </si>
  <si>
    <t>Відділ технічного нагляду міської ради</t>
  </si>
  <si>
    <t xml:space="preserve">Рішення виконавчого комітету Тернопільської обласної ради від 14.03.1977 р. №131   </t>
  </si>
  <si>
    <t xml:space="preserve">"Сквер по вул.Чорновола"                                       </t>
  </si>
  <si>
    <t>м. Тернопіль,  вул. В'ячеслава Чорновола, між Театральним майданом та центральною площею</t>
  </si>
  <si>
    <t>Відділ технічного нагляду  міської ради</t>
  </si>
  <si>
    <t xml:space="preserve">"Плотицький"                                      </t>
  </si>
  <si>
    <t xml:space="preserve">Тернопільський район, с.Плотича, садиба лікарні   </t>
  </si>
  <si>
    <t xml:space="preserve">Тернопільська обласна протитуберкульозна лікарня </t>
  </si>
  <si>
    <t xml:space="preserve">Рішення виконавчого комітету Тернопільської обласної ради  від 19.11.1984 р. №320, зі змінами, затвердженими рішенням Тернопільської обласної ради від 23.12.2005р. №518 </t>
  </si>
  <si>
    <t xml:space="preserve">"Залишки старовинного парку в с.Бережанка"                            </t>
  </si>
  <si>
    <t>Лановецький район, с.Бережанка, садиба школи</t>
  </si>
  <si>
    <t xml:space="preserve">Бережанківська загальноосвітня школа                      I-III ступенів       </t>
  </si>
  <si>
    <t>Рішення Тернопільської обласної ради від 18.03.1994 р.</t>
  </si>
  <si>
    <t>"Залишки старовинного парку в     с. Млиниська"</t>
  </si>
  <si>
    <t>Теребовлянський район, с.Млиниська, західна околиця поряд із лісовим урочищем "Чорний ліс"</t>
  </si>
  <si>
    <t xml:space="preserve">Кобиловолоцька сільська рада    </t>
  </si>
  <si>
    <t xml:space="preserve">Рішення Тернопільської обласної ради від 18.03.1994 р., зі змінами, затвердженими рішенням Тернопільської обласної ради від 27.04.2001р. №238  </t>
  </si>
  <si>
    <t>Всього територій та обєктів ПЗФ</t>
  </si>
  <si>
    <t>Всього природних з заповідників</t>
  </si>
  <si>
    <t>разом заказників ботанічних</t>
  </si>
  <si>
    <t>Всього  ботанічних садів загальнодержавного значення</t>
  </si>
  <si>
    <t>Адміністрація ботсаду Мінекології України</t>
  </si>
  <si>
    <t>Всього парків пам'яток садово-паркового мистецтва загальнодержавного значення</t>
  </si>
  <si>
    <t xml:space="preserve">ДП "Тернопільське лісове господарство” - 116,0 га, кв.15-21, лісове урочище “Пронятин”; Науково-дослідне виробниче господарство “Наука” – 29,2 га, кв.5, 6, 9, 10, 11,  лісонасадження по  вул. Львівській та Бригадній;   ВАТ “Зелене господарство” – 18,9 га , розсадник по вул. Об’їзній; Державне комунальне підприємство “Об’єднання парків культури і відпочинку  м.Тернополя” – 310,0 га, став пл. 300,0 га, гребний канал пл. 6,0 га та  намита частина (болото) пл. 4,0 га;Відділ технічного нагляду     міської ради – 115,984 га, дендропарк по вул. Львівській – Бережанській  пл. 65,0 га, КП „Тернопільелктротранс„ - 0,1389 га,  ТОВ “ІНЕКСКОМ” –    0,87260 га /колишня насосна станція/; ПМП“Люкс”–  0,35 га /заклад громадського харчування з готелем/; Тернопільська міська рада – 26,57га  /озерце поблизу готелю   “Галичина”-  0,6 га, стадіон - 1,8 га, кафе на березі ставу по вул. Чумацькій, пляж між КП “Карнавальним" і дальним пляжем та інші землі  пл. 24,17га      </t>
  </si>
  <si>
    <t>Всього регіональних ландшафтних парків:</t>
  </si>
  <si>
    <t xml:space="preserve">Разом пам`яток природи гідрологічних </t>
  </si>
  <si>
    <t>Разом пам`яток природи загальнохоологічних</t>
  </si>
  <si>
    <t>Всього памяток природи місцевого значення</t>
  </si>
  <si>
    <t>Всього заповідних урочищ:</t>
  </si>
  <si>
    <t>Всього дендрологічних парків: місцевого значення</t>
  </si>
  <si>
    <t>Всього зоололгічних парків:</t>
  </si>
  <si>
    <t>Всього парків памяток садово-паркового мистецтва місцевого значення</t>
  </si>
  <si>
    <t>Всього територій та обєктів ПЗФ місцевого значення</t>
  </si>
  <si>
    <t>«Гомільшанські ліси»</t>
  </si>
  <si>
    <t>с. Коробів Хутір, с. Задонецьке, с. Гомольша Зміївського району, с. Нижньобишків, с. Гайдари Первомайського району</t>
  </si>
  <si>
    <t>Державний комітет лісового господарства України Харківське обласне управління лісового господарства дирекція НПП “Гомільшанські ліси”, землекористувачі та землевласники</t>
  </si>
  <si>
    <t>Указ Президента України від 06.09.2004 № 1047/2004</t>
  </si>
  <si>
    <t>«Дворічанський»</t>
  </si>
  <si>
    <t>с. Камянка, с.Тополі Дворічанський район</t>
  </si>
  <si>
    <t>Дирекція НПП «Дворічанський», землекористувачі та землевласники</t>
  </si>
  <si>
    <t>Указ Президента України від 11.12.2009 № 1044/2009</t>
  </si>
  <si>
    <t>«Слобожанський»</t>
  </si>
  <si>
    <t>Краснокутський район</t>
  </si>
  <si>
    <t>Дирекція НПП «Слобожанський»</t>
  </si>
  <si>
    <t>Указ Президента України від 11.12.2009 № 1047/2009</t>
  </si>
  <si>
    <t>с.с. Катеринівка, Андріївка,Великобурлуцький район</t>
  </si>
  <si>
    <t>ТОВ «Катеринівка»-318,0 га; ПСП «Малинівка»-209,0га.</t>
  </si>
  <si>
    <t>Постанова РМ УРСР від 19.04.1977 № 198</t>
  </si>
  <si>
    <t>«Бурлуцький»</t>
  </si>
  <si>
    <t>cмт. Великий Бурлук, с.с. Горяне, Катеринівка,Великобурлуцький район</t>
  </si>
  <si>
    <t>Великобурлуцька селищна рада – 66,2 га;ТОВ «Катеринівка»-107,0 га; ПСП «Маяк»-152,8 га.</t>
  </si>
  <si>
    <t>«Вовчанський»</t>
  </si>
  <si>
    <t>с.с. Мала Вовча, II Жовтневе, Волохівка, Землянки, Нестерне, Охрімівка,Вовчанський район</t>
  </si>
  <si>
    <t>Вовчанська райдержадміністрація</t>
  </si>
  <si>
    <t>«Шарівський»</t>
  </si>
  <si>
    <t>тубсанаторій “Шарівка” смт. Шарівка-1,Богодухівський район</t>
  </si>
  <si>
    <t>Обласний туберкульозний санаторій “Шарівка”</t>
  </si>
  <si>
    <t>Постанова Ради Міністрів від 29.01.1960 №105</t>
  </si>
  <si>
    <t>«Старомерчицький»</t>
  </si>
  <si>
    <t>смт. Старий Мерчик,Валківський район</t>
  </si>
  <si>
    <t>Управління містобудування та архітектури Харківської облдержадміністрації</t>
  </si>
  <si>
    <t>Постанова Держкомекології від 30.08.1990 № 18</t>
  </si>
  <si>
    <t>«Краснокутський»</t>
  </si>
  <si>
    <t>смт. Краснокутськ,Краснокутський район</t>
  </si>
  <si>
    <t>Краснокутський науково-дослідний центр садівництва  інституту садівництва ААНУ</t>
  </si>
  <si>
    <t>«Наталіївський»</t>
  </si>
  <si>
    <t>с. Володимирівка,Краснокутський район</t>
  </si>
  <si>
    <t>Обласний туберкульозний санаторій “Володимирівський”</t>
  </si>
  <si>
    <t>Харківський зоопарк</t>
  </si>
  <si>
    <t>м. Харків, вул. Сумська, 35</t>
  </si>
  <si>
    <t>Харківський міськвиконком, Харківський зоопарк</t>
  </si>
  <si>
    <t>Постанова РМ УРСР від 22.07.1983 № 311</t>
  </si>
  <si>
    <t>Ботанічний сад Харківського національного університету ім. В.Н. Каразіна</t>
  </si>
  <si>
    <t>м. Харків, вул..Клочківська, 52;вул. Отакара Яроша, 24</t>
  </si>
  <si>
    <t>Харківський національний університет ім. В.Н. Каразіна</t>
  </si>
  <si>
    <t>Указ Президента України від 09.12.1998 № 1341/98</t>
  </si>
  <si>
    <t>Дендрологічний парк Харківського національного аграрного університету ім. В.В.Докучаєва</t>
  </si>
  <si>
    <t>с. РоганьХарківський район</t>
  </si>
  <si>
    <t>Харківський національний аграрний університет ім. В.В.Докучаєва</t>
  </si>
  <si>
    <t>Постанова РМ УРСР від 22.02.1991 № 33</t>
  </si>
  <si>
    <t>“Печенізьке поле”</t>
  </si>
  <si>
    <t>с.с. Мартова, .Артемівка, Борщова, Печенізький район</t>
  </si>
  <si>
    <t>Еко-Агрофірма “Фауна”</t>
  </si>
  <si>
    <t>Рішення облради від 23.02.1999</t>
  </si>
  <si>
    <t>“Великобурлуцький степ”</t>
  </si>
  <si>
    <t>смт. Великий Бурлук, с.с. Катериніка, Червона хвиля, Шипувате, Андріївка, Горяне, Плоске, Великобурлуцьке лісництво, кв.кв. 79-82, 89 (вид.1-12), 130-132, 138, 159Великобурлуцький район</t>
  </si>
  <si>
    <t>Шипуватська сільська рада–77,0га,Великобурлуцька селищна рада - 81,1га, ПСП “Маяк” - 137,9га,ТОВ “Катеринівка”-590,5га,ПСП “Нива”-160,0га, ДП ДГ “Червона хвиля”-192,9га, ПСП “Малинівка”-403,8га, ДП “Куп’янське лісове господарство” – 399,4га</t>
  </si>
  <si>
    <t>Рішення облради від 27.06.2000</t>
  </si>
  <si>
    <t>“Ізюмська лука”</t>
  </si>
  <si>
    <t>Петрівське лісництво, кв.кв. 140-143, 148-152, 164, 165, 169, 186-188, 213-215, 242, 273, 274;Завгороднівське лісництво, кв.кв. 323, 324, 365, 366, 406, 407, 449, 604-623, сс. Петрівське, Завгородне, ПротопопівкаБалаклійський район;Завгороднівське лісництво кв. 624-632Піщанське лісництво кв. 582-587Придонецьке лісництво кв. 554-561,574-576,581Петрівське лісництво кв. 144-147,153-157,170,171Ізюмське лісництво кв. 158-163Ізюмський район</t>
  </si>
  <si>
    <t>ДП “Ізюмське лісове господарство”</t>
  </si>
  <si>
    <t xml:space="preserve">Рішення облради від 23.12.2003, межі змінені рішенням облради від 23.12.2005 </t>
  </si>
  <si>
    <t>«Парк дикої природи «Ольхова балка»</t>
  </si>
  <si>
    <t>Дергачівський район</t>
  </si>
  <si>
    <t>Квартирно-експлуатаційний відділ м. Харкова Збройних сил України</t>
  </si>
  <si>
    <t>Рішення обласної ради від 29.01.09 № 1098-V</t>
  </si>
  <si>
    <t>«Червонооскільський»</t>
  </si>
  <si>
    <t>Борівський район, Червонооскільське водосховище – 4000,0га, ДП «Куп’янське лісове господарство» Борівське лісництво кв. 8, 9, 12, 18-20, 22, 23, 26, 27, 32-35, 37, 50, 51, 55, 56, 60-62, 66-68, 71-73, 75-88, 90, 91, 95-97, 100, 101, 130-132, 137 – 2623,0 га</t>
  </si>
  <si>
    <t>Борівська районна державна адміністрація -4000, 0 га,  ДП «Куп’янське лісове господарство» - 2623,0 га</t>
  </si>
  <si>
    <t>Рішення обласної ради від 23.12.10 № 56-VІ</t>
  </si>
  <si>
    <t>“Савинська лісова дача”</t>
  </si>
  <si>
    <t>ландшафт-ний</t>
  </si>
  <si>
    <t>Савинське лісництво, кв.кв. 31-40,42-63, Балаклійський район</t>
  </si>
  <si>
    <t>ДП “Балаклійське лісове господарство”</t>
  </si>
  <si>
    <t>Розпорядження облдержадміністрації від 29.05.96р. № 581</t>
  </si>
  <si>
    <t>“Крейдянська лісова дача”</t>
  </si>
  <si>
    <t>Балаклійське лісництво, кв.кв. 18-21,24-30,30,32-3852-67, частина кв.51, Балаклійський район</t>
  </si>
  <si>
    <t>ДП “Балаклійське лісове господарство, Балаклійська районна спілка пайовиків “Кооператор”</t>
  </si>
  <si>
    <t>Рішення облради від 20.03.2001</t>
  </si>
  <si>
    <t>“Новодмитрівський”</t>
  </si>
  <si>
    <t>с. Нова Дмитрівка,Барвінківський район</t>
  </si>
  <si>
    <t>Барв інківська райдержадміністрація</t>
  </si>
  <si>
    <t>Рішення облради від 24.09.2002</t>
  </si>
  <si>
    <t>“Новодонівський”</t>
  </si>
  <si>
    <t>Старосалтівське лісництво, кв. 115 (вид. 8-12, 14-16, 20-2), кв.116 (вид.12-14, 16, 17, 22, 23, 28, 29), кв. 117 (вид.3,4,7-9), 119, 121, 123 (вид. 4-5, 9-11), 124(вид.1,8,10,11,15) Вовчанський район</t>
  </si>
  <si>
    <t>ТОВ “Фортуна-Сервіс”</t>
  </si>
  <si>
    <t>Рішення обласної ради від 10.12.2002, межі змінено рішеннями облради від 23.12.2003, 08.02.2007       №172-V, 28.02.2008 №611-V</t>
  </si>
  <si>
    <t>“Соколята”</t>
  </si>
  <si>
    <t>Хотімлянське лісництво, кв. кв. 1-15; Старосалтівське лісництво, кв.кв. 73, 74, 79, Вовчанський район</t>
  </si>
  <si>
    <t>ДП “Вовчанське лісове господарство”</t>
  </si>
  <si>
    <t>Рішення облвиконкому від 07.02.1992 № 35</t>
  </si>
  <si>
    <t>“Сіверськодонець-кий”</t>
  </si>
  <si>
    <t>Чайківське  лісництво, кв.кв. 1-39, 43-46, Вовчанський район</t>
  </si>
  <si>
    <t>Рішення облради від 25.09.2001</t>
  </si>
  <si>
    <t>“Гомільшанська лісова дача”</t>
  </si>
  <si>
    <t>Гомільшанське лісництво, кв.кв. 1-125; Задонецьке лісництво, кв.кв. 173 – 207, 215;Таранівське лісництво, кв.кв. 105-115, Зміївський район</t>
  </si>
  <si>
    <t>ДП “Зміївське лісове господарство”</t>
  </si>
  <si>
    <t>Рішення облвиконкому від 03.12.1984 № 562</t>
  </si>
  <si>
    <t>“Павлівський”</t>
  </si>
  <si>
    <t>ландшаф-тний</t>
  </si>
  <si>
    <t>с. Павлівка, Кегичівський район</t>
  </si>
  <si>
    <t>Рішення облради від 30.10.2001</t>
  </si>
  <si>
    <t>“Піщаний”</t>
  </si>
  <si>
    <t>біля с. ПіщанеЧугуївський район.</t>
  </si>
  <si>
    <t>Великобабчанська сільська рада</t>
  </si>
  <si>
    <t>Рішення облради від 27.01.2005</t>
  </si>
  <si>
    <t>“Печенізька лісова дача”</t>
  </si>
  <si>
    <t>Печенізьке лісництво, 1-25, 26 (вид.9- 20), 27 (вид. 6- 8), 28-88, 125, Печенізький район</t>
  </si>
  <si>
    <t>ДП “Чугуєво-Бабчанське лісове господарство”</t>
  </si>
  <si>
    <t>Рішення облвиконкому від 03.12.1984 № 562, межі змінено рішенням обласної ради від 23.12.2003</t>
  </si>
  <si>
    <t>Малинівське лісництво: Чугуївський район – 1477,1га, кв.кв. 16,17, 18 (вид.1-10,12,16-18), 19(вид. 1-6,8-11,13-26), 26-30, 34-40, 43-50, 53-59, 62-68, 71, 73, 75-79, 83, 84, 92-96, 98, 101 (вид. 4), кв. 106 (вид.1,3,9); Зміївський район – 780га, кв. кв. 14, 15, 20-25, 31, 33, 41, 42, 51, 52, 60, 61, 69, 70, 72, 74, 80-82, 85-88</t>
  </si>
  <si>
    <t>Рішенням облвиконкому від 03.12.1984 №562. Межі змінені рішенням облвиконкому від 02.12.1991 №332, розпорядженням облдержадміністрації від 21.01.1997 № 44, рішенням обласної ради від 29.01.09 №1097- V</t>
  </si>
  <si>
    <t>“Кочетоцька лісова дача”</t>
  </si>
  <si>
    <t>Кочетоцьке лісництво: кв. кв. 109,(діл.2), 120 (діл. 1-3, 5), 121 (діл. 1-4), 130 (діл.2),142- 152, 164-175, 187-199, 209-220, 229-238, 246 (діл. 1-5), 247-253, 262, 263, 270, 271, 290-292, Чугуївський район</t>
  </si>
  <si>
    <t>Рішення облвиконкому від 02.12.1991 № 332Межі змінені рішенням облради від 23.12.2005</t>
  </si>
  <si>
    <t>“Печенізький”</t>
  </si>
  <si>
    <t>с. Мартова,Печенізький район</t>
  </si>
  <si>
    <t>ЗАТ Еко-Агрофірма “Фауна”</t>
  </si>
  <si>
    <t>“Великий Ліс”</t>
  </si>
  <si>
    <t>Старицьке лісництво, кв.16,Вовчанський район</t>
  </si>
  <si>
    <t>“Старосалтівський”</t>
  </si>
  <si>
    <t>с. Старий Салтів,Вовчанський район, Старосалтівське лісництво: кв.43-52; кв. 35,вид.17-20; кв.42, вид. 3-6,10,12-16</t>
  </si>
  <si>
    <t>“Лозовеньківський”</t>
  </si>
  <si>
    <t>с. Мала Данилівка, Дергачівський район</t>
  </si>
  <si>
    <t xml:space="preserve">Харківська державна зооветеринарна академія </t>
  </si>
  <si>
    <t>Розпорядження облдержадміністрації від 29.05.1996 № 581</t>
  </si>
  <si>
    <t>“Скрипаївський”</t>
  </si>
  <si>
    <t>Скрипаївське лісництво, кв. кв. 90, (вид. 3,12,13) 106 (вид. 2), біля с. ЛіснеЗміївський район</t>
  </si>
  <si>
    <t>ДП “Скрипаївське навчально-дослідне лісове господарство” Харківського національного аграрного університету ім. В.В. Докучаєва</t>
  </si>
  <si>
    <t>“Мохначанський”</t>
  </si>
  <si>
    <t>Мохначанське лісництво, кв.кв. 48 (вид. 3-6), 49 (вид.1-8),біля с. Мохнач, Зміївський район</t>
  </si>
  <si>
    <t>“Середньодонецький”</t>
  </si>
  <si>
    <t>Мохначанське лісництво, кв.кв. 11 ,20-22, 30, 40, 41, 50, 51, 58, 59; Скрипаївське лісництво,кв.кв. 1-7, 10-19, 22-33с. Лісне Зміївський район</t>
  </si>
  <si>
    <t>“Володимирівська дача”</t>
  </si>
  <si>
    <t>Володимирівське лісництво,кв.кв. 15, 16, 26-29, 38-43, 52-55, 57, 58, Краснокутський район</t>
  </si>
  <si>
    <t>ДП “Гутянське лісове господарство”</t>
  </si>
  <si>
    <t>Рішення облради від 23.12.2003</t>
  </si>
  <si>
    <t>“Кулаківський”</t>
  </si>
  <si>
    <t>Печенізьке лісництво, кв.кв. 139-142, 162, 163, Печенізький район</t>
  </si>
  <si>
    <t>Розпорядження облдержадміністрації від 21.01.1997 № 44</t>
  </si>
  <si>
    <t>“Григорівський бір”</t>
  </si>
  <si>
    <t>м. Харків, Жовтневий район</t>
  </si>
  <si>
    <t>СКП “Харківзеленбуд”</t>
  </si>
  <si>
    <t>Рішення облрадивід 23.02.1999</t>
  </si>
  <si>
    <t>“Сербівський”</t>
  </si>
  <si>
    <t>Андріївське лісництво, кв. 24: вид. 21, кв. 25: вид. 14,Балаклійський район</t>
  </si>
  <si>
    <t>“Борисоглібський бір”</t>
  </si>
  <si>
    <t>Високобірське лісництво, кв. 129: вид.16, Балаклійський район</t>
  </si>
  <si>
    <t>ДП “Балаклійське лісове господарство</t>
  </si>
  <si>
    <t>Рішення облради від 17.11.1998.</t>
  </si>
  <si>
    <t>“Байрак”</t>
  </si>
  <si>
    <t>Балаклійське лісництво, кв. 92: вид. 7, Балаклійський район</t>
  </si>
  <si>
    <t>“Ковиловий”</t>
  </si>
  <si>
    <t>с. Петрівське, Балаклійський район</t>
  </si>
  <si>
    <t>Рішення облвиконкому від 20.05.1991 № 144</t>
  </si>
  <si>
    <t>“Нурівський”</t>
  </si>
  <si>
    <t>біля с. Нурове,Балаклійський район</t>
  </si>
  <si>
    <t>дослідне господарство “Червоний Жовтень” УААН</t>
  </si>
  <si>
    <t>“Данилівський”</t>
  </si>
  <si>
    <t>околиці с. Данилівна,Барвінківський район</t>
  </si>
  <si>
    <t>Подолівська сільська рада</t>
  </si>
  <si>
    <t xml:space="preserve">“Мар’ївський” </t>
  </si>
  <si>
    <t>с. Мар’ївка Барвінківський район</t>
  </si>
  <si>
    <t>Барвінківська районна державна адміністрація</t>
  </si>
  <si>
    <t>Рішення обласної ради від 29.112009 № -1423 - V</t>
  </si>
  <si>
    <t>“Бурбулатівський”</t>
  </si>
  <si>
    <t>с. Бурбулатове,Близнюківський район</t>
  </si>
  <si>
    <t>Бурбулатівська сільська рада</t>
  </si>
  <si>
    <t>Рішення облради від 17.11.1998</t>
  </si>
  <si>
    <t>“Гутянський”</t>
  </si>
  <si>
    <t>Гутянське лісництво, кв. кв. 47, 53, 57, 64, Богодухівський район</t>
  </si>
  <si>
    <t>“Шарівський”</t>
  </si>
  <si>
    <t>Шарівське лісництво, кв. кв. 17-19, Богодухівський район</t>
  </si>
  <si>
    <t>“Борівський”</t>
  </si>
  <si>
    <t>Борівське лісництво, кв. 85, 137, Борівський район</t>
  </si>
  <si>
    <t>ДП “Куп’янське лісове господарство”</t>
  </si>
  <si>
    <t>“Артільнецький”</t>
  </si>
  <si>
    <t>околиці с. Артільне, Великобурлуцький район</t>
  </si>
  <si>
    <t>Рубленська сільська рада</t>
  </si>
  <si>
    <t>“Міловський”</t>
  </si>
  <si>
    <t>околиці с. Мілове,Великобурлуцький район</t>
  </si>
  <si>
    <t>ПСП “Восход”</t>
  </si>
  <si>
    <t>с. Зелений гайВеликобурлуцький район</t>
  </si>
  <si>
    <t>ДП ДГ «Червона хвиля»</t>
  </si>
  <si>
    <t>Рішення обласної ради від 26.03.2009 №1165- V</t>
  </si>
  <si>
    <t>“Крейдяний”</t>
  </si>
  <si>
    <t>біля селища Дворічна, Дворічанський район</t>
  </si>
  <si>
    <t>Дворічанська селищна рада</t>
  </si>
  <si>
    <t>“Червоний”</t>
  </si>
  <si>
    <t>с. Нижнє Червоне,Дворічанський район</t>
  </si>
  <si>
    <t>Дворічанська райдержадміністрація</t>
  </si>
  <si>
    <t>“Коробочкине”</t>
  </si>
  <si>
    <t>біля селища Дворічне, Дворічанський район</t>
  </si>
  <si>
    <t>“Колодязнянський”</t>
  </si>
  <si>
    <t>біля с. Колодязне,Дворічанський район</t>
  </si>
  <si>
    <t>Колодязненська сільська рада</t>
  </si>
  <si>
    <t>“Коновалове”</t>
  </si>
  <si>
    <t>Дворічанське лісництво, кв. 5,Дворічанський район</t>
  </si>
  <si>
    <t>Рішення облвиконкому від 03.12.1984 №562</t>
  </si>
  <si>
    <t>“Озерний”</t>
  </si>
  <si>
    <t>Кам’янське лісництво, кв.кв.16 (вид.5-10,16,17,19,24,25), 17 (вид.5-10,13,18), Дворічанський район</t>
  </si>
  <si>
    <t>“Дворубчине”</t>
  </si>
  <si>
    <t>Кам’янське лісництво, кв. 34 (вид.17,18,29-35), Дворічанський район</t>
  </si>
  <si>
    <t>“Конопляне”</t>
  </si>
  <si>
    <t>с.с. Кам’янка, ТополіДворічанський район</t>
  </si>
  <si>
    <t>“Личане”</t>
  </si>
  <si>
    <t>с. Личане,Дергачівський район</t>
  </si>
  <si>
    <t>Дергачівська райдержадміністрація</t>
  </si>
  <si>
    <t>“Слатінський”</t>
  </si>
  <si>
    <t>с. Слатино,Дергачівський район</t>
  </si>
  <si>
    <t>„Кудіївський”</t>
  </si>
  <si>
    <t>с. КудіївкаДергачівський район</t>
  </si>
  <si>
    <t>Токарівська сільська рада</t>
  </si>
  <si>
    <t>Рішення обласної ради від 17.04.2008 №699-V</t>
  </si>
  <si>
    <t>“Цикалове”</t>
  </si>
  <si>
    <t>с. Скрипаї, Зміївський район</t>
  </si>
  <si>
    <t>Скрипаївська сільська рада</t>
  </si>
  <si>
    <t>“Озеро Борове”</t>
  </si>
  <si>
    <t>Задонецьке лісництво,кв. 168 (вид. 7-17) Зміївський район</t>
  </si>
  <si>
    <t>Рішення облради від 23.12.2003, від 29.11.09 № 1422-V</t>
  </si>
  <si>
    <t>“Бугаївський”</t>
  </si>
  <si>
    <t>с. Бугаївка, Ізюмський район</t>
  </si>
  <si>
    <t>“Караван”</t>
  </si>
  <si>
    <t>Придонецьке лісництво, кв.кв. 594-599, Ізюмський район</t>
  </si>
  <si>
    <t>Рішення облвиконкому від 28.01.1991 № 18</t>
  </si>
  <si>
    <t>“Мурафський”</t>
  </si>
  <si>
    <t>Володимирівське лісництво, кв.3, 9, 19, 20, Краснокутський район</t>
  </si>
  <si>
    <t>“Гришкове”</t>
  </si>
  <si>
    <t>с. Різуненкове,Коломацький район</t>
  </si>
  <si>
    <t>СТОВ “Нива”</t>
  </si>
  <si>
    <t>Рішення облради від 21.03.1995</t>
  </si>
  <si>
    <t>с.с. Власівське, Петрівське,Кегичівський район</t>
  </si>
  <si>
    <t>Власівська сільська рада</t>
  </si>
  <si>
    <t>Рішення облради від 17.12.1993</t>
  </si>
  <si>
    <t>“Олександрівський”</t>
  </si>
  <si>
    <t>с.с. Олександрівка, Андріївка,Кегичівський район</t>
  </si>
  <si>
    <t>ПСП “Андріївське”</t>
  </si>
  <si>
    <t>Рішення облради від 30.10.2001.</t>
  </si>
  <si>
    <t>“Капранський”</t>
  </si>
  <si>
    <t>с.КапранськеКраснокутський район</t>
  </si>
  <si>
    <t>Краснокутська районна державна адміністрація</t>
  </si>
  <si>
    <t>Рішення облради від 25.06.2009 №1274-V</t>
  </si>
  <si>
    <t>“Куп’янський”</t>
  </si>
  <si>
    <t>с. Затишня,Куп’янський район</t>
  </si>
  <si>
    <t>ТОВ “Сільськогосподарське об’єднання “Ягідне”</t>
  </si>
  <si>
    <t>с. Миколаївка Перша, Куп’янський район</t>
  </si>
  <si>
    <t>ЗАТ Агрофірма “8 березня”</t>
  </si>
  <si>
    <t>“Цибівський”</t>
  </si>
  <si>
    <t>с. Цибівка,Куп’янський район</t>
  </si>
  <si>
    <t>“Мальцівський”</t>
  </si>
  <si>
    <t>с. Мальцівка,Лозівський район</t>
  </si>
  <si>
    <t>Мальдівська сільська рада</t>
  </si>
  <si>
    <t>“Балка Михайлівська”</t>
  </si>
  <si>
    <t>с. Михайлівка,Лозівський район</t>
  </si>
  <si>
    <t>Катеринівська сільська рада</t>
  </si>
  <si>
    <t>“Гора Городовище”</t>
  </si>
  <si>
    <t>с. Смирнівка,Лозівський район</t>
  </si>
  <si>
    <t>“Верхньобишкин-ський”</t>
  </si>
  <si>
    <t>с. Верхній Бишкин,Первомайський район</t>
  </si>
  <si>
    <t>Первомайська районна державна адміністрація</t>
  </si>
  <si>
    <t>“Берецький”</t>
  </si>
  <si>
    <t>с. Берека,Первомайський район</t>
  </si>
  <si>
    <t>“Кицівський”</t>
  </si>
  <si>
    <t>с. Кицівка, Печенізький район</t>
  </si>
  <si>
    <t>Печенізька селищна рада</t>
  </si>
  <si>
    <t>“Родничок”</t>
  </si>
  <si>
    <t>с.Чернолозка,Сахновщинський район</t>
  </si>
  <si>
    <t>Сахновщинське каналізаційне дочірнє водопровідно-каналізаційне підприємство – 11,3 га, Сахновщанська селищна рада – 4,0га</t>
  </si>
  <si>
    <t>“Савичів яр”</t>
  </si>
  <si>
    <t>смт. Буди,Харківський район</t>
  </si>
  <si>
    <t>Будянська селищна рада</t>
  </si>
  <si>
    <t>“Дроб’янське”</t>
  </si>
  <si>
    <t>Люботинське лісництво, кв. 6: вид. 2, 3, Харківський район</t>
  </si>
  <si>
    <t>ДП “Жовтневе лісове господарство”</t>
  </si>
  <si>
    <t>“Рязанова балка”</t>
  </si>
  <si>
    <t>с. Рогань,Харківський район</t>
  </si>
  <si>
    <t>ДП НДГ “Докучаєвське” Харківського національного аграрного університету ім. В.В. Докучаєва</t>
  </si>
  <si>
    <t>“Альошкина балка”</t>
  </si>
  <si>
    <t>с.Бобрівка, Харківський район</t>
  </si>
  <si>
    <t>ДГ “Кутузівка” УкрНДІ тваринництва ААНУ</t>
  </si>
  <si>
    <t>“Ковиловий степ”</t>
  </si>
  <si>
    <t>с. Тернова, Чугуївський район;с. Зелений Колодязь, Харківський район</t>
  </si>
  <si>
    <t>ДП НДГ “Докучаєвське” Харківського національного аграрного університету ім. В.В. Докучаєва – 21,6га СТОВ “Колос”  56,4га</t>
  </si>
  <si>
    <t>Рішення облради від 20.05.1993</t>
  </si>
  <si>
    <t>“Новомиколаївський”</t>
  </si>
  <si>
    <t>с. НовомиколаївкаШевченківський район;м. Куп’янськ</t>
  </si>
  <si>
    <t>Новомиколаївська сільська рада-23,0га, Смородківська сільська рада – 24,7га</t>
  </si>
  <si>
    <t>“Аркадівський”</t>
  </si>
  <si>
    <t>с. АркадівкаШевченківський район</t>
  </si>
  <si>
    <t>ТОВ “Харківагро-2000”</t>
  </si>
  <si>
    <t>Рішення облради від 08.02.2007 № 172-V</t>
  </si>
  <si>
    <t>“Лиман”</t>
  </si>
  <si>
    <t>с. Морозівка,Балаклійський район</t>
  </si>
  <si>
    <t>Морозівська сільська рада</t>
  </si>
  <si>
    <t>“Джерельне”</t>
  </si>
  <si>
    <t>с. Ульянівка,Богодухівський район</t>
  </si>
  <si>
    <t>ВАТ “Ульянівське”</t>
  </si>
  <si>
    <t>“Російський Орчик”</t>
  </si>
  <si>
    <t>Зачепилівське лісництво, кв.кв. 47-53, с. Заріччя, Зачепилівський район</t>
  </si>
  <si>
    <t>ДП “Красноградське лісове господарство”-413,0га; Малоорчицька сільська рада-593,0га</t>
  </si>
  <si>
    <t>“Оберіг”</t>
  </si>
  <si>
    <t>с. Чернеччина,Краснокутський район</t>
  </si>
  <si>
    <t>Краснокутська дослідна станція садівництва – 18,4га;СВК “Краснокутський” – 16,3га; Фермерські господарства: “Овен” – 3,0га, “Ромашка” – 5,0га, “Росинка”– ,0га, “Дунай”– 14,1га, “Марія” – 8,8га, “Мрія” – 12,6га</t>
  </si>
  <si>
    <t>“Лозівський”</t>
  </si>
  <si>
    <t>с. Кінне,Лозівський район</t>
  </si>
  <si>
    <t>Лозівський кінний завод № 124</t>
  </si>
  <si>
    <t>Рішення облради від 21.05.1993</t>
  </si>
  <si>
    <t>“Бойневе”</t>
  </si>
  <si>
    <t>с. Залиман,Балаклійський район</t>
  </si>
  <si>
    <t>Залиманська сільська рада</t>
  </si>
  <si>
    <t>“Рибчине”</t>
  </si>
  <si>
    <t>с. Чепіль,Балаклійський район</t>
  </si>
  <si>
    <t>Чепільська сільська рада</t>
  </si>
  <si>
    <t>“Красногірський”</t>
  </si>
  <si>
    <t>с. II Іванівка,Барвінківський район</t>
  </si>
  <si>
    <t>“Чабанне”</t>
  </si>
  <si>
    <t>с. Ново-ДмитрівкаБарвінківський район</t>
  </si>
  <si>
    <t>“Варварівський”</t>
  </si>
  <si>
    <t>с. ВарварівкаБлизнюківський район</t>
  </si>
  <si>
    <t>Верхньосамарська сільська рада</t>
  </si>
  <si>
    <t>“Добровільський”</t>
  </si>
  <si>
    <t>с. Новоукраїнка,Близнюківський район</t>
  </si>
  <si>
    <t>“Острівщанський”</t>
  </si>
  <si>
    <t>смт. Близнюки,Близнюківський район</t>
  </si>
  <si>
    <t>Острівщанська сільська рада</t>
  </si>
  <si>
    <t>с. КриштопівкаБлизнюківський район</t>
  </si>
  <si>
    <t>Близнюківська районна державна адміністрація</t>
  </si>
  <si>
    <t>Рішення облради від 16.06.2011 №184-VІ</t>
  </si>
  <si>
    <t>“Шейчина балка”</t>
  </si>
  <si>
    <t>с. Сінне,Богодухівський район</t>
  </si>
  <si>
    <t>Сіннянська сільська рада</t>
  </si>
  <si>
    <t>“Степовий”</t>
  </si>
  <si>
    <t>с. Степне,Богодухівський район</t>
  </si>
  <si>
    <t>Степнянська сільська рада</t>
  </si>
  <si>
    <t>“Нижнє-Журавський”</t>
  </si>
  <si>
    <t>с. Нижня Журавка,Борівський район</t>
  </si>
  <si>
    <t>Підлиманська сільська рада</t>
  </si>
  <si>
    <t xml:space="preserve">“Ново-Плато-нівський” </t>
  </si>
  <si>
    <t>с. Нова Платонівка,Борівський район</t>
  </si>
  <si>
    <t>Борівська селищна рада</t>
  </si>
  <si>
    <t>“Ханделіївський”</t>
  </si>
  <si>
    <t>с. Миколаївка,Валківський район</t>
  </si>
  <si>
    <t>СТОВ “Сніжків”</t>
  </si>
  <si>
    <t>“Савранський”</t>
  </si>
  <si>
    <t>с. Благодатне,Валківський район</t>
  </si>
  <si>
    <t>СВК “Дружба”</t>
  </si>
  <si>
    <t>“Каніцевський”</t>
  </si>
  <si>
    <t>с. Сидоренкове,Валківський район</t>
  </si>
  <si>
    <t>СВК “Надія”</t>
  </si>
  <si>
    <t>“Вовчий яр”</t>
  </si>
  <si>
    <t>с. Шипувате,Великобурлуцький район</t>
  </si>
  <si>
    <t>ТОВ СВФ “Шипувате”</t>
  </si>
  <si>
    <t>“Мерешкувата дача”</t>
  </si>
  <si>
    <t>с. Червона Хвиля,Великобурлуцький район</t>
  </si>
  <si>
    <t>ДП ДГ “Червона хвиля”</t>
  </si>
  <si>
    <t>“Василівський”</t>
  </si>
  <si>
    <t>с. ІванівкаВовчанський район</t>
  </si>
  <si>
    <t>Іванівська сільська рада</t>
  </si>
  <si>
    <t>“Осоківський”</t>
  </si>
  <si>
    <t>с. Миколаївка,Дворічанський район</t>
  </si>
  <si>
    <t>с. Піщанка,Дворічанський район</t>
  </si>
  <si>
    <t>“Строївський”</t>
  </si>
  <si>
    <t>с. Строївка,Дворічанський район</t>
  </si>
  <si>
    <t>“Криничанський”</t>
  </si>
  <si>
    <t>с. Криничне,Дворічанський район</t>
  </si>
  <si>
    <t>“Осинник”</t>
  </si>
  <si>
    <t>с. Осинник,Дворічанський район</t>
  </si>
  <si>
    <t>“Кущувате”</t>
  </si>
  <si>
    <t>с. Ветеринарне,Дергачівський район</t>
  </si>
  <si>
    <t>СТОВ “Кордон”</t>
  </si>
  <si>
    <t>“Старий сад”</t>
  </si>
  <si>
    <t>с. Козача Лопань,Дергачівський район</t>
  </si>
  <si>
    <t>“Великоярузький”</t>
  </si>
  <si>
    <t>с.АлісівкаДергачівський район</t>
  </si>
  <si>
    <t>СТОВ “Україна”</t>
  </si>
  <si>
    <t>“Шевченків яр”</t>
  </si>
  <si>
    <t>с. Ульянівка,Зачепилівський район</t>
  </si>
  <si>
    <t>Новомажарська сільська рада</t>
  </si>
  <si>
    <t>“Ульянівський”</t>
  </si>
  <si>
    <t>“Чорноглазівський”</t>
  </si>
  <si>
    <t>с. Чорноглазівка,Золочівський район</t>
  </si>
  <si>
    <t>“Удянський”</t>
  </si>
  <si>
    <t>с. Уди,Золочівський район</t>
  </si>
  <si>
    <t>Удянськ а сільська рада</t>
  </si>
  <si>
    <t>“Прогін”</t>
  </si>
  <si>
    <t>с. Нижній Бишкін,Зміївський район</t>
  </si>
  <si>
    <t>АТЗТ “Світло шахтаря”</t>
  </si>
  <si>
    <t>“Роздольний”</t>
  </si>
  <si>
    <t>с. Борки,Зміївський район</t>
  </si>
  <si>
    <t>ДГ “Роздольне” НДІ птахівництва ААНУ</t>
  </si>
  <si>
    <t>“Кукилівський”</t>
  </si>
  <si>
    <t>с. Кукилівка,Зміївський район</t>
  </si>
  <si>
    <t>Селекційний, технологічний і комерційний центр, держплемзавод</t>
  </si>
  <si>
    <t>“Круглий”</t>
  </si>
  <si>
    <t>с. Копанки,Ізюмський район</t>
  </si>
  <si>
    <t>“Запилювач”</t>
  </si>
  <si>
    <t>с. Мала Камишуваха,Ізюмський район</t>
  </si>
  <si>
    <t xml:space="preserve">Малокамишувахська сільська рада </t>
  </si>
  <si>
    <t>“Вшивий”</t>
  </si>
  <si>
    <t>смт. Кегичівка,Кегичівський район</t>
  </si>
  <si>
    <t>ПП “Агропрогрес”</t>
  </si>
  <si>
    <t>“Бесарабівський”</t>
  </si>
  <si>
    <t>с. Бесарабівка,Кегичівський район</t>
  </si>
  <si>
    <t>Кегичівська районна державна адміністрація</t>
  </si>
  <si>
    <t>“Ленінський”</t>
  </si>
  <si>
    <t>с. Ленінка,Красноградський район</t>
  </si>
  <si>
    <t>СТОВ “Злагода”</t>
  </si>
  <si>
    <t>“Мокрянський”</t>
  </si>
  <si>
    <t>с. Миколо-Комишувата,Красноградський район</t>
  </si>
  <si>
    <t>ФАОП “Зоря”</t>
  </si>
  <si>
    <t>“Гірчаківський”</t>
  </si>
  <si>
    <t>с. Гірчаківка,Красноградський район</t>
  </si>
  <si>
    <t xml:space="preserve">Рішення облради від 20.05.1993 </t>
  </si>
  <si>
    <t>“Краснокутський”</t>
  </si>
  <si>
    <t>СВК “Маяк”</t>
  </si>
  <si>
    <t>“В’язівський”</t>
  </si>
  <si>
    <t>с.Михайлівка Краснокутський район</t>
  </si>
  <si>
    <t>Рішення облради від 25.06.2009 №1274</t>
  </si>
  <si>
    <t>“Гаркавецький”</t>
  </si>
  <si>
    <t>с.ГаркавецьКраснокутський район</t>
  </si>
  <si>
    <t>“Стінки”</t>
  </si>
  <si>
    <t>с. Петропавлівка,Куп’янський район</t>
  </si>
  <si>
    <t>Фермерське господарство “Ромашка”</t>
  </si>
  <si>
    <t>“Берестовий”</t>
  </si>
  <si>
    <t>с. Надеждівка,Лозівський район</t>
  </si>
  <si>
    <t>Надеждінська сільська рада</t>
  </si>
  <si>
    <t>“Михайлівський”</t>
  </si>
  <si>
    <t>с. Катеринівка,Лозівський район</t>
  </si>
  <si>
    <t>“Вінники”</t>
  </si>
  <si>
    <t>с. ВласівкаНововодолазький район</t>
  </si>
  <si>
    <t>ЧАСП “Комінтерн”</t>
  </si>
  <si>
    <t>“Балки”</t>
  </si>
  <si>
    <t>с. ФедорівкаНововодолазький район</t>
  </si>
  <si>
    <t>ПСП “Федорівське”</t>
  </si>
  <si>
    <t>“Пересіл”</t>
  </si>
  <si>
    <t>с. Знам’янка,Нововодолазький район</t>
  </si>
  <si>
    <t>Знам’янська сільська рада</t>
  </si>
  <si>
    <t>“Мирчакова балка”</t>
  </si>
  <si>
    <t>с. Просяне,Нововодолазький район</t>
  </si>
  <si>
    <t>ЧАСП “Колос”</t>
  </si>
  <si>
    <t>“Парижанський”</t>
  </si>
  <si>
    <t>с. Парижське,Первомайський район</t>
  </si>
  <si>
    <t>“Орільський”</t>
  </si>
  <si>
    <t>с.ШульськеПервомайський район</t>
  </si>
  <si>
    <t>“Бджолиний № 2”</t>
  </si>
  <si>
    <t>с. Ленінське,Сахновщинський район</t>
  </si>
  <si>
    <t>“Лаптєве”</t>
  </si>
  <si>
    <t>с. Сороківка,Харківський район</t>
  </si>
  <si>
    <t>Дослідне господарство “Українка Слобідська”</t>
  </si>
  <si>
    <t>“Попова дача”</t>
  </si>
  <si>
    <t>с. Зернове,Харківський район</t>
  </si>
  <si>
    <t>ДГ “Елітне” інституту ім. В.Я. Юр’єва ААНУ</t>
  </si>
  <si>
    <t>“Смородський”</t>
  </si>
  <si>
    <t>с. Смородське,Харківський район</t>
  </si>
  <si>
    <t>ДГ “Комунар” УкрНДІ грунтознавства та агрохімії Ім.. Соколовського</t>
  </si>
  <si>
    <t>“Моспанівський”</t>
  </si>
  <si>
    <t>с. Моспанове,Чугуївський район</t>
  </si>
  <si>
    <t>ЗАСТ “Україна”</t>
  </si>
  <si>
    <t>с. МихайлівкаЧугуївський район</t>
  </si>
  <si>
    <t>ТОВ “Агросервіс ЛТД”</t>
  </si>
  <si>
    <t>“Студенок”</t>
  </si>
  <si>
    <t>с. Студенок,Чугуївський район</t>
  </si>
  <si>
    <t>СВК “Іванівський лан”</t>
  </si>
  <si>
    <t>“Кочетоцький”</t>
  </si>
  <si>
    <t>смт. Кочеток,Чугуївський район</t>
  </si>
  <si>
    <t>Виробниче управління водопровідного господарства “Дінець”</t>
  </si>
  <si>
    <t>“Мерехнянський”</t>
  </si>
  <si>
    <t>с.ФедорівкаШевченківський район</t>
  </si>
  <si>
    <t>Сподобівська сільська рада</t>
  </si>
  <si>
    <t>“Веселий”</t>
  </si>
  <si>
    <t>с. Петропілля,Шевченківський район</t>
  </si>
  <si>
    <t>Петропільська сільська рада</t>
  </si>
  <si>
    <t>„Кравцівський”</t>
  </si>
  <si>
    <t>с.КравцівкаШевченківський район</t>
  </si>
  <si>
    <t>Безм”тежненська сільська рада-15,6 га, ДП „Чугуєво-Бабчанське лісове господарство”-6,4 га</t>
  </si>
  <si>
    <t>“Бритай”</t>
  </si>
  <si>
    <t>с.НовомиколаївкаБарвінківський район</t>
  </si>
  <si>
    <t>“Куплеватське”</t>
  </si>
  <si>
    <t>с.МечебіловеБарвінківський район</t>
  </si>
  <si>
    <t>Мечебілівська сільська рада</t>
  </si>
  <si>
    <t>“Займанський”</t>
  </si>
  <si>
    <t>с. Займанка,Зачепилівський район</t>
  </si>
  <si>
    <t>Сомівська сільська рада</t>
  </si>
  <si>
    <t>“Мартинівський”</t>
  </si>
  <si>
    <t>с. Мартинівка,Красноградський район</t>
  </si>
  <si>
    <t>АФ “Піщанська”</t>
  </si>
  <si>
    <t>“Чаплі”</t>
  </si>
  <si>
    <t>с. Парасковія,Нововодолазький район</t>
  </si>
  <si>
    <t>Мелихівська сільська рада</t>
  </si>
  <si>
    <t>“Іванья”</t>
  </si>
  <si>
    <t>“Пташиний”</t>
  </si>
  <si>
    <t>смт. Орілька,Лозівський район.</t>
  </si>
  <si>
    <t>Орільське відділення управління каналу Дніпро-Донбас.</t>
  </si>
  <si>
    <t>“Семенівський”</t>
  </si>
  <si>
    <t>с.Іванівка,Барвінківський район;с. СеменівкаБлизнюківський район</t>
  </si>
  <si>
    <t>СТОВ “Африканівське”–35,6 га, Семенівська сільська рада – 150,0га</t>
  </si>
  <si>
    <t>“Дмитрівський”</t>
  </si>
  <si>
    <t>с. ДмитрівкаБарвінківський район</t>
  </si>
  <si>
    <t>Рішення облради від 29.11.2009 № 1423-V</t>
  </si>
  <si>
    <t>«Надеждинський»</t>
  </si>
  <si>
    <t xml:space="preserve">с. НадеждинеБлизнюківський район </t>
  </si>
  <si>
    <t>Рішення облради від 16.06.2012 № 184-VІ</t>
  </si>
  <si>
    <t>“Підлиманський”</t>
  </si>
  <si>
    <t>с. ПідлиманБорівський район</t>
  </si>
  <si>
    <t>“Іллюхівський”</t>
  </si>
  <si>
    <t>с. Іллюхівка,Валківський район</t>
  </si>
  <si>
    <t>СТОВ “Агроном”</t>
  </si>
  <si>
    <t xml:space="preserve">Рішення облради від 17.11.1998 </t>
  </si>
  <si>
    <t>“Мерчицький”</t>
  </si>
  <si>
    <t>ПАП агрофірма “Восток”</t>
  </si>
  <si>
    <t>“Коломачки”</t>
  </si>
  <si>
    <t>с. ВисокопілляВалківський район</t>
  </si>
  <si>
    <t>СТОВ “Господар” – 44,4га, ПСП “Перекіп” – 10,0га, Високопільська сільська рада–14,3га</t>
  </si>
  <si>
    <t xml:space="preserve">Рішення облради від 25.09.2001 </t>
  </si>
  <si>
    <t>“Малобурлуцький”</t>
  </si>
  <si>
    <t>с.с.Вільхуватка, Малий Бурлук,Великобурлуцький район</t>
  </si>
  <si>
    <t>ТОВ Вільхуватка” – 29,2га,ПСП “Україна” – 20,8га</t>
  </si>
  <si>
    <t>“Гнилицький”</t>
  </si>
  <si>
    <t>с. Гнилиця-1 ,Великобурлуцький район</t>
  </si>
  <si>
    <t>ПСП “.Марс”</t>
  </si>
  <si>
    <t>“Радянський”</t>
  </si>
  <si>
    <t>між сел. Огірцеве та РадянськеВовчанський район</t>
  </si>
  <si>
    <t>ТОВ ПП «Ізбицьке»</t>
  </si>
  <si>
    <t>Рішення обласної ради  від 27.08.2009 №1354-V</t>
  </si>
  <si>
    <t>с. Залінійне,Зачепилівський район</t>
  </si>
  <si>
    <t>ПОСП “Рассвєт” – 162,5га, Малоорчицька сільська рада – 33,5га</t>
  </si>
  <si>
    <t xml:space="preserve">Рішення облради від 30.10.2001 </t>
  </si>
  <si>
    <t>“Рогозянський”</t>
  </si>
  <si>
    <t>с. Цапівка,Золочівський район</t>
  </si>
  <si>
    <t>ВАТ “Промінь”-27,18 гаІванова Т.О.-12,82 га</t>
  </si>
  <si>
    <t xml:space="preserve">Рішення облради від 23.02.1999 </t>
  </si>
  <si>
    <t>с. Охоче, Нововодолазький район,Зміївський держлісгосп, Таранівське лісництво, кв.94: вид.5, 6 ,с. ТаранівкаЗміївський район</t>
  </si>
  <si>
    <t>СЗАТ “Охоче” – 43,4га,ВАТ “Таранівка” – 26,6га, ДП “Зміївське лісове господарство” – 17,5га</t>
  </si>
  <si>
    <t>“Чернещинський”</t>
  </si>
  <si>
    <t>с.ЧернещинаКраснокутський район</t>
  </si>
  <si>
    <t>Краснокутський науково-дослідний центр садівництва Інституту садівництва УААН</t>
  </si>
  <si>
    <t>“Коханівський”</t>
  </si>
  <si>
    <t>с. Коханівка, Кегичівський район</t>
  </si>
  <si>
    <t>ТОВ «Аграрний дім ім. Горького»</t>
  </si>
  <si>
    <t>“Єфремівський”</t>
  </si>
  <si>
    <t>с. Єфремівка,Первомайський район</t>
  </si>
  <si>
    <t>“Крюківський”</t>
  </si>
  <si>
    <t>м. Харків, Червонозаводський район</t>
  </si>
  <si>
    <t>Харківська міська рада</t>
  </si>
  <si>
    <t xml:space="preserve">Рішення облради від 23.12.2005 </t>
  </si>
  <si>
    <t>“Протопопівський”</t>
  </si>
  <si>
    <t>с. Протопопівка,Балаклійський район</t>
  </si>
  <si>
    <t>СТОВ “Протопопівське”</t>
  </si>
  <si>
    <t>“Гора Крем’янець”</t>
  </si>
  <si>
    <t>Артемівське лісництво, кв.кв. 117 -118; Піщанське лісництво, кв. 13, Ізюмський район</t>
  </si>
  <si>
    <t>“Юннатівська”</t>
  </si>
  <si>
    <t>м. Балаклія, Балаклійський район</t>
  </si>
  <si>
    <t>Балаклійська районна станція юних натуралістів</t>
  </si>
  <si>
    <t>“Гутянський дуб-велетень</t>
  </si>
  <si>
    <t>Гутянське лісництво, кв. 77: вид. 7, Богодухівський район</t>
  </si>
  <si>
    <t>“Полянський дуб-велетень”</t>
  </si>
  <si>
    <t>Гутянське лісництво, кв. 88: вид. 9, Богодухівський район</t>
  </si>
  <si>
    <t>“Дуб-велетень № 1”</t>
  </si>
  <si>
    <t>Мерчицьке лісництво, кв. 56: вид. 1, Валківський район</t>
  </si>
  <si>
    <t>“Дуб-велетень № 2”</t>
  </si>
  <si>
    <t>Мерчицьке лісництво, кв. 51: вид. 2, Валківський район</t>
  </si>
  <si>
    <t>“Дуб-велетень № 3”</t>
  </si>
  <si>
    <t>Мерчицьке лісництво, кв. 73: вид. 1, Валківський район</t>
  </si>
  <si>
    <t>“Дуб-велетень № 4”</t>
  </si>
  <si>
    <t>Мерчицьке лісництво, кв. 74: вид. 6, Валківський район</t>
  </si>
  <si>
    <t>“Дуб-велетень № 5”</t>
  </si>
  <si>
    <t>Мерчицьке лісництво, кв. 81: вид. 1, Валківський район</t>
  </si>
  <si>
    <t>“Неруб”</t>
  </si>
  <si>
    <t>Великобурлуцьке лісництво, кв. 44: вид. 4,5, Великобурлуцький район</t>
  </si>
  <si>
    <t>“Новоєгорівська”</t>
  </si>
  <si>
    <t>с. Новоєгорівка,Дворічанський район</t>
  </si>
  <si>
    <t>Дворічанська районна державна адміністрація</t>
  </si>
  <si>
    <t>“Пересічанський дуб”</t>
  </si>
  <si>
    <t>Дергачівське лісництво, кв. 59: вид. 3, Дергачівський район</t>
  </si>
  <si>
    <t>Данилівський дослідний держлісгосп УкрНДІЛГА ім. Г.М. Висоцького</t>
  </si>
  <si>
    <t>“Південне”</t>
  </si>
  <si>
    <t>Данилівський дослідний лісгосп кв. 137: вид.2; кв. 138: вид. 1, Дергачівський район</t>
  </si>
  <si>
    <t>Данилівський дослідний лісгосп УкрНДІЛГА ім. Г.М. Висоцького</t>
  </si>
  <si>
    <t>Рішення обласної ради від 20.03.2001</t>
  </si>
  <si>
    <t>“П’ять братів”</t>
  </si>
  <si>
    <t>Золочівське лісництво, Урочище Шапарське,кв. 62: вид. 7, Золочівський район</t>
  </si>
  <si>
    <t>“Скорики”</t>
  </si>
  <si>
    <t>с. Одноробівка,Золочівський район</t>
  </si>
  <si>
    <t>Золочівська райдержадміністрація</t>
  </si>
  <si>
    <t>“Петрівський дуб-велетень”</t>
  </si>
  <si>
    <t>Петрівське лісництво, кв. 153, вид. 18, Ізюмський район</t>
  </si>
  <si>
    <t>“Пісківська”</t>
  </si>
  <si>
    <t>Пісківське лісництво, кв. 356, вид. 11, Ізюмський район</t>
  </si>
  <si>
    <t>“Ізюмська дача”</t>
  </si>
  <si>
    <t>Ізюмське лісництво, кв.кв. 270, 301, Ізюмський район</t>
  </si>
  <si>
    <t>“Красношахтарська”</t>
  </si>
  <si>
    <t>Придонецьке лісництво, кв.кв. 426, 427, 466, Ізюмський район</t>
  </si>
  <si>
    <t>“Гуртовівка”</t>
  </si>
  <si>
    <t>с. Гуртовівка,Коломацькій район</t>
  </si>
  <si>
    <t>Різуненківська сільська рада</t>
  </si>
  <si>
    <t>“Мурафська дача”</t>
  </si>
  <si>
    <t>Володимирівське лісництво, кв. 121: вид. 2,Краснокутський район</t>
  </si>
  <si>
    <t>“Козіївська № 1”</t>
  </si>
  <si>
    <t>Пархомівське лісництво, кв. 56: вид. 5, 8,Краснокутський район</t>
  </si>
  <si>
    <t>“Козіївська № 2”</t>
  </si>
  <si>
    <t>Пархомівське лісництво, кв. 57: вид. 8, 16,Краснокутський район</t>
  </si>
  <si>
    <t>“Дуб Петра 1”</t>
  </si>
  <si>
    <t>Краснокутське лісництво, кв. 27: вид. 9, Краснокутський район</t>
  </si>
  <si>
    <t>“Лісосмуга № 65”</t>
  </si>
  <si>
    <t>ДПУ-ДГ “Комуніст” Харківського національного аграрного університету ім. В.В. Докучаєва</t>
  </si>
  <si>
    <t>“Просіки”</t>
  </si>
  <si>
    <t>Бабаївське лісництво, кв. 14: вид. 5, 8, Харківський район</t>
  </si>
  <si>
    <t>Люботинське лісництво, кв. 14: вид. 20,м. Люботин, Харківський район</t>
  </si>
  <si>
    <t>“Два дуби-велетні”</t>
  </si>
  <si>
    <t>Люботинське лісництво, кв. 21: вид.7,м. Люботин, Харківський район</t>
  </si>
  <si>
    <t>„Шишківська”</t>
  </si>
  <si>
    <t>с. Шишківка, Шевченківський район</t>
  </si>
  <si>
    <t>Нижньобурлуцька сільська рада</t>
  </si>
  <si>
    <t>“Сокольники-Помірки”</t>
  </si>
  <si>
    <t>Лісопаркове господарство, кв.кв. 52-54, 60, 61, 65, 68: вид. 1-9, 13, 15-24, м. Харків</t>
  </si>
  <si>
    <t>Рішення облвиконкому від 17.07.1972 №377</t>
  </si>
  <si>
    <t>“Помірки”</t>
  </si>
  <si>
    <t xml:space="preserve">м. Харків, Помірки, лісопаркове господарство, кв.кв. 8, 9, 16, 23, 29, </t>
  </si>
  <si>
    <t>Рішення облвиконкому від 17.07.1972 № 377</t>
  </si>
  <si>
    <t>“Дерева гінкго”</t>
  </si>
  <si>
    <t>м. Харків, вул. Сокольники, 12</t>
  </si>
  <si>
    <t>Гр.Фельдман О.О.</t>
  </si>
  <si>
    <t>“Пушкінська”</t>
  </si>
  <si>
    <t>м. Харків,вул. Пушкінська, 39</t>
  </si>
  <si>
    <t>Житлово-виробниче ремонтно-експлуатаційне підприємство №1</t>
  </si>
  <si>
    <t>“Будинок вчених”</t>
  </si>
  <si>
    <t>м. Харків, вул. Раднаркомівська, 10</t>
  </si>
  <si>
    <t>Центр культури, науки та мистецтва “Харківський Будинок вчених”</t>
  </si>
  <si>
    <t>Рішення облвиконкому від 03.12.1984. № 562</t>
  </si>
  <si>
    <t>“Чорноглазівські дуби”</t>
  </si>
  <si>
    <t>м. Харків, вул. Маршала Бажанова, 11</t>
  </si>
  <si>
    <t>Державна комунальна установа “Протитуберкульозний диспансер № 1”</t>
  </si>
  <si>
    <t>“Дуб Бабушкін”</t>
  </si>
  <si>
    <t>м. Харків, Жовтневий районвул. Бабушкіна, 16</t>
  </si>
  <si>
    <t>Станція переливання крові Південної залізниці</t>
  </si>
  <si>
    <t>Інститутська”</t>
  </si>
  <si>
    <t>м. Харків,вул. Пушкінська, 86</t>
  </si>
  <si>
    <t>Укр. ордена “Знак Пошани” НДІ лісового господарства та агролісомеліорації ім. Г.М. Висоцького</t>
  </si>
  <si>
    <t>“Сад ім. Т.Г. Шевченка”</t>
  </si>
  <si>
    <t>м. Харків,вул. Сумська, 29</t>
  </si>
  <si>
    <t>“Чорноглазівська”</t>
  </si>
  <si>
    <t>м. Харків,вул. Маршала Бажанова, 5</t>
  </si>
  <si>
    <t>Комунальне житлово-експлуатаційне підприємство № 4 Київського району</t>
  </si>
  <si>
    <t>“Залютинська”</t>
  </si>
  <si>
    <t>м. Харків,Ленінський район, Залютине</t>
  </si>
  <si>
    <t>АТЗТ “ЗЕМВ - 1”</t>
  </si>
  <si>
    <t>“Мохувате болото”</t>
  </si>
  <si>
    <t>Дергачівське лісництво, кв. 176: вид. 4, Дергачівський район</t>
  </si>
  <si>
    <t>с. Мурафа,Краснокутський район</t>
  </si>
  <si>
    <t>Мурафська сільська рада</t>
  </si>
  <si>
    <t>“Джерело ім. Г.С. Сковороди”</t>
  </si>
  <si>
    <t>Бабаївське лісництво, кв. 18: вид. 4-7, 25, Харківський район</t>
  </si>
  <si>
    <t>“Любівська”</t>
  </si>
  <si>
    <t>Краснокутське лісництво , кв. 113 (вид. 1),Краснокутський район</t>
  </si>
  <si>
    <t>“Бір”</t>
  </si>
  <si>
    <t>Завгороднівське лісництво, кв.кв. 635-648, Балаклійський район</t>
  </si>
  <si>
    <t>“Тюндик”</t>
  </si>
  <si>
    <t>Андріївське лісництва кв.кв.45-49,50-56,57-63Балаклійський район</t>
  </si>
  <si>
    <t>Рішення облради від 08.02.2007 №172-V</t>
  </si>
  <si>
    <t>“Холодноярське”</t>
  </si>
  <si>
    <t>Старицьке лісництво кв. 12, вид. 9., Вовчанський район</t>
  </si>
  <si>
    <t>“Довжик”</t>
  </si>
  <si>
    <t>Мерчицьке лісництво, кв. 140: вид. 17-23, Валківський район</t>
  </si>
  <si>
    <t>“Дегтярне”</t>
  </si>
  <si>
    <t>Великобурлуцьке лісництво,кв.кв. 79, 80, 89,Великобурлуцький район</t>
  </si>
  <si>
    <t>“Божкове”</t>
  </si>
  <si>
    <t>Великобурлуцьке лісництво, кв. 132, Великобурлуцький район</t>
  </si>
  <si>
    <t>“Пивне”</t>
  </si>
  <si>
    <t>Старосалтівське лісництво,  кв.кв. 4, 5, Вовчанський район</t>
  </si>
  <si>
    <t>“Дубові гряди”</t>
  </si>
  <si>
    <t>с. Дубові гряди,Сахновщинський район</t>
  </si>
  <si>
    <t>ПСП “Победа”</t>
  </si>
  <si>
    <t>“Миколаївські насадження”</t>
  </si>
  <si>
    <t>Печенізьке лісництво, кв.кв. 120-124, Чугуївський район</t>
  </si>
  <si>
    <t>“Дружба”</t>
  </si>
  <si>
    <t>м. Лозова</t>
  </si>
  <si>
    <t>Відділ житлово-комунального господарства та будівництва міської ради м. Лозова</t>
  </si>
  <si>
    <t>“Литвинівка”</t>
  </si>
  <si>
    <t>с. Литвинівка,Валківський район</t>
  </si>
  <si>
    <t>ДГ “Мерефа” УкрНДІ овочівництва і бахчівництва</t>
  </si>
  <si>
    <t>Рішення облвиконкому від 20.02.1984 № 93</t>
  </si>
  <si>
    <t>“Кулиничі”</t>
  </si>
  <si>
    <t>смт. КулиничіХарківський район</t>
  </si>
  <si>
    <t>Фермерське господарство “Кегичівське”</t>
  </si>
  <si>
    <t>Рішення Харківської обласної ради від 26.12.07 №568-V</t>
  </si>
  <si>
    <t xml:space="preserve">Всього парків-пам`яток садово паркового мистецтва загальнодержавного значення </t>
  </si>
  <si>
    <t>Всього територій та об`єктів ПЗФ загальнодержавного значення 13шт./23984,6га</t>
  </si>
  <si>
    <t>Запорізька область</t>
  </si>
  <si>
    <t>"Новопавлівський"</t>
  </si>
  <si>
    <t xml:space="preserve">Рішення облради від 26.04.2012 р. №446-VI </t>
  </si>
  <si>
    <t>"Селіванівський"</t>
  </si>
  <si>
    <t>Ширяєвський р-н.</t>
  </si>
  <si>
    <t>Ананьївський р-н</t>
  </si>
  <si>
    <t>ДП "Ананьївське ЛГ"</t>
  </si>
  <si>
    <t>Рішення облради від 09.11.2012 №631-VI</t>
  </si>
  <si>
    <t>"Тарутинський степ"</t>
  </si>
  <si>
    <t>Тарутинський р-н</t>
  </si>
  <si>
    <t>Веселодолинська сільська рада</t>
  </si>
  <si>
    <t xml:space="preserve">Рішення облради від 26.04.2012 р. №445-VI </t>
  </si>
  <si>
    <t>"Груша Адамівська"</t>
  </si>
  <si>
    <t>Рішення облради від 09.11.2012 р. №630-VІ</t>
  </si>
  <si>
    <t>Колобанки</t>
  </si>
  <si>
    <t>Рішення Рівненської обласної ради  від 16.11.2012р. № 787</t>
  </si>
  <si>
    <t>Здолбунівський р-н.</t>
  </si>
  <si>
    <t>Копитківська сільська рада</t>
  </si>
  <si>
    <t>Тернопільська область</t>
  </si>
  <si>
    <t>"Стрипський"</t>
  </si>
  <si>
    <t>Рішення Тернопільської обласної ради від 06.03.2012 №1323</t>
  </si>
  <si>
    <t>Водно-болотний масив у верхів`ї ріки Стрипи</t>
  </si>
  <si>
    <t>Вовчківська та Перепельницька сільські ради</t>
  </si>
  <si>
    <t>Дуб Берем`янський</t>
  </si>
  <si>
    <t>Дуб Т.Г. Шевченка</t>
  </si>
  <si>
    <t>Дуб Гетьмана</t>
  </si>
  <si>
    <t>Гарбузівська липа</t>
  </si>
  <si>
    <t>Ратищівські липи</t>
  </si>
  <si>
    <t>Дуб над Дністром</t>
  </si>
  <si>
    <t>Гінкго Ігнатія Браницького</t>
  </si>
  <si>
    <t>Ценівська смерека</t>
  </si>
  <si>
    <t>Рішення Тернопільскої обласної ради від 06.03.2012 №1323</t>
  </si>
  <si>
    <t>Рішення Тернопільскої обласної ради від 16.08.2012 №1417</t>
  </si>
  <si>
    <t>ДП "Бучацьке ЛГ"</t>
  </si>
  <si>
    <t>Жизномирська сільська рада</t>
  </si>
  <si>
    <t>Бцчацький район, Берем`янська сільська рада, Лісове урочище "Устя", кв. 77, вид. 6 Язловецького лісництва</t>
  </si>
  <si>
    <t>Бучацький район, с. Жизномир, біля клубу</t>
  </si>
  <si>
    <t>Збаразький район, Лісове урочище "Іванчин ІІ", кв. 9, вид. 8</t>
  </si>
  <si>
    <t>Іванчанська сільська рада</t>
  </si>
  <si>
    <t>Рішення Тернопільскої обласної ради від 23.10.2012 №1448</t>
  </si>
  <si>
    <t>Заліщицький р-н., м. Заліщики, у межах ППСПМ "заліщицький парк"</t>
  </si>
  <si>
    <t>Збаразький р-н., с. Нижчі Луб`янки, біля автошляху Збараж-Ланівці, при в`їзді в село</t>
  </si>
  <si>
    <t>ижчелуб`янська сільська рада</t>
  </si>
  <si>
    <t>Чортківський р-н., Лісове урочище Миливці, кв. 93, вид.1</t>
  </si>
  <si>
    <t>ДП "Чортківське ЛГ"</t>
  </si>
  <si>
    <t>Зборівський р-н.,с. Гарбузів, на церковном подвір`ї</t>
  </si>
  <si>
    <t>Зборівський р-н.,с. Ратищі, неподалік школи, біля пам`ятного знака (хрест), на честь скасування кріпосного права</t>
  </si>
  <si>
    <t>Ратищівська сільська рада</t>
  </si>
  <si>
    <t xml:space="preserve">Тернопільський р-н., смт. Великі бірки, за межами населеного пункту </t>
  </si>
  <si>
    <t>Великобірківська селищна рада</t>
  </si>
  <si>
    <t>Харківська область</t>
  </si>
  <si>
    <t>Всього дендрологічних парків місцевого  значення</t>
  </si>
  <si>
    <t xml:space="preserve">Всього парків-пам`яток садово паркового мистецтва місцевого  значення </t>
  </si>
  <si>
    <t>"Сокольники-Помірки"</t>
  </si>
  <si>
    <t>Рішення обласної ради від 30.08.2012 № 518-VІ</t>
  </si>
  <si>
    <t>1.     </t>
  </si>
  <si>
    <t>«Асканія-Нова» ім. Ф.Е. Фальц-Фейна</t>
  </si>
  <si>
    <t>вул. Фрунзе,13 смт Асканія-Нова, Чаплинський район</t>
  </si>
  <si>
    <t>НААНУ</t>
  </si>
  <si>
    <t>Указ Президента України від 26.11.93 р. №563/93</t>
  </si>
  <si>
    <t>2.     </t>
  </si>
  <si>
    <t>Чорноморський</t>
  </si>
  <si>
    <t>вул. Лермонтова,1 м. Гола ПристаньГолопристанський район</t>
  </si>
  <si>
    <t xml:space="preserve">Указ Президента України від 26.11.93 р. №563/93Розширено Указом Президента України                   від 25.02.09 р. №100/2009 </t>
  </si>
  <si>
    <t>Азово-Сиваський</t>
  </si>
  <si>
    <t>вул. Петровського 54, м. Генічеськ; Генічеський і Новотроїцький райони</t>
  </si>
  <si>
    <t xml:space="preserve">Державне управління справами Президента України </t>
  </si>
  <si>
    <t>Указ Президента України від 25.02.93 р. №62/93</t>
  </si>
  <si>
    <t>Джарилгацький</t>
  </si>
  <si>
    <t xml:space="preserve">Адміністрація створюється </t>
  </si>
  <si>
    <t>Указом Президента України від 11.12.09 р.№ 1045/2009</t>
  </si>
  <si>
    <t>Олешківські піски</t>
  </si>
  <si>
    <t xml:space="preserve">вул. Заводська, 1в, с. Раденськ, Цюрупинського району </t>
  </si>
  <si>
    <t xml:space="preserve">Міністерство екології та природних ресурсів України </t>
  </si>
  <si>
    <t>Указом Президента України від 23.02.10 р.№ 221/2010</t>
  </si>
  <si>
    <t>«Саги»</t>
  </si>
  <si>
    <t>кв.кв.2-9, Дослідного лісництва Державного  підприємства «Степовий ім. В.М. Виноградова філіал УкрНДІЛГА» Цюрупинський район</t>
  </si>
  <si>
    <t xml:space="preserve">Державне підприємство «Степовий                           ім. В.М. Виноградова філіал УкрНДІЛГА»                 </t>
  </si>
  <si>
    <t xml:space="preserve">Постанова РМ УРСР              від 19.11.74 р.№500 </t>
  </si>
  <si>
    <t>с. Олександрівка Білозерського району</t>
  </si>
  <si>
    <t xml:space="preserve">Олександрівська сільська рада </t>
  </si>
  <si>
    <t>Указ Президента України від 21.02.02 р. №167/2002</t>
  </si>
  <si>
    <t>«Станіславський»</t>
  </si>
  <si>
    <t>с. Станіслав Білозерського району</t>
  </si>
  <si>
    <t xml:space="preserve">Станіславська сільська рада </t>
  </si>
  <si>
    <t>«Бакайський»</t>
  </si>
  <si>
    <t>кв.кв.60,61 Білозерського лісництва ДП «Херсонське ЛМГ», Білозерський район</t>
  </si>
  <si>
    <t>ДП «Херсонське ЛМГ»</t>
  </si>
  <si>
    <t>Постанова РМ УРСР              від 19.11.74 р.№500</t>
  </si>
  <si>
    <t>«Березові колки»</t>
  </si>
  <si>
    <t>кв.кв.14-16, 23, 24, 28-30 Іванівського лісництво; кв.кв. 11, 28, 34, 40, 41, 47, 48 Рибальчанського лісництво ДП «Збур’ївське ЛМГ», Голопристанський район</t>
  </si>
  <si>
    <t>ДП «Збур’ївське ЛМГ»</t>
  </si>
  <si>
    <t>«Джарилгацький»</t>
  </si>
  <si>
    <t>кв.кв. 109, 110, 124, 125 ДП «Скадовське ДЛМГ» Скадовського району</t>
  </si>
  <si>
    <t>ДП «Скадовське ЛМГ»</t>
  </si>
  <si>
    <t>«Ягорлицький»</t>
  </si>
  <si>
    <t>акваторія Ягорлицької затоки Чорного моря та входить частково до буферна зона (18 620 га) та заповідної зони (11 680 га) ЧБЗ</t>
  </si>
  <si>
    <t>Чорноморський біосферний заповідник</t>
  </si>
  <si>
    <t>парки-пам’ятки садово-паркового мистецтва</t>
  </si>
  <si>
    <t>«Асканія-Нова»</t>
  </si>
  <si>
    <t>вул. Фрунзе, 13 смт Асканія-Нова, Чаплинський район</t>
  </si>
  <si>
    <t>Біосферний заповідник «Асканія-Нова»                           ім. Ф.Е.Фальц-Фейна</t>
  </si>
  <si>
    <t>Постанова РМ УРСР №311 від 22.07.83 р.</t>
  </si>
  <si>
    <t>території та об’єкти ПЗФ місцевого значення</t>
  </si>
  <si>
    <t>«Інгулець»</t>
  </si>
  <si>
    <t>кв.кв. 7-21, 24, 27-29, 33, 35, 41-44, 50, 56, 60-65 Великоолександрівського лісництва ДП «Великоолександрівське ЛМГ»Великоолександрівського району</t>
  </si>
  <si>
    <t>ДП «Великоолександрівське ЛМГ»</t>
  </si>
  <si>
    <t>Рішення облвиконкому від 03.03.78 р. №160/5,перезатверджено від 19.08.83 р. 144/16</t>
  </si>
  <si>
    <t>«Каїрська балка»</t>
  </si>
  <si>
    <t>с. КаїриГорностаївського району</t>
  </si>
  <si>
    <t>Каїрська сільська рада</t>
  </si>
  <si>
    <t>Рішення ХІХ сесії                        23 скликання обласної ради від 26.07.01р. №424</t>
  </si>
  <si>
    <t>«Балка Великі Сірогози»</t>
  </si>
  <si>
    <t xml:space="preserve">на території Нижньоторгіївської, Верхньосірогозької, Першопокровської, Новоолександрівської сільської ради та Нижньосірогозької селищної ради Нижньосірогозького району </t>
  </si>
  <si>
    <t>Нижньосірогозька районна рада</t>
  </si>
  <si>
    <t>Рішенням Херсонської обласної ради ХІХ сесії                 V скликання від 04.10.07р.  № 412</t>
  </si>
  <si>
    <t>«Боброве Озеро»</t>
  </si>
  <si>
    <t>Голопристанського району</t>
  </si>
  <si>
    <t xml:space="preserve">Голопристанськаміська рада </t>
  </si>
  <si>
    <t>Рішенням Херсонської обласної ради ХХVІ сесії V скликаннявід 18.03.08р. № 557</t>
  </si>
  <si>
    <t>«Інгулецький лиман»</t>
  </si>
  <si>
    <t>кв. 22 вид. 8 (5,9 га) Токарівське лісництвоДП «Херсонське ЛМГ» та в межах акваторії Інгулецького лимана(44,1 га) Білозерський район</t>
  </si>
  <si>
    <t>Рішення облвиконкому від 19.08.83 р. №144/16</t>
  </si>
  <si>
    <t>«Хрестова сага»</t>
  </si>
  <si>
    <t>побережжя Ягорлицької затоки; 0,5 км від Солоно-озерної ділянки ЧБЗ, Голопристанський район</t>
  </si>
  <si>
    <t xml:space="preserve">Переоформляється охоронне зобов’язання </t>
  </si>
  <si>
    <t>Рішення облвиконкому  від 19.08.83 р. №144/16</t>
  </si>
  <si>
    <t>«Шаби»</t>
  </si>
  <si>
    <t>кв.5 вид. 1, кв. 6 вид. 1 Рибальчанське лісництво, ДП «Збур’ївське ЛМГ», Голопристанський район</t>
  </si>
  <si>
    <t>«Софіївський»</t>
  </si>
  <si>
    <t xml:space="preserve">південно-західна околиця с. Софіївка  </t>
  </si>
  <si>
    <t>Широкобалківська сільська рада</t>
  </si>
  <si>
    <t>Рішення ІІІ сесії                    23 скликання обласної ради від 25.06.98 р. №27</t>
  </si>
  <si>
    <t>«Широка балка»</t>
  </si>
  <si>
    <t>південно-східна околиця с. Широка Балка</t>
  </si>
  <si>
    <t>Рішення ІІІ сесії 23 скликання обласної ради від 25.06.98 р. №27</t>
  </si>
  <si>
    <t>«Асканійський»</t>
  </si>
  <si>
    <t>буферна зона біосферного заповідника «Асканія-Нова»</t>
  </si>
  <si>
    <t>Рішення облвиконкому  від 19.08.83 №144/16</t>
  </si>
  <si>
    <t>«Бакайський жолоб»</t>
  </si>
  <si>
    <t>кв.кв.44-46, 52-59 Білозерське лісництво, ДП «Херсонське ЛМГ»</t>
  </si>
  <si>
    <t>Рішення облвиконкому                від 03.03.78 р. №60/5; перезатверджено від 19.08.83 р. 144/16</t>
  </si>
  <si>
    <t>«Корсунський</t>
  </si>
  <si>
    <t>кв.кв. 23-56 Корсунське лісництво, ДП «Каховське ЛГ», м. Нова Каховка та Цюрупинського району</t>
  </si>
  <si>
    <t>ДП «Каховське ЛГ»</t>
  </si>
  <si>
    <t>Рішення облвиконкому від 03.03.78 р. №160/5, перезатверджено від 19.08.83 р. 144/16</t>
  </si>
  <si>
    <t>«Думузла»</t>
  </si>
  <si>
    <t xml:space="preserve">на території Привільської сільської ради Каланчацького районута ВАТ «Херсорибгосп»  </t>
  </si>
  <si>
    <t xml:space="preserve">Привільнянська сільська радаВАТ «Херсорибгосп»  </t>
  </si>
  <si>
    <t>Рішення ХУІ сесії                     23 скликання обласної ради від 22.12.00р. №326</t>
  </si>
  <si>
    <t>м. Херсон, парк Леніна</t>
  </si>
  <si>
    <t>КП «Херсонкомунсервіс»(переоформляється охоронне зобов’язання)</t>
  </si>
  <si>
    <t>Рішення облвиконкому             від 19.08.83 р. №441/16</t>
  </si>
  <si>
    <t>Вікові платани</t>
  </si>
  <si>
    <t xml:space="preserve">м. Нова Каховка, в центральному парку відпочинку на березі р. Дніпро </t>
  </si>
  <si>
    <t xml:space="preserve">Комунальне підприємство«Наше Місто» </t>
  </si>
  <si>
    <t>Меморіальні дуби (2)</t>
  </si>
  <si>
    <t xml:space="preserve">м. Нова Каховка, біля будинку культури </t>
  </si>
  <si>
    <t xml:space="preserve">Дуб на «Інтенсивці» </t>
  </si>
  <si>
    <t>м. Херсон, вул. Р. Люксембург, 23</t>
  </si>
  <si>
    <t>Херсонський державний аграрний університет</t>
  </si>
  <si>
    <t>Бехтерський дубовий гай</t>
  </si>
  <si>
    <t>південно-східна околиця с. Бехтери, Голопристанський район</t>
  </si>
  <si>
    <t>Бехтерська сільська рада</t>
  </si>
  <si>
    <t>м. Херсон, вул. Ломоносова, 75</t>
  </si>
  <si>
    <t xml:space="preserve">Самостійна державна пожежна частина №3 Комсомольського району м. Херсон </t>
  </si>
  <si>
    <t>м. Херсон, вул. Декабристів, 31</t>
  </si>
  <si>
    <t>ЖЕУ-2 міськжитло-комунгоспу(переоформляється охоронне зобов’язання)</t>
  </si>
  <si>
    <t>м. Херсон, вул. Леніна, 18</t>
  </si>
  <si>
    <t>Обласний шахматно-шашечний центр</t>
  </si>
  <si>
    <t>м. Гола Пристань, вул. Маркса,10</t>
  </si>
  <si>
    <t>Районна станція юних натуралістів</t>
  </si>
  <si>
    <t>Рішення сесії                     23 скликання обласної ради від 08.04.99р. №81</t>
  </si>
  <si>
    <t xml:space="preserve">околиця м. Гола Пристань </t>
  </si>
  <si>
    <t xml:space="preserve">ДП «Голопристанське ЛМГ» </t>
  </si>
  <si>
    <t>Вікові дуби (6)</t>
  </si>
  <si>
    <t>центральний парк м. Гола Пристань, вул. Лермонтова, 21</t>
  </si>
  <si>
    <t>КП «Комунальник»</t>
  </si>
  <si>
    <t>Херсон, вул. Полтавська,89</t>
  </si>
  <si>
    <t>Херсонський ліцейХерсонської обласної ради</t>
  </si>
  <si>
    <t>Деревостій акації білої</t>
  </si>
  <si>
    <t>кв.19 вид. 10Дослідного лісництва Державного  підприємства «Степовий ім. В.М. Виноградова філіал УкрНДІЛГА» Цюрупинський район</t>
  </si>
  <si>
    <t>Куртина вікових дубів</t>
  </si>
  <si>
    <t>кв.12 вид. 11Дослідного лісництва Державного  підприємства «Степовий ім. В.М. Виноградова філіал УкрНДІЛГА» Цюрупинський район</t>
  </si>
  <si>
    <t>кв.5 вид 2 Рибальчанського  лісництво ДП «Збур’ївське ЛМГ», 300 м від мисливської бази на схід, Рибальчанське лісництво, Голопристанський район</t>
  </si>
  <si>
    <t>кв.5 вид 2 Рибальчанського  лісництво ДП «Збур’ївське ЛМГ»,  з правої сторони шляху Виноградне-Геройське, 250 м на схід від місцевої бази, Голопристанський район</t>
  </si>
  <si>
    <t>кв.5 вид 13 Рибальчанського  лісництво ДП «Збур’ївське ЛМГ», з лівої сторони шляху Виноградне-Геройське,             200 м на схід від мисливської бази, Голопристанський район</t>
  </si>
  <si>
    <t>кв.5 вид 13 Рибальчанського  лісництво ДП «Збур’ївське ЛМГ», з лівої сторони шляху Виноградне-Геройське,100 м на захід від мисливської бази, Голопристанський район</t>
  </si>
  <si>
    <t>кв.5 вид 13 Рибальчанського  лісництво ДП «Збур’ївське ЛМГ», з  правої сторони шляху Виноградне-Геройське,                 350 м на захід від мисливської бази, Голо пристанський район</t>
  </si>
  <si>
    <t>Дуб черешчатий (подвійний)</t>
  </si>
  <si>
    <t>кв.5 вид 8 Рибальчанського  лісництво ДП «Збур’ївське ЛМГ», з правої сторони шляху Виноградне-Геройське, 450 м на захід від мисливської бази, Голопристанський район</t>
  </si>
  <si>
    <t>Куртина дубів</t>
  </si>
  <si>
    <t>кв.5 вид 9 Рибальчанського  лісництво ДП «Збур’ївське ЛМГ», 500 м на захід від мисливської бази, Голопристанський р-н</t>
  </si>
  <si>
    <t>Тополі</t>
  </si>
  <si>
    <t xml:space="preserve">парк с. Стара Збур’ївка </t>
  </si>
  <si>
    <t>Кринківське поселення бобрів</t>
  </si>
  <si>
    <t>кв.12 вид. 24 Кринківського лісництва ДП «Херсонське ЛМГ», Цюрупинський район</t>
  </si>
  <si>
    <t>Микільське поселення змій</t>
  </si>
  <si>
    <t>кв.22 вид. 17Токарівського лісництва ДП «Херсонське ЛМГ»</t>
  </si>
  <si>
    <t>Понятівське поселення змій</t>
  </si>
  <si>
    <t>кв. 23  вид. 15 (3 га), вид. 13.1 (2 га) Токарівського лісництва ДП «Херсонське ЛМГ»</t>
  </si>
  <si>
    <t>Білозерські джерела</t>
  </si>
  <si>
    <t xml:space="preserve">на березі оз. Біле по                   вул. Кооперативній смт Білозерка </t>
  </si>
  <si>
    <t>Переоформляється охоронне зобов’язання</t>
  </si>
  <si>
    <t>оз. «Гопри» (частина)</t>
  </si>
  <si>
    <t xml:space="preserve">південно-східний берег озера «Гопри» м. Гола Пристань </t>
  </si>
  <si>
    <t>Дочірне піприємство «Санаторій «Гопри»»</t>
  </si>
  <si>
    <t>Джерело Шилової балки</t>
  </si>
  <si>
    <t>Шилова балка, 300 м на схід від посту ДАІ, на території Веселівської сільської ради  Бериславського району</t>
  </si>
  <si>
    <t>Весесівська сільська рада</t>
  </si>
  <si>
    <t>Козацьке джерело</t>
  </si>
  <si>
    <t>автошлях біля с. Веселе, на землях Козацької сільської ради Бериславського району</t>
  </si>
  <si>
    <t>Федорівська печера</t>
  </si>
  <si>
    <t>правий берег р. Інгулець біля с. Федорівка</t>
  </si>
  <si>
    <t>Федорівська сільська рада Білозерського району</t>
  </si>
  <si>
    <t>Рішення облвиконкому                   від 19.08.83 р. №441/16</t>
  </si>
  <si>
    <t>Ботанічний сад Херсонського державного університету</t>
  </si>
  <si>
    <t>м. Херсон, Миколаївське шосе, 3</t>
  </si>
  <si>
    <t>Херсонський державний університет</t>
  </si>
  <si>
    <t>Рішення облвиконкому             від 22.04.64 р. № 238перезатверджено від 19.08.83 р. 144/16</t>
  </si>
  <si>
    <t>Парк Херсонського обласного ліцею</t>
  </si>
  <si>
    <t>м. Херсон, вул. Полтавська, 89</t>
  </si>
  <si>
    <t xml:space="preserve">КП «Херсонкомунсервіс»Херсонська міська рада </t>
  </si>
  <si>
    <t>Рішення облвиконкому                 від 22.04.64 р. № 238 перезатверджено від 19.08.83 р. 144/16</t>
  </si>
  <si>
    <t>Дендропарк Каховського лісгоспзагу</t>
  </si>
  <si>
    <t>м. Каховка</t>
  </si>
  <si>
    <t>ДП «Каховське ЛГ»(переоформляється охоронне зобов’язання)</t>
  </si>
  <si>
    <t>Парк санаторію «Гопри»</t>
  </si>
  <si>
    <t>м. Гола Пристань</t>
  </si>
  <si>
    <t>санаторій «Гопри»</t>
  </si>
  <si>
    <t>Парк Скадовського будинку відпочинку</t>
  </si>
  <si>
    <t>м. Скадовськ</t>
  </si>
  <si>
    <t>Скадовський будинок відпочинку</t>
  </si>
  <si>
    <t>Парк КСП «Південний»</t>
  </si>
  <si>
    <t>с. Садове Голопристанського району</t>
  </si>
  <si>
    <t xml:space="preserve">Садівська сільська рада </t>
  </si>
  <si>
    <t>Парк КСП «Парижська комуна»</t>
  </si>
  <si>
    <t>с. Роздольне Каланчацькогорайону</t>
  </si>
  <si>
    <t>охоронне зобов’язання переоформляється</t>
  </si>
  <si>
    <t>Дендропарк Херсонського державного аграрного університету</t>
  </si>
  <si>
    <t>м. Херсон, вул. Р.Люксембург, 23</t>
  </si>
  <si>
    <t>Рішення облвиконкому  від 19.08.83 р. №441/16</t>
  </si>
  <si>
    <t>Дендропарк Інститут землеробства Південного регіону</t>
  </si>
  <si>
    <t>м. Херсон, Бериславське шосе,с. Наддніпрянське</t>
  </si>
  <si>
    <t>Українська академія аграрних наук</t>
  </si>
  <si>
    <t>Дендропарк Нижньодніпрвської НДС</t>
  </si>
  <si>
    <t>м. Цюрупинськ,вул. Комунарів, 56(кв. 13 вид.1, кв. 12 вид. 6, кв. 10 вид 16 центральна садиба Дослідного лісництва Державного підприємства «Степовий ім. В.М. Виноградова філіал УкрНДІЛГА»)</t>
  </si>
  <si>
    <t>Парк КСП ім. Леніна</t>
  </si>
  <si>
    <t>с. Чулаківка Голопристанського району</t>
  </si>
  <si>
    <t>Чулаківська сільська рада охоронне зобов’язання переоформляється</t>
  </si>
  <si>
    <t>Парк с. Хрещенівка</t>
  </si>
  <si>
    <t>с. Хрещенівка Нововоронцовського району</t>
  </si>
  <si>
    <t>Хрещенівська сільська рада охоронне зобов’язання переоформляється</t>
  </si>
  <si>
    <t>«Дендропарк Ботанічний»</t>
  </si>
  <si>
    <t>м. Нова Каховка, сел. Плодове, вул. Садова, 1</t>
  </si>
  <si>
    <t>Державне підприємство дослідне господарство «Новокаховське» Нікітського ботанічного саду УААН Національного наукового центру</t>
  </si>
  <si>
    <t>Рішення Херсонської обласної ради ІІІ сесії п’ятого скликаннявід 05.07.06 р. №44</t>
  </si>
  <si>
    <t>«Агайманське»</t>
  </si>
  <si>
    <t>с. Фрунзе., 1 км на південь, Іванівського району</t>
  </si>
  <si>
    <t>Фрунзівська сільська рада</t>
  </si>
  <si>
    <t>«Архангельський ліс»</t>
  </si>
  <si>
    <t>біля с. Архангельське Високопільського районукв. 18 вид. 2-9, 11-16, 30-32 ДП «Великоолександрівське ЛМГ»</t>
  </si>
  <si>
    <t>«Малокаховський бір»</t>
  </si>
  <si>
    <t>кв. 6-7 Новокаховського лісництва ДП «Каховське ЛГ» с. Мала Каховка</t>
  </si>
  <si>
    <t>«Новодмитрівський ліс»</t>
  </si>
  <si>
    <t xml:space="preserve">кв. 6 ДП «Великоолександрівське ЛМГ» с. Новодмитрівка, Великоолександрівськогорайону </t>
  </si>
  <si>
    <t>«Недогірський ліс»</t>
  </si>
  <si>
    <t>кв. 45-49, 51-55, 57 ДП «Великоолександрівське ЛМГ» смт Великоолександрівка,  південно-західна околиця</t>
  </si>
  <si>
    <t>«Летючі піски»</t>
  </si>
  <si>
    <t>кв. 22 вид. 1-11,кв. 23 вид. 1-12,кв. 25 вид. 1-20,кв. 26 вид. 1-11,ДП «Великоолександрівське ЛМГ» смт Великоолександрівка, північно околиця</t>
  </si>
  <si>
    <t>«Цюрупинський сосновий бір»</t>
  </si>
  <si>
    <t>м. Цюрупинськ, південна-східна околицякв. 10, 11, 13-16, 12 вид. 8-15,18 вид 6, 6.1, 7-9, 10.1, Дослідного лісництва Державного підприємства «Степовий ім. В.М. Виноградова філіал УкрНДІЛГА» Цюрупинський район</t>
  </si>
  <si>
    <t>«Голопристанський акацієвий ліс»</t>
  </si>
  <si>
    <t xml:space="preserve">зелена зона м. Гола Пристань, кв. 2 вид. 24кв. 4 вид 15 Голопристанське лісництво </t>
  </si>
  <si>
    <t>ДП «Голопристанське ЛМГ»</t>
  </si>
  <si>
    <t>«Старозбур’ївський акацієвий ліс»</t>
  </si>
  <si>
    <t xml:space="preserve">с. Стара Збур’ївка, південно-східна околиця </t>
  </si>
  <si>
    <t>Старозбур’ївськашкола-інтернат</t>
  </si>
  <si>
    <t>«Стояни»</t>
  </si>
  <si>
    <t>кв. 82 вид 2, 3, 7, кв. 87 вид. 6, 8 Гаврилівське лісництва ДП «Великоолександрівське ЛМГ» с. Дудчани, Нововоронцовський район</t>
  </si>
  <si>
    <t>Всього заказниців загальнодержавного значення</t>
  </si>
  <si>
    <t>загально - зоологічний</t>
  </si>
  <si>
    <t>“Подільські Товтри”</t>
  </si>
  <si>
    <t>Кам’янець-Подільський, Чемеровецький, Городоцький райони</t>
  </si>
  <si>
    <t>Дирекція НПП «Подільські Товтри»</t>
  </si>
  <si>
    <t>Указ Президента України від 27 червня 1996 року №  474/96</t>
  </si>
  <si>
    <t>Кошарнинський</t>
  </si>
  <si>
    <t>Урочище Кошарна між с.  м. Городок Городоцького району</t>
  </si>
  <si>
    <t>ГСЛП „Горліс” Городоцького р-ну</t>
  </si>
  <si>
    <t>Постанова Ради міністрів УРСР від 29 грудня 1981 року № 646</t>
  </si>
  <si>
    <t>Сатанівське л-вокв. 17, 20, 23, 26, 30, 34, 36, 38, 39, 42, 45, 50, 52, 54, 60, 62 Городоцький район</t>
  </si>
  <si>
    <t>ДП «Ярмолинецький  лісгосп»</t>
  </si>
  <si>
    <t>Постанова Ради Міністрів УРСР №495 від 12.12.1983 року розширений рішенням ОВК № 181 від 16.10.1991 р.</t>
  </si>
  <si>
    <t xml:space="preserve">Чемеровецький р-н поблизу с.Івахнівці </t>
  </si>
  <si>
    <t>Івахновецька сільська рада</t>
  </si>
  <si>
    <t>Постанова Ради Міністрів УРСР №646 від 29.12.1981 року</t>
  </si>
  <si>
    <t xml:space="preserve">Маківське л-во кв. 44, 45, 48-51, 54, 58, 61, 67, вид. 1-8, 17-31, кв. 69 вид. 8-22, 25-28, кв. 68 вид. 1, 10, 11, кв. 70 вид. 4-15, кв.71 вид 4-9, кв. 52, 53, 55, 63, вид. 1-11 кв.65 вид 1-4 кв.66 вид 1-6 </t>
  </si>
  <si>
    <t xml:space="preserve">ДП «Кам’янець-Подільський лісгосп» </t>
  </si>
  <si>
    <t>Постанова Ради Міністрів УРСР№500 від 28.10.1974 року Розширений Постановою Ради Міністрів УРСР №5 від 7.01.1985 року.</t>
  </si>
  <si>
    <t>Подільське л-во кв. 20-32</t>
  </si>
  <si>
    <t>Постанова Ради Міністрів УРСР від 3.08.1978 року № 383</t>
  </si>
  <si>
    <t>Подільське л-во кв 7-25</t>
  </si>
  <si>
    <t>Постанова Ради Міністрів УРСР вів 12.12.1983 року № 495, розширений рішенням ОВК № 194 від 26.10.1990 р.</t>
  </si>
  <si>
    <t>Вербецьке л-во кв. 5,6</t>
  </si>
  <si>
    <t>Постанова Ради Міністрів УРСР№ 646 від 29.12.1981 року</t>
  </si>
  <si>
    <t xml:space="preserve">Поблизу с.Цикова Чемеровецького р-ну </t>
  </si>
  <si>
    <t>Циківська сільська рада</t>
  </si>
  <si>
    <t>Постанова Ради Міністрів УРСР№53 від 13.02.1989 року</t>
  </si>
  <si>
    <t>Побл. С. Голени-щево Чемеровець-кого р-ну</t>
  </si>
  <si>
    <t>СЛО “Агроліс”</t>
  </si>
  <si>
    <t>Указом Президента України від 20.08.1996 р. № 715/96</t>
  </si>
  <si>
    <t>Долина</t>
  </si>
  <si>
    <t>Поблизу смт. ЛетичівЛетичівського району</t>
  </si>
  <si>
    <t>Летичівська районна рада Українського товариства мисливців та рибалок;Летичівське СЛКП</t>
  </si>
  <si>
    <t>Указ Президента України від 12.09.2005 року № 1238 / 2005</t>
  </si>
  <si>
    <t>Чапля*</t>
  </si>
  <si>
    <t>Схил р.Тернава на південь від с.Демшин</t>
  </si>
  <si>
    <t>Калачковецька сільська радаКам’янець-Подільський район</t>
  </si>
  <si>
    <t>Панівецька дача *</t>
  </si>
  <si>
    <t>Панівецьке л-во кв. 17-31</t>
  </si>
  <si>
    <t xml:space="preserve">Постанова Ради Міністрів УРСР№ 500 від 28.10.1974 року </t>
  </si>
  <si>
    <t>Товтри Вербецька*</t>
  </si>
  <si>
    <t xml:space="preserve">Поблизу с.Гуменці Кам’янець-Подільський р-н </t>
  </si>
  <si>
    <t>Ніжинська сільська рада</t>
  </si>
  <si>
    <t>Указ Президента України№ 715/96 від 20.08.1996 року</t>
  </si>
  <si>
    <t>Нижні Патринці*</t>
  </si>
  <si>
    <t>Староушицьке л-во кв. 41 вид. 1-24</t>
  </si>
  <si>
    <t>Указ Президента України № 715/96 від 20.08.1996 року</t>
  </si>
  <si>
    <t>Довжоцький*</t>
  </si>
  <si>
    <t>Кадієвецьке л-во кв. 48-57, 59-61</t>
  </si>
  <si>
    <t>Карабчіївський*</t>
  </si>
  <si>
    <t>Поблизу с.Великий Карабчіїв Городоцького р-ну</t>
  </si>
  <si>
    <t>ГСЛП „исля”Городоцького району</t>
  </si>
  <si>
    <t>Городоцький</t>
  </si>
  <si>
    <t>Ярмолинецьке л-во кв.51 вид 23-29, кв. 53, 54, 56 вид 1-7, 10</t>
  </si>
  <si>
    <t>ДП „Ярмолинецький лісгосп”</t>
  </si>
  <si>
    <t>Постановою Ради Міністрів УРСР від 12.12.1983 року № 495</t>
  </si>
  <si>
    <t>Зарудка зелена</t>
  </si>
  <si>
    <t>Дунаєвецьке л-во кв. 58, 59.</t>
  </si>
  <si>
    <t>ДП „Кам’янець-Подільський лісгосп”</t>
  </si>
  <si>
    <t>Указ Президента України від 20.08.1996 року № 715 / 96</t>
  </si>
  <si>
    <t>Теребіжі</t>
  </si>
  <si>
    <t>Голицьке лісництво кв. 64, вид. 8,13, 14, 21, 27, 31, 33, 34</t>
  </si>
  <si>
    <t>ДП „Славутський лісгосп”</t>
  </si>
  <si>
    <t>Сатанівське л-вокв. 21, 22, 24, 25, 27, 28, 29, 31-33, 35-37, 40,41, 43, 44, 46, 47-49,51, 53, 55-59, 61, 63, 64</t>
  </si>
  <si>
    <t>ДП «Ярмолинецький лісгосп»</t>
  </si>
  <si>
    <t>Моначинський</t>
  </si>
  <si>
    <t>Поблизу с.Рябіївка Волочиського р-ну</t>
  </si>
  <si>
    <t>Хмельницький облрибокомбінат</t>
  </si>
  <si>
    <t xml:space="preserve">Постановою Ради Міністрів УРСР від 25 лютого 1980 року№ 132. </t>
  </si>
  <si>
    <t>Башта</t>
  </si>
  <si>
    <t xml:space="preserve"> Заплава р.Південний Буг між селами Ставищани, Трибухівка та Головченці</t>
  </si>
  <si>
    <t>Требуховецька сільська рада Летичівського району</t>
  </si>
  <si>
    <t>Моломолинецький</t>
  </si>
  <si>
    <t>Заплава р.Бужок від с.Печеське до с. Редвинці</t>
  </si>
  <si>
    <t>Западинська с/р Красилівського району, Аркадієвецька с\р, Гнатовецька с/р, Терешовенцька с/р, Печеськівська с/р Хмельницького району</t>
  </si>
  <si>
    <t>Михельський</t>
  </si>
  <si>
    <t>Михельське л-во кв.6</t>
  </si>
  <si>
    <t>ДП «Ізяславський лісгосп»</t>
  </si>
  <si>
    <t>Указом ПрезидентаУкраїни від 20.08.1996 року№ 715 / 96</t>
  </si>
  <si>
    <t>Луг і Круглик</t>
  </si>
  <si>
    <t>Поблизу села Голенищево</t>
  </si>
  <si>
    <t>ДП «Летичівський лісгосп»</t>
  </si>
  <si>
    <t>Указом Президента України від 21.02.2002 р       № 167/2002</t>
  </si>
  <si>
    <t>Поблизу с. Китайгород Кам’янець-Подільського району</t>
  </si>
  <si>
    <t>Китайгородська с/р Кам’янець-Подільського р-ну</t>
  </si>
  <si>
    <t>Постановою Ради Міністрів Української РСР від 21.03.1984 року№139</t>
  </si>
  <si>
    <t>Від  с. Голосків до с. ЦибулівкаКам’янець-Подільського р-ну</t>
  </si>
  <si>
    <t>Виконкому Кам’янець-Подільської  міської ради-49,0 га,  Устянська с/р-24,0 га. Цибулівська с/р -7 га.</t>
  </si>
  <si>
    <t>Поблизу с. Завалля Кам’янець-Подільського р-ну</t>
  </si>
  <si>
    <t>Хмельницька обласна рада по туризму і екскурсій</t>
  </si>
  <si>
    <t>Розпорядженням Ради Міністрів УРСР від 14.10.1979 року № 780-р</t>
  </si>
  <si>
    <t>Поблизу с.Залуччя Чемеровецького р-ну</t>
  </si>
  <si>
    <t>Більська сільська рада Чемеровецького р-ну.</t>
  </si>
  <si>
    <t>Озеро «Святе»</t>
  </si>
  <si>
    <t xml:space="preserve">Михельське лісництвокв. 3, діл. 20, кв.8, діл.8. </t>
  </si>
  <si>
    <t xml:space="preserve">Указом Президента України  від 20.08.1996 року № 715/96       </t>
  </si>
  <si>
    <t xml:space="preserve">Кам’янець-Подільський </t>
  </si>
  <si>
    <t>м.Кам’янець-Подільськійвул. Лесі Українки, 64</t>
  </si>
  <si>
    <t xml:space="preserve">Подільська державна аграрно-технічна академія </t>
  </si>
  <si>
    <t>Розпорядженням Ради Міністрів УРСР відроку№ 1180 р.</t>
  </si>
  <si>
    <t>Новоселицький парк</t>
  </si>
  <si>
    <t>с.Новоселиця</t>
  </si>
  <si>
    <t>СПТУ-41 с.Новоселиця Старокостянтинівського р-ну</t>
  </si>
  <si>
    <t>Постановою Ради Міністрів УРСР від 29.01.1960 року № 105</t>
  </si>
  <si>
    <t>Малієвецький</t>
  </si>
  <si>
    <t>с.Малієвці</t>
  </si>
  <si>
    <t>Обласний тубдиспансер с.Малієвці Дунаєвецького р-ну</t>
  </si>
  <si>
    <t>Михайлівська сільська радаДунаєвецького р-ну</t>
  </si>
  <si>
    <t>Голозубинецький</t>
  </si>
  <si>
    <t>с.Голозубенці</t>
  </si>
  <si>
    <t>Обласна протитуберкульозна лікарня с.ГолозубенціДунаєвецького р-ну</t>
  </si>
  <si>
    <t>Антонінський</t>
  </si>
  <si>
    <t>смт. Антоніни</t>
  </si>
  <si>
    <t>Антонінська селищна рада смт. Антоніни Красилівського р-ну</t>
  </si>
  <si>
    <t>Полонський</t>
  </si>
  <si>
    <t xml:space="preserve">м. Полонне </t>
  </si>
  <si>
    <t>СПТУ-35, Церквам.Полонне Полонського р-ну</t>
  </si>
  <si>
    <t>Великоновоселицький</t>
  </si>
  <si>
    <t>ВСАТ “Новоселиця” с.Новоселиця Полонського р-ну</t>
  </si>
  <si>
    <t>Самчиківський парк</t>
  </si>
  <si>
    <t xml:space="preserve">с.Самчики </t>
  </si>
  <si>
    <t>Хмельницька науково-дослідна сільськогосподарська станціяс.Самчики Старокостянтинівського р-ну</t>
  </si>
  <si>
    <t>с. Сатанів Городоцького району</t>
  </si>
  <si>
    <t>НПП „Подільські Товтри”</t>
  </si>
  <si>
    <t>Указом Президента Україи від 20.08.1996 р. № 715/96</t>
  </si>
  <si>
    <t>Території та об’єкти місцевого значенняЗаказники</t>
  </si>
  <si>
    <t>Вишнівчицьке лісництво кв. 3 Чемеровецький р-н</t>
  </si>
  <si>
    <t>Рішенням обласної ради народних депутатів від 6.10.1991 року  № 171</t>
  </si>
  <si>
    <t>В полі між селами Біле та Садове Чемеровецького  р-ну</t>
  </si>
  <si>
    <t>Більська сільська рада</t>
  </si>
  <si>
    <t>Рішенням обласної ради народних депутатів від 16.10.1991 року  № 171</t>
  </si>
  <si>
    <t>Зіньківський</t>
  </si>
  <si>
    <t>лісове урочище «Станіславів яр» Віньковецького р-ну</t>
  </si>
  <si>
    <t>Віньковецьке РСЛП</t>
  </si>
  <si>
    <t>Рішенням сесії обласної ради народних депутатів від 28.10.1994 року № 7</t>
  </si>
  <si>
    <t>Данилівський</t>
  </si>
  <si>
    <t xml:space="preserve">Долина р Данилова з прилеглими схилами від с.Песець Новоушицького р-ну </t>
  </si>
  <si>
    <t xml:space="preserve"> ДП „Новоушицький лісгосп”</t>
  </si>
  <si>
    <t>Рішенням облвиконкому від 20.12. 1989 року № 203</t>
  </si>
  <si>
    <t>Берег Дністровського водосховища від с. Пижівка до с. Рудківці</t>
  </si>
  <si>
    <t>ДП „Новоушицький лісгосп”</t>
  </si>
  <si>
    <t>Калюський</t>
  </si>
  <si>
    <t xml:space="preserve">Браїлівське л-во кв 35,37 Новоушицьке л-во кв.18-23, 34-36, 38 вид. 9-11Новоушицький розсадник кв 3, 4 Струзьке л-во кв. 21-24, 31-35, 42, 43. </t>
  </si>
  <si>
    <t>Рішенням облвиконкому від 16.10.1991 року № 171</t>
  </si>
  <si>
    <t>Малі і Великі Луки</t>
  </si>
  <si>
    <t>Заплава р.Случ між с. Котюрженці і Черніївка Полонського р-ну</t>
  </si>
  <si>
    <t>ЛКП “Лісовик”</t>
  </si>
  <si>
    <t>Йосиповецький</t>
  </si>
  <si>
    <t>В межах с. Йосипівці і с. Мала Боровиця Білогірського р-ну</t>
  </si>
  <si>
    <t xml:space="preserve">Малоборовецька сільська рада  с. Мала Боровиця </t>
  </si>
  <si>
    <t>Розпорядженням Голови ОДАвід 28.09.1995 року № 67-р</t>
  </si>
  <si>
    <t>Йосиповецькі краєвиди</t>
  </si>
  <si>
    <t>Між селами Йосипівні, Мала Боровиця та Загірці</t>
  </si>
  <si>
    <t>Малоборовецька сільська рада Білогірського р-ну</t>
  </si>
  <si>
    <t>Рішенням обласної ради від 1.11.1996 року № 2</t>
  </si>
  <si>
    <t>Гора над Смотричем</t>
  </si>
  <si>
    <t>На території с.Кузьмин Городоцького р-ну</t>
  </si>
  <si>
    <t>Кузьминська сільська радас. Кузьмин Городоцького р-ну</t>
  </si>
  <si>
    <t>Лазучинський</t>
  </si>
  <si>
    <t xml:space="preserve">Каньйон безіменної притоки р. Полкви </t>
  </si>
  <si>
    <t>Великолазучинська сільська рада  Теофіпольського р-ну</t>
  </si>
  <si>
    <t>Розпорядженням Голови ОДА від 28.09.1995 року № 67-р</t>
  </si>
  <si>
    <t>Жердянські каньйони</t>
  </si>
  <si>
    <t>Північно-західна частина сіл Воронівці і Немиринці Теофіпольського р-ну</t>
  </si>
  <si>
    <t xml:space="preserve">Ільківська сільська рада </t>
  </si>
  <si>
    <t>Мислятинський</t>
  </si>
  <si>
    <t xml:space="preserve"> В межах с. Мислятин Ізяславський р-н</t>
  </si>
  <si>
    <t xml:space="preserve">Мислятинська сільська рада </t>
  </si>
  <si>
    <t>Устилів</t>
  </si>
  <si>
    <t>Між селами Яблунівка та Манятин Славутського р-ну</t>
  </si>
  <si>
    <t xml:space="preserve">Манятинська сільська рада с.Манятин </t>
  </si>
  <si>
    <t>Рішенням 13 сесії обласної ради від 25.12.1997 року № 5</t>
  </si>
  <si>
    <t>Теліженецький</t>
  </si>
  <si>
    <t>Поблизу села Теліженці Старосинявського р-ну</t>
  </si>
  <si>
    <t>Старосинявська селищна рада смт.Стара Синява</t>
  </si>
  <si>
    <t>Староушицьке л-во кв. 6-11, 14, 15, 19-27, 30-40, 41-47</t>
  </si>
  <si>
    <t>ДП «Кам’янець-Подільський лісгосп»</t>
  </si>
  <si>
    <t>Рішенням сесії обласної ради народних депутатів від 17.12.1993 року №3</t>
  </si>
  <si>
    <t>Гора «Сокіл»</t>
  </si>
  <si>
    <t>Лісовий масив СГЛКП «Лісовик» кв.25 вид. 1-13 Дунаєвецького р-ну</t>
  </si>
  <si>
    <t>СГЛКП «Лісовик»</t>
  </si>
  <si>
    <t>Рішенням 9 сесії обласної ради від 11.07.2007 р        № 23-9/2007</t>
  </si>
  <si>
    <t>Мирутинський</t>
  </si>
  <si>
    <t>В 750 м. на північний захід від с. Мирутин</t>
  </si>
  <si>
    <t>Мирутинська сільська рада Славутського району</t>
  </si>
  <si>
    <t>Рішенням 24 сесії обласної ради від 18.11.2009 р. № 20-24/2009</t>
  </si>
  <si>
    <t>Лісове урочище «Середня дубина» кв.1 вид 7, кв.2 вид 4</t>
  </si>
  <si>
    <t xml:space="preserve">Чемеровецьке СЛГО “Агро ліс”с. Слобідка-Смотрицька Чемеровецького р-ну. </t>
  </si>
  <si>
    <t xml:space="preserve">Циківський розсадник кв.9 діл. 9, кв.10 діл. 5 </t>
  </si>
  <si>
    <t>Біля с.Черче Чемеровецького р-ну.</t>
  </si>
  <si>
    <t>Залучанська сільська рада</t>
  </si>
  <si>
    <t>Рішенням Хмельницького облвиконкому від 19.10.1988 року  № 153</t>
  </si>
  <si>
    <t>За 1 км. на захід від с. Вільхівці</t>
  </si>
  <si>
    <t>Вільховецька сільська рада Чемеровецького р-ну</t>
  </si>
  <si>
    <t>Рішенням сесії обласної ради від 1.11.1996 року № 2</t>
  </si>
  <si>
    <t>Схил р.Тернави поблизу с.Китайгород</t>
  </si>
  <si>
    <t>КП „Надра Кам’янеччини”Кам’янець-Подільського р-ну</t>
  </si>
  <si>
    <t>Рішенням облвиконкому від 19.10.1988 року № 153</t>
  </si>
  <si>
    <t xml:space="preserve">Поблизу с. Жовтневе </t>
  </si>
  <si>
    <t>Слобідко-Кульчиєвецька сільська рада Кам’янець-Подільського р-ну</t>
  </si>
  <si>
    <t>Поблизу с.Устя</t>
  </si>
  <si>
    <t>Устянська сільська рада Кам’янець-Подільського р-ну</t>
  </si>
  <si>
    <t>Поблизу с.Нігин</t>
  </si>
  <si>
    <t>Нігинська сільська рада Кам’янець-Подільського  р-ну</t>
  </si>
  <si>
    <t>Панівецьке лісництво кв. 5-9</t>
  </si>
  <si>
    <t xml:space="preserve">Рішенням облвиконкому від26.10.1990 року №194 </t>
  </si>
  <si>
    <t xml:space="preserve">ботанічний </t>
  </si>
  <si>
    <t>Панівецьке лісництво кв. 1-4</t>
  </si>
  <si>
    <t>Подільське лісництво кв.66-69 ліс р-пу «Наддністрянський»</t>
  </si>
  <si>
    <t>ДП „Кам’янець-Подільський лісгосп” Радгосп „Наддністрянський”с.Демшин Кам’янець-Подільського р-ну</t>
  </si>
  <si>
    <t>Рішенням сесії обласної ради народних депутатів від 25.12.1992 року №7</t>
  </si>
  <si>
    <t>Панівецьке лісництво кв. 30-33</t>
  </si>
  <si>
    <t>Хутірський</t>
  </si>
  <si>
    <t>Хутірське л-во кв. 31 вид. 21, кв. 40 вид. 4, кв 41 вид.2</t>
  </si>
  <si>
    <t>ДП «Славутський лісгосп»</t>
  </si>
  <si>
    <t>Рішенням 4 сесії обласної ради від 16.12.1998 року № 13</t>
  </si>
  <si>
    <t>Гайдучино</t>
  </si>
  <si>
    <t>Красилівське л-во кв. 83, 86</t>
  </si>
  <si>
    <t>ДП „Старокостянтинівський лісгосп”</t>
  </si>
  <si>
    <t>Шундерова дача</t>
  </si>
  <si>
    <t>Шепетівський військовий лісгосп, кв. 3 вид. 5, 7, 8, 14-21, 33, 35</t>
  </si>
  <si>
    <t>Шепетівський військовий лісгосп</t>
  </si>
  <si>
    <t>Глібівський</t>
  </si>
  <si>
    <t>Браїлівська л-во кв.6, 9, 10</t>
  </si>
  <si>
    <t>ДП «Новоушицький лісгосп»</t>
  </si>
  <si>
    <t>Рішенням облвиконкому від 26.10.1990 року № 194</t>
  </si>
  <si>
    <t>Віньковецький</t>
  </si>
  <si>
    <t>Віньковецьке л-во  кв. 30,42</t>
  </si>
  <si>
    <t>Залісецький</t>
  </si>
  <si>
    <t>Маківське л-во, кв.80</t>
  </si>
  <si>
    <t>Рішенням сесії обласної ради народних депутатів від 17.12.1993 року № 3</t>
  </si>
  <si>
    <t>Конвалія травнева</t>
  </si>
  <si>
    <t>Плужнянське л-во, кв. 30, вид 12, 14, 23, 42 вид. 1, 2, 5, 6, 8</t>
  </si>
  <si>
    <t>Рішенням сесії обласної ради народних депутатів від 25.12.1992 року</t>
  </si>
  <si>
    <t>Першотравневий</t>
  </si>
  <si>
    <t>За 1,5 км. від с.Дертка</t>
  </si>
  <si>
    <t>Дертківська сільська рада с.Дертка Ізяславського р-ну</t>
  </si>
  <si>
    <t>Рішенням обласної ради народних депутатів від 17.12.1993 року № 3</t>
  </si>
  <si>
    <t>Колонія підсніжника</t>
  </si>
  <si>
    <t>Хутірське л-во кв.29 вид 1</t>
  </si>
  <si>
    <t>Урочище „Балки»</t>
  </si>
  <si>
    <t>Урочище «Балки» в 3 км від с.Охримівці</t>
  </si>
  <si>
    <t>Віньковецьке РСЛП с.ОхримівціВіньковецького р-ну</t>
  </si>
  <si>
    <t>Зайчики</t>
  </si>
  <si>
    <t xml:space="preserve">Поблизу с.Зайчики, ліс кв. 2,3  </t>
  </si>
  <si>
    <t>ДП „ХОСЛАП „Хмельницьк-облагроліс”Волочиського р-ну</t>
  </si>
  <si>
    <t>Рішенням сесії обласної ради народних депутатів від 25.12.1992 року № 7</t>
  </si>
  <si>
    <t>Дунаєвецьке л-во кв. 16-18</t>
  </si>
  <si>
    <t>Рахнівецький ліс</t>
  </si>
  <si>
    <t>Дунаєвецьке л-во кв. 26-37</t>
  </si>
  <si>
    <t>Трибухівський ліс</t>
  </si>
  <si>
    <t>Дунаєвецьке л-во кв. 45</t>
  </si>
  <si>
    <t>Красилівський</t>
  </si>
  <si>
    <t>Красилівське л-во селекційно насіневий комплекс</t>
  </si>
  <si>
    <t>ДП «Старокостянтинівський лісгосп»</t>
  </si>
  <si>
    <t>Западинський</t>
  </si>
  <si>
    <t>Лісове урочище на околиці с.Западинці</t>
  </si>
  <si>
    <t>ЛСП «Красилівліс»  Красилівського р-ну</t>
  </si>
  <si>
    <t>Сосновий бір</t>
  </si>
  <si>
    <t>Голицьке л-во кв.33 вид. 7</t>
  </si>
  <si>
    <t>Голицьке л-во кв.39 вид. 2</t>
  </si>
  <si>
    <t>Самчиківське л-во кв. 16 вид. 17, 12, 14 кв.17 вид. 1, 2, 10, 11, 13,15, 16,18, 19, 20 кв. 18. вид. 9, 10, 12, 17 кв 19 вид. 10, 9, 7, 8, 6, 1, 2, 3, 4, 5 кв. 20 вид. 2, 4, 3 кв. 21 вид. 1, 2, 3, 6, 12</t>
  </si>
  <si>
    <t>Мацевицький</t>
  </si>
  <si>
    <t>Самчиківське л-во кв.23, вид. 9, 13</t>
  </si>
  <si>
    <t>Чорнянський</t>
  </si>
  <si>
    <t>Самчиківське л-во кв.24,25</t>
  </si>
  <si>
    <t>Підгірнянський</t>
  </si>
  <si>
    <t>Сковородецьке л-во, кв. 3</t>
  </si>
  <si>
    <t>Давидковецький</t>
  </si>
  <si>
    <t>Хмельницьке л-во кв. 23-34</t>
  </si>
  <si>
    <t>ДП «Хмельницьке лісомисливське господарство»</t>
  </si>
  <si>
    <t>Осташки</t>
  </si>
  <si>
    <t>Хмельницьке л-во кв. 12-15</t>
  </si>
  <si>
    <t>Бубнівський ліс</t>
  </si>
  <si>
    <t>За 1 км від с.Наркевичі</t>
  </si>
  <si>
    <t>Рішенням обласної ради від 1.11.1996 року № 2Розширений рішенням обласної ради від 25.12.1997 року № 5</t>
  </si>
  <si>
    <t>Урочище «Піддубне»</t>
  </si>
  <si>
    <t xml:space="preserve">Північний і південний схили яру вздовж шляху Калюсик-ОсламівВіньковецького р-ну </t>
  </si>
  <si>
    <t>Віньковецьке РСЛП Віньковецького р-ну</t>
  </si>
  <si>
    <t>Заслучнянський</t>
  </si>
  <si>
    <t>За 1-1.5 км південніше с.Заслучне Красилівського р-ну</t>
  </si>
  <si>
    <t>ЛСП «Красилівліс»Красилівського р-ну</t>
  </si>
  <si>
    <t>Соколівщина</t>
  </si>
  <si>
    <t>Ярмолинецьке л-во кв. 42-45 Поблизу смт Ярмолинці</t>
  </si>
  <si>
    <t>Євеліна</t>
  </si>
  <si>
    <t>3 км на захід від смт Ярмолинці Ярмолинецьке л-во кв. 25-29</t>
  </si>
  <si>
    <t>Поблизу смт Ярмолинці Ярмолинецьке л-во кв.30-33</t>
  </si>
  <si>
    <t xml:space="preserve">Праліс </t>
  </si>
  <si>
    <t>Південно-східна частина території Нетішинської міської ради  Кривинське л-во кв.15</t>
  </si>
  <si>
    <t>Дорогоща</t>
  </si>
  <si>
    <t>Південно-східна частина території Нетішинської міської ради  Кривинське л-во кв. 26, 27</t>
  </si>
  <si>
    <t>Шепетівський</t>
  </si>
  <si>
    <t>В північно-східній частині м. Шепетівка, Шепетівського р-ну</t>
  </si>
  <si>
    <t>Шепетівська міська рада</t>
  </si>
  <si>
    <t>Рішенням 22 сесії обласної ради від 21.03.2002 р. №11</t>
  </si>
  <si>
    <t>Новиківський</t>
  </si>
  <si>
    <t>Самчиківське лісництво кв.1- 7 Старокостянтинівський р-н</t>
  </si>
  <si>
    <t>Рішенням 16 сесії обласної ради від 4.04.2001 р. № 10</t>
  </si>
  <si>
    <t>Ладижський</t>
  </si>
  <si>
    <t>Самчиківське л-во кв. 30-32 Старокостянтинівський р-н</t>
  </si>
  <si>
    <t>Рішенням 11сесії обласної ради від 30.03.2004 р. № 22-11/2004</t>
  </si>
  <si>
    <t>Лісогринівецький</t>
  </si>
  <si>
    <t>Хмельницьке л-во кв.кв. 35, 36 ДП «Хмельницьке лісомисливське господарство»</t>
  </si>
  <si>
    <t>Створено, як парк-пам’ятка садово-паркового м-ва рішенням облвиконкому від 17.07.77 р. ере заповідано зі зміною категорії на заповідне урочищеРішенням 11 сесії облради від 30.03.2004 р. № 22-11/2004Змінено категорію рішенням 28 сесії обласної ради від 26.05.2010 р. № 18-28/2010</t>
  </si>
  <si>
    <t>Шекеринецький</t>
  </si>
  <si>
    <t>В 3 км. на північ від с.Шекеринці</t>
  </si>
  <si>
    <t>Шекеренецька сільська рада Ізяславського р-ну</t>
  </si>
  <si>
    <t>М’якотівський</t>
  </si>
  <si>
    <t>В 4км. на захід від с.М’якоти Ізяславського р-ну</t>
  </si>
  <si>
    <t>М’якотівська сільська рада</t>
  </si>
  <si>
    <t xml:space="preserve">Вишнопільський </t>
  </si>
  <si>
    <t>Між селами Вишнопіль та Малий Вишнопіль</t>
  </si>
  <si>
    <t>Вишнопільська сільська рада  с.Вишнопіль Старокостянтинівського р-ну</t>
  </si>
  <si>
    <t>Між селами Майдан-Олександрівський та Капустяни</t>
  </si>
  <si>
    <t>Глібівська сільська рада Новоушицького р-ну.</t>
  </si>
  <si>
    <t>Ставищанський</t>
  </si>
  <si>
    <t>Біля с.Ставищани</t>
  </si>
  <si>
    <t>Ставищанська сільська рада с.Ставищани Білогірського р-ну</t>
  </si>
  <si>
    <t>Голубі озера</t>
  </si>
  <si>
    <t>Між селами Жижківці і Синітки</t>
  </si>
  <si>
    <t>Гулівецька сільська рада Білогірського р-ну</t>
  </si>
  <si>
    <t>Женишковецький</t>
  </si>
  <si>
    <t>Поблизу села Женишківці</t>
  </si>
  <si>
    <t>Селянська спілка «Іскра» с. Повець Віньковецького  р-ну</t>
  </si>
  <si>
    <t xml:space="preserve"> Рішенням облвиконкому від 04.09.1982 року   №  278                                                                                                                                                                                                                                                                                                                                                                                                                                                                                                                                                                                                                            </t>
  </si>
  <si>
    <t>Божиковецький</t>
  </si>
  <si>
    <t>Між селами Божиківці і овець м Деражнянського р-ну</t>
  </si>
  <si>
    <t>Божиковецька сільська рада с.Божиківці Деражнянського р-ну</t>
  </si>
  <si>
    <t>Хоморські заплави</t>
  </si>
  <si>
    <t>На схід від центральної садиби с. Ліщани</t>
  </si>
  <si>
    <t>Ліщанська сільська рада с.Ліщани Ізяславського  р-ну</t>
  </si>
  <si>
    <t>Заплавний</t>
  </si>
  <si>
    <t>Заплава р. Ровець поблизу смт. Віньківці</t>
  </si>
  <si>
    <t>Віньковецька селищна рада Віньковецького району</t>
  </si>
  <si>
    <t>Авратинський</t>
  </si>
  <si>
    <t xml:space="preserve">Поблизу с.Збручівка </t>
  </si>
  <si>
    <t>Авратинська сільська рада Волочиського району</t>
  </si>
  <si>
    <t xml:space="preserve">  Рішенням облвиконкому від 04.09.1982 року   №  278                                                                                                                                                                                                                                                                                                                                                                                                                                                                                                                                                                                                                            </t>
  </si>
  <si>
    <t>Бубнівський</t>
  </si>
  <si>
    <t>Поблизу с.Бубнівка</t>
  </si>
  <si>
    <t>Бубнівська сільська радаВолочиського району</t>
  </si>
  <si>
    <t xml:space="preserve"> Рішенням облвиконкому від 04.09.1982 року   №  278                                                                                                                                                                                                                                                                                                                                                                                                                                                                                                                                                            </t>
  </si>
  <si>
    <t>Юхимовецький</t>
  </si>
  <si>
    <t>Поблизу с. Юхимівці</t>
  </si>
  <si>
    <t>Наркевицька селищна рада Волочиського району</t>
  </si>
  <si>
    <t>Заплава р.Грабарка</t>
  </si>
  <si>
    <t>Користовецька сільська рада Волочиського району</t>
  </si>
  <si>
    <t>Рішенням сесії обласної ради народних депутатів від 28.10.1994 року№ 7</t>
  </si>
  <si>
    <t>Шандровський</t>
  </si>
  <si>
    <t xml:space="preserve">Верхів’я р. Шан дрова за 1-1,5 км на схід від с.Іванківці </t>
  </si>
  <si>
    <t>Кремінянська сільська радаГородоцький район</t>
  </si>
  <si>
    <t>Радковицький</t>
  </si>
  <si>
    <t>Заплава р. Сорокаміж селами Кремінна та Радковиця</t>
  </si>
  <si>
    <t>Кремінянська сільська рада; Радковецька сільська радаГородоцького району</t>
  </si>
  <si>
    <t>Заплава р.Вовк</t>
  </si>
  <si>
    <t>ДП „Поділляторф, Новоселицька, Коржовецька, Богдановецька сільські ради, Деражнянська міська рада</t>
  </si>
  <si>
    <t>Рішенням облвиконкому від 4.09.1982 р. № 278, розширено площу рішенням сесії обласної ради народних депутатів від 28.10.1994 року № 7</t>
  </si>
  <si>
    <t>Шиїнський</t>
  </si>
  <si>
    <t>Заплава р. овець між с.Явтухи, Слобідка Шелехівська</t>
  </si>
  <si>
    <t>Яблунівська, Шиїнецька, Явтухівська  сільські ради, СЛКП “Флора”Деражнянського району</t>
  </si>
  <si>
    <t>Рішенням обласної ради народних депутатів від 25.12.1992 року № 4 Розширений рішенням сесії обласної ради народних депутатів від 28.10.1994 року №7</t>
  </si>
  <si>
    <t>Сахнівський</t>
  </si>
  <si>
    <t>Заплава р. Хомори Ізяславського району</t>
  </si>
  <si>
    <t>Сахнівська сільська рада Ізяславського району</t>
  </si>
  <si>
    <t>Манівецький</t>
  </si>
  <si>
    <t>Заплава р. Ікопотьпоблизу с.Манівці</t>
  </si>
  <si>
    <t>Кременчуківська сільська рада Красилівського району</t>
  </si>
  <si>
    <t>Безодня</t>
  </si>
  <si>
    <t>Лівобережна притока Південного Бугу</t>
  </si>
  <si>
    <t>Рішенням виконкому обласної ради народних депутатів від 20.09.1979 року №251</t>
  </si>
  <si>
    <t>Голубе озеро</t>
  </si>
  <si>
    <t>Голицьке лісництво кв. 4 вид. 2,  кв.5 вид.5</t>
  </si>
  <si>
    <t>Великочернятинський</t>
  </si>
  <si>
    <t>Пойма р. Ікопоть Старокостянтинівського району</t>
  </si>
  <si>
    <t>Чернятинська сільська рада Старокостянтинівського району</t>
  </si>
  <si>
    <t>Рішенням обласної ради народних депутатів від 25.12.1992 року № 4</t>
  </si>
  <si>
    <t>Ікопотський</t>
  </si>
  <si>
    <t>Заплава р. Ікопоть Старокостянтинівського району</t>
  </si>
  <si>
    <t>Пашковецька сільська рада м. Старокостянтинів Старокостянтинівського району</t>
  </si>
  <si>
    <t>Заплава р. Случ Старокостянтинівського району</t>
  </si>
  <si>
    <t>Григорівська сільська рада Старокостянтинівського району</t>
  </si>
  <si>
    <t>Мартинівський</t>
  </si>
  <si>
    <t>На південний схід від с. Мартинівка</t>
  </si>
  <si>
    <t>Вишнопільська сільська рада Старокостянтинівського району</t>
  </si>
  <si>
    <t>Христосівський</t>
  </si>
  <si>
    <t>На захід від смт. Стара Синява</t>
  </si>
  <si>
    <t>Старосинявська районна рада УТМР Старосинявського району</t>
  </si>
  <si>
    <t>Човгузівський</t>
  </si>
  <si>
    <t>Верхів’я ставу в 1,5 км від Чорногузова</t>
  </si>
  <si>
    <t>СС ім. Б.Хмельницького с. Чорногузів Теофіпольського району</t>
  </si>
  <si>
    <t>Грузевицький</t>
  </si>
  <si>
    <t>Пойма р. Південний Буг</t>
  </si>
  <si>
    <t>Подільське торфооб’єднання</t>
  </si>
  <si>
    <t xml:space="preserve"> Рішенням облвиконкому від 04.09.1982 року   №  278                                                                                                                                                                                                                                                                                                                                                                                                                                                                                                                                                                                                                                                                                                                                                                                                                                                                                                                                                                                                                                                                                                                                                                                                                                                   </t>
  </si>
  <si>
    <t>Купинський</t>
  </si>
  <si>
    <t>Климентовецьке лісництво кв.44 вид 13</t>
  </si>
  <si>
    <t>ДП «Шепетівський лісгосп»</t>
  </si>
  <si>
    <t>Урочище «Ожигівське»</t>
  </si>
  <si>
    <t xml:space="preserve">За 1,5 км від с. Ожигівці, вздовж автотраси Волочиськ-Авратин </t>
  </si>
  <si>
    <t>Ожигівська сільська радаВолочиського району</t>
  </si>
  <si>
    <t xml:space="preserve">Рішенням обласної ради від 1.11.1996 року № 2 </t>
  </si>
  <si>
    <t>Шпичинецький</t>
  </si>
  <si>
    <t>Східна околиця с. Шпиченці</t>
  </si>
  <si>
    <t>Шпичинецька сільська рада Деражнянського райлну</t>
  </si>
  <si>
    <t>Сохужинецький</t>
  </si>
  <si>
    <t>За 1км від с.Сохуженці</t>
  </si>
  <si>
    <t>Тернавська сільська рада Ізяславського району</t>
  </si>
  <si>
    <t xml:space="preserve">Заплава р. Случ поблизу с.Волиця </t>
  </si>
  <si>
    <t>СТОВ «Діброва» с.ВолицяКрасилівського району</t>
  </si>
  <si>
    <t>Волиця</t>
  </si>
  <si>
    <t>В південній частині с.Волиця</t>
  </si>
  <si>
    <t>ТзОВ «Волиця» с.Волиця Теофіпольського району</t>
  </si>
  <si>
    <t xml:space="preserve">Рішенням сесії обласної ради від 25.12.1997 року №5 </t>
  </si>
  <si>
    <t>Старокостянтинівський</t>
  </si>
  <si>
    <t>Південна околиця м. Старокостянтинів</t>
  </si>
  <si>
    <t>ВАТ „Хмельницьке виробниче сільськогосподарсько-рибоводне підприємство ВАТ „Хмельницькрибгосп”Старокостянтинівського району</t>
  </si>
  <si>
    <t>Урочище «Кайтанівка»</t>
  </si>
  <si>
    <t>Околиця с. В.Лазучин</t>
  </si>
  <si>
    <t>Великолазучинська сільська рада Теофіпольського району</t>
  </si>
  <si>
    <t>Колісецький</t>
  </si>
  <si>
    <t>За 1 км від с. Колісець на північний схід</t>
  </si>
  <si>
    <t>Ільківська сільська радаТеофіпольського району</t>
  </si>
  <si>
    <t>Зелений</t>
  </si>
  <si>
    <t>Поблизу х. Зелений</t>
  </si>
  <si>
    <t>Михайлівська сільська рада Ярмолинецького району</t>
  </si>
  <si>
    <t>Урочище «Бам»</t>
  </si>
  <si>
    <t xml:space="preserve">Поблизу  с. Паплинці  </t>
  </si>
  <si>
    <t>Паплинецька сільська радас. ПаплинціСтаросинявського району</t>
  </si>
  <si>
    <t>В межах с. Антоніни Красилівського району</t>
  </si>
  <si>
    <t>Антонінський рибцех Хмельницького облрибокомбінату</t>
  </si>
  <si>
    <t>Рішенням  22 сесії обласної ради від 21.03.2002 р.      № 11</t>
  </si>
  <si>
    <t>Росолівецький</t>
  </si>
  <si>
    <t>В межах с. Росолівці Красилівського району</t>
  </si>
  <si>
    <t>Рішенням  22 сесії обласної ради від 21.03.2002 р. №11</t>
  </si>
  <si>
    <t>Княже озеро</t>
  </si>
  <si>
    <t xml:space="preserve">На правому березі р. Горинь, між селами Крупець і Колом’єСлавутського р-ну </t>
  </si>
  <si>
    <t>Крупецька та Полянська сільські ради</t>
  </si>
  <si>
    <t>Урочище “Клиновецьке</t>
  </si>
  <si>
    <t>Плужнянське лісництво кв. 44, 57-63, 68-72, 78, 79, 81-83, 90-93, 102-105 Ізяславського р-ну</t>
  </si>
  <si>
    <t>Рішенням 10 сесії обласної ради від 29.02.2000 р № 10</t>
  </si>
  <si>
    <t xml:space="preserve">Гнилий ріг </t>
  </si>
  <si>
    <t>Лютарське лісництво кв. 27-30, 33-36. Ізяславський р-н</t>
  </si>
  <si>
    <t>Михиринецький</t>
  </si>
  <si>
    <t>На східній околиці с. Михиринці в заплаві р. Случ Теофіпольського р-ну</t>
  </si>
  <si>
    <t>Михиринецька сільська рада</t>
  </si>
  <si>
    <t>Рішенням 9 сесії обласної ради від 11.07.2007 р. № 23-9/2007</t>
  </si>
  <si>
    <t>В заплаві р. Грабарка між селами Бальківці та Іванівці Волочиського району</t>
  </si>
  <si>
    <t>Гарнишівська сільська рада</t>
  </si>
  <si>
    <t>Голицький</t>
  </si>
  <si>
    <t xml:space="preserve">Голицьке лісництво кв. 68 вид. 1, кв 58 вид 9-11 </t>
  </si>
  <si>
    <t xml:space="preserve">ДП «Славутський лісгосп» </t>
  </si>
  <si>
    <t>Лютарський</t>
  </si>
  <si>
    <t>Лютарське л-во кв.31 вид 1, кв. 33 вид 13-17, 21, 24 кв. 37 вид 1,5, 17, 18</t>
  </si>
  <si>
    <t>Чоботарня</t>
  </si>
  <si>
    <t>Козачанське л-во кв. 6-13</t>
  </si>
  <si>
    <t>ДП “Летичівський лісгосп”</t>
  </si>
  <si>
    <t>Рішенням облвиконкому від 20.12.1989 року № 203</t>
  </si>
  <si>
    <t>Лизнявський</t>
  </si>
  <si>
    <t>Романівське л-во кв. 37-40</t>
  </si>
  <si>
    <t xml:space="preserve"> Рішенням облвиконкому від 26.10.1990 року № 194</t>
  </si>
  <si>
    <t>Пеньківський</t>
  </si>
  <si>
    <t>За 1,5 км.від с.Драчі</t>
  </si>
  <si>
    <t>ДП „ХОСЛАП „Хмельницьк-облагроліс”Волочиського р-ну Старокостянтинівського р-ну</t>
  </si>
  <si>
    <t>Рішенням обласної ради від 1.11.1996 року № 2 Розширений рішенням обласної ради від 25.12.1997 року № 5</t>
  </si>
  <si>
    <t>Андронівський</t>
  </si>
  <si>
    <t>На північній околиці с. Андронівка</t>
  </si>
  <si>
    <t>Білинщина</t>
  </si>
  <si>
    <t xml:space="preserve">3 км. на захід від с.Підлісний Олексинець     </t>
  </si>
  <si>
    <t>ГСЛП „Горліс”Городоцького р-ну</t>
  </si>
  <si>
    <t>Рішенням сесії обласної ради народних депутатів від 17.12.1993 року  №3</t>
  </si>
  <si>
    <t>Поблизу с.Нефедівці</t>
  </si>
  <si>
    <t>Подільська сільська рада Кам’янець-Подільського р-ну</t>
  </si>
  <si>
    <t>Рішенням облвиконкому від 18.10.1982 року № 306</t>
  </si>
  <si>
    <t>Поблизу с. Крушенівка</t>
  </si>
  <si>
    <t>Крушанівська сільська рада Кам’янець-Подільського р-ну</t>
  </si>
  <si>
    <t>Рішенням облвиконкому від 18.10.1982 року  № 306</t>
  </si>
  <si>
    <t>Бобровицький</t>
  </si>
  <si>
    <t>Між селами Лисець та В.Побійна в долині р. Бобровець</t>
  </si>
  <si>
    <t>Лисецька сільська рада Дунаєвецького р-ну</t>
  </si>
  <si>
    <t xml:space="preserve">      Рішенням облвиконкому від 04.09.1982 року   №  278                                                                                                                                                                                                                                                                                                                                                                                                                                                                                                                                                                                </t>
  </si>
  <si>
    <t>Тарасівський</t>
  </si>
  <si>
    <t xml:space="preserve">Сатанівське л-во кв. 1 вид 17, 18, 20 </t>
  </si>
  <si>
    <t>Плужнянський</t>
  </si>
  <si>
    <t>Плужнянське л-во кв. 60 діл. 11</t>
  </si>
  <si>
    <t>Щедрівський</t>
  </si>
  <si>
    <t xml:space="preserve">Щедрівське водосховище </t>
  </si>
  <si>
    <t>Хмельницький облрибокомбінат, Летичівська сільська рада</t>
  </si>
  <si>
    <t>Рішенням Хмельницького облвиконкому від 15.10.1986 року № 225</t>
  </si>
  <si>
    <t>Ярославський</t>
  </si>
  <si>
    <t>Між селами  Ярославка і Митківці Летичівського р-ну</t>
  </si>
  <si>
    <t>Великоберезнянський</t>
  </si>
  <si>
    <t xml:space="preserve">Гирло р. Скрипівка та заплава р. Хомора на південний захід від с.В.Березна Полонського р-ну          </t>
  </si>
  <si>
    <t>ВАТ Хмельницький облрибокомбінат</t>
  </si>
  <si>
    <t>Миколаївський</t>
  </si>
  <si>
    <t>Заплава р. Іква</t>
  </si>
  <si>
    <t>Пилявська сільська радас. Миколаївка  Старосинявського р-ну</t>
  </si>
  <si>
    <t>Червоноцвітський</t>
  </si>
  <si>
    <t>Климентовецьке л-во кв. 31 вид. 2, 3, 5, 6,8, 12-16, Мальованське л-во кв. 15 вид. 1,2, 4-9</t>
  </si>
  <si>
    <t>Кузьминський</t>
  </si>
  <si>
    <t xml:space="preserve">В 2,5-3 км. на північний схід від смт. Красилів.  </t>
  </si>
  <si>
    <t>Заставківська сільська радаКрасилівського р-ну</t>
  </si>
  <si>
    <t>Денисівський</t>
  </si>
  <si>
    <t>В межах с. Денисівка Білогірського району</t>
  </si>
  <si>
    <t xml:space="preserve">Денисівська сільська рада </t>
  </si>
  <si>
    <t>Рішенням 22 сесії обласної ради від 21.03.2002 р № 11</t>
  </si>
  <si>
    <t xml:space="preserve">Левада </t>
  </si>
  <si>
    <t>2  км н північ від с. Горбасів Летичівського району</t>
  </si>
  <si>
    <t>Приватна власність</t>
  </si>
  <si>
    <t>Рішенням 10 сесії обласної ради від 29.02.2001 р № 10</t>
  </si>
  <si>
    <t>Сковородецькі краєвиди</t>
  </si>
  <si>
    <t>На околиці с.Сковородки</t>
  </si>
  <si>
    <t>Сковородецька сільська рада с.Сковородки Старокостянтинівського р-ну</t>
  </si>
  <si>
    <t>Решнівська</t>
  </si>
  <si>
    <t>Біля с.Решнівка</t>
  </si>
  <si>
    <t>Решнівецька сільська рада с.Решнівка Старокостянтинівського р-ну</t>
  </si>
  <si>
    <t>Венеція</t>
  </si>
  <si>
    <t>Біля с. Миролюбне</t>
  </si>
  <si>
    <t>Миролюбинська сільська рада с.Миролюбне Старокостянтинівського р-ну</t>
  </si>
  <si>
    <t>Жердя</t>
  </si>
  <si>
    <t>Між селамиМедисівка і Шибене</t>
  </si>
  <si>
    <t>Гаврилівська сільська радаТеофіпольського р-ну</t>
  </si>
  <si>
    <t>Левківська</t>
  </si>
  <si>
    <t>На південь вздовж р.Случ, між селами Калинівка і Сергіївка.</t>
  </si>
  <si>
    <t>Сербинівська сільська рада Старокостянтинівського р-ну</t>
  </si>
  <si>
    <t>Рішенням сесії обласної ради від 28.09.1995 року  № 67-р</t>
  </si>
  <si>
    <t>Стецьківська</t>
  </si>
  <si>
    <t>На північний захід від м.Старокостянтинів</t>
  </si>
  <si>
    <t>Стецьківська сільська рада м.СтарокостянтинівСтарокостянтинівського р-ну</t>
  </si>
  <si>
    <t>Миролюбненська</t>
  </si>
  <si>
    <t xml:space="preserve">В 1 км на південь від м.Старокостянтинів </t>
  </si>
  <si>
    <t>Миролюбинська сільська рада  м. СтарокостянтинівСтарокостянтинівського р-ну</t>
  </si>
  <si>
    <t>Лісок Громадський</t>
  </si>
  <si>
    <t xml:space="preserve">В північно-західній частині с. В.Каленичі </t>
  </si>
  <si>
    <t>ЛКП “Лісовик”Полонського р-ну</t>
  </si>
  <si>
    <t>Адамців гай</t>
  </si>
  <si>
    <t>В 1,5 км на північний схід від с.Коханівка</t>
  </si>
  <si>
    <t>Богданів гайок</t>
  </si>
  <si>
    <t>В 1,5 км на південний західвід с.Новолабунь</t>
  </si>
  <si>
    <t>Рішенням сесії обласної ради від 28.09.1995 року № 67-р</t>
  </si>
  <si>
    <t>Гірчуків гайок</t>
  </si>
  <si>
    <t>Лісовий масив серед полів ксп ім.Кірова в 2 км від с.Титків</t>
  </si>
  <si>
    <t xml:space="preserve"> ЛКП “Лісовик”Полонського р-ну</t>
  </si>
  <si>
    <t>Печиводська</t>
  </si>
  <si>
    <t>с.Печиводи, центр села</t>
  </si>
  <si>
    <t>Печиводська сільська рада с.Печиводи Славутського р-ну</t>
  </si>
  <si>
    <t>Урочище «Жолоби»</t>
  </si>
  <si>
    <t>В 1,5 км на південь від с. Двірець</t>
  </si>
  <si>
    <t>Двірецька сільська рада Ізяславського р-ну</t>
  </si>
  <si>
    <t xml:space="preserve">Калюсецька гора </t>
  </si>
  <si>
    <t>Поблизу с.Калюсик,урочище «Щомб»</t>
  </si>
  <si>
    <t>Карачієвська сільська рада с.Калюсик Віньковецького р-ну</t>
  </si>
  <si>
    <t>Рішенням сесії обласної ради від 25.12.1997 року № 5</t>
  </si>
  <si>
    <t>Северин</t>
  </si>
  <si>
    <t>На околиці с.Северин</t>
  </si>
  <si>
    <t>Вишнопільська сільська рада с.Вишнопіль Старокостянтинівського р-ну</t>
  </si>
  <si>
    <t>Завадська</t>
  </si>
  <si>
    <t>Кв. 16, вид. 5,6,15,30Понінківського лісництва На правому березі р. Хомора смт. Понінка</t>
  </si>
  <si>
    <t xml:space="preserve">Рішенням 16 сесії обласної ради від 4.04.2001 р. № 10 </t>
  </si>
  <si>
    <t xml:space="preserve">Лісовий масив поблизу с. Врубівці Кам¢янець-Подільського району </t>
  </si>
  <si>
    <t>КП “Надра Кам¢янеччини”Кам’янець-Подільський район</t>
  </si>
  <si>
    <t>Дзвінки</t>
  </si>
  <si>
    <t>Урочище „Дзвінки” Білогірське л-во кв. 25 діл. 5 Ізяславського ДЛГ</t>
  </si>
  <si>
    <t>Розпорядженням облвиконкому від 11.06.1970 року № 156-р «б» 7</t>
  </si>
  <si>
    <t>Вигорне</t>
  </si>
  <si>
    <t>Урочище „Вигорне” Білогірське л-во кв. 30 ДП “Ізяславський лісгосп”</t>
  </si>
  <si>
    <t>Берека звичайна</t>
  </si>
  <si>
    <t>В урочищі „Корабельна роща” Віньковецьке л-во кв. 75 вид. 7</t>
  </si>
  <si>
    <t>В урочищі „Корабельна роща” Віньковецьке л-во кв. 48 вид. 43</t>
  </si>
  <si>
    <t>С. Охрімівні Віньковецького району</t>
  </si>
  <si>
    <t>Охримовецька ЗОШ І-ІІІ ст.</t>
  </si>
  <si>
    <t>Рішенням облвиконкому від 4.09.1982 року № 278</t>
  </si>
  <si>
    <t>Каштан кінський</t>
  </si>
  <si>
    <t>Липа європейська</t>
  </si>
  <si>
    <t>На території парку в с. Бубнівка Волочиського району</t>
  </si>
  <si>
    <t>Бубнівська сільська рада</t>
  </si>
  <si>
    <t>Розпорядженням облвиконкому від 7.12.1972 року № 462-р</t>
  </si>
  <si>
    <t>Липа манжурська</t>
  </si>
  <si>
    <t>Ялина колюча (форма сиза)</t>
  </si>
  <si>
    <t>Туя пірамідальна</t>
  </si>
  <si>
    <t>В центрі м. Волочиськ</t>
  </si>
  <si>
    <t>Волочиська міська рада</t>
  </si>
  <si>
    <t>Рішенням сесії облради народних депутатів від 25.12.1992 року №7</t>
  </si>
  <si>
    <t>Городоцька дача І</t>
  </si>
  <si>
    <t>Ярмолинецьке л-во кв.52, діл. 2 (Городоцький район)</t>
  </si>
  <si>
    <t xml:space="preserve">Рішенням облвиконком від 14.07.1977 року № 213 </t>
  </si>
  <si>
    <t>Городоцька дача ІІ</t>
  </si>
  <si>
    <t>Ярмолинецьке л-во кв.69, діл. 10</t>
  </si>
  <si>
    <t>Група вікових дерев</t>
  </si>
  <si>
    <t>С. Велика Левада Городоцького району</t>
  </si>
  <si>
    <t>Купинська сільська рада</t>
  </si>
  <si>
    <t>Рішенням облвиконкому від 21.11.1984 року № 242</t>
  </si>
  <si>
    <t xml:space="preserve">В центрі м. Городок </t>
  </si>
  <si>
    <t>Городоцька міська рада</t>
  </si>
  <si>
    <t>Рішенням облвиконкому від 16.10.1991 року № 177</t>
  </si>
  <si>
    <t>Урочище “Качанове”</t>
  </si>
  <si>
    <t>В 2.5 км. на північ від с. Зверхівці Городоцького району</t>
  </si>
  <si>
    <t xml:space="preserve">ГСЛП „Горліс”Городоцького району </t>
  </si>
  <si>
    <t>Рішенням сесії облради від 28.10.1994 року № 7</t>
  </si>
  <si>
    <t>За 2 км на захід від с. Грицьків Городоцького району</t>
  </si>
  <si>
    <t>ГСЛП ”Горліс”Городоцького району</t>
  </si>
  <si>
    <t>Рішенням облради від 1.11.1996 року №2</t>
  </si>
  <si>
    <t>Берека</t>
  </si>
  <si>
    <t>Урочище „Ковтун”” Дунаєвецьке л-во кв. 59</t>
  </si>
  <si>
    <t xml:space="preserve">Розпорядженням облвиконкому від 11.06.1970 року № 156-р «б» </t>
  </si>
  <si>
    <t>Малієвецьке л-во кв. 67 діл. 5  ДП «Кам’янець-Подільський лісгосп»</t>
  </si>
  <si>
    <t>Морозівська дача</t>
  </si>
  <si>
    <t>Малієвецьке л-во кв. 34 діл. 7 ДП «Кам’янець-Подільський лісгосп»</t>
  </si>
  <si>
    <t>Розпорядженням облвиконкому від 5.05.1975 року № 132</t>
  </si>
  <si>
    <t>Алея горіха волоського</t>
  </si>
  <si>
    <t>Вздовж дороги Васьковичі-Краснопільськ км. 341+600-343+600 ліва сторона (Дунаєвецький р-н)</t>
  </si>
  <si>
    <t>Служба автомобільних доріг у Хмельницькій області</t>
  </si>
  <si>
    <t xml:space="preserve">Рішенням облвиконкому від 4.09.1982 року № 278          </t>
  </si>
  <si>
    <t>Вздовж дороги Васьковичі-Краснопільськ км. 378-381 ліва сторона (Кам¢янець-Подільский р-н)</t>
  </si>
  <si>
    <t>Букові дерева</t>
  </si>
  <si>
    <t>С. Залісці Дунаєвецького району</t>
  </si>
  <si>
    <t xml:space="preserve">Маківське л-во кв. 76 вид. 8 </t>
  </si>
  <si>
    <t>Рішенням сесії облради від 1.11.1996 року № 2</t>
  </si>
  <si>
    <t>Маківське л-во кв. 75 вид. 11 ДП «Кам’янець-Подільський лісгосп»</t>
  </si>
  <si>
    <t>Плужнянська дача</t>
  </si>
  <si>
    <t xml:space="preserve">Плужнянська дача Плужнянського ліс-ва кв. 111 вид. 27 </t>
  </si>
  <si>
    <t>Розпорядженням облвиконкому від 11.06.1970 року № 156-р- «б»</t>
  </si>
  <si>
    <t>Михельська дача І</t>
  </si>
  <si>
    <t xml:space="preserve">Михельська дача, Михельське л-во кв. 23 діл. 22 </t>
  </si>
  <si>
    <t>Михельська дача ІІ</t>
  </si>
  <si>
    <t xml:space="preserve">Михельська дача, Михельське л-во кв. 25 діл. 7, кв. 5 діл. 7 </t>
  </si>
  <si>
    <t>Плужнянське л-во кв. 58 діл. 33 Ізяславського ДЛГ</t>
  </si>
  <si>
    <t>Лютарське л-во кв. 41 діл. 20 ДП «Ізяславський лісгосп»</t>
  </si>
  <si>
    <t>Рішенням облвиконкому від 15.10.1986 року № 225</t>
  </si>
  <si>
    <t>Поблизу Контори Плужнянського ліс-ва ДП «Ізяславський лісгосп»</t>
  </si>
  <si>
    <t>Рішенням сесії облради від 25.12.1992 року №7</t>
  </si>
  <si>
    <t>С.Сохуженці Ізяславського р-ну на території ЗОШ</t>
  </si>
  <si>
    <t xml:space="preserve">Сохужинецька ЗОШ </t>
  </si>
  <si>
    <t>Зростає в с. Червона діброва  Кам’янець-Подільського району</t>
  </si>
  <si>
    <t>Слобідко-Рихтівська сільська рада Кам’янець-Подільського р-ну</t>
  </si>
  <si>
    <t>Рішенням облвиконкому від 04.09.1982 р. № 278</t>
  </si>
  <si>
    <t>Зростає в с. Шустівці біля будинку культури Кам’янець-Подільського району</t>
  </si>
  <si>
    <t>Шустівецька сільська рада Кам’янець-Подільського р-ну</t>
  </si>
  <si>
    <t xml:space="preserve"> Зростає в с. Тарасівка Кам’янець-Подільського району</t>
  </si>
  <si>
    <t xml:space="preserve">Зростає в м. Кам’янець-Подільському на вул. Шевченка, 55а  </t>
  </si>
  <si>
    <t>КП „Кам’янецький парк”</t>
  </si>
  <si>
    <t>Розпорядженням облвиконкому від 22.10.1969 р. № 358-р</t>
  </si>
  <si>
    <t>Зростає в м. Кам’янець-Подільському на вул. Л.Україники, 77</t>
  </si>
  <si>
    <t>Зростає в м.Кам’янець-Подільському по вул. Л.Українки, 70</t>
  </si>
  <si>
    <t>Розпорядженням облвиконкому від 11.06.1970 р. № 156-р”б”</t>
  </si>
  <si>
    <t xml:space="preserve">Зростає в м. Кам’янець-Подільському по вул. Ю Сіцінського, 2  </t>
  </si>
  <si>
    <t>Дитячий тубдиспансер</t>
  </si>
  <si>
    <t xml:space="preserve">Зростає в м. Кам’янець-Подільському по вул.. Ю Сіцінського, 2  </t>
  </si>
  <si>
    <t xml:space="preserve">Зростає в м. Кам’янець-Подільському по вул.. Л.Українки, 66 </t>
  </si>
  <si>
    <t xml:space="preserve">Зростає в м. Кам’янець-Подільському по вул.. Л.Українки, 50 </t>
  </si>
  <si>
    <t xml:space="preserve">Зростає в м. Кам’янець-Подільському по вул. Драй - Хмари , 10  </t>
  </si>
  <si>
    <t xml:space="preserve">Зростає в м. Кам’янець-Подільському по вул. Драй - Хмари , 22  </t>
  </si>
  <si>
    <t xml:space="preserve">Зростає в м. Кам’янець-Подільському по вул. Л. Українки, 63 </t>
  </si>
  <si>
    <t>Станція юних техніків</t>
  </si>
  <si>
    <t xml:space="preserve">Зростає в м. Кам’янець-Подільському по вул. Гунській, 9б. </t>
  </si>
  <si>
    <t xml:space="preserve">Зростає в м. Кам’янець-Подільському по вул. Гунській, 5. </t>
  </si>
  <si>
    <t xml:space="preserve">Зростає в м. Кам’янець-Подільському по вул. Л. Українки, 40 . </t>
  </si>
  <si>
    <t>Зростає в м. Кам’янець-Подільському по вул. Л. Українки, 59.</t>
  </si>
  <si>
    <t xml:space="preserve">Зростає в м. Кам’янець-Подільському по вул. Л. Українки, 48. </t>
  </si>
  <si>
    <t>Зростає в м. Кам’янець-Подільському по ул.. Шевченка, 39.</t>
  </si>
  <si>
    <t>Зростає в м. Кам’янець-Подільському по вул.. Шевченка, 24-26.</t>
  </si>
  <si>
    <t xml:space="preserve">Зростає в м. Кам’янець-Подільському по вул.. Гагаріна, 77 та по вул.. Гунській. </t>
  </si>
  <si>
    <t>Зростає в м. Кам’янець-Подільському по вул.. Суворова, 2.</t>
  </si>
  <si>
    <t>Харчовий технікум</t>
  </si>
  <si>
    <t>62.</t>
  </si>
  <si>
    <t xml:space="preserve">Харчовий технікум </t>
  </si>
  <si>
    <t>63.</t>
  </si>
  <si>
    <t>Зростає в м. Кам’янець-Подільському по вул.. Суворова, 2 на території садиби харчового технікуму.</t>
  </si>
  <si>
    <t>64.</t>
  </si>
  <si>
    <t xml:space="preserve">Зростає в м. Кам’янець-Подільському по вул. Соборна, 1. </t>
  </si>
  <si>
    <t>65.</t>
  </si>
  <si>
    <t>Зростає в м. Кам’янець-Подільському по вул. Соборній, 1.</t>
  </si>
  <si>
    <t>66.</t>
  </si>
  <si>
    <t>67.</t>
  </si>
  <si>
    <t>68.</t>
  </si>
  <si>
    <t>69.</t>
  </si>
  <si>
    <t>Зростає в м. Кам’янець-Подільському по вул. Шевченка, 26</t>
  </si>
  <si>
    <t>КП „Кам’янецький парк</t>
  </si>
  <si>
    <t>70.</t>
  </si>
  <si>
    <t>Розташований в м. Кам’янець-Подільському по вул. Шевченка,19</t>
  </si>
  <si>
    <t>Подільська державна агррарно-технічна академія</t>
  </si>
  <si>
    <t>71.</t>
  </si>
  <si>
    <t>Зростає в м. Кам’янець-Подільському по вул. Шевченка, 33</t>
  </si>
  <si>
    <t>Рішенням облвиконкому від 21.11.1984 р. № 242</t>
  </si>
  <si>
    <t>72.</t>
  </si>
  <si>
    <t>Зростає в м. Кам’янець-Подільському по вул. Л. Українки, 91</t>
  </si>
  <si>
    <t>Школа-інтернат № 2”</t>
  </si>
  <si>
    <t>Розпорядження облвиконкому від 11.06.1970 р. № 156-р”б”</t>
  </si>
  <si>
    <t>73.</t>
  </si>
  <si>
    <t>Зростає в м. Кам’янець-Подільському по вул. Л. Українки, 83</t>
  </si>
  <si>
    <t>74.</t>
  </si>
  <si>
    <t>75.</t>
  </si>
  <si>
    <t>76.</t>
  </si>
  <si>
    <t xml:space="preserve">Зростає в м. Кам’янець-Подільському по вул. Гагенмейстера, 1. </t>
  </si>
  <si>
    <t>77.</t>
  </si>
  <si>
    <t>Зростає в м. Кам’янець-Подільському по вул. Панівецькій, 1.</t>
  </si>
  <si>
    <t>78.</t>
  </si>
  <si>
    <t>79.</t>
  </si>
  <si>
    <t>Зростає в м. Кам’янець-Подільському по вул. Шевченка, 30</t>
  </si>
  <si>
    <t>80.</t>
  </si>
  <si>
    <t>Зростає в м. Кам’янець-Подільському по вул. Хмельницьке шосе, 22</t>
  </si>
  <si>
    <t>Електро-механічний завод</t>
  </si>
  <si>
    <t>81.</t>
  </si>
  <si>
    <t>Зростає в м. Кам’янець-Подільському по вул. Голосківське шосе, 1</t>
  </si>
  <si>
    <t>Спецкар’єр</t>
  </si>
  <si>
    <t>82.</t>
  </si>
  <si>
    <t>Зростає в м. Кам’янець-Подільському по вул. Соборній, 7</t>
  </si>
  <si>
    <t>Відділення зв’язку</t>
  </si>
  <si>
    <t>83.</t>
  </si>
  <si>
    <t>84.</t>
  </si>
  <si>
    <t>Зростає в м. Кам’янець-Подільському по вул. Л. Українки, 52</t>
  </si>
  <si>
    <t>85.</t>
  </si>
  <si>
    <t>Зростає в м. Кам’янець-Подільському на майдані Відродження.</t>
  </si>
  <si>
    <t>86.</t>
  </si>
  <si>
    <t>Зростає в м. Кам’янець-Подільському по вул. Шевченка в сквері „Молодіжному”</t>
  </si>
  <si>
    <t>Рішенням облвиконкому від 16.10.1991 р. № 171</t>
  </si>
  <si>
    <t>87.</t>
  </si>
  <si>
    <t>88.</t>
  </si>
  <si>
    <t>Зростає в м. Кам’янець-Подільському по вул. Шевченка, 18.</t>
  </si>
  <si>
    <t>89.</t>
  </si>
  <si>
    <t>Зростає в м. Кам’янець-Подільському по вул. Л. Українки, 29.</t>
  </si>
  <si>
    <t>90.</t>
  </si>
  <si>
    <t>Зростає в м. Кам’янець-Подільському по вул. Уральській в сквері „Водойма”</t>
  </si>
  <si>
    <t>91.</t>
  </si>
  <si>
    <t>92.</t>
  </si>
  <si>
    <t>93.</t>
  </si>
  <si>
    <t>Зростає в м. Кам’янець-Подільському по вул. Соборній, 2.</t>
  </si>
  <si>
    <t>94.</t>
  </si>
  <si>
    <t>Зростає в м. Кам’янець-Подільському по вул. Огієнка, 91</t>
  </si>
  <si>
    <t>Державний педуніверситет</t>
  </si>
  <si>
    <t>95.</t>
  </si>
  <si>
    <t xml:space="preserve">Зростає в м. Кам’янець-Подільському по вул. Шевченка, 12. </t>
  </si>
  <si>
    <t>Розпорядженням голови ОДА від 28.11.1995 р. № 67-р.</t>
  </si>
  <si>
    <t>96.</t>
  </si>
  <si>
    <t>Зростає в м. Кам’янець-Подільському по вул. Червоноармійській.</t>
  </si>
  <si>
    <t>97.</t>
  </si>
  <si>
    <t xml:space="preserve">Кв. 78 вид. 6 Красилівського л-ва </t>
  </si>
  <si>
    <t>Розпорядженням облвиконкому від 4.09.1982 року       № 278</t>
  </si>
  <si>
    <t>98.</t>
  </si>
  <si>
    <t>Урочище “Липник ІІ”</t>
  </si>
  <si>
    <t>Розташована в кв. 78 вид. 4 Красилівського л-ва Старокостянтинівського ДЛГ.</t>
  </si>
  <si>
    <t>Розпорядженням облвиконкому від 4.09.1982 року      № 278</t>
  </si>
  <si>
    <t>99.</t>
  </si>
  <si>
    <t>Урочище “Липник”</t>
  </si>
  <si>
    <t>Розташована в урочищі "Липник" Красилівського лісництва в кв. 74</t>
  </si>
  <si>
    <t>Розпорядженням виконкому обласної ради депутатів трудящих від 30.01.1969 року №72-р</t>
  </si>
  <si>
    <t>100.</t>
  </si>
  <si>
    <t>Урочище “Гайдучино ІІ”</t>
  </si>
  <si>
    <t>Розташована в кв. 45 урочища "Баймаки" та кв. 80 урочища  "Гайдучино" Красилівського л-ва ДП “Старокостянтинівський лісгосп”</t>
  </si>
  <si>
    <t>Розпорядженням облвиконкому від 30.01.1969 року №72-р</t>
  </si>
  <si>
    <t>101.</t>
  </si>
  <si>
    <t>Урочище “Баймаки І”</t>
  </si>
  <si>
    <t>Розташована в кв. 50 діл. 17 урочища "Баймаки" та кв. 81 діл. 1 урочища "Гайдучино" Красилівського л-ва ДП “Старокостянтинівський лісгосп”</t>
  </si>
  <si>
    <t>102.</t>
  </si>
  <si>
    <t>Урочище “Баймаки ІІ”</t>
  </si>
  <si>
    <t>Розташована в кв. 84 урочища "Гайдучино",  кв. 45 урочища "Баймаки", кв. 66 урочища "Запуст" Красилівському л-ві ДП “Старокостянтинівський лісгосп”</t>
  </si>
  <si>
    <t>103.</t>
  </si>
  <si>
    <t>Урочище Шмирки</t>
  </si>
  <si>
    <t>Розташована в урочищі Шмирки кв. 4 діл. 23 Красилівського л-ва ДП “Старокостянтинівський лісгосп”.</t>
  </si>
  <si>
    <t>Розпорядженням облвиконкому від 11.06.1970 року № 156-р «б»</t>
  </si>
  <si>
    <t>104.</t>
  </si>
  <si>
    <t>Урочище “Волиця”</t>
  </si>
  <si>
    <t>Розташована в Красилівському л-ві в кв. 15.діл. 7 ДП “Старокостянтинівський лісгосп”</t>
  </si>
  <si>
    <t>105.</t>
  </si>
  <si>
    <t>Урочище “Кучманівка”</t>
  </si>
  <si>
    <t>Антонінське л-во кв. 5 діл. 9 ДП “Старокостянтинівський лісгосп”ДП “Старокостянтинівський лісгосп”</t>
  </si>
  <si>
    <t>Рішенням облвиконкому від 4.09.1982 року № 272</t>
  </si>
  <si>
    <t>106.</t>
  </si>
  <si>
    <t>Алея бука європейського</t>
  </si>
  <si>
    <t xml:space="preserve">Антонінське л-во кв. 58 ДП “Старокостянтинівський лісгосп”ДП </t>
  </si>
  <si>
    <t>107.</t>
  </si>
  <si>
    <t xml:space="preserve">Лісовий масив біля с. В. Салиха кв. 1 діл. 16 </t>
  </si>
  <si>
    <t>ЛСП “Красилівліс” Красилівського р-ну</t>
  </si>
  <si>
    <t>Рішенням облради від 16.10.1991 року  № 171</t>
  </si>
  <si>
    <t>108.</t>
  </si>
  <si>
    <t>Летичівська</t>
  </si>
  <si>
    <t>Смт. Летичів, міський парк відпочинку. На території зростають типові для Поділля породи дерев</t>
  </si>
  <si>
    <t>Летичівська селищна рада</t>
  </si>
  <si>
    <t>Рішенням 4 сесії обласної ради від 16 грудня 1998 року № 13, змінено категорію на ботанічну пам’ятку природи рішенням 11 сесії обласної ради від 30.03.2003 р. № 22-11/2004</t>
  </si>
  <si>
    <t>109.</t>
  </si>
  <si>
    <t xml:space="preserve">Липова алея 300-річного віку, вздовж  шляху 72+76+750 Вінниця-Львів-Краковець. </t>
  </si>
  <si>
    <t>Служба автомобільних доріг Хмельницької області (Летичівський район)</t>
  </si>
  <si>
    <t>110.</t>
  </si>
  <si>
    <t xml:space="preserve">Чотирьохрядна липова алея 300-річного віку, </t>
  </si>
  <si>
    <t>Служба автомобільних доріг Хмельницької області</t>
  </si>
  <si>
    <t xml:space="preserve">Рішенням облвиконкому від 4.09.1982 року № 278  </t>
  </si>
  <si>
    <t>111.</t>
  </si>
  <si>
    <t xml:space="preserve">Липова алея віком 300 років, вздовж шляху 82+82+150. </t>
  </si>
  <si>
    <t>112.</t>
  </si>
  <si>
    <t>Волосовецька дача</t>
  </si>
  <si>
    <t xml:space="preserve">  Пархомівське л-во кв. 5 діл. 9.</t>
  </si>
  <si>
    <t>113.</t>
  </si>
  <si>
    <t>Модрина європейська</t>
  </si>
  <si>
    <t xml:space="preserve">Смт. Летичів вул. Панасюка біля приміщення музичної школи </t>
  </si>
  <si>
    <t>Рішенням 4 сесії обласної ради від 16 грудня 1998 року № 13</t>
  </si>
  <si>
    <t>114.</t>
  </si>
  <si>
    <t>Козачинське л-во кв. 3, діл. 8 Летичівського ДЛГ</t>
  </si>
  <si>
    <t>115.</t>
  </si>
  <si>
    <t>Старий ясен</t>
  </si>
  <si>
    <t>Смт. Летичів вул. Леніна</t>
  </si>
  <si>
    <t>116.</t>
  </si>
  <si>
    <t>Підсніжник звичайний</t>
  </si>
  <si>
    <t>Хутірське л-во кв. 35 вид.13, 14</t>
  </si>
  <si>
    <t>Рішенням 2 сесії облради від 28.10.1994 року № 7</t>
  </si>
  <si>
    <t>117.</t>
  </si>
  <si>
    <t>Голицька дача</t>
  </si>
  <si>
    <t>Голицьке л-во кв. 34 діл. 7</t>
  </si>
  <si>
    <t>Розпорядженням облвиконкому від 07.12.1972 року  № 462-р</t>
  </si>
  <si>
    <t>118.</t>
  </si>
  <si>
    <t>Хутірське л-во кв. 43Вид. 22</t>
  </si>
  <si>
    <t>Розпорядженням облвиконкому від 11.06.1970 року № 156-р "в"</t>
  </si>
  <si>
    <t>119.</t>
  </si>
  <si>
    <t>Хутірське л-во кв. 6 вид.7</t>
  </si>
  <si>
    <t>Рішенням облвиконкому  від 16.10.91р. №171</t>
  </si>
  <si>
    <t>120.</t>
  </si>
  <si>
    <t>Дуби велетні</t>
  </si>
  <si>
    <t>Хутірське л-во кв. 23Вид. 39</t>
  </si>
  <si>
    <t>Рішенням 8 сесії  облради  від 1.11.96р. №2</t>
  </si>
  <si>
    <t>121.</t>
  </si>
  <si>
    <t>Поблизу с. Печи води Славутського р-ну</t>
  </si>
  <si>
    <t>Печиводська сільська рада</t>
  </si>
  <si>
    <t>Розпорядженням ОДА від 28.09.95р. №67-9 (р)</t>
  </si>
  <si>
    <t>122.</t>
  </si>
  <si>
    <t>Славутська діброва</t>
  </si>
  <si>
    <t>Голицьке л-во кв. 34 вид. 6</t>
  </si>
  <si>
    <t>Рішенням 11 сесії облради від 30.03.2004 р. № 22-11/2004</t>
  </si>
  <si>
    <t>123.</t>
  </si>
  <si>
    <t>Алея старих лип</t>
  </si>
  <si>
    <t>С. СамчинціСтарокостянтинівського р-ну</t>
  </si>
  <si>
    <t>Самчинецька сільська рада</t>
  </si>
  <si>
    <t>Розпорядженням облвиконкому від 11.06.1970 року № 156 –р”б”</t>
  </si>
  <si>
    <t>124.</t>
  </si>
  <si>
    <t>Урочище „Руда”</t>
  </si>
  <si>
    <t xml:space="preserve">кв. 30 діл. 7 Самчиківського лісництва  </t>
  </si>
  <si>
    <t>Розпорядженням облвиконкому від 11.06.1970 року № 156-р”б”</t>
  </si>
  <si>
    <t>125.</t>
  </si>
  <si>
    <t>Урочище „Кучманівка”</t>
  </si>
  <si>
    <t>Антонінське лісництві кв. 5 діл. 9</t>
  </si>
  <si>
    <t>Рішенням облвиконкому від 4.09.1982 р № 278</t>
  </si>
  <si>
    <t>126.</t>
  </si>
  <si>
    <t>Урочище „Баглаї”</t>
  </si>
  <si>
    <t xml:space="preserve"> кв. 37 діл. 8 Самчиківське лісництва  </t>
  </si>
  <si>
    <t>127.</t>
  </si>
  <si>
    <t xml:space="preserve"> Сковородецьке лісництві кв. 14 вид. 17</t>
  </si>
  <si>
    <t>Рішенням облради від 25.12.1992 року № 7</t>
  </si>
  <si>
    <t>128.</t>
  </si>
  <si>
    <t>Урочище Чернятин Антонінського лісництва кв. 47 вид. 10</t>
  </si>
  <si>
    <t>129.</t>
  </si>
  <si>
    <t>Урочище Чернятин Антонінського лісництва кв. 46 вид. 22</t>
  </si>
  <si>
    <t>Рішенням облвиконкому від 15.10.1986 р. № 225</t>
  </si>
  <si>
    <t>130.</t>
  </si>
  <si>
    <t>Біогрупа дерев</t>
  </si>
  <si>
    <t>В урочищі “Новоселиця” Старокостянтинівського району</t>
  </si>
  <si>
    <t>СПТУ № 41</t>
  </si>
  <si>
    <t>Рішенням 17 сесії облради від 17.12.1993 р. № 3</t>
  </si>
  <si>
    <t>131.</t>
  </si>
  <si>
    <t>Екзотичні дерева</t>
  </si>
  <si>
    <t>В лісовому масиві поблизу с. М. Жеребки.Теофіпольського району</t>
  </si>
  <si>
    <t>Маложеребків-ська сільська рада</t>
  </si>
  <si>
    <t>132.</t>
  </si>
  <si>
    <t>Алея каштана кінського</t>
  </si>
  <si>
    <t>смт. Теофіполь на території районної ради фізкультурного товариства.</t>
  </si>
  <si>
    <t>Теофіпольська селищна рада</t>
  </si>
  <si>
    <t>133.</t>
  </si>
  <si>
    <t>В південній частині с. Ільківці Теофіпольського р-ну</t>
  </si>
  <si>
    <t>Ільківецька сільська рада</t>
  </si>
  <si>
    <t>Рішенням сесії облради від 17.12.1993 року №3</t>
  </si>
  <si>
    <t>134.</t>
  </si>
  <si>
    <t>Вікові дерева</t>
  </si>
  <si>
    <t xml:space="preserve">С. Волиця-Польова Теофіпольського району </t>
  </si>
  <si>
    <t>Волице-Польова сільська рада</t>
  </si>
  <si>
    <t>135.</t>
  </si>
  <si>
    <t>Віковічні дерева</t>
  </si>
  <si>
    <t>Смт. Базалія Теофіпольського р-ну</t>
  </si>
  <si>
    <t>Базалійська селищна рада</t>
  </si>
  <si>
    <t>136.</t>
  </si>
  <si>
    <t>Група віковічних дерев</t>
  </si>
  <si>
    <t>Смт. Базалія Теофіпольського р-ну(сквер в центрі села)</t>
  </si>
  <si>
    <t>137.</t>
  </si>
  <si>
    <t>С. Волиця Теофіпольського р-ну</t>
  </si>
  <si>
    <t>Розпорядженням голови ОДА від 28.09.1995 р. № 67-р</t>
  </si>
  <si>
    <t>138.</t>
  </si>
  <si>
    <t>Околиця с. Рідка Теофіпольського р-ну</t>
  </si>
  <si>
    <t>Поляхівська сільська рада</t>
  </si>
  <si>
    <t>Розпорядженням голови ОДА від 28.09.1995 р. № 67-р.</t>
  </si>
  <si>
    <t>139.</t>
  </si>
  <si>
    <t>Лютарівська</t>
  </si>
  <si>
    <t>В центрі с. Лютарівка Теофіпольського р-ну</t>
  </si>
  <si>
    <t>Ординецька сільська рада</t>
  </si>
  <si>
    <t>Рішенням 8 сесії облради від 01.11.1996 р. № 2</t>
  </si>
  <si>
    <t>140.</t>
  </si>
  <si>
    <t>Липа звичайна</t>
  </si>
  <si>
    <t xml:space="preserve">Зростає в м. Хмельницькому по вулиці Грушевського, 64 </t>
  </si>
  <si>
    <t>УЖКГ Хмельницького місквиконкому</t>
  </si>
  <si>
    <t>Рішенням обласного виконавчого комітету (далі ОВК) № 213 від 14.07.1977 року.</t>
  </si>
  <si>
    <t>141.</t>
  </si>
  <si>
    <t xml:space="preserve">Розташований на території відкритого акціонерного товариства “Хмельницький обласний пивзавод” м. Хмельницького. </t>
  </si>
  <si>
    <t>ВАТ “Хмельницький обласний пивзавод”</t>
  </si>
  <si>
    <t>Рішенням ОВК № 213 від 14.07.1977 року.</t>
  </si>
  <si>
    <t>142.</t>
  </si>
  <si>
    <t>Бук червоний</t>
  </si>
  <si>
    <t xml:space="preserve">Зростає в м. Хмельницькому на вулицях Гагаріна, 5 та Театральній, 24 </t>
  </si>
  <si>
    <t>Рішенням ОВК № 358-р від 22.10.1969 року.</t>
  </si>
  <si>
    <t>143.</t>
  </si>
  <si>
    <t xml:space="preserve">Зростає в м. Хмельницькому на вулицях Гагаріна, 5 </t>
  </si>
  <si>
    <t>144.</t>
  </si>
  <si>
    <t>Зростає в м. Хмельницькому на вулиці Театральній, 24</t>
  </si>
  <si>
    <t>145.</t>
  </si>
  <si>
    <t xml:space="preserve">Зростає в м. Хмельницькому по вулиці илипчика, 5 </t>
  </si>
  <si>
    <t>146.</t>
  </si>
  <si>
    <t>Тюльпанове дерево</t>
  </si>
  <si>
    <t>На території дитячого садка в с. Райківці  Хмельницького р-ну</t>
  </si>
  <si>
    <t>Райковецька сільська рада</t>
  </si>
  <si>
    <t>Рішенням ОВК № 171 від 16.10.1991 року.</t>
  </si>
  <si>
    <t>147.</t>
  </si>
  <si>
    <t>Зростають в лісовому масиві поблизу с. Кутківці кв. 3 вид. 10</t>
  </si>
  <si>
    <t>Кутковецька сільська рада Чемеровецький р-н</t>
  </si>
  <si>
    <t>Рішення 14 сесії облради від 25.12.1992 р.№ 7</t>
  </si>
  <si>
    <t>148.</t>
  </si>
  <si>
    <t>Зростає поблизу с.Чорна, урочище «Середня дубина» кв.1</t>
  </si>
  <si>
    <t>Чорнянська сільська рада Чемеровецького р-ну</t>
  </si>
  <si>
    <t>149.</t>
  </si>
  <si>
    <t>Циківський розсадник, кв. 24 вид. 14</t>
  </si>
  <si>
    <t>Рішенням обласної ради від 1.11.1996 року №2</t>
  </si>
  <si>
    <t>150.</t>
  </si>
  <si>
    <t>Зростає в лісовому масиві кв.2 вид. 2, кв.9.поблизу с. Слобідка-Смотрицька Чемеровецького р-ну</t>
  </si>
  <si>
    <t>ДП «Кам’янець-Подільський лісгосп».</t>
  </si>
  <si>
    <t>Рішенням облвиконкому від 16.10.1991 р. № 177</t>
  </si>
  <si>
    <t>151.</t>
  </si>
  <si>
    <t>Ялина звичайна</t>
  </si>
  <si>
    <t xml:space="preserve">Урочище "Вербівці" Грицівське лісництво кв. 25, вид. 12. </t>
  </si>
  <si>
    <t>Розпорядженням облвиконкому № 156р-б від 11.06.1970 р.</t>
  </si>
  <si>
    <t>152.</t>
  </si>
  <si>
    <t>Урочище "Тростянець" Грицівське лісництво  кв.60, діл. 10.</t>
  </si>
  <si>
    <t>ДП «Старокостянтинівський лісгосп».</t>
  </si>
  <si>
    <t>Розпорядженням облвиконкому від 11.06.1970 р. № 156 р-б</t>
  </si>
  <si>
    <t>153.</t>
  </si>
  <si>
    <t xml:space="preserve">Урочище "Вербівці" Грицівське лісництво кв. 18 діл. 10 </t>
  </si>
  <si>
    <t>154.</t>
  </si>
  <si>
    <t xml:space="preserve">Урочище "Вербівці" Грицівське лісництво кв. 25  діл. 11 </t>
  </si>
  <si>
    <t>155.</t>
  </si>
  <si>
    <t xml:space="preserve">Кам’янківське лісництво кв. 55 діл. 13 </t>
  </si>
  <si>
    <t>ДП «Шепетівський лісгосп».</t>
  </si>
  <si>
    <t>Рішенням Облвиконкому від 15.10.1986 р. № 225</t>
  </si>
  <si>
    <t>156.</t>
  </si>
  <si>
    <t xml:space="preserve">Урочище "Вербівці" Грицівське лісництво кв. 19, діл. 3 </t>
  </si>
  <si>
    <t>ДП «Старокостянтинівський лісгосп»..</t>
  </si>
  <si>
    <t>157.</t>
  </si>
  <si>
    <t>Вербовецькі дуби</t>
  </si>
  <si>
    <t>с.  Вербівці Шепетівського району.</t>
  </si>
  <si>
    <t>Вербовецька сільська рада</t>
  </si>
  <si>
    <t>Рішенням 22 сесії обласної ради від 21.03.2002 р. № 11</t>
  </si>
  <si>
    <t>158.</t>
  </si>
  <si>
    <t>Сосна Веймутова</t>
  </si>
  <si>
    <t>Климентовецьке лісництво  кв. 71, діл. 22 Шепетівського ДЛГ.</t>
  </si>
  <si>
    <t>Розпорядженням облвиконкому від 11.06.1970 р. № 156 р – б</t>
  </si>
  <si>
    <t>159.</t>
  </si>
  <si>
    <t>Автошлях Любар-Кременець Шепетівського району.</t>
  </si>
  <si>
    <t>Рішенням 17 сесії облради від 17.12.12993 р № 3</t>
  </si>
  <si>
    <t>160.</t>
  </si>
  <si>
    <t>Огрудок</t>
  </si>
  <si>
    <t>В північній частині с. Велика Медведівка в урочищі „Огрудок”</t>
  </si>
  <si>
    <t>Хролинська сільська рада</t>
  </si>
  <si>
    <t>Рішенням 11 сесії обласної ради від 30.03.2004 р. № 22-11/2004</t>
  </si>
  <si>
    <t>161.</t>
  </si>
  <si>
    <t>На території Шепетівського міського водозбору в західній частині міста.</t>
  </si>
  <si>
    <t>162.</t>
  </si>
  <si>
    <t>Алея каштана і бука європейського</t>
  </si>
  <si>
    <t>с. Скаржниці Ярмолинецького район у</t>
  </si>
  <si>
    <t>Скаржинецька сільська рада</t>
  </si>
  <si>
    <t>Розпорядженням облвиконкому від 22.10.1969 р. № 358</t>
  </si>
  <si>
    <t>163.</t>
  </si>
  <si>
    <t>В центрі с. Баламутівка Ярмолинецького району.</t>
  </si>
  <si>
    <t>Баламутівська сільська рада</t>
  </si>
  <si>
    <t>164.</t>
  </si>
  <si>
    <t>Біогрупа екзотичних дерев</t>
  </si>
  <si>
    <t>с. Стріхівці Ярмолинецького району.</t>
  </si>
  <si>
    <t>Стріховецька сільська рада</t>
  </si>
  <si>
    <t>165.</t>
  </si>
  <si>
    <t>Урочище Загинці. Подвір’я Михайлівського лісництва</t>
  </si>
  <si>
    <t>ДП «Ярмолинецький лісгосп».</t>
  </si>
  <si>
    <t>Розпорядження облвиконкому від 11.06.1970.р №156-р”Б”</t>
  </si>
  <si>
    <t>166.</t>
  </si>
  <si>
    <t>Михайлівське лісництво кв 20 діл 14 Ярмолинецького ДЛГ..</t>
  </si>
  <si>
    <t>167.</t>
  </si>
  <si>
    <t>Берека лікарська</t>
  </si>
  <si>
    <t xml:space="preserve"> За 2,5 км. на південь від с. Куча Новоушицького р-ну </t>
  </si>
  <si>
    <t>СЛМП „Поділля”</t>
  </si>
  <si>
    <t>Рішенням 8 сесії облради від 1.11.1996.р №2</t>
  </si>
  <si>
    <t>168.</t>
  </si>
  <si>
    <t>Лісовий масив на південно-західній околиці с. Антонівка Новоушицького р-ну</t>
  </si>
  <si>
    <t>169.</t>
  </si>
  <si>
    <t>Струзьське л-во, кв.14, вид. 29</t>
  </si>
  <si>
    <t>ДП „Новоушицький лісгосп</t>
  </si>
  <si>
    <t>Рішенням 17 сесії облради від 17.12.1993.р № 3</t>
  </si>
  <si>
    <t>170.</t>
  </si>
  <si>
    <t>Новоушицький декоративний розсадник  кв. 1 вид. 30.</t>
  </si>
  <si>
    <t>171.</t>
  </si>
  <si>
    <t>Струзьське  л-во кв.  36 вид. 7</t>
  </si>
  <si>
    <t>172.</t>
  </si>
  <si>
    <t>Сосна чорна</t>
  </si>
  <si>
    <t>Смт. Нова Ушиця вул. Л.Україники</t>
  </si>
  <si>
    <t>Новоушицька селищна рада</t>
  </si>
  <si>
    <t>173.</t>
  </si>
  <si>
    <t>Смт. Нова Ушиця парк культури та відпочинку</t>
  </si>
  <si>
    <t>174.</t>
  </si>
  <si>
    <t>175.</t>
  </si>
  <si>
    <t>176.</t>
  </si>
  <si>
    <t xml:space="preserve">Дуб черешчатий </t>
  </si>
  <si>
    <t>Струзьське л-во, кв.24, вид. 6</t>
  </si>
  <si>
    <t>177.</t>
  </si>
  <si>
    <t>Дубинка</t>
  </si>
  <si>
    <t>Територія відноситься до лісо-паркової зони смт. Понінка</t>
  </si>
  <si>
    <t>Понінківська селищна рада</t>
  </si>
  <si>
    <t>Рішенням виконкому обласної Ради народних депутатів від 26.10.90р. №194</t>
  </si>
  <si>
    <t>178.</t>
  </si>
  <si>
    <t xml:space="preserve">М. Кам.-Подільський вул.. Л.Українки та Драгоманова,  </t>
  </si>
  <si>
    <t>УЖКГ м. Кам.-Подільського</t>
  </si>
  <si>
    <t>Рішення 9 сесії обласної ради від 11.07.2007 р. № 23-9/2007Розширено площу рішенням 24 сесії обласної ради від 18.11.2009 р. № 20-24/2009</t>
  </si>
  <si>
    <t>179.</t>
  </si>
  <si>
    <t>М. Кам.-Подільський по вул.. Галицького, 3</t>
  </si>
  <si>
    <t>Рішення 9 сесії обласної ради від 11.07.2007 р. № 23-9/2007</t>
  </si>
  <si>
    <t>180.</t>
  </si>
  <si>
    <t>М. Кам.-Подільський на розі вул.. Зарванської та Петропавловської , по вул..  Татарській, 7</t>
  </si>
  <si>
    <t>181.</t>
  </si>
  <si>
    <t>М. Кам.-Подільський, сквер «Водойма» по вул.. Уральській</t>
  </si>
  <si>
    <t>182.</t>
  </si>
  <si>
    <t>М. Кам.-Подільський, сквер ім. Васильєва, по вул. Соборній</t>
  </si>
  <si>
    <t>183.</t>
  </si>
  <si>
    <t>М. Кам.-Подільський по вул. Огієнко, 42</t>
  </si>
  <si>
    <t>184.</t>
  </si>
  <si>
    <t>М. Кам.-Подільський, сквер ім. Васильєва, по вул... Соборній</t>
  </si>
  <si>
    <t>185.</t>
  </si>
  <si>
    <t>Біогрупа ялини колючої</t>
  </si>
  <si>
    <t>Зі східної сторони парку-пам’ятки садово-паркового мистецтва ЗДЗ «Антонінський» смт. Антоніни Красилівського р-ну</t>
  </si>
  <si>
    <t>Антонівська селищна рада</t>
  </si>
  <si>
    <t>186.</t>
  </si>
  <si>
    <t xml:space="preserve">Каштаново-кленова алея </t>
  </si>
  <si>
    <t>Напроти центрального входу до парку-пам’ятки садово-паркового мистецтва ЗДЗ «Антонінський» смт. Антоніни Красилівського р-ну</t>
  </si>
  <si>
    <t>Антонінська селищна рада</t>
  </si>
  <si>
    <t>187.</t>
  </si>
  <si>
    <t>Вільхові насадження</t>
  </si>
  <si>
    <t>Лісовий масив СГЛКП «Лісовик» Дунаєвецького району кв. 4 діл. 2</t>
  </si>
  <si>
    <t>СГЛКП «Лісовик» Дунаєвецького району</t>
  </si>
  <si>
    <t>188.</t>
  </si>
  <si>
    <t>Ярмолинецьке лісництво кв. 49 вид. 17</t>
  </si>
  <si>
    <t>189.</t>
  </si>
  <si>
    <t>За 1 км. на південний схід від с. Карпівці</t>
  </si>
  <si>
    <t>ДП „Хмельницьке лісомисливське господарство”</t>
  </si>
  <si>
    <t>190.</t>
  </si>
  <si>
    <t>М. Кам’янець-Подільський в сквері ім.. Васильєва</t>
  </si>
  <si>
    <t>191.</t>
  </si>
  <si>
    <t>М. Кам’янець-Подільський парк Танкістів</t>
  </si>
  <si>
    <t>192.</t>
  </si>
  <si>
    <t xml:space="preserve">М. Кам’янець-Подільський вул.. Шевченка, 61 </t>
  </si>
  <si>
    <t>м. Кам’янець-Подільський пров. Музейний, 1</t>
  </si>
  <si>
    <t>Міськкомунгосп</t>
  </si>
  <si>
    <t>Розпорядженням виконкому обласної ради депутатів трудящих від 22.10.1969р.№358-р</t>
  </si>
  <si>
    <t>Сірчано-водневе джерело</t>
  </si>
  <si>
    <t>Поблизу с. Сарнів</t>
  </si>
  <si>
    <t>Сарнівська сільська радас.Сарнів Волочиського р-ну</t>
  </si>
  <si>
    <t>Чиста криничка</t>
  </si>
  <si>
    <t>Поблизу с.Слобідка Шелехівська</t>
  </si>
  <si>
    <t>Українська Православна церква м. ДеражняДеражнянського р-ну</t>
  </si>
  <si>
    <t>Рішенням обласної ради народних депутатів від 16.10.1991 року  № 171Розширений рішенням сесії обласної ради № 7 від 28.10.1994 р.</t>
  </si>
  <si>
    <t>Подільські криниці</t>
  </si>
  <si>
    <t>Поблизу с.Подільське</t>
  </si>
  <si>
    <t xml:space="preserve"> Руднянська сільська рада Летичівського р-ну</t>
  </si>
  <si>
    <t>Свята криниця</t>
  </si>
  <si>
    <t>Славутське л-во урочище «Малинове»кв. 21 вид. 14</t>
  </si>
  <si>
    <t xml:space="preserve">Витік р. Утка </t>
  </si>
  <si>
    <t>Хутірське л-во кв.32, вид. 8</t>
  </si>
  <si>
    <t>Міліцейський став</t>
  </si>
  <si>
    <t xml:space="preserve">За 2,5-3 км на північ від с.Пільний Олексинець </t>
  </si>
  <si>
    <t>Пільноолексинецька сільська рада Городоцького р-ну</t>
  </si>
  <si>
    <t xml:space="preserve">Три дуби </t>
  </si>
  <si>
    <t>Хутірське л-во кв. 20 вид. 14</t>
  </si>
  <si>
    <t>Рішенням сесії обласної ради від  16.12.1998 року № 13</t>
  </si>
  <si>
    <t>Джерело здоров’я</t>
  </si>
  <si>
    <t>Шепетівський військовий лісгосп кв. 9 вид. 2, 3, 10, 11 в радіусі 100 м. від джерела.</t>
  </si>
  <si>
    <t>Шепетівський військовий лісгосп Славутський район</t>
  </si>
  <si>
    <t>Рішенням сесії обласної ради від  30.03.2004 р. № 22-11/2004</t>
  </si>
  <si>
    <t>Караїна</t>
  </si>
  <si>
    <t>Вздовж автотраси Теофіполь-Базалія поблизу повороту на с. Гальчинці близько 1 км. від с. Караїна Теофіпольського району</t>
  </si>
  <si>
    <t>Гаврилівська сільська рада</t>
  </si>
  <si>
    <t>Новоіванівська</t>
  </si>
  <si>
    <t>За течією р. Случ поблизу сіл Червоний Случ та Новоіванівка Теофіпольського р-ну</t>
  </si>
  <si>
    <t>Гальчинецька сільська рада</t>
  </si>
  <si>
    <t>Маложеребківська</t>
  </si>
  <si>
    <t>Між селами Малі Жеребки та Михиринці Теофіпольського р-ну</t>
  </si>
  <si>
    <t>Криничка</t>
  </si>
  <si>
    <t>На південно-західній границі парку-пам’ятки садово-паркового мистецтва ЗДЗ «Антонінський» смт. Антоніни Красилівського р-ну</t>
  </si>
  <si>
    <t>Хоморські граніти</t>
  </si>
  <si>
    <t xml:space="preserve">с.Гриців, центр села </t>
  </si>
  <si>
    <t>Грицівська селищна рада с.Гриців Шепетівського р-ну</t>
  </si>
  <si>
    <t>Розріз зіньківських шарів</t>
  </si>
  <si>
    <t>с.Зіньків долина р. Ушиця</t>
  </si>
  <si>
    <t>Зінківська сільська рада с.Зіньків Віньковецького р-ну</t>
  </si>
  <si>
    <t xml:space="preserve">Рішенням облвиконкому від 4.09.1982 року  № 278          </t>
  </si>
  <si>
    <t>Розріз нагірнянської свити</t>
  </si>
  <si>
    <t>Поблизу с.Миньківці</t>
  </si>
  <si>
    <t>Миньковецька сільська рада с. МиньківціДунаєвецького р-ну</t>
  </si>
  <si>
    <t>Розріз калюських горизонтів</t>
  </si>
  <si>
    <t>Виходи травертинів</t>
  </si>
  <si>
    <t xml:space="preserve">Поблизу с.В.Кужелева </t>
  </si>
  <si>
    <t>Великокужелівська сільська рада с.В.КужелеваДунаєвецького р-ну</t>
  </si>
  <si>
    <t>Зразок чорнокітових гранитів</t>
  </si>
  <si>
    <t>Поблизу с. Русанівка</t>
  </si>
  <si>
    <t>Голосківська сільська рада Летичівського р-ну</t>
  </si>
  <si>
    <t>Відслонення гранітів</t>
  </si>
  <si>
    <t>Поблизу с.Кудинівка</t>
  </si>
  <si>
    <t>Кудинська сільська рада с.Кудинка Летичівського р-ну</t>
  </si>
  <si>
    <t>Розріз нагорнянської та канилівської свити</t>
  </si>
  <si>
    <t>між селами Пилипи-Хребтіївські і Шебутинці</t>
  </si>
  <si>
    <t>Пилипи-Хребтіївськасільська радаНовоушицького р-ну</t>
  </si>
  <si>
    <t>Розріз калюських відкладів</t>
  </si>
  <si>
    <t>Між селами Куча і Калюс</t>
  </si>
  <si>
    <t>Кучанська сільська рада с.Куча Новоушицького р-ну</t>
  </si>
  <si>
    <t>Розріз тортонського ярусу</t>
  </si>
  <si>
    <t>Поблизу с.Куча в ярі „Голова” Новоушицького р-ну</t>
  </si>
  <si>
    <t>Розріз джурджівських відкладів</t>
  </si>
  <si>
    <t>Поблизу с.Джурджівка Новоушицького р-ну</t>
  </si>
  <si>
    <t>Глібівська сільська рада Новоушицького р-ну</t>
  </si>
  <si>
    <t>Кордієрито-гранатові граніти</t>
  </si>
  <si>
    <t>Околиця м.Полонного Полонського р-ну</t>
  </si>
  <si>
    <t>Полонський міськкомунгосп</t>
  </si>
  <si>
    <t>Валуни льодовикового періоду</t>
  </si>
  <si>
    <t>Поблизу с.Корчак</t>
  </si>
  <si>
    <t>Берездівська сільська радаСлавутського р-ну</t>
  </si>
  <si>
    <t xml:space="preserve">Рішенням облвиконкому від 4.09.1982 року № 278      </t>
  </si>
  <si>
    <t>Виходи гранато-біотитових гранітів</t>
  </si>
  <si>
    <t>Поблизу с.Ст.Остропіль.</t>
  </si>
  <si>
    <t>Остропільська сільська радаСтарокостянтинівського р-ну</t>
  </si>
  <si>
    <t>Скельні виходи пегматитів</t>
  </si>
  <si>
    <t>Поблизу с.Ст.Остропіль лівий берег р.Случ</t>
  </si>
  <si>
    <t>Гранітні відслонення</t>
  </si>
  <si>
    <t>с. Н.Синявка, лівий берег р.Іква</t>
  </si>
  <si>
    <t>ТОВ “Агроінвест” с. Н.СинявкаСтаросинявського р-ну</t>
  </si>
  <si>
    <t>Судилківські граніти</t>
  </si>
  <si>
    <t>Поблизу с.Судилків</t>
  </si>
  <si>
    <t>Шепетівський щебзаводШепетівського р-ну</t>
  </si>
  <si>
    <t>Розріз мігматитів і гнейсів</t>
  </si>
  <si>
    <t>Поблизу с.Рудня-Новенька</t>
  </si>
  <si>
    <t>Судилківська сільська радаШепетівського р-ну</t>
  </si>
  <si>
    <t>Пегматидна жила</t>
  </si>
  <si>
    <t>Судилківська сільська рада Шепетівського р-ну</t>
  </si>
  <si>
    <t>Вапняк-ракушняк пересічений жилами кальциту</t>
  </si>
  <si>
    <t>Поблизу с.Гриців</t>
  </si>
  <si>
    <t>Грицівська селищна радаШепетівського р-ну</t>
  </si>
  <si>
    <t>Мезозой крейдяного періоду</t>
  </si>
  <si>
    <t>смт. Білогір’я південно-західна околиця</t>
  </si>
  <si>
    <t>Мокроволянська сільська радаБілогірського р-ну</t>
  </si>
  <si>
    <t>Сокілецький розріз канилівської серії верхнього декембрію</t>
  </si>
  <si>
    <t>с.Сокілець правий беріг р. Ушиця.</t>
  </si>
  <si>
    <t>Сокілецька сільська радаДунаєвецького р-ну</t>
  </si>
  <si>
    <t>Поблизу с. Демшин</t>
  </si>
  <si>
    <t>Калачковецька сільська рада Кам’янець-Подільського р-ну</t>
  </si>
  <si>
    <t>Поблизу с.Малинівці</t>
  </si>
  <si>
    <t>Гринчуцька сільська рада Кам’янець-Подільського р-ну</t>
  </si>
  <si>
    <t>Поблизу с. Нагоряни</t>
  </si>
  <si>
    <t>ДП «Довжоцький» с. Нагоряни  Кам’янець-Подільського р-ну</t>
  </si>
  <si>
    <t>Поблизу с.Завалля</t>
  </si>
  <si>
    <t>Слобідко-Хлребтівська сільська рада Кам’янець-Подільського р-ну</t>
  </si>
  <si>
    <t>Поблизу с.Кривчани</t>
  </si>
  <si>
    <t>ДП «Староушицький»  с. Стара ушиця Кам’янець-Подільського р-ну</t>
  </si>
  <si>
    <t>Лівий беріг р.Дністер нижче гирла р.Мукші</t>
  </si>
  <si>
    <t>Околиця с.Велика Слобідка</t>
  </si>
  <si>
    <t>Поблизу с.Цвіклівці</t>
  </si>
  <si>
    <t>Поблизу с. Завалля північна околиця села</t>
  </si>
  <si>
    <t xml:space="preserve">Слобідко-Хребтіївська сільська рада Кам’янець-Подільського р-ну </t>
  </si>
  <si>
    <t>між селами Колодієвка і Теремці</t>
  </si>
  <si>
    <t>ДП «Староушицький» с Стара Ушиця Кам’янець-Подільського р-ну</t>
  </si>
  <si>
    <t>ДП «Староушицький» с. Стара Ушиця Кам’янець-Подільського р-ну</t>
  </si>
  <si>
    <t>Поблизу с.Наддністрянка</t>
  </si>
  <si>
    <t>За 1,5 км на південний схід від с.Княжпіль</t>
  </si>
  <si>
    <t>Поблизу с.Рихта</t>
  </si>
  <si>
    <t>Рихтівська сільська рада Кам’янець-Подільського р-ну</t>
  </si>
  <si>
    <t>Поблизу с.Гораївка</t>
  </si>
  <si>
    <t>Між селами Залуччя та Нігин</t>
  </si>
  <si>
    <t>Залучанська сільська рада Чемеровецького р-ну</t>
  </si>
  <si>
    <t>Поблизу с.Гуків</t>
  </si>
  <si>
    <t>Гуківська сільська рада Чемеровецького р-ну</t>
  </si>
  <si>
    <t>Поблизу с.Пукляки</t>
  </si>
  <si>
    <t>Пукляківська сільська рада  Чемеровецького р-ну</t>
  </si>
  <si>
    <t>Поблизу с.Біла</t>
  </si>
  <si>
    <t>Більська сільська рада Чемеровецького р-ну</t>
  </si>
  <si>
    <t>По лівому березі яру на околиці с. Слобідка Малиновецька</t>
  </si>
  <si>
    <t>Гринчуцька сільська радаКам’янець-Подільського району</t>
  </si>
  <si>
    <t>Плужнянська</t>
  </si>
  <si>
    <t>Плужнянське л-во кв. 1, вид. 9, 10, 12, 13, кв. 2, вид. 5, 9, 12, 13</t>
  </si>
  <si>
    <t>Бахматовецька колонія сірої чаплі</t>
  </si>
  <si>
    <t>Червонозірське л-во кв.16 діл. 4, 5</t>
  </si>
  <si>
    <t>Рішенням Хмельницького облвиконкому від 15.10.1986 року№ 225</t>
  </si>
  <si>
    <t>Чарівська дача</t>
  </si>
  <si>
    <t>Старосинявське л-во кв. 20</t>
  </si>
  <si>
    <t>Ступенці</t>
  </si>
  <si>
    <t>Урочище „Ступенці” поблизу с. Маків Дунаєвецького р-ну</t>
  </si>
  <si>
    <t>СГПКП „Лісовик”</t>
  </si>
  <si>
    <t xml:space="preserve">Говорівський </t>
  </si>
  <si>
    <t>с.Говори</t>
  </si>
  <si>
    <t>СПТУ-9 с.Говори Віньковецького р-ну</t>
  </si>
  <si>
    <t>Розпорядженням виконкому обласної ради депутатів трудящих від 22.10.1969 року № 358-р</t>
  </si>
  <si>
    <t>Шелехівський</t>
  </si>
  <si>
    <t>с.Слобідка-Шелехівська Музей Анни Ахматової</t>
  </si>
  <si>
    <t xml:space="preserve">Яблунівська сільська радас.Слобідка-ШелехівськаДеражнянського р-ну </t>
  </si>
  <si>
    <t>Маківський</t>
  </si>
  <si>
    <t>с.Маків</t>
  </si>
  <si>
    <t>Спецгосп «Україна» с.Маків Дунаєвецького р-ну</t>
  </si>
  <si>
    <t xml:space="preserve">Розпорядженням виконкому обласної ради депутатів трудящих від 30.01.1969 року № 72-р </t>
  </si>
  <si>
    <t>Околиця с.Плужне</t>
  </si>
  <si>
    <t>Плужненська сільська рада с.Плужне Ізяславського р-ну</t>
  </si>
  <si>
    <t>Білецький</t>
  </si>
  <si>
    <t>На околиці с.Білецьке</t>
  </si>
  <si>
    <t>Білецька сільська рада с.Білецьке Полонського р-ну</t>
  </si>
  <si>
    <t>Славутський</t>
  </si>
  <si>
    <t>м.Славута</t>
  </si>
  <si>
    <t xml:space="preserve">Славутський міськкомунгосп </t>
  </si>
  <si>
    <t xml:space="preserve">Розпорядженням виконкому обласної ради депутатів трудящих від 30.011969 року № 72-р </t>
  </si>
  <si>
    <t>Ганнопільський</t>
  </si>
  <si>
    <t>с.Ганнопіль</t>
  </si>
  <si>
    <t>РЛСКП “Ліс”Славутського р-ну</t>
  </si>
  <si>
    <t>Загінецький</t>
  </si>
  <si>
    <t xml:space="preserve">В центрі села Загінці </t>
  </si>
  <si>
    <t>Загінецька сільська рада с.Загінці  Деражнянського р-ну</t>
  </si>
  <si>
    <t>Кривинський</t>
  </si>
  <si>
    <t xml:space="preserve">с.Кривин </t>
  </si>
  <si>
    <t>РСЛКП “Ліс”Славутського р-ну</t>
  </si>
  <si>
    <t>Парк ім.. М. Чекмана</t>
  </si>
  <si>
    <t>м.Хмельницький по вул..Котовського</t>
  </si>
  <si>
    <t>УЖКГ  Хмельницького міськвиконкому</t>
  </si>
  <si>
    <t>Виконкомом обласної ради депутатів трудящих від 5.05.1975 року № 132Зміна назви  та розширення площі прийнято рішенням обласної ради від 16.12.1998 року № 13Зміна назви  прийнята рішенням обласної ради від 18.11.2009 р. № 20-24/2009</t>
  </si>
  <si>
    <t>Райковецький</t>
  </si>
  <si>
    <t>с.Райківці</t>
  </si>
  <si>
    <t>Андрійковецька сільська рада с.РайківціХмельницького р-ну</t>
  </si>
  <si>
    <t>Корчунецький</t>
  </si>
  <si>
    <t>с.Корчунок</t>
  </si>
  <si>
    <t xml:space="preserve">Корчунецька сільська рада с. КорчункиХмельницького р-ну                                                                                       </t>
  </si>
  <si>
    <t>Цівківецький</t>
  </si>
  <si>
    <t xml:space="preserve">В центрі с. Цівківці Новоушицького р-ну </t>
  </si>
  <si>
    <t>Браїлівська сільська рада</t>
  </si>
  <si>
    <t>Заріччя</t>
  </si>
  <si>
    <t>м. Хмельницький вул. Свободи</t>
  </si>
  <si>
    <t>УЖКГ Хмельницького міськвиконкому</t>
  </si>
  <si>
    <t>Парк ім.Мацишина</t>
  </si>
  <si>
    <t>Поблизу с.Пирогівці</t>
  </si>
  <si>
    <t>Хмельницького р-ну</t>
  </si>
  <si>
    <t xml:space="preserve">Виконком обласної ради депутатів трудящих від 14.07.1977 року № 213 </t>
  </si>
  <si>
    <t>Вербківський</t>
  </si>
  <si>
    <t>с.Вербка</t>
  </si>
  <si>
    <t>Вербецька сільська рада с.ВербкаЯрмолинецького р-ну</t>
  </si>
  <si>
    <t>Виноградівський</t>
  </si>
  <si>
    <t>с.Виноградівка</t>
  </si>
  <si>
    <t>Психоневрологічний інтернатс.ВиноградівкаЯрмолинецького р-ну</t>
  </si>
  <si>
    <t xml:space="preserve">Розпорядженням виконкому обласної ради депутатів трудящих від 22.10.1969 року № 358-р </t>
  </si>
  <si>
    <t>Куявський</t>
  </si>
  <si>
    <t>с.Соснівка</t>
  </si>
  <si>
    <t>Протитуберкульозний  дитячий санаторій с.СоснівкаЯрмолинецького р-ну</t>
  </si>
  <si>
    <t>Лугівський</t>
  </si>
  <si>
    <t>с.Лугове</t>
  </si>
  <si>
    <t>Баламутівська сільська рада с.ЛуговеЯрмолинецького р-ну</t>
  </si>
  <si>
    <t>Скаржинецький</t>
  </si>
  <si>
    <t>с.Скаржинці</t>
  </si>
  <si>
    <t>Обласна психіатрична лікарня с.Скаржинці Ярмолинецького р-ну</t>
  </si>
  <si>
    <t>Шарівський</t>
  </si>
  <si>
    <t>с.Шарівка</t>
  </si>
  <si>
    <t>Шарівська сільська радас.Шарівка Ярмолинецького р-ну</t>
  </si>
  <si>
    <t>с.Голосків</t>
  </si>
  <si>
    <t>Голосківська середня школа  с.Голосків Кам’янець-Подільського р-ну</t>
  </si>
  <si>
    <t>м.Кам’янець-Подільський по вул. Шевченка</t>
  </si>
  <si>
    <t>Кам’янець-Подільський міськкомунгосп</t>
  </si>
  <si>
    <t>Розпорядженням виконкому обласної ради депутатів трудящих від 11.06.1970 року№ 156-р- «б»</t>
  </si>
  <si>
    <t>Сквер ім. Т.Г. Шевченка</t>
  </si>
  <si>
    <t xml:space="preserve">м. Хмельницький </t>
  </si>
  <si>
    <t>Управління житлово-комунального господарства Хмельницького міськвиконкому</t>
  </si>
  <si>
    <t xml:space="preserve">Створено рішенням 16 сесії обласної ради Від 4.04.2001 р № 10, розширений рішенням 22 сесії обласної ради від 21.03.2002 р. </t>
  </si>
  <si>
    <t>Іванковецький</t>
  </si>
  <si>
    <t>с. Іванківці Новоушицького району</t>
  </si>
  <si>
    <t>Пилипо–Хребтіївська сільська рада</t>
  </si>
  <si>
    <t>Рішенням 13 сесії обласної ради від 25 грудня 1997 року № 5</t>
  </si>
  <si>
    <t>Смт. Чемерівці вул. І. Франка</t>
  </si>
  <si>
    <t>Чемеровецька селищна рада</t>
  </si>
  <si>
    <t>Решнівецький</t>
  </si>
  <si>
    <t>с. Решнівка</t>
  </si>
  <si>
    <t>Решнівецька сільська рада Старокостянтинівського району</t>
  </si>
  <si>
    <t>Рішення 24 сесії обласної ради від 18.11.2009 р. № 20-24/2009</t>
  </si>
  <si>
    <t>Дендропарк «Поділля»</t>
  </si>
  <si>
    <t>м.Хмельницький на перетині проспекту Миру та Старокостянтинівського шосе</t>
  </si>
  <si>
    <t>Розпорядженням виконкому обласної ради депутатів трудящих від 30.01.1969 року № 72-р Змінено категорію рішенням сесії обласної ради від 11.07.2007 р. № 23-9/2007</t>
  </si>
  <si>
    <t>Миньковецький</t>
  </si>
  <si>
    <t xml:space="preserve">Миньковецьке л-во </t>
  </si>
  <si>
    <t>Розпорядженням виконкому обласної ради депутатів трудящих від 30.011969 року № 72-р Змінено категорію рішенням сесії обласної ради від 11.07.2007 р. № 23-9/2007</t>
  </si>
  <si>
    <t>Отроківський</t>
  </si>
  <si>
    <t>Центральна частина с. Отроків Новоушицького району</t>
  </si>
  <si>
    <t>Отроківська сільська рада</t>
  </si>
  <si>
    <t>Рішенням 10 сесії обласної ради від 29.02.2000 р № 10 Змінено категорію рішенням сесії обласної ради від 11.07.2007 р. № 23-9/2007</t>
  </si>
  <si>
    <t>Флора</t>
  </si>
  <si>
    <t>С. Пільний Олексинець</t>
  </si>
  <si>
    <t>Пільноолексинецька сільська рада</t>
  </si>
  <si>
    <t>Урочище «Жабинецькі дачі» кв. 1, 4, 5, 8.</t>
  </si>
  <si>
    <t>Рішенням Хмельницького облвиконкому від19.10.1988 року №153</t>
  </si>
  <si>
    <t>Запуск</t>
  </si>
  <si>
    <t>За 3 км на південний схід  від  с.Варівці</t>
  </si>
  <si>
    <t>Поблизу м.Городок</t>
  </si>
  <si>
    <t>Бедриковецька сільська рада Городоцького р-ну</t>
  </si>
  <si>
    <t>Козацький яр</t>
  </si>
  <si>
    <t>Схил р.Тростянець в урочищі «Стара гребля»</t>
  </si>
  <si>
    <t>Плодорадгосп «Городоцький» м.ГородокГородоцького р-ну</t>
  </si>
  <si>
    <t>Липник</t>
  </si>
  <si>
    <t>Ліс біля с.Слобідка Шелехівська</t>
  </si>
  <si>
    <t>СЛКП “Флора” Деражнянського р-ну</t>
  </si>
  <si>
    <t>Поблизу с. Плужне</t>
  </si>
  <si>
    <t>Плужнянська сільська рада Ізяславського р-ну</t>
  </si>
  <si>
    <t>Радошівське</t>
  </si>
  <si>
    <t>Поблизу с. Радошівка</t>
  </si>
  <si>
    <t>Радошівська сільська рада Ізяславського р-ну</t>
  </si>
  <si>
    <t>Рішенням 2 сесії обласної ради народних депутатів від 28.10.1994 року №7</t>
  </si>
  <si>
    <t>Гайок</t>
  </si>
  <si>
    <t>На околиці с. Михля</t>
  </si>
  <si>
    <t>Лютарська сільська рада Ізяславського р-ну</t>
  </si>
  <si>
    <t>Рішенням сесії обласної ради народних депутатів від 25.12.1992 року №7Розширено площу рішення сесії обласної ради від 28.10.1994  р. № 7</t>
  </si>
  <si>
    <t>Михайлівецьке</t>
  </si>
  <si>
    <t>Красилівське л-во кв. 56-64</t>
  </si>
  <si>
    <t>ДП «Старокостянтинів-ський лісгосп»</t>
  </si>
  <si>
    <t>Радіснянське</t>
  </si>
  <si>
    <t>Околиця с.Радісне</t>
  </si>
  <si>
    <t>Грабарка</t>
  </si>
  <si>
    <t>Козачківське л-во кв. 54, діл. 2</t>
  </si>
  <si>
    <t>Козачки</t>
  </si>
  <si>
    <t>Козачківське л-во кв. 20, діл. 15</t>
  </si>
  <si>
    <t>Морозівське</t>
  </si>
  <si>
    <t>Поблизу с.Миролюбне колгоспний ліс кв.3, вид 19, 20</t>
  </si>
  <si>
    <t>Корнаківський ліс</t>
  </si>
  <si>
    <t>Поблизу с.Проскурівка</t>
  </si>
  <si>
    <t>ДГ «Проскурівська” с.ПроскурівкаЯрмолинецького р-ну</t>
  </si>
  <si>
    <t xml:space="preserve">Рішенням облвиконкому від 4.09.1982 року № 278    Змешено площу рішенням виконкому обласної ради народних депутатів від 16.10.1991 р. № 171     </t>
  </si>
  <si>
    <t>Адамове займисько</t>
  </si>
  <si>
    <t>Поблизу с. Радошівка Ізяславського р-ну</t>
  </si>
  <si>
    <t xml:space="preserve">Радошівська сільська рада </t>
  </si>
  <si>
    <t>Рішенням 10 сесії облради від 29.02.2000 р. № 10</t>
  </si>
  <si>
    <t xml:space="preserve">Вільшина </t>
  </si>
  <si>
    <t>Східна частина м.НетішинКривинське л-во кв. 3, 6.</t>
  </si>
  <si>
    <t>Рішенням сесії обласної ради від 16.12.1998 року № 13</t>
  </si>
  <si>
    <t>Семенівське</t>
  </si>
  <si>
    <t>Заплава р. Семенівка поблизу с. Денисівка Білогірського району</t>
  </si>
  <si>
    <t>Рішенням 22 сесії обласної ради від 21.03.2002 р.№ 11</t>
  </si>
  <si>
    <t>Лезнівецьке</t>
  </si>
  <si>
    <t>Хмельницьке л-во кв. 37 Головного підприємства ДЛГО „Хмельницькліс”</t>
  </si>
  <si>
    <t>Створено, як парк-пам’ятка садово-паркового м-ва рішенням облвиконкому від 17.07.77 р. пере заповідано зі зміною категоріїРішенням 11 сесії облради від 30.03.2004 р. № 22-11/2004</t>
  </si>
  <si>
    <t>Корчі</t>
  </si>
  <si>
    <t>В урочищі «Корчі» в південно-західній частині с. Шпичинці Хмельницького р-ну</t>
  </si>
  <si>
    <t>Шпичинецька сільська рада</t>
  </si>
  <si>
    <t>Березина</t>
  </si>
  <si>
    <t>Ярмолинецьке л-во, кв. 34-41</t>
  </si>
  <si>
    <t xml:space="preserve">Рішенням облвиконкому від 14.07.1977 р. № 213Рішенням виконкому Хмельницької облради народних депутатів від 21.11.1984 р. № 242 переведено з категорії парк-пам¢яткасадово-паркового мистецтва в категорію заповідне урочище </t>
  </si>
  <si>
    <t>“Мальованка”</t>
  </si>
  <si>
    <t>Шепетівський, Полонський райони</t>
  </si>
  <si>
    <t>ДП «Шепетівський лісгосп», ЛКП “Лісовик”</t>
  </si>
  <si>
    <t>Рішенням 6 сесії обласної ради від 11.05.1998 року № 21</t>
  </si>
  <si>
    <t>Ботанічний сад Хмельницького національного університету</t>
  </si>
  <si>
    <t>м. Хмельницький вул.. Інститутська (територія Хмельницького національного університету)</t>
  </si>
  <si>
    <t>Хмельницький національний університет</t>
  </si>
  <si>
    <t>Рішенням сесії обласної ради від 18.11.2009 р. № 20-24/2009</t>
  </si>
  <si>
    <t>Кам’янець-Подільський</t>
  </si>
  <si>
    <t>м.Кам’янець-Подільський вул. Тімірязєва, 47</t>
  </si>
  <si>
    <t>Відділ освіти Кам’янець-Подільської  міської ради</t>
  </si>
  <si>
    <t xml:space="preserve">Рішенням обласної ради від 16.12.1998 року №13 </t>
  </si>
  <si>
    <t xml:space="preserve">Івахновецький </t>
  </si>
  <si>
    <t>Кармалюкова гора</t>
  </si>
  <si>
    <t>Совий яр</t>
  </si>
  <si>
    <t xml:space="preserve"> Княжпільський</t>
  </si>
  <si>
    <t>Циківський</t>
  </si>
  <si>
    <t>Сокіл</t>
  </si>
  <si>
    <t>Велика і Мала Бугаїха</t>
  </si>
  <si>
    <t>Сатанівський</t>
  </si>
  <si>
    <t>Китайгородське відслонення</t>
  </si>
  <si>
    <t>Смотрицький каньйон</t>
  </si>
  <si>
    <t>Печера «Атлантида»</t>
  </si>
  <si>
    <t>Товтра «Самовита»</t>
  </si>
  <si>
    <t>Сатанівська перлина</t>
  </si>
  <si>
    <t>Івахнівецький ліс</t>
  </si>
  <si>
    <t>Сорочинські Товтри</t>
  </si>
  <si>
    <t>Староушицький</t>
  </si>
  <si>
    <t>Товтри Садова та Деренова</t>
  </si>
  <si>
    <t>Черчецька Товтра</t>
  </si>
  <si>
    <t>Вільховецькі товтри</t>
  </si>
  <si>
    <t>Китайгородський ліс</t>
  </si>
  <si>
    <t>Мукшанський</t>
  </si>
  <si>
    <t>Устянський</t>
  </si>
  <si>
    <t>Нігинська товтра</t>
  </si>
  <si>
    <t>Три горби</t>
  </si>
  <si>
    <t>Лазарево</t>
  </si>
  <si>
    <t>Наддністрянський</t>
  </si>
  <si>
    <t>На валу</t>
  </si>
  <si>
    <t>Павлові криниці</t>
  </si>
  <si>
    <t>Разом: заказників ентомологічних</t>
  </si>
  <si>
    <t>Врублівецький ліс</t>
  </si>
  <si>
    <t>Деренівка</t>
  </si>
  <si>
    <t>Явір</t>
  </si>
  <si>
    <t>Липа кримська</t>
  </si>
  <si>
    <t>Липа європейська, форма розсіченолиста</t>
  </si>
  <si>
    <t>Туя західна</t>
  </si>
  <si>
    <t>Айлант високий</t>
  </si>
  <si>
    <t xml:space="preserve">Тис ягідний </t>
  </si>
  <si>
    <t>Катальпа японська</t>
  </si>
  <si>
    <t>Біота східна</t>
  </si>
  <si>
    <t>Бундук канадський</t>
  </si>
  <si>
    <t>Ялина колюча(ф. колумбіка)</t>
  </si>
  <si>
    <t>Ялівець Віргінський</t>
  </si>
  <si>
    <t>Туя західна(біогрупа)</t>
  </si>
  <si>
    <t>Ясен звичайний(ф.плакуча)</t>
  </si>
  <si>
    <t>Катальпа</t>
  </si>
  <si>
    <t>Біота східна(Ф.пірамідальна)</t>
  </si>
  <si>
    <t>Клен Гінала</t>
  </si>
  <si>
    <t>Липа войлочна</t>
  </si>
  <si>
    <t>Липа крупнолиста</t>
  </si>
  <si>
    <t>Клен сріблястий</t>
  </si>
  <si>
    <t>Сквер</t>
  </si>
  <si>
    <t>Ялина колюча(ф. сиза)</t>
  </si>
  <si>
    <t>Біота західна</t>
  </si>
  <si>
    <t>Ялина колюча</t>
  </si>
  <si>
    <t>Клен гостролистий(ф. шаровидна)</t>
  </si>
  <si>
    <t>Біогрупа</t>
  </si>
  <si>
    <t>Дуб чершчатий</t>
  </si>
  <si>
    <t>Урочище “Липник І"</t>
  </si>
  <si>
    <t xml:space="preserve">Букові дерева </t>
  </si>
  <si>
    <t>Циківська дубина</t>
  </si>
  <si>
    <t xml:space="preserve">Дубовий ліс </t>
  </si>
  <si>
    <t>Дуб скельний</t>
  </si>
  <si>
    <t>Розріз тернавської свити</t>
  </si>
  <si>
    <t>Розріз гринчукської підсвіти</t>
  </si>
  <si>
    <t>Розріз нагорнянської свити</t>
  </si>
  <si>
    <t>Голова вітязя</t>
  </si>
  <si>
    <t>Розріз скальської серії силура</t>
  </si>
  <si>
    <t>Розріз верхньої частини канилівської серії</t>
  </si>
  <si>
    <t>Розріз баговицької свити</t>
  </si>
  <si>
    <t>Розріз канилівської свити</t>
  </si>
  <si>
    <t>Печера «Малишка-Киянка»</t>
  </si>
  <si>
    <t xml:space="preserve">Скеля-останець «Голова велетня» </t>
  </si>
  <si>
    <t xml:space="preserve">Гора-останець «Бабин писок» </t>
  </si>
  <si>
    <t>Гора «Теремець»</t>
  </si>
  <si>
    <t>Розріз субочської свити верхнього ордовика</t>
  </si>
  <si>
    <t>Скала «Соколів камінь»</t>
  </si>
  <si>
    <t>Розріз верхів рихтівської свити</t>
  </si>
  <si>
    <t xml:space="preserve">Розріз гораївської свити </t>
  </si>
  <si>
    <t>Залучанська печера</t>
  </si>
  <si>
    <t>Розріз скальської серії</t>
  </si>
  <si>
    <t>Печера в тортонських відкладах</t>
  </si>
  <si>
    <t>Товтра «Першак» з печерою</t>
  </si>
  <si>
    <t>Розріз цвиклівської свити малиновецької серії</t>
  </si>
  <si>
    <t>Разом пам`ток природи зоологічних</t>
  </si>
  <si>
    <t>Всього пам`яток прирроди місцевого значення</t>
  </si>
  <si>
    <t>Голосківський</t>
  </si>
  <si>
    <t>Чемеровецький</t>
  </si>
  <si>
    <t>денропарк</t>
  </si>
  <si>
    <t>Жабинецька дача</t>
  </si>
  <si>
    <t>зологічний парк</t>
  </si>
  <si>
    <t>Всього зоологічних парків місцевого значення</t>
  </si>
  <si>
    <t>Клен звичайний</t>
  </si>
  <si>
    <t>Ясен американський</t>
  </si>
  <si>
    <t>Берека Глоговіна</t>
  </si>
  <si>
    <t>Дерен справжній</t>
  </si>
  <si>
    <t>Біологічна група: Ясен звичайний</t>
  </si>
  <si>
    <t>Біологічна група: Липа серцелиста</t>
  </si>
  <si>
    <t>Біологічна група: Бук європейський</t>
  </si>
  <si>
    <t>ДЖПДІ м. Кам.-Подільського</t>
  </si>
  <si>
    <t>м. Кам’янець-Подільський вул. Огієнка, 89</t>
  </si>
  <si>
    <t>м. Кам’янець-Подільський вул. Франка, 9</t>
  </si>
  <si>
    <t>м. Кам’янець-Подільський вул. Огієнка, 84</t>
  </si>
  <si>
    <t>м. Кам’янець-Подільський вул. Огієнка, 93,95</t>
  </si>
  <si>
    <t>м. Кам’янець-Подільський вул. Данила Галицького, 15</t>
  </si>
  <si>
    <t>м. Кам’янець-Подільський вул.Л. Україники, 74</t>
  </si>
  <si>
    <t>м. Кам’янець-Подільський вул.Гагаріна (на територіх КПНУ ім. Огієнка)</t>
  </si>
  <si>
    <t>м. Кам’янець-Подільський вул.Шевченка, 61</t>
  </si>
  <si>
    <t>м. Кам’янець-Подільський вул. Гагаріна, 13</t>
  </si>
  <si>
    <t>м. Кам’янець-Подільський вул. Франка, 30</t>
  </si>
  <si>
    <t>м. Кам’янець-Подільський вул. Гагаріна, 67,81</t>
  </si>
  <si>
    <t>м. Кам’янець-Подільський вул. Гунська, 16,18</t>
  </si>
  <si>
    <t>м. Кам’янець-Подільський вул. Сіцінського, 2</t>
  </si>
  <si>
    <t>м. Кам’янець-Подільський вул. Пушкінська, 41,45,47,51</t>
  </si>
  <si>
    <t>м. Кам’янець-Подільський вул. Л. Українки, 101</t>
  </si>
  <si>
    <t>м. Кам’янець-Подільський вул. Татарська, 14</t>
  </si>
  <si>
    <t>м. Кам’янець-Подільський пр. Грушевського</t>
  </si>
  <si>
    <t>Канівський природний заповідник</t>
  </si>
  <si>
    <t>Адмінмежі м. Канів, Бубнівсько-Слобідської сільської ради Золотоніського району, Пекарівської, Прохорівської, Хмільнянської, Яблунівської сільських рад Канівського району</t>
  </si>
  <si>
    <t>Державний університет ім.Т.Г.Шевченка</t>
  </si>
  <si>
    <t>Постанова РМ УРСР від 27.11.68 р. № 568, Указ Президента України від 01.01.2010 № 2</t>
  </si>
  <si>
    <t>Білоозерський</t>
  </si>
  <si>
    <t>Канівський район, адміністративні межі Ліплявської сільської ради та Озерищанської сільських рад</t>
  </si>
  <si>
    <t>Указ Президента України від 11.12.2009 № 1048</t>
  </si>
  <si>
    <t>Чорнобаївський район, адмінмежі Мохнацької, Великобурімської, Лящівської сільських рад (створено на базі ландшафтного заказника загальнодержавного значення «Сулинський»)</t>
  </si>
  <si>
    <t>Указ Президента України від 10.02.2010 № 155</t>
  </si>
  <si>
    <t>Тарасів обрій</t>
  </si>
  <si>
    <t>Канівський район, кв. 10, 12, 13, 15-17 Прохорівського л-ва, КСП “Дніпро”</t>
  </si>
  <si>
    <t>Прохорівське л-во, КСП “Дніпро”</t>
  </si>
  <si>
    <t>Постанова РМ УРСР від 18.01.90 р. № 4</t>
  </si>
  <si>
    <t>Липівський заказник</t>
  </si>
  <si>
    <t>Акваторія Кременчуцького водосховища в трикутнику с.Кедина гора – с.Чапаєвка – ст.Панське Золотоніського району</t>
  </si>
  <si>
    <t>МГ "Вільхівська дача"</t>
  </si>
  <si>
    <t>Постанова РМ УРСР від 28.10.74 р. № 500</t>
  </si>
  <si>
    <t>Русько-Полянський заказник</t>
  </si>
  <si>
    <t>Черкаський район, Р.-Полянське л-во кв. 106 вид. 6, 9, 10, 13, 17, кв. 107 вид. 1, 2, 143, 15, 17, 19, 23</t>
  </si>
  <si>
    <t xml:space="preserve">ДП "Черкаське ЛМГ" </t>
  </si>
  <si>
    <t>Постанова РМ УРСР від 11.09.80 р. № 524</t>
  </si>
  <si>
    <t>Шуляцьке болото</t>
  </si>
  <si>
    <t>Жашківський район, с.Пугачівка, с.Бузівка, с.Шуляки</t>
  </si>
  <si>
    <t>СТОВ “Шуляки”</t>
  </si>
  <si>
    <t>Ріш. Обл. ради від 28.04.93 р. № 14-21, Указ Президента України від 20.08.96 р.</t>
  </si>
  <si>
    <t>Чорнобаївський район,Адмінмежі Мохнацької, Великобурімської, Кліщ енської сільських рад</t>
  </si>
  <si>
    <t>Чорнобаївська РДА</t>
  </si>
  <si>
    <t>Указ президента України від 09.12.98 № 134/98</t>
  </si>
  <si>
    <t>Закревський бір</t>
  </si>
  <si>
    <t>Городищенський район, кв. 11 Закревського л-ва кв. 1 вид. 2, кв. 8 вид. 14, кв 10 вид. 12, кв. 17 вид. 14</t>
  </si>
  <si>
    <t>ДП "Черкаське ЛМГ"</t>
  </si>
  <si>
    <t xml:space="preserve">Ріш. Обл ради від 22.05.90 р. № 95 </t>
  </si>
  <si>
    <t>Урочище “Школа”</t>
  </si>
  <si>
    <t>Канівський район, с.Полствин р.Росава</t>
  </si>
  <si>
    <t>КСП “Росава”</t>
  </si>
  <si>
    <t>Розпорядж. РМ УРСР від 14.10.75 р. № 780-р</t>
  </si>
  <si>
    <t>Козацький вал</t>
  </si>
  <si>
    <t>Лисянський район с. Журженці, с.Хиженці</t>
  </si>
  <si>
    <t>Хиженська сільська рада</t>
  </si>
  <si>
    <t>Мошенська діброва</t>
  </si>
  <si>
    <t>Черкаський район, кв. 28 Мошенського л-ва</t>
  </si>
  <si>
    <t>ДП " Черкаське ЛМГ"</t>
  </si>
  <si>
    <t>Постанова РМ УРСР від 14.10.75 р. № 780-р</t>
  </si>
  <si>
    <t>“Холодний яр”</t>
  </si>
  <si>
    <t>Чигиринський район, кв.кв. 31, 32, 33, 34, 35, 36, 37, 41, 42, 48, 49, 54, 55, 57, 58, 59 Креселецького л-ва</t>
  </si>
  <si>
    <t>ДП "Кам’янське ЛГ"</t>
  </si>
  <si>
    <t>Розпорядження РМ УРСР від 01.10.68 р. № 1085-р</t>
  </si>
  <si>
    <t>Урочище “Бурти”</t>
  </si>
  <si>
    <t>Чорнобаївський район, с.Лящівка, схил правого берега р.Сули</t>
  </si>
  <si>
    <t>Лящівська сільська рада</t>
  </si>
  <si>
    <t>Розпорядж. РМ УРСР від 16.10.75 р. № 780-р</t>
  </si>
  <si>
    <t>“Софіївка”</t>
  </si>
  <si>
    <t>м.Умань</t>
  </si>
  <si>
    <t>Національна Академія Наук України</t>
  </si>
  <si>
    <t>Постанова РМ УРСР від 22.07.83 р.№ 311</t>
  </si>
  <si>
    <t>Черкаський зоологічний парк</t>
  </si>
  <si>
    <t>м.Черкаси</t>
  </si>
  <si>
    <t>Черкаська міська рада</t>
  </si>
  <si>
    <t>Постанова РМ УРСР від 22.07.83 р. № 311</t>
  </si>
  <si>
    <t>Козачанський</t>
  </si>
  <si>
    <t>с.Козацьке Звенигородський район</t>
  </si>
  <si>
    <t>Козачанське СПТУ № 37</t>
  </si>
  <si>
    <t>Постанова РМ УРСР від 29.01.60 р. № 105</t>
  </si>
  <si>
    <t>Парк Декабристів</t>
  </si>
  <si>
    <t>м.Кам’янка Кам’янський район</t>
  </si>
  <si>
    <t>Історико-культурний заповідник</t>
  </si>
  <si>
    <t>Корсунь-Шевченківський парк</t>
  </si>
  <si>
    <t>м.Корсунь-Шевченків Корсунь-Шевченківський район</t>
  </si>
  <si>
    <t>Постанова колегії Держкомприроди УРСР від 30.08.90 р. № 18</t>
  </si>
  <si>
    <t>Тальнівський парк</t>
  </si>
  <si>
    <t>м.ТальнеТальнівський район</t>
  </si>
  <si>
    <t>ДП " Уманське лісове господарство"</t>
  </si>
  <si>
    <t>Парк ім. 50-річчя Радянської влади</t>
  </si>
  <si>
    <t>ЗАТ “Черкаси-зеленгосп”</t>
  </si>
  <si>
    <t>Постанова колегії Держкомприроди УРСР від 27.07.77 р. № 25</t>
  </si>
  <si>
    <t>Велико-Бурімський парк</t>
  </si>
  <si>
    <t>с.Велика Бурімка Чорнобаївський район</t>
  </si>
  <si>
    <t>ДП «Золотоніське ЛГ», племрадгосп “Велико-Бурімський”</t>
  </si>
  <si>
    <t>Постанова Держкомприроди УРСР від 26.12.89 р. № 32</t>
  </si>
  <si>
    <t>Землі Григорівської сільської ради</t>
  </si>
  <si>
    <t>АТЗТ “Аграрно-Екологічне Об’єднання “Трахтемирів”</t>
  </si>
  <si>
    <t>Ріш. Обл. ради від 26.02.00 р. № 14-14</t>
  </si>
  <si>
    <t>Валявський</t>
  </si>
  <si>
    <t xml:space="preserve">Городищенський район, за 5 км відм. Городище, поруч з Мліївською садстанцією </t>
  </si>
  <si>
    <t>КСП ім.Т.Г.Шевченко</t>
  </si>
  <si>
    <t>Ріш. ОВК від 22.01.82 р. № 12</t>
  </si>
  <si>
    <t>Городищенський</t>
  </si>
  <si>
    <t>Городищенський район, кв. 30 вид. 43, 44 Городищенського л-ва</t>
  </si>
  <si>
    <t>ДП "Смілянський лісгосп"</t>
  </si>
  <si>
    <t>Ріш. ОВК від 22.01.82 р № 12</t>
  </si>
  <si>
    <t>Закревський</t>
  </si>
  <si>
    <t>Городищенський район, кв. 35 вид. 1 Закревського л-ва</t>
  </si>
  <si>
    <t>Чуїхський</t>
  </si>
  <si>
    <t>Городищенський район, поруч з Мліївською садстанцією, ур. Чуїха</t>
  </si>
  <si>
    <t>КСП ім.Шевченка</t>
  </si>
  <si>
    <t>Безбородьківський</t>
  </si>
  <si>
    <t>Драбівський район, с. Безбородьки</t>
  </si>
  <si>
    <t>Безбородьківська сільська рада</t>
  </si>
  <si>
    <t>Ріш. Обл. ради від 21.12.07.р. № 14-19/V</t>
  </si>
  <si>
    <t>Пехівський</t>
  </si>
  <si>
    <t>Звенигородський район, кв. 43. вид. 1 Пехівського л-ва</t>
  </si>
  <si>
    <t>ДП "Звенигородський лісгосп"</t>
  </si>
  <si>
    <t>Ріш. ОВК від 12.01.82 р. № 12</t>
  </si>
  <si>
    <t>Золотоніський район, кв. 10 вид. 15, кв. 11 вид. 8, кв. 39 вид. 8, кв. 40 вид. 9 Вільхівського л-ва</t>
  </si>
  <si>
    <t>ДП "Золотоніське лісове господарство"</t>
  </si>
  <si>
    <t>Ріш. ОВК від 11.03.79 р.№ 136</t>
  </si>
  <si>
    <t>Хлипнівський</t>
  </si>
  <si>
    <t>Звенигородський район, кв. 56 вид. 2 Хлипнівського л-ва</t>
  </si>
  <si>
    <t>Довгий</t>
  </si>
  <si>
    <t>Золотоніський район, кв. 3 вид. 5-15 Вільхівського л-ва</t>
  </si>
  <si>
    <t>ДП "Золотоніське лісове господарство</t>
  </si>
  <si>
    <t>Коробівський</t>
  </si>
  <si>
    <t>Акваторія Кременчуцького водосховища біля с.Коробівки Золотоніського району</t>
  </si>
  <si>
    <t>Коробівська сільська рада</t>
  </si>
  <si>
    <t>Ріш. ОВК від 14.04.83 р. № 205</t>
  </si>
  <si>
    <t>Мар’янівщина</t>
  </si>
  <si>
    <t>Золотоніський район, кв. 65 вид. 5 Вільхівського л-ва</t>
  </si>
  <si>
    <t>Ріш. ОВК від 25.05.90 р. № 95</t>
  </si>
  <si>
    <t>Сушківський</t>
  </si>
  <si>
    <t>Золотоніський район, схили по окраїні с.Бубнова Слобідка</t>
  </si>
  <si>
    <t>Бубново-Слобідська сільська рада</t>
  </si>
  <si>
    <t>Ріш. ОВК від 08.01.86 р. № 7</t>
  </si>
  <si>
    <t>Тамарівський</t>
  </si>
  <si>
    <t>Золотоніський район, кв. 19 вид. 4 Деньгівського л-ва</t>
  </si>
  <si>
    <t>ДП „Золотоніське лісове господарство”</t>
  </si>
  <si>
    <t>Ріш. ОВК від 11.03.79 р. № 136</t>
  </si>
  <si>
    <t>Пташині острови</t>
  </si>
  <si>
    <t>В адмінмежах Дмитрівської, Домантівської, Коробівської сільських рад Золотоніського району</t>
  </si>
  <si>
    <t xml:space="preserve">Золотоніська районна державнаадміністрація </t>
  </si>
  <si>
    <t>Ріш. Обл. ради від 28.08.09 р. № 28-8/V</t>
  </si>
  <si>
    <t>Грушківський</t>
  </si>
  <si>
    <t>Кам’янський район, кв. 39 вид. 9 Грушківського л-ва</t>
  </si>
  <si>
    <t>ДП "Кам’янський лісгосп"</t>
  </si>
  <si>
    <t>Кам’янський район, кв. 3, 18, 57 Комсомольського л-ва</t>
  </si>
  <si>
    <t>Баранів Яр</t>
  </si>
  <si>
    <t>Канівський район,с. Пшеничники</t>
  </si>
  <si>
    <t>Пшеничанська сільська рада</t>
  </si>
  <si>
    <t>“Ведмеже” і “Березове”</t>
  </si>
  <si>
    <t>Канівський район,с. Курилівка</t>
  </si>
  <si>
    <t>Курилівська сільська рада</t>
  </si>
  <si>
    <t>Ріш. Обл. ради від 08.04.00 р. № 15-4</t>
  </si>
  <si>
    <t>"Верболози"</t>
  </si>
  <si>
    <t xml:space="preserve">Канівський район,с. Пекарі </t>
  </si>
  <si>
    <t>Пекарівська сільська рада</t>
  </si>
  <si>
    <t>ріш. обл. ради від 03.07.02 № 2-8</t>
  </si>
  <si>
    <t>"Гайдарове"</t>
  </si>
  <si>
    <t>Канівський район, околиця с. Ліпляво</t>
  </si>
  <si>
    <t>Ліплявська сільська рада</t>
  </si>
  <si>
    <t>“Котлован”</t>
  </si>
  <si>
    <t>Канівський район, с.Курилівка (залізничний тунель)</t>
  </si>
  <si>
    <t>Курилівський</t>
  </si>
  <si>
    <t>Канівський район, с.Курилівка</t>
  </si>
  <si>
    <t>Канівський район, кв. 43 Михайлівського л-ва</t>
  </si>
  <si>
    <t>ДП "Канівське ЛГ"</t>
  </si>
  <si>
    <t>"Руди"</t>
  </si>
  <si>
    <t xml:space="preserve">Канівський район,с. Пшеничники </t>
  </si>
  <si>
    <t>Пшеничницька сільська рада</t>
  </si>
  <si>
    <t>Кайтанівський</t>
  </si>
  <si>
    <t>Катеринопільський район, кв. 68 вид. 2 Катеринопільського л-ва</t>
  </si>
  <si>
    <t>ДП «Звенигородський лісгосп»</t>
  </si>
  <si>
    <t>“Кучерява гора”</t>
  </si>
  <si>
    <t>Корсунь-Шевченківський район, с.Квітки</t>
  </si>
  <si>
    <t>Квітчанська сільська рада</t>
  </si>
  <si>
    <t>Ріш. Обл. ради від 23.12.98 р. № 5-3</t>
  </si>
  <si>
    <t>Насадження ялівця</t>
  </si>
  <si>
    <t>Корсунь-Шевченківський район, кв. 59, вид. 3 Корсунь-Шевченківського л-ва</t>
  </si>
  <si>
    <t>ДП "К-Шевченківське лісове господарство"</t>
  </si>
  <si>
    <t>“Підсніжник”</t>
  </si>
  <si>
    <t>Корсунь-Шевченківський район, кв. 36, діл. 14 Квітчанського л-ва,</t>
  </si>
  <si>
    <t>Пісківський</t>
  </si>
  <si>
    <t>Корсунь-Шевченківський район, Стеблівська виробнича дільниця ДП «Лисянське ЛГ», кв. 12 вид. 1</t>
  </si>
  <si>
    <t>ДП "Лисянське лІсове господарство"</t>
  </si>
  <si>
    <t>Крисякове</t>
  </si>
  <si>
    <t>В адмінмежах Дзензелівської сільської ради Маньківського району</t>
  </si>
  <si>
    <t>Дзендзелівська сільська рада</t>
  </si>
  <si>
    <t>Рішення ОР від 10.11.06 № 5-9/У</t>
  </si>
  <si>
    <t>Троянове</t>
  </si>
  <si>
    <t>смт. Маньківка</t>
  </si>
  <si>
    <t>Маньківська селищна рада</t>
  </si>
  <si>
    <t>Монькове</t>
  </si>
  <si>
    <t>В адмінмежах Маньківської селищної ради Маньківського району</t>
  </si>
  <si>
    <t>Ріш. Обл. ради від 07.08.08.р. № 20-16/V</t>
  </si>
  <si>
    <t>Трушове</t>
  </si>
  <si>
    <t>Орхідеї</t>
  </si>
  <si>
    <t xml:space="preserve">Смілянський район, Сунківське лісництво, кв. 70, вид. 4 </t>
  </si>
  <si>
    <t>ДП "Смілянське лісове господарство"</t>
  </si>
  <si>
    <t>Ріш. ОВК від 08.01.86 № 7</t>
  </si>
  <si>
    <t>Собківський</t>
  </si>
  <si>
    <t>Уманський район, кв. 37 вид. 10 Собківського л-ва</t>
  </si>
  <si>
    <t>ДП "Уманське лісове господарство"</t>
  </si>
  <si>
    <t>Степківський</t>
  </si>
  <si>
    <t>Уманський район, правий схилр. Ятрань між с. Ятранівка і с. Степівка</t>
  </si>
  <si>
    <t>Степківська сільська рада</t>
  </si>
  <si>
    <t>Ріш. Обл. ради від 28.04.93 р. № 14-21</t>
  </si>
  <si>
    <t>Журбинка</t>
  </si>
  <si>
    <t>В адмінмежах Ятранівської сільської ради Уманського району</t>
  </si>
  <si>
    <t>Фермерське господарство „Гарт”</t>
  </si>
  <si>
    <t>Ріш. Обл. ради від 06.06.08 р. № 18-13/V</t>
  </si>
  <si>
    <t>Юрківський</t>
  </si>
  <si>
    <t>Уманський район, кв. 61 вид. 7 Юрківського л-ва</t>
  </si>
  <si>
    <t>Великосевастянівські Яри</t>
  </si>
  <si>
    <t>В адмінмежах Великосевастянівської сільської ради Христинівського району</t>
  </si>
  <si>
    <t>Великосевастянівська сільська рада</t>
  </si>
  <si>
    <t>Ріш. Обл. ради від 28.12.2010  № 3 - 11/VI</t>
  </si>
  <si>
    <t>«Кам’яний яр»</t>
  </si>
  <si>
    <t>В адмінмежах Ботвинівської сільської ради Христинівського району</t>
  </si>
  <si>
    <t>Ботвинівська сільська рада</t>
  </si>
  <si>
    <t>Ріш. Обл. ради від 26.12.08 № 23-13/V</t>
  </si>
  <si>
    <t>«Красноставське»</t>
  </si>
  <si>
    <t>Дахнівський</t>
  </si>
  <si>
    <t>Черкаський район, кв. 37, вид. 10, 11, 14, 16 Дахнівського л-ва</t>
  </si>
  <si>
    <t>Прироські луки</t>
  </si>
  <si>
    <t>Черкаський район, околиця с.Тубільці, ур. “Лузувате”, “Плашеня”, “Безева”</t>
  </si>
  <si>
    <t>СТОВ ім. Мічуріна</t>
  </si>
  <si>
    <t>Ріш. ОВК від 28.11.79 р. № 597</t>
  </si>
  <si>
    <t>Сфагнове болото</t>
  </si>
  <si>
    <t>Черкаський район, кв. 292 Тясминського л-ва</t>
  </si>
  <si>
    <t>“Берестово”</t>
  </si>
  <si>
    <t>Чигиринський район, кв. 92 вид. 1 Чигиринського л-ва</t>
  </si>
  <si>
    <t>ДП "Чигиринське ЛГ"</t>
  </si>
  <si>
    <t>Білосніжний</t>
  </si>
  <si>
    <t>Гушівський</t>
  </si>
  <si>
    <t>Чигиринський район, кв. 56 ДП "Чигиринське ЛГ</t>
  </si>
  <si>
    <t>Ріш. ОВК від 11.03.76 р. № 136</t>
  </si>
  <si>
    <t>Зам’ятницький</t>
  </si>
  <si>
    <t>Чигиринський район, Сх околиця с. Зам’ятниця</t>
  </si>
  <si>
    <t>Зам’ятницька сільська рада</t>
  </si>
  <si>
    <t>Зубівський</t>
  </si>
  <si>
    <t>Чигиринський район, кв. 2 вид. 3 Креселецького л-ва</t>
  </si>
  <si>
    <t>“Оля ”</t>
  </si>
  <si>
    <t>Чигиринський район, кв. 2 вид. 23 Креселецького л-ва</t>
  </si>
  <si>
    <t>Тюльпан дібровний</t>
  </si>
  <si>
    <t>Чигиринський район, , кв. 17, вид. 13 Креселецького лісництва</t>
  </si>
  <si>
    <t>Яничанський</t>
  </si>
  <si>
    <t>Чигиринський район, кв. 37, 38 Яничанського л-ва</t>
  </si>
  <si>
    <t>Бобухівщина</t>
  </si>
  <si>
    <t>Чорнобаївський район, Пд-Сх околиця с. Іркліїв, Сх колишнього с. Скородистик</t>
  </si>
  <si>
    <t>СКВ “Міжгір’я”</t>
  </si>
  <si>
    <t>Джулайка</t>
  </si>
  <si>
    <t>Чорнобаївський район, на території Придніпровської сільскої ради</t>
  </si>
  <si>
    <t>ДП "Золотоніське ЛГ"</t>
  </si>
  <si>
    <t>Ріш.Обл.ради від 17.08.04 №17-6/ІУ</t>
  </si>
  <si>
    <t>Іркліївський</t>
  </si>
  <si>
    <t xml:space="preserve">Чорнобаївський район, Пд-Зх околиця с. Іркліїв </t>
  </si>
  <si>
    <t>Червонохиженський</t>
  </si>
  <si>
    <t>Чорнобаївський район, Червонохиженська балка бл. 800 м від дороги Золотоноша-Іркліїв</t>
  </si>
  <si>
    <t>Мельниківська сільська рада</t>
  </si>
  <si>
    <t>Козацьке</t>
  </si>
  <si>
    <t>Драбівський район, адмінмежі Остапівської сільської ради</t>
  </si>
  <si>
    <t>Остапівська сільська рада</t>
  </si>
  <si>
    <t>Заплавський</t>
  </si>
  <si>
    <t>Драбівський район, с.Великий Хутір</t>
  </si>
  <si>
    <t>Великохутірська сільська рада</t>
  </si>
  <si>
    <t>Степанківський</t>
  </si>
  <si>
    <t>Драбівський район, с.Степанівка</t>
  </si>
  <si>
    <t>Білоусівський</t>
  </si>
  <si>
    <t>В адмінмежах Білоусівської сільської ради Драбівського району</t>
  </si>
  <si>
    <t>Білоусівська сільська рада</t>
  </si>
  <si>
    <t>Старорічище</t>
  </si>
  <si>
    <t>В адмінмежах Митлашівської сільської ради Драбівського району</t>
  </si>
  <si>
    <t>Митлашівська сільська рада</t>
  </si>
  <si>
    <t>Свічківський</t>
  </si>
  <si>
    <t>В адмінмежах Свічківської сільської ради Драбівського району</t>
  </si>
  <si>
    <t>Свічківська сільська рада</t>
  </si>
  <si>
    <t>Конельське болото</t>
  </si>
  <si>
    <t>Жашківський район, с.Конельська Попівка</t>
  </si>
  <si>
    <t>ТОВ мисливців та рибалок "Жашківське"</t>
  </si>
  <si>
    <t>Лебедине озеро</t>
  </si>
  <si>
    <t>Жашківський район, с.Соколівка</t>
  </si>
  <si>
    <t>Соколівська сільська рада</t>
  </si>
  <si>
    <t>Охматівський</t>
  </si>
  <si>
    <t>Жашківський район, с.Охматів</t>
  </si>
  <si>
    <t>Сабадашківський</t>
  </si>
  <si>
    <t>с.Сабадаш</t>
  </si>
  <si>
    <t>Сабадашківська сільська рада</t>
  </si>
  <si>
    <t>11.    </t>
  </si>
  <si>
    <t>Острожанський</t>
  </si>
  <si>
    <t>Жашківський район, с.Острожани</t>
  </si>
  <si>
    <t>Острожанська сільська рада</t>
  </si>
  <si>
    <t>Ріш. Обл. ради від 15.11.07.р. № 13-17/V</t>
  </si>
  <si>
    <t>Звенигородський район, с. Тарасівка</t>
  </si>
  <si>
    <t>Тарасівська сільська рада</t>
  </si>
  <si>
    <t>13.   </t>
  </si>
  <si>
    <t>Тарасів Яр</t>
  </si>
  <si>
    <t>Звенигородський район, с. Моринці</t>
  </si>
  <si>
    <t>Моринська сільська рада</t>
  </si>
  <si>
    <t>14. </t>
  </si>
  <si>
    <t>Звенигородський район, адмінмежі Боровиківської сільської ради</t>
  </si>
  <si>
    <t>Боровиківська сільська рада</t>
  </si>
  <si>
    <t>Банихівський</t>
  </si>
  <si>
    <t>Звенигородський район, с.Вільхівець</t>
  </si>
  <si>
    <t>Вільхівецька сільська рада</t>
  </si>
  <si>
    <t>Барабашківський</t>
  </si>
  <si>
    <t>Звенигородський район, с.Рижанівка</t>
  </si>
  <si>
    <t>Рижанівська ветеринарна лікарня</t>
  </si>
  <si>
    <t>Бучиківський</t>
  </si>
  <si>
    <t>Звенигородський район, кв. 45 вид. 1 Хлипнівського л-ва</t>
  </si>
  <si>
    <t>“Гільків”</t>
  </si>
  <si>
    <t>Фермер Мельник В.П.</t>
  </si>
  <si>
    <t>"Графський"</t>
  </si>
  <si>
    <t xml:space="preserve">Звенигородського району, с.Рижанівка </t>
  </si>
  <si>
    <t>Релігійна громада церкви Євангель-ських Християн Бабтистів с.Рижанівка</t>
  </si>
  <si>
    <t>Губський</t>
  </si>
  <si>
    <t>Звенигородський район, кв. 40 вид. 6, кв. 41 вид. 12 Хлипнівського л-ва</t>
  </si>
  <si>
    <t>Гудзівський</t>
  </si>
  <si>
    <t>м. Звенигородка</t>
  </si>
  <si>
    <t>СПД Каюк Я.А.</t>
  </si>
  <si>
    <t>Гризлове</t>
  </si>
  <si>
    <t>Звенигородський район, с.Юрківка</t>
  </si>
  <si>
    <t>СТОВ ім. Ватутіна</t>
  </si>
  <si>
    <t>“Джерело”</t>
  </si>
  <si>
    <t>Звенигородський район,с. Шевченкове</t>
  </si>
  <si>
    <t>Заобрудомський</t>
  </si>
  <si>
    <t>Звенигородський район, с. Водяники</t>
  </si>
  <si>
    <t>Водяницька сільська рада</t>
  </si>
  <si>
    <t>“Звенигора”</t>
  </si>
  <si>
    <t>Звенигородський район, с. Гудзівка</t>
  </si>
  <si>
    <t>Гудзівська сільська рада</t>
  </si>
  <si>
    <t>“Курниковий”</t>
  </si>
  <si>
    <t>Звенигородський район, с.Чижівка</t>
  </si>
  <si>
    <t>Чижівська сільська рада</t>
  </si>
  <si>
    <t>“Мельників”</t>
  </si>
  <si>
    <t>Звенигородський район, с.Гусакове</t>
  </si>
  <si>
    <t>СФГ "Поляна"голова – Вареник А.А.</t>
  </si>
  <si>
    <t>Мизинівський</t>
  </si>
  <si>
    <t>Звенигородський район, с.Мизинівка</t>
  </si>
  <si>
    <t>Мизинівська сільська рада</t>
  </si>
  <si>
    <t>“Морин”</t>
  </si>
  <si>
    <t>Мурзинівський</t>
  </si>
  <si>
    <t>Звенигородський район, с. Мурзинці</t>
  </si>
  <si>
    <t>Неморожська сільська рада</t>
  </si>
  <si>
    <t>“Наливайкове”</t>
  </si>
  <si>
    <t>Звенигородський район, с.Моринці</t>
  </si>
  <si>
    <t>Низівський</t>
  </si>
  <si>
    <t>Звенигородський район, с. Кобиляки</t>
  </si>
  <si>
    <t>Обарівшинський</t>
  </si>
  <si>
    <t>Звенигородський район, с. Вільхівець</t>
  </si>
  <si>
    <t>“Озеро”</t>
  </si>
  <si>
    <t>Панський</t>
  </si>
  <si>
    <t>Звенигородський район,с. Михайлівка</t>
  </si>
  <si>
    <t>СФГ "Яблунька"</t>
  </si>
  <si>
    <t>Питовник</t>
  </si>
  <si>
    <t>с.Козацьке</t>
  </si>
  <si>
    <t>Козацька сільська рада</t>
  </si>
  <si>
    <t>Попівський</t>
  </si>
  <si>
    <t>Звенигородський район, с. Рижанівка</t>
  </si>
  <si>
    <t>Рижанівська сільська рада</t>
  </si>
  <si>
    <t>Приворотський</t>
  </si>
  <si>
    <t>Звенигородський район, кв. 47 вид. 1 Вільхівецького л-ва</t>
  </si>
  <si>
    <t>ДП "Звенигородське ЛГ"</t>
  </si>
  <si>
    <t>Птахоферма</t>
  </si>
  <si>
    <t>Звенигородський район, с. Козацьке</t>
  </si>
  <si>
    <t>Рудьково</t>
  </si>
  <si>
    <t>Свяченський</t>
  </si>
  <si>
    <t>Сколиватський</t>
  </si>
  <si>
    <t>Звенигородський район, м.Ватутіно</t>
  </si>
  <si>
    <t>ДКВП “Водока-нал” м. Ватутіно</t>
  </si>
  <si>
    <t>Скороходівський</t>
  </si>
  <si>
    <t>Звенигородський район, с. Ново-Українка</t>
  </si>
  <si>
    <t>Старобудівський</t>
  </si>
  <si>
    <t>Звенигородський район, с.Стара Буда</t>
  </si>
  <si>
    <t>Стецівський</t>
  </si>
  <si>
    <t>Звенигородський район, с. Стецівка</t>
  </si>
  <si>
    <t>Стецівська сільська рада</t>
  </si>
  <si>
    <t>Хуторянський</t>
  </si>
  <si>
    <t>Звенигородський район, с. Попівка</t>
  </si>
  <si>
    <t>Попівська сільська рада</t>
  </si>
  <si>
    <t>Ріш. Обл.. ради від 23.12.98 р. № 5-3</t>
  </si>
  <si>
    <t>Шахтарський</t>
  </si>
  <si>
    <t>Шахтінський</t>
  </si>
  <si>
    <t>Звенигородський район, с. Богачівка</t>
  </si>
  <si>
    <t>Богачівська сільська рада</t>
  </si>
  <si>
    <t>Яличанський</t>
  </si>
  <si>
    <t>Звенигородський район, с. Майданівка</t>
  </si>
  <si>
    <t>Хлипнівська сільська рада</t>
  </si>
  <si>
    <t>Громадський</t>
  </si>
  <si>
    <t>В адмінмежах Боровиківської сільської ради Звенигородського району</t>
  </si>
  <si>
    <t>Павловський</t>
  </si>
  <si>
    <t>В адмінмежах Ризинської сільської ради Звенигородського району</t>
  </si>
  <si>
    <t>Ризинська сільська рада</t>
  </si>
  <si>
    <t>Ріш. Обл. ради від 23.06.10 р. № 34-9/V</t>
  </si>
  <si>
    <t>Кононівський (3 ділянки)</t>
  </si>
  <si>
    <t>Канівський район, с.Кононча</t>
  </si>
  <si>
    <t>Кононівська сільська рада</t>
  </si>
  <si>
    <t>Канівський район, с. Мартинівка</t>
  </si>
  <si>
    <t>Мартинівська сільська рада</t>
  </si>
  <si>
    <t>Сажалківський</t>
  </si>
  <si>
    <t>Канівський район, с. Черниші</t>
  </si>
  <si>
    <t>Чернишська сільська рада</t>
  </si>
  <si>
    <t>Синявський</t>
  </si>
  <si>
    <t>Канівський район, с. Синявка</t>
  </si>
  <si>
    <t>Козарівська сільська рада</t>
  </si>
  <si>
    <t>Чернишівський</t>
  </si>
  <si>
    <t>Став</t>
  </si>
  <si>
    <t>Камянський район, в адмінмежах  Радиванівської сільської ради</t>
  </si>
  <si>
    <t>Радиванівська сільська рада</t>
  </si>
  <si>
    <t>Ріш. Обл. ради від 28.12.2010  № 3 - 11/V</t>
  </si>
  <si>
    <t>Олійниківка</t>
  </si>
  <si>
    <t>Катеринопільський район, в адмінмежах Мокрокалигірської сільської ради</t>
  </si>
  <si>
    <t>Мокрокалигірська сільська рада</t>
  </si>
  <si>
    <t>Бродецький</t>
  </si>
  <si>
    <t>Катеринопільський район, с. Бродецьке</t>
  </si>
  <si>
    <t>Бродецька сільська рада</t>
  </si>
  <si>
    <t>Мокрокалигірський</t>
  </si>
  <si>
    <t xml:space="preserve">Катеринопільський район, адмінмежі Мокрокалигірської сільської ради </t>
  </si>
  <si>
    <t>Ріш. Обл. ради від 27.01.09 № 23/V</t>
  </si>
  <si>
    <t>Єрківський</t>
  </si>
  <si>
    <t xml:space="preserve">Катеринопільський район, адмінмежі Єрківської селищної ради </t>
  </si>
  <si>
    <t>Єрківська селищна рада</t>
  </si>
  <si>
    <t>Волова балка</t>
  </si>
  <si>
    <t>Катеринопільський район, с. Пальчик</t>
  </si>
  <si>
    <t>СТОВ  “Україна”</t>
  </si>
  <si>
    <t>Катеринопільський</t>
  </si>
  <si>
    <t>смт.Катеринопіль</t>
  </si>
  <si>
    <t>“Казберова криниця”</t>
  </si>
  <si>
    <t>Корсунь-Шевченківський район, кв. 32 вид. 15 Квітчанського л-ва</t>
  </si>
  <si>
    <t>Боярський</t>
  </si>
  <si>
    <t>Лисянський район, с. Боярка</t>
  </si>
  <si>
    <t>Боярська сільська рада</t>
  </si>
  <si>
    <t>Ріш. ОВК від 28.11.79 р.№ 597</t>
  </si>
  <si>
    <t>Босівський</t>
  </si>
  <si>
    <t>Лисянський район, с. Босівка</t>
  </si>
  <si>
    <t>Босівська сільська рада</t>
  </si>
  <si>
    <t>Бужанський</t>
  </si>
  <si>
    <t>Лисянський район, с. Бужанка</t>
  </si>
  <si>
    <t>Бужанська сільська рада</t>
  </si>
  <si>
    <t>Виноградський</t>
  </si>
  <si>
    <t>Лисянський район, с. Виноград</t>
  </si>
  <si>
    <t>Виноградська сільська рада</t>
  </si>
  <si>
    <t>Войтилівський</t>
  </si>
  <si>
    <t>Лисянський район, с. Войтилівка</t>
  </si>
  <si>
    <t>ПП Галушко Л.В.</t>
  </si>
  <si>
    <t>Кам’янобродський</t>
  </si>
  <si>
    <t>Лисянський район, с. Кам’яний Брід</t>
  </si>
  <si>
    <t>Кам’янобрідська сільська рада</t>
  </si>
  <si>
    <t>“Карлзбад”</t>
  </si>
  <si>
    <t>смт. Лисянка, правий берег р. ГнилийТікич</t>
  </si>
  <si>
    <t>Комунальне підприємство “Благоустрій”</t>
  </si>
  <si>
    <t>Лисянський</t>
  </si>
  <si>
    <t>смт. Лисянка</t>
  </si>
  <si>
    <t>Лисянська селищна рада</t>
  </si>
  <si>
    <t>Лисянський -   ІІ</t>
  </si>
  <si>
    <t>Півд.-східна околиця смт. Лисянка, заплава р. Гнилий Тікич</t>
  </si>
  <si>
    <t>Ріш. Обл. ради від 28.04.93 р.№ 14-21</t>
  </si>
  <si>
    <t>Лисянський район, с. Мар’янівка</t>
  </si>
  <si>
    <t>СТОВ "Торговий дім "Лисянка Агро"</t>
  </si>
  <si>
    <t>Площівський</t>
  </si>
  <si>
    <t>Лисянський район, кв. 6 вид. 1 Почапинської виробн. дільниці Лисянського ДЛГ</t>
  </si>
  <si>
    <t>ДП " Лисянське ЛГ"</t>
  </si>
  <si>
    <t>Почапинський</t>
  </si>
  <si>
    <t>Лисянський район, с. Почапинці</t>
  </si>
  <si>
    <t>Почапинська сільська рада</t>
  </si>
  <si>
    <t>Ріпківський</t>
  </si>
  <si>
    <t>Лисянський район, с. Ріпки</t>
  </si>
  <si>
    <t>Ріпківська сільська рада</t>
  </si>
  <si>
    <t>Семенівський</t>
  </si>
  <si>
    <t>Лисянський район, с. Семенівка</t>
  </si>
  <si>
    <t>Погибляцька сільська рада</t>
  </si>
  <si>
    <t>Чаплинський</t>
  </si>
  <si>
    <t>Лисянський район, с. Чаплинка</t>
  </si>
  <si>
    <t>Чаплинська сільська рада</t>
  </si>
  <si>
    <t>Хиженський</t>
  </si>
  <si>
    <t>Лисянський район, с. Хиженці</t>
  </si>
  <si>
    <t>Шестеринський</t>
  </si>
  <si>
    <t>Лисянський район, с. Шестеринці</t>
  </si>
  <si>
    <t>Шестеринська сільська рада</t>
  </si>
  <si>
    <t>Лисянський район, с. Яблунівка</t>
  </si>
  <si>
    <t>Гнилий Тікич</t>
  </si>
  <si>
    <t>В адмінмежах Лисянської селищної ради</t>
  </si>
  <si>
    <t>Ріш. Обл. ради від 26.06.09 р. № 27-10/V</t>
  </si>
  <si>
    <t>Мартинів</t>
  </si>
  <si>
    <t>Маньківський район, с. Молодецьке</t>
  </si>
  <si>
    <t>Молодецька сільська рада</t>
  </si>
  <si>
    <t>Ріш. Обл. ради від 22.11.2011 р.  № 9-9/V</t>
  </si>
  <si>
    <t>Любительський</t>
  </si>
  <si>
    <t>Маньківський район, с. Кривець</t>
  </si>
  <si>
    <t>Кривецька сільська рада</t>
  </si>
  <si>
    <t>Бабків ставок</t>
  </si>
  <si>
    <t>Маньківський район, с. Дзендзелівка</t>
  </si>
  <si>
    <t>Ріш. ОВК №14 - 6 від 17.02.03</t>
  </si>
  <si>
    <t>Вікторівський</t>
  </si>
  <si>
    <t>Маньківський район, с. Вікторівка</t>
  </si>
  <si>
    <t>Вікторівська сільська рада</t>
  </si>
  <si>
    <t>Кинашівський</t>
  </si>
  <si>
    <t>Кислинський</t>
  </si>
  <si>
    <t>Маньківський район, с. Кислин</t>
  </si>
  <si>
    <t>Кислинська сільська рада</t>
  </si>
  <si>
    <t>Красноставський</t>
  </si>
  <si>
    <t>Маньківський район, с. Красноставка</t>
  </si>
  <si>
    <t>Свячене</t>
  </si>
  <si>
    <t>Болото Руда</t>
  </si>
  <si>
    <t>В адмінмежах Добрянської сільської радиМаньківського району</t>
  </si>
  <si>
    <t>Курбетівський</t>
  </si>
  <si>
    <t>Кутівський</t>
  </si>
  <si>
    <t>Маньківський район, с.Кути</t>
  </si>
  <si>
    <t>Кутівська сільська рада</t>
  </si>
  <si>
    <t>Полківничий</t>
  </si>
  <si>
    <t>Маньківський район, с. Іваньки</t>
  </si>
  <si>
    <t>Іваньківська сільська рада</t>
  </si>
  <si>
    <t>Рогівський</t>
  </si>
  <si>
    <t>Маньківський район, с. Роги</t>
  </si>
  <si>
    <t>Рогівська сільська рада</t>
  </si>
  <si>
    <t>Русалівський</t>
  </si>
  <si>
    <t>Маньківський район, с. Русалівка</t>
  </si>
  <si>
    <t>Русалівська сільська рада</t>
  </si>
  <si>
    <t>Цибулівський</t>
  </si>
  <si>
    <t>Монастирищенський район, с. Івахни</t>
  </si>
  <si>
    <t>Івахнянська сільська рада</t>
  </si>
  <si>
    <t>Монастирищенський район,с. Шарнопіль</t>
  </si>
  <si>
    <t>Зарубинецька  сільська рада</t>
  </si>
  <si>
    <t>Степівська Руда</t>
  </si>
  <si>
    <t>В адмінмежах Степівської сільської ради Монастирищенського району</t>
  </si>
  <si>
    <t>Степівська сільська рада</t>
  </si>
  <si>
    <t>Сунківський</t>
  </si>
  <si>
    <t>Смілянський район, с. Сунки</t>
  </si>
  <si>
    <t>Сунківська сільська рада</t>
  </si>
  <si>
    <t>Ірдинське болото</t>
  </si>
  <si>
    <t>Смілянський район: Пн-Сх околиця м.Сміли, землі КСП–126,0 га, Смілянське л-во ДП "Смілянське ЛГ"–246,9 га; Черкаський район: кв. 297-300, 303 Тясминського л-ва ДП "Черкаське ЛМГ"–484,6 га</t>
  </si>
  <si>
    <t>ДП "Смілянське ЛГ", Костянтинівська сільська рада, ДП " Черкаське ЛМГ"</t>
  </si>
  <si>
    <t>Урочище Одая</t>
  </si>
  <si>
    <t>в адмінмежах Лісівської сільської ради Тальнівського району</t>
  </si>
  <si>
    <t>Лісівська сільська рада</t>
  </si>
  <si>
    <t>Ріш. Обл. ради від 15.02.2011 № 4 - 13/VI</t>
  </si>
  <si>
    <t>Черкаський район, с. Руська Поляна вул. Леніна – Паризької комуни</t>
  </si>
  <si>
    <t>Русько –Полянська сільська рада</t>
  </si>
  <si>
    <t>"Озерце біленьке"</t>
  </si>
  <si>
    <t>Чигиринський район, кв. 19, вид. 11 Чигиринського лісництва</t>
  </si>
  <si>
    <t>Старотясминський</t>
  </si>
  <si>
    <t>Чигиринський район, с. Зам’ятниця</t>
  </si>
  <si>
    <t>Худоліївська сільська рада</t>
  </si>
  <si>
    <t>Загородищанський</t>
  </si>
  <si>
    <t>Чорнобаївський район, с.Загородище</t>
  </si>
  <si>
    <t>Савківський</t>
  </si>
  <si>
    <t>Чорнобаївський район, с. Савківка</t>
  </si>
  <si>
    <t>Чорнобаївська селищна рада</t>
  </si>
  <si>
    <t>Ревбинський</t>
  </si>
  <si>
    <t>Чорнобаївський район, с. Ревбинці</t>
  </si>
  <si>
    <t>Ревбинецька сільська рада</t>
  </si>
  <si>
    <t>Котів яр</t>
  </si>
  <si>
    <t>Шполянський район, с.Сигнаївка</t>
  </si>
  <si>
    <t>Сигнаївська сільська рада</t>
  </si>
  <si>
    <t>111. </t>
  </si>
  <si>
    <t>Митницький</t>
  </si>
  <si>
    <t>Шполянський район, с. Лебедин</t>
  </si>
  <si>
    <t>Лебединська сільська рада</t>
  </si>
  <si>
    <t>Шполянський район, с. Журавка</t>
  </si>
  <si>
    <t>Журавська сільська рада</t>
  </si>
  <si>
    <t>113. </t>
  </si>
  <si>
    <t>Совгирів</t>
  </si>
  <si>
    <t>Шполянський район, с. Товмач</t>
  </si>
  <si>
    <t>Товмачівська сільська рада</t>
  </si>
  <si>
    <t>114 .</t>
  </si>
  <si>
    <t>Шостачка, Ракові верби</t>
  </si>
  <si>
    <t>Шполянський район, с. Матусів</t>
  </si>
  <si>
    <t>Матусівська сільська рада</t>
  </si>
  <si>
    <t>Монастирський</t>
  </si>
  <si>
    <t>Городищенський район, околиця м. Городище</t>
  </si>
  <si>
    <t>Жашківський</t>
  </si>
  <si>
    <t>Жашківський район, околиця м.Жашків</t>
  </si>
  <si>
    <t>Гусаківський</t>
  </si>
  <si>
    <t>Гусаківська сільська рада</t>
  </si>
  <si>
    <t>Стебнівський</t>
  </si>
  <si>
    <t>Звенигородський район, урочище «Маслянки»</t>
  </si>
  <si>
    <t>СТОВ «Стебне»</t>
  </si>
  <si>
    <t>Рішення облвиконкому від 14.04.83 № 205</t>
  </si>
  <si>
    <t>Тарапунський</t>
  </si>
  <si>
    <t>Кам’янський район, х. Червона Діброва</t>
  </si>
  <si>
    <t>Тікичський</t>
  </si>
  <si>
    <t>смт. Катеринопіль</t>
  </si>
  <si>
    <t>СТОВ “Катеринопільське”</t>
  </si>
  <si>
    <t>Будищанський</t>
  </si>
  <si>
    <t>Лисянський район, с. Будище</t>
  </si>
  <si>
    <t>Будищанська сільська рада</t>
  </si>
  <si>
    <t>Стрілецький</t>
  </si>
  <si>
    <t>смт. Маньківка, ур. “Стрілище”, 4 км в бік с.Кишенці</t>
  </si>
  <si>
    <t>Ріш. ОВК від 14.04.83 р. № 201</t>
  </si>
  <si>
    <t>Гончарів яр</t>
  </si>
  <si>
    <t>Монастирищенський район, с.Халаїдово</t>
  </si>
  <si>
    <t>Халаїдівська сільська рада</t>
  </si>
  <si>
    <t>Орадівський</t>
  </si>
  <si>
    <t>Христинівський район, с.Орадівка</t>
  </si>
  <si>
    <t>Орадівська сільська рада</t>
  </si>
  <si>
    <t>Підгірський</t>
  </si>
  <si>
    <t>Чорнобаївський район, с. Крутьки</t>
  </si>
  <si>
    <t>Крутьківська сільська рада</t>
  </si>
  <si>
    <t>Шполянський район, с.Ярославка</t>
  </si>
  <si>
    <t>Веселокутська  сільська рада</t>
  </si>
  <si>
    <t>м. Городище</t>
  </si>
  <si>
    <t>Всеукраїнська громадська організація «Асоціація рибалок України»</t>
  </si>
  <si>
    <t>Звенигородський район, х. Луки, с. Вільхівець</t>
  </si>
  <si>
    <t>Фермерське господарство “Мудрого”</t>
  </si>
  <si>
    <t>“Вітове”</t>
  </si>
  <si>
    <t>Північно-східна околиця м. Золотоноша</t>
  </si>
  <si>
    <t>Дослідне господарство “Золотоніське”</t>
  </si>
  <si>
    <t>Колонія річкових бобрів</t>
  </si>
  <si>
    <t>Канівський район, кв. 1 Михайлів-ського лісництва ДП «Канівське лісове господарство»</t>
  </si>
  <si>
    <t>ДП «Канівське лісове господарство»</t>
  </si>
  <si>
    <t>Виграївський</t>
  </si>
  <si>
    <t>Корсунь-Шевченківський район, кв. 16-21–238 га, кв. 27-19 га Корсунського л-ва, кв. 13-47–2189 га, кв. 48–113 га, кв. 12–50 га, кв. 50–41 га Виграївського л-ва, КСП ім.Хмельницького с.Виграїв, кв 1-2–18 га, смт. Стеблів, кв. 1, 24–267 га, “Зоря” м. К-Шевченків, кв. 4–71 га</t>
  </si>
  <si>
    <t>Ріш. ОВК від 22.05.90 р. № 95</t>
  </si>
  <si>
    <t>Корсунь-Шевченківський район, Стеблівське водоймище</t>
  </si>
  <si>
    <t>К-Шевченківська райрада УТМР</t>
  </si>
  <si>
    <t>Імшан</t>
  </si>
  <si>
    <t>Черкаський район, кв. 45, 54, 63, 64, 70, 76, 80 Яснозірського л-ва, околиця с. Яснозір’я</t>
  </si>
  <si>
    <t>ДП « К-ШевченківськиеЛГ»</t>
  </si>
  <si>
    <t>Ріш. ОВК від 19.03.76 р. № 177</t>
  </si>
  <si>
    <t>Мошнівський охоронна зона (280)</t>
  </si>
  <si>
    <t>Черкаський район, 300 м не доїжджаючи до поворота на звірогосподарство по автомагісталі Черкаси-Канів (озерце)</t>
  </si>
  <si>
    <t>Плавучий</t>
  </si>
  <si>
    <t>Острів „Плавучий”, в адмінмежах Тубільцівської сільської ради Черкаського району</t>
  </si>
  <si>
    <t>Тубільцівська сільська рада</t>
  </si>
  <si>
    <t>Осокінські острови</t>
  </si>
  <si>
    <t>Острови та акваторія Кременчуцького водосховища в адмінмежах Свидівоцької сільської ради Черкаського району</t>
  </si>
  <si>
    <t>Свидівська сільська рада</t>
  </si>
  <si>
    <t>Роський</t>
  </si>
  <si>
    <t>Канівський район, Держзапас. Акваторія від гирла р.Рось до с.Межиріч</t>
  </si>
  <si>
    <t>Хмільнянська сільська рада</t>
  </si>
  <si>
    <t>Ріш. ОВК від 21.11.84 р. № 354</t>
  </si>
  <si>
    <t>Бабарська оболонь</t>
  </si>
  <si>
    <t>В адмінмежах Жорнокльовівсь-кої сільської ради Драбівського району</t>
  </si>
  <si>
    <t>Жорнокльовівська сільська рада</t>
  </si>
  <si>
    <t>Неморозький</t>
  </si>
  <si>
    <t>Звенигородський район, с.Неморож</t>
  </si>
  <si>
    <t>Ріш. Обл. ради від 10.04.2009 № 26-15/V</t>
  </si>
  <si>
    <t>Максим</t>
  </si>
  <si>
    <t>Канівський район, кв.59 вид.1-7, 11-14, 18, 19 Ліплявського л-ва Золотоніського ДЛГ</t>
  </si>
  <si>
    <t>ТОВ "РСП"</t>
  </si>
  <si>
    <t>Рішення Черкаської обл. ради від 6.07.01. №20-12</t>
  </si>
  <si>
    <t>"Тальбергова дача"</t>
  </si>
  <si>
    <t xml:space="preserve">Канівський район, с. Бобриця </t>
  </si>
  <si>
    <t>Бобрицька сільська рада</t>
  </si>
  <si>
    <t>Велика Вись</t>
  </si>
  <si>
    <t>Катеринопільський район, с.Єлизаветка</t>
  </si>
  <si>
    <t>Єлизаветська сільська рада</t>
  </si>
  <si>
    <t>Березняк</t>
  </si>
  <si>
    <t>Лисянський район, адмінмежі Бужанської сільської ради</t>
  </si>
  <si>
    <t>Медова долина</t>
  </si>
  <si>
    <t xml:space="preserve">Лисянський район, адмінмежі Журжинецької сільської ради </t>
  </si>
  <si>
    <t>ФГ «Медова долина»</t>
  </si>
  <si>
    <t>Чорнокам’янський притікичський каньйон</t>
  </si>
  <si>
    <t>В адмінмежах Чорнокам’янської сільської ради Маньківського району</t>
  </si>
  <si>
    <t>Чорнокам’янська сільська рада</t>
  </si>
  <si>
    <t>Садиба пана Даховського</t>
  </si>
  <si>
    <t xml:space="preserve">Монастирищенський район, с. Леськово </t>
  </si>
  <si>
    <t>Леськівська сільська рада</t>
  </si>
  <si>
    <t>Сунківський-1</t>
  </si>
  <si>
    <t>Смілянський район, Сунківське л-во кв.37–56 га, кв. 38–29 га, кв. 43–56 га, кв. 44–36 га, кв. 48–57 га, кв. 49–43 га, кв. 52–57 га, кв. 53–55 га, кв. 54–52 га, кв. 58–67 га, кв. 59–57 га, кв. 60–69 га, кв. 65–67 га, кв. 67–65 га, кв. 73–51 га, кв. 78–37 га</t>
  </si>
  <si>
    <t>Теклінська дача</t>
  </si>
  <si>
    <t>Смілянський район, кв. 54, 55, 57-66 Смілянського л-ва</t>
  </si>
  <si>
    <t>Ріш. ОВК від 8.01.86 р. № 7</t>
  </si>
  <si>
    <t>Синюський</t>
  </si>
  <si>
    <t>Тальнівський район, гирло р.Тікич і Велика Вись в р-ні с.Чеснопіль на межі з Кіровоградською обл.</t>
  </si>
  <si>
    <t>Мошнівський</t>
  </si>
  <si>
    <t>Черкаський район, кв. 28 Мошнівського л-ва</t>
  </si>
  <si>
    <t>Мошногірський</t>
  </si>
  <si>
    <t>Черкаський район, кв. 42–87 га, 48–58 га, 49–67 га, 50–123 га, 53–113 га, 57–115 га Мошенського л-ва</t>
  </si>
  <si>
    <t>Русько-Полянський приболотний</t>
  </si>
  <si>
    <t>Черкаський район, кв. 146 вид. 1 Русько-Полянського л-ва</t>
  </si>
  <si>
    <t>Старий Тясмин</t>
  </si>
  <si>
    <t>Колишнє русло р.Тясмин, Пд-Зх окр. с. Чорнявки</t>
  </si>
  <si>
    <t>СТОВ “Чорнявка”</t>
  </si>
  <si>
    <t>Черкаський район, між старою дорогою на Бузуківський кар’єр та землями КСП ім. Ватутіна</t>
  </si>
  <si>
    <t>СКП «РАЙЛІС»</t>
  </si>
  <si>
    <t>“Рогозинські острови”</t>
  </si>
  <si>
    <t>В адмінмежах Будищанської сільської ради Черкаського району</t>
  </si>
  <si>
    <t>Кв. 75 діл. 1, 2 Мліївського л-ва</t>
  </si>
  <si>
    <t>Стебнянський</t>
  </si>
  <si>
    <t>Звенигородський район, с. Стебне</t>
  </si>
  <si>
    <t>Стебнівська сільська рада</t>
  </si>
  <si>
    <t>Бубнівські Сосни</t>
  </si>
  <si>
    <t>Золотоніський район, с.Бубнова Слобідка</t>
  </si>
  <si>
    <t>Озеро Широке</t>
  </si>
  <si>
    <t>Золотоніський район, с. Бубнова Слобідка, пойма р. Дніпро</t>
  </si>
  <si>
    <t>“Стави”</t>
  </si>
  <si>
    <t>Басейн р. Кропивни</t>
  </si>
  <si>
    <t>Кропивнянська сільська рада</t>
  </si>
  <si>
    <t>Ведмежий горіх</t>
  </si>
  <si>
    <t>смт. Драбів, північна околиця</t>
  </si>
  <si>
    <t>Драбівська селищна рада</t>
  </si>
  <si>
    <t>Ріш. ОВК від 26.06.72 р. № 367</t>
  </si>
  <si>
    <t>Садиба ВАТ “Росток”Жашківський район</t>
  </si>
  <si>
    <t>ВАТ “Росток”</t>
  </si>
  <si>
    <t>Звенигородський район, с.Вільхівець, ур “Спорне”</t>
  </si>
  <si>
    <t>ДП «Звенигородське ЛГ»</t>
  </si>
  <si>
    <t>Вікові дерева бука і каштана</t>
  </si>
  <si>
    <t>Звенигородський район, кв. 105, 108 Хлипнівського л-ва</t>
  </si>
  <si>
    <t>Ріш. ОВК від 13.05.75 р. № 288</t>
  </si>
  <si>
    <t>Вікове дерево в’яза</t>
  </si>
  <si>
    <t>Околиця м.Звенигородка</t>
  </si>
  <si>
    <t>Звенигородська міська рада</t>
  </si>
  <si>
    <t>Дуби Правди</t>
  </si>
  <si>
    <t>Садиба райполіклініки м.Звенигородка</t>
  </si>
  <si>
    <t>Ріш. ОВК від 27.06.72 р. № 367</t>
  </si>
  <si>
    <t>Дуби Т.Г.Шевченка</t>
  </si>
  <si>
    <t>Звенигородський район, с.Будище, садиба Шевченківського с/г коледжу</t>
  </si>
  <si>
    <t>Шевченківський с/г коледж</t>
  </si>
  <si>
    <t>Дуб Т.Г.Шевченка</t>
  </si>
  <si>
    <t>Шевченківське л-во ДП "Лисянське ЛГ"</t>
  </si>
  <si>
    <t>Ясень звичайний (2 дерева)</t>
  </si>
  <si>
    <t>Шевченківське л-во ДП "Лисянського ЛГ"</t>
  </si>
  <si>
    <t>Думний дуб</t>
  </si>
  <si>
    <t>В адмінмежах Будищанської сільської радиЗвенигородського району, територія Шевченківського коледжу Уманського ДАУ</t>
  </si>
  <si>
    <t>Шевченківський коледж Уманського ДАУ</t>
  </si>
  <si>
    <t>Дерева софори японської</t>
  </si>
  <si>
    <t>м.Золотоноша, вул. Петровського, 17, садиба держ. насін. станції</t>
  </si>
  <si>
    <t>Державна насіннева станція</t>
  </si>
  <si>
    <t>м.Золотоноша, вул Баха</t>
  </si>
  <si>
    <t>Золотоніська сш №6</t>
  </si>
  <si>
    <t>Липа Максимовича</t>
  </si>
  <si>
    <t>Золотоніський район, с.Богуславець</t>
  </si>
  <si>
    <t>Богуславецька сільська рада</t>
  </si>
  <si>
    <t>Насадження верби плакучої</t>
  </si>
  <si>
    <t>Околиця м.Золотоноша, р-н шпалопросочувано-го заводу</t>
  </si>
  <si>
    <t>Управління меліоративних і осушувальних систем</t>
  </si>
  <si>
    <t>Оцтові дерева</t>
  </si>
  <si>
    <t>м.Золотоноша, вул. Благовіщенська, 96а</t>
  </si>
  <si>
    <t>Золотоніська загальноосвітня школа № 6</t>
  </si>
  <si>
    <t>м.Золотоноша, сш № 6</t>
  </si>
  <si>
    <t>Тирса</t>
  </si>
  <si>
    <t>2км на північ від с.Драбівці, Золотоніського р-ну</t>
  </si>
  <si>
    <t>Драбівцівська сільська рада</t>
  </si>
  <si>
    <t>Хвилів дуб</t>
  </si>
  <si>
    <t>Золотоніський район, с.Хвилівка</t>
  </si>
  <si>
    <t>Деньгівська восьмирічна школа</t>
  </si>
  <si>
    <t xml:space="preserve">Тростянка </t>
  </si>
  <si>
    <t>Околиця м.Кам’янка</t>
  </si>
  <si>
    <t>Ріш. ОВК від 27.06.72 р.№ 367</t>
  </si>
  <si>
    <t>Козацькі майдани</t>
  </si>
  <si>
    <t>Непівська балка (сад)</t>
  </si>
  <si>
    <t>ДП „Кам’янський лісгосп”</t>
  </si>
  <si>
    <t>Верба Т.Г.Шевченка</t>
  </si>
  <si>
    <t>Канівський район, територія Шевченківсього національного заповідника</t>
  </si>
  <si>
    <t>Шевченківський національний заповідник</t>
  </si>
  <si>
    <t>Канівський район, с.Межиріч</t>
  </si>
  <si>
    <t>Горобіївська сільська рада</t>
  </si>
  <si>
    <t>Канівський район, кв. 39 вид. 4 Канівського л-ва</t>
  </si>
  <si>
    <t>Канівський район, кв. 56 вид. 1 Михайлівського л-ва</t>
  </si>
  <si>
    <t xml:space="preserve">Канівський район, кв. 36 вид. 8 Бучацького лісництва </t>
  </si>
  <si>
    <t>Вікове дерево дуба</t>
  </si>
  <si>
    <t>Канівський район, с.Горобіївка</t>
  </si>
  <si>
    <t>Ділянка вікових дубів</t>
  </si>
  <si>
    <t>Канівський район, кв. 46 вид. 4 Михайлівського л-ва</t>
  </si>
  <si>
    <t>ДП «Канівське ЛГ»</t>
  </si>
  <si>
    <t>Вікове дерево липи</t>
  </si>
  <si>
    <t xml:space="preserve">Канівський район, с. Пекарі </t>
  </si>
  <si>
    <t>Канівський район, ур. “Михайлова гора ” с.Прохорівка</t>
  </si>
  <si>
    <t>Санаторій "Жовтень"</t>
  </si>
  <si>
    <t>Канівський район, територія Шевченківського національного заповідника</t>
  </si>
  <si>
    <t>Дуб О.Кошевого</t>
  </si>
  <si>
    <t>Садиба Канівської райлікарні</t>
  </si>
  <si>
    <t>Канівська міська рада</t>
  </si>
  <si>
    <t>Дуб-красень</t>
  </si>
  <si>
    <t>Канівський район, кв. 28 діл. 1 Таганчанського л-ва</t>
  </si>
  <si>
    <t>ДП «К-Шевченківський ЛГ»</t>
  </si>
  <si>
    <t>Мартинівська липа</t>
  </si>
  <si>
    <t xml:space="preserve">Канівський район, с.Мартинівка </t>
  </si>
  <si>
    <t>Валки</t>
  </si>
  <si>
    <t>Канівський район, с. Бобриця</t>
  </si>
  <si>
    <t>м.Канів, вул.Ісковшина</t>
  </si>
  <si>
    <t>Канівський міськвиконком</t>
  </si>
  <si>
    <t>Насадження горіха манчжурського</t>
  </si>
  <si>
    <t>Канівський район, кв. 17 Таганчанського л-ва К-Шевченківського ДЛГ</t>
  </si>
  <si>
    <t>ДП «К-Шевченківське ЛГ»</t>
  </si>
  <si>
    <t>Сосна М.В.Гоголя</t>
  </si>
  <si>
    <t>Канівський район, с.Прохорівка, “Михайлова гора”</t>
  </si>
  <si>
    <t>Вікове дерево верби</t>
  </si>
  <si>
    <t>Корсунь-Шевченківський район, с.Дацьки</t>
  </si>
  <si>
    <t>Дацьківська сільська рада</t>
  </si>
  <si>
    <t>Вікові дерева груші  2 шт.</t>
  </si>
  <si>
    <t>Корсунь-Шевченківський район, с.Комарівка</t>
  </si>
  <si>
    <t>Комарівська сільська рада</t>
  </si>
  <si>
    <t>Вікове дерево липи звичайної</t>
  </si>
  <si>
    <t>Вікові яблуні графа Енгельгардта</t>
  </si>
  <si>
    <t>Вікове дерево ясеня  2 шт.</t>
  </si>
  <si>
    <t>Гайдамацький дуб</t>
  </si>
  <si>
    <t>Корсунь-Шевченківський район, Селищанське л-во ур. Дідова гора</t>
  </si>
  <si>
    <t>Дерево дуба</t>
  </si>
  <si>
    <t>Дерево липи</t>
  </si>
  <si>
    <t>Корсунь-Шевченківський район, с.Сидорівка</t>
  </si>
  <si>
    <t>Сидорівська сільська рада</t>
  </si>
  <si>
    <t>Дерево липи звичайної</t>
  </si>
  <si>
    <t>Дерево ялини звичайної</t>
  </si>
  <si>
    <t>Корсунь-Шевченківський район, кв. 58 К-Шевченківського л-ва, ур. Гончариха</t>
  </si>
  <si>
    <t>Дуб Д.М.Карбишева</t>
  </si>
  <si>
    <t>Корсунь-Шевченківський район, територія Шендерівської сш</t>
  </si>
  <si>
    <t>Шендерівська сш</t>
  </si>
  <si>
    <t>Дуб - красень</t>
  </si>
  <si>
    <t>Алея дубів</t>
  </si>
  <si>
    <t xml:space="preserve">Маньківський район, с.Дзензелівка </t>
  </si>
  <si>
    <t>Ріш. Обл. ради від 22.11.2011 р.  № 9-9/VI</t>
  </si>
  <si>
    <t>Маньківський район, с.Дзензелівка ур. “Поляна”</t>
  </si>
  <si>
    <t>Вікові дерева груші і дуба</t>
  </si>
  <si>
    <t>Маньківський район, с.Вікторівка ур. “Рогова”</t>
  </si>
  <si>
    <t>Маньківський район, с.Роги ур. “Грушківка”</t>
  </si>
  <si>
    <t>Липова алея (11 шт.)</t>
  </si>
  <si>
    <t>смт. Монастирище</t>
  </si>
  <si>
    <t>ВУ ЖКГ смт Монастирище</t>
  </si>
  <si>
    <t>Алея горіха чорного</t>
  </si>
  <si>
    <t>Смілянський район, с.Балаклея</t>
  </si>
  <si>
    <t>Сільська рада села Балаклія</t>
  </si>
  <si>
    <t>Насадження бука</t>
  </si>
  <si>
    <t>Смілянський район, кв. 45 вид. 8, кв. 16 вид. 1 Будянського л-ва</t>
  </si>
  <si>
    <t>Насадження сосни Веймутової</t>
  </si>
  <si>
    <t>Тальнівський район, кв. 36 Поташського л-ва</t>
  </si>
  <si>
    <t>Насадження сосни кримської</t>
  </si>
  <si>
    <t>Тальнівський район, кв.97 Поташського лісництва</t>
  </si>
  <si>
    <t>Одинокі дерева бука</t>
  </si>
  <si>
    <t>Тальнівський район, кв. 15 Поташського л-ва</t>
  </si>
  <si>
    <t>Одинокі дерева софори</t>
  </si>
  <si>
    <t>Тальнівський район, кв. 98 Поташського л-ва</t>
  </si>
  <si>
    <t>Уманський район, кв. 132 вид. 4 Собківського л-ва</t>
  </si>
  <si>
    <t>Ландшафтне насадження дуба</t>
  </si>
  <si>
    <t>м. Черкаси, “Соснівка”, колишній кв. 24 Дахнівського л-ва</t>
  </si>
  <si>
    <t>Соснівський райвідділ ЖКГ</t>
  </si>
  <si>
    <t>Ландшафтне насадження вікової сосни</t>
  </si>
  <si>
    <t>м. Черкаси, “Соснівка”, колишній кв. 23 Дахнівського л-ва</t>
  </si>
  <si>
    <t>м. Черкаси, територія Черкаської міської СЕС</t>
  </si>
  <si>
    <t>Черкаська міська санітар-но-епідеміоло-гічна станція</t>
  </si>
  <si>
    <t>Черкаський район, кв. 10 уч. 9 Софіївського л-ва</t>
  </si>
  <si>
    <t>Вікове дерево каштана</t>
  </si>
  <si>
    <t>Черкаський район, центральна площа с.Дубіївка</t>
  </si>
  <si>
    <t>Дубіївська сільська рада</t>
  </si>
  <si>
    <t>Високопродуктивне насадження дуба</t>
  </si>
  <si>
    <t>Черкаський район, кв. 224 вид. 24 Тясминського л-ва</t>
  </si>
  <si>
    <t>Високопродуктивне насадження сосни</t>
  </si>
  <si>
    <t>Черкаський район, кв. 116 вид. 1, 20, 21, 22 Дахнівського л-ва</t>
  </si>
  <si>
    <t>Черкаський район, кв. 159, уч. 1, 2, 10 Дубіївського л-ва</t>
  </si>
  <si>
    <t>Високопродуктивне насадження сосни з дубом</t>
  </si>
  <si>
    <t>Черкаський район, кв. 139 вид. 1, 7, 11, 19, 21, 23, 34, 35, 36 Р-Полянського л-ва</t>
  </si>
  <si>
    <t>Черкаський район, кв. 301, 304 Тясминського л-ва</t>
  </si>
  <si>
    <t>Група вікових ялин (10 шт.)</t>
  </si>
  <si>
    <t>Черкаський район, кв. 39 Мошенського л-ва</t>
  </si>
  <si>
    <t>Дерево вільхи з дубом</t>
  </si>
  <si>
    <t>Черкаський район, кв. 42 вид. 7 Свидівського л-ва по трасі Черкаси-Канів</t>
  </si>
  <si>
    <t>Дерево горіха чорного</t>
  </si>
  <si>
    <t>Черкаський район, кв. 139 вид. 10 Р-Полянського л-ва</t>
  </si>
  <si>
    <t>Дерево “Сосни-сестри”</t>
  </si>
  <si>
    <t>Черкаський район, кв. 14 вид. 6 Софіївського л-ва</t>
  </si>
  <si>
    <t>Черкаський район, кв. 39 вид. 24 Свидівського л-ва</t>
  </si>
  <si>
    <t>“Дубина”</t>
  </si>
  <si>
    <t>Черкаський район, кв. 35 вид. 10 Софіївського л-ва</t>
  </si>
  <si>
    <t>ДП «КанівськеЛГ»</t>
  </si>
  <si>
    <t>“Дядюші”</t>
  </si>
  <si>
    <t>Черкаський район, кв. 224 вид. 33 Тясминського л-ва</t>
  </si>
  <si>
    <t xml:space="preserve">Ландшафтне ннасадження дуба </t>
  </si>
  <si>
    <t>Черкаський район, кв. 43 вид. 3, 5 Свидівського л-ва</t>
  </si>
  <si>
    <t>Лісові масиви сосни з дубом</t>
  </si>
  <si>
    <t>Черкаський район, кв. 214 вид. 21 Білозірського л-ва</t>
  </si>
  <si>
    <t>Лісове насадження вікових дубів</t>
  </si>
  <si>
    <t>Черкаський район, кв. 44 вид. 43 Свидівського л-ва</t>
  </si>
  <si>
    <t>Лісові насадження дуба</t>
  </si>
  <si>
    <t>Черкаський район, кв. 9 вид. 51, 54 Дахнівського л-ва</t>
  </si>
  <si>
    <t>Лісові насадження сосни з дубом</t>
  </si>
  <si>
    <t>Черкаський район, кв. 19 вид. 6, 7 Дахнівського л-ва</t>
  </si>
  <si>
    <t>"Мати лісу"</t>
  </si>
  <si>
    <t>Черкаський район, кв. 34, вид. 2 Чорнявського лісництва</t>
  </si>
  <si>
    <t>Насадження дуба</t>
  </si>
  <si>
    <t>Черкаський район, кв. 22 вид. 6 Софіївського л-ва</t>
  </si>
  <si>
    <t>ДП "Канівське ЛМГ"</t>
  </si>
  <si>
    <t>Ріш. ОВК від 25.05.95 р. № 95</t>
  </si>
  <si>
    <t>Насадження сосни</t>
  </si>
  <si>
    <t>Черкаський район, кв. 61 вид. 1, 2, 3, 25, 30 Дахнівського л-ва</t>
  </si>
  <si>
    <t>Черкаський район, кв. 147 вид. 13 Р-Полянського л-ва</t>
  </si>
  <si>
    <t>Плантація бархата амурського</t>
  </si>
  <si>
    <t>Черкаський район, кв. 40 вид. 3 Мошенського л-ва</t>
  </si>
  <si>
    <t>Сосна “Відьмина мітла”</t>
  </si>
  <si>
    <t>Черкаський район, кв. 192 вид. 2 Дубіївського л-ва по дорозі Черкаси-Ірдинь</t>
  </si>
  <si>
    <t>Шестистовбурне дерево дуба</t>
  </si>
  <si>
    <t>Черкаський район, кв. 13 вид. 14 Свидівського л-ва</t>
  </si>
  <si>
    <t>Артанія</t>
  </si>
  <si>
    <t>В адмінмежах Геронимівської сільської ради Черкаського району</t>
  </si>
  <si>
    <t>Геронимівська сільська рада</t>
  </si>
  <si>
    <t>Дуб “Внук”</t>
  </si>
  <si>
    <t>Чигиринський район, с.Мельники, ур. “Кириківка”</t>
  </si>
  <si>
    <t>НІКЗ "Чигирин"</t>
  </si>
  <si>
    <t>Дуб Максима Залізняка</t>
  </si>
  <si>
    <t>Чигиринський район, х.Буда</t>
  </si>
  <si>
    <t>Кам’яне дерево</t>
  </si>
  <si>
    <t>Сквер в м.Чигирин</t>
  </si>
  <si>
    <t>Чигиринський райвузол зв’язку</t>
  </si>
  <si>
    <t xml:space="preserve">Сквер учасників партизанського руху </t>
  </si>
  <si>
    <t>Чигиринський район, кв. 36, вид. 1,2 Креселецького лісництва</t>
  </si>
  <si>
    <t>Дерева-сестри</t>
  </si>
  <si>
    <t>Чорнобаївський район, с.Крутьки, ур. Кропивне</t>
  </si>
  <si>
    <t xml:space="preserve">Алея Старицького </t>
  </si>
  <si>
    <t>с.Кліщинці Чорнобаївський район</t>
  </si>
  <si>
    <t>Кліщинська сільська рада</t>
  </si>
  <si>
    <t>Топильнянський велетень</t>
  </si>
  <si>
    <t>с. Топильна, Шполянського району</t>
  </si>
  <si>
    <t>Топильнянська сільська рада</t>
  </si>
  <si>
    <t>Алея липи дрібнолистої</t>
  </si>
  <si>
    <t>Шполянський район, с.Кримки, шлях на м.Кіровоград ч/з Миргород</t>
  </si>
  <si>
    <t>Кримківська сільська рада</t>
  </si>
  <si>
    <t>Шполянський район, кв. 39 вид. 10 Шполянського л-ва</t>
  </si>
  <si>
    <t>ДП " Звенигородське ЛГ"</t>
  </si>
  <si>
    <t>Шполянський район, кв. 35 вид. 10 Шполянського л-ва</t>
  </si>
  <si>
    <t>ДП" Звенигородське ЛГ"</t>
  </si>
  <si>
    <t>Дерево бука</t>
  </si>
  <si>
    <t>Шполянський район, кв. 137 вид. 11 Шполянського л-ва</t>
  </si>
  <si>
    <t>Шполянський район, кв. 137 Шполянського л-ва</t>
  </si>
  <si>
    <t xml:space="preserve">Спеціальна загальноосвітня  школа-інтернат м.Шпола </t>
  </si>
  <si>
    <t>Хлистунівське відслонення № 1</t>
  </si>
  <si>
    <t>Городищенський район, околиця с.Хлистунівка</t>
  </si>
  <si>
    <t>Хлистунівська сільська рада</t>
  </si>
  <si>
    <t>Хлистунівське відслонення № 2</t>
  </si>
  <si>
    <t>Околицям. Городище</t>
  </si>
  <si>
    <t>Городищенське відслонення іризуючих анортозитів</t>
  </si>
  <si>
    <t>В адмінмежах Городищенської міської ради</t>
  </si>
  <si>
    <t>Городищенська міська рада</t>
  </si>
  <si>
    <t>Звенигородські конгломерати</t>
  </si>
  <si>
    <t>Пд околиця м.Звенигородка</t>
  </si>
  <si>
    <t>Золотоніський район, Пд-Зх схил р.Кропивна</t>
  </si>
  <si>
    <t>Кропивнянська сільска рада</t>
  </si>
  <si>
    <t>Лузанівський розріз</t>
  </si>
  <si>
    <t>Кам’янський район, Сх околиця с.Лузанівки на лівому березі р.Сірий Ташлик</t>
  </si>
  <si>
    <t xml:space="preserve">Лузанівська сільська рада </t>
  </si>
  <si>
    <t>Скеля О.С.Пушкіна</t>
  </si>
  <si>
    <t>Околиця м.Кам’янки на р.Тясмин</t>
  </si>
  <si>
    <t>Кам’янський державний історико-культурний заповідник</t>
  </si>
  <si>
    <t>Веселий шпиль</t>
  </si>
  <si>
    <t>Канівський район, кв. 5 Григорівського л-ва, 350 м на Сх від с.Трахтемирів, гора “В’язники” береговий уступ до водосховища</t>
  </si>
  <si>
    <t>Заводищанські куполи</t>
  </si>
  <si>
    <t>Канівський район, середина Заводищанського яру, південніше від с.Пекарі (відрізок від 2,2 до 3 км гирла), Канівське л-во</t>
  </si>
  <si>
    <t>Канівські діапіри</t>
  </si>
  <si>
    <t>Канівський район, правий борт Синелового яру, 600 м на захід від с.Хмільна</t>
  </si>
  <si>
    <t>Канівські луски</t>
  </si>
  <si>
    <t>Канівський район, кв. 41 Канівського л-ва,правий схил Костянецького яру на Сх від вул.Костянець, 1,2 км в бік Дніпра від шоссе</t>
  </si>
  <si>
    <t>Канівські куести</t>
  </si>
  <si>
    <t>Кв.10 Канівського л-ва 750 м від околиці м.Канів, правий схил верхнього правого відгалудження Сухого Потоку</t>
  </si>
  <si>
    <t>Канівські світа</t>
  </si>
  <si>
    <t>Канівський район, 300 м на схід від околиці с.Монастирок. береговий уступ водосховища. Гора “Костівщина”</t>
  </si>
  <si>
    <t>Костівщина</t>
  </si>
  <si>
    <t>Канівський район, с.Монастирок, стіни яру і схил гори “Костівщина” з боку Дніпра</t>
  </si>
  <si>
    <t>Пам’ятник “Перемога праці”</t>
  </si>
  <si>
    <t>Канівський район, с.Межиріч над шляхом Черкаси-Канів</t>
  </si>
  <si>
    <t>Межиріцька сільська рада</t>
  </si>
  <si>
    <t>Тростянецький тріас</t>
  </si>
  <si>
    <t>Канівський район, лівий схил яру “Маньова” (“Поруб”) між селом і його другим відгалудженням в 200 м від півн. околиці с.Тростянець</t>
  </si>
  <si>
    <t>СКООП “Весна”</t>
  </si>
  <si>
    <t>"Хмільнянський яр"</t>
  </si>
  <si>
    <t xml:space="preserve">Канівський район, с. Хмільна </t>
  </si>
  <si>
    <t>“Великий курган”</t>
  </si>
  <si>
    <t>Корсунь-Шевченківський район, с.Моринці</t>
  </si>
  <si>
    <t>“Гора Могура”</t>
  </si>
  <si>
    <t>Корсунь-Шевченківський район, с.Хильки</t>
  </si>
  <si>
    <t>“Козацькі могили”</t>
  </si>
  <si>
    <t>Корсунь-Шевченківський район, с.Виграїв</t>
  </si>
  <si>
    <t>Виграївська сільська рада</t>
  </si>
  <si>
    <t>Острів “Зелений”</t>
  </si>
  <si>
    <t>100 м нижче мосту на р.Рось м.К-Шевченківський</t>
  </si>
  <si>
    <t>Корсунь-Шевченківський заповідник</t>
  </si>
  <si>
    <t>Ріш. ОВК від 13.06.75 р. № 288</t>
  </si>
  <si>
    <t>Скеля “Бурлачка”</t>
  </si>
  <si>
    <t>Корсунь-Шевченківський район, околиця с.Стеблів на р.Рось</t>
  </si>
  <si>
    <t>Скеля Адама Міцкевича</t>
  </si>
  <si>
    <t>Скеля “Козак-камінь”</t>
  </si>
  <si>
    <t>Кар’єроуправління “Сівач”</t>
  </si>
  <si>
    <t>Скеля “Сфінкс”</t>
  </si>
  <si>
    <t>Стеблівська прядильно-бавовняна фабрика</t>
  </si>
  <si>
    <t>Скеля І.С.Нечуя-Левицького</t>
  </si>
  <si>
    <t>Музей І.С.Нечуя-Левицького</t>
  </si>
  <si>
    <t>“Скеля”</t>
  </si>
  <si>
    <t>Маньківський район, с.Юрпіль, р.Гнилий Тікич</t>
  </si>
  <si>
    <t>Буцька   селищна рада</t>
  </si>
  <si>
    <t>Ріш. Обл. ради від 08.04.00 р. № 15-3</t>
  </si>
  <si>
    <t>Скеля “Радіонова”</t>
  </si>
  <si>
    <t>Маньківський район, с.Буки на р.Гнилий Тікич</t>
  </si>
  <si>
    <t>Буцька селищна рада</t>
  </si>
  <si>
    <t>Березняківський кар’єр</t>
  </si>
  <si>
    <t>Смілянський район, с.Березняки 600 м на південний захід від залізничної платформи, прав. берег р.Тясмин</t>
  </si>
  <si>
    <t>Відділ культури Смілянського міськвиконкому</t>
  </si>
  <si>
    <t>Самгородський кар’єр</t>
  </si>
  <si>
    <t>Смілянський район, с.Самгорок</t>
  </si>
  <si>
    <t>Самгородська сільська рада</t>
  </si>
  <si>
    <t>Джерело “Криниця”</t>
  </si>
  <si>
    <t>Кам’янський район, с.Жаботин, ур. Кропивна</t>
  </si>
  <si>
    <t>СТОВ “Завадівське”</t>
  </si>
  <si>
    <t>Ріш. ОВК від 28.11.1979 р. № 597</t>
  </si>
  <si>
    <t>Тарасова криниця</t>
  </si>
  <si>
    <t>Околиця с.Михайлівки</t>
  </si>
  <si>
    <t>Ріш. ОВК від 12.01.83 р.  № 12</t>
  </si>
  <si>
    <t>Маляреве</t>
  </si>
  <si>
    <t>ДП„Кам’янський лісгосп”вид. 3,1 кв. 25,26</t>
  </si>
  <si>
    <t>Грушківська сільська рада</t>
  </si>
  <si>
    <t>Ріш. Обл. ради від 21.12.07 р. № 14-19/V</t>
  </si>
  <si>
    <t>Гиричеве</t>
  </si>
  <si>
    <t>Креселецьке лісництво кв. 86 вид. 20, 21 Кам’янський район</t>
  </si>
  <si>
    <t>“Княжа криниця”</t>
  </si>
  <si>
    <t>Канівський район, с.Козарівка</t>
  </si>
  <si>
    <t>Криниця “Середня”</t>
  </si>
  <si>
    <t>Криниця “Холодна”</t>
  </si>
  <si>
    <t>Канівський район, с.Буда-Горобіївська</t>
  </si>
  <si>
    <t>Лисяче джерело</t>
  </si>
  <si>
    <t>Канівський район, кв. 13 Бучацької виробничої дільниці</t>
  </si>
  <si>
    <t>“Мельниківська криниця”</t>
  </si>
  <si>
    <t>Канівський район, с.Мельники</t>
  </si>
  <si>
    <t>Рожина криниця</t>
  </si>
  <si>
    <t>Канівський район, кв. 9 Бучацької виробничої дільниці</t>
  </si>
  <si>
    <t>Морозівщина</t>
  </si>
  <si>
    <t>Бобрицька сільська рада Канівський район</t>
  </si>
  <si>
    <t>Три джерела</t>
  </si>
  <si>
    <t>Катеринопільський район, с.Гуляй-Поле, ур. Гринівка</t>
  </si>
  <si>
    <t>Гуляйпільська сільська рада</t>
  </si>
  <si>
    <t>Криниця “Сотника”</t>
  </si>
  <si>
    <t>“Наливайкова криниця”</t>
  </si>
  <si>
    <t>Корсунь-Шевченківський район, с.Нова Буда</t>
  </si>
  <si>
    <t>Шендерівська сільська рада</t>
  </si>
  <si>
    <t>Корсунь-Шевченківський район, с.Шендерівка</t>
  </si>
  <si>
    <t>“Попова криниця”</t>
  </si>
  <si>
    <t>“Тарасівка”</t>
  </si>
  <si>
    <t>“Шимонова криниця”</t>
  </si>
  <si>
    <t>“Шиш-вода”</t>
  </si>
  <si>
    <t>Джерело “Громова вода”</t>
  </si>
  <si>
    <t>смт. Лисянка на р.Гнилий Тікич</t>
  </si>
  <si>
    <t>ДП "Лисянське ЛГ"</t>
  </si>
  <si>
    <t>Джерело “Калиновий кущ”</t>
  </si>
  <si>
    <t>Лисянський район, 3-й км шляху Лисянка-Київ</t>
  </si>
  <si>
    <t>Районна шляхова ремонтна будівельна дільниця</t>
  </si>
  <si>
    <t>Водопад “Вир”</t>
  </si>
  <si>
    <t>Маньківський район, біля мосту на шляху Буки-Київ</t>
  </si>
  <si>
    <t>Буцька сільська рада</t>
  </si>
  <si>
    <t>Джерело “Лисячі кринички”</t>
  </si>
  <si>
    <t>Маньківський район, с.Кищенці</t>
  </si>
  <si>
    <t>Кищенська сільська рада</t>
  </si>
  <si>
    <t>Ставок</t>
  </si>
  <si>
    <t>Смілянський район, с. М.Смілянка</t>
  </si>
  <si>
    <t>Дослідне господарство “Еліта”</t>
  </si>
  <si>
    <t>Ріш. ОР від 08.04.00 р. № 15-4</t>
  </si>
  <si>
    <t>Смілянський район, с.Ташлик</t>
  </si>
  <si>
    <t>Ташлицька сільська рада</t>
  </si>
  <si>
    <t>Біла криниця</t>
  </si>
  <si>
    <t>В адмінмежах Макіївської сільської ради Смілянського району</t>
  </si>
  <si>
    <t>Макіївська сільська рада</t>
  </si>
  <si>
    <t>Березіль</t>
  </si>
  <si>
    <t>В адмінмежах Березняківської сільської ради  Смілянського району</t>
  </si>
  <si>
    <t>Березняківська сільська рада</t>
  </si>
  <si>
    <t>Каскад лісових озер</t>
  </si>
  <si>
    <t>Черкаський район, територія звірогосподарства Облспоживспілки</t>
  </si>
  <si>
    <t>Облспоживспілка</t>
  </si>
  <si>
    <t>Підземне джерело</t>
  </si>
  <si>
    <t>Черкаський район, кв. 20 Мошенського л-ва, ліва сторона шляху Черкаси-Мошни</t>
  </si>
  <si>
    <t>“Дзюркало”</t>
  </si>
  <si>
    <t>Чигиринський район, с.Мельники, автотраса Медведівка – Мельники, зупинка</t>
  </si>
  <si>
    <t>“Залізнякова криниця”</t>
  </si>
  <si>
    <t>Чигиринський район, с.Медведівка</t>
  </si>
  <si>
    <t>Монастирське джерело</t>
  </si>
  <si>
    <t>Чигиринський район, кв. 31 вид. 4 Креселецького лісництва</t>
  </si>
  <si>
    <t>Чигиринський район, с. Суботів</t>
  </si>
  <si>
    <t>Совина ялина</t>
  </si>
  <si>
    <t>м. Черкаси, територія в/ч А 3640</t>
  </si>
  <si>
    <t>в/ч А 3640</t>
  </si>
  <si>
    <t>Колоніальне поселення сови вухатої</t>
  </si>
  <si>
    <t>м. Черкаси, територія ВАТ "Хімволокно"</t>
  </si>
  <si>
    <t>ВАТ "Хімволокно"</t>
  </si>
  <si>
    <t>Тясминський каньйон</t>
  </si>
  <si>
    <t>Урочища «Маяк» та «Вороного»</t>
  </si>
  <si>
    <t>В адмінмежах Лубенської сільської ради Кам’янського району</t>
  </si>
  <si>
    <t>Лубенська сільська рада</t>
  </si>
  <si>
    <t>Костянецький Яр</t>
  </si>
  <si>
    <t>Канівський район, кв. 1 Канівського л-ва</t>
  </si>
  <si>
    <t>Ріш. ОВК від 13.05.79 р. № 298</t>
  </si>
  <si>
    <t>“Чумацький шлях”</t>
  </si>
  <si>
    <t>Гора “Дівиця”</t>
  </si>
  <si>
    <t>Корсунь-Шевченківський район, Кв. 13 Сахнівського л-ва за 3 км на північ від с.Сахнівка</t>
  </si>
  <si>
    <t>Ріш. ОВК від 13.06.75 р.№ 288</t>
  </si>
  <si>
    <t>Гора “Пастушка”</t>
  </si>
  <si>
    <t>Корсунь-Шевченківський район, кв. 31 Сахнівського л-ва</t>
  </si>
  <si>
    <t>Буцький каньйон</t>
  </si>
  <si>
    <t>Маньківський район, околиця смт. Буки на р.Гірський Тікич (800 м нижче греблі ГЕС)</t>
  </si>
  <si>
    <t>Долина Миколи Чудотворця</t>
  </si>
  <si>
    <t>В адмінмежах Коржовокутської сільської ради Уманського району</t>
  </si>
  <si>
    <t>Коржовокутська сільська рада</t>
  </si>
  <si>
    <t>Урочище«Сухі колодки»</t>
  </si>
  <si>
    <t>В адмінмежах Стецівської сільської ради Чигиринського району</t>
  </si>
  <si>
    <t>Національний історико-культурний заповідник «Чигирин»</t>
  </si>
  <si>
    <t>Вергунове</t>
  </si>
  <si>
    <t>Городищенський район, с.Хлистунівка</t>
  </si>
  <si>
    <t>Городищенський район, с.Ксаверове</t>
  </si>
  <si>
    <t>Ксаверівська сільська рада</t>
  </si>
  <si>
    <t>“Монастирок”</t>
  </si>
  <si>
    <t>2-й км на схід від м. Городище</t>
  </si>
  <si>
    <t>“Хвилинка”</t>
  </si>
  <si>
    <t>Східна околиця м.Городище</t>
  </si>
  <si>
    <t>ДП " Смілянське лісове господарство"</t>
  </si>
  <si>
    <t>“Цареві яри”</t>
  </si>
  <si>
    <t>“Комарів яр”</t>
  </si>
  <si>
    <t>Звенигородський район, с.Боровикове</t>
  </si>
  <si>
    <t>Бакаївське</t>
  </si>
  <si>
    <t>Золотоніський район, х. Бакаївка</t>
  </si>
  <si>
    <t>Красногірський монастир, Бакаївська допоміжна школа</t>
  </si>
  <si>
    <t>Ріш. ОВК від 19.03.76 р. №177</t>
  </si>
  <si>
    <t>Згар-Гришківське</t>
  </si>
  <si>
    <t>Золотоніський район, Пн околиця х.Згарь</t>
  </si>
  <si>
    <t>ВАТ ПЗДГ “Золотоніське”</t>
  </si>
  <si>
    <t>Макортить</t>
  </si>
  <si>
    <t>В адмінмежах Райгородської сільської радиКам’янського району</t>
  </si>
  <si>
    <t>Райгородська сільська рада</t>
  </si>
  <si>
    <t>Великі валки</t>
  </si>
  <si>
    <t>Канівський район, кв. 3 Григорівського л-ва, Пн-Сх околиця с.Трахтемирів</t>
  </si>
  <si>
    <t>Григорівська сільська рада”</t>
  </si>
  <si>
    <t>“Гайдамацьке”</t>
  </si>
  <si>
    <t>Канівський район,с. Поташня Канівський район</t>
  </si>
  <si>
    <t>Таганчанська сільська рада</t>
  </si>
  <si>
    <t>Григорівські горби</t>
  </si>
  <si>
    <t>Канівський район, кв. 22 Григорівського л-ва. Ділянка між Пн околицею с.Григорівки і Чернечим Яром. Ур. “Чернече”, гори “Лисуха”,  “Свізір”</t>
  </si>
  <si>
    <t>АТЗТ " АЕО" Трахтемирів "</t>
  </si>
  <si>
    <t>Канівські гори</t>
  </si>
  <si>
    <t>Канівський район, кв. 41 пл. 24 га, садиба музею Т.Г.Шевченка (18 га). Ділянка правобережжя Дніпра між Тарасовою горою і Холодним яром</t>
  </si>
  <si>
    <t>Канівський музей Т.Г.Шевченко</t>
  </si>
  <si>
    <t>Карапиші</t>
  </si>
  <si>
    <t>Канівський район, Сх околиця с.Кононча зліва від шляху на с.Хмільна, проти мосту</t>
  </si>
  <si>
    <t>"Козацьке"</t>
  </si>
  <si>
    <t>Канівський район, с. Таганча</t>
  </si>
  <si>
    <t>“Кратове”</t>
  </si>
  <si>
    <t xml:space="preserve">Канівський район, с. Поташня  </t>
  </si>
  <si>
    <t>Лупинин яр</t>
  </si>
  <si>
    <t>Канівський район, Сх околиця с.Кононча між Лупининим і Сидоровим ярами</t>
  </si>
  <si>
    <t>Майчина гора</t>
  </si>
  <si>
    <t>Канівський район, схил Пд експозиції до глибокої балки між селами Лука і Горобіївка</t>
  </si>
  <si>
    <t>Малий курган</t>
  </si>
  <si>
    <t>Канівський район, Пд-Зх схил пагорба на захід від с.Пекарі</t>
  </si>
  <si>
    <t>"Монахове провалля"</t>
  </si>
  <si>
    <t xml:space="preserve">Канівський район, с. Мельники </t>
  </si>
  <si>
    <t>Мушина гора</t>
  </si>
  <si>
    <t>Канівський район, кв. 5 Григорівського л-ва. Пд схил пагорба справа від шляху при в’їзді в с.Трахтемирів</t>
  </si>
  <si>
    <t>Південно-східне Таганчанське</t>
  </si>
  <si>
    <t>Канівський район, кв. 37, 38, 39, 42 Таганчанського л-ва, 5-й км на південний схід с.Таганча</t>
  </si>
  <si>
    <t>ДП "К-Шевченківське ЛГ"</t>
  </si>
  <si>
    <t>Ріш.ОВК від 19.03.76 р.№ 177</t>
  </si>
  <si>
    <t>Південне Таганчанське</t>
  </si>
  <si>
    <t>Канівський район, кв. 11-16, 18-20, 22, 28-32 Таганчанського л-ва. Південна околиця с.Таганча</t>
  </si>
  <si>
    <t>“Перегонівка”</t>
  </si>
  <si>
    <t xml:space="preserve">Канівський район, с. Поташня </t>
  </si>
  <si>
    <t>"Перуни"</t>
  </si>
  <si>
    <t xml:space="preserve">Канівський район, кв. 82 вид. 3 Михайлівсько-го лісництва </t>
  </si>
  <si>
    <t>"Старий цвинтар"</t>
  </si>
  <si>
    <t xml:space="preserve">Канівський район, с. Степанці </t>
  </si>
  <si>
    <t>Степанецька сільська рада</t>
  </si>
  <si>
    <t>"Старослов’янське городище"</t>
  </si>
  <si>
    <t xml:space="preserve">Канівський район, с.Пекарі </t>
  </si>
  <si>
    <t>Яремина гора</t>
  </si>
  <si>
    <t xml:space="preserve">Канівський район, с. Кононча. Зліва від шляху на с.Хмільна, зліва від електролінії </t>
  </si>
  <si>
    <t>“Баня”</t>
  </si>
  <si>
    <t>Корсунь-Шевченківський район, с.Петрушки</t>
  </si>
  <si>
    <t>Петрушівська сільська рада</t>
  </si>
  <si>
    <t>“Ганзик”</t>
  </si>
  <si>
    <t>Корсунь-Шевченківський район,с.Моринці</t>
  </si>
  <si>
    <t>“Гатки”</t>
  </si>
  <si>
    <t>“Горіхова діброва”</t>
  </si>
  <si>
    <t>Корсунь-Шевченківський район, с. Виграїв</t>
  </si>
  <si>
    <t>“Іванівське”</t>
  </si>
  <si>
    <t>Корсунь-Шевченківський район,с.Шендерівка</t>
  </si>
  <si>
    <t>Наливайкове</t>
  </si>
  <si>
    <t>Корсунь-Шевченківський район, кв. 32 Квітчанського  л-ва с. Квітки</t>
  </si>
  <si>
    <t>“Олеськове урочище”</t>
  </si>
  <si>
    <t>Корсунь-Шевченківський район,с.Петрушки</t>
  </si>
  <si>
    <t>Різаний Яр</t>
  </si>
  <si>
    <t>Корсунь-Шевченківський район, околиця с.Виграїв, лісові масиви Корсуньського л-ва</t>
  </si>
  <si>
    <t>Ріш. ОВК від 19.03.76 р. № 117</t>
  </si>
  <si>
    <t>“Романове”</t>
  </si>
  <si>
    <t>Корсунь-Шевченківський район, с.Селище</t>
  </si>
  <si>
    <t>Селищанська сільська рада</t>
  </si>
  <si>
    <t xml:space="preserve">Бурти </t>
  </si>
  <si>
    <t>Лисянський район, с.Чаплинка</t>
  </si>
  <si>
    <t>“Герман”</t>
  </si>
  <si>
    <t>Маньківський район, Пд-Сх частина смт. Маньківка і Пн с. Поташ</t>
  </si>
  <si>
    <t>ДП "Уманське ЛГ"</t>
  </si>
  <si>
    <t>Урочище “Великий ліс”</t>
  </si>
  <si>
    <t>Маньківський район, с.Паланочка, кв. 92, вид. 4 –10 га, кв. 102 вид. 5 – 5,6 га Маньківського л-ва</t>
  </si>
  <si>
    <t>Юрова гора</t>
  </si>
  <si>
    <t>Пн околиця м.Сміли, кв. 28, 35, 41 Смілянського л-ва</t>
  </si>
  <si>
    <t>“Шаєва гора”</t>
  </si>
  <si>
    <t>Смілянський район, с.Гуляй-Городок</t>
  </si>
  <si>
    <t>Голов’ятинська сільська рада</t>
  </si>
  <si>
    <t>„Шарпіно”</t>
  </si>
  <si>
    <t>В адмінмежах Пастирської сільської ради Смілянський район</t>
  </si>
  <si>
    <t>Пастирської  сільська рада</t>
  </si>
  <si>
    <t xml:space="preserve">Іванькове </t>
  </si>
  <si>
    <t>В адмінмежах Макіївської сільської ради Смілянський район</t>
  </si>
  <si>
    <t>Макіївське „Городище ”</t>
  </si>
  <si>
    <t>“Берези”</t>
  </si>
  <si>
    <t>Тальнівський район, с.Білашки</t>
  </si>
  <si>
    <t>Ріш. Ол. Ради від 08.04.00 р. № 15-4</t>
  </si>
  <si>
    <t>Діброва Ф.І.Дубковецького</t>
  </si>
  <si>
    <t>Тальнівський район, околиця м.Тальне</t>
  </si>
  <si>
    <t>Тальнівський район, с.Папужинці</t>
  </si>
  <si>
    <t>Ріш обл. ради від 08.04.00 р. № 15-4</t>
  </si>
  <si>
    <t>Атаманський парк</t>
  </si>
  <si>
    <t>Чигиринський район, кв. 68-76, 78 Креселецького л-ва</t>
  </si>
  <si>
    <t>Дар”ївське</t>
  </si>
  <si>
    <t>Ріш. ОВК від 13.05.76 р. № 288</t>
  </si>
  <si>
    <t>Плосково-Зуєво</t>
  </si>
  <si>
    <t>Шполянський район, кв. 23, 25 Шполянського л-ва</t>
  </si>
  <si>
    <t>Дендропарк Мліївської дослідної станції</t>
  </si>
  <si>
    <t>Городищенський район, с.Мліїв</t>
  </si>
  <si>
    <t>Інститут помології ім. Л.П. Симиренка УААН</t>
  </si>
  <si>
    <t>Драбівський парк</t>
  </si>
  <si>
    <t>Будищанський парк</t>
  </si>
  <si>
    <t>Звенигородський район, с.Будище</t>
  </si>
  <si>
    <t>Міський парк</t>
  </si>
  <si>
    <t>Звенигородський район, м. Ватутіно</t>
  </si>
  <si>
    <t>ВУ ЖКГ м.Ватутіно</t>
  </si>
  <si>
    <t>Парк ім. Шевченка</t>
  </si>
  <si>
    <t>м.Звенигородка, Сх околиця</t>
  </si>
  <si>
    <t>Звенигородська міськрада</t>
  </si>
  <si>
    <t>Парк “Перемога”</t>
  </si>
  <si>
    <t>м.Звенигородка</t>
  </si>
  <si>
    <t>Сквер „Пам’ять”</t>
  </si>
  <si>
    <t>Звенигородський район, м.Ватутіне</t>
  </si>
  <si>
    <t>Ватутінська міська рада</t>
  </si>
  <si>
    <t>м.Золотоноша, вул. Баха</t>
  </si>
  <si>
    <t>Золотоніська санаторна школа-інтернат</t>
  </si>
  <si>
    <t>Меморіальний парк</t>
  </si>
  <si>
    <t>м.Золотоноша</t>
  </si>
  <si>
    <t>ВАТ “Веста”</t>
  </si>
  <si>
    <t>Природно-історичний комплекс Г.О.Сковороди</t>
  </si>
  <si>
    <t>Золотоніський район, с.Каврай</t>
  </si>
  <si>
    <t>Коврайська сільська рада</t>
  </si>
  <si>
    <t>Сквер декоративного садівництва</t>
  </si>
  <si>
    <t>м. Золотоноша</t>
  </si>
  <si>
    <t>СФГ "Ромашка"</t>
  </si>
  <si>
    <t>Михайлова гора</t>
  </si>
  <si>
    <t>Канівський район, с.Прохорівка, Прохорівське л-во Золотоніського ДЛГ</t>
  </si>
  <si>
    <t>Санатрій "Жовтень"</t>
  </si>
  <si>
    <t>Таганчанський парк</t>
  </si>
  <si>
    <t>Звенигородський район, с.Таганча</t>
  </si>
  <si>
    <t>Ріш. Обл. ради від 23.1298 р. № 5-3</t>
  </si>
  <si>
    <t xml:space="preserve">Парк </t>
  </si>
  <si>
    <t>Катеринопільський район, с.Мокра Калигірка</t>
  </si>
  <si>
    <t>Комбінат комунальних підприємств</t>
  </si>
  <si>
    <t>Алея княгині Лопухіної</t>
  </si>
  <si>
    <t>Корсунь-Шевченківський район, ур.“Гончариха”,кв. 43 вид. 21 Корсуньського л-ва</t>
  </si>
  <si>
    <t>Сидорівський парк</t>
  </si>
  <si>
    <t>Лисянський район, с.Рубаний міст</t>
  </si>
  <si>
    <t>Рубаномостівська сільська рада</t>
  </si>
  <si>
    <t>Околиця смт.Монастирище, кв. 58 Монастирищенського л-ва</t>
  </si>
  <si>
    <t>Монастирищенсь-ка селищна рада</t>
  </si>
  <si>
    <t>Ріш. ОВК від 27.06.72 р. № 367, пост. РМ УРСР № 609, наказ Мінлісгоспу від 24.08.77 р. № 258</t>
  </si>
  <si>
    <t>Сільський парк</t>
  </si>
  <si>
    <t>Монастирищенський район, с.Бочкурино</t>
  </si>
  <si>
    <t>Сільська рада с.Бочкурино</t>
  </si>
  <si>
    <t>м.Сміла, лівий берег р.Тясмин</t>
  </si>
  <si>
    <t>«Сквер ім. Т.Г. Шевченка»</t>
  </si>
  <si>
    <t>В адмінмежах Балаклеївської сільської ради Смілянського району</t>
  </si>
  <si>
    <t>Балаклеївська сільська рада</t>
  </si>
  <si>
    <t>Дендропарк “Дружба”</t>
  </si>
  <si>
    <t>Уманський район, кв. 84 Синицького л-ва</t>
  </si>
  <si>
    <t>Синицький парк</t>
  </si>
  <si>
    <t>Христинівський район, с.Синиця</t>
  </si>
  <si>
    <t>Синицька сільська рада</t>
  </si>
  <si>
    <t>Шельпахівський парк</t>
  </si>
  <si>
    <t>Христинівський район, с.Шельпахівка</t>
  </si>
  <si>
    <t>Шельпахівська сільська рада</t>
  </si>
  <si>
    <t>Ягубецький парк</t>
  </si>
  <si>
    <t>Христинівський район, с.Ягубець</t>
  </si>
  <si>
    <t>Ягубецька сільська рада</t>
  </si>
  <si>
    <t>Подих Дніпра</t>
  </si>
  <si>
    <t>м. Черкаси, мікрорайон "Митниця" по вул. Героїв Сталінграду (вздовж будинків № 38, 40 та 42)</t>
  </si>
  <si>
    <t>Дружба</t>
  </si>
  <si>
    <t>м. Черкаси,  по вул. Косовського (вздовж будинків № 97 та 99)</t>
  </si>
  <si>
    <t xml:space="preserve">Соснівський </t>
  </si>
  <si>
    <t>м. Черкаси, мікрорайон "Соснівка", між вулицями Золотоніська, Мініна і Пожарського, Грузиненка, Ціолковського</t>
  </si>
  <si>
    <t>Ботанічний сад ЧНУ ім.Б.Хмельницького</t>
  </si>
  <si>
    <t>м. Черкаси, вул. Громова</t>
  </si>
  <si>
    <t>Черкаський університет</t>
  </si>
  <si>
    <t>м.Черкаси, “Сосновка”</t>
  </si>
  <si>
    <t>м.Черкаси, вул. 30-річчя Перемоги</t>
  </si>
  <si>
    <t>Міський відділ культури</t>
  </si>
  <si>
    <t>Ріш. ОВК від від 12.01.82 р. № 12</t>
  </si>
  <si>
    <t>Парк першої міської лікарні</t>
  </si>
  <si>
    <t>м.Черкаси, “Соснівка”</t>
  </si>
  <si>
    <t>Перша міська лікарня</t>
  </si>
  <si>
    <t>Парк ім. Б.Хмельниць-кого</t>
  </si>
  <si>
    <t>ЧНУ ім.Б.Хмельницького</t>
  </si>
  <si>
    <t>Долина троянд</t>
  </si>
  <si>
    <t>м. Черкаси, вул.Гагаріна, навпроти меморіального комплексу „Пагорб слави”</t>
  </si>
  <si>
    <t>Сквер Хіміків</t>
  </si>
  <si>
    <t>м. Черкаси. Займає квартал між вулицями Чіковані, Р.Люксембург, Енгельса та проспектом Хіміків</t>
  </si>
  <si>
    <t>Юність</t>
  </si>
  <si>
    <t>м. Черкаси</t>
  </si>
  <si>
    <t>Сквер Обласної ради</t>
  </si>
  <si>
    <t>м. Черкаси, по вулиці 30 років Перемоги біля пологового будинку № 2</t>
  </si>
  <si>
    <t>Пам’ять</t>
  </si>
  <si>
    <t>м. Черкаси, мікрорайон «Дахнівський», на розі вулиць Канівська - Карбишева</t>
  </si>
  <si>
    <t>Імені Сержанта Смірнова</t>
  </si>
  <si>
    <t>м. Черкаси, мікрорайон «Митниця», на розі вулиць Сержанта Смірнова- Гагаріна</t>
  </si>
  <si>
    <t>Дніпровський</t>
  </si>
  <si>
    <t>м. Черкаси, мікрорайон «Митниця», по вулиці Г.Сталінграду, будинки №№ 16-18</t>
  </si>
  <si>
    <t>Козацький</t>
  </si>
  <si>
    <t>м. Черкаси, мікрорайон «Митниця», між будинком № 7 по вулиці Козацькій та будинком №12/2 по вулиці Г.Сталінграду</t>
  </si>
  <si>
    <t>Замкова гора Б.Хмельницького</t>
  </si>
  <si>
    <t>м.Чигирин</t>
  </si>
  <si>
    <t>НІКЗ “Чигирин”</t>
  </si>
  <si>
    <t>ВУ ЖКГ міськвиконкому("Озон")</t>
  </si>
  <si>
    <t xml:space="preserve">Ріш. ОВК від 27.06.72 р. № 367 </t>
  </si>
  <si>
    <t>Колгоспний дендропарк</t>
  </si>
  <si>
    <t>Чорнобаївський район, с. Васютенці</t>
  </si>
  <si>
    <t>Васютинська сільська рада</t>
  </si>
  <si>
    <t>Лозоватський парк</t>
  </si>
  <si>
    <t>Шполянський район, с.Лозоватка</t>
  </si>
  <si>
    <t>Лозоватська сільська рада</t>
  </si>
  <si>
    <t>498.</t>
  </si>
  <si>
    <t>520.</t>
  </si>
  <si>
    <t>Черкаська область</t>
  </si>
  <si>
    <t>Разом заказниів ландшафтних</t>
  </si>
  <si>
    <t>Разом  заказників ботанічних</t>
  </si>
  <si>
    <t>Разомзаказників гідрологічних</t>
  </si>
  <si>
    <t>разом пам`яток природи ботанічних</t>
  </si>
  <si>
    <t>разом пам`яток проироди зоологічних</t>
  </si>
  <si>
    <t>Всього парків-пам’яток садово-паркового мистецтвазагальнодержавного значення</t>
  </si>
  <si>
    <t>Разом  заказників лісових</t>
  </si>
  <si>
    <t>Разом  заказників орнітологічних</t>
  </si>
  <si>
    <t>Всього заказниківмісцевого значення</t>
  </si>
  <si>
    <t>Разом пам’яток природи місцевого значення</t>
  </si>
  <si>
    <t>Всього парків-пам’яток садово-паркового мистецтвамісцевого значення</t>
  </si>
  <si>
    <t>Гупалівщина</t>
  </si>
  <si>
    <t>Рішення Черкаської обл. ради від 21.08.2012 №17-5/VI</t>
  </si>
  <si>
    <t>Звенигородський район, Будищенська сільська рада</t>
  </si>
  <si>
    <t>Будищенська сільська рада</t>
  </si>
  <si>
    <t>Джумів</t>
  </si>
  <si>
    <t>Маньківський район, Маньківська сільська рада</t>
  </si>
  <si>
    <t>Рішення Черкаської обласної ради від 21.08.2012 №17-5/VI</t>
  </si>
  <si>
    <t>Ріш. Обл. ради від 08.04.00 р. № 15-4, Рішення Черкаської обласної ради від 21.08.2012 №17-5/VI</t>
  </si>
  <si>
    <t>Ріш. Обл. ради від 21.12.07.р. № 14-19/V, Рішення Черкаської обласної ради від 21.08.2012 №17-5/VI</t>
  </si>
  <si>
    <t>Ріш. Обл. ради від 28.08.09 р. № 28-8/V, Рішення Черкаської обласної ради від 21.08.2012 №17-5/VI</t>
  </si>
  <si>
    <t>Вижницький</t>
  </si>
  <si>
    <t>Вижницький район</t>
  </si>
  <si>
    <t>Адміністрація національного природного парку</t>
  </si>
  <si>
    <t>Указ Президента України від 30.08.95. № 810/95,Указ Президента України від 04.09.07. № 818/2007</t>
  </si>
  <si>
    <t>Черемоський</t>
  </si>
  <si>
    <t>Путильський  район:</t>
  </si>
  <si>
    <t>ДП «Путильський лісгосп»,Карпатський держспецлісгосп АПК</t>
  </si>
  <si>
    <t>Указ Президента України від 11.12.09. № 1043/2009</t>
  </si>
  <si>
    <t>Хотинський</t>
  </si>
  <si>
    <t>Хотинський, Кельменецький , Сокирянський райони</t>
  </si>
  <si>
    <t>ДП «хотинський лісгосп»,ДП «Хотинське спеціалізоване лісництво АПК», ДП «Сокірянський лісгосп», ДП «Кельмінецьке спеціалізоване лисництва АПК», Дністровське прутське басейнове управління водних ресурсів</t>
  </si>
  <si>
    <t>Указ Президента України від 22.01.2010.№ 56/2010</t>
  </si>
  <si>
    <t>Цецино</t>
  </si>
  <si>
    <t>Кіцманський район:ДП «Чернівецький лісгосп» Ревнянське л-во кв.21-25</t>
  </si>
  <si>
    <t>ДП «Чернівецький лісгосп»</t>
  </si>
  <si>
    <t>Постанова Ради Міністрів УРСР від 28.10.74 № 500</t>
  </si>
  <si>
    <t>Чорний Діл</t>
  </si>
  <si>
    <t>Путильський район: ДП «Путильський лісгосп» Перкалабське лісництво кв.2-6, 8, 15-18</t>
  </si>
  <si>
    <t xml:space="preserve">ДП «Путильський лісгосп» </t>
  </si>
  <si>
    <t>Постанова Ради Міністрів УРСР від 25.02.80  № 132</t>
  </si>
  <si>
    <t>Кадубівська стінка</t>
  </si>
  <si>
    <t xml:space="preserve">Заставнівський район  с.Веренчанка </t>
  </si>
  <si>
    <t xml:space="preserve">Веренчанська сільська рада </t>
  </si>
  <si>
    <t xml:space="preserve">Указ Президента України від 10.12.94  № 750/94                                                                                                                         </t>
  </si>
  <si>
    <t>Совицькі болота</t>
  </si>
  <si>
    <t>Кіцманський район с.Кліводинпл.72,6 га, Заставнівський район с.Веренчанкапл.32,4 га</t>
  </si>
  <si>
    <t xml:space="preserve">Кліводинська сільська рада,  Веренчанська сільська рада </t>
  </si>
  <si>
    <t xml:space="preserve">Указ Президента Українивід 10.12.94  № 750/94                                                                                                                               </t>
  </si>
  <si>
    <t>Товтрівська стінка</t>
  </si>
  <si>
    <t>Заставнівський район с.Товтри</t>
  </si>
  <si>
    <t>Товтрівська сільська рада</t>
  </si>
  <si>
    <t xml:space="preserve">Указ Президента України від 10.12.94  № 750/94                                                                                                              </t>
  </si>
  <si>
    <t>Лунківський</t>
  </si>
  <si>
    <t>Сторожинецький район:ДП «Сторожинецький лісгосп» Красноїльське л-во кв.28 вид.7-9, 11-13</t>
  </si>
  <si>
    <t>ДП «Сторожинець-кий лісгосп»</t>
  </si>
  <si>
    <t>Постанова Ради Міністрів УРСР від 28.10.74№ 500</t>
  </si>
  <si>
    <t>Петрівецький</t>
  </si>
  <si>
    <t xml:space="preserve"> Сторожинецький район:ДП «Сторожинецький лісгосп»  В-Петрівецьке лісництво кв. 55, 67</t>
  </si>
  <si>
    <t>Постанова Ради Міністрів УРСР від 12.12.83№ 495</t>
  </si>
  <si>
    <t>Драницький</t>
  </si>
  <si>
    <t>Новоселицький район с.Драниця</t>
  </si>
  <si>
    <t>Драницька сільська рада</t>
  </si>
  <si>
    <t>Постанова  Ради Міністрів УРСР від 02.11.84 № 434</t>
  </si>
  <si>
    <t>Путильський район: ДП «Путильський лісгосп» Перкалабське лісництво кв.17 вид.1, 3-10</t>
  </si>
  <si>
    <t xml:space="preserve">Указ Президента Українивід 10.12.94 № 750/94 </t>
  </si>
  <si>
    <t>Чорнопотоцький</t>
  </si>
  <si>
    <t>Заставнівський район між  селами Погорилівка і Юрківці:Погорилівська сільська рада- 19,2 га;Юрковецька сільська рада- 5,2 га;Боянчуцька сільська рада – 24,6 га.</t>
  </si>
  <si>
    <t>Погорилівська сільська рада,Юрковецька сільська рада,Боянчуцька сільська рада</t>
  </si>
  <si>
    <t xml:space="preserve">Указ Президента Українивід 10.12.94 № 750/94   </t>
  </si>
  <si>
    <t>Борівецька</t>
  </si>
  <si>
    <t>Кіцманський район с.Борівці</t>
  </si>
  <si>
    <t>Борівецька сільська рада</t>
  </si>
  <si>
    <t xml:space="preserve">Указ Президента Українивід  20.08.96№ 715/96 </t>
  </si>
  <si>
    <t>Шилівський ліс</t>
  </si>
  <si>
    <t>Хотинський район:ДП «Хотинський лісгосп»Колінківське лісництвокв.60 вид.1</t>
  </si>
  <si>
    <t>ДП «Хотинський лісгосп»</t>
  </si>
  <si>
    <t>Постанова Ради МіністрівУРСР від 30.03.81№ 145 -Р</t>
  </si>
  <si>
    <t>Рухотинський ліс</t>
  </si>
  <si>
    <t>Хотинський район:ДП «Хотинський лісгосп»Рухотинське лісництвокв.55   вид.8</t>
  </si>
  <si>
    <t>Постанова Ради Міністрів УРСР від 10.10.75№ 780 -Р</t>
  </si>
  <si>
    <t>Тисовий  яр</t>
  </si>
  <si>
    <t>Сторожинецький район:ДП «Чернівецький лісгосп»Кучурівське лісництвокв. 10  вид.16, кв.11  вид.1</t>
  </si>
  <si>
    <t>Постанова Ради Міністрів УРСР від 30.03.81№ 145 -Р</t>
  </si>
  <si>
    <t>Урочище «Білка»</t>
  </si>
  <si>
    <t>Сторожинецький районс. Панка</t>
  </si>
  <si>
    <t>Панківська сільська рада</t>
  </si>
  <si>
    <t>Постанова Ради Міністрів УРСР від 30.03.81 № 145Р</t>
  </si>
  <si>
    <t>Печера «Буковинка»</t>
  </si>
  <si>
    <t>Новоселицький район, с. Стальнівці</t>
  </si>
  <si>
    <t>Стальнівецька сільська рада</t>
  </si>
  <si>
    <t xml:space="preserve">Постанова Ради Міністрів УРСР від 30.03.81  № 145 </t>
  </si>
  <si>
    <t>Печера «Попелюшка»</t>
  </si>
  <si>
    <t>Новоселицький район, с. Подвірне</t>
  </si>
  <si>
    <t>Сільськогосподар-ський виробничий кооператив ім.Суворова</t>
  </si>
  <si>
    <t>Постанова Ради Міністрів УРСР від 30.03.81 № 145,Р Указ Президента України від 09.12.98  №1341/98</t>
  </si>
  <si>
    <t>Заставнівський район,с.Баламутівка</t>
  </si>
  <si>
    <t xml:space="preserve">Постанова Ради Міністріввід  21.07.65 № 711 </t>
  </si>
  <si>
    <t>Печера «Піонерка»</t>
  </si>
  <si>
    <t>Заставнівський районс. Погорилівка</t>
  </si>
  <si>
    <t>Погорилівська сільська рада</t>
  </si>
  <si>
    <t xml:space="preserve">Постанова Ради Міністріввід 30.03 81 № 145 </t>
  </si>
  <si>
    <t>Сторожинецький</t>
  </si>
  <si>
    <t>Сторожинецький район м. Сторожинець</t>
  </si>
  <si>
    <t>Сторожинецький лісовий коледж</t>
  </si>
  <si>
    <t xml:space="preserve">Постанова Ради Міністрів УРСР від 01.11.68 № 1035-р </t>
  </si>
  <si>
    <t>Чернівецький</t>
  </si>
  <si>
    <t xml:space="preserve">м. Чернівці  вул.Коцюбинського, 2  </t>
  </si>
  <si>
    <t>ЧНУ ім..Ю.Федьковича</t>
  </si>
  <si>
    <t xml:space="preserve">Постанова Ради Міністрів УРСР від 07.07.63№ 1180-р </t>
  </si>
  <si>
    <t>м. Чернівцівул. Федьковича, 11</t>
  </si>
  <si>
    <t>ЧНУім..Ю.Федьковича</t>
  </si>
  <si>
    <t>Постанова Ради Міністрів УРСР від 07.07.63 № 1180-р</t>
  </si>
  <si>
    <t xml:space="preserve">Сторожинецький район: (5775 га)   ДП «Сторожинецький лісгосп»: Сторожинецьке лісництво кв.1-35- 3026,0 гаСторожинецький держспецлісгосп АПК:Сторожинецьке лісництвокв.1-18,кв.19 вид.1-12,20,кв.28 вид.1, 4, 12, 14, 32-46 – 1608,0 гаДП «Чернівецький лісгосп»:Кучурівське л-во кв. 1-17- 1141,0 га.Глибоцький район:(3539га)ДП «Чернівецький лісгосп»:Кузьминське лісництвокв. 1-42, 44-54 крім кв.35 л.д.1 і кв.48 л.д.3- 2599,0га.Кучурівське л-во кв. 18-36- 940,0 га.Кіцманський район: (3487га)ДП «Чернівецький лісгосп»:Ревнянське лісництво кв.1-20,26,27- 2123,0гаДП «Кіцманський ліс АПК»Кіцманське лісництвокв.9-11 – 222,0 гаДрачинецьке лісництво кв.12-24 – 1142,0 гаЗаставнівський район: (5989га)ДП «Чернівецький лісгосп»:Чорнівське лісництво кв. 1-89,90 -   4917,0 га                                                      Садгірське лісництвокв.1-20.- 1072,0 гаНовоселицький район:         (242га)Садгірське лісництвокв.61-64.- 242,0 гаЧернівецька міська рада:(2505 га)  2455,5Ревнянське лісництво  кв.21-25- 430,0га(Чорнівське лісництво кв. 90 -   149,0 га)Садгірське лісництвокв.21-60.- 1926,0 га                               </t>
  </si>
  <si>
    <t>ДП «Сторожинець-кий лісгосп»,Сторожинецький держспецлісгосп АПК,ДП «Чернівецький лісгосп»,ДП «Кіцманський ліс АПК»</t>
  </si>
  <si>
    <t>Розпоряд-ження облдержадміністрації від 08.02.96 № 87-р; рішення 20-ї сесії обласної ради ІV скликання від 28.04.05.№ 66-20/05; рішення 14-ї сесії обласної ради ХХІV скликання від 10.06.04 № 65-14/04та рішення 7-ї сесії обласної ради V скликання від 16.10.06 № 105-7/06</t>
  </si>
  <si>
    <t>Путильський район:ДП «Путильський лісгосп»,Перкалабське  лісницт-во  пл. 4699,0 га,Усть-Путильське лісництво пл. 690,0 га,Путильське лісництво пл. 1305,0 га,Сергіївське лісництво пл. 1054,0 га,Плосківське лісництво пл. 2174,0 га,Селятинське лісництво пл. 1557,0 га,Шепітське лісництво пл. 2943,0 га,Черемоське лісництвопл. 2776,0 га, Яблуницьке лісництво пл. 1487,0 га..Карпатський  держспецлісгосп АПК:Ялівецьке лісництво,Шурдинське лісництво,Путильське лісництво,Карпатське лісництво,Конятинське лісництво, пл.. 3445, 3 га.</t>
  </si>
  <si>
    <t>ДП «Путильський лісгосп», Карпатський держспецлісгосп АПК</t>
  </si>
  <si>
    <t>Розпоряд-ження облдержадміністрації від 04.03.97№ 124-р;рішення 15-ї сесії обласної ради ІV скликаннявід 12.08.04№ 103-15/04</t>
  </si>
  <si>
    <t>Шебутинський яр</t>
  </si>
  <si>
    <t>Сокирянський район: ДП «Сокирянський лісгосп» Романківське лісництво кв. 10-17,19, 21-22, 26-28,66, 68</t>
  </si>
  <si>
    <t>ДП «Сокирянський лісгосп»</t>
  </si>
  <si>
    <t>Рішення 2-ї сесії обласної ради XXII скликання від 16.12.94</t>
  </si>
  <si>
    <t>Галицька стінка</t>
  </si>
  <si>
    <t>Сокирянський район: ДП «Сокирянський лісгосп» Ломачинське лісництво кв. 1 вид.1-7кв.2 вид.1-2 кв.3 вид.1-3кв. 4 вид.1-2, 4, 6-10 кв.5 вид.11-13 кв.6 вид.9-10 кв.8 вид.3-6</t>
  </si>
  <si>
    <t>Василівський яр</t>
  </si>
  <si>
    <t>Сокирянський район: ДП «Сокирянський лісгосп» Сокирянське лісництво кв. 6, 7, 14-19, 72</t>
  </si>
  <si>
    <t>Рішення 2-ї сесії обласної ради XXII скликання  від 16.12.94</t>
  </si>
  <si>
    <t>Бабинська стінка</t>
  </si>
  <si>
    <t>Кельменецький район:ДП «Сокирянський лісгосп»Кельменецьке лісництво кв. 1-28, 31, 55, 56</t>
  </si>
  <si>
    <t xml:space="preserve">Рішення облвиконкому  від 16.01.91 № 22, рішення 17-ї сесії обласної ради ХХІІІ скликання від 20.12.01. № 171-17/01 </t>
  </si>
  <si>
    <t>Молодівський яр</t>
  </si>
  <si>
    <t>Кельменецький,Сокирянський райони:  ДП «Сокирянський лісгосп»Іванівецьке лісництво кв.55-56 кв.8 вид.2, 3; кв.6</t>
  </si>
  <si>
    <t>Поливанів яр</t>
  </si>
  <si>
    <t>Кельменецький район:ДП «Сокирянський лісгосп» Іванівецьке лісництвокв.1-5, 58</t>
  </si>
  <si>
    <t>Гриняцька стінка -1</t>
  </si>
  <si>
    <t>Хотинський районс.ГринячкаХотинське держспецлісництво  АПКкв.6 вид.1-4</t>
  </si>
  <si>
    <t>Хотинське держспецлісництво  АПК</t>
  </si>
  <si>
    <t>Гриняцька стінка -2</t>
  </si>
  <si>
    <t>Хотинський районс. Зелена ЛипаХотинське   держспецлісництво АПКкв.4 вид.1-5</t>
  </si>
  <si>
    <t>Хотинське   держспецлісництво АПК</t>
  </si>
  <si>
    <t>Прутська заплава</t>
  </si>
  <si>
    <t>Новоселицький район: с.с. Костичани, Драниця,Тарасівці,Ванчиківці, Мамалига,Новоселицьке  держспецлісництво АПК</t>
  </si>
  <si>
    <t>Новоселицьке держспецлісництво   АПК</t>
  </si>
  <si>
    <t xml:space="preserve">Рішення 18-ї сесії обласної ради XXI скликання від 12.12.93,рішення 17-ї сесії обласної ради ХХІІІ від 20.12.01№ 171-17/01 </t>
  </si>
  <si>
    <t>Баламутівська стінка</t>
  </si>
  <si>
    <t>Заставнівський район:Баламутівська сільська рада пл.35,0 га.Хотинський район:с.  ПеребиківціХотинське  ДСП АПК пл. 43,7 га.</t>
  </si>
  <si>
    <t xml:space="preserve">Баламутівськасільська радаХотинське  держспецлісництвоАПК </t>
  </si>
  <si>
    <t>Рішення 18-ї сесії обласної ради XXI скликання від 12.12.93</t>
  </si>
  <si>
    <t xml:space="preserve">Совицький рів </t>
  </si>
  <si>
    <t>Кіцманський район с.Кліводин</t>
  </si>
  <si>
    <t>Кліводинська сільська рада</t>
  </si>
  <si>
    <t>Рішення Облвиконкому  від 17.03.92 № 72</t>
  </si>
  <si>
    <t>Буковинські водоспади</t>
  </si>
  <si>
    <t xml:space="preserve">Путильський районс.Розтоки </t>
  </si>
  <si>
    <t>Розтоківська сільська рада</t>
  </si>
  <si>
    <t>Рішення Облвиконкому  від 16.01.91 № 22</t>
  </si>
  <si>
    <t>ГарячийУрбан</t>
  </si>
  <si>
    <t xml:space="preserve">м. Чернівцівул. М.Олімпіади чоловічий монастир Різдва Пресвятої Богородиці «Горєча» пл.20,0 га ; департамент ЖКГ м.Чернівці   пл.88,0 га .                                                                                                                                                                                                                                                                                                                                                                                                                                                                                                                                                                                                                                                                                                                                                                                                                                                                                                                                                                                                                                                                                                                                                                                                                          </t>
  </si>
  <si>
    <t xml:space="preserve">Чоловічий монастир Різдва Пресвятої Богородиці «Горєча»,  департамент ЖКГм.Чернівці   </t>
  </si>
  <si>
    <t xml:space="preserve">Рішення 6-ї сесії обласної ради ХХІІІ скликання від 10.03.99№ 14-6/99 </t>
  </si>
  <si>
    <t>Хотинська фортеця</t>
  </si>
  <si>
    <t xml:space="preserve">м. Хотин Державний історико-архітектурний заповідник «Хотинська фортеця» </t>
  </si>
  <si>
    <t>Адміністрація держ. архітектурного заповідника «Хотинська фортеця»</t>
  </si>
  <si>
    <t xml:space="preserve">Рішення 14-ї сесії обласної ради ХХІV скликаннявід 10.06.04 № 65-14/04 </t>
  </si>
  <si>
    <t>Красноїльський</t>
  </si>
  <si>
    <t>Сторожинецькийрайон:Сторожинецький Держспецлісгосп АПККрасноїльське лісництвокв.21 вид.1-13,кв.27 вид. 1-14 пл.134,0 га;ДП  «Сторожинець-кий лісгосп» Красноїльське лісництво  кв.4, 5, 7-11, 13, 14 пл.995,0 га</t>
  </si>
  <si>
    <t>Сторожинецький держспецлісгоспАПКДП  «Сторожинець-кий лісгосп»</t>
  </si>
  <si>
    <t xml:space="preserve">Рішення 7-ї сесії обласної ради V скликання від 16.10.06 № 105-7/06 </t>
  </si>
  <si>
    <t>Бернівський острів</t>
  </si>
  <si>
    <t>Кельменецький район, с.Берново</t>
  </si>
  <si>
    <t>Дністровсько-Прутське БУВР</t>
  </si>
  <si>
    <t>Роз поряд-ження облвикон-кому від 08.02.96 № 87-р</t>
  </si>
  <si>
    <t>Дарабанське плесо</t>
  </si>
  <si>
    <t xml:space="preserve">Хотинський районс. Анадоли </t>
  </si>
  <si>
    <t>Анадольська сільська рада</t>
  </si>
  <si>
    <t>Орестовський</t>
  </si>
  <si>
    <t>Хотинський   район:с.Орестівка, с.Пригородок</t>
  </si>
  <si>
    <t>Пригородоцька сільська рада</t>
  </si>
  <si>
    <t>Рішення 17-ї сесії обласної ради ХХІІІ скликання від 20.12.01 № 171-17/01</t>
  </si>
  <si>
    <t>Василівська вирва</t>
  </si>
  <si>
    <t>Заставнівський район, с.Василів</t>
  </si>
  <si>
    <t>Василівська сільська рада</t>
  </si>
  <si>
    <t>Рішення облвиконкому від 17.03.92 № 72</t>
  </si>
  <si>
    <t>Репужинські острови</t>
  </si>
  <si>
    <t xml:space="preserve">Заставнівський район, с.Репужинці </t>
  </si>
  <si>
    <t>Репужинецька сільська рада</t>
  </si>
  <si>
    <t>Митківський</t>
  </si>
  <si>
    <t>Заставнівський район: с.Митків-109га, с.Мусорівка-150га, с.Самушин-110га</t>
  </si>
  <si>
    <t>Митківська, Мусо-рівська,Самушинсь-ка сільські ради</t>
  </si>
  <si>
    <t>Непоротівський</t>
  </si>
  <si>
    <t xml:space="preserve">Сокирянський район с.Непоротове </t>
  </si>
  <si>
    <t>Дністровсько-Прутське басейнове управління водних ресурсів</t>
  </si>
  <si>
    <t>Куютинський</t>
  </si>
  <si>
    <t>Сокирянський район, с.Ломачинці</t>
  </si>
  <si>
    <t>Сіретський</t>
  </si>
  <si>
    <t xml:space="preserve">Ділянка р.Сірет з притоками від с.Панка Сторожинецького району вгору по течії в межах Черні-вецької області.Вижницький район-1095,0га, Сторожинецький район - 3924,0га. </t>
  </si>
  <si>
    <t>Сторожинецький район:сільські ради сіл: Ст. Жадова, Панка,Комарівці, Ропча,Н.Бросківці, Чудей,Ст.Бросківці, Банилів Підгірний,Давидівці, Буде-нець, Н.Петрівці, В.Петрівці, Іжівці,Красноїльськ;Вижницький район:сільські ради сіл:Берегомет,Долішній Шепіт, Мигово, Лукавці</t>
  </si>
  <si>
    <t>Рішення 17-ї сесії обласної ради ХХІІІ скликання від 20.12.01№ 171-17/01</t>
  </si>
  <si>
    <t>Вижницький район:ділянка р.Черемошз притоками від м. Вижниця  вгору по течії  в межах Чернівецької області</t>
  </si>
  <si>
    <t>Вижницький район: Вижницька міська рада;Путильський район:сільські ради сілПідзахаричі, Розто-ки, Мариничі, Усть-Путила,Довгопілля,Конятин, Яблуниця</t>
  </si>
  <si>
    <t>Неполоківець-кий</t>
  </si>
  <si>
    <t>Кіцманський район:ділянка р.Прут  в місці впадіння р.Черемош в межах с. Неполо-ківці</t>
  </si>
  <si>
    <t>Неполоківецька селищна рада</t>
  </si>
  <si>
    <t>Рішення 6-ї сесії обласної ради ХХІV скликаннявід 27.12. 02№ 127-6/02</t>
  </si>
  <si>
    <t>Глиницький</t>
  </si>
  <si>
    <t xml:space="preserve">Кіцманський район:ділянка р.Прут в межах с .Коросту-вата </t>
  </si>
  <si>
    <t>Глиницька сільська рада</t>
  </si>
  <si>
    <t>Рішення 6-ї сесії обласної ради ХХІV скликаннявід 27.12. 02 № 127-6/02</t>
  </si>
  <si>
    <t>Чапля</t>
  </si>
  <si>
    <t>Хотинський район:ДП «Хотинський лісгосп»Рухотинське лісництвокв.18 вид.15</t>
  </si>
  <si>
    <t>Рішення облвиконкому від 19.01.83№  15,від 17.10.84 № 216</t>
  </si>
  <si>
    <t>Заставнівський район  с.Бабин</t>
  </si>
  <si>
    <t>Бабинська сільська рада</t>
  </si>
  <si>
    <t>Рішення облвиконкому від 17.10.84 № 216</t>
  </si>
  <si>
    <t>Кліводинський</t>
  </si>
  <si>
    <t>Кіцманський район:залізничний перегінКіцмань-Кліводинкм.81, ПК 7-км.82, ПК 5</t>
  </si>
  <si>
    <t>Чернівецька дистанція захисних лісонасаджень Львівської залізниці</t>
  </si>
  <si>
    <t xml:space="preserve">Рішення облвиконкому від 19.01.83№ 15,від 17.10.84 № 216 </t>
  </si>
  <si>
    <t>Чорний лелека</t>
  </si>
  <si>
    <t>Сторожинецькийрайон: Чернівецький військовий лісгоспкв.12 вид.5, кв.23 вид.1</t>
  </si>
  <si>
    <t>Чернівецький військовий лісгосп</t>
  </si>
  <si>
    <t xml:space="preserve">Розпоряд-ження облдержад-міністраціївід 08.02.96№ 87-р </t>
  </si>
  <si>
    <t>Чорторийський</t>
  </si>
  <si>
    <t>Кіцманський район:с.ЧорторияТзОВ «Либідь»-пл.50,28 га;Брусницька сільська рада-пл.7,62 га..</t>
  </si>
  <si>
    <t>ТзОВ «Либідь»,Брусницька сільська рада</t>
  </si>
  <si>
    <t xml:space="preserve">Рішення 6-ї сесії обласної ради ХХІІІ скликання від 10.03. 99№ 14-6/99 </t>
  </si>
  <si>
    <t>Василишине</t>
  </si>
  <si>
    <t>Новоселицький район  с.Рідківці</t>
  </si>
  <si>
    <t>Рідківецька сільська рада</t>
  </si>
  <si>
    <t>Рішення 6-ї сесії обласної ради ХХІІІ скликання від 10.03. 99 № 14-6/99</t>
  </si>
  <si>
    <t>Юрківський карст</t>
  </si>
  <si>
    <t>Заставнівський район, с.Юрківці</t>
  </si>
  <si>
    <t>Юрківецька сільська рада</t>
  </si>
  <si>
    <t>Рішення облвиконкому від 16.01.91 № 22</t>
  </si>
  <si>
    <t>Глибоцький район: ДП «Чернівецький лісгосп», Кузьмінське л-вокв.9 вид.1, 3, 7, 8,  кв.10 , 15, 18</t>
  </si>
  <si>
    <t>Рішення облвикон-комувід 17.10.84 № 216</t>
  </si>
  <si>
    <t>Еталонне насадження бука</t>
  </si>
  <si>
    <t>Сторожинецький район: Чернівецький військовий лісгоспкв.20, вид.3,кв.22, вид 1,2,3,4,5,кв.23, вид 3</t>
  </si>
  <si>
    <t>Розпорядження облдержадміністрації від 08.02.96 № 87-р, рішення 17-ї сесії обласної ради ХХІІІ скликання від 20.12.01  № 171-17/01</t>
  </si>
  <si>
    <t>Боргиня</t>
  </si>
  <si>
    <t xml:space="preserve">Путильський район:ДП «Путильський лісгосп»Плосківське л-во кв. 1-4 </t>
  </si>
  <si>
    <t>ДП «Путильський лісгосп»</t>
  </si>
  <si>
    <t xml:space="preserve">Рішення облвиконкому від 17.10.84№ 216 </t>
  </si>
  <si>
    <t>Зарожанськадача</t>
  </si>
  <si>
    <t>Хотинський район:ДП «Хотинський лісгосп»Клішківське лісництвокв. 39 вид.6, 7кв. 46 вид. 2,3,  кв. 50 вид. 2</t>
  </si>
  <si>
    <t>Словач</t>
  </si>
  <si>
    <t xml:space="preserve">Герцаївський район, ДП «Герцаївське держспецлісництво АПК», кв.37, л.д.7 </t>
  </si>
  <si>
    <t>ДП «Герцаївське держспецлісництво АПК»</t>
  </si>
  <si>
    <t>Рішення 22-ї сесії обласної ради V скликання від 24.09.08 № 229-22/08</t>
  </si>
  <si>
    <t>Монастирський ліс</t>
  </si>
  <si>
    <t>Герцаївський район, ДП «Герцаївське держспецлісництво АПК», кв.5, л.д.1-10, урочище «Банчени»</t>
  </si>
  <si>
    <t>Рішення облвиконкому від 30.05.79  № 198; рішення 22-ї сесії обласної ради V скликання від 24.09.08 № 229-22/08</t>
  </si>
  <si>
    <t>Білка</t>
  </si>
  <si>
    <t>Сторожинецький район:Сторожинецький держспецлісгосп АПККомарівське лісництвокв.17 вид. 1-5</t>
  </si>
  <si>
    <t>Сторожинецький держспецлісгосп  АПК</t>
  </si>
  <si>
    <t>Мальованка</t>
  </si>
  <si>
    <t>Сторожинецький район с. Заволока</t>
  </si>
  <si>
    <t>Кам’янська сільська рада</t>
  </si>
  <si>
    <t>Рішення облвиконкому від 16.01.91 № 22, рішення 6-ї сесії обласної ради ХХІІІ скликання від 10.03.99№ 14-6/99</t>
  </si>
  <si>
    <t>Брендуша</t>
  </si>
  <si>
    <t>Герцаївський районс. Тернавка</t>
  </si>
  <si>
    <t>Тернавська сільська рада</t>
  </si>
  <si>
    <t xml:space="preserve">Рішення 2-ї сесії обласної ради XXII скликання від 16.12.94, рішення 6-ї сесії обласної ради ХХІІІ скликання від 10.03.99№ 14-6/99 </t>
  </si>
  <si>
    <t>Анкер</t>
  </si>
  <si>
    <t xml:space="preserve">Рішення сесії обласної ради від 21.12.93,  рішення 6-ї сесії обласної ради ХХІІІ скликання від 10.03.99№ 14-6/99 </t>
  </si>
  <si>
    <t>Мальовничадіброва</t>
  </si>
  <si>
    <t>Кіцманський районДП «Кіцманський ліс АПК,Кіцманське лісництво, кв.2, л.д.2,3</t>
  </si>
  <si>
    <t>ДП «Кіцманський ліс АПК</t>
  </si>
  <si>
    <t>Рішення 29-ї сесії обласної ради V скликання від 17.06.09 № 148-29/09</t>
  </si>
  <si>
    <t>Зубровиця</t>
  </si>
  <si>
    <t xml:space="preserve">ДП «Сторожинецький лісгосп» : 10921,0Банилівське лісництво пл.1817,9га.кв. 1 вид. 5,6,1,2,3,8,10,14,18,19,9,12,11,16,22,13, пл. 56,5га.кв. 2 вид. 1,5-8,21,2-4,9-15,18-20,23-26,22,17, пл. 74,6га.кв. 3 вид. 1-15, пл. 146га.кв. 4 вид. 1-14, пл. 136га.кв. 5 вид. 1,10,11, пл. 0,4га.кв. 6 вид. 1-3,7-9,13-15,12 пл. 10,8га.кв. 7 вид. 1-6, пл. 53га.кв. 8 вид. 1,5,8,10,12-14,2 пл. 33,2га.кв. 9 вид. 1,2,4,6,9,10,13,15-18,7,8,11,5,8,12 пл. 75,9га.кв. 10 вид. 3,5-7, пл. 25га.кв. 11 вид. 2,4,6,7,10,12-21,3,11, пл. 57,9га.кв. 12 вид. 3,5-7,9,10,12,14-16, пл. 24,7га.кв. 13 вид. 3-5,7,9,10,12-18,20-22,8,11 пл. 36га.кв. 14 вид. 1,2,4-6,9-11,3,7, пл. 64га.кв. 15 вид. 1-5,7-10,13,19,20,18,16 пл. 62,8га.кв. 16 вид. 7-10,2, пл. 6,2га.кв. 17 вид. 1,2,6,7,10,11,14,15,20-22,16, пл. 29,9га.кв. 18 вид. 1,6,8-13,17,21-24,26-29,16,14,15,19,20,18,4, пл. 60,8га.кв. 19 вид. 1,2,4-13,17,18,22,28-30,32,33,20,25,26,27,29,31,34,36,15,37-48, пл.101,6га.кв. 20 вид. 1,2,4,6-10,12-14,19-21,23,28-30,15-17,25, пл. 46га.кв. 21 вид. 3,4,2,1, пл. 2,5га.кв. 22 вид. 1,3-7,9,11,13,14,16-23, пл. 50,4га.кв. 23 вид. 4,6-10,12,13,15-18, пл. 82га.кв. 24 вид. 1,3,6,7,9,12-17,5,11, пл. 84га.кв. 25 вид. 3-6,9,12,13,23-25, пл. 29,1га.кв. 26 вид. 7,11-16,2,10,4,6, пл. 26,4га.кв. 27 вид. 1-5,7,11,13,15,17-28,31-38,9,16,12,29, пл. 137,9га.кв. 28 вид. 1-3,5-8,12-14,10,11, пл. 62,4га.кв. 29 вид. 4,7-15,2,5, пл. 60,2га.кв. 30 вид. 2,4,6,7,9,16,1,8,11,13, пл. 46,7га.кв. 31 вид. 2,6,7, пл. 5,4га.кв. 32 вид. 8-10,3-5, пл. 14,6га.кв. 33 вид. 1,6,7, пл. 2,3га.кв. 34 вид. 4,5,2, пл. 4,4га.кв. 35 вид. 1-3,5,9,11,12,4, пл. 58,4га.кв. 36 вид. 1,2,5,8,9,11,13-16,3,4,7, пл. 49,2га.Чудейське лісництво :  пл.1467га.кв. 1 вид. 1-4,6,8-11, пл.57,8га.кв. 2 вид. 1-8,14-18,20-24,9,10,13, пл. 81,1га.кв. 3 вид. 1,3-11, пл. 99га.кв. 4 вид. 1-3,5-17,4, пл. 94,7га.кв. 5 вид. 1-5,7-11,6, пл. 62,5га.кв. 6 вид. 2,4,6,9,11,13-16,10,3 пл. 25,1га.кв. 7 вид. 1-3,6-16,18-22,17, пл. 55,8га.кв. 8 вид. 1,2,5,7-18,20,24-27,6 пл. 55,4га.кв. 9 вид. 5,7,10,14,15,2,4,6,9,12пл. 32,5га.кв. 10 вид. 3-7,10,11,13,14,1,2, пл. 52,9га.кв. 11 вид. 1,5-10,4, пл. 40,6га.кв. 12 вид. 2-12, пл. 42,6га.кв. 13 вид. 1-3,5-7,9-11,4 пл. 43,3га.кв. 14 вид. 3-6,9-13,2, пл. 65,9га.кв. 15 вид. 6-9,13,14,19-23,2-5,10,15,17,18,11,16 пл. 73,8га.кв. 16 вид. 1,3,5-9,4, пл. 55,8га.кв. 17 вид. 1,4,8,10,14-16,2,7,12,11, пл. 24,9га.кв. 18 вид. 1,2,5,6,7,10-12, пл. 60,8га.кв. 19 вид. 1,5,7-11,15-17,2,6,14,12,4, пл. 54га.кв. 20 вид. 1,3-8, пл. 44,6га.кв. 21 вид. 1-4,9-13, 5,7,8, пл. 87,7га.кв. 22 вид. 1,2,5,7,8,11-14,4, пл. 44,9га.кв. 23 вид. 2-8,11-13, пл. 45,7га.кв. 24 вид. 1,2,4-6,8,11-13,3,9 пл. 55,2га.кв. 25 вид. 4,6,8,9,3 пл. 25,7га.кв. 26 вид. 4,6,8,9,13-17,5 пл. 16,5га.кв. 27 вид. 5,8,10,15-17,6,9,11, пл. 26га.кв. 28 вид. 1,3,7,10,16-20,2,8,15, пл. 42,2га.Красноїльське лісництво :  пл.2980,7га.кв. 1 вид. 3,4,5,6,7,9,11,13,15,19,20,21,22,1,2,8,12 пл.146,5га.кв. 2 вид. 1,2,3,5,6,7,8,9, пл. 66га.кв. 3 вид. 1,2,3,4,5,7,9,10,11,12,13,6, пл. 71,4га.кв. 4 вид. 1-13, пл. 95га.кв. 5 вид. 1-10, пл. 137га.кв. 6 вид. 1,2,8,11-13,15,16,18-20,6,10 пл. 62,4га.кв. 7 вид. 1-26, пл. 127га.кв. 8 вид. 1-14 пл. 72га.кв. 9 вид. 1-17 пл. 95га.кв. 10 вид. 1-6 пл. 45га.кв. 11 вид. 1-16, пл. 116га.кв. 12 вид. 1,6,7-10,13,14,17-19,11 пл. 77,2га.кв. 13 вид. 1 1-21 пл. 174га.кв. 14 вид. 1-19, пл.134га.кв. 15 вид. 4,6,9,10,11,13-16,18-26,8,17,1,7 пл. 115,1га.кв. 16 вид. 1-3,6,8,9,5 пл. 45,3га.кв. 17 вид. 1,3,5,7,9,14-16,13,8,12,10,2,11 пл. 52,5га.кв. 18 вид. 1,3-6,12,14-22, 2,8,10,7,11 пл. 49,3га.кв. 19 вид. 6,10,11,17-20,4,13,1,3,15,12 пл.38,5га.кв. 20 вид. 7,26,3-6,8-21,24,25,27,29-31,28 пл. 237,6га.кв. 21 вид. 3-8,10,11-13,1 пл. 102,7га.кв. 22 вид. 4,5,7,8, пл. 11га.кв. 23 вид. 2 4-6,8-12,14-23,25,26,28-32,13,2,1,27 пл. 173,2га.кв. 24 вид. 8,9,17,24,26,27,2-7,10-16,22,28-31,20,21,19,23 пл. 144га.кв. 25 вид. 3,2,8,1,5,7,9-11 пл. 124,3га.кв. 26 вид. 1,5,8,3,9,10,11-13,4 пл. 57,3га.кв. 27 вид. 12,1,3-6,9-11,15,18,20,22,23,24-26,13,14,7,2,16 пл. 130,3га.кв. 28 вид. 1-5,7-13,15,16-19,14 пл. 182,9га.кв. 29 вид. 1,2,4,3,6,7,8 пл. 98,2га.Гільчанське  лісництво : .2029,7га.кв. 1 вид. 25-37,1,5,6,9,11-15,17-23 пл.68,8га.кв. 2 вид. 1,2,3,6,10,12,14-16,20,27-29, пл. 46,2га.кв. 3 вид. 33-44,1-3,5,7-10,12-21,23-25,27-32,22,11 пл. 77,6га.кв. 4 вид. 23-33,1,2,11-15,17,19-22,3 пл.42,3га.кв. 5 вид. 2,4,7,9,15,17,18,19,22-24,26,27,30-32, пл. 41,3га.кв. 6 вид. 1-18 пл. 130га.кв. 7 вид. 22-36,1,4,7,9,12,14,17,21,37,11 пл. 55,3га.кв. 8 вид. 1,3,6,7-9,10-14,4,5 пл.53,6га.кв. 9 вид. 1-3,5,7,9,12-14,10,8 пл. 143,9га.кв. 10 вид. 12-18,1,2,5,9-11,19,4,6 пл. 56,5га.кв. 11 вид. 14-22,1-13, пл. 160га.кв. 12 вид. 1-10 пл. 126га.кв. 13 вид. 28-44,3,4,6-9,11-14,16,17,19,21,25-27,5,1,15,10 пл. 179,1га.кв. 14 вид. 28-53,3,4,8,9-11,13-14,16,17,19,21,25-27,5,12,22,6,1,23 пл.138,8га.кв. 15 вид. 15-25,1,3,5,6,9,13,14,26,7,10,4,8 пл. 107,3га.кв. 16 вид. 1,2,6,8,9,10,12-14,16-22,26-28,5,3,25,24 пл.86,4га.кв. 17 вид. 1,2,4,6,8,13,14,3,11,5,7, пл. 29,5га.кв. 18 вид. 1,3-5,6-8,11,15,17-19,21,23-25,12,2,16,9,20 пл. 73,7га.кв. 19 вид. 2-4,12-14,21,22,1,7,10,16,19,17,20,9,18 пл.62,5га.кв. 20 вид. 16-18,2,4,6,8-10,1315,3,5,1 пл. 42,5га.кв. 21 вид. 6-8, 4,1,2,9 пл. 32,1га.кв. 22 вид. 1-9,11,24-26, 13,10,16 пл. 33га.кв. 23 вид. 1,4,5,7,8,11,14,15,18-20 пл. 24,6га.кв. 24 вид. 4-6,11,12, 9,2 пл. 17,4га.кв. 25 вид. 4-6,12,15-17, 7,9 пл. 16,3га.кв. 26 вид. 1,3,4,11,14-16,17, 8,6,9,5,13,7 пл. 37,9га.кв. 27 вид. 3-5,7,8,13-15, 2,1,6 пл. 56,6га.кв. 28 вид. 1,2,6,10,13-15, 12,3,9 пл.30,6га.кв. 29 вид. 3,5,13,17-19, 4,6,16,1,15 пл. 68,9га.Лаурське  лісництво :  пл.2625,7га.кв. 1 вид. 4,11,13,14. пл.1,6га.кв. 2 вид. 4,6,7,8,11,10,12,13, пл. 13,5га.кв. 3 вид. 3,4,6,8,9,10,11,13,14,15,16,19,21,22,23,24,26,28,29,31,32,33,35,36,37,38,39,40,41,16,2 пл. 48,5га.кв. 4 вид. 1,3,4,5,8,9,10,11,13,14,15,16,17,18, пл.98,6га.кв. 5 вид. 1,4,5,11,13,14,18,19,20,23,26,27,28,29,30,31,32,33,34,36,37,39,40,41,42,43,44,45,24,10,27,40,24,8,21,38,10,8, пл. 110,7га.кв. 6 вид. 3,5,7,8,12,13,14,15,19,24,25,6,10,11,20,21,22,23, 18,9,4,2,1, пл. 157,3га.кв. 7 вид. 1,2,3,5,6,8,9,11,12,13,14,15,16,17,18,19,20,21,22,23,24,4,7 пл. 252,7га.кв. 8 вид. 1,2,4-8,10-19,22,23,25-30,32,33, 3,21,20,30,7 пл.145,8га.кв. 9 вид. 12,14-17,20,23,1,2,6,9,10,19,22,24, 5,4,7 пл. 69,4га.кв. 10 вид. 9-13,1,6,7,15,16,14  пл.24,8га.кв. 11 вид. 7,1,2,4,5,10,13,14,17,22,24,25,19, 3,11 пл. 142,1га.кв. 12 вид. 21-25,30-33,1-6,9,10,12-14,17-20,26-29,11 пл.90,4га.кв. 13 вид. 1,2,4-6,8-11,14-18,7 пл. 46,9га.кв. 14 вид. 1,2,4-11 пл.40,1га.кв. 15 вид. 1,5,8,10-14,6 пл.50,7га.кв. 16 вид. 1,5,6-15,4 пл.38га.кв. 17 вид. 2,3,5,13,17,27,28,33,34,1,8-12,19-21,24,31-33, 25,15,17,28,16,23 пл. 102,2га.кв. 18 вид. 1-10,12,13,15,17-28 пл. 87,5га.кв. 19 вид. 1-16 пл.97га.кв. 20 вид. 2,1,3-5-11,13,15-17,19-23, 14,12 пл. 119,3га.кв. 21 вид. 12,21-23,33-36,45-47,2-9,11,13,15,17,18,20,24,26,30,43,44, 1,2,14,27,28,32,39 пл. 78,8га.кв. 22 вид. 7,8 пл. 0,3га.кв. 23 вид. 1,2,5-11,13,15-19,21,26,27,29-31,3 пл. 87,4га.кв. 24 вид. 3,11,15,16,18,19,2,12,13,21,22, 14,17,1,4,20 пл. 51,3га.кв. 25 вид. 1,2,8-10,12,14,23,24, 11-13,15,7 пл. 53,1га.кв. 26 вид. 1,3,4,8-10,13,14,18,19пл. 39,9га.кв. 27 вид. 1-5,7-10,12,17,18-21,23-26,32-35,37-39 пл. 129,8га.кв. 28 вид. 2,4,5,6,8-20,22,31,32, 1,3,7 пл.100,1га.кв. 29 вид. 1-10,33,34,38,39,12,14-20,22,35-37,23,25,30,11,27,26,13,32 пл. 137,1га.кв. 30 вид. 1,3,19-20,21,24,25,28,6-12,14,16-18,22,23,26,27, 13,4,5,15 пл. 77га.кв. 31 вид. 1,3,4,6,17,20,24,25,8,10,12,13,15,22,23, 18,2,16 пл.43,2га.кв. 32 вид. 3-7,2,1 пл. 52,6га.кв. 33 вид. 1,3,6-8,,2 пл. 15,5га.кв. 34 вид. 1,2,5,14, пл. 22,5га.ДП «Путильський лісгосп»  Усть-Путильське лісництво :  пл.226га.кв. 43 вид. 1-7, 8,9,10,11,13 пл. 47,6га.кв. 44 вид. 1-8,23,24, 9,11,20 пл. 70,5га.кв. 51 вид. 10-23, 8,7,6,5 пл. 83,4га.кв. 32 вид. 1-3 пл. 17,5га.кв. 33 вид. 1-3  пл.  7га.Сергіївське  лісництво :  пл.683,9га.кв. 15 вид. 1-11,22,23, 12,16,17 пл. 80,8га.кв. 16 вид. 10-24 пл.78га.кв. 24 вид. 1-16,57,58,59,44,17,20 пл. 76,4га.кв. 25 вид. 1-12,21, 16,18 пл. 69,7га.кв. 26 вид. 1-16,49,50,51,38 пл. 71,3га.кв. 27 вид. 1-14,52,53,54, 20,15-18 пл. 64,7га.кв. 28 вид. 1-19,38,39,40, 20,15-18 пл.96,9га.кв. 29 вид. 1-13,55,56,57, 16,48,19 пл. 39га.кв. 30 вид. 1-8,48,49, 10,11,12,13,21,22 пл. 44га.кв. 31 вид. 13-19, 1,6,8,10 пл.36,8га.кв. 32 вид. 24-28, 14,15 пл. 26,3га.Селятинське  лісництво :  пл.626,1га.кв. 1 вид. 15-23,40,41, 27,28 пл.57,6га.кв. 2 вид. 1-15, 10,11,12  пл. 62,7га.кв. 3 вид. 1-19,15 пл. 90га.кв. 6 вид. 1-9,16 пл. 44га.кв. 7 вид. 1-24,35,36,37, 28,25,26,27,33,34 пл. 113,5га.кв. 14 вид. 1-19,25,26,27, 20,21,22,23,24 пл.111,8га.кв. 15 вид. 1-20, 22,21,23 пл. 105,7га.кв. 54 вид. 1,2,3, 12,11 пл.40,8га.ДП «Берегометське ЛМГ»  Мигівське лісництво пл.300,2га.кв. 40 вид. 1,11,14,15 пл.7,3га.кв. 41 вид. 4,5,14,15  пл. 0,9га.кв. 42 вид. 4,7,10-14 пл. 10,7га.кв. 46 вид. 6,8,10-12 пл. 15,5га.кв. 50 вид. 1-4,8,9,11,12,19-21 пл. 25,6га.кв. 53 вид. 2-5,7-16 пл.67,1га.кв. 54 вид. 1-5,8-12,14-18,20,21 пл. 68,1га.кв. 55 вид. 1,2,5-12 пл.66,7га.кв. 56 вид. 1-4,7,9,10,11 пл.38,3га.Лопушнянське лісництво пл.220,5га.кв. 14 вид. 1,3-15,17 пл.92,6га.кв. 15 вид. 1,3-11,13-17  пл. 69,3га.кв. 23 вид. 1,3,5,6 пл. 22га.кв. 24 вид. 3,5-9 пл. 15,2га.кв. 25 вид. 1,2,4-8 пл. 21,4га.Чемернарське  лісництво :  пл.3582,8га.кв. 1 вид. 1,2,4-7,9,10,14-18,20-24. пл.44га.кв. 2 вид. 1,2,4,7-16, пл. 61,3га.кв. 3 вид. 1-5,7,11-13,15-17 пл.52,9га.кв. 4 вид. 1,2,6-22 пл.91,5га.кв. 5 вид. 1,7-10,12,14,15,17-23 пл. 60,5га.кв. 6 вид. 1,2,4-7,9-14 пл. 92,4га.кв. 7 вид. 3,4,6-13,15-18 пл. 69,5га.кв. 8 вид. 1,2,4-7,9-21,26,27 пл.73,4га.кв. 9 вид. 3-10,пл. 94,3га.кв. 10 вид. 1-6,8,9,11-14,16-18,23,25-27 пл.80,7га.кв. 11 вид. 1-9,11,12,15-17 пл.49,7га.кв. 12 вид. 1-5,7,9,10,13,14,16,17,20-23 пл. 64,5га.кв. 13 вид. 1-8,10,11,13-15 пл.96га.кв. 14 вид. 1,2,4-6,8-13 пл.92,9га.кв. 15 вид. 1,2,4,6-12 пл. 53,4га.кв. 16 вид. 2,5,8,9,12,14-16,18-26 пл.35,3га.кв. 17 вид. 5-7,9,11-23 пл. 47,6га.кв. 18 вид. 1,2,5,6,8-16 пл. 43,5га.кв. 19 вид. 1,2,4,5,7-20 пл.63,5га.кв. 20 вид. 1-6,2-19 пл. 69,1га.кв. 21 вид. 1-5,7,8,11-22 пл.74,9га.кв. 22 вид. 1,3,6-12 пл. 40,8га.кв. 23 вид. 4-10, пл. 24,2га.кв. 24 вид. 1,2,4-6,9-13,15 пл. 46,8га.кв. 25 вид. 1-18, пл. 61,8га.кв. 26 вид. 1-8, пл. 43га.кв. 27 вид. 1,2,4-8,10-17 пл. 60,1га.кв. 28 вид. 1-11,13-17 пл.61,1га.кв. 29 вид. 1-8,10,19-22,24-35 пл. 71,1га.кв. 30 вид. 1-9, пл. 44га.кв. 31 вид. 1,3-8 пл. 28,5га.кв. 32 вид. 1,3,11,14,15 пл. 61,3га.кв. 33 вид. 1-5,7-11пл. 30,9га.кв. 34 вид. 1,2,4-10,12-19, пл. 79,5 га.кв. 35 вид. 1-13,15-17 пл. 74,1га.кв. 36 вид. 1-3,5,7,8,10-12 пл. 57,1га.кв. 37 вид. 1-5,712,16-23 пл. 84,1га.кв. 38 вид. 1-7,12,14-20 пл.79га.кв. 39 вид. 1,4,7,8,10,11,13-23 пл. 58га.кв. 40 вид. 1-6,11,12,14-19 пл.66га.кв. 41 вид. 1-4,6-10,12-24 пл. 104,2га.кв. 42 вид. 1-13, пл. 96га.кв. 43 вид. 1,3,4,6-12 пл. 75,8га.кв. 44 вид. 1-13, пл.86га.кв. 45 вид. 1-3,6-18 пл. 80га.кв. 46 вид. 1-17, пл.89га.кв. 47 вид. 1-10,12-18,21-28,30-38 пл. 146,6га.кв. 48 вид. 1-19, пл. 121,6га.кв. 49 вид. 1-7,10-13,15,17-34 пл.171,3га.кв. 50 вид. 1-13,15,16,18-24 пл. 130га.Гірсько-Кутське  лісництво :  пл.4299,3га.Кв. 1вид.2-6,8-13,16-19,пл.53,1га.Кв.2вид.1-8,10-14 пл.78,4га.Кв.3вид.1-5,7-10, пл.47,1га.Кв.4 вид.1-4,8-9,11-13, пл.16,9га.Кв.5 вид.1-10,12-14,16-20,пл.60,6га.Кв.6 вид.1-11,14-16,18-23,пл.88га.Кв.7 вид.1-21, пл.91,6га.Кв.8 вид.1-18, пл.67га.Кв.9 вид.1-25, пл.76,3га.Кв.10 вид.1-11,13-22,пл.69га.Кв.11 вид.1-12,14-22,пл.74,6га.Кв.12 вид.1-6,10-17,пл.50,8га.Кв.13 вид.1-7,9-12,14,16-24, пл.78,4га.Кв.14 вид.1-14, пл.71Кв.15 вид.1-12,15,18-22, пл.90,8га.Кв.16 вид.1-13,15,17 пл.72га.Кв.17 вид.1-22, пл.97га.Кв.18 вид.1-13, пл.101га.Кв.19 вид.1-10,12-21, пл.104,5га.Кв.20 вид.1-4,4.1,5-10,8.1,12-26, пл.99,7га.Кв.21 вид.1.1,1-18, пл.108,7га.Кв.22 вид.1-10, пл.13,7га.Кв.23 вид.1,3-13, пл.55,5га.Кв.24 вид.1-6,8,11-20,21.1,21-25, пл.99,8га.Кв.25 вид.1-16,15.1,18, пл.85,6га.Кв.26 вид.1-18,13.1,16.1,19-22, пл.93га.Кв.27 вид.1-11,11.1,12,14-16,17.1,18-25, пл.98,8га.Кв.28 вид.1-5,7-34 пл.134,1га.Кв.29 вид.1-17, пл.80га.Кв.30 вид.1-6,8-22, пл.82,1га.Кв.31 вид.1-9, пл.29,8га.Кв.32 вид.1-21, пл.118,1га.Кв.33 вид.1-14,16-28, пл.96,1Кв.34 вид.1-4,6-9,11-13,15-31, пл.154,1га.Кв.35 вид.1-4,6-10, пл.56,5га.Кв.36 вид.1-6,9-19, пл.50га.Кв.37 вид.1-6,9-21, пл.76,1га.Кв.38 вид.1-3,5-9,11-14,16-18,пл.36,9га.Кв.39 вид.1-16, пл.64,6га.Кв.40 вид.1-14, пл.60,1га.Кв.41 вид.3-10, пл.33,2га.Кв.42 вид.1,3-4,6-14,пл.57,7га.Кв.43 вид.1-9, пл.50га.Кв.44 вид.1,2,4,6-13,пл.42,9га.Кв.45 вид.1,3-5,8-20,пл.77,9га.Кв.46 вид.1-20, пл.74га.Кв.47 вид.5-23 пл.81,9га.Кв.48 вид.1-19 пл.69,6га.Кв.49 вид.1-6, пл.52га.Кв.50 вид.1-3,5-30, пл.97га.Кв.51 вид.1-16, пл.79га.Кв.52 вид.1-16, пл.122га.Кв.53 вид.1-18, пл.121га.Кв.54 вид.1-7,9-10,12-21,23-29, пл.121,2га.Кв.55 вид.1-11,13-16, пл.96,5га.Кв.56 вид.1-5,8-9,11,13-18, пл.42га.Долішньо-Шепітське  лісництво :  пл.1431,6га.кв.4 вид.1,4,6-9,11-13, пл.33,4га.кв.5 вид.5-9, пл.12,0га.кв.26 вид.1-15,26-27, пл.39,0га.кв.27 вид.1-5,18-20, пл.16,0га.кв.32 вид.1.1,1-7,7.1,8-15,17-21, пл.108,3га.кв.33 вид.1-19, пл.121,5га.кв.34 вид.1-2,4-10,12,14-27,29-32, пл.123,3га.кв.35 вид.1-11,13-22, пл.120,7га.кв.36 вид.1-3,9,13, пл.18,8га.кв.39 вид.1-11,16-26, пл.110,6га.кв.40 вид.1-7,9-23, пл.84,5га.кв.41 вид.1-2,4-10,12-14,пл.56,1га.кв.42 вид.2-3,5-12, пл.16,8га.кв.43 вид.1-6, пл.35,7га.кв.44 вид.1-11, пл.62га.кв.45 вид.1-21, пл.89га.кв.46 вид.1-10,12-14, пл.85га.кв.47 вид.1,6-7,9-18,20-23, пл.94,5га.кв.48 вид.2-14,19, пл.98,1га.кв.49 вид.1-9,11-12,15-16, пл.45,3га.кв.50 вид.1-13, пл.61га.Фальківське  лісництво :  пл.3414,0га.кв.1 вид.4-16,13, пл.53,2га.кв.2 вид.3-13,15-18, пл.61,6га.кв.3 вид.2-4,6,8-16, пл.69,9га.кв.4 вид.1-22, пл.66га.кв.5 вид.3,5-7,9-14, пл.50га.кв.6 вид.1-5,7-17 пл.61,5га.кв.7 вид.1-10, пл.44га.кв.8 вид.1-10,12-19, пл.91,2га.кв.9 вид.1-4,8-9,11-17, пл.82,1га.кв.10 вид.2,4-6,8-13, пл.28га.кв.11 вид.1-10, пл.87га.кв.12 вид.1-5,8-10,12-16,пл.91,2га.кв.13 вид.1-9, пл.55га.кв.14 вид.1-4,6,8-13,16-20, пл.61,9га.кв.15 вид.3-5,7-11,14-15, пл.51га.кв.16 вид.1-8,12-17, пл.68,6га.кв.17 вид.1,3-5,7-23, пл.62,8га.кв.18 вид.2-3,5,8-11,13-17, пл. 45,3га.кв.19 вид.1-9,11-16, пл.80га.кв.20 вид.1-9,12-21, пл.73га.кв.21 вид.1-4,6,8-16, пл.80,7га.кв.22 вид.1,3-7,9-16, пл.73,6га.кв.23 вид.1-5,7-9,11-12,14-20, пл.128,9га.кв.24 вид.1-2,4,6-8,11-16, пл.59га.кв.25 вид.1,4-10, пл.35,9га.кв.26 вид.1-3,5-8, пл.77га.кв.27 вид.1,4,6,7-9, пл.40,5га.кв.28 вид.1-10, пл.48га.кв.29 вид.1-3,5-10, пл.65га.кв.30 вид.2-3,5-7,9-22, пл.109,5га.кв.31 вид.1-8,10,12-22, пл.65,6га.кв.32 вид.1-3,6-10,12-18,20, пл.119,4га.кв.33 вид.1-14,16-17,пл.62,6га.кв.34 вид.4-5,7-9, пл.15,8га.кв.35 вид.2,4-5,8,10-11,13-17, пл.32,6га.кв.36 вид.1-7, пл.94га.кв.37 вид.1-14,16-17, пл.64,8га.кв.38 вид.1-3,5-10,13-18,21-28, пл.71,2га.кв.39 вид.2-5,7-11,13-17, пл.103,8га.кв.40 вид.1-5,7,9-20 пл.67,7га.кв.41 вид.1-9,11-12,14-21,23-25,28, пл.119,6га.кв.42 вид.1-10, пл.59га.кв.43 вид.2,4-11, пл.58,1га.кв.44 вид.2-16, пл.80,4га.кв.45 вид.2,4-6,8,10-17, пл.47,9га.кв.46 вид.1,3-4,6-9,12,14-19, пл.67,4га.кв.47 вид.1-5,7,10-13,15-17, пл.49,4га.кв.48 вид.1,6,8,11,14-20, пл.56,2га.кв.49 вид.2-3,7-8,10-13, пл.12,1га.кв.50 вид.2-4,6-7,10-17, пл.58,3га.кв.51 вид.1-2,4-6,9-14, пл.48га.кв.52 вид.1-6, пл.8,8га.кв.53 вид.3-5,7-12, пл.49,9га.Сторожинецький держспецлісгосп АПК Банилівське лісництво, кв. 5,12,18-20,24,25,27,28-32,37 пл.1350га.  </t>
  </si>
  <si>
    <t>ДП «Сторожинецький лісгосп»,ДП «Путильський лісгосп»  ДП «Берегометське лісомисливське господарство»Сторожинецький держспецлісгосп АПК,</t>
  </si>
  <si>
    <t>Рішення 18-ї сесії обласної ради XXI скликання від 21.12.93,Рішення ХХХІІ-ї сесії обласної ради V cкликання від 07.10.09р.  № 252-32/09</t>
  </si>
  <si>
    <t>Чарівне крильце</t>
  </si>
  <si>
    <t>Вижницький район:ДП «БерегометськеЛМГ» Чемернарське лісництво кв. 16 вид.5</t>
  </si>
  <si>
    <t>ДП «Берегометськелісомисливське господарство»</t>
  </si>
  <si>
    <t xml:space="preserve">Рішення облвиконкому від 19.01.83№ 15 </t>
  </si>
  <si>
    <t>Урочище«Жафино»</t>
  </si>
  <si>
    <t>Сокирянський район с.Василівка</t>
  </si>
  <si>
    <t xml:space="preserve">Рішення облвиконкому від 30.05.79 № 198 </t>
  </si>
  <si>
    <t>Платан східний/чинар/</t>
  </si>
  <si>
    <t>Сокирянський район с.Ломачинці</t>
  </si>
  <si>
    <t xml:space="preserve">Ломачинецьказагальноосвітня школа </t>
  </si>
  <si>
    <t>Рішення облвиконкому від 30.05.79 № 198</t>
  </si>
  <si>
    <t>Чотири тополі</t>
  </si>
  <si>
    <t>Сокирянський район с.Розкопинці</t>
  </si>
  <si>
    <t>Рішення облвикон-кому від 30.05.79 № 198</t>
  </si>
  <si>
    <t>Вікові липи</t>
  </si>
  <si>
    <t>Ломачинецька сільська рада</t>
  </si>
  <si>
    <t>Дубово-буковаділянка</t>
  </si>
  <si>
    <t>Кіцманський район: ДП «Чернівецький лісгосп»Ревнянське лісництвокв.5 вид. 2</t>
  </si>
  <si>
    <t>Рішення облвикон-комувід 30.05.79 № 198</t>
  </si>
  <si>
    <t>Ревнянський дуб</t>
  </si>
  <si>
    <t xml:space="preserve">Кіцманський район: ДП «Чернівецький лісгосп»,  Ревнян-ське лісництво знаходиться  між кв.10 - 12 </t>
  </si>
  <si>
    <t xml:space="preserve">Рішення облвикон-комувід 30.05.79 № 198 </t>
  </si>
  <si>
    <t>Віковідуби</t>
  </si>
  <si>
    <t>Кіцманський районс.Ревно</t>
  </si>
  <si>
    <t>Ревнянськазагальноосвітня школа</t>
  </si>
  <si>
    <t xml:space="preserve">Рішення 6-ї сесії обласної ради ХХІV скликання від 27.12.02 № 127-6/02 </t>
  </si>
  <si>
    <t>Реліктовідуби</t>
  </si>
  <si>
    <t xml:space="preserve">Кіцманський районс.Стрілецький Кут </t>
  </si>
  <si>
    <t>Стрілецько-Кутськасільська рада</t>
  </si>
  <si>
    <t>Рішення 6-ї сесії обласної ради ХХІV скликання від 27.12.02  № 127-6/02</t>
  </si>
  <si>
    <t>Буково-дубоваділянка</t>
  </si>
  <si>
    <t>Заставнівський район:  ДП «Чернівецький лісгосп». Чорнівське  лісництво кв. 60 вид.5</t>
  </si>
  <si>
    <t xml:space="preserve">Праліс дуба скельного </t>
  </si>
  <si>
    <t>Глибоцький район:ДП «Чернівецький лісгосп»Кузьмінське лісництво, кв.5  вид.10</t>
  </si>
  <si>
    <t>Рішення 6-ї сесії обласної ради ХХІV скликання від 27.12.02 № 127-6/02</t>
  </si>
  <si>
    <t xml:space="preserve">Віковий дуб  </t>
  </si>
  <si>
    <t>Глибоцький район: ДП «Чернівецький лісгосп»Кузьмінське лісництвокв.7 вид.1</t>
  </si>
  <si>
    <t xml:space="preserve">Вікова діброва </t>
  </si>
  <si>
    <t>Глибоцький район: ДП «Чернівецький лісгосп»Кузмінське лісництвокв.15 вид.5</t>
  </si>
  <si>
    <t xml:space="preserve">Рішення 17-ї сесії обласної ради ХХІІІ скликання від 20.12.01№ 171-17/01 </t>
  </si>
  <si>
    <t xml:space="preserve">Ділянка лікарських рослин    </t>
  </si>
  <si>
    <t>Глибоцький район: ДП «Чернівецький лісгосп»Кузьмінське лісництвокв. 23  вид.2</t>
  </si>
  <si>
    <t xml:space="preserve">Ділянка дуба звичайного   </t>
  </si>
  <si>
    <t>Глибоцький район: ДП «Чернівецький лісгосп»Кузьмінське лісництвокв.20  вид.8, 14</t>
  </si>
  <si>
    <t xml:space="preserve">Францталь    </t>
  </si>
  <si>
    <t>Глибоцький район:ДП «Чернівецький лісгосп» Кузьмінське лісництвокв.50  вид.6</t>
  </si>
  <si>
    <t xml:space="preserve">Вісім горіхів гікорі       </t>
  </si>
  <si>
    <t>Глибоцький район: ДП «Чернівецький лісгосп»Кузьмінське л-во кв.16вид.5</t>
  </si>
  <si>
    <t xml:space="preserve">Рішення 17-ї сесії обласної ради ХХІІІ скликання від 20.12.01 № 171-17/01 </t>
  </si>
  <si>
    <t xml:space="preserve">Насадження дуба звичайного </t>
  </si>
  <si>
    <t>Глибоцький район:ДП «Чернівецький лісгосп»Кузьмінське лісництвокв. 45  вид.5</t>
  </si>
  <si>
    <t xml:space="preserve">Праліс буково-дубовий    </t>
  </si>
  <si>
    <t xml:space="preserve">Глибоцький район: ДП «Чернівецький лісгосп»Турятське лісництвокв. 17  вид. 1 </t>
  </si>
  <si>
    <t xml:space="preserve">Два велетні     </t>
  </si>
  <si>
    <t>Кіцманський  районс.Стрілецький Кут</t>
  </si>
  <si>
    <t>Стрілецько-Кутська сільська  рада</t>
  </si>
  <si>
    <t xml:space="preserve">Рішення 17-ї сесії обласної ради ХХІІІ скликання від 20.12.01 № 171-17/01  </t>
  </si>
  <si>
    <t xml:space="preserve">Букова ділянка </t>
  </si>
  <si>
    <t>Глибоцький район:ДП «Чернівецький лісгосп»Турятське лісництвокв.1  вид.23</t>
  </si>
  <si>
    <t xml:space="preserve">Чотиривелетні      </t>
  </si>
  <si>
    <t xml:space="preserve">Герцаївський район: ДП «Чернівецький лісгосп»Тернавське л-во кв. 9 в.5 </t>
  </si>
  <si>
    <t xml:space="preserve">БоєрулСтурза </t>
  </si>
  <si>
    <t>Герцаївський районс.Тернавка</t>
  </si>
  <si>
    <t>Рішення 18-ї сесії обласної ради XXI скликання обласної ради від 21.12.93</t>
  </si>
  <si>
    <t>Праліс модрини європейської</t>
  </si>
  <si>
    <t>Сторожинецький район:  ДП «Сторожинець-кий лісгосп»Чудейське  л-во  кв. 8 вид. 9</t>
  </si>
  <si>
    <t xml:space="preserve">Рішення облвиконкому від 30.05.79№ 198 </t>
  </si>
  <si>
    <t xml:space="preserve">Праліс грабово-буково-дубовий  </t>
  </si>
  <si>
    <t>Сторожинецький район: ДП «Сторожинець-кий лісгосп»Іжівське лісництвокв.70 вид.7</t>
  </si>
  <si>
    <t>Рішення облвиконкомувід 30.05.79№ 198</t>
  </si>
  <si>
    <t xml:space="preserve">Ділянка лучноїфлори   </t>
  </si>
  <si>
    <t>Сторожинецький Район с.Глибочок</t>
  </si>
  <si>
    <t xml:space="preserve">Ділянка степової флори  </t>
  </si>
  <si>
    <t>Сторожинецький район с.Заволока</t>
  </si>
  <si>
    <t>Михальчанська сільська рада</t>
  </si>
  <si>
    <t>Ділянка лучної флори</t>
  </si>
  <si>
    <t>Сторожинецький район с.Спаська</t>
  </si>
  <si>
    <t xml:space="preserve">Рішення облвиконкомувід 30.05.79 № 198 </t>
  </si>
  <si>
    <t xml:space="preserve">Тисоваділянка </t>
  </si>
  <si>
    <t>Сторожинецький район:Чернівецький військовий лісгоспкв.12 вид.2 кв.13 вид.1</t>
  </si>
  <si>
    <t>Розпоряд-ження обл-держадміні-страції від 08.02.96 № 87-р</t>
  </si>
  <si>
    <t>Ділянка барвінку малого</t>
  </si>
  <si>
    <t>Вижницький районДП «Берегометськелісомисливське господарство»Мигівське лісництвокв.54 вид.16, 17</t>
  </si>
  <si>
    <t>Кошман</t>
  </si>
  <si>
    <t>Вижницький районДП «Берегометськелісомисливське господарство»Долішньошепітське лісництвокв.1 вид.9</t>
  </si>
  <si>
    <t xml:space="preserve"> Рішення облвиконкомувід 30.05.79№ 198</t>
  </si>
  <si>
    <t>Лісничка</t>
  </si>
  <si>
    <t>Вижницький районДП «Берегометськелісомисливське господарство»Чемернарське лісництвокв.33 вид.9,кв.34  вид.15,кв.35  вид.8</t>
  </si>
  <si>
    <t>Буковинка</t>
  </si>
  <si>
    <t>Путильський район ДП «Путильський лісгосп»Шепітське лісниц-тво кв.17 вид.6,кв.18  вид.4</t>
  </si>
  <si>
    <t xml:space="preserve">Ділянка арніки гірської </t>
  </si>
  <si>
    <t>Путильський район ДП«Путильський лісгосп»Сергіївське лісництво кв.33 вид.37</t>
  </si>
  <si>
    <t>Жупани</t>
  </si>
  <si>
    <t>Путильський районс.Перкалабурочище Великого і  Малого Каменів</t>
  </si>
  <si>
    <t>Ялинова ділянка</t>
  </si>
  <si>
    <t>Путильський район ДП «Путильський лісгосп»Яблунівське лісництво кв.25 вид.10-11</t>
  </si>
  <si>
    <t>Два платани</t>
  </si>
  <si>
    <t>м.Вижницявул.Бурги-Семашко</t>
  </si>
  <si>
    <t>Вижницька міська рада</t>
  </si>
  <si>
    <t>Рішення облвиконкомувід 30.05.79 № 198</t>
  </si>
  <si>
    <t>Арніка</t>
  </si>
  <si>
    <t>Путильський район ДП «Путильський лісгосп»Шепітське лво кв.36 вид.6</t>
  </si>
  <si>
    <t xml:space="preserve">Гінкго дволопатеве  </t>
  </si>
  <si>
    <t>м. Чернівцівул. 28 Червня, 69</t>
  </si>
  <si>
    <t>Прокуратура м.Чернівці</t>
  </si>
  <si>
    <t>Рішення  облвиконко-му від 17.10.84 № 216</t>
  </si>
  <si>
    <t xml:space="preserve">Група рідкісних дерев    </t>
  </si>
  <si>
    <t>м. Чернівцівул. Головна, 135Обласна консультативна стоматполіклініка</t>
  </si>
  <si>
    <t>Обласна консультативна стоматполіклініка</t>
  </si>
  <si>
    <t xml:space="preserve">Дуб крупно- плідний   </t>
  </si>
  <si>
    <t>м. Чернівцівул.28 Червня,71</t>
  </si>
  <si>
    <t>Чернівецький технікум залізнич-ного транспорту</t>
  </si>
  <si>
    <t>Рішення облвикон-комувід 30.05.79№ 198</t>
  </si>
  <si>
    <t>м. Чернівцівул. Буковинська, 4</t>
  </si>
  <si>
    <t>Дитяча міська клінічна  лікарня № 1</t>
  </si>
  <si>
    <t>Рішення облвиконко-мувід 17.10.84№ 216</t>
  </si>
  <si>
    <t>м. Чернівцівул. 28 Червня, 71</t>
  </si>
  <si>
    <t>Чернівецький технікум залізничного траснпорту</t>
  </si>
  <si>
    <t>Рішення облвиконкому від 30.05.79№ 198, від 19.01.83 № 15</t>
  </si>
  <si>
    <t>м. Чернівцівул. 28 Червня, 67</t>
  </si>
  <si>
    <t>ПП «Регіон-центр»</t>
  </si>
  <si>
    <t>Магнолія „Суланжа”</t>
  </si>
  <si>
    <t xml:space="preserve">м. Чернівці вул. Фрунзе, 8-б </t>
  </si>
  <si>
    <t>Комунальне житлово- ремонтне експлуатаційне підприємство № 14</t>
  </si>
  <si>
    <t xml:space="preserve">Кедр європейський </t>
  </si>
  <si>
    <t>м. Чернівцівул.Фрунзе, 2</t>
  </si>
  <si>
    <t>Чернівецький національний університет ім.Ю.Федьковича</t>
  </si>
  <si>
    <t>м. Чернівці вул. Федьковича, 46</t>
  </si>
  <si>
    <t>Обласний ендокринологічний диспансер</t>
  </si>
  <si>
    <t>Лавр благородний</t>
  </si>
  <si>
    <t>м. Чернівцівул. Чернишевського, 50-б</t>
  </si>
  <si>
    <t>гр.Гіндич О.В.</t>
  </si>
  <si>
    <t>м. Чернівцівул.Руська, 3</t>
  </si>
  <si>
    <t>Комунальне житлово- ремонтне експлуатаційне підприємство № 12</t>
  </si>
  <si>
    <t>Група різновидностей рідкісних дерев</t>
  </si>
  <si>
    <t>м. Чернівцівул. Головна, 137Обласна клінічна лікарня</t>
  </si>
  <si>
    <t>Обласна клінічна лікарня</t>
  </si>
  <si>
    <t>Група рідкісних дерев</t>
  </si>
  <si>
    <t>м. Чернівцівул. Курильська, 13.</t>
  </si>
  <si>
    <t>гр. Шабан Г.Є.</t>
  </si>
  <si>
    <t>м. Чернівцівул. Українська, 26.</t>
  </si>
  <si>
    <t xml:space="preserve">гр.Білоус К.П. </t>
  </si>
  <si>
    <t>Сквер з різно- видностями рідкісних дерев</t>
  </si>
  <si>
    <t>м. Чернівцівул. Л.Українки</t>
  </si>
  <si>
    <t xml:space="preserve">Департамент житлово-комуналь-ного господарства м.Чернівці </t>
  </si>
  <si>
    <t>Рішенняоблвиконко-му від 17.03.92№ 72</t>
  </si>
  <si>
    <t>Сквер з різно-видностями рідкісних дерев</t>
  </si>
  <si>
    <t xml:space="preserve">м. Чернівці,на розі вулицьУніверситетської та Коцюбинського </t>
  </si>
  <si>
    <t xml:space="preserve">Департамент ЖКГ м.Чернівці </t>
  </si>
  <si>
    <t>м. Чернівці вул. Буковинська,  4-а</t>
  </si>
  <si>
    <t>Обласна консультативна поліклініка</t>
  </si>
  <si>
    <t>Рішення облвиконко-му від 17.03.92 № 72</t>
  </si>
  <si>
    <t>Кедр європейський</t>
  </si>
  <si>
    <t>м. Чернівці вул. Стрийська, 62</t>
  </si>
  <si>
    <t>Черемхазвичайна</t>
  </si>
  <si>
    <t>м. Чернівцівул.Заводська, 22</t>
  </si>
  <si>
    <t>Управління  ДАІ УМВС у Чернівецькій області</t>
  </si>
  <si>
    <t xml:space="preserve"> Рішення сесії обласної радивід 27.12.02  № 127-6/02</t>
  </si>
  <si>
    <t>м.Чернівцівул.Сімовича, 15</t>
  </si>
  <si>
    <t>Міжрайонна природоохороннапрокуратура</t>
  </si>
  <si>
    <t>Рішення 6-ї сесії облас-ної ради ХХІV скликання від 27.12.02  № 127-6/02</t>
  </si>
  <si>
    <t>Ділянка рідкісних рослин</t>
  </si>
  <si>
    <t>Глибоцький район:ДП  «Чернівецький лісгосп»Турятське лісництвокв.1 вид.2</t>
  </si>
  <si>
    <t>ДП  «Чернівецький  лісгосп»</t>
  </si>
  <si>
    <t>Рішення облвиконкому від30.05.79 № 198,рішення 6-ї сесії обласної ради ХХІІІ скликання від 10.03.99 №14-6/99</t>
  </si>
  <si>
    <t xml:space="preserve">Ділянка конвалії </t>
  </si>
  <si>
    <t>Хотинський район :ДП «Хотинський  лісгосп»Новоселицьке лісництвокв. 1 вид. 9</t>
  </si>
  <si>
    <t>ДП «Хотинський  лісгосп»</t>
  </si>
  <si>
    <t xml:space="preserve">Рішення облвиконкому від 30.05 79 № 198 </t>
  </si>
  <si>
    <t xml:space="preserve">Сосна чорна  </t>
  </si>
  <si>
    <t>Сокирянський район:ДП «Сокирянський лісгосп»Ломачинське лісництво кв.16, вид.3</t>
  </si>
  <si>
    <t xml:space="preserve">Липа срібляста  </t>
  </si>
  <si>
    <t>Сокирянський район:ДП «Сокирянський лісгосп» Сокирянське лісництво кв.39 вид.5</t>
  </si>
  <si>
    <t xml:space="preserve">Сторічний дуб  </t>
  </si>
  <si>
    <t>Сокирянський районДП «Сокирянський лісгосп» Романківецьке лісництво кв.70 вид.3</t>
  </si>
  <si>
    <t xml:space="preserve">Коркове дерево </t>
  </si>
  <si>
    <t>м. Вижницявул.Українська, 25</t>
  </si>
  <si>
    <t>Рішення 12-ї сесії обласної ради ХХІV скликання від 17.12.03  № 179-12/03</t>
  </si>
  <si>
    <t>Берна</t>
  </si>
  <si>
    <t>Сторожинецький районДП «Сторожинець-кий лісгосп» Петрівецьке лісництво кв.59 вид.9</t>
  </si>
  <si>
    <t>ДП «Сторожинецький лісгосп»</t>
  </si>
  <si>
    <t>Рішення 7-ї сесії обласної ради V скликання від 16.10.06 № 105-7/06</t>
  </si>
  <si>
    <t xml:space="preserve">Липа дрібнолиста  </t>
  </si>
  <si>
    <t>Сторожинецький районДП «Сторожинець-кий лісгосп» Пе-трівецьке лісництво кв.1 вид.27</t>
  </si>
  <si>
    <t>Регат</t>
  </si>
  <si>
    <t>Герцаївський районДП «Герцаївське держспецлісництво АПК»,кв.21,л.д.4</t>
  </si>
  <si>
    <t>м.Чернівці,вул. Науки,1</t>
  </si>
  <si>
    <t>Інститут термоелектрики Національної академії наук та Міністерства освіти і науки України</t>
  </si>
  <si>
    <t xml:space="preserve">Джерело„Розкопинці”  </t>
  </si>
  <si>
    <t xml:space="preserve">Сокирянський районДП «Сокирянський лісгосп» Сокирянське л-вокв.21 вид.5 </t>
  </si>
  <si>
    <t xml:space="preserve">Ожевська мінеральна </t>
  </si>
  <si>
    <t xml:space="preserve">Сокирянський районс.Ожево </t>
  </si>
  <si>
    <t>ТзОВ «Зелена липа»</t>
  </si>
  <si>
    <t xml:space="preserve">Кельменецькамінеральна </t>
  </si>
  <si>
    <t>Кельменецький район смт. Кельменці</t>
  </si>
  <si>
    <t xml:space="preserve"> Кельменецька сільська  рада</t>
  </si>
  <si>
    <t>Рішення облвиконкому  від 17.10.84 № 216</t>
  </si>
  <si>
    <t xml:space="preserve">Джерело„Хотинське”   </t>
  </si>
  <si>
    <t>м. Хотин вул.Кутузова,34</t>
  </si>
  <si>
    <t>ТзОВ «Дністер ЛТД»</t>
  </si>
  <si>
    <t>Рішення облвиконкому від 30.05 79 № 198</t>
  </si>
  <si>
    <t xml:space="preserve">Зарожанська мінеральна  </t>
  </si>
  <si>
    <t xml:space="preserve">Хотинський районс.Зарожани </t>
  </si>
  <si>
    <t>Зарожанська сільська рада</t>
  </si>
  <si>
    <t>Рішення облвиконкому від 30.05 79  № 198</t>
  </si>
  <si>
    <t xml:space="preserve">Джерело „Магала” </t>
  </si>
  <si>
    <t xml:space="preserve">Новоселицький район, с.Магала </t>
  </si>
  <si>
    <t>Магалянська сільська рада</t>
  </si>
  <si>
    <t>Черленівська мінеральна-1</t>
  </si>
  <si>
    <t>Новоселицький районс.Черленівка, св. №118</t>
  </si>
  <si>
    <t>Черленівська сільська рада</t>
  </si>
  <si>
    <t xml:space="preserve">Черленівська мінеральна-2  </t>
  </si>
  <si>
    <t>Новоселицький районс.Черленівка, св. № 22</t>
  </si>
  <si>
    <t>Рішення облвиконкомувід 17.10.84 № 216</t>
  </si>
  <si>
    <t xml:space="preserve">Боянська мінеральна  </t>
  </si>
  <si>
    <t>Новоселицький районс.Бояни</t>
  </si>
  <si>
    <t>Християнський табір «Джерело життя» євангельських християн-баптистів</t>
  </si>
  <si>
    <t xml:space="preserve">Магалянська мінеральна-2  </t>
  </si>
  <si>
    <t>Новоселицький районс.Магала</t>
  </si>
  <si>
    <t xml:space="preserve">Новоселицька мінеральна  </t>
  </si>
  <si>
    <t>м.Новоселиця</t>
  </si>
  <si>
    <t>Новоселицька міська рада</t>
  </si>
  <si>
    <t xml:space="preserve">Брусницька мінеральна-31 </t>
  </si>
  <si>
    <t>Кіцманський районс.Кальнівці</t>
  </si>
  <si>
    <t>Обласна комуналь-на установа «Облас-на лікарня віднов-ного лікування»</t>
  </si>
  <si>
    <t xml:space="preserve">Брусницька мінеральна-3  </t>
  </si>
  <si>
    <t>Кіцманський район с.Кальнівці</t>
  </si>
  <si>
    <t>Рішення облвиконкомувід 30.05.79 № 198,  рішення облвиконкому від 17.10.84 № 216</t>
  </si>
  <si>
    <t xml:space="preserve">Брусницькамінеральна-31д  </t>
  </si>
  <si>
    <t xml:space="preserve">Брусницька мінеральна-508  </t>
  </si>
  <si>
    <t>Брусницька мінеральна-509</t>
  </si>
  <si>
    <t>Рішення облвиконкому від 30.05.79№ 198</t>
  </si>
  <si>
    <t>Брусницька</t>
  </si>
  <si>
    <t>Брусницькамінеральна-515</t>
  </si>
  <si>
    <t>Брусницька мінеральна-516</t>
  </si>
  <si>
    <t>Брусницька мінеральна-33Д</t>
  </si>
  <si>
    <t>ТзОВ «Калина»</t>
  </si>
  <si>
    <t>Оршовецька мінеральна</t>
  </si>
  <si>
    <t>Кіцманський районсмт. Неполоківці</t>
  </si>
  <si>
    <t>Джерело«Вікно»</t>
  </si>
  <si>
    <t>Заставнівський районс.Вікно</t>
  </si>
  <si>
    <t>Джерело  «Хрещатик»</t>
  </si>
  <si>
    <t>Заставнівський районс.Хрещатик</t>
  </si>
  <si>
    <t>Хрещатинська сільська рада</t>
  </si>
  <si>
    <t>Звенячинська мінеральна</t>
  </si>
  <si>
    <t>Озеро    «Бездонне»</t>
  </si>
  <si>
    <t>Заставнівський районс.Прилипче</t>
  </si>
  <si>
    <t>Прилипчанська сільська рада</t>
  </si>
  <si>
    <t xml:space="preserve">Рішення облвиконкомувід 17.03.92 № 72   </t>
  </si>
  <si>
    <t>Джерело «Поруб»</t>
  </si>
  <si>
    <t>Сокирянський районДП «Сокирянський лісгосп» Сокирянське лісництво кв.7 вид.21</t>
  </si>
  <si>
    <t>Мінеральна вода «Валя-Кузьминська-1»</t>
  </si>
  <si>
    <t>Глибоцький районс.Валя Кузьмін</t>
  </si>
  <si>
    <t>Пансіонат «Буковина»</t>
  </si>
  <si>
    <t>Мінеральна вода «Валя Кузьминська-2»</t>
  </si>
  <si>
    <t>Мінеральна вода „Турбаза Буковина”</t>
  </si>
  <si>
    <t>Хряцьківська мінеральна</t>
  </si>
  <si>
    <t xml:space="preserve">Герцаївський районс.Хряцька </t>
  </si>
  <si>
    <t>Хряцківська сільська рада</t>
  </si>
  <si>
    <t>Джерело «Красноїльське»</t>
  </si>
  <si>
    <t>Сторожинецький районсмт. Красноїльськ</t>
  </si>
  <si>
    <t>Красноїльська селищна рада</t>
  </si>
  <si>
    <t>Рішення облвиконкому від 30.05.79  № 198</t>
  </si>
  <si>
    <t>Джерело «Підгірне-1»</t>
  </si>
  <si>
    <t>Сторожинецький район с.Банилів-Підгірний</t>
  </si>
  <si>
    <t>Банилівопідгірнів-ська сільська рада</t>
  </si>
  <si>
    <t>Джерело «Підгірне-2»</t>
  </si>
  <si>
    <t>Сторожинецький район, с.Банилів-Підгірний</t>
  </si>
  <si>
    <t>Джерело «Підгірне-3»</t>
  </si>
  <si>
    <t>Банилівпідгірнів-ська сільська рада</t>
  </si>
  <si>
    <t>Джерело «СтараКрасношора»</t>
  </si>
  <si>
    <t>Сторожинецький районс.Стара Красношора</t>
  </si>
  <si>
    <t>Старокрасношо-рівська сільська рада</t>
  </si>
  <si>
    <t>Мінеральна водаБуковинська-1</t>
  </si>
  <si>
    <t>Сторожинецький районс.Буденець</t>
  </si>
  <si>
    <t>Буденецький завод мінеральних вод</t>
  </si>
  <si>
    <t>Мінеральна вода Буковинська-2</t>
  </si>
  <si>
    <t>Сторожинецький район с.Буденець</t>
  </si>
  <si>
    <t>Михальчанська мінеральна-2</t>
  </si>
  <si>
    <t>Сторожинецький районс.Михальча</t>
  </si>
  <si>
    <t>Джерело «Мигове-1»</t>
  </si>
  <si>
    <t>Вижницький районс.Мигово</t>
  </si>
  <si>
    <t>Мигівська сільська рада</t>
  </si>
  <si>
    <t>Джерело «Мигове-2»</t>
  </si>
  <si>
    <t>Джерело «Черешенька»</t>
  </si>
  <si>
    <t>Вижницький районс.Черешенька</t>
  </si>
  <si>
    <t>Черешеньська сільська рада</t>
  </si>
  <si>
    <t>Вижницька мінеральна</t>
  </si>
  <si>
    <t>Вижницький районм. Вижницяна березі р.Виженка</t>
  </si>
  <si>
    <t>Джерело«Сарата-1»</t>
  </si>
  <si>
    <t>Путильський районс.Сарата</t>
  </si>
  <si>
    <t>Джерело«Сарата-2»</t>
  </si>
  <si>
    <t>Джерело «Сарата-3»</t>
  </si>
  <si>
    <t xml:space="preserve">Путильський районс.Сарата </t>
  </si>
  <si>
    <t xml:space="preserve"> Озеро«Гірське око» </t>
  </si>
  <si>
    <t>Путильський район: ДП «Путильський лісгосп» Черемоське лісництвокв.12  вид.13, 15</t>
  </si>
  <si>
    <t>Рішення облвиконкому від 17.10.84№ 216</t>
  </si>
  <si>
    <t>Сергіївська мінеральна</t>
  </si>
  <si>
    <t>Путильський районс.Сергії</t>
  </si>
  <si>
    <t>Садгірська мінеральна</t>
  </si>
  <si>
    <t>м.Чернівцівул.Підкови, 11</t>
  </si>
  <si>
    <t>Обласний дитячий протитуберкульоз-ний диспансер</t>
  </si>
  <si>
    <t>Озеро „Джулин”</t>
  </si>
  <si>
    <t>Хотинський районс.Ширівці</t>
  </si>
  <si>
    <t>Ширівецька сільська рада</t>
  </si>
  <si>
    <t>Рішення обл.виконкомувід 16.06.00 № 82-11/2000</t>
  </si>
  <si>
    <t>Джерело «Грушівське»</t>
  </si>
  <si>
    <t xml:space="preserve">Кельменецький район:  ДП  «Сокирянський лісгосп», Кельменецьке лісництво кв.4 вид.2 </t>
  </si>
  <si>
    <t xml:space="preserve">ДП  «Сокирянський лісгосп» </t>
  </si>
  <si>
    <t>Рішення облвиконкому від 10.06.04 № 65-14/04</t>
  </si>
  <si>
    <t>Широка криниця</t>
  </si>
  <si>
    <t>Хотинський районс.Рукшин</t>
  </si>
  <si>
    <t>Рукшинська сільська рада</t>
  </si>
  <si>
    <t>Рішення облвиконкому від 10.06.04  № 65-14/04</t>
  </si>
  <si>
    <t>Цілюще джерело</t>
  </si>
  <si>
    <t>с Біла Кіцманського району</t>
  </si>
  <si>
    <t>Білянська сільська рада</t>
  </si>
  <si>
    <t>Рішення 22-ї сесії сесії обласної ради V скликання від 24.09.08  № 229-22/08</t>
  </si>
  <si>
    <t>Шишкові горби</t>
  </si>
  <si>
    <t>Кельменецький районс.Грушівці, Нагоряни</t>
  </si>
  <si>
    <t>Грушівецька сільська рада</t>
  </si>
  <si>
    <t xml:space="preserve">    Стратотипзвенигородсь-кої свити силуру</t>
  </si>
  <si>
    <t>Хотинський районХотинське держ-спецлісництво АПКкв.19 вид.12-14</t>
  </si>
  <si>
    <t>Хотинське держспецлісництво АПК</t>
  </si>
  <si>
    <t>Стратотип пригородської свити силуру</t>
  </si>
  <si>
    <t>Хотинський район:Хотинське держ-спецлісництво АПКквартал 50 вид.10</t>
  </si>
  <si>
    <t>Городище «Корнети»</t>
  </si>
  <si>
    <t>Хотинський район с. КорнештиХотинське ДСЛ  АПКкв.13 вид.9-21, 29</t>
  </si>
  <si>
    <t>Василівська стінка</t>
  </si>
  <si>
    <t>Заставнівський районс.Василів</t>
  </si>
  <si>
    <t xml:space="preserve">Кісткові залишки слона південного </t>
  </si>
  <si>
    <t xml:space="preserve">Заставнівський районс.Баламутівка </t>
  </si>
  <si>
    <t>Василівські водоспади</t>
  </si>
  <si>
    <t>Водоспад Дорошівецький</t>
  </si>
  <si>
    <t>Заставнівський район, с.Дорошівці</t>
  </si>
  <si>
    <t>Дорошівецька сільська рада</t>
  </si>
  <si>
    <t xml:space="preserve">Рішення облвиконкому від 17.03.92 № 72  </t>
  </si>
  <si>
    <t>Водоспад «Фалинський»</t>
  </si>
  <si>
    <t>Заставнівський район, с. Дорошівці</t>
  </si>
  <si>
    <t>Дорошовецька сільська рада</t>
  </si>
  <si>
    <t>Водоспад «Чорнопотоцький»</t>
  </si>
  <si>
    <t xml:space="preserve">Заставнівський район с.Чорний Потік </t>
  </si>
  <si>
    <t>Чорнопотіцька сільська рада</t>
  </si>
  <si>
    <t>Рішення облвиконкомувід 17.03.92 № 72</t>
  </si>
  <si>
    <t>Водоспад «Кулівецький»</t>
  </si>
  <si>
    <t>Заставнівський район, с.Кулівці</t>
  </si>
  <si>
    <t>Кулівецька сільська рада</t>
  </si>
  <si>
    <t>Митківська стінка</t>
  </si>
  <si>
    <t>Заставнівський район:с.Митків, с.Мусорівка</t>
  </si>
  <si>
    <t>Митківська сільська рада</t>
  </si>
  <si>
    <t>Рішення 18-ї сесії обласної ради XXI скликання від 21.12.93</t>
  </si>
  <si>
    <t>Онутська стінка</t>
  </si>
  <si>
    <t>Зставнівський район, с.Онут</t>
  </si>
  <si>
    <t>Онутська сільська рада</t>
  </si>
  <si>
    <t xml:space="preserve">Печера «Фуштейка» </t>
  </si>
  <si>
    <t>Заставнівський районс.Погорилівка</t>
  </si>
  <si>
    <t>Кадубівська лійка</t>
  </si>
  <si>
    <t>Заставнівський район с.Кадубівці</t>
  </si>
  <si>
    <t>Кадубівецька сільська рада</t>
  </si>
  <si>
    <t>Одайський провал</t>
  </si>
  <si>
    <t>Заставнівський районс.Чуньків</t>
  </si>
  <si>
    <t>Чуньківська сільська рада</t>
  </si>
  <si>
    <t>Печера «Скитська»</t>
  </si>
  <si>
    <t>Заставнівський районс.Кострижівка</t>
  </si>
  <si>
    <t>Кострижівська сільська рада</t>
  </si>
  <si>
    <t xml:space="preserve">Рішення облвиконкому від 17.03.92 № 72 </t>
  </si>
  <si>
    <t>Печера «Руїна»</t>
  </si>
  <si>
    <t xml:space="preserve">Заставнівський районс.Юрківці </t>
  </si>
  <si>
    <t>Юрковецька  сільська рада</t>
  </si>
  <si>
    <t>Водоспад«Королівський»</t>
  </si>
  <si>
    <t>Сторожинецький район ДП «Сторожинецький лісгосп» Банилівське л-во  кв.20  вид.7</t>
  </si>
  <si>
    <t>Рішення облвиконкому від 16.01.91№ 22</t>
  </si>
  <si>
    <t>Дихтинецька стінка</t>
  </si>
  <si>
    <t>Путильський районс.Дихтинець</t>
  </si>
  <si>
    <t>Дихтинецька сільська рада</t>
  </si>
  <si>
    <t>Петрашівська стінка</t>
  </si>
  <si>
    <t xml:space="preserve">Путильський районс.Петраші </t>
  </si>
  <si>
    <t>Мариничівська сільська рада</t>
  </si>
  <si>
    <t>Киселицькастінка</t>
  </si>
  <si>
    <t>Путильський районс.Киселиці</t>
  </si>
  <si>
    <t>Киселицька сільська рада</t>
  </si>
  <si>
    <t>Тораківська стінка</t>
  </si>
  <si>
    <t>Путильський районс. Тораки</t>
  </si>
  <si>
    <t>Киселівська сільська рада</t>
  </si>
  <si>
    <t>Закам’янілабагачка</t>
  </si>
  <si>
    <t>Путильський районс. Усть-Путила</t>
  </si>
  <si>
    <t>Усть-Путильська сільська рада</t>
  </si>
  <si>
    <t>Камінь«Жаба»</t>
  </si>
  <si>
    <t>Путильський районс.Мариничі</t>
  </si>
  <si>
    <t>Скеля «Камінь Довбуша»</t>
  </si>
  <si>
    <t>Путильський район  Карпатський  ДСЛ АПКРозтоківське лісництво кв.11 вид.4</t>
  </si>
  <si>
    <t>Карпатський  держспецлісгосп АПК</t>
  </si>
  <si>
    <t>Скеля «Протяте каміння»</t>
  </si>
  <si>
    <t>Путильський районКарпатський  держспецлісгосп АПКРозтоківське лісництвокв.11  вид.11</t>
  </si>
  <si>
    <t>Водоспад «Гук Сучавський»</t>
  </si>
  <si>
    <t>Путильський районс.Шепіт Горішний</t>
  </si>
  <si>
    <t>Рішення облвиконкому  від 16.01.91 № 22</t>
  </si>
  <si>
    <t>Водоспад „Поркулин”</t>
  </si>
  <si>
    <t>Путильський районДП «Путильський лісгосп» Сергіївське лісництво  кв.10   вид. 49</t>
  </si>
  <si>
    <t>Водоспад „Бисків”</t>
  </si>
  <si>
    <t>Путильський районДП «Путильський лісгосп» Усть-Путильське л-во кв.12 вид 42</t>
  </si>
  <si>
    <t>Водоспад „Кізя”</t>
  </si>
  <si>
    <t>Путильський район ДП «Путильський лісгосп» Усть-Путильське л-во кв12 вид 42</t>
  </si>
  <si>
    <t>Водоспад „Сіручок”</t>
  </si>
  <si>
    <t xml:space="preserve">Путильський район Карпатський держспецлісгосп АПК кв.41 вид 9 </t>
  </si>
  <si>
    <t>Карпатський держспецлісгосп АПК</t>
  </si>
  <si>
    <t>Бабинський карст</t>
  </si>
  <si>
    <t>Кельменецький районс. Бабин</t>
  </si>
  <si>
    <t>Сільськогосподарський кооператив «Бабинський»</t>
  </si>
  <si>
    <t>Дарабанський мис</t>
  </si>
  <si>
    <t>Хотинський районс.Анадоли</t>
  </si>
  <si>
    <t>Чемернарський Гук</t>
  </si>
  <si>
    <t>Вижницький районДП «Берегометське  лісомисливське господарство»Чемернарське лісництво, кв.17 вид.12-14</t>
  </si>
  <si>
    <t>ДП «Берегометське  лісомисливське господарство»</t>
  </si>
  <si>
    <t>Рішення 20-ї сесії обласної радиV скликання від 28.04.05 № 66-20/05</t>
  </si>
  <si>
    <t>Чемернарський Нижній Гук</t>
  </si>
  <si>
    <t>Вижницький районДП «Берегометське  лісомисливське господарство» Чемернарське лісництво, кв.34 вид.2</t>
  </si>
  <si>
    <t>Сіретські скелі</t>
  </si>
  <si>
    <t>ДП «Берегометське  лісомисливське господарство»Долішньо-Шепітське лісництво кв.2 вид. 16-19</t>
  </si>
  <si>
    <t>Лопушнянські водограї</t>
  </si>
  <si>
    <t>ДП «Берегометське  лісомисливське господарство»Лопушнянське лісництво  кв.20 вид. 12-13</t>
  </si>
  <si>
    <t>Лекеченські скелі</t>
  </si>
  <si>
    <t>ДП «Берегометське  лісомисливське господарство»Берегометське лісництво  кв.26 вид. 3-9, 13</t>
  </si>
  <si>
    <t>Скелі «Кінашки»</t>
  </si>
  <si>
    <t>ДП «Берегометське  лісомисливське господарство»Лопушнянське лісництво  кв.16 вид.2</t>
  </si>
  <si>
    <t>Багнянські старожитності</t>
  </si>
  <si>
    <t>Вижницький район Вижницький держспецлісгосп  АПК, Іспаське лісництво кв.1 вид. 22-25, 29, 31-34</t>
  </si>
  <si>
    <t>Вижницький держспецлісгосп АПК</t>
  </si>
  <si>
    <t>Тарничка</t>
  </si>
  <si>
    <t>Путильський район Карпатський держспецлісгосп АПК, Карпатське лісництво,кв.30 вид.1, 2</t>
  </si>
  <si>
    <t>Рішення 7-ї сесії обласної ради V скликаннявід 16.10.06 № 105-7/06</t>
  </si>
  <si>
    <t>Мала Лоза</t>
  </si>
  <si>
    <t>Сторожинецький район, ДП «Сторожинець-кий лісгосп», Лаурське лісницво, кв.17, л.д.29</t>
  </si>
  <si>
    <t>Печера  «Пресподня»</t>
  </si>
  <si>
    <t>Хотинський районс.Гринячка</t>
  </si>
  <si>
    <t>Рухотинська сільська  рада</t>
  </si>
  <si>
    <t>Совицькі понори</t>
  </si>
  <si>
    <t>Кіцманський районс.Суховерхів</t>
  </si>
  <si>
    <t>Суховерхівська  сільська рада</t>
  </si>
  <si>
    <t>Рішення облвиконкому  від 17.03.92 № 72</t>
  </si>
  <si>
    <t>Карстова печера «Дуча»</t>
  </si>
  <si>
    <t>Заставнівський районс.Баламутівка</t>
  </si>
  <si>
    <t>Печера «Пісочниця»</t>
  </si>
  <si>
    <t>Заставнівський район, с.Ржавинці</t>
  </si>
  <si>
    <t>Ржавинецька сільська рада</t>
  </si>
  <si>
    <t>Печера«Довбуша»</t>
  </si>
  <si>
    <t>Путильський районКарпатський держспецлісгосп АПКРозтоківське лісництво кв.3 вид.34</t>
  </si>
  <si>
    <t>Бульбони</t>
  </si>
  <si>
    <t>Хотинський район:с.Анадоли, с.Каплівка</t>
  </si>
  <si>
    <t>Рішення 11-ї сесії обласної ради ХХІІІ скликаннявід 16.06.00 № 82-11/2000</t>
  </si>
  <si>
    <t>Колишнєторфовище</t>
  </si>
  <si>
    <t>Шировецька сільська рада</t>
  </si>
  <si>
    <t>Рішення 11-їсесії обласної ради ХХІІІ скликання від 16.06.00№ 82-11/2000</t>
  </si>
  <si>
    <t>Ржавинецьке болото</t>
  </si>
  <si>
    <t>Заставнівський районс.Ржавинці</t>
  </si>
  <si>
    <t>Смереки на садибі Лук’яна Кобилиці</t>
  </si>
  <si>
    <t>Німчич</t>
  </si>
  <si>
    <t>Путильський районКарпатський ДСЛГ АПКРозтоківське лісництвокв. 5  вид. 38-40 кв.6 вид.1, 2, 6, 7,10</t>
  </si>
  <si>
    <t>Карпатський ДСЛГ АПК</t>
  </si>
  <si>
    <t>Білий Потік</t>
  </si>
  <si>
    <t>Путильський районДП «Путильський лісгосп»Перкалабське лісництво кв18 вид.4-6</t>
  </si>
  <si>
    <t>Озера «Очеретяні»</t>
  </si>
  <si>
    <t>Глибоцький район ДП «Сторожинецький лісгосп»В.Петрівецьке лісництвокв.1 вид.33-35,кв.5, вид.4, 6, кв.6, вид.1</t>
  </si>
  <si>
    <t>Рішення 7-ї сесії обласної ради V скликання від 16.10.06№ 105-7/06</t>
  </si>
  <si>
    <t>Буковий праліс</t>
  </si>
  <si>
    <t>Хотинський район:ДП «Хотинський лісгосп»Рухотинське л-вокв.23вид.3</t>
  </si>
  <si>
    <t>Дубовий праліс</t>
  </si>
  <si>
    <t>Хотинський район:ДП «Хотинський лісгосп»Рухотинське лісництво кв.33 вид.5</t>
  </si>
  <si>
    <t>Ділянкапралісу</t>
  </si>
  <si>
    <t>Хотинський район:ДП «Хотинський лісгосп»Рухотинське лісництво кв.18 вид.12</t>
  </si>
  <si>
    <t>Бучок</t>
  </si>
  <si>
    <t>Хотинський район:ДП «Хотинський лісгосп»Рухотинське лісни-цтво кв.50.вид.1</t>
  </si>
  <si>
    <t xml:space="preserve">Реліктова бучина </t>
  </si>
  <si>
    <t>Хотинський район:ДП «Хотинський лісгосп»Рухотинське лісни-цтво кв.32 вид. 4, 5</t>
  </si>
  <si>
    <t xml:space="preserve">Ринва  </t>
  </si>
  <si>
    <t>Кіцманський район: ДП «Чернівецький лісгосп»Ревнянське лісни-цтво кв.8  вид.2, 7</t>
  </si>
  <si>
    <t>Кіцманський район: ДП «Чернівецький лісгосп»Ревнянське л-во кв.5 вид.1</t>
  </si>
  <si>
    <t>Заставнівський районс. Чорний Потік</t>
  </si>
  <si>
    <t>Хрещатицько-Звенячинське</t>
  </si>
  <si>
    <t>Заставнівський район с.с.Хрещатик, Звенячин</t>
  </si>
  <si>
    <t>Берда</t>
  </si>
  <si>
    <t>Заставнівський район:ДП «Чернівецький лісгосп»Чорнівське лісни-цтво кв.39 вид.3, 4</t>
  </si>
  <si>
    <t>Заставнівський район:ДП «Чернівецький лісгосп»Чорнівське лісни-цтво кв.62 вид. 24-26, кв.71 вид. 7</t>
  </si>
  <si>
    <t>Коцюба</t>
  </si>
  <si>
    <t>Заставнівський район:ДП «Чернівецький лісгосп»Чорнівське лісни-цтво кв.12  вид.8, кв.28 вид.1</t>
  </si>
  <si>
    <t>Луківка</t>
  </si>
  <si>
    <t>Заставнівський район:ДП «Чернівецький лісгосп»Чорнівське л-тво кв.45вид.8</t>
  </si>
  <si>
    <t>Рукав</t>
  </si>
  <si>
    <t>Заставнівський район:ДП «Чернівецький лісгосп»Чорнівське лісни-цтво кв.46 вид.4, 7, кв.47  вид.4,кв.60 вид.1, 2, 13</t>
  </si>
  <si>
    <t>Герцаївський район:ДП «Чернівецький лісгосп»Турятське лісництво кв.12 вид.1,кв.13.вид.1,кв.14 вид.2, 3, 5</t>
  </si>
  <si>
    <t>Гай красуні</t>
  </si>
  <si>
    <t>Герцаївський район: ДП «Чернівецький лісгосп» Тернавське  лісництво, кв. 10 вид.2, 3, 4, 5</t>
  </si>
  <si>
    <t>Глибоцький район:ДП «Чернівецький лісгосп»Турятське л-во кв.2 вид.1</t>
  </si>
  <si>
    <t>Зруб</t>
  </si>
  <si>
    <t>Глибоцький район: ДП «Чернівецький лісгосп»Турятське лісницт-во кв.1  вид.1, 3, 18</t>
  </si>
  <si>
    <t>Праліс ясена  звичайного</t>
  </si>
  <si>
    <t>Глибоцький район: ДП «Чернівецький лісгосп»Турятське лво кв.1 вид.5, 22</t>
  </si>
  <si>
    <t>Вісім берек</t>
  </si>
  <si>
    <t>Глибоцький район:ДП «Чернівецький лісгосп»Кузьмінське лісни-цтво кв. 1 вид.3, 5</t>
  </si>
  <si>
    <t>Глинище</t>
  </si>
  <si>
    <t>Глибоцький район: ДП «Чернівецькийлісгосп»Турятське лісництво кв.10 вид.9, кв.15 вид.1</t>
  </si>
  <si>
    <t>Бугаєць</t>
  </si>
  <si>
    <t>Глибоцький район:Глибоцький держспецлісгосп АПК Тереблечанське  лісництво кв.46 вид.6, 20</t>
  </si>
  <si>
    <t>Глибоцький держспецлісгосп АПК</t>
  </si>
  <si>
    <t>Ділянка пралісу</t>
  </si>
  <si>
    <t>Сторожинецький район:ДП «Сторожинець-кий лісгосп» Лаурське лісництво кв. 20 вид 2</t>
  </si>
  <si>
    <t>Горянка</t>
  </si>
  <si>
    <t>Сторожинецький район:ДП «Сторожинецький лісгосп» Красноїльське лісництво кв. 8 вид.4</t>
  </si>
  <si>
    <t>Дубівка</t>
  </si>
  <si>
    <t>Сторожинецький район:ДП «Сторожинецький лісгосп»Чудейське  лісниц-тво кв.6 вид.1, кв. 7 вид.5</t>
  </si>
  <si>
    <t>Кривка</t>
  </si>
  <si>
    <t>Сторожинецький район:ДП «Сторожинець-кий лісгосп»Іжівське лісництвокв. 39 вид.1</t>
  </si>
  <si>
    <t>Квітка</t>
  </si>
  <si>
    <t>Сторожинецький район:ДП «Сторожинець-кий лісгосп»Чудейське  лісництво кв. 11  вид. 3</t>
  </si>
  <si>
    <t>Лаура</t>
  </si>
  <si>
    <t>Сторожинецький район:ДП «Сторожинець-кий лісгосп»Лаурське лісництвокв. 5 вид.19</t>
  </si>
  <si>
    <t>Мирів</t>
  </si>
  <si>
    <t>Сторожинецький район:ДП «Сторожинецький лісгосп»Чудейське  лісництво  кв.23 вид.7</t>
  </si>
  <si>
    <t>Сторожинецький район:ДП «Сторожинець-кий лісгосп»Чудейське  лісництво кв.13 вид.4, 5, 6</t>
  </si>
  <si>
    <t xml:space="preserve">Рішення облвикон-кому від 30.05.79 № 198 </t>
  </si>
  <si>
    <t>Ярок</t>
  </si>
  <si>
    <t>Сторожинецький район:ДП «Сторожинецький лісгосп»Іжівське лісництвокв.55 вид. 5, 6</t>
  </si>
  <si>
    <t xml:space="preserve">Рішення облвикон-кому від 30.05.79№ 198 </t>
  </si>
  <si>
    <t>Сторожинецький район:  ДП «Чернівецький лісгосп»Кучурівське лісництво кв. 17 вид.5, 6</t>
  </si>
  <si>
    <t>Дунавець</t>
  </si>
  <si>
    <t>Сторожинецький район: Сторожинецький держспецлісгосп АПК, Банилівське лісництвокв.34, 35, 38</t>
  </si>
  <si>
    <t>Сторожинецький  держспецлісгосп АПК</t>
  </si>
  <si>
    <t xml:space="preserve">Рішення облвиконкому від 16.01.91№ 22 </t>
  </si>
  <si>
    <t>Маловатний</t>
  </si>
  <si>
    <t>Сторожинецький район: ДП «Чернівецький лісгосп»Кучурівське лісництво,кв. 12 вид.8, 11,  кв.13 вид.1</t>
  </si>
  <si>
    <t xml:space="preserve">Рішення 17-ї сесії  обласної ради ХХІІІ скликання від 20.12.01№ 171-17/01 </t>
  </si>
  <si>
    <t>Чемернарське</t>
  </si>
  <si>
    <t>Вижницький район:ДП «Берегометське лісомисливське господарство»Чемернарське лісництвокв.49 вид.15</t>
  </si>
  <si>
    <t>ДП «Берегометське лісомисливське господарство»</t>
  </si>
  <si>
    <t>Товарниця</t>
  </si>
  <si>
    <t>Путильський район: ДП «Путильський лісгосп» Усть-Путильське лісни-цтво кв. 38 вид. 2</t>
  </si>
  <si>
    <t>Рішення облвикон-кому від 30.05.79№ 198</t>
  </si>
  <si>
    <t>Павлюково</t>
  </si>
  <si>
    <t>Путильський район:ДП «Путильський лісгосп» Усть-Путильське лісни-цтво кв. 30, 32, 33</t>
  </si>
  <si>
    <t>Деревниця</t>
  </si>
  <si>
    <t>Заставнівський район:ДП «Чернівецький лісгосп» Кіцмансь-ке лісництвокв. 5 крім вид.4-6, 9,10</t>
  </si>
  <si>
    <t>Грушівецький</t>
  </si>
  <si>
    <t>Кельменецький район, с.Грушівці</t>
  </si>
  <si>
    <t>Грушівецький ЗНЗ 1-111 ступенів</t>
  </si>
  <si>
    <t>Ставчанський</t>
  </si>
  <si>
    <t xml:space="preserve">Хотинський районс.Ставчани </t>
  </si>
  <si>
    <t>Ставчанський професійний ліцей</t>
  </si>
  <si>
    <t xml:space="preserve">Хотинський район м.Хотин </t>
  </si>
  <si>
    <t>Виробниче управлыння ЖКГм.Хотин</t>
  </si>
  <si>
    <t>Брусницький</t>
  </si>
  <si>
    <t>Обласна комуналь-на  установа «Обласна лікарня відновного лікування»</t>
  </si>
  <si>
    <t>Лужанський</t>
  </si>
  <si>
    <t>Кіцманський район смт.Лужани</t>
  </si>
  <si>
    <t>Лужанська селищна рада</t>
  </si>
  <si>
    <t>Рішення облвиконкому від 30.05.79 №  198</t>
  </si>
  <si>
    <t>Кіцманський районс.Чортория</t>
  </si>
  <si>
    <t>Чорторийський пси-хоневрологічний будинок-інтернат</t>
  </si>
  <si>
    <t>Оршовецький</t>
  </si>
  <si>
    <t>Кіцманський районс.Оршівці</t>
  </si>
  <si>
    <t>Комунальний заклад«Оршівецький дитячий будинок»</t>
  </si>
  <si>
    <t>Заставнянський</t>
  </si>
  <si>
    <t>Заставнівський район м.Заставна, вул. Гагаріна</t>
  </si>
  <si>
    <t>Заставнівська міська рада</t>
  </si>
  <si>
    <t>Вікнянський</t>
  </si>
  <si>
    <t>Рідківський</t>
  </si>
  <si>
    <t>Новоселицький район с.Рідківці</t>
  </si>
  <si>
    <t>Рідківський ЗНЗ 1-111 ступенів</t>
  </si>
  <si>
    <t>Чорнівський</t>
  </si>
  <si>
    <t>Новоселицький районс.Чорнівка</t>
  </si>
  <si>
    <t>Чорнівська сільська рада</t>
  </si>
  <si>
    <t>Герцаївський районс.Байраки</t>
  </si>
  <si>
    <t>Байраківська  сільська рада</t>
  </si>
  <si>
    <t>Герцаївський</t>
  </si>
  <si>
    <t>Герцаївський районм.Герца</t>
  </si>
  <si>
    <t>Герцаївська  ЦРЛ</t>
  </si>
  <si>
    <t xml:space="preserve">Глибоцький </t>
  </si>
  <si>
    <t>Глибоцький районсмт.Глибока</t>
  </si>
  <si>
    <t>Глибоцька  ЦРЛ</t>
  </si>
  <si>
    <t>Рішення облвиконкому від 30.05.7 № 198</t>
  </si>
  <si>
    <t>Карапчівський</t>
  </si>
  <si>
    <t>Глибоцький районс.Карапчів</t>
  </si>
  <si>
    <t>Карапчівська школа -інтернат</t>
  </si>
  <si>
    <t>Петричанський</t>
  </si>
  <si>
    <t>Глибоцький район с.Петричанка</t>
  </si>
  <si>
    <t>Петричанський будинок-інтернат</t>
  </si>
  <si>
    <t>Просокирянсь-кий</t>
  </si>
  <si>
    <t>Глибоцький районс.Просіка</t>
  </si>
  <si>
    <t>Сучевенська сільська рада</t>
  </si>
  <si>
    <t>Банилівський</t>
  </si>
  <si>
    <t>Сторожинецький район с. Банилів-Підгірний</t>
  </si>
  <si>
    <t>Банилово-Підгірнівська дільнича лікарня</t>
  </si>
  <si>
    <t>Рішення облвиконкому від 30.05.79  № 198,рішення 7-ї сесії обласної ради V скликання від 16.10.06  №105-7/06</t>
  </si>
  <si>
    <t>Буденецький</t>
  </si>
  <si>
    <t>Сторожинецький район с. Буденець</t>
  </si>
  <si>
    <t>Буденецька сільська рада</t>
  </si>
  <si>
    <t>Рішення облвиконкому від 30.05.79  198</t>
  </si>
  <si>
    <t>Клинівський</t>
  </si>
  <si>
    <t>Сторожинецький район с.Панка</t>
  </si>
  <si>
    <t>Сторожинецький район смт. Красноїльськ</t>
  </si>
  <si>
    <t>Красноїльський протитуберкульозний санаторій</t>
  </si>
  <si>
    <t>Старожадівський</t>
  </si>
  <si>
    <t>Сторожинецький район  с.Стара Жадова</t>
  </si>
  <si>
    <t>Обласний дитячий гастроентологічний санаторій</t>
  </si>
  <si>
    <t>Сторожинецький районм.Сторожинець</t>
  </si>
  <si>
    <t>Сторожинецька школа інтернат</t>
  </si>
  <si>
    <t>Санаторій «Золотий колос»</t>
  </si>
  <si>
    <t>Рішення облвикон-кому від 30.05.79  198</t>
  </si>
  <si>
    <t>Слобода-Комарівський</t>
  </si>
  <si>
    <t>Сторожинецький район с.Слобода-Комарівці</t>
  </si>
  <si>
    <t>СлободаКомарівський ЗНЗ 1-3ступенів</t>
  </si>
  <si>
    <t>Михальчанський</t>
  </si>
  <si>
    <t>Сторожинецький район с.Михальча</t>
  </si>
  <si>
    <t xml:space="preserve">Рішення облвиконкому від  17.10.84  216  </t>
  </si>
  <si>
    <t>Берегометський</t>
  </si>
  <si>
    <t>Вижницький районсмт. Берегомет</t>
  </si>
  <si>
    <t>Берегометська селищна рада</t>
  </si>
  <si>
    <t xml:space="preserve">Рішення облвиконкому  від 17.10.84  216 </t>
  </si>
  <si>
    <t>Вашківецький</t>
  </si>
  <si>
    <t>Вижницький районм. Вашківці</t>
  </si>
  <si>
    <t>Вашківецька міська рада</t>
  </si>
  <si>
    <t>Вижницький район м. Вижниця</t>
  </si>
  <si>
    <t>Вижницька центральна районна лікарня</t>
  </si>
  <si>
    <t xml:space="preserve">  ЦПКіВім. Т.Шевченка</t>
  </si>
  <si>
    <t xml:space="preserve"> м. Чернівцівул.Садова, 1</t>
  </si>
  <si>
    <t>ЦПКіВ ім. Т.Шевченка</t>
  </si>
  <si>
    <t>Парк ім. Ф.Шіллера</t>
  </si>
  <si>
    <t xml:space="preserve">м. Чернівці вул. Київська </t>
  </si>
  <si>
    <t>Департамент ЖКГ м. Чернівці,ПП  Герман Ю.</t>
  </si>
  <si>
    <t>Рішення обвиконкому від 30.05.79  198</t>
  </si>
  <si>
    <t>Парк ім.Федьковича</t>
  </si>
  <si>
    <t>м. Чернівцівул. Й.Главки, 20</t>
  </si>
  <si>
    <t>Департамент ЖКГ,управління культури міськради</t>
  </si>
  <si>
    <t>Рішення обвиконкому від 30.05.79 №198</t>
  </si>
  <si>
    <t>Парк-сквер</t>
  </si>
  <si>
    <t>м. ЧернівціСоборна площа</t>
  </si>
  <si>
    <t>Департамент ЖКГм. Чернівці</t>
  </si>
  <si>
    <t xml:space="preserve">м. Чернівцівул. Кордуби </t>
  </si>
  <si>
    <t>Департамент  ЖКГм. Чернівці</t>
  </si>
  <si>
    <t>Садгірський</t>
  </si>
  <si>
    <t>м. Чернівцівул. Тольятті, 2</t>
  </si>
  <si>
    <t xml:space="preserve">Чернівецьке училище  УМВС </t>
  </si>
  <si>
    <t>м. Чернівцівул.Підкови,11</t>
  </si>
  <si>
    <t>Обласний дитячий протитубсанаторій«Садгора»</t>
  </si>
  <si>
    <t xml:space="preserve">Рішення облвиконкому від 30.05.79  №198,рішення 20-ї сесії облради ІV скли кання від 28.04.05  66-20/05 </t>
  </si>
  <si>
    <t>Парк –сквер</t>
  </si>
  <si>
    <t>м. Чернівцівул. Стеценка, 3</t>
  </si>
  <si>
    <t>Обласний ЛФК</t>
  </si>
  <si>
    <t>Рішення облвиконкому від 30.05.79  №198</t>
  </si>
  <si>
    <t>Парк Жовтневий</t>
  </si>
  <si>
    <t>м. Чернівці вул. Гайдара – Південно-Кільцева</t>
  </si>
  <si>
    <t>КП «Парк Жовтневий»</t>
  </si>
  <si>
    <t xml:space="preserve">Рішення облвиконкому від 17.03.92  №72 </t>
  </si>
  <si>
    <t>Романківецький</t>
  </si>
  <si>
    <t xml:space="preserve"> Сокирянський район с.Романківці </t>
  </si>
  <si>
    <t>Романківецька  сільська рада</t>
  </si>
  <si>
    <t>Рішення 12 сесії обласної ради ХХІV скликаннявід 17.12.03  179-12/03</t>
  </si>
  <si>
    <t xml:space="preserve">Вижницький район с.Карапчів </t>
  </si>
  <si>
    <t>Карапчівська загальноосвітня школа</t>
  </si>
  <si>
    <t xml:space="preserve">Рішення 14-ї сесії обласної ради ХХІV скликаннявід 10.06.04  65-14/04 </t>
  </si>
  <si>
    <t>Млинки</t>
  </si>
  <si>
    <t>Хотинський район:ДП «Хотинський лісгосп»Клішківське лісництво кв. 35 вид. 22, 23, 25-27</t>
  </si>
  <si>
    <t>Рішення 18-ї сесії обласної ради XXII скликання від 21.12.93</t>
  </si>
  <si>
    <t>КиселівськийГайдейка</t>
  </si>
  <si>
    <t>Кіцманський районс. Киселів</t>
  </si>
  <si>
    <t>Киселівська  сільська рада</t>
  </si>
  <si>
    <t>Рішення 6 сесії обласної ради ХХІІІ скликання від 10.03.99 №14-6/99; рішення 22-ї сесії обласної ради V скликання від 24.09.08  № 229-22/08</t>
  </si>
  <si>
    <t>Заставнівський</t>
  </si>
  <si>
    <t>м. Заставнавул.Івасюка</t>
  </si>
  <si>
    <t xml:space="preserve">Рішення 6-ї сесії обласної ради ХХІV скликаннявід 27.12.02  127-6/02 </t>
  </si>
  <si>
    <t>Нижньоста-нівецький</t>
  </si>
  <si>
    <t>Кіцманський районс.Нижні Станівці</t>
  </si>
  <si>
    <t>Нижньостанівецька загальноосвітня школа</t>
  </si>
  <si>
    <t xml:space="preserve">   </t>
  </si>
  <si>
    <t>карстово-спелеологічний</t>
  </si>
  <si>
    <t>Молочнобратський карстовий масив</t>
  </si>
  <si>
    <t>Разом заказників  карстово-спелеологічних</t>
  </si>
  <si>
    <t>Всього  заказників загальнодержавного значення</t>
  </si>
  <si>
    <t>Печера «Баламутівська»</t>
  </si>
  <si>
    <t>Всього пам»яток природи загальнодержавного значення</t>
  </si>
  <si>
    <t>Разом заказників карстово-спелелогічних</t>
  </si>
  <si>
    <t>карстово-спелеологічна</t>
  </si>
  <si>
    <t>Разом пам`яток природи карстово-спелеологічних</t>
  </si>
  <si>
    <t>Всього  пам»яток природи місцевого значення</t>
  </si>
  <si>
    <t>Чернівецька область</t>
  </si>
  <si>
    <t>Чернігівська область</t>
  </si>
  <si>
    <t>Ічнянський</t>
  </si>
  <si>
    <t>Ічнянський район</t>
  </si>
  <si>
    <t>Указ Президента України № 464/2004 від 21.04.2004 року</t>
  </si>
  <si>
    <t>Мезинський</t>
  </si>
  <si>
    <t>Коропський район</t>
  </si>
  <si>
    <t>Указ Президента України № 122/2006 від 10.02.2006 року</t>
  </si>
  <si>
    <t>Залісся</t>
  </si>
  <si>
    <t>Козелецький район</t>
  </si>
  <si>
    <t>Указ Президента України № 1049/2009від 11.12.2009 року</t>
  </si>
  <si>
    <t>Замглай</t>
  </si>
  <si>
    <t>Ріпкинський район,                                    смт. Замглай, с. Ловинь</t>
  </si>
  <si>
    <t>Ріпкинська, Замглайська селищні ради ріпкинського району</t>
  </si>
  <si>
    <t>Указ Президента України № 1207/2000 від 04.11.2000 року</t>
  </si>
  <si>
    <t>Рихлівська дача</t>
  </si>
  <si>
    <t>Коропський район,                                                  кв. 43-53 Понорницького лісництва Холминського держлісгоспу</t>
  </si>
  <si>
    <t>ДП "Холминське лісове господарство"</t>
  </si>
  <si>
    <t>Указ Президента України № 750/94 від 10.12.1994 року</t>
  </si>
  <si>
    <t>Брецький</t>
  </si>
  <si>
    <t>Корюківський район,                           с. Бреч, с. Лубенець</t>
  </si>
  <si>
    <t>Брецька сільська рада Корюківського району</t>
  </si>
  <si>
    <t>Коропський район,                                с. Оболоння</t>
  </si>
  <si>
    <t>Приватне підприємство "Оболонь"</t>
  </si>
  <si>
    <t>Путивський</t>
  </si>
  <si>
    <t>Новгород-Сіверський район,              с. Путивськ</t>
  </si>
  <si>
    <t>Горбівська сільська рада Новгород-Сіверського району</t>
  </si>
  <si>
    <t>Середовщина</t>
  </si>
  <si>
    <t xml:space="preserve">Ніжинський район,                                  кв. 1-7 Мринського ліництва  </t>
  </si>
  <si>
    <t>ДП "Ніжинське лісове господарство"</t>
  </si>
  <si>
    <t>Болото "Мох"</t>
  </si>
  <si>
    <t>Щорський район,                               кв. 19, 20, 25, 26 Новгоборовицького лсництва Корюківського держлісгоспу</t>
  </si>
  <si>
    <t>ДП "Корюківське лісове господарство"</t>
  </si>
  <si>
    <t>Постанова Ради Міністрів УРСР № 500 від 28.10.1974 року</t>
  </si>
  <si>
    <t>Дорогинськй</t>
  </si>
  <si>
    <t>Ічнянський район,                                  с.с. Бурімка, Томашівка, Припутні, Дорогинка, Бакаївка</t>
  </si>
  <si>
    <t>Бакаївська, Андріївська, Дорогинська, Бурімська. Припутнівська сільські ради Ічнянського району</t>
  </si>
  <si>
    <t>Постанова Ради Міністрів УРСР № 524 від 11.09.1980 року</t>
  </si>
  <si>
    <t>Кравукове болото</t>
  </si>
  <si>
    <t>Ніжинський район,                    с.Кравчиха</t>
  </si>
  <si>
    <t>Великодорізька сільська рада Ніжинського району</t>
  </si>
  <si>
    <t>Сосинський</t>
  </si>
  <si>
    <t>На кордоні Чернігівського та Козелецького районів біля                с. Олишівка</t>
  </si>
  <si>
    <t>Олишівська сільська рада Чернігівського району, Хрещатинська сільська рада Козелецького району</t>
  </si>
  <si>
    <t>Каморетський</t>
  </si>
  <si>
    <t xml:space="preserve">Менський район,                                кв. 94-102 Березнянського лісництва </t>
  </si>
  <si>
    <t>ДП "Чернігівське лісове господарство"</t>
  </si>
  <si>
    <t>Урочище "Гуліне"</t>
  </si>
  <si>
    <t xml:space="preserve">Корюківський район,                          кв. 1-6 Перелюбського лісництва </t>
  </si>
  <si>
    <t>Постанова Ради Міністрів УРСР № 780-р від 14.10.1975 року</t>
  </si>
  <si>
    <t>Вадень</t>
  </si>
  <si>
    <t>Новгород-Сіверський район,           с.с. Кудлаївка, Дігтярівка</t>
  </si>
  <si>
    <t>Кудлаївська сільська рада Новгород-Сіверського району</t>
  </si>
  <si>
    <t>Гальський мох</t>
  </si>
  <si>
    <t xml:space="preserve">Щорський район,                                        кв. 78, 79 Новоборовицького лісництва </t>
  </si>
  <si>
    <t>Козероги</t>
  </si>
  <si>
    <t>Чернігівський район,                           с. Козероги</t>
  </si>
  <si>
    <t>Смолинська сільська рада Чернігівського району</t>
  </si>
  <si>
    <t>Мурав'ївська</t>
  </si>
  <si>
    <t>Новгород-Сіверський район,                              с. Мурав'ї</t>
  </si>
  <si>
    <t>Грем'ячська сільська рада Новгород-Сіверського району</t>
  </si>
  <si>
    <t>Озеро "Святе"</t>
  </si>
  <si>
    <t>Козелецький район,                                             с. Короп'є</t>
  </si>
  <si>
    <t>Короп'ївська сільська рада Козелецького району</t>
  </si>
  <si>
    <t>Постанова Ради містрів УРСР № 165 від 30.03.1981 року</t>
  </si>
  <si>
    <t>Озеро "Трубин"</t>
  </si>
  <si>
    <t>Борзнянський район,                                    с. Ядути</t>
  </si>
  <si>
    <t>Ядутинська сільська рада Борзнянського району</t>
  </si>
  <si>
    <t>Тростянець</t>
  </si>
  <si>
    <t>Ічнянський район,                                             с. Тростянець</t>
  </si>
  <si>
    <t>Постанова Ради міністрів УРСР № 105 від 29.05.1960 року</t>
  </si>
  <si>
    <t>Менський</t>
  </si>
  <si>
    <t>Менський район,                                           м. Мена</t>
  </si>
  <si>
    <t>Управління культури і туризму Чернігівської облдержадміністрації</t>
  </si>
  <si>
    <t>Постанова Ради міністрів УРСР № 311 від 22.07.1983 року</t>
  </si>
  <si>
    <t>Сокиринський парк</t>
  </si>
  <si>
    <t>Срібнянський район,                                  с. Сокиринці</t>
  </si>
  <si>
    <t>Сокиринське СПТУ-36</t>
  </si>
  <si>
    <t>Території та об'єкти природно-заповідного фонду місцевого значення</t>
  </si>
  <si>
    <t>Міжрічинський</t>
  </si>
  <si>
    <t>міжріччя Дніпра та Десна на території Козелецького та Чернігівського районів</t>
  </si>
  <si>
    <t>Питання не вирішено</t>
  </si>
  <si>
    <t>Рішення Чернігівської облради від 20.06.2002 року,                                      Рішення Чернігівської облради від 27.11.2003 року,                                      Рішення Чернігівської облради від 28.12.2004 року,</t>
  </si>
  <si>
    <t>Бахмацький район,                              с. Гайворон</t>
  </si>
  <si>
    <t>Гайворонська сільська рада Бахмацького району</t>
  </si>
  <si>
    <t>рішення Чернігівської обласної ради від 14.05.1999 року</t>
  </si>
  <si>
    <t>Кобижчанська дача - ІІ</t>
  </si>
  <si>
    <t xml:space="preserve">Бобровицький район,                            кв. 24-40 Кобижчанського лісництва </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</si>
  <si>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t>
  </si>
  <si>
    <t>Черемошне</t>
  </si>
  <si>
    <t>Городнянський район,                        с. Хотівля, м. Городня</t>
  </si>
  <si>
    <t>Городнянська райрада УТМР</t>
  </si>
  <si>
    <t>рішення Чернігівської обласної ради від 21.03.1995 року</t>
  </si>
  <si>
    <t>Волик</t>
  </si>
  <si>
    <t xml:space="preserve">Ічнянський район,                               кв. 64-74 Жадьківського лісництва </t>
  </si>
  <si>
    <t>ДП "Прилуцьке лісове господарство"</t>
  </si>
  <si>
    <t xml:space="preserve">рішення Чернігівського облвиконкому від 23.09.1991 року № 215                           </t>
  </si>
  <si>
    <t>Туркенівка</t>
  </si>
  <si>
    <t>Ічнянський район,                                        кв. 5-13 Іваницького лісництва у</t>
  </si>
  <si>
    <t>рішення Чернігівського облвиконкому від 27.04.1964 року № 236; рішення Чернігвського облвиконкому  від 10.06.1972 року № 303; 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t>
  </si>
  <si>
    <t>Урочище "Кути"</t>
  </si>
  <si>
    <t xml:space="preserve"> Ічнянський район,                            кв. 35-42, 44-46 Жадьківського лісництва </t>
  </si>
  <si>
    <t>Сорокошицький лісовий масив</t>
  </si>
  <si>
    <t>Козелецький район,                            кв. 33, 34, 36-39, 41-45, 47-49, 130, 131, 136 Сорокошицького лісництва ДП "Остерське лісове господарство"</t>
  </si>
  <si>
    <t>Чернігівський військовий лісгосп,                                                          ДП "Остерське лісове господарство"</t>
  </si>
  <si>
    <t>рішення Чернігівського облвиконому від 04.12.1978 року № 529;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</si>
  <si>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Жорнівський бір</t>
  </si>
  <si>
    <t xml:space="preserve">Коропський район,                            кв. 14-17 Коропського лісництва </t>
  </si>
  <si>
    <t>ДП "Борзнянське лісове господарство"</t>
  </si>
  <si>
    <t xml:space="preserve">рішення Чернігівського облвиконкому від 29.07.1975 року № 319; рішення Чернігівського облвиконкому від 27.12.1984 року № 454; рішення Чернігівського облвиконкому від 28.08.1989 року № 164; рішення Чернігівської обласної ради від 14.05.1999 року </t>
  </si>
  <si>
    <t>Жуків яр</t>
  </si>
  <si>
    <t xml:space="preserve">Коропський район,                                        кв. 54, 55 Понорницького лісництва </t>
  </si>
  <si>
    <t>рішення Чернігівської обласної ради від 11.04.2000 року</t>
  </si>
  <si>
    <t>Зміївщина</t>
  </si>
  <si>
    <t xml:space="preserve">Коропський район,                                     кв. 67-71 Понорницького лісництва </t>
  </si>
  <si>
    <t>Коропський</t>
  </si>
  <si>
    <t xml:space="preserve">Коропський район,                             кв. 87 Гутянського лісництва </t>
  </si>
  <si>
    <t>рішення Чернігівського облвиконкому від 31.07.1991 року № 159</t>
  </si>
  <si>
    <t>Криничне</t>
  </si>
  <si>
    <t xml:space="preserve">Коропський район,                                 кв. 72 Понорницького лісництва </t>
  </si>
  <si>
    <t xml:space="preserve">рішення Чернігівського облвиконкому від 27.04.1964 року № 236; рішення Чернігвського облвиконкому  від 10.06.1972 року № 303; рішення Чернігівського облвиконкому від 28.08.1989 року № 164; рішення Чернігівського облвиконкому від 31.07.1991 року № 159             </t>
  </si>
  <si>
    <t>Мезинська Швейцарія</t>
  </si>
  <si>
    <t xml:space="preserve">Коропський район,                                  с. Мезин, с. Свердловка </t>
  </si>
  <si>
    <t>ТОВ "Авангард" с. Свердловка Коропського району</t>
  </si>
  <si>
    <t>рішення Чернігівського облвиконкому від 08.09.1958 року № 861; рішення Чернігівського облвиконкому від 10.06.1972 року № 303; рішення Чернігівського облвиконкому від 28.08.1989 року № 164</t>
  </si>
  <si>
    <t>Свердловський</t>
  </si>
  <si>
    <t>Коропський район,                                        кв. 73, 74 Понорницького лісництва</t>
  </si>
  <si>
    <t>Урочище "Обийма"</t>
  </si>
  <si>
    <t xml:space="preserve">Коропський район,                                           кв.30-32 Коропського лісництва </t>
  </si>
  <si>
    <t>Урочище "Загати"</t>
  </si>
  <si>
    <t>Коропський район,                                кв. 21-23 Коропського лісництва Борзнянського району</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</si>
  <si>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28.08.1989 року № 164; рішення Чернігівської обласної ради від 11.04.2000 року</t>
  </si>
  <si>
    <t>Урочище "Лутава"</t>
  </si>
  <si>
    <t xml:space="preserve">Коропський район,                                        кв. 1-6 Коропського лісництва </t>
  </si>
  <si>
    <t>Урочище "Чаща"</t>
  </si>
  <si>
    <t xml:space="preserve">Коропський район,                                        кв. 41-43 Коропського лісництва </t>
  </si>
  <si>
    <t>Слобідська дача</t>
  </si>
  <si>
    <t xml:space="preserve">Корюківський район,                                 кв. 90, 91 Перелюблюського лісництва </t>
  </si>
  <si>
    <t>Демінка</t>
  </si>
  <si>
    <t xml:space="preserve">Куликівський район,                                   с. Авдіївка              </t>
  </si>
  <si>
    <t>Авдіївська сільська рада Куликівського району</t>
  </si>
  <si>
    <t>Задеснянський</t>
  </si>
  <si>
    <t>Куликівський район,                                      с. Салтикова Дівиця</t>
  </si>
  <si>
    <t>СВК "Деснянський" (с. Салтикова Дівиця), Салтиково-Дівицька сільська рада Куликівського району</t>
  </si>
  <si>
    <t>Ковчинський</t>
  </si>
  <si>
    <t xml:space="preserve">Куликівський район,                                       кв. 50-60 Дроздівського лісництва             </t>
  </si>
  <si>
    <t>Горицький</t>
  </si>
  <si>
    <t xml:space="preserve">Менський район,                                      кв. 103-106, 108-113, 115-120 Березнянського лісництва </t>
  </si>
  <si>
    <t>Макошинський</t>
  </si>
  <si>
    <t xml:space="preserve">Менський, Сосницький, Куликівський, Борзнянський райони,                                                кв. 28, 42-47, 49-59 Сосницького лісництва </t>
  </si>
  <si>
    <t>Чирвине</t>
  </si>
  <si>
    <t>Ніжинський район,                              м. Ніжин</t>
  </si>
  <si>
    <t>Агрофірма "Ніжинська"                                    м. Ніжин</t>
  </si>
  <si>
    <t>Хомутівщина</t>
  </si>
  <si>
    <t xml:space="preserve">Семенівський район,                         кв. 21 вид. 6, 7, 11, 12 Машевського лісництва </t>
  </si>
  <si>
    <t>ДП "Семенівське лісове господарство"</t>
  </si>
  <si>
    <t>рішення Чернігівського облвиконкму від 28.08.1989 року № 164; рішення Чернігівського облвиконкому від 31.07.1991 року № 159</t>
  </si>
  <si>
    <t>Рогізне</t>
  </si>
  <si>
    <t>Семенівський район,                  кв. 24 вид. 2 Блешнянського лісництва</t>
  </si>
  <si>
    <t>Спаський</t>
  </si>
  <si>
    <t xml:space="preserve">Сосницький район,                                кв. 130-137 Сосницького лісництва </t>
  </si>
  <si>
    <t>рішення Чернігівськогго облвиконкому від 31.07.1991 року № 159</t>
  </si>
  <si>
    <t>Спаський - І</t>
  </si>
  <si>
    <t xml:space="preserve">Сосницький район,                                 кв. 29-31, 34 Гутянського лісництва </t>
  </si>
  <si>
    <t>Золотинка</t>
  </si>
  <si>
    <t xml:space="preserve">Чернігівський район,                          кв. 76-86 Красилівського лісництва </t>
  </si>
  <si>
    <t>Коровель</t>
  </si>
  <si>
    <t>Чернігівський район,                             с. Шетовиця</t>
  </si>
  <si>
    <t>ДП "Чернігівагролісгосп"</t>
  </si>
  <si>
    <t>рішення Чернігівського облвиконкому від 08.09.1958 року № 861;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</si>
  <si>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Шестовицький</t>
  </si>
  <si>
    <t>Чернігівський район,                               кв. 129-136 Чернігівського лісництва ДП "Чернігівське лісове господарство"</t>
  </si>
  <si>
    <t>Бахмацький район,                              кв. 42-49 Батуринського лісництва</t>
  </si>
  <si>
    <t xml:space="preserve">Бахмацький район,                                   кв. 7-10 Бахмацького лісництва </t>
  </si>
  <si>
    <t>рішення Чернігівського облвиконкому від 27.04.1964 року № 236; рішення Чернігвського облвиконкому  від 10.06.1972 року № 303; рішення Чернігівського облвиконкому від 04.12.1978 року № 529; рішення Чернігівського облвиконкому від 27.12.1984 року № 454; ішення Чернігівського облвиконкому від 28.08.1989 року № 164; рішення Чернігівського облвиконкому від 31.07.1991 року № 159</t>
  </si>
  <si>
    <t>Бойковщина</t>
  </si>
  <si>
    <t xml:space="preserve">Ічнянський район,                                     кв. 18,19 Іваницького лісництва </t>
  </si>
  <si>
    <t xml:space="preserve">рішення Чернігівського облвиконкому від 23.09.1991 року № 215                  </t>
  </si>
  <si>
    <t xml:space="preserve">Ічнянський район,                                  кв. 40-42 Іваницького лісництва </t>
  </si>
  <si>
    <t>Діброва-ІІ</t>
  </si>
  <si>
    <t xml:space="preserve">Ічнянський район,                                     кв. 1-3 Іваницького лісництва </t>
  </si>
  <si>
    <t>Довгий яр</t>
  </si>
  <si>
    <t xml:space="preserve">Ічнянський район,                                   кв. 41-43 Іваницького лісництва </t>
  </si>
  <si>
    <t>Кути</t>
  </si>
  <si>
    <t xml:space="preserve">Ічнянський район,                                   кв. 43, 47-52, 57-60, 75-77 Жадьківського лісництва </t>
  </si>
  <si>
    <t>Луги</t>
  </si>
  <si>
    <t xml:space="preserve">Ічнянський район,                                кв. 11-20 Камінського лісництва </t>
  </si>
  <si>
    <t>Софіївка-Романівщина</t>
  </si>
  <si>
    <t xml:space="preserve">Ічнянський район,                                 кв. 22-27, 29-34 Жадьківського лісництва </t>
  </si>
  <si>
    <t>Вишенська дача</t>
  </si>
  <si>
    <t xml:space="preserve">Коропський район,                                   кв. 61-66 Понорницького лісництва, кв. 94-102 Гутянського лісництва </t>
  </si>
  <si>
    <t>рішення Чернігівського облвиконкому від 31.07.1991 року № 159; рішення Чернігівської обласної ради від 11.04.2000 року</t>
  </si>
  <si>
    <t>Лосево</t>
  </si>
  <si>
    <t xml:space="preserve">Куликівський район,                                 кв. 46 вид. 5; кв. 47 вид. 5; кв. 48 вид. 10 Дроздівського лісництва </t>
  </si>
  <si>
    <t>Селещина</t>
  </si>
  <si>
    <t xml:space="preserve">Куликівський район,                                     кв. 26 вид. 8, 11; кв. 27 вид. 1, 17; кв. 28 вид. 4; кв. 30 вид. 4; кв. 31 вид. 2 Дроздівського лісництва </t>
  </si>
  <si>
    <t>Смолянський</t>
  </si>
  <si>
    <t xml:space="preserve">Куликівський район,                               кв. 20 вид. 2; кв. 39 вид. 16;                кв. 40 вид. 15, 18; кв. 42 вид.10 Олишівського лісництва </t>
  </si>
  <si>
    <t>Устимівщина</t>
  </si>
  <si>
    <t xml:space="preserve">Куликівський район,                                кв. 39 вид. 2; кв. 40 вид. 13;                      кв. 41 вид. 9; кв. 43 вид. 1, 6 Дроздівського лісництва </t>
  </si>
  <si>
    <t>Бігацький ліс</t>
  </si>
  <si>
    <t xml:space="preserve">Менський район,                                 кв. 18-23 Березнянського лісництва              </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</si>
  <si>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04.12.1978 року № 529; рішення Чернігівського облвиконкому від 28.08.1989 року № 164; рішення Чернігівського облвиконкому від 31.07.1991 року № 159</t>
  </si>
  <si>
    <t>Володимирівський</t>
  </si>
  <si>
    <t xml:space="preserve">Новгород-Сіверський район,                                   кв. 18, 26, 34 Володимирівського лісництва </t>
  </si>
  <si>
    <t>ДП "Новгород-Сіверське лісове господарство"</t>
  </si>
  <si>
    <t>Грем'яцький</t>
  </si>
  <si>
    <t xml:space="preserve">Новгород-Сіверський район,                        кв. 4, 42, 64  Грем'яцького лісництва </t>
  </si>
  <si>
    <t>Краснохутірський</t>
  </si>
  <si>
    <t xml:space="preserve">Новгород-Сіверський район,                    кв. 2, 7, 8, 11, 34, 37, 38 Краснохутірського лісництва </t>
  </si>
  <si>
    <t>Лосківський</t>
  </si>
  <si>
    <t xml:space="preserve">Новгород-Сіверський район,                    кв. 46, 47 Лосківського лісництва  </t>
  </si>
  <si>
    <t>Узруївський</t>
  </si>
  <si>
    <t>Новгород-Сіверський район,                    кв. 8, 35, 37 Узруївського лісництва Новгород-Сіверського держлісгоспу</t>
  </si>
  <si>
    <t>Модринник</t>
  </si>
  <si>
    <t xml:space="preserve">Носівський район,                                кв. 17 вид. 2, кв. 4 вид. 7 Іржавецького лісництва </t>
  </si>
  <si>
    <t>Пізній дуб</t>
  </si>
  <si>
    <t xml:space="preserve">Носівський район,                                кв. 21 вид. 21 Іржавського лісництва </t>
  </si>
  <si>
    <t xml:space="preserve">Носівський район,                                кв. 5 вид. 20 Іржавського лісництва </t>
  </si>
  <si>
    <t>Військові гори</t>
  </si>
  <si>
    <t>Ріпкинський район,                                 кв. 37, 42 Новояриловицького лісництва</t>
  </si>
  <si>
    <t>ДП "Добрянське лісове господарство"</t>
  </si>
  <si>
    <t>рішення Чернігівського облвиконкому від 27.12.1984 року № 454; рішення Чернігівського облвиконкому від 28.08.1989 року № 164</t>
  </si>
  <si>
    <t xml:space="preserve">Ріпкинський район,                             кв. 4 вид. 1 Олешнянського лісництва ДП "Добрянське лісове господарство" </t>
  </si>
  <si>
    <t>рішення Чернігівської обласної ради від 15.06.2004 року</t>
  </si>
  <si>
    <t xml:space="preserve">Ріпкинський район,                              кв. 55 вид. 1, 7, 8 Комарівського лісництва </t>
  </si>
  <si>
    <t xml:space="preserve">рішення Чернігівського облвиконкому від 31.07.1991 року № 159                    </t>
  </si>
  <si>
    <t>Старе</t>
  </si>
  <si>
    <t xml:space="preserve">Ріпкинський район,                               кв. 1-6 Мекшунівського лісництва </t>
  </si>
  <si>
    <t>Калино-Дубицька дача</t>
  </si>
  <si>
    <t xml:space="preserve">Семенівський район,                              кв. 43, 44 Орликівського лісництва </t>
  </si>
  <si>
    <t>Костобобрівський</t>
  </si>
  <si>
    <t xml:space="preserve">Семенівський район,                        кв. 18 вид. 10, кв. 26 вид. 18, кв. 27 вид. 3, 7 Костобобрівського лісництва </t>
  </si>
  <si>
    <t>Орликівський</t>
  </si>
  <si>
    <t>Семенівський район,                           кв.22 вид. 2, кв. 80 вид. 10 Орликівського лісництва</t>
  </si>
  <si>
    <t>рішення Чернігівського облвиконкому від 28.08.1989 року № 164; рішення Чернігівського облвиконкому від 31.07.1991 року № 159</t>
  </si>
  <si>
    <t>Рим-Погорільська дача</t>
  </si>
  <si>
    <t>Семенівський район,                          кв. 23, 25, 27, 28, 36, 37, 40, 41, 43, 44 Радомського лісництва Семенівського держлісгоспу</t>
  </si>
  <si>
    <t>Розумовська дача</t>
  </si>
  <si>
    <t xml:space="preserve">Семенівський район,                            кв. 30-33, 55-58 Орликівського лісництва </t>
  </si>
  <si>
    <t>Угловська роща</t>
  </si>
  <si>
    <t xml:space="preserve">Семенівський район,                        кв. 25 вид. 3, 13 Костобобрівського лісництва </t>
  </si>
  <si>
    <t>Лісопарк</t>
  </si>
  <si>
    <t>Сосницький район,                       кв. 106, 109 Сосницького лісництва</t>
  </si>
  <si>
    <t>Ялівщина</t>
  </si>
  <si>
    <t>м. Чернігів, північна околиця</t>
  </si>
  <si>
    <t>Чернігівське РБД "Зеленбуд"</t>
  </si>
  <si>
    <t>рішення Чернігівського облвиконкому від 08.09.1958 року № 861; рішення Чернігівського облвиконкому від 28.03.1964 року № 121;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 рішення Чернігівського облвиконкому від 28.03.1992 року № 56</t>
  </si>
  <si>
    <t xml:space="preserve">Бахмацький район,                           с. Курінь </t>
  </si>
  <si>
    <t>Курінська сільська рада</t>
  </si>
  <si>
    <t>Государщина</t>
  </si>
  <si>
    <t xml:space="preserve">Бахмацький район,                                  с. Курінь </t>
  </si>
  <si>
    <t>Лозки</t>
  </si>
  <si>
    <t xml:space="preserve">Бахмацький район,                             кв. 52-53 Батуринського лісництво </t>
  </si>
  <si>
    <t>Семиліски</t>
  </si>
  <si>
    <t>Бахмацький район,                                  кв. 21, 22 Бахмацького лісництвау</t>
  </si>
  <si>
    <t>Кобижчанська дача</t>
  </si>
  <si>
    <t xml:space="preserve">Бобровицький район,                            кв. 1, 2, 42-48, 56-62, 69-76, 102-106 Кобижчанського лісництва </t>
  </si>
  <si>
    <t>рішення Чернігівської обласної ради від 27.12.2001 року</t>
  </si>
  <si>
    <t>Кобижчанська дача - І</t>
  </si>
  <si>
    <t xml:space="preserve">Бобровицький район,                          кв. 21, 22, 28, 30 Кобижчанського лісництва </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</si>
  <si>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</si>
  <si>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Коляжинська дача</t>
  </si>
  <si>
    <t>Бобровицький район,                          кв. 30, 31, 32, 43 Коляжинського лісництва Ніжинського держлісгоспу</t>
  </si>
  <si>
    <t xml:space="preserve">Бобровицький район,                           кв. 17-20 Коляжинського лісництва </t>
  </si>
  <si>
    <t>Лутава</t>
  </si>
  <si>
    <t xml:space="preserve">Бобровицький район,                               кв. 30 Новоселицького лісництва </t>
  </si>
  <si>
    <t>Новоселицька дача</t>
  </si>
  <si>
    <t>Бобровицький район,                                кв. 66, 67, 68 Новоселицького лісництва</t>
  </si>
  <si>
    <t>Пасіка</t>
  </si>
  <si>
    <t xml:space="preserve">Борзнянський район,                            кв. 81-83 Борзнянського лісництва </t>
  </si>
  <si>
    <t>Плющеве</t>
  </si>
  <si>
    <t xml:space="preserve">Борзнянський район,                                кв. 78-80 Борзнянського лісництва </t>
  </si>
  <si>
    <t>Юрківщина</t>
  </si>
  <si>
    <t>Борзнянський район,                         кв. 68-77 Борзнянського лісництва</t>
  </si>
  <si>
    <t>Гамаліївщина</t>
  </si>
  <si>
    <t xml:space="preserve">Варвинський район,                              кв. 13-20 Варвинського лісництва </t>
  </si>
  <si>
    <t>Дащенки</t>
  </si>
  <si>
    <t xml:space="preserve">Варвинський район,                           кв. 35-44 Варвинського лісництва </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</si>
  <si>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165</t>
  </si>
  <si>
    <t>Вешки</t>
  </si>
  <si>
    <t xml:space="preserve">Городнянський район,                            кв. 22-25 Староруднянське лісництво </t>
  </si>
  <si>
    <t>ДП "Городнянське лісове господарство"</t>
  </si>
  <si>
    <t>Кримок</t>
  </si>
  <si>
    <t>Городнянський район,                         кв. 39-47 Рубізького лісництва</t>
  </si>
  <si>
    <t>Кусіївська дача</t>
  </si>
  <si>
    <t xml:space="preserve">Городнянський район,                        кв. 22-38, 62-64 Рубізького лісництва </t>
  </si>
  <si>
    <t>Мальча</t>
  </si>
  <si>
    <t xml:space="preserve">Городнянський район,                          кв. 65-75 Рубізьского лісництва </t>
  </si>
  <si>
    <t>рішення Чернігівського облвиконкому від 04.12.1978 року № 529; рішення Чернігівського облвиконкому від 28.08.1989 року № 164</t>
  </si>
  <si>
    <t xml:space="preserve">Миклашевщина </t>
  </si>
  <si>
    <t xml:space="preserve">Городнянський район,                           кв. 52. 52 Городнянського лісництва </t>
  </si>
  <si>
    <t>Невклянська дача - І</t>
  </si>
  <si>
    <t xml:space="preserve">Городнянський район,                           кв. 2, 6-9 Невклянського лісництва </t>
  </si>
  <si>
    <t>Невклянська дача - ІІ</t>
  </si>
  <si>
    <t xml:space="preserve">Городнянський район,                         кв. 86-88, 90-92 Невклянського лісництва </t>
  </si>
  <si>
    <t>Тупичівська дача - І</t>
  </si>
  <si>
    <t xml:space="preserve">Городнянський район,                        кв. 72-74, 92-94 Тупичівського лісництва </t>
  </si>
  <si>
    <t>Тупичівська дача - ІІ</t>
  </si>
  <si>
    <t xml:space="preserve">Городнянський район,                    кв. 37-38, 63-64 Тупичівського лісництва </t>
  </si>
  <si>
    <t xml:space="preserve">Ічнянський район,                            кв. 95, 96 Ічнянського лісництва </t>
  </si>
  <si>
    <t>ДП"Прилуцьке лісове господарство"</t>
  </si>
  <si>
    <t>Чемерський</t>
  </si>
  <si>
    <t xml:space="preserve">Козелецький район,                               кв. 73-77 Олишівського лісництва </t>
  </si>
  <si>
    <t>рішення Чернігівського облвиконкому від 23.09.1991 року № 215</t>
  </si>
  <si>
    <t>Дубравка</t>
  </si>
  <si>
    <t xml:space="preserve">Коропський район,                                  кв. 86-93 Гутянського лісництва, кв. 56-60 Понорницького лісництва </t>
  </si>
  <si>
    <t>рішення Чернігівської обласної ради від 21.03.1995 року;                             рішення Чернігівської обласної ради від11.04.2000 року</t>
  </si>
  <si>
    <t>Жовтневий бір</t>
  </si>
  <si>
    <t xml:space="preserve">Коропський район,                                                   кв. 35-40 Коропського лісництва </t>
  </si>
  <si>
    <t>Синявка</t>
  </si>
  <si>
    <t xml:space="preserve">Коропський район,                                          кв. 33, 34 Коропського лісництва </t>
  </si>
  <si>
    <t>Шабалинів бір</t>
  </si>
  <si>
    <t xml:space="preserve">Коропський район,                                     кв. 24-29 Коропського лісництва </t>
  </si>
  <si>
    <t>Бурківщина</t>
  </si>
  <si>
    <t xml:space="preserve">Корюківський район,                                  кв. 75-86 Андрониківського лісництва </t>
  </si>
  <si>
    <t>Васильцеве</t>
  </si>
  <si>
    <t xml:space="preserve">Корюківський район,                                   кв. 56, 57 Брецького лісництва </t>
  </si>
  <si>
    <t>Турціївська дача</t>
  </si>
  <si>
    <t xml:space="preserve">Корюківський район,                                    кв. 70-80 Тихоновицького лісництва </t>
  </si>
  <si>
    <t xml:space="preserve">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t>
  </si>
  <si>
    <t>Ледань</t>
  </si>
  <si>
    <t xml:space="preserve">Куликівський район,                                         кв. 61-64 Дроздівського ліснитцва </t>
  </si>
  <si>
    <t xml:space="preserve">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</si>
  <si>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Пасіка - І</t>
  </si>
  <si>
    <t xml:space="preserve">Куликівський район,                                     кв. 32-38 Дроздівського ліснитцва </t>
  </si>
  <si>
    <t xml:space="preserve">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t>
  </si>
  <si>
    <t>Селецьке</t>
  </si>
  <si>
    <t xml:space="preserve">Куликівський район,                                      с. Жуківка; кв. 10-12 Дроздівського лісництва </t>
  </si>
  <si>
    <t>ДП "Куликівкарайагролісництво", Чернігівський держлісгосп</t>
  </si>
  <si>
    <t>рішення Чернігівського облвиконкому від 28.08.1989 року № 164; рішення Чернігівського облвиконкому від 31.07.1991 року № 159; рішення Чернігівської облради від 21.03.1995 року</t>
  </si>
  <si>
    <t>Маліїве</t>
  </si>
  <si>
    <t xml:space="preserve">Менський район,                                             кв. 5-17 Березнянського лісництва </t>
  </si>
  <si>
    <t>рішення Чернігівського облвиконкому від 04.12.1978 року № 529;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t>
  </si>
  <si>
    <t>Домницький</t>
  </si>
  <si>
    <t xml:space="preserve">Менський район,                                           кв. 62 вид. 9, кв. 63 вид 4 Березнянського лісництва </t>
  </si>
  <si>
    <t>Церківка</t>
  </si>
  <si>
    <t>Менський район,                                           кв. 24-29 Березнянського лісництва</t>
  </si>
  <si>
    <t>Боромики</t>
  </si>
  <si>
    <t xml:space="preserve">Ніжинський район,                                       кв. 118-126 Вертіївського лісництва </t>
  </si>
  <si>
    <t>рішення Чернігівського облвиконкому від 27.04.1964 року № 236; рішення Чернігвського облвиконкому  від 10.06.1972 року № 303; рішення Чернігівського облвиконкому від 04.12.1978 року № 529; рішення Чернігівського облвиконкому від 28.08.1989 року № 164</t>
  </si>
  <si>
    <t>Зайцеві сосни</t>
  </si>
  <si>
    <t xml:space="preserve">Ніжинський район,                                      кв. 41-55 Вертіївського лісництва </t>
  </si>
  <si>
    <t>Луки</t>
  </si>
  <si>
    <t xml:space="preserve">Ніжинський район,                                       кв. 56-60 Ніжинського лісництва, </t>
  </si>
  <si>
    <t>Урочище "Лубянка"</t>
  </si>
  <si>
    <t xml:space="preserve">Ніжинський район,                                       кв. 20-26, 34 Вертіївського лісництва </t>
  </si>
  <si>
    <t>Урочище "Лисарівщина"</t>
  </si>
  <si>
    <t xml:space="preserve">Ніжинський район,                                         кв. 105-114 Вертіївського лісництва                                       </t>
  </si>
  <si>
    <t>Урочище "Твани"</t>
  </si>
  <si>
    <t xml:space="preserve">Ніжинський район,                                          кв. 61-84 Ніжинського лісництва, </t>
  </si>
  <si>
    <t>Новгород-Сіверський район,                                 кв. 44-48 Володимирівського лісництва</t>
  </si>
  <si>
    <t>Зорове</t>
  </si>
  <si>
    <t xml:space="preserve">Новгород-Сіверський район,                               кв. 9 Кіровського лісництва </t>
  </si>
  <si>
    <t>Косий клин</t>
  </si>
  <si>
    <t xml:space="preserve">Новгород-Сіверський район,                         кв. 60, 61, 65 Вороб'ївського лісництва </t>
  </si>
  <si>
    <t>Красно-Хутірська дача</t>
  </si>
  <si>
    <t xml:space="preserve">Новгород-Сіверський район,                     кв. 35, 36 Красно-Хутірського лісництва </t>
  </si>
  <si>
    <t>Кузовець</t>
  </si>
  <si>
    <t xml:space="preserve">Новгород-Сіверський район,                          кв. 25 Кіровського лісництва </t>
  </si>
  <si>
    <t xml:space="preserve">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t>
  </si>
  <si>
    <t>Поруб</t>
  </si>
  <si>
    <t xml:space="preserve">Новгород-Сіверський район,                         кв. 3, 9, 24  Красно-Хутірського лісництва </t>
  </si>
  <si>
    <t>Узруївська дача</t>
  </si>
  <si>
    <t xml:space="preserve">Новгород-Сіверський район,                        кв. 23, 25, 26, 28 Узруївського лісництва </t>
  </si>
  <si>
    <t>Борки</t>
  </si>
  <si>
    <t xml:space="preserve">Носівський район,                                            кв. 62, 65, 66, 73 Мринського лісництва </t>
  </si>
  <si>
    <t>Горішне</t>
  </si>
  <si>
    <t xml:space="preserve">Носівський район,                                            кв. 48-58 Носівського лісництва </t>
  </si>
  <si>
    <t xml:space="preserve">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t>
  </si>
  <si>
    <t>Іржавська дача</t>
  </si>
  <si>
    <t>Носівський район,                                           кв. 1, 3, 13, 27, 28 Іржавського лісництва</t>
  </si>
  <si>
    <t>Клепали</t>
  </si>
  <si>
    <t xml:space="preserve">Носівський район,                                                  кв. 13, 14, 21-25 Носівського лісництва </t>
  </si>
  <si>
    <t>Козарська дача</t>
  </si>
  <si>
    <t>Носівський район,                                       кв. 71-74, 83-85 Іржавського лісництва</t>
  </si>
  <si>
    <t>Німцево</t>
  </si>
  <si>
    <t xml:space="preserve">Носівський район,                                            кв. 41, 44, 47, 54-58 Мринського лісництва </t>
  </si>
  <si>
    <t>Бабки</t>
  </si>
  <si>
    <t xml:space="preserve">Прилуцький район,                                             кв. 127-128 Прилуцького лісництва </t>
  </si>
  <si>
    <t>рішення Чернігівського облвиконкому від 27.07.1975 року № 319; рішення Чернігівського облвиконкому від 27.12.1984 року № 454; рішення Чернігівського облвиконкому від 28.08.1989 року № 164</t>
  </si>
  <si>
    <t>Боярське</t>
  </si>
  <si>
    <t>Прилуцький район,                                         кв. 76-78 Прилуцького лісництва Прилуцького держлісгоспу</t>
  </si>
  <si>
    <t>Голубівка</t>
  </si>
  <si>
    <t xml:space="preserve">Прилуцький район,                                                  кв. 119-125 Прилуцького лісництва </t>
  </si>
  <si>
    <t>Діброва - І</t>
  </si>
  <si>
    <t xml:space="preserve">Прилуцький район,                                              кв. 1-20 Прилуцького лісництва </t>
  </si>
  <si>
    <t xml:space="preserve">Прилуцький район,                                           кв. 133-134 Прилуцького лісництва </t>
  </si>
  <si>
    <t>Левен</t>
  </si>
  <si>
    <t xml:space="preserve">Прилуцький район,                                            кв. 131, 132 Прилуцького лісництва </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</si>
  <si>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t>
  </si>
  <si>
    <t>Пасічне</t>
  </si>
  <si>
    <t xml:space="preserve">Прилуцький район,                                        кв. 59-62 Прилуцького лісництва </t>
  </si>
  <si>
    <t>Скиток</t>
  </si>
  <si>
    <t xml:space="preserve">Прилуцький район,                                         кв. 83-84 Прилуцького лісництва </t>
  </si>
  <si>
    <t>Шапранівка</t>
  </si>
  <si>
    <t>Прилуцький район,                                        кв. 28-35 Прилуцького лісництва</t>
  </si>
  <si>
    <t xml:space="preserve">Ріпкинський район,                                             кв. 49, 50, 107, 116 Добрянського лісництва </t>
  </si>
  <si>
    <t>Любецький масив</t>
  </si>
  <si>
    <t>Ріпкинський район,                                             кв. 20-22 Любецького лісництва ДП "Чернігівське лісове господарство"</t>
  </si>
  <si>
    <t>Мокрець</t>
  </si>
  <si>
    <t>Ріпкинський район,                         Мохначівська сільська рада</t>
  </si>
  <si>
    <t>Мохначівська сільська рада Ріпкинського району</t>
  </si>
  <si>
    <t>рішення Чернігівської обласної ради від 22.12.2005 року</t>
  </si>
  <si>
    <t>Олександрівський масив</t>
  </si>
  <si>
    <t xml:space="preserve">Ріпкинський район,                                       кв. 52, 62 Олександрівського лісництва </t>
  </si>
  <si>
    <t>Олешнянська дача</t>
  </si>
  <si>
    <t xml:space="preserve">Ріпкинський район,                                           кв. 11, 12 Олешнянського лісництва </t>
  </si>
  <si>
    <t>Срібне озеро</t>
  </si>
  <si>
    <t>Ріпкинський район,                                        с. Убіжичі</t>
  </si>
  <si>
    <t>ДП "Ріпкирайагролісгосп"</t>
  </si>
  <si>
    <t>рішення Чернігівського облвиконкому від 28.08.1989 року № 164</t>
  </si>
  <si>
    <t>Чудівський масив</t>
  </si>
  <si>
    <t xml:space="preserve">Ріпкинський район,                                        кв. 63, 67, 68, 71 Чудівського лісництва </t>
  </si>
  <si>
    <t>Кривуша</t>
  </si>
  <si>
    <t xml:space="preserve">Семенівський район,                                        кв. 49-56 Семенівського лісництва </t>
  </si>
  <si>
    <t>Сосницький район,                                                     кв. 19-20 Сосницького лісництва</t>
  </si>
  <si>
    <t>Лозове</t>
  </si>
  <si>
    <t xml:space="preserve">Сосницький район,                                         кв. 3-18 Сосницького лісництва </t>
  </si>
  <si>
    <t>Сосницький район,                                       с. Загребелля</t>
  </si>
  <si>
    <t>СГВК "Загребелля" (Загребельська сільська рада) Сосницького району</t>
  </si>
  <si>
    <t>Гладомирівка</t>
  </si>
  <si>
    <t xml:space="preserve">Сосницький район,                                         кв. 91, 95, 96 Сосницького лісництва </t>
  </si>
  <si>
    <t>Кудрівський</t>
  </si>
  <si>
    <t xml:space="preserve">Сосницький район,                                        кв. 52, 54, 55, 62, 70 Сосницького лісництва </t>
  </si>
  <si>
    <t>Приубідьський</t>
  </si>
  <si>
    <t>Сосницький район,                                   кв. 39, 48, 56, 58, 63, 65 Сосницького лісництва</t>
  </si>
  <si>
    <t>Галаганове                          (урочище "Парк Галагана")</t>
  </si>
  <si>
    <t xml:space="preserve">Срібнянський район,                                           кв. 19-34 Сокиринського лісництва </t>
  </si>
  <si>
    <t xml:space="preserve">рішення Чернігівського облвиконкому від 16.07.1968 року № 389; рішення Чернігівського облвиконкому від 10.06.1972 року № 303; 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t>
  </si>
  <si>
    <t>Соколівське</t>
  </si>
  <si>
    <t xml:space="preserve">Срібнянський район,                                                кв. 55-64 Сокиринського лісництва </t>
  </si>
  <si>
    <t xml:space="preserve">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t>
  </si>
  <si>
    <t>Березовиця</t>
  </si>
  <si>
    <t>Талалаївський район,                                              кв. 8 Талалаївського лісництва ДП "Талалаївкарайагролісництво"</t>
  </si>
  <si>
    <t>ДП "Талалаївкарайагролісництво"</t>
  </si>
  <si>
    <t>Липова пономарка</t>
  </si>
  <si>
    <t>Талалаївський район,                                                кв. 22-24 Талалаївського лісництва</t>
  </si>
  <si>
    <t xml:space="preserve">рішення Чернігівського облвиконкому від 04.12.1978 року № 529; рішення Чернігівського облвиконкому від 27.12.1984 року № 454;рішення Чернігівського облвиконкому від 28.08.1989 року № 164  </t>
  </si>
  <si>
    <t>Попівщина</t>
  </si>
  <si>
    <t xml:space="preserve">Талалаївський район,                                        кв. 28-29 Талалаївського лісництва </t>
  </si>
  <si>
    <t>Борова</t>
  </si>
  <si>
    <t xml:space="preserve">Чернігівський район,                                                   кв. 84, 85 Ревунівського лісництва  </t>
  </si>
  <si>
    <t>Ведильцівське</t>
  </si>
  <si>
    <t xml:space="preserve">Чернігівський район,                                            кв. 5, 6, 11, 12, 17, 18, 21, 22, 25, 26, 29, 30, 34 Пакульського лісництва </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</si>
  <si>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рішення Чернігівської обласної ради від 14.05.1999 року</t>
  </si>
  <si>
    <t>Колодливе</t>
  </si>
  <si>
    <t>Чернігівський район,                          кв. 118, 119 Чернігівського лісництва ДП "Чернігівське лісове господарство"</t>
  </si>
  <si>
    <t>Олишівський</t>
  </si>
  <si>
    <t xml:space="preserve">Чернігівський район,                                    кв. 4 вид. 1, кв.9 вид. 18, кв.10 вид 1, 14, 23, кв. 17 вид. 6 Олишівського лісництва  </t>
  </si>
  <si>
    <t>Панченкове</t>
  </si>
  <si>
    <t>Чернігівський район,                                         с. Серединка</t>
  </si>
  <si>
    <t>ДП "Чернігівоблагроліс"</t>
  </si>
  <si>
    <t>Ревунівське</t>
  </si>
  <si>
    <t xml:space="preserve">Чернігівський район,                        кв. 18, 19, 23-28, 30, 32, 34, 36 Ревунівського лісництва  </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</si>
  <si>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рішення Чернігівської обласної ради від 11.04.2000 року</t>
  </si>
  <si>
    <t>Вершини</t>
  </si>
  <si>
    <t xml:space="preserve">Щорський район,                                              кв. 97-108 Щорського лісництва  </t>
  </si>
  <si>
    <t>Низківка</t>
  </si>
  <si>
    <t xml:space="preserve">Щорський район,                                               кв. 109-116 Щорського лісництва </t>
  </si>
  <si>
    <t xml:space="preserve">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 164; рішення Чернігівської обласної ради від 30.10.2001 року </t>
  </si>
  <si>
    <t>Боровицька дача</t>
  </si>
  <si>
    <t xml:space="preserve">Щорський район,                                                   кв. 92-97 Старо-Руднянського лісництва </t>
  </si>
  <si>
    <t>рішення Чернігівського облвиконкому від 31.07.1991 року № 159; рішення Чернігівської обласної ради від 21.03.1995 року</t>
  </si>
  <si>
    <t xml:space="preserve">Кулишеві луги </t>
  </si>
  <si>
    <t>Варвинський район, кв. 45-47 Варвиснського лісництва</t>
  </si>
  <si>
    <t>Рішення Чернігівської обласної ради від 30.07.2010 року</t>
  </si>
  <si>
    <t>Охинський</t>
  </si>
  <si>
    <t>Прилуцький район,                                      с. Охиньки</t>
  </si>
  <si>
    <t>Охиньківська сільська рада Прилуцького району</t>
  </si>
  <si>
    <t xml:space="preserve"> рішення Чернігівського облвиконкому від 06.12.1982 року № 602; рішення Чернігівського облвиконкому від 27.12.1984 року № 454; рішення Чернігівського облвиконкому від 28.08.1989 року № 164</t>
  </si>
  <si>
    <t>Прилуцький район,                                         с. Яблунівка</t>
  </si>
  <si>
    <t>Підприємство "Козак" Прилуцької громадської організації "Козацтво Прилуччини" (с. Яблунівка Прилуцького району)</t>
  </si>
  <si>
    <t>Кам'яна гряда</t>
  </si>
  <si>
    <t>Новгород-Сіверський район,                         м. Новгород-Сіверський</t>
  </si>
  <si>
    <t>Новгород-Сіверська міська рада</t>
  </si>
  <si>
    <t>Лісконоги</t>
  </si>
  <si>
    <t>Новгород-Сіверський район,                         с. Лісконоги</t>
  </si>
  <si>
    <t>Чернігівдержрибоохорона</t>
  </si>
  <si>
    <t>Гужевик</t>
  </si>
  <si>
    <t>Семенівський район,                                кв. 88 вид. 16-18, 22-26</t>
  </si>
  <si>
    <t>Вузьке</t>
  </si>
  <si>
    <t xml:space="preserve">Сосницький район,                                кв. 42 вид. 2-4, кв. 43 вид. 1-3 Сосницького лісництва </t>
  </si>
  <si>
    <t>Придеснянський</t>
  </si>
  <si>
    <t>Сосницький район,                                                   кв.131 вид. 21                                               ДП "Сосницярайагролісгосп"</t>
  </si>
  <si>
    <t>ДП "Сосницярайагролісгосп"</t>
  </si>
  <si>
    <t>рішення Чернігівської обласної ради від 11 червня 2008 року</t>
  </si>
  <si>
    <t>Мньовський</t>
  </si>
  <si>
    <t xml:space="preserve">Чернігівський район,                                        кв. 103 Ведильцівського лісництва </t>
  </si>
  <si>
    <t>Білинне</t>
  </si>
  <si>
    <t xml:space="preserve">Бахмацький район,                             сел. Батурин </t>
  </si>
  <si>
    <t>Батуринська селищна рада</t>
  </si>
  <si>
    <t>Біловежівський</t>
  </si>
  <si>
    <t xml:space="preserve">Бахмацький район,                                  с. Біловежі-Перші, с. Вишнівське </t>
  </si>
  <si>
    <t>Рубанська сільська рада Бахмацького району</t>
  </si>
  <si>
    <t>Веселе</t>
  </si>
  <si>
    <t xml:space="preserve">Бахмацький район,                             кв. 16, 17 Бахмацького лісництва </t>
  </si>
  <si>
    <t>Гайворонське</t>
  </si>
  <si>
    <t xml:space="preserve">Бахмацький район,                                   с. Гайворон </t>
  </si>
  <si>
    <t>Довге</t>
  </si>
  <si>
    <t xml:space="preserve">Бахмацький район,                              кв. 1, 2 Бахмацького лісництва </t>
  </si>
  <si>
    <t>Кропивне</t>
  </si>
  <si>
    <t>Бахмацький район,                                  с. Кропивне</t>
  </si>
  <si>
    <t>Кропивнянська сільська рада Бахмацького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</si>
  <si>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</si>
  <si>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Кучугурське</t>
  </si>
  <si>
    <t xml:space="preserve">Бахмацький район,                                кв. 24, 25 Батуринського лісництва </t>
  </si>
  <si>
    <t>Левищина</t>
  </si>
  <si>
    <t>Бахмацький район,                                  кв. 18, 19 Бахмацького лісництва Борзнянського держлісгоспу</t>
  </si>
  <si>
    <t>рішення Чернігівського облвиконкому від 27.12.1984 року № 454; рішення Чернігівського облвиконкому від 28.08.1989 року № 165</t>
  </si>
  <si>
    <t>Максимове</t>
  </si>
  <si>
    <t xml:space="preserve">Бахмацький район,                                кв. 8 Батуринського лісництва </t>
  </si>
  <si>
    <t>рішення Чернігівського облвиконкому від 27.12.1984 року № 454; рішення Чернігівського облвиконкому від 28.08.1989 року № 166</t>
  </si>
  <si>
    <t>Митченківське</t>
  </si>
  <si>
    <t xml:space="preserve">Бахмацький район,                                  с. Митченки </t>
  </si>
  <si>
    <t>Митченківська сільська рада Бахмацького району</t>
  </si>
  <si>
    <t>рішення Чернігівського облвиконкому від 27.12.1984 року № 454; рішення Чернігівського облвиконкому від 28.08.1989 року № 167</t>
  </si>
  <si>
    <t>Обмачівське</t>
  </si>
  <si>
    <t xml:space="preserve">Бахмацький район,                                  с. Обмачів  </t>
  </si>
  <si>
    <t>Обмачівська сільська рада Бахмацького району</t>
  </si>
  <si>
    <t>рішення Чернігівського облвиконкому від 27.12.1984 року № 454; рішення Чернігівського облвиконкому від 28.08.1989 року № 168</t>
  </si>
  <si>
    <t xml:space="preserve">Бахмацький район,                                   с. Бахмач  </t>
  </si>
  <si>
    <t>Бахмацька сільська рада Бахмацького району</t>
  </si>
  <si>
    <t>Стрільницьке</t>
  </si>
  <si>
    <t xml:space="preserve">Бахмацький район,                                   с. Стрільники  </t>
  </si>
  <si>
    <t>Стрільницька сільська рада Бахмацького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</si>
  <si>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</si>
  <si>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Ступник</t>
  </si>
  <si>
    <t xml:space="preserve">Бахмацький район,                                    с.с. Голінка, Григорівка </t>
  </si>
  <si>
    <t>Голінська сільська рада Бахмацького району</t>
  </si>
  <si>
    <t>Тиницько-Курінівське</t>
  </si>
  <si>
    <t xml:space="preserve">Бахмацький район,                                    с.с. Курінь, Тиниця,                               Халимонове </t>
  </si>
  <si>
    <t>Тиницька, Халимонівська, Курінська сільські ради Бахмацького району</t>
  </si>
  <si>
    <t>Халімонове</t>
  </si>
  <si>
    <t>Бахмацький район,                               кв. 23,39 Батуринського лісництва</t>
  </si>
  <si>
    <t>рішення Чернігівського облвиконкому від 27.12.1984 року № 454;                           рішення Чернігівського облвиконкому від 28.08.1989 року № 164</t>
  </si>
  <si>
    <t>Біле</t>
  </si>
  <si>
    <t xml:space="preserve">Бобровицький район,                          кв. 47, 48, 62, 63, 75, 76, 64 Кобижчанського лісництва </t>
  </si>
  <si>
    <t>рішення Чернігівського облвиконкому від 27.12.1984 року № 454;                         рішення Чернігівського облвиконкому від 28.08.1989 року № 164</t>
  </si>
  <si>
    <t>Болото "Супій"</t>
  </si>
  <si>
    <t xml:space="preserve">Бобровицький район,                               с. Новий Биків </t>
  </si>
  <si>
    <t>Новобиківська сільська рада Бобровицького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</si>
  <si>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</si>
  <si>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Бурчак</t>
  </si>
  <si>
    <t xml:space="preserve">Бобровицький район,                              с.с. Кобижча, Браниця  </t>
  </si>
  <si>
    <t>Браницька, Кобижчанська сільські ради Бобровицького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</si>
  <si>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</si>
  <si>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Велике</t>
  </si>
  <si>
    <t xml:space="preserve">Бобровицький район,                          кв. 41-43 Коляжинського лісництва </t>
  </si>
  <si>
    <t>Грабівське</t>
  </si>
  <si>
    <t xml:space="preserve">Бобровицький район,                           кв. 42-44, 57-61, 71 Кобижчанського лісництва </t>
  </si>
  <si>
    <t>Грабівщина</t>
  </si>
  <si>
    <t xml:space="preserve">Бобровицький район,                           кв. 63, 64 Кобижчанського лісництва </t>
  </si>
  <si>
    <t>Зміїне</t>
  </si>
  <si>
    <t xml:space="preserve">Бобровицький район,                        кв. 42, 43 Кобижчанського лісництва </t>
  </si>
  <si>
    <t>Кімове</t>
  </si>
  <si>
    <t xml:space="preserve">Бобровицький район,                          кв. 41, 53, 54 Новоселицького лісництва </t>
  </si>
  <si>
    <t>Козарське</t>
  </si>
  <si>
    <t xml:space="preserve">Бобровицький район,                        кв. 66, 82, 83 Кобижчанського лісництва </t>
  </si>
  <si>
    <t>Лелечине</t>
  </si>
  <si>
    <t xml:space="preserve">Бобровицький район,                             кв. 25, 33 Новоселицького лісництва </t>
  </si>
  <si>
    <t>Окське</t>
  </si>
  <si>
    <t xml:space="preserve">Бобровицький район,                              кв. 50, 51 Кобижчанського лісництва </t>
  </si>
  <si>
    <t>Подаровське</t>
  </si>
  <si>
    <t xml:space="preserve">Бобровицький район,                          кв. 8,9 Новоселицького лісництва </t>
  </si>
  <si>
    <t>Свидовецький</t>
  </si>
  <si>
    <t xml:space="preserve">Бобровицький район,                              с.с. Свидовець, Веприк, Вороньки, Новий Биків  </t>
  </si>
  <si>
    <t>Свидовецька, Веприківська, Вороньківська, Новобиківська сільсьіа ради Бобровицького району</t>
  </si>
  <si>
    <t>Старобасанське</t>
  </si>
  <si>
    <t xml:space="preserve">Бобровицький район,                                    с.с. Стара Басань, Ярославка  </t>
  </si>
  <si>
    <t>Ярославська сільська рада Бобровицького району</t>
  </si>
  <si>
    <t>Студачкове</t>
  </si>
  <si>
    <t>Бобровицький район,                           кв. 10 Новоселицького лісництва</t>
  </si>
  <si>
    <t>Турчинове</t>
  </si>
  <si>
    <t xml:space="preserve">Бобровицький район,                       кв. 37-38 Коляжинського лісництва </t>
  </si>
  <si>
    <t>Черепаха</t>
  </si>
  <si>
    <t xml:space="preserve">Бобровицький район,                            кв. 4, 50 Кобижчанського лісництва </t>
  </si>
  <si>
    <t>Бабакове</t>
  </si>
  <si>
    <t xml:space="preserve">Борзнянський район,                                   кв. 16 Борзнянського лісництва </t>
  </si>
  <si>
    <t>рішення Чернігівського облвиконкому від 27.12.1984 року № 454;                               рішення Чернігівського облвиконкому від 28.08.1989 року № 164</t>
  </si>
  <si>
    <t>Бідновщина</t>
  </si>
  <si>
    <t xml:space="preserve">Борзнянський район,                            кв. 120-121, 123 Берестовецького лісництва </t>
  </si>
  <si>
    <t>Борнище</t>
  </si>
  <si>
    <t xml:space="preserve">Борзнянський район,                           кв. 13-14, 24-25 Борзнянського лісництва </t>
  </si>
  <si>
    <t>Гнилиця</t>
  </si>
  <si>
    <t xml:space="preserve">Борзнянський район,                            кв. 32 Берестовецького лісництва </t>
  </si>
  <si>
    <t>Кисличне</t>
  </si>
  <si>
    <t>Борзнянський район,                               кв. 8, 18 Борзнянського лісництва</t>
  </si>
  <si>
    <t>Лебединське</t>
  </si>
  <si>
    <t xml:space="preserve">Борзнянський район,                              с. Степанівка  </t>
  </si>
  <si>
    <t>Степанівська сільська рада Борзнянського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</si>
  <si>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</si>
  <si>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Мялине</t>
  </si>
  <si>
    <t xml:space="preserve">Борзнянський район,                            кв. 18, 19, 28-31, 37 Борзнянського лісництва </t>
  </si>
  <si>
    <t>Оривцьове</t>
  </si>
  <si>
    <t xml:space="preserve">Борзнянський район,                            кв. 9, 10 Борзнянського лісництва </t>
  </si>
  <si>
    <t>Пайка-Кривча</t>
  </si>
  <si>
    <t xml:space="preserve">Борзнянський район,                                с.с. Прачі, Високе  </t>
  </si>
  <si>
    <t>Прачівська, Височанська сільські ради Борзнянського району</t>
  </si>
  <si>
    <t>Плютине</t>
  </si>
  <si>
    <t xml:space="preserve">Борзнянський район,                            кв. 26 Берестовецького лісництва </t>
  </si>
  <si>
    <t>Поповичове</t>
  </si>
  <si>
    <t xml:space="preserve">Борзнянський район,                             кв. 122, 124, 125 Берестовецького лісництва </t>
  </si>
  <si>
    <t>Прохоренків острів</t>
  </si>
  <si>
    <t xml:space="preserve">Борзнянський район,                               с. Кинашівка  </t>
  </si>
  <si>
    <t>Борзнянська міська рада</t>
  </si>
  <si>
    <t>Синичне</t>
  </si>
  <si>
    <t xml:space="preserve">Борзнянський район,                         кв. 45, 46 Берестовецького лісництва </t>
  </si>
  <si>
    <t>Смолянське</t>
  </si>
  <si>
    <t xml:space="preserve">Борзнянський район,                        кв. 36, 43, 44 Берестовецького лісництва </t>
  </si>
  <si>
    <t>Сорока</t>
  </si>
  <si>
    <t xml:space="preserve">Борзнянський район,                              с. Забілівщина  </t>
  </si>
  <si>
    <t>Топило</t>
  </si>
  <si>
    <t xml:space="preserve">Борзнянський район,                               с. Сидорівка  </t>
  </si>
  <si>
    <t>Ховмівська сільська рада Борзнянського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</si>
  <si>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</si>
  <si>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Федорове</t>
  </si>
  <si>
    <t>Борзнянський район,                           кв. 22-23 Борзнянського лісництва</t>
  </si>
  <si>
    <t>Чорторій</t>
  </si>
  <si>
    <t xml:space="preserve">Борзнянський район,                             кв. 121, 122, 124 Берестовецького лісництва </t>
  </si>
  <si>
    <t xml:space="preserve">Варвинський район,                                с. Антонівка  </t>
  </si>
  <si>
    <t>Антонівська сільська рада Варвинського району</t>
  </si>
  <si>
    <t>Гнідинцівське</t>
  </si>
  <si>
    <t xml:space="preserve">Варвинський район,                                  с. Гнідинці, смт. Варва  </t>
  </si>
  <si>
    <t>Варвинська селищна рада</t>
  </si>
  <si>
    <t xml:space="preserve">Варвинський район,                                 кв. 4, 61 Варвинського лісництва </t>
  </si>
  <si>
    <t xml:space="preserve">Варвинський район,                                 с. Леляки  </t>
  </si>
  <si>
    <t>Полівщина</t>
  </si>
  <si>
    <t>Варвинський район                              смт. Варва</t>
  </si>
  <si>
    <t>Варивнська селищна рада</t>
  </si>
  <si>
    <t>Сага</t>
  </si>
  <si>
    <t xml:space="preserve">Варвинський район,                            кв. 48 Варвинського лісництва </t>
  </si>
  <si>
    <t>Урочище "Рим"</t>
  </si>
  <si>
    <t xml:space="preserve">Варвинський район                                 с. Мармизівка  </t>
  </si>
  <si>
    <t>Мармизівська сільська рада Варвинського району</t>
  </si>
  <si>
    <t>Опанасове</t>
  </si>
  <si>
    <t xml:space="preserve">Городнянський район,                           с. Хотівля  </t>
  </si>
  <si>
    <t>Хотівлянська сільська рада Городнянського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</si>
  <si>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t>
  </si>
  <si>
    <t>Дігтярі - Вирвин</t>
  </si>
  <si>
    <t>Городнянський район,      Хотівлянська, Ваганицька, Хоробицька сільські ради,                 кв. 60 вид. 2-12                                            ДП "Городнярайагролісгосп"</t>
  </si>
  <si>
    <t xml:space="preserve">Хотівлянська, Ваганицька, Хоробицька сільські ради Городнянського району,                             ДП "Городнярайагролісгосп"                  </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</si>
  <si>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рішення Чернігівської обласної ради від 11.04.2000 року</t>
  </si>
  <si>
    <t>Жайворонок</t>
  </si>
  <si>
    <t xml:space="preserve">Городнянський район,                            с.с. Полісся, Бутівка  </t>
  </si>
  <si>
    <t>Поліська, Бутівська сільські ради           Городнянського району</t>
  </si>
  <si>
    <t>Крюкова</t>
  </si>
  <si>
    <t xml:space="preserve">Городнянський район,                            с.с. Великий Листвин, Тупичів  </t>
  </si>
  <si>
    <t>Великолиствинська, Тупичівська сільська ради Городнянського району</t>
  </si>
  <si>
    <t>Макишинський</t>
  </si>
  <si>
    <t xml:space="preserve">Городнянський район,                             с. Макишин  </t>
  </si>
  <si>
    <t>Макишинська сільська рада Городнянського району</t>
  </si>
  <si>
    <t>Мох</t>
  </si>
  <si>
    <t xml:space="preserve">Городнянський район,                             с.с. Деревини, Лемешівка  </t>
  </si>
  <si>
    <t>Лемешівська, Деревинська сільські ради Городнянського району</t>
  </si>
  <si>
    <t>Панська лоза</t>
  </si>
  <si>
    <t xml:space="preserve">Городнянський район,                             с.с. Перепис, Деревини  </t>
  </si>
  <si>
    <t>Деревинська, Переписька сільські ради Городнянського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</si>
  <si>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№164 </t>
  </si>
  <si>
    <t>Петрушин</t>
  </si>
  <si>
    <t xml:space="preserve">Городнянський район,                             с. Івашківка  </t>
  </si>
  <si>
    <t>Івашківська сільська рада Городнянського району</t>
  </si>
  <si>
    <t>Стропове</t>
  </si>
  <si>
    <t xml:space="preserve">Городнянський район,                              с. Ільмівка  </t>
  </si>
  <si>
    <t>Ільмівська сільська рада Городнянського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</si>
  <si>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№164        </t>
  </si>
  <si>
    <t>Тарасове</t>
  </si>
  <si>
    <t>Городнянський район,                          кв. 35, 36 Невклянського лісництва Городнянського держлісгоспу</t>
  </si>
  <si>
    <t>Торфовище</t>
  </si>
  <si>
    <t xml:space="preserve">Городнянський район,                            с.с. Великий Дирчин, Макишин  </t>
  </si>
  <si>
    <t>Великодирчинська, Макишинська сільські ради Городнянського району</t>
  </si>
  <si>
    <t>Широкий лог</t>
  </si>
  <si>
    <t xml:space="preserve">Городнянський район                                  сс.. Володимирівка, Ільмівка  </t>
  </si>
  <si>
    <t>Володимирівська, Ільмівська сільські ради Городнянського району</t>
  </si>
  <si>
    <t>Броди</t>
  </si>
  <si>
    <t xml:space="preserve">Ічнянський район,                                   с. Монастирище </t>
  </si>
  <si>
    <t>Монастирищенська сільська рада Ічнянського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</si>
  <si>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t>
  </si>
  <si>
    <t>Гнилий яр</t>
  </si>
  <si>
    <t xml:space="preserve">Ічнянський район,                                     с. Городня  </t>
  </si>
  <si>
    <t>Городнянська сільська рад               Ічнянського району</t>
  </si>
  <si>
    <t xml:space="preserve">Ічнянський район,                                 кв. 2, 3 Іваницького лісництва </t>
  </si>
  <si>
    <t xml:space="preserve">Ічнянський район,                                 кв. 34, 35 Іваницьке лісництво </t>
  </si>
  <si>
    <t>Жевак</t>
  </si>
  <si>
    <t xml:space="preserve">Ічнянський район,                                   с.с. Монастирище, Бакаївка  </t>
  </si>
  <si>
    <t>Монастирищенська, Бакаївська сільські ради Ічнянського району</t>
  </si>
  <si>
    <t>Ічнянське</t>
  </si>
  <si>
    <t xml:space="preserve">Ічнянський район,                                    кв. 41, 43, 47, 50 Ічнянського лісництва </t>
  </si>
  <si>
    <t>Князьки</t>
  </si>
  <si>
    <t xml:space="preserve">Ічнянський район,                               кв. 23, 26 Жадьківського лісництва </t>
  </si>
  <si>
    <t>Конівщинське</t>
  </si>
  <si>
    <t xml:space="preserve">Ічнянський район,                                      с. Щурівка  </t>
  </si>
  <si>
    <t>Щурівська сільська рада Ічнянського району</t>
  </si>
  <si>
    <t>Мокре</t>
  </si>
  <si>
    <t xml:space="preserve">Ічнянський район,                                    кв. 86, 93 Ічнянського лісництва </t>
  </si>
  <si>
    <t>Южний</t>
  </si>
  <si>
    <t xml:space="preserve">Ічнянський район,                                     с. Южне </t>
  </si>
  <si>
    <t>Южненська сільська рада Ічнянського району</t>
  </si>
  <si>
    <t xml:space="preserve">Козелецький район,                             кв. 28, 32, 33 Козелецького лісництва </t>
  </si>
  <si>
    <t>ДП "Остерське лісове господарство"</t>
  </si>
  <si>
    <t>Бондарівське болото</t>
  </si>
  <si>
    <t xml:space="preserve">Козелецький район,                                  с. Отрохи  </t>
  </si>
  <si>
    <t>Остерський, Чернігівський військові лісгоспи</t>
  </si>
  <si>
    <t>Видра</t>
  </si>
  <si>
    <t xml:space="preserve">Козелецький район,                                с. Тужар  </t>
  </si>
  <si>
    <t>Косачівська сільська рада Козелецького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</si>
  <si>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</si>
  <si>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Видра - ІІ</t>
  </si>
  <si>
    <t xml:space="preserve">Козелецький район,                                кв. 83 Косачівського лісництва </t>
  </si>
  <si>
    <t>рішення Чернігівського облвиконкому від 27.12.1984 року № 454;                         рішення Чернігівського облвиконкому від 28.08.1989 року № 164;                          рішення Чернігівського облвиконокому від 31.07.1991 року № 159</t>
  </si>
  <si>
    <t>Вовчий круг</t>
  </si>
  <si>
    <t xml:space="preserve">Козелецький район,                               кв. 8, 9 Козелецького лісництва </t>
  </si>
  <si>
    <t>В'юницьке</t>
  </si>
  <si>
    <t xml:space="preserve">Козелецький район,                            кв. 15 вид. 2, 3; кв. 17 вид. 16, 22 ,                кв. 18 вид. 2, 5; кв. 19 вид. 1 Косачівського лісництва </t>
  </si>
  <si>
    <t>Гатка</t>
  </si>
  <si>
    <t>Козелецький район,                             кв. 56, вид. 11, кв. 60 вид. 1,  кв. 65 вид. 1, кв. 69 вид. 1 Сорокошицького лісництва ДП "Остерське лісове господарство"</t>
  </si>
  <si>
    <t>Журавлине</t>
  </si>
  <si>
    <t xml:space="preserve">Козелецький район,                                                кв. 2, 3 Остерського лісництва </t>
  </si>
  <si>
    <t>Заліське</t>
  </si>
  <si>
    <t>Державна Резиденція "Залісся"</t>
  </si>
  <si>
    <t>Кругле - ІІ</t>
  </si>
  <si>
    <t xml:space="preserve">Козелецький район,                              кв. 9 Остерського лісництва </t>
  </si>
  <si>
    <t>Підлісне</t>
  </si>
  <si>
    <t xml:space="preserve">Козелецький район,                                  с. Підлісне </t>
  </si>
  <si>
    <t>Підлісненська сільська рада Козелецького району</t>
  </si>
  <si>
    <t>Приморське</t>
  </si>
  <si>
    <t>Козелецький район,                               кв. 86 Сорокошицького лісництва ДП "Остерське лісове господарство"</t>
  </si>
  <si>
    <t>Рокитне</t>
  </si>
  <si>
    <t xml:space="preserve">Козелецький район,                                 с. Шапихи  </t>
  </si>
  <si>
    <t>Лемешівська сільська рада Козелецького район</t>
  </si>
  <si>
    <t>Шеберівське</t>
  </si>
  <si>
    <t xml:space="preserve">Козелецький район,                             кв. 7-11, 86 Косачівського лісництва </t>
  </si>
  <si>
    <t>Болото "Ягідне"</t>
  </si>
  <si>
    <t xml:space="preserve">Коропський район,                                    кв. 43 Коропського лісництва </t>
  </si>
  <si>
    <t>Вольниця</t>
  </si>
  <si>
    <t xml:space="preserve">Коропський район,                                   с.с. Карильське, Атюша, Вольниця                                    </t>
  </si>
  <si>
    <t>Коропське спеціалізоване лісогосподарське підприємство "Агролісгосп", СВК "Правда"</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</si>
  <si>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</si>
  <si>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Покошицький</t>
  </si>
  <si>
    <t xml:space="preserve">Коропський район,                                     с. Покошичі  </t>
  </si>
  <si>
    <t>ТОВ "Покошицьке" с. Покошичі Коропського району</t>
  </si>
  <si>
    <t>Великий дятел</t>
  </si>
  <si>
    <t xml:space="preserve">Корюківський район,                         кв. 1, 2, 3, 8, 9 Перелюбського лісництва </t>
  </si>
  <si>
    <t>рішення Чернігівського облвиконкому від 27.12.1984 року № 454;                             рішення Чернігівського облвиконкому від 28.08.1989 року № 164</t>
  </si>
  <si>
    <t>Вигор</t>
  </si>
  <si>
    <t xml:space="preserve">Корюківський район,                             кв. 62, 63 Андрониківського лісництва                     </t>
  </si>
  <si>
    <t>рішення Чернігівського облвиконкому від 27.12.1984 року № 454;                                             рішення Чернігівського облвиконкому від 28.08.1989 року № 164</t>
  </si>
  <si>
    <t>В'юнне</t>
  </si>
  <si>
    <t xml:space="preserve">Корюківський район,                                кв. 83-85 Андрониківського лісництва </t>
  </si>
  <si>
    <t xml:space="preserve">рішення Чернігівського облвиконкому від 27.12.1984 року № 454;                                  рішення Чернігівського облвиконкому від 28.08.1989 року № 164 </t>
  </si>
  <si>
    <t>Горілий мох</t>
  </si>
  <si>
    <t>Корюківський район,                            с.с. Охрамієвичі, Перелюб</t>
  </si>
  <si>
    <t>Перелюбська, Охрамієвицька сільські ради Корюківського району</t>
  </si>
  <si>
    <t>Гуліно-Прибинська дача</t>
  </si>
  <si>
    <t xml:space="preserve">Корюківський район,                          кв. 12-15, 19, 22, 24, 25, 29 Перелюбського лісництва </t>
  </si>
  <si>
    <t>Жукляно-Кістерська дача</t>
  </si>
  <si>
    <t xml:space="preserve">Корюківський район,                        кв. 20, 23-38, 44-47, 50-71 Холминського лісництва </t>
  </si>
  <si>
    <t>Жуклянський</t>
  </si>
  <si>
    <t>Корюківський район,                                 с. Жукля</t>
  </si>
  <si>
    <t>Жуклянська сільська рада Корюківського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</si>
  <si>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</si>
  <si>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Заводське</t>
  </si>
  <si>
    <t xml:space="preserve">Корюківський район,                            кв. 3, 4 Брецького лісництва                                                                                   </t>
  </si>
  <si>
    <t>Калачівська дача</t>
  </si>
  <si>
    <t>Корюківський район,                         кв. 35, 48, 49, 52, 53, 59, 73, 82, 83, 89, 90 Рейментарівське лісництва</t>
  </si>
  <si>
    <t>Криве</t>
  </si>
  <si>
    <t xml:space="preserve">Корюківський район,                           кв. 69,70 Холминського лісництва </t>
  </si>
  <si>
    <t xml:space="preserve">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</si>
  <si>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Прибинський</t>
  </si>
  <si>
    <t>Корюківський район,                                 с. Прибинь</t>
  </si>
  <si>
    <t>Шишківська сільська рада Корюківського району</t>
  </si>
  <si>
    <t xml:space="preserve">рішення Чернігівського облвиконкому від 24.12.1979 року № 561;                           рішення Чернігівського облвиконкому від 28.08.1989 року № 164 </t>
  </si>
  <si>
    <t xml:space="preserve">Корюківський район,                         кв. 116 Перелюбського лісництва </t>
  </si>
  <si>
    <t>Будівське</t>
  </si>
  <si>
    <t xml:space="preserve">Куликівський район,                         кв.9, 10 Вертіївського лісництва </t>
  </si>
  <si>
    <t>Вікторівщина</t>
  </si>
  <si>
    <t xml:space="preserve">Куликівський район,                                кв. 42, 43 Олишівського лісництва </t>
  </si>
  <si>
    <t>Гусине</t>
  </si>
  <si>
    <t xml:space="preserve">Куликівський район,                         кв.11-15 Вертіївського лісництва </t>
  </si>
  <si>
    <t>Комарове</t>
  </si>
  <si>
    <t xml:space="preserve">Куликівський район,                         кв.30 Олишівського лісництва </t>
  </si>
  <si>
    <t>Куп'євате-Тимошенкове</t>
  </si>
  <si>
    <t>Куликівський район,                                с.с. Смолянка, Дроздівка,                       Орлівка</t>
  </si>
  <si>
    <t>Смолянська, Орлівська,                Дроздівська сільські ради Куликівського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</si>
  <si>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t>
  </si>
  <si>
    <t>Намісницьке</t>
  </si>
  <si>
    <t xml:space="preserve">Куликівський район,                         кв. 28, 29, 38, 39 Олишівського лісництва </t>
  </si>
  <si>
    <t>Общеські</t>
  </si>
  <si>
    <t>Куликівський район,                               с. Орлівка</t>
  </si>
  <si>
    <t>Орлівська сільська рада Куликівського району</t>
  </si>
  <si>
    <t>рішення Чернігівської облради від 21.03.1995 року</t>
  </si>
  <si>
    <t>Ожинське</t>
  </si>
  <si>
    <t xml:space="preserve">Куликівський район,                         кв.1-3 Вертіївського лісництва </t>
  </si>
  <si>
    <t xml:space="preserve">рішення Чернігівського облвиконкому від 27.12.1984 року № 454;                         рішення Чернігівського облвиконкому від 28.08.1989 року № 164    </t>
  </si>
  <si>
    <t>Пригаришине - І</t>
  </si>
  <si>
    <t xml:space="preserve">Куликівський район,                         кв. 26, 36 Олишівського лісництва </t>
  </si>
  <si>
    <t>Пригаришине - ІІ</t>
  </si>
  <si>
    <t xml:space="preserve">Куликівський район,                         кв. 34, 35 Олишівського лісництва </t>
  </si>
  <si>
    <t>Річка Смолянка</t>
  </si>
  <si>
    <t>Куликівський район,                                      с. Смолянка, х. Коростень</t>
  </si>
  <si>
    <t>Смолянська сільська рада</t>
  </si>
  <si>
    <t>Янчево-Козарівщина</t>
  </si>
  <si>
    <t>Куликівський район,                       с. Вересоч, с. Салтикова Дівиця</t>
  </si>
  <si>
    <t>Салтиково-Дівицька, Вересоцька сільські ради Куликівського району, ТОВ ім. Шевченка с. Вересоч Куликівського району</t>
  </si>
  <si>
    <t>Блистовське</t>
  </si>
  <si>
    <t>Менський район,                                    с. Блистова</t>
  </si>
  <si>
    <t>Блистівська сільська рада Менського району</t>
  </si>
  <si>
    <t xml:space="preserve">рішення Чернігівського олблвиконкому від 27.12.1984 року № 454;                       рішення Чернігівського облвиконкому від 28.08.1989 року № 164   </t>
  </si>
  <si>
    <t>Киселівський</t>
  </si>
  <si>
    <t>Менський район,                                    с.с. Киселівка, Величківка</t>
  </si>
  <si>
    <t>Величківська, Киселівська сільські ради Менського району</t>
  </si>
  <si>
    <t>рішення Чернігівського облвиконкому від 24.12.1979 року № 561;                         рішення Чернігівського олблвиконкому від 27.12.1984 року № 454;                           рішення Чернігівського облвиконкому від 28.08.1989 року № 164</t>
  </si>
  <si>
    <t>Конохове</t>
  </si>
  <si>
    <t>Менський район,                                        с. Блистова</t>
  </si>
  <si>
    <t xml:space="preserve">рішення Чернігівського олблвиконкому від 27.12.1984 року № 454;                                     рішення Чернігівського облвиконкому від 28.08.1989 року № 164     </t>
  </si>
  <si>
    <t>Менський район,                                       смт. Макошино</t>
  </si>
  <si>
    <t>Макошинська селищна рада Менського району</t>
  </si>
  <si>
    <t>Плави</t>
  </si>
  <si>
    <t>Менський район,                                  с. Климентівка</t>
  </si>
  <si>
    <t>Ленінівська сільська рада Менського району</t>
  </si>
  <si>
    <t>рішення Чернігівського облвиконкому від 24.12.1979 року № 561;                             рішення Чернігівського олблвиконкому від 27.12.1984 року № 454;                               рішення Чернігівського облвиконкому від 28.08.1989 року № 164</t>
  </si>
  <si>
    <t>Штани</t>
  </si>
  <si>
    <t>Менський район,                                     с.с. Волосківці, Городище</t>
  </si>
  <si>
    <t>Городищенська, Волоськівська сільські ради Менського району</t>
  </si>
  <si>
    <t>рішення Чернігівського облвиконкому від 24.12.1979 року № 561;                               рішення Чернігівського олблвиконкому від 27.12.1984 року № 454;                                            рішення Чернігівського облвиконкому від 28.08.1989 року № 164</t>
  </si>
  <si>
    <t>Гранівське</t>
  </si>
  <si>
    <t xml:space="preserve">Ніжинський район,                       кв.113, 114, 116, 117  Вертіївського лісництва                      </t>
  </si>
  <si>
    <t>рішення Чернігівського облвиконкому від 27.12.1984 року № 454;                                    рішення Чернігівського облвиконкому від 28.08.1989 року № 164</t>
  </si>
  <si>
    <t>Колісниківський</t>
  </si>
  <si>
    <t>Ніжинський район,                                      с. Колісники</t>
  </si>
  <si>
    <t>Колісниківська сільська рада Ніжинського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</si>
  <si>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</si>
  <si>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Переходівський</t>
  </si>
  <si>
    <t>Ніжинський район,                                   с. Переходівка</t>
  </si>
  <si>
    <t>Стодольська сільська рада Ніжинського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</si>
  <si>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</si>
  <si>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Ракове</t>
  </si>
  <si>
    <t xml:space="preserve">Ніжинський район,                                кв. 30, 31, 34, 35 Ніжинського лісництва                   </t>
  </si>
  <si>
    <t>рішення Чернігівського облвиконкому від 27.12.1984 року № 454;                              рішення Чернігівського облвиконкому від 28.08.1989 року № 164</t>
  </si>
  <si>
    <t>Совине</t>
  </si>
  <si>
    <t xml:space="preserve">Ніжинський район,                                            кв. 26, 27 Вертіївського лісництва </t>
  </si>
  <si>
    <t xml:space="preserve">Ніжинський район,                                 кв. 22, 23 Ніжинського лісництва                  </t>
  </si>
  <si>
    <t>Черняхівський</t>
  </si>
  <si>
    <t>Ніжинський район,                                      с. Черняхівка</t>
  </si>
  <si>
    <t>Черняхівська сільська рада Ніжинського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</si>
  <si>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</si>
  <si>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Болото "Гнатівське-Лосківське"</t>
  </si>
  <si>
    <t xml:space="preserve">Новгород-Сіверський район,                               с. Ігнатівка </t>
  </si>
  <si>
    <t>Об'єднанська сільська рада Новгород-Сіверського району</t>
  </si>
  <si>
    <t>Болото "Смелявницьке"</t>
  </si>
  <si>
    <t>Новгород-Сіверський район,                            с. Бирине</t>
  </si>
  <si>
    <t>Биринська сільська рада Новгород-Сіверського району</t>
  </si>
  <si>
    <t>Буда-Вороб'ївський</t>
  </si>
  <si>
    <t xml:space="preserve">Новгород-Сіверський район,                           с. Буда-Вороб'ївська </t>
  </si>
  <si>
    <t>Б.-Вороб'ївська сільська рада Новгород-Сіверського району</t>
  </si>
  <si>
    <t>Гало</t>
  </si>
  <si>
    <t xml:space="preserve">Новгород-Сіверський район,              кв. 35, 36 Вороб'ївського лісництва </t>
  </si>
  <si>
    <t>Зяти</t>
  </si>
  <si>
    <t xml:space="preserve">Новгород-Сіверський район,                        с. Володимирівка   </t>
  </si>
  <si>
    <t>Печенюгівська сільська рада Новгород-Сіверського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</si>
  <si>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</si>
  <si>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Криниця</t>
  </si>
  <si>
    <t>Новгород-Сіверський район,                            с.с. Печенюги, Ларинівка</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</si>
  <si>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</si>
  <si>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Купели</t>
  </si>
  <si>
    <t xml:space="preserve">Новгород-Сіверський район,                         сс.. Бучки, Михальчина Слобода  </t>
  </si>
  <si>
    <t>Бучківська, М.-Слобідська сільські ради Новгород-Сіверського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</si>
  <si>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</si>
  <si>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Лагине</t>
  </si>
  <si>
    <t xml:space="preserve">Новгород-Сіверський район,                   кв. 26 Задеснянського лісництва Новгород-Сіверського держлісгоспу </t>
  </si>
  <si>
    <t>рішення Чернігівського облвиконкому від 27.12.1984 року № 454;                                 рішення Чернігівського облвиконкому від 28.08.1989 року № 164</t>
  </si>
  <si>
    <t>Ларинівський</t>
  </si>
  <si>
    <t xml:space="preserve">Новгород-Сіверський район,                           с. Ларинівка   </t>
  </si>
  <si>
    <t>Ларинівська сільська рада Новгород-Сіверського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</si>
  <si>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</si>
  <si>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Лизунівка</t>
  </si>
  <si>
    <t xml:space="preserve">Новгород-Сіверський район,                             с. Лизунівка   </t>
  </si>
  <si>
    <t>Лизунівський</t>
  </si>
  <si>
    <t xml:space="preserve">Новгород-Сіверський район,                            с.с. Лизунівка, с. Попівка </t>
  </si>
  <si>
    <t>Попівська, Печенюгівська сільські ради Новгород-Сіверського району</t>
  </si>
  <si>
    <t>Михальчино-Слобідський</t>
  </si>
  <si>
    <t>Новгород-Сіверський район,                 с. Михальчина Слобода</t>
  </si>
  <si>
    <t>Михальчино-Слобідська сільська рада Новгород-Сіверського району</t>
  </si>
  <si>
    <t>Рванецьке</t>
  </si>
  <si>
    <t xml:space="preserve">Новгород-Сіверський район,                          с. Лизунівка   </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</si>
  <si>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t>
  </si>
  <si>
    <t>Рогозинське</t>
  </si>
  <si>
    <t>Новгород-Сіверський район,                   с. Грем'яч</t>
  </si>
  <si>
    <t>Грем'яцька сільська рада Новгород-Сіверського району</t>
  </si>
  <si>
    <t>рішення Чернігівського облвиконкому від 27.12.1984 року № 454;                                   рішення Чернігівського облвиконкому від 28.08.1989 року № 164</t>
  </si>
  <si>
    <t>Роменське</t>
  </si>
  <si>
    <t xml:space="preserve">Новгород-Сіверський район,                                    с.с. Леньків, Шептаки  </t>
  </si>
  <si>
    <t>Мамекинська сільська рада Новгород-Сіверського району</t>
  </si>
  <si>
    <t>Сінове</t>
  </si>
  <si>
    <t xml:space="preserve">Новгород-Сіверський район,                   кв. 12, 13 Вороб'ївського лісництва </t>
  </si>
  <si>
    <t>Студинський</t>
  </si>
  <si>
    <t xml:space="preserve">Новгород-Сіверський район,                    с. Студинка  </t>
  </si>
  <si>
    <t xml:space="preserve">Новгород-Сіверський район,                      кв. 17, 20, 27  Володимирівського лісництва </t>
  </si>
  <si>
    <t>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</si>
  <si>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Урочище "Броди"</t>
  </si>
  <si>
    <t xml:space="preserve">Новгород-Сіверський район,                  с.с. Клевин, Узруй   </t>
  </si>
  <si>
    <t>Чайкинська сільська рада Новгород-Сіверського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</si>
  <si>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</si>
  <si>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Фаївський</t>
  </si>
  <si>
    <t>Новгород-Сіверський район,                           с.с. Фаївка, Попівка, Березова Гать</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</si>
  <si>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</si>
  <si>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 xml:space="preserve">Носівський район,                                       кв. 49-51, 58, 68 Носівського лісництва </t>
  </si>
  <si>
    <t>Загірне</t>
  </si>
  <si>
    <t xml:space="preserve">Носівський район,                             кв. 48, 49 Носівського лісництва </t>
  </si>
  <si>
    <t>Камінське</t>
  </si>
  <si>
    <t>Носівський район,                             кв. 65, 71 Носівського лісництва</t>
  </si>
  <si>
    <t>Кам'яне</t>
  </si>
  <si>
    <t xml:space="preserve">Носівський район,                                     кв. 16, 17, 29 Іржавського лісництва </t>
  </si>
  <si>
    <t>Козаче</t>
  </si>
  <si>
    <t xml:space="preserve">Носівський район,                                            кв. 34, 35, 41 Іржавського лісництва </t>
  </si>
  <si>
    <t>Куликове</t>
  </si>
  <si>
    <t xml:space="preserve">Носівський район,                                           кв. 43, 47 Носівського лісництва </t>
  </si>
  <si>
    <t>Лихачівський</t>
  </si>
  <si>
    <t>Носівський район,                                              с. Лихачів</t>
  </si>
  <si>
    <t>Лихачівська сільська рада Носівського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</si>
  <si>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t>
  </si>
  <si>
    <t>Хрещатинське</t>
  </si>
  <si>
    <t xml:space="preserve">Носівський район,                                        кв. 42 Мринського лісництва </t>
  </si>
  <si>
    <t>Бунилівське</t>
  </si>
  <si>
    <t>Прилуцький район,                                      с.с. Смош, Мільки, Переволочна</t>
  </si>
  <si>
    <t>Переволочанська сільська рада Прилуцького району</t>
  </si>
  <si>
    <t xml:space="preserve">рішення Чернігівського облвиконкому від 28.08.1989 року № 164 </t>
  </si>
  <si>
    <t>Гетьманщина-Свидок</t>
  </si>
  <si>
    <t>Прилуцький район,                              с.с. Погреби, Миколаївка, Піддубівка</t>
  </si>
  <si>
    <t>Піддубівська, Погребівська сільські ради Прилуцького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</si>
  <si>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t>
  </si>
  <si>
    <t>Густинський</t>
  </si>
  <si>
    <t>Прилуцький район,                           с.с.Замістя, Густиня, Капустинці, Дідівці</t>
  </si>
  <si>
    <t>Замістянська, Дідовецька сільські ради Прилуцького району</t>
  </si>
  <si>
    <t>рішення Чернігівської обласної ради від 21.03.1995 року;                                   рішення Чернігівської обласної ради від 22.12.2005 року</t>
  </si>
  <si>
    <t>Заїздський</t>
  </si>
  <si>
    <t>Прилуцький район,                              с.с. Сорочинці, Товкачівка, Заїзд</t>
  </si>
  <si>
    <t>Лісовосорочинська, Заїздська, Товкачівська сільські ради Прилуцького району</t>
  </si>
  <si>
    <t>Заудаївський</t>
  </si>
  <si>
    <t>Прилуцький район,                              с.с. Високе, Заудаївське</t>
  </si>
  <si>
    <t>Смошанська сільська рада Прилуцького району</t>
  </si>
  <si>
    <t>Обичівський</t>
  </si>
  <si>
    <t>Прилуцький район,                                      с. Обичів</t>
  </si>
  <si>
    <t>Обичівська сільська рада Прилуцького району</t>
  </si>
  <si>
    <t xml:space="preserve">рішення Чернігівського облвиконкому від 28.08.1989 року № 164;                                             рішення Чернігівської обласної ради від 21.03.1995 року </t>
  </si>
  <si>
    <t>Пирогівський</t>
  </si>
  <si>
    <t>Прилуцький район,                                 с. Пирогівці</t>
  </si>
  <si>
    <t>Сухополов'янська сільська рада Прилуцького району</t>
  </si>
  <si>
    <t>Прилуцький район,                                         с. Красляни, с. Подище</t>
  </si>
  <si>
    <t>Приміське</t>
  </si>
  <si>
    <t xml:space="preserve">Прилуцький район,                                       кв. 96-100 Прилуцького лісництва </t>
  </si>
  <si>
    <t xml:space="preserve">рішення Чернігівського облвиконкому від 27.12.1984 року № 454;                             рішення Чернігівського облвиконкому від 28.08.1989 року № 164 </t>
  </si>
  <si>
    <t>Ряшківський</t>
  </si>
  <si>
    <t>Прилуцький район,                                      с.с. Ряшки, Смош</t>
  </si>
  <si>
    <t>Ряшківська, Смошанська сільські ради Прилуцького району</t>
  </si>
  <si>
    <t>Удайцівський</t>
  </si>
  <si>
    <t>Прилуцький район,                            с. Удайці</t>
  </si>
  <si>
    <t>Удайцівська сільська рада Прилуцького району</t>
  </si>
  <si>
    <t>Вербівський</t>
  </si>
  <si>
    <t>Ріпкинський район,                                      с. Вербівка</t>
  </si>
  <si>
    <t>Добрянська селищна рада Ріпкинського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</si>
  <si>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t>
  </si>
  <si>
    <t>Ріпкинський район,                          кв. 28, 29 Олександрівського лісництва</t>
  </si>
  <si>
    <t>Дор</t>
  </si>
  <si>
    <t xml:space="preserve">Ріпкинський район,                          кв. 60, 61 Новояриловицького лісництва </t>
  </si>
  <si>
    <t>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</si>
  <si>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Кички</t>
  </si>
  <si>
    <t xml:space="preserve">Ріпкинський район,                          кв. 1-4 Олешнянського лісництва </t>
  </si>
  <si>
    <t>Криві гряди</t>
  </si>
  <si>
    <t>Ріпкинський район,                                     кв. 47 Любецького лісництва ДП "Чернігівське лісове господарство"</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</si>
  <si>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</si>
  <si>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Озера "Симбаль", "Святе" та прилеглі болота</t>
  </si>
  <si>
    <t>Ріпкинський район,                                 с. Малинівка</t>
  </si>
  <si>
    <t>ТОВ "Придніпров'є" (с. Малинівка Ріпкинського району)</t>
  </si>
  <si>
    <t>Растереби</t>
  </si>
  <si>
    <t>Ріпкинський район,                                 с. Вербівка</t>
  </si>
  <si>
    <t>Рублене</t>
  </si>
  <si>
    <t xml:space="preserve">Ріпкинський район,                          кв. 7, 8, 11 Ріпкинського лісництва </t>
  </si>
  <si>
    <t xml:space="preserve">Ріпкинський район,                           кв. 95, 96 Чудівського лісництва </t>
  </si>
  <si>
    <t xml:space="preserve">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</si>
  <si>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Суховирське болото</t>
  </si>
  <si>
    <t>Ріпкинський район,                              с. Грибова Рудня</t>
  </si>
  <si>
    <t>Олешнянська сільська рада Ріпкинського району</t>
  </si>
  <si>
    <t xml:space="preserve">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</si>
  <si>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Фролове</t>
  </si>
  <si>
    <t>Ріпкинський район,                                 сел. Радуль</t>
  </si>
  <si>
    <t>Радульська селищна рада Ріпкинського району</t>
  </si>
  <si>
    <t>Чорне болото</t>
  </si>
  <si>
    <t xml:space="preserve">Ріпкинський район,                                           с. Пилипча, с. Грибова Рудня;                   кв. 41-43, 60, 61, 63, 64 Олешнянського лісництва,                      кв. 93, 94 Чудівського лісництва </t>
  </si>
  <si>
    <t>Олешнянська сільська рада,                 Добрянський держлісгосп</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</si>
  <si>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рішення Чернігівської обласної ради від 14.05.1999 року</t>
  </si>
  <si>
    <t>Чумакові кар'єри</t>
  </si>
  <si>
    <t>Ріпкинський район,                                     сел. Замглай</t>
  </si>
  <si>
    <t>Замглайська селищна рада Ріпкинського району</t>
  </si>
  <si>
    <t>Семенівський район,                         кв. 50 Семенівського лісництва</t>
  </si>
  <si>
    <t>Семенівський держлісгосп</t>
  </si>
  <si>
    <t>Гаркавка</t>
  </si>
  <si>
    <t>Семенівський район,                                   с. Костобобрів</t>
  </si>
  <si>
    <t>Костобобрівська сільська рада Семенівського району</t>
  </si>
  <si>
    <t>Дреснівський</t>
  </si>
  <si>
    <t>Семенівський район,                            с.с. Миколаївка, Жовтневе</t>
  </si>
  <si>
    <t>Миколаївська сільська рада Семенівського району</t>
  </si>
  <si>
    <t>Лубня</t>
  </si>
  <si>
    <t>Семенівський район,                                       с.с. Радомка, Стара Гутка</t>
  </si>
  <si>
    <t>Радомська, Старогутківська сільські ради Семенівського району</t>
  </si>
  <si>
    <t>Лубянка</t>
  </si>
  <si>
    <t>Семенівський район,                                    с.с. Хотіївка, Медведівка</t>
  </si>
  <si>
    <t>Хотіївська, Тимоновицька сільські ради Семенівського району</t>
  </si>
  <si>
    <t>Машевський</t>
  </si>
  <si>
    <t>Семенівський район,                                   с. Машеве</t>
  </si>
  <si>
    <t>Машівська сільська рада Семенівського району</t>
  </si>
  <si>
    <t>Мшари</t>
  </si>
  <si>
    <t>Семенівський район,                          м. Семенівка</t>
  </si>
  <si>
    <t>Семенівська міська рада</t>
  </si>
  <si>
    <t xml:space="preserve">Семенівський район,                               вид. 12, кв. 78 Орликівського лісництва </t>
  </si>
  <si>
    <t xml:space="preserve">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</si>
  <si>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Пенькомочище</t>
  </si>
  <si>
    <t xml:space="preserve">Семенівський район,                         кв. 58, 59 Семенівського лісництва </t>
  </si>
  <si>
    <t>Ревна</t>
  </si>
  <si>
    <t>Семенівський район,                                         с. Баранівка</t>
  </si>
  <si>
    <t>Орликівська сільська рада Семенівського району</t>
  </si>
  <si>
    <t>Ревнище</t>
  </si>
  <si>
    <t>Семенівський район,                               вид. 3, кв. 21 Орликівського лісництва Семенівського держлісгоспу</t>
  </si>
  <si>
    <t xml:space="preserve">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</si>
  <si>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Рутське</t>
  </si>
  <si>
    <t>Семенівський район,                         кв. 51 Семенівського лісництва Семенівського держлісгоспу</t>
  </si>
  <si>
    <t>Слотський</t>
  </si>
  <si>
    <t>Семенівський район,                                      с. Стара Гутка</t>
  </si>
  <si>
    <t>Старогутківська сільська рада Семенівського району</t>
  </si>
  <si>
    <t>Топкий лог</t>
  </si>
  <si>
    <t>Семенівський район,                                      с. Машеве</t>
  </si>
  <si>
    <t>Чорна річка</t>
  </si>
  <si>
    <t>Семенівський район,                        вид. 2, 3, 4, кв. 236 ДП "Семенівкарайагролісгосп"</t>
  </si>
  <si>
    <t>ДП "Семенівкарайагролісгосп"</t>
  </si>
  <si>
    <t xml:space="preserve">Сосницький район,                                кв. 42, 43 Сосницького лісництва </t>
  </si>
  <si>
    <t>Довженківський</t>
  </si>
  <si>
    <t>ДАСЛГСП "Сосницярайагролісництво"</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</si>
  <si>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t>
  </si>
  <si>
    <t>Масалаївське</t>
  </si>
  <si>
    <t xml:space="preserve">Сосницький район,                                кв. 107, 108 Сосницького лісництва </t>
  </si>
  <si>
    <t>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</si>
  <si>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Матвіївський</t>
  </si>
  <si>
    <t>Сосницький район,                                        с. Матвіївка</t>
  </si>
  <si>
    <t>Смирновщина</t>
  </si>
  <si>
    <t xml:space="preserve">Сосницький район,                                кв. 111 Сосницького лісництва </t>
  </si>
  <si>
    <t xml:space="preserve">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</si>
  <si>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Сосницький</t>
  </si>
  <si>
    <t>Сосницький район,                        смт. Сосниця</t>
  </si>
  <si>
    <t>ПСП ім. Довженка (сел. Сосниця)</t>
  </si>
  <si>
    <t>Гурбинцівський</t>
  </si>
  <si>
    <t>Срібнянський район,                                     с. Гурбинці, с. Іванківці,                      смт. Дігтярі</t>
  </si>
  <si>
    <t>Дігтярівська селищна рада Срібнянського району</t>
  </si>
  <si>
    <t>Дігтярівський</t>
  </si>
  <si>
    <t>Срібнянський район,                        смт. Дігтярі</t>
  </si>
  <si>
    <t>Савинцівський</t>
  </si>
  <si>
    <t>Срібнянський район,                                    с.с. Савинці, Горобіївка</t>
  </si>
  <si>
    <t>Савенцівська, Горобіївська сільські ради Срібнянського району</t>
  </si>
  <si>
    <t>Срібнянський</t>
  </si>
  <si>
    <t>Срібнянський район,                       смт. Срібне</t>
  </si>
  <si>
    <t>Срібнянська селищна рада Срібнянського району</t>
  </si>
  <si>
    <t>Жданівсько-Липівський</t>
  </si>
  <si>
    <t>Талалаївський район,                                 с.с. Липове, Корінецьке</t>
  </si>
  <si>
    <t>Корінецька сільська рада, Липівська сільська рада Талалаївського району</t>
  </si>
  <si>
    <t xml:space="preserve">рішення Чернігівського облвиконкому від 27.12.1984 року № 454;                             рішення Чернігівського облвиконкому від 28.08.1989 року № 164  </t>
  </si>
  <si>
    <t>Красноколядинський</t>
  </si>
  <si>
    <t>Талалаївський район,                                    с. Красний Колядин</t>
  </si>
  <si>
    <t>Красноколядинська сільська рада Талалаївського району</t>
  </si>
  <si>
    <t xml:space="preserve">рішенн Чернігівського облвиконкому від 06.12.1982 року № 602;                             рішення Чернігівського облвиконкому від 27.12.1984 року № 454;                             рішення Чернігівського облвиконкому від 28.08.1989 року № 164                          </t>
  </si>
  <si>
    <t>Українсько-Березівський</t>
  </si>
  <si>
    <t>Талалаївський район,                                   сс.. Українське, Болотниця, Довгалівка, Юрківці, Березівка</t>
  </si>
  <si>
    <t>Юрківцівська, Березівська, Українська, Болотницька сільські ради Срібнянського району</t>
  </si>
  <si>
    <t>Провалля</t>
  </si>
  <si>
    <t>Чернігівський район,                                с. Боромики</t>
  </si>
  <si>
    <t>Боромиківська сільська рада Чернігівського району</t>
  </si>
  <si>
    <t>рішення Чернігівського облвиконкому від 24.12.1979 року № 561;                         рішення Чернігівського облвиконкому від 27.12.1984 року № 454;                             рішення Чернігівського облвиконкому від 28.08.1989 року № 164;                             рішення Чернігівської обласної ради від 21.03.1995 року</t>
  </si>
  <si>
    <t>Анисівський</t>
  </si>
  <si>
    <t>Чернігівський район,                                   с. Анисів</t>
  </si>
  <si>
    <t>Анисівська сільська рада Чернігівського району</t>
  </si>
  <si>
    <t>Білоуський</t>
  </si>
  <si>
    <t>Чернігівський район,                           с.с. Довжик, Мохнатин, Рудка</t>
  </si>
  <si>
    <t>Довжицька, Мохнатинська, Рудківська сільські ради Чернігівського району</t>
  </si>
  <si>
    <t>Болото "Колодливе"</t>
  </si>
  <si>
    <t>Чернігівський район,                         кв. 123, 124 Чернігівського лісництва ДП "Чернігівське лісове господарство"</t>
  </si>
  <si>
    <t>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</si>
  <si>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Ведильцівський</t>
  </si>
  <si>
    <t xml:space="preserve">Чернігівський район,                                с.с. Пльохів, Ведильці, Кархівка </t>
  </si>
  <si>
    <t>Кархівська, Ведильцівська, Пльохівська сільські ради Чернігвського району</t>
  </si>
  <si>
    <t>Чернігівський район,                                     с. Дніпровське</t>
  </si>
  <si>
    <t>Боровиківська сільська рада Чернігівського району</t>
  </si>
  <si>
    <t>Вінниця</t>
  </si>
  <si>
    <t xml:space="preserve">Чернігівський район,                         кв. 36, 42 Пакульського лісництва </t>
  </si>
  <si>
    <t>Чернігівський район,                         кв. 39, 40 Чернігівського лісництва</t>
  </si>
  <si>
    <t>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</si>
  <si>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Гатка-Земське</t>
  </si>
  <si>
    <t>Чернігівський район,                      смт. Олишівка</t>
  </si>
  <si>
    <t>Олишівська селищна рада Чернігівського району</t>
  </si>
  <si>
    <t>Гмир</t>
  </si>
  <si>
    <t xml:space="preserve">Чернігівський район,                         кв. 29, 39, 40, 46, 47, 50, 51, 55 Красилівського лісництва </t>
  </si>
  <si>
    <t>Чернігівський держлісгосп</t>
  </si>
  <si>
    <t>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</si>
  <si>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Жеведський</t>
  </si>
  <si>
    <t>Чернігівський район,                               с.с. Жеведь, Смолин</t>
  </si>
  <si>
    <t>Смолинська, Жеведська сільські ради Чернігівського району</t>
  </si>
  <si>
    <t>Звіринець</t>
  </si>
  <si>
    <t>Чернігівський район,                                      с. Дніпровське</t>
  </si>
  <si>
    <t>Чернігівський район,                                        с. Іванівка</t>
  </si>
  <si>
    <t>Іванівська сільська рада Чернігівського району</t>
  </si>
  <si>
    <t>Ладинський</t>
  </si>
  <si>
    <t>Чернігівський район,                           с. Ладинка</t>
  </si>
  <si>
    <t>Ладинська сільська рада Чернігівського району</t>
  </si>
  <si>
    <t>Ліпське</t>
  </si>
  <si>
    <t>Мохнатинське</t>
  </si>
  <si>
    <t>Чернігівський район,                                     с.с. Довжик, Мохнатин</t>
  </si>
  <si>
    <t>Довжицька, Мохнатинська сільські ради Чернігівського району</t>
  </si>
  <si>
    <t>Наливайківщина</t>
  </si>
  <si>
    <t xml:space="preserve">Чернігівський район,                           кв. 78 Олишівського лісництва </t>
  </si>
  <si>
    <t>Петрове</t>
  </si>
  <si>
    <t xml:space="preserve">Чернігівський район,                         кв. 46 Березнянського лісництва </t>
  </si>
  <si>
    <t>Чернігівський район,                            с. Рудка</t>
  </si>
  <si>
    <t>Рудківська сільська рада Чернігівського району</t>
  </si>
  <si>
    <t>Струга</t>
  </si>
  <si>
    <t>Чернігівський район,                                           с.с. Рудка, Мохнатин</t>
  </si>
  <si>
    <t>Рудківська, Мохнатинська сільські ради Чернігівського району</t>
  </si>
  <si>
    <t>Халявинський</t>
  </si>
  <si>
    <t>Чернігівський район,                           с. Халявин</t>
  </si>
  <si>
    <t>Халявинська сільська рада Чернігівського району</t>
  </si>
  <si>
    <t>Черниський</t>
  </si>
  <si>
    <t>Чернігівський район,                           с. Черниш</t>
  </si>
  <si>
    <t>Черниська сільська рада Чернігівського району,                               СГТОВ ім. Шечвченка с. Черниш Чернігівського району</t>
  </si>
  <si>
    <t>Білаші</t>
  </si>
  <si>
    <t xml:space="preserve">Щорський район,                                    кв. 55, 56, 64, 65 Новоборовицького лісництва </t>
  </si>
  <si>
    <t>Білобережське</t>
  </si>
  <si>
    <t xml:space="preserve">Щорський район,                                    кв. 74 Щорського лісництва </t>
  </si>
  <si>
    <t>Щорський район,                                    кв. 11, 12 Єлінського лісництва</t>
  </si>
  <si>
    <t>Боровське</t>
  </si>
  <si>
    <t xml:space="preserve">Щорський район,                                    кв. 72, 73, 82, 83, 92, 93 Новоборовицького лісництва </t>
  </si>
  <si>
    <t>Борсук</t>
  </si>
  <si>
    <t xml:space="preserve">Щорський район,                                    кв. 37, 38 Тихоновицького лісництва </t>
  </si>
  <si>
    <t>Буханицьке</t>
  </si>
  <si>
    <t xml:space="preserve">Щорський район,                                    кв. 92-94, 97 Старо-Руднянського лісництва </t>
  </si>
  <si>
    <t>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рішення Чернігвської обласної ради від 21.03.1995 року</t>
  </si>
  <si>
    <t>Щорський район,                                    кв. 60, 61 Тихоновицького лісництва</t>
  </si>
  <si>
    <t>Городок</t>
  </si>
  <si>
    <t>Щорський район,                                   с.с. Петрівка, Стара Рудня, Хотуничі</t>
  </si>
  <si>
    <t>Хотуницька, Староруднянська, Петрівська сільські ради Щорського району</t>
  </si>
  <si>
    <t>Щорський район,                                          с. Нові Млини</t>
  </si>
  <si>
    <t>Новомлинська сільська рада Щорського району</t>
  </si>
  <si>
    <t>Займище</t>
  </si>
  <si>
    <t>Щорський район,                                   с. Займище</t>
  </si>
  <si>
    <t>Займищенська сільська рада Щорського району</t>
  </si>
  <si>
    <t>Калюжа</t>
  </si>
  <si>
    <t>Щорський район,                                    кв. 48, 54 Тихоновицького лісництва</t>
  </si>
  <si>
    <t>Карбунове</t>
  </si>
  <si>
    <t xml:space="preserve">Щорський район,                                    кв. 75 Новоборовицького лісництва </t>
  </si>
  <si>
    <t>Мелащенкове</t>
  </si>
  <si>
    <t xml:space="preserve">Щорський район,                                    кв. 53, 54 Щорського лісництва </t>
  </si>
  <si>
    <t>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</si>
  <si>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Мохове</t>
  </si>
  <si>
    <t xml:space="preserve">Щорський район,                                    кв. 59, 60, 67, 68, 69 Новоборовицького лісництва </t>
  </si>
  <si>
    <t>Мошки</t>
  </si>
  <si>
    <t>Щорський район,                                    кв. 5 Щорського лісництва Корюківського держлісгоспу</t>
  </si>
  <si>
    <t>Парня</t>
  </si>
  <si>
    <t xml:space="preserve">Щорський район,                                    кв. 77, 78, 91, 92 Єлінського лісництва </t>
  </si>
  <si>
    <t>П'ятницьке</t>
  </si>
  <si>
    <t xml:space="preserve">Щорський район,                                    кв. 98, 99, 104, 105, 108, 110, 111 Новоборовицького лісництва </t>
  </si>
  <si>
    <t>Снов</t>
  </si>
  <si>
    <t>Щорський район,                                 с.с. Тур'я, Клюси, Старі Боровичі, Нові Боровичі, Єліно</t>
  </si>
  <si>
    <t>Новоборовицька, Гірська, Тур'янська, Клюсівська, Староборовицька, Єлінська сільські ради Щорського району</t>
  </si>
  <si>
    <t>Стариця</t>
  </si>
  <si>
    <t xml:space="preserve">Щорський район,                                    кв. 40 Тихоновицького лісництва </t>
  </si>
  <si>
    <t>Стариця - ІІ</t>
  </si>
  <si>
    <t xml:space="preserve">Щорський район,                                    кв. 11, 12, 59, 60, 75, 90, 102, 112 Єлінського лісництва </t>
  </si>
  <si>
    <t>Ступак</t>
  </si>
  <si>
    <t xml:space="preserve">Щорський район,                                    кв. 32, 33 Новоборовицького лісництва </t>
  </si>
  <si>
    <t>Турчанка</t>
  </si>
  <si>
    <t>Щорський район,                                   с.с. Чепелів, Іванівка</t>
  </si>
  <si>
    <t>Софіївська, Чепелівська сільські ради Щорського району</t>
  </si>
  <si>
    <t>Дуб Павла Тичини</t>
  </si>
  <si>
    <t>Бобровицький район,                            с. Піски</t>
  </si>
  <si>
    <t>Пісківська сільська рада Бобровицького району</t>
  </si>
  <si>
    <t>Липа Павла Тичини</t>
  </si>
  <si>
    <t>Марківецький дуб</t>
  </si>
  <si>
    <t xml:space="preserve">Бобровицький район,                                   кв. 84 Коляжинського лісництва </t>
  </si>
  <si>
    <t>рішення Чернігівського облвиконкому від 27.04.1964 року № 236;                  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t>
  </si>
  <si>
    <t>Борзнянський район,                         м. Борзна, територія школи-інтернату</t>
  </si>
  <si>
    <t>Борзнянська школа-інтернат</t>
  </si>
  <si>
    <t xml:space="preserve">Борзнянський район,                            кв. 89 уч. 14, кв. 90 уч. 12 Борзнянського лісництва </t>
  </si>
  <si>
    <t>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t>
  </si>
  <si>
    <t>Високопрачівська дача</t>
  </si>
  <si>
    <t>Борзнянський район,                           кв. 43 Борзнянського лісництва</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</si>
  <si>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t>
  </si>
  <si>
    <t>Лісовий дендрарій</t>
  </si>
  <si>
    <t>Борзнянський район,                             кв. 90 Борзнянського лісництва</t>
  </si>
  <si>
    <t>Дуб невклянський</t>
  </si>
  <si>
    <t xml:space="preserve">Городнянський район,                          кв. 93 вид. 12 Невклянського лісництва </t>
  </si>
  <si>
    <t>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</si>
  <si>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Городнянський район,                       с. Невкля</t>
  </si>
  <si>
    <t>Моложавська сільська рада Городнянського району</t>
  </si>
  <si>
    <t>рішення Чернігівського облвиконкому від 29.07.1975 року № 319;                рішення Чернігівського облвиконкому від 27.12.1984 року № 454;                     рішення Чернігівського облвиконкому від 28.08.1989 року № 164</t>
  </si>
  <si>
    <t>Сквер Городнянський</t>
  </si>
  <si>
    <t>Городнянський район,                         м. Городня</t>
  </si>
  <si>
    <t>Городнянська міська рада</t>
  </si>
  <si>
    <t>рішення Чернігівського облвиконкому від 28.03.1964 року № 121;                рішення Чернігівського облвиконкому від 10.06.1972 року № 303;                                рішення Чернігівського облвиконкому від 28.08.1989 року № 164</t>
  </si>
  <si>
    <t>Сосни невклянські</t>
  </si>
  <si>
    <t xml:space="preserve">Городнянський район,                           с. Невкля  </t>
  </si>
  <si>
    <t>Іржавецькі багаторічні меморіальні насадження</t>
  </si>
  <si>
    <t xml:space="preserve">Ічнянський район,                                 с. Іржавець  </t>
  </si>
  <si>
    <t>Іржавецька сільська рада Ічнянського району</t>
  </si>
  <si>
    <t>рішення Чернігівського облвиконкому від 28.03.1964 року № 121;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</si>
  <si>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Багатовіковий дуб</t>
  </si>
  <si>
    <t xml:space="preserve">Ічнянський район,                                          кв. 39 Жадьківського лісництва </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</si>
  <si>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28.08.1989 року № 164</t>
  </si>
  <si>
    <t>Горбачівський березовий гай</t>
  </si>
  <si>
    <t xml:space="preserve">Козелецький район,                              кв. 130, 131 Горбачівського лісництва </t>
  </si>
  <si>
    <t>Остерський держлісгосп</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</si>
  <si>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</si>
  <si>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Дуб віковий</t>
  </si>
  <si>
    <t>Козелецький район,                            смт. Козелець, вул. Даневича</t>
  </si>
  <si>
    <t>Козелецьке виробниче управління житлово-комунального господарства, смт. Козелець</t>
  </si>
  <si>
    <t>рішення Чернігівського облвиконкому від 18.10.1965 року № 643;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</si>
  <si>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 xml:space="preserve">Козелецький район,                                   смт. Козелець, територія районної лікарні               </t>
  </si>
  <si>
    <t>Козелецька районна лікарня</t>
  </si>
  <si>
    <t>Дуб косачівський</t>
  </si>
  <si>
    <t xml:space="preserve">Козелецький район,                               кв. 41 Косачівського лісництва </t>
  </si>
  <si>
    <t>Дуб маврійський</t>
  </si>
  <si>
    <t>Козелецький район,                               с. Петрівське</t>
  </si>
  <si>
    <t>рішення Чернігвської обласної ради віж 14.05.1999 року</t>
  </si>
  <si>
    <t>Олишівська ділянка грабу</t>
  </si>
  <si>
    <t xml:space="preserve">Козелецький район,                                     кв. 76 Олишівського лісництва </t>
  </si>
  <si>
    <t>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</si>
  <si>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Сорокошицька дібровна ділянка</t>
  </si>
  <si>
    <t>Козелецький район,                             кв. 55, 60 Сорокошицького лісництва ДП "Остерське лісове господарство"</t>
  </si>
  <si>
    <t>Тополя чорна</t>
  </si>
  <si>
    <t xml:space="preserve">Козелецький район,                             с. Тужар  </t>
  </si>
  <si>
    <t xml:space="preserve">Петрівська сільска рада Козелецького району </t>
  </si>
  <si>
    <t xml:space="preserve">Коропський район,                           кв. 50 Понорницького лісництва </t>
  </si>
  <si>
    <t xml:space="preserve">рішення Чернігівського облвиконкому від 27.04.1964 року № 236;                  рішення Чернігвського облвиконкому  від 10.06.1972 року № 303;                                             рішення Чернігівського облвиконкому від 28.08.1989 року № 164     </t>
  </si>
  <si>
    <t>Дуб вільнянський</t>
  </si>
  <si>
    <t>Коропський район,                               с. Вільне</t>
  </si>
  <si>
    <t>Вільненська сільська рада Коропського району</t>
  </si>
  <si>
    <t>Старовинна ялинова алея</t>
  </si>
  <si>
    <t>Урочище "Лобанівщина"</t>
  </si>
  <si>
    <t xml:space="preserve">Коропський район,                                                              с. Шабалинів                            </t>
  </si>
  <si>
    <t>Коропське спеціалізоване лісогосподарське підприємство "Агролісгосп"</t>
  </si>
  <si>
    <t>Дуб андрониківський</t>
  </si>
  <si>
    <t xml:space="preserve">Корюківський район,                               кв. 41 Андрониківського лісництва </t>
  </si>
  <si>
    <t>рішення Чернігівського облвиконкому від 27.04.1964 року № 236;                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t>
  </si>
  <si>
    <t>Дуб корюківський</t>
  </si>
  <si>
    <t xml:space="preserve">Корюківський район,                               кв. 100 Корюківського лісництва </t>
  </si>
  <si>
    <t>Будянське</t>
  </si>
  <si>
    <t xml:space="preserve">Куликівський район,                                  кв. 14 Дроздівського лісництва </t>
  </si>
  <si>
    <t>Гульбище - І</t>
  </si>
  <si>
    <t>Куликівський район,                                  кв. 12 вид. 3 Дроздівського лісництва у</t>
  </si>
  <si>
    <t xml:space="preserve">рішення Чернігівського облвиконкому від 28.08.1989 року № 164    </t>
  </si>
  <si>
    <t>Гульбище - ІІ</t>
  </si>
  <si>
    <t xml:space="preserve">Куликівський район,                                  кв. 10 вид. 9 Дроздівського лісництва </t>
  </si>
  <si>
    <t>Устинівщина</t>
  </si>
  <si>
    <t xml:space="preserve">Куликівський район,                                  кв. 39 вид. 13 Дроздівського лісництва </t>
  </si>
  <si>
    <t>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</si>
  <si>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Менський район,                                с. Величківка</t>
  </si>
  <si>
    <t>Величківська сільська рада Менського району</t>
  </si>
  <si>
    <t>Менський район,                                         м. Мена</t>
  </si>
  <si>
    <t>Менська міська рада</t>
  </si>
  <si>
    <t>Дуб березнянський -І</t>
  </si>
  <si>
    <t xml:space="preserve">Менський район,                                                                кв. 54 Березнянського лісництва </t>
  </si>
  <si>
    <t xml:space="preserve">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                    </t>
  </si>
  <si>
    <t>Дуб березнянський -ІІ</t>
  </si>
  <si>
    <t>Менська липа</t>
  </si>
  <si>
    <t>Сосна березнянська</t>
  </si>
  <si>
    <t>Менський район,                                        кв. 54 Березнянського лісництва Чернігівського держлісгоспу</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</si>
  <si>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</si>
  <si>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Стольненські дуби</t>
  </si>
  <si>
    <t>Менський район,                                   с. Стольне</t>
  </si>
  <si>
    <t>Стольненська сільська рада Менського району</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</si>
  <si>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163</t>
  </si>
  <si>
    <t>Стольненські клени-явори</t>
  </si>
  <si>
    <t xml:space="preserve">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</si>
  <si>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Урочище "Бурімка"</t>
  </si>
  <si>
    <t xml:space="preserve">Менський район,                                  кв. 45 Сосницького лісництва </t>
  </si>
  <si>
    <t>ДП"Холминське лісове господарство"</t>
  </si>
  <si>
    <t>рішення Чернігівського облвиконкому від 08.09.1958 року № 861;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t>
  </si>
  <si>
    <t>Урочище "Лош"</t>
  </si>
  <si>
    <t>Менський район,                                     с. Максаки</t>
  </si>
  <si>
    <t>Лісківська сільська рада Менського району</t>
  </si>
  <si>
    <t>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</si>
  <si>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Дуб багатовіковий</t>
  </si>
  <si>
    <t>Ніжинський район,                             с. Липів Ріг</t>
  </si>
  <si>
    <t>Липоворізька сільська рада Ніжинського району</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</si>
  <si>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t>
  </si>
  <si>
    <t>Узруївський ліс</t>
  </si>
  <si>
    <t>Новгород-Сіверський район,                 кв. 42 Узруївського лісництва</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</si>
  <si>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</si>
  <si>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Деснянська</t>
  </si>
  <si>
    <t>Новгород-Сіверський район,                 с. Комань</t>
  </si>
  <si>
    <t>ДП "Новгород-Сіверська науково-дослідна станція"</t>
  </si>
  <si>
    <t>рішення Чернігівської обласної ради від 11 червня 2208 року</t>
  </si>
  <si>
    <t>Носівський район,                                с. Софіївка</t>
  </si>
  <si>
    <t>Софіївська сільська рада Носівського району</t>
  </si>
  <si>
    <t xml:space="preserve">Носівський район,                             кв. 59 Іржавського лісництва </t>
  </si>
  <si>
    <t>Макіївський дуб</t>
  </si>
  <si>
    <t>Носівський район,                                с. Макіївка</t>
  </si>
  <si>
    <t>Макіївська сільська рада Носівського району</t>
  </si>
  <si>
    <t>Тополя біла</t>
  </si>
  <si>
    <t>Жевахівщина</t>
  </si>
  <si>
    <t>Прилуцький район,                          смт. Линовиця</t>
  </si>
  <si>
    <t>Линовицька селищна рада Прилуцького району</t>
  </si>
  <si>
    <t>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Чернігівської обласної ради від 29.11.2006 року</t>
  </si>
  <si>
    <t>Івківці</t>
  </si>
  <si>
    <t xml:space="preserve">Івковецька сільська рада </t>
  </si>
  <si>
    <t>рішення Чернігівської обласної ради від 14.05.1999 року;                                     рішення Чернігівської обласної ради від 29.11.2006 року</t>
  </si>
  <si>
    <t>Парк ім. Т.Г.Шевченка</t>
  </si>
  <si>
    <t xml:space="preserve">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Чернігівської обласної ради від 29.11.2006 року                            </t>
  </si>
  <si>
    <t>Багатовіковий дуб "Велетень"</t>
  </si>
  <si>
    <t>Прилуцький район,                         сел. Линовиця</t>
  </si>
  <si>
    <t xml:space="preserve">рішення Чернігівського облвиконкому від 28.07.1975 року № 319;                        рішення Чернігівського олблвиконкому від 27.12.1984 року № 454;                                 рішення Чернігівського облвиконкому від 28.08.1989 року № 164                                                                                                            </t>
  </si>
  <si>
    <t>Багатовіковий дуб "Три брати"</t>
  </si>
  <si>
    <t xml:space="preserve">рішення Чернігівського облвиконкому від 10.06.1972 року № 303;                                                       рішення Чернігівського облвиконкому від 28.08.1989 року № 164    </t>
  </si>
  <si>
    <t>Дуб богданівський</t>
  </si>
  <si>
    <t>Прилуцький район,                            с. Богданівка</t>
  </si>
  <si>
    <t>Богданівська сільська рада Прилуцького району</t>
  </si>
  <si>
    <t>Дуби скитокські</t>
  </si>
  <si>
    <t>Ріпкинський район,                                    с. Скиток</t>
  </si>
  <si>
    <t>Новояриловицька сільська рада Ріпкинського району</t>
  </si>
  <si>
    <t>Рашково-Слобідський дуб</t>
  </si>
  <si>
    <t>Ріпкинський район,                               с. Рашкова Слобода</t>
  </si>
  <si>
    <t>Петрушівська сільська рада Ріпкинського району</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</si>
  <si>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</si>
  <si>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Сосни присторощинські</t>
  </si>
  <si>
    <t xml:space="preserve"> Ріпкинський район,                                             кв. 40 Ріпкинського лісництва</t>
  </si>
  <si>
    <t>Сушнянський дуб</t>
  </si>
  <si>
    <t xml:space="preserve">Ріпкинський район,                                кв. 27 Добрянського лісництва </t>
  </si>
  <si>
    <t>рішення Чернігівського облвиконкому від 27.12.1984 року № 454;                     рішення Чернігівського облвиконкому від 28.08.1989 року № 164</t>
  </si>
  <si>
    <t>Урочище "Єсинське"</t>
  </si>
  <si>
    <t>Ріпкинський район,                                       кв. 149 Любецького лісництва ДП "Чернігівське лісове господарство"</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</si>
  <si>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</si>
  <si>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Урочище "Суха Грядь"</t>
  </si>
  <si>
    <t xml:space="preserve">Ріпкинський район,                           кв. 3 Новояриловицького лісництва </t>
  </si>
  <si>
    <t>Шкуранська група дубів</t>
  </si>
  <si>
    <t>Ріпкинський район,                      с. Шкуранка</t>
  </si>
  <si>
    <t>Губицька сільська рада Ріпкинського району</t>
  </si>
  <si>
    <t>Дерева-екзоти</t>
  </si>
  <si>
    <t xml:space="preserve">Семенівський район,                       вид. 2 кв. 62 Радомського лісництва </t>
  </si>
  <si>
    <t xml:space="preserve">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</si>
  <si>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 xml:space="preserve">Семенівський район,                                        кв. 67 Радомського лісництва </t>
  </si>
  <si>
    <t>Сосна хлоп'яницька</t>
  </si>
  <si>
    <t>Сосницький район,                                            с. Хлоп'яники</t>
  </si>
  <si>
    <t>Хлоп'яницька сільська рада Сосницького району</t>
  </si>
  <si>
    <t xml:space="preserve">рішення Чернігівського облвиконкому від 28.08.1989 року № 164   </t>
  </si>
  <si>
    <t>Срібнянський район,                          смт. Дігтярі</t>
  </si>
  <si>
    <t>Дігтярівський аграрний ліцей</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</si>
  <si>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Чернігівської обласної ради від 29.11.2006 року</t>
  </si>
  <si>
    <t>Сокиринський явір</t>
  </si>
  <si>
    <t>Срібнянський район,                                            с. Сокиринці</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</si>
  <si>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28.08.1989 року № 164</t>
  </si>
  <si>
    <t>Унікальне дерево-екзот</t>
  </si>
  <si>
    <t>Срібнянський район,                                        с. Сокиринці</t>
  </si>
  <si>
    <t>Сокиринське СПТУ-37</t>
  </si>
  <si>
    <t>рішення Чернігівського облвиконкому від 08.09.1958 року № 861;                    рішення Чернігівського облвиконкому від 10.06.1972 року № 303;                                                        рішення Чернігівського облвиконкому від 28.08.1989 року № 164</t>
  </si>
  <si>
    <t>Чернігівський район,                          смт. Седнів</t>
  </si>
  <si>
    <t>Седнівська селищна рада Черніігвського району</t>
  </si>
  <si>
    <t xml:space="preserve">рішення Чернігівського облвиконкому від 06.04.1971 року № 168;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  </t>
  </si>
  <si>
    <t>Липа Т.Г.Шевченка</t>
  </si>
  <si>
    <t>Чернігівський район,                                  смт. Седнів</t>
  </si>
  <si>
    <t>Седнівська середня школа Чернігвського району</t>
  </si>
  <si>
    <t xml:space="preserve">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</si>
  <si>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Татарська гірка                       (Анисівська дача)</t>
  </si>
  <si>
    <t xml:space="preserve">Чернігівський район,                                   кв.3, 4 Красилівського лісництва </t>
  </si>
  <si>
    <t xml:space="preserve">рішення Чернігівського облвиконкому від 08.09.1958 року № 861;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</si>
  <si>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Козлянське</t>
  </si>
  <si>
    <t>Чернігівський район,                                  вид. 4 кв. 90 Чернігвського лісництва ДП "Чернігівське лісове господарство"</t>
  </si>
  <si>
    <t>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</si>
  <si>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Чорторійський дуб</t>
  </si>
  <si>
    <t>Чернігівський район,                                   кв.15 Чернігівського лісництва ДП "Чернігівське лісове господарство"</t>
  </si>
  <si>
    <t>Новоборовицька група дерев-довгожителів</t>
  </si>
  <si>
    <t>Щорський район,                                              кв. 84, 94, 95 Новоборовицького лісництва ДП "Корюківське лісове господарство"</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</si>
  <si>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</si>
  <si>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Мостки</t>
  </si>
  <si>
    <t>Щорський район,                                           с. Єліне</t>
  </si>
  <si>
    <t>Щорський райагролісгосп</t>
  </si>
  <si>
    <t>м. Чернігів,                                            вул. Толстого, 90</t>
  </si>
  <si>
    <t>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</si>
  <si>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м. Чернігів,                                            парк ім. Коцюбинського (біля Борисо-Глібського собору)</t>
  </si>
  <si>
    <t>м. Чернігів,                                            вул. Воїнів Інтернаціоналістів, 45</t>
  </si>
  <si>
    <t>рішення Чернігівського облвиконкому від 28.08.1989 року № 165</t>
  </si>
  <si>
    <t>м. Чернігів,                                            урочище "Святе"</t>
  </si>
  <si>
    <t>Багатовікові дуби</t>
  </si>
  <si>
    <t>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</si>
  <si>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м. Чернігів,                                            вул. Коцюбинського, 20</t>
  </si>
  <si>
    <t>м. Чернігів,                                            вул. Куйбишева, 19</t>
  </si>
  <si>
    <t>Обласна стоматологічна поліклініка</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</si>
  <si>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</si>
  <si>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м. Чернігів,                                            вул. Пушкіна ("Мар'їн гай")</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</si>
  <si>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</si>
  <si>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м. Чернігів,                                            вул. Коцюбинського, 12</t>
  </si>
  <si>
    <t>Група багатовікових дубів</t>
  </si>
  <si>
    <t>м. Чернігів,                                            Центральний парк культури і відпочинку</t>
  </si>
  <si>
    <t>ДК РБП "Зеленбуд"</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</si>
  <si>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Чернігівської обласної ради від 11.04.2000 року</t>
  </si>
  <si>
    <t>м. Чернігів,                                            вул. Шевченка, 97</t>
  </si>
  <si>
    <t>Чернігівське МК РБП "Зеленбуд"</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</si>
  <si>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Чернігівської обласної ради від 14.05.1999 року</t>
  </si>
  <si>
    <t>м. Чернігів,                                            вул. Шевченка, 95</t>
  </si>
  <si>
    <t>Чернігівський державний технологічний інститут</t>
  </si>
  <si>
    <t>рішення Чернігівського облвиконкому від 10.06.1972 року № 303;                       рішення Чернігівського облвиконкому від 06.12.1982 року № 602;                                 рішення Чернігівського олблвиконкому від 27.12.1984 року № 454;                                                         рішення Чернігівського облвиконкому від 28.08.1989 року № 164;                                     рішення Чернігівської обласної ради від 11.04.2000 року</t>
  </si>
  <si>
    <t>м. Чернігів,                                              урочище "Маліїв рів" (південня околиця міста)</t>
  </si>
  <si>
    <t>рішення Чернігівського облвиконкому від 10.06.1972 року № 303;                                 рішення Чернігівського облвиконкому від 06.12.1982 року № 602;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t>
  </si>
  <si>
    <t>Група вікових насаджень</t>
  </si>
  <si>
    <t>м. Чернігів,                                            вул. Шевченка, 57</t>
  </si>
  <si>
    <t>м. Чернігів,                                            вул. Шевченка, 54</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</si>
  <si>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06.12.1982 року № 602;                  рішення Чернігівського олблвиконкому від 27.12.1984 року № 454;                                                         рішення Чернігівського облвиконкому від 28.08.1989 року № 164;                               рішення Чернігівської обласної ради від 22.12.2005 року</t>
  </si>
  <si>
    <t>Дуб Заньковецької</t>
  </si>
  <si>
    <t>Ніжинський район,                             м. Ніжин</t>
  </si>
  <si>
    <t>Ніжинське виробниче управління житлово-комунального господарства</t>
  </si>
  <si>
    <t>Прилуцький район,                                     м. Прилуки, вул. Вокзальна, 36</t>
  </si>
  <si>
    <t>КП електромереж зовнішнього освітлення "Міськсвітло"</t>
  </si>
  <si>
    <t xml:space="preserve">рішення Чернігівського облвиконкому від 06.04.1971 року № 168;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Чернігівської обласної ради від 22.12.2005 року                                                                                                            </t>
  </si>
  <si>
    <t>Прилуцький район,                                      м. Прилуки,                                           вул. Костянтинівська, 106</t>
  </si>
  <si>
    <t>Прилуцький район,                                    м. Прилуки, вул. Гірняка, 11</t>
  </si>
  <si>
    <t xml:space="preserve">рішення Чернігівського облвиконкому від 06.04.1971 року № 168;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</si>
  <si>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Чотири вікові дуби</t>
  </si>
  <si>
    <t>Прилуцький район,                                     м. Прилуки,                                               вул. Костянтинівська, 93</t>
  </si>
  <si>
    <t xml:space="preserve">рішення Чернігівського облвиконкому від 06.04.1971 року № 168;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</si>
  <si>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Лаврик</t>
  </si>
  <si>
    <t xml:space="preserve">Борзнянський район,                            с. Галайбино  </t>
  </si>
  <si>
    <t>Височанська сільська рада Борзнянського району</t>
  </si>
  <si>
    <t>рішення Чернігівського облвиконкому від 27.04.1964 року № 236;                  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t>
  </si>
  <si>
    <t>Сорокошицький чапельник</t>
  </si>
  <si>
    <t>Козелецький район,                          кв. 72 Сорокошицького лісництва  ДП "Остерське лісове господарство"</t>
  </si>
  <si>
    <t>Топильне</t>
  </si>
  <si>
    <t xml:space="preserve">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</si>
  <si>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Бабичів острів</t>
  </si>
  <si>
    <t>Ріпкинський район,                               кв. 79 Любецького лісництва ДП "Чернігівське лісове господарство"</t>
  </si>
  <si>
    <t xml:space="preserve">рішення Чернігівського облвиконкому від 08.09.1958 року № 861;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</si>
  <si>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Ріпкинський район,                               вид. 14, кв. 47 Любецького  лісництва ДП "Чернігівське лісове господарство"</t>
  </si>
  <si>
    <t xml:space="preserve">рішення Чернігівського облвиконкому від 27.04.1064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  </t>
  </si>
  <si>
    <t>Озеро "Нерадча"</t>
  </si>
  <si>
    <t>Ріпкинський район,                              сел. Любеч</t>
  </si>
  <si>
    <t>ТОВ "Шиль"  (сел. Любеч Ріпкинського району)</t>
  </si>
  <si>
    <t xml:space="preserve">рішення Чернігівського облвиконкому від 27.04.1064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</si>
  <si>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 xml:space="preserve">Ріпкинський район,                                      кв. 93 Чудівського лісництва </t>
  </si>
  <si>
    <t xml:space="preserve">рішення Чернігівського облвиконкому від 27.04.1064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</si>
  <si>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Парасючка</t>
  </si>
  <si>
    <t xml:space="preserve">Бахмацький район,                                     с. Бахмач  </t>
  </si>
  <si>
    <t>рішення Чернігівського облвиконкому від 27.04.1964 року № 236;                  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</si>
  <si>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 xml:space="preserve">Бобровицький район,                              с. Піски </t>
  </si>
  <si>
    <t xml:space="preserve">Бобровицький район,                    с. Старий Биків  </t>
  </si>
  <si>
    <t>Новобиківська селищна рада Бобровицького район</t>
  </si>
  <si>
    <t>Озеро "Ворона"</t>
  </si>
  <si>
    <t xml:space="preserve">Борзнянський район,                             с. Сидорівка  </t>
  </si>
  <si>
    <t>Джерело-криниця</t>
  </si>
  <si>
    <t xml:space="preserve">Козелецький район,                             с. Лемеші </t>
  </si>
  <si>
    <t>Лемешівська сільська рад Козелецького району</t>
  </si>
  <si>
    <t>Озеро Солонецьке</t>
  </si>
  <si>
    <t xml:space="preserve">Козелецький район,                               м. Остер  </t>
  </si>
  <si>
    <t>Карпилівська сільська рада Козелецького району</t>
  </si>
  <si>
    <t>Озеро "Стибин"</t>
  </si>
  <si>
    <t xml:space="preserve">Козелецький район,                              с. Савин  </t>
  </si>
  <si>
    <t>Савинська сільська рада Козелецького району</t>
  </si>
  <si>
    <t>рішення Чернігівського облвиконкому від 13.11.1966 року № 643;                  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t>
  </si>
  <si>
    <t>Озеро "Башукове"</t>
  </si>
  <si>
    <t xml:space="preserve">Коропський район,                                      с. Сохачі </t>
  </si>
  <si>
    <t>Сохаівська сільська рада Коропського району</t>
  </si>
  <si>
    <t xml:space="preserve">рішення Чернігівського облвиконкому від 27.04.1964 року № 236;                  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    </t>
  </si>
  <si>
    <t>Озеро "Вить"</t>
  </si>
  <si>
    <t>Коропський район,                               смт. Короп</t>
  </si>
  <si>
    <t>Коропська селищна рада</t>
  </si>
  <si>
    <t>рішення Чернігівського облвиконкому від 27.04.1964 року № 236;                  рішення Чернігвського облвиконкому  від 10.06.1972 року № 303;                            рішення Чернігівського облвиконкому від 27.12.1984 року № 454;                         рішення Чернігівського облвиконкому від 28.08.1989 року № 164</t>
  </si>
  <si>
    <t>Синій колодязь</t>
  </si>
  <si>
    <t xml:space="preserve">Коропський район,                                 с. Верба  </t>
  </si>
  <si>
    <t>Вербівська сільська рада Козелецького району</t>
  </si>
  <si>
    <t>Заплавні озера</t>
  </si>
  <si>
    <t>Куликівський район,                               с. Кладьківка</t>
  </si>
  <si>
    <t>СВК "Десна" с. Кладьківка Куликівського району</t>
  </si>
  <si>
    <t>Озеро "Тиха Десна"</t>
  </si>
  <si>
    <t>Кладьківська сільська рада Куликівського району</t>
  </si>
  <si>
    <t>Менський район,                                  м. Мена</t>
  </si>
  <si>
    <t>рішення Чернігівського облвиконкому від 24.12.1990 року № 335</t>
  </si>
  <si>
    <t>Озеро "Гайтан"</t>
  </si>
  <si>
    <t>Менський район,                                 смт. Макошино</t>
  </si>
  <si>
    <t>Макошинська сільська рада Менського району</t>
  </si>
  <si>
    <t>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</si>
  <si>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Озеро "Тихе"</t>
  </si>
  <si>
    <t>Менський район,                                 с. Максаки</t>
  </si>
  <si>
    <t>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</si>
  <si>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Урочище "Срібнянка"</t>
  </si>
  <si>
    <t xml:space="preserve">Новгород-Сіверський район,                      кв. 29 Лосківського лісництва </t>
  </si>
  <si>
    <t>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</si>
  <si>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Новгород-Сіверський район,                      м. Новгород-Сіверський</t>
  </si>
  <si>
    <t>Ковпинський вихід</t>
  </si>
  <si>
    <t>Новгород-Сіверський район,                       с. Ковпинка, с. Пушкарі</t>
  </si>
  <si>
    <t>Ковпинська сільська рада Новгород-Сіверського району</t>
  </si>
  <si>
    <t>Ушівська криниця</t>
  </si>
  <si>
    <t>Новгород-Сіверський район,                         с. Ушівка</t>
  </si>
  <si>
    <t>Об'єднанська сільська рада</t>
  </si>
  <si>
    <t xml:space="preserve">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</si>
  <si>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Узруївські джерела</t>
  </si>
  <si>
    <t xml:space="preserve">Новгород-Сіверський район,                   кв. 19 вид. 16  Узруївського лісництва </t>
  </si>
  <si>
    <t xml:space="preserve">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 </t>
  </si>
  <si>
    <t>Стахорщинське джерело</t>
  </si>
  <si>
    <t>Новгород-Сіверський район,                                 с. Кіровськ</t>
  </si>
  <si>
    <t>Кіровська сільська рада</t>
  </si>
  <si>
    <t xml:space="preserve">рішення Чернігівського облвиконокому від 29.07.1975 року № 319;                       рішення Чернігівського олблвиконкому від 27.12.1984 року № 454;                       рішення Чернігівського облвиконкому від 28.08.1989 року № 164                          </t>
  </si>
  <si>
    <t>Озеро "Соловйове"</t>
  </si>
  <si>
    <t xml:space="preserve">Сосницький район,                                    кв. 134 Сосницького лісництва </t>
  </si>
  <si>
    <t>Озеро "Магістратське"</t>
  </si>
  <si>
    <t>м. Чернігів,                                              лівий берег р. Десна</t>
  </si>
  <si>
    <t>Чернігівський технологічний інститут</t>
  </si>
  <si>
    <t xml:space="preserve">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</si>
  <si>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Озеро "Глушець"</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</si>
  <si>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28.08.1989 року № 165</t>
  </si>
  <si>
    <t>Гордонова гора</t>
  </si>
  <si>
    <t xml:space="preserve">Борзнянський район,                             с. Ядути  </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</si>
  <si>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</si>
  <si>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Крейдяні поклади</t>
  </si>
  <si>
    <t>Новгород-Сіверський район,                        с. Чулатів</t>
  </si>
  <si>
    <t>Команська сільська рада Новгород-Сіверського району</t>
  </si>
  <si>
    <t>Погон</t>
  </si>
  <si>
    <t>Новгород-Сіверський район,                        с. Пушкарі</t>
  </si>
  <si>
    <t>Данчичева гора</t>
  </si>
  <si>
    <t>Срібнянський район,                               смт. Срібне</t>
  </si>
  <si>
    <t>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</si>
  <si>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Лозовиця</t>
  </si>
  <si>
    <t>Бахмацький район,                                  кв. 1, 2 Батуринського лісництва</t>
  </si>
  <si>
    <t>ДП "Борзнянське лісове госопдарство"</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</si>
  <si>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</si>
  <si>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 xml:space="preserve">Бобровицький район,                            кв. 5 Новоселицького лісництва </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</si>
  <si>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28.08.1989 року № 164</t>
  </si>
  <si>
    <t>Дідове</t>
  </si>
  <si>
    <t xml:space="preserve">Бобровицький район,                           кв. 90 Новоселицького лісництва </t>
  </si>
  <si>
    <t>Миничин ріг</t>
  </si>
  <si>
    <t xml:space="preserve">Бобровицький район,                         кв. 67, 68 Кобижчанського лісництва </t>
  </si>
  <si>
    <t>рішення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</si>
  <si>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Базарщина</t>
  </si>
  <si>
    <t xml:space="preserve">Борзнянський район,                                  кв. 84, 85, 91, 92 Борзнянського лісництва </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</si>
  <si>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29.07.1975 року № 319;                рішення Чернігівського облвиконкому від 27.12.1984 року № 454;                            рішення Чернігівського облвиконкому від 28.08.1989 року № 164</t>
  </si>
  <si>
    <t>Гніздищанська дача</t>
  </si>
  <si>
    <t xml:space="preserve">Городнянський район,                                 кв. 18-22, 45-49, 56-58, 61-68 Городнянського лісництва,  кв. 54, 68, 69, 88,89 Моложавського лісництва, с.с. Дроздовиця, Майське, Лютеж, Гніздище </t>
  </si>
  <si>
    <t>Городнянський держлісгосп,                     ДП "Городнярайагролісгосп" , Хотівлянська, Дроздовицька, Пекурівська, Моложавська, Великолиственська сільські ради Городнянського району</t>
  </si>
  <si>
    <t>рішення Чернігівського облвиконкому від 31.07.1991 року № 159; рішення Чернігівської обласної ради від 30.10.2001 року</t>
  </si>
  <si>
    <t>Софіївка</t>
  </si>
  <si>
    <t>Ічнянський район,                                 кв. 26, 33 Жадьківського лісництва</t>
  </si>
  <si>
    <t>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</si>
  <si>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Паньківський ліс</t>
  </si>
  <si>
    <t xml:space="preserve">Козелецький район,                               кв. 67-71 Олишівського лісництва </t>
  </si>
  <si>
    <t>Рішення Чернігівської обласної ради від 14.05.1999 року</t>
  </si>
  <si>
    <t>Псьолів острів</t>
  </si>
  <si>
    <t xml:space="preserve">Козелецький район,                               кв. 38-40 Остерського лісництва </t>
  </si>
  <si>
    <t>рішення Чернігвського облвиконкому від 27.04.1964 року № 236;                    рішення Чернігівського облвиконкому від 10.06.1972 року № 303;            рішення Чернігівського облвиконкому від 28.08.1989 року № 164;          рішення Чернігівського облвиконкому від 31.07.1991 року № 159</t>
  </si>
  <si>
    <t>Чернещина</t>
  </si>
  <si>
    <t xml:space="preserve">Козелецький район,                             кв. 45, 46 Козелецького лісництва </t>
  </si>
  <si>
    <t>рішення Чернігівського облвиконкому від 13.10.1966 року № 643;           рішення Чернігівського облвиконкому від 10.06.1972 року № 303;            рішення Чернігівського облвиконкому від 28.08.1989 року № 164</t>
  </si>
  <si>
    <t>Коропський бір</t>
  </si>
  <si>
    <t>Коропський район,                                     кв. 7-13 Коропського лісництва</t>
  </si>
  <si>
    <t>рішення Чернігвського облвиконкому  від 29.07.1975 року № 319;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t>
  </si>
  <si>
    <t>Корюківський район,                                    кв. 75 Рейментарівського лісницвта</t>
  </si>
  <si>
    <t>Кістерська дача</t>
  </si>
  <si>
    <t>Корюківський район,                         кв. 19, 21, 22, 39-43, 48, 49, 72, 73 Холминського лісництва</t>
  </si>
  <si>
    <t>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</si>
  <si>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Корюківська дача</t>
  </si>
  <si>
    <t xml:space="preserve">Корюківський район,                              кв. 73 вид. 5, 6; кв. 74 вид. 2;     кв. 82 вид.7 Корюківського лісництва </t>
  </si>
  <si>
    <t>рішення Чернігвського облвиконкому від 29.07.1975 року № 319;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</si>
  <si>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Корюківський лісопарк</t>
  </si>
  <si>
    <t xml:space="preserve">Корюківський район,                        кв. 1 Брецького лісництва </t>
  </si>
  <si>
    <t xml:space="preserve">ішення Чернігівського облвиконкому від 27.04.1964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</si>
  <si>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Наумівський ліс</t>
  </si>
  <si>
    <t xml:space="preserve">Корюківський район,                          кв. 98 вид. 4 Корюківського лісництва </t>
  </si>
  <si>
    <t>рішення Чернігвського облвиконкому від 29.07.1975 року № 319;                         рішення Чернігівського облвиконкому від 27.12.1984 року № 454;                                                      рішення Чернігівського облвиконкому від 28.08.1989 року № 164</t>
  </si>
  <si>
    <t>Холминська дача</t>
  </si>
  <si>
    <t xml:space="preserve">Корюківський район,                                     кв. 13, 14 Холминського лісництва </t>
  </si>
  <si>
    <t>рішення Чернігівського облвиконкому від 29.07.1975 року № 319;               рішення Чернігівського облвиконкому від 27.12.1984 року № 454;                        рішення Чернігівського облвиконкому від 28.08.1989 року № 164</t>
  </si>
  <si>
    <t>Шубинські дачі</t>
  </si>
  <si>
    <t xml:space="preserve">Корюківський район,                                    кв. 25, 26, 29, 30 Корюківського лісницвта </t>
  </si>
  <si>
    <t>рішення Чернігівського облвиконкому від 29.07.1975 року № 319;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</si>
  <si>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 xml:space="preserve">Куликівський район,                         кв. 46-50 Олишівського лісництва </t>
  </si>
  <si>
    <t>Чамарове</t>
  </si>
  <si>
    <t>Менський район,                                        с. Дягова</t>
  </si>
  <si>
    <t>ДП "Менарайагролісництво"</t>
  </si>
  <si>
    <t>рішення Чернігівського облвиконкому від 24.12.1990 року № 335;                           рішення Чернігівської обласної ради від 30.10.2001 року</t>
  </si>
  <si>
    <t>Голеньово</t>
  </si>
  <si>
    <t xml:space="preserve">Менський район,                                        кв. 49 Березнянського лісництва </t>
  </si>
  <si>
    <t xml:space="preserve">рішення Чернігівського облвиконкому від 08.09.1958 року № 861;                    рішення Чернігівського облвиконкому від 10.06.1972 року № 303;                                        рішення Чернігівського облвиконкому від 31.07.1991 року № 159                      </t>
  </si>
  <si>
    <t>Стольненське</t>
  </si>
  <si>
    <t>Менський район,                                     вид. 1, 2, 6 кв. 73, вид. 1 кв. 74  Березнянського лісництва Чернігівського держлісгоспу</t>
  </si>
  <si>
    <t>рішення Чернігівської обласної ради від 11.04.2000 року;                                     рішення Чернігівської обласної ради від 15.06.2004 року</t>
  </si>
  <si>
    <t>Макошине</t>
  </si>
  <si>
    <t xml:space="preserve">Менський район,                                                         кв. 48 Сосницького лісництва </t>
  </si>
  <si>
    <t>Ветхе</t>
  </si>
  <si>
    <t>Ніжинський район,                                        м. Ніжин</t>
  </si>
  <si>
    <t>ДП "Ніжинрайагролісництво"</t>
  </si>
  <si>
    <t xml:space="preserve">рішення Чернігівського облвиконкому від 28.03.1964 року № 121;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рішення Чернігівського облвиконкому від 31.07.1991 року № 159                                            </t>
  </si>
  <si>
    <t>Бирине</t>
  </si>
  <si>
    <t>Новгород-Сіверський район,                            кв. 11-13, 19, 20, 26, 27, 32, 33 Задеснянського лісництва</t>
  </si>
  <si>
    <t>рішення Чернігівського облвиконкому від 28.03.1964 року № 121;               рішення Чернігівського облвиконкому від 10.06.1972 року № 303;                   рішення Чернігвського облвиконкому від 29.07.1975 року № 319;                           рішення Чернігівського облвиконкому від 27.12.1984 року № 454;                              рішення Чернігівського облвиконкому від 28.08.1989 року № 164</t>
  </si>
  <si>
    <t>Красний Хутір</t>
  </si>
  <si>
    <t>Новгород-Сіверський район,                            кв. 30 Краснохутірського лісництва Н</t>
  </si>
  <si>
    <t xml:space="preserve">Прилуцький район,                                           кв. 129-130 Прилуцького лісництва </t>
  </si>
  <si>
    <t xml:space="preserve">рішення Чернігівського облвиконкому від 27.07.1975 року № 319;                         рішення Чернігівського олблвиконкому від 27.12.1984 року № 454;                  рішення Чернігівського облвиконкому від 28.08.1989 року № 164                                  </t>
  </si>
  <si>
    <t>Три ярки</t>
  </si>
  <si>
    <t xml:space="preserve"> Прилуцький район,                                                кв. 126 Прилуцького лісництва </t>
  </si>
  <si>
    <t xml:space="preserve">рішення Чернігівського облвиконкому від 27.07.1975 року № 319;                         рішення Чернігівського олблвиконкому від 27.12.1984 року № 454;                 рішення Чернігівського облвиконкому від 28.08.1989 року № 164                                  </t>
  </si>
  <si>
    <t>Борисоглібське</t>
  </si>
  <si>
    <t>Ріпкинський район,                                                кв. 52, 53, 63-68, 78-83, 90, 91,                       94-98 Мекшунівського лісництва</t>
  </si>
  <si>
    <t>Волноша</t>
  </si>
  <si>
    <t xml:space="preserve">Ріпкинський район,                                               кв. 7-9 Чудівського ліснитцва </t>
  </si>
  <si>
    <t>Вороб'ївське</t>
  </si>
  <si>
    <t>Ріпкинський район,                                     кв. 39-44 Любецького лісництва ДП "Чернігівське лісове господарство"</t>
  </si>
  <si>
    <t xml:space="preserve">рішення Чернігівського облвиконкому від 27.12.1984 року № 454;                                                      рішення Чернігівського облвиконкому від 28.08.1989 року № 164   </t>
  </si>
  <si>
    <t>Довга рудня</t>
  </si>
  <si>
    <t xml:space="preserve">Ріпкинський район,                                      кв. 128-136 Мекшунівського ліснитцва </t>
  </si>
  <si>
    <t xml:space="preserve">рішення Чернігівського облвиконкому від 27.04.1964 року № 236;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t>
  </si>
  <si>
    <t>Лубча</t>
  </si>
  <si>
    <t>Ріпкинський район,                                     кв. 150, 151 Любецького лісництва ДП "Чернігівське лісове господарство"</t>
  </si>
  <si>
    <t xml:space="preserve">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</si>
  <si>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Мороги</t>
  </si>
  <si>
    <t>Ріпкинський район,                                        кв. 129 Любецького ліснитцва ДЛГО "Чернігівліс"</t>
  </si>
  <si>
    <t>ДЛГО "Чернігівліс"</t>
  </si>
  <si>
    <t>Нова зимниця</t>
  </si>
  <si>
    <t xml:space="preserve">Ріпкинський район,                                     кв. 1-12 Ріпкинського ліснитцва </t>
  </si>
  <si>
    <t>Присторонська дача</t>
  </si>
  <si>
    <t xml:space="preserve">Ріпкинський район,                               кв. 37-48 Ріпкинського лісництва </t>
  </si>
  <si>
    <t>рішення Чернігвського облвиконкому від 31.07.1991 року № 159</t>
  </si>
  <si>
    <t>Базарна роща</t>
  </si>
  <si>
    <t>Семенівський район,                                   кв. 45-48 Семенівського лісництва</t>
  </si>
  <si>
    <t>рішення Чернігівського облвиконокому від 24.04.1964 року № 236;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</si>
  <si>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Радомська дача</t>
  </si>
  <si>
    <t xml:space="preserve">Семенівський район,                                   кв. 46-88 Радомського лісництва </t>
  </si>
  <si>
    <t>рішення Чернігівського облвиконкому від 04.12.1978 року № 259;                         рішенняЧернігівського облвиконкому від 27.12.1984 року № 454;                             рішення Чернігівського облвиконкому від 28.08.1989 року № 164;                      рішення Чернігівської обласної ради від 21.03.1995 року;                               рішення Чернігівської обласної ради від 27.12.2001 року</t>
  </si>
  <si>
    <t>Микитівщина</t>
  </si>
  <si>
    <t>Срібнянський район,                                  кв. 35-51, 53, 54 Сокиринського лісництва</t>
  </si>
  <si>
    <t xml:space="preserve">рішенняЧернігівського облвиконкому від 27.12.1984 року № 454;                             рішення Чернігівського облвиконкому від 28.08.1989 року № 164; </t>
  </si>
  <si>
    <t>В'юнище</t>
  </si>
  <si>
    <t xml:space="preserve">Чернігівський район,                           кв. 1-17 Ревунівського лісництва </t>
  </si>
  <si>
    <t>рішення Чернігівського облвиконкому від 06.12.1982 року № 602;                             рішення Чернігівського олблвиконкому від 27.12.1984 року № 454;                     рішення Чернігівського облвиконкому від 28.08.1989 року № 164</t>
  </si>
  <si>
    <t>Качина долина</t>
  </si>
  <si>
    <t>Чернігівський район,                        кв. 86 Ревунівського лісництва</t>
  </si>
  <si>
    <t>рішення Чернігівського облвиконокому від 24.04.1964 року № 236;                     рішення Чернігівського облвиконкому від 10.06.1972 року № 303;                                                     рішення Чернігівського облвиконкому від 28.08.1989 року № 164;                      рішення Чернігівського облвиконкому від 31.07.1991 року № 159</t>
  </si>
  <si>
    <t>Копачівська дача</t>
  </si>
  <si>
    <t xml:space="preserve">Чернігівський район,                                   кв. 67-75 Красилівського лісництва </t>
  </si>
  <si>
    <t>рішення Чернігівського облвиконокому від 24.04.1964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31.07.1991 року № 159</t>
  </si>
  <si>
    <t>Лисуха</t>
  </si>
  <si>
    <t xml:space="preserve">Чернігівський район,                                        кв. 65, 66 Красилівського лісництва </t>
  </si>
  <si>
    <t>Луциків гай</t>
  </si>
  <si>
    <t xml:space="preserve">Чернігвський район,                           кв. 46-48 Березнянського лісництва </t>
  </si>
  <si>
    <t>рішення Чернігівського облвиконокому від 24.04.1964 року № 236;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</si>
  <si>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Полковниця</t>
  </si>
  <si>
    <t>Чернігівський район,                                          с. Піски</t>
  </si>
  <si>
    <t>ДП "Чернігівоблагролісгосп"</t>
  </si>
  <si>
    <t>рішення Чернігівського облвиконокому від 08.09.1958 року № 861;                     рішення Чернігівського облвиконкому від 10.06.1972 року № 303;                                                     рішення Чернігівського облвиконкому від 28.08.1989 року № 164</t>
  </si>
  <si>
    <t>Руднянське</t>
  </si>
  <si>
    <t xml:space="preserve">Чернігівський район,                         кв. 41-44, 48-52 Пакульського лісництва </t>
  </si>
  <si>
    <t>Торчин</t>
  </si>
  <si>
    <t>Чернігівський район,                          кв. 137-140 Чернігівського лісництва ДП "Чернігівське лісове господарство"</t>
  </si>
  <si>
    <t>рішення Чернігівського облвиконокому від 24.04.1964 року № 236;                     рішення Чернігівського облвиконкому від 10.06.1972 року № 303;                                                     рішення Чернігівського облвиконкому від 28.08.1989 року № 164</t>
  </si>
  <si>
    <t>Урочище "Бобровицьке</t>
  </si>
  <si>
    <t>Чернігвський район,                           кв. 68-70 Чернігівського лісництва ДЛГО "Чернігівліс"</t>
  </si>
  <si>
    <t>рішення Чернігівського облвиконокому від 24.04.1964 року № 236;                     рішення Чернігівського облвиконкому від 10.06.1972 року № 303;                                                     рішення Чернігівського облвиконкому від 28.08.1989 року № 164;                             рішення Чернігівського облвиконкому від 31.07.1991 року № 159</t>
  </si>
  <si>
    <t>Червоний борок</t>
  </si>
  <si>
    <t xml:space="preserve">Чернігівський район,                                              кв. 46-47 Ревунівського лісництва </t>
  </si>
  <si>
    <t>Щорський ліс</t>
  </si>
  <si>
    <t xml:space="preserve">Щорський район,                                  кв. 22, 25-31 Щорського лісництва </t>
  </si>
  <si>
    <t>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</si>
  <si>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Єлінський ліс</t>
  </si>
  <si>
    <t>Щорський район,                                  кв. 53, 54 Єлінського лісництва</t>
  </si>
  <si>
    <t>рішення Чернігівського облвиконкому від 08.09.1958 року № 861;                              рішення Чернігівського облвиконкому від 10.06.1972 року № 303;                                                     рішення Чернігівського облвиконкому від 28.08.1989 року № 164</t>
  </si>
  <si>
    <t>Святе                         (Пролетарський гай)</t>
  </si>
  <si>
    <t>м. Чернігів,                                                   південна околиця</t>
  </si>
  <si>
    <t>Струк Володимир Миколайович</t>
  </si>
  <si>
    <t>рішення Чернігівського облвиконкому від 08.09.1958 року № 861;                    рішення Чернігівського облвиконокому від 24.04.1964 року № 236;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t>
  </si>
  <si>
    <t>Прилуцький</t>
  </si>
  <si>
    <t>дендоропарк місцевого значення</t>
  </si>
  <si>
    <t>Прилуцький район,                                         м. Прилуки, вул. Вавилова, 16</t>
  </si>
  <si>
    <t>Прилуцька дослідна станція УААН</t>
  </si>
  <si>
    <t>Кочубеївський</t>
  </si>
  <si>
    <t xml:space="preserve">Бахмацький район,                            смт. Батурин  </t>
  </si>
  <si>
    <t>Батуринський державний історико-культурний заповідник "Гетьманська столиця"</t>
  </si>
  <si>
    <t>рішення Чернігівського облвиконкому від 27.04.1964 року № 236;                                    рішення Чернігівського облавиконкому від 10.06.1972 року № 303;                                     рішення Чернігівського облвиконкому від 27.12.1984 року № 454;              рішення Чернігівського облвиконкому від 28.08.1989 року № 164</t>
  </si>
  <si>
    <t>Тиницький</t>
  </si>
  <si>
    <t xml:space="preserve">Бахмацький район,                               с. Тиниця  </t>
  </si>
  <si>
    <t>Тиницьке ПТУ</t>
  </si>
  <si>
    <t>рішення Чернігівського облвиконкому від 06.04.1971 року № 168;                                    рішення Чернігівського облавиконкому від 10.06.1972 року № 303;                                     рішення Чернігівського облвиконкому від 27.12.1984 року № 454;              рішення Чернігівського облвиконкому від 28.08.1989 року № 164</t>
  </si>
  <si>
    <t>Ваганицький</t>
  </si>
  <si>
    <t xml:space="preserve">Городнянський район,                           с. Ваганичі  </t>
  </si>
  <si>
    <t>Ваганипцька сільська рада Городнянського району</t>
  </si>
  <si>
    <t>рішення Чернігівського облвиконкому від 27.04.1964 року № 236;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</si>
  <si>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Городнянський</t>
  </si>
  <si>
    <t>Городнянський район,                        м. Городня</t>
  </si>
  <si>
    <t>рішення Чернігівського облавиконкому від 10.06.1972 року № 303;                         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t>
  </si>
  <si>
    <t>Дружби народів</t>
  </si>
  <si>
    <t xml:space="preserve">Городнянський район,                          с. Сеньківка  </t>
  </si>
  <si>
    <t>Сеньківська сільська рада Городнянського району</t>
  </si>
  <si>
    <t>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t>
  </si>
  <si>
    <t>Тупичівський</t>
  </si>
  <si>
    <t xml:space="preserve">Городнянський район,                          с. Тупичів  </t>
  </si>
  <si>
    <t>Тупичівська сільська рада Городнянського району</t>
  </si>
  <si>
    <t>Панський парк</t>
  </si>
  <si>
    <t xml:space="preserve">Козелецький район,                               с. Савин </t>
  </si>
  <si>
    <t>Стольненський парк</t>
  </si>
  <si>
    <t>Менський район,                                           с. Стольне</t>
  </si>
  <si>
    <t xml:space="preserve">рішення Чернігівського облвиконкому від 06.04.1971 року № 168;                  рішення Чернігівського облвиконкому від 10.06.1972 року № 303;                      рішення Чернігівського олблвиконкому від 27.12.1984 року № 454;                               рішення Чернігівського облвиконкому від 28.08.1989 року № 164   </t>
  </si>
  <si>
    <t>Новгород-Сіверський район,                            м. Новгород-Сіверський</t>
  </si>
  <si>
    <t xml:space="preserve">Рівчак-Степанівський парк </t>
  </si>
  <si>
    <t>Носівський район,                               с. Рівчак-Степанівка</t>
  </si>
  <si>
    <t>Рівчак-Степанівська сільська рада Носівського району</t>
  </si>
  <si>
    <t>Софіївський старовинний парк</t>
  </si>
  <si>
    <t>Носівський район,                               с. Софіївка</t>
  </si>
  <si>
    <t>ДАЛГС СП "Носівкарайагролісництво"</t>
  </si>
  <si>
    <t>Срібнянський район,                          смт. Срібне</t>
  </si>
  <si>
    <t>Талалаївський</t>
  </si>
  <si>
    <t xml:space="preserve">Талалаївський район,                                    кв. 16 Талалаївського лісництва </t>
  </si>
  <si>
    <t>Червоно-Плугатарський</t>
  </si>
  <si>
    <t>Талалаївський район, с. Червоний Плугатар</t>
  </si>
  <si>
    <t>Лизогубівський (Седнівський) парк</t>
  </si>
  <si>
    <t>Чернігівський район,                         смт. Седнів</t>
  </si>
  <si>
    <t>Седнівська селищна рада</t>
  </si>
  <si>
    <t xml:space="preserve">рішення Чернігівського облвиконокому від 08.09.1958 року № 861;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t>
  </si>
  <si>
    <t>Болдина гора</t>
  </si>
  <si>
    <t>м. Чернігів,                                                  вул. Толстого</t>
  </si>
  <si>
    <t xml:space="preserve">рішення Чернігівського облвиконокому від 08.09.1958 року № 861;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        </t>
  </si>
  <si>
    <t>м. Чернігів,                                                 вул. Шевченка</t>
  </si>
  <si>
    <t>рішення Чернігівського облвиконкому від 28.03.1964 року № 121;                           рішення Чернігівського облвиконкому від 10.06.1972 року № 303;                                     рішення Чернігівського облвиконкому від 27.12.1984 року № 454;                            рішення Чернігівського облвиконкому від 28.08.1989 року № 164</t>
  </si>
  <si>
    <t>Графський парк                      (парк Ніжинського педінституту)</t>
  </si>
  <si>
    <t>Ніжинський район,                               м. Ніжин</t>
  </si>
  <si>
    <t>КП "Графський парк"</t>
  </si>
  <si>
    <t>рішення Чернігівського облвиконкому від 28.03.1964 року № 121;                         рішення Чернігівського облвиконкому від 10.06.1972 року № 303;                      рішення Чернігівського олблвиконкому від 27.12.1984 року № 454</t>
  </si>
  <si>
    <t>рішення Чернігівського облвиконкому від 27.04.1964 року № 236; рішення Чернігівського облвиконкому від 04.12.1978 року № 529; 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t>
  </si>
  <si>
    <t xml:space="preserve">рішення Чернігівського облвиконкому від 06.04.1971 року № 168;                         рішення Чернігівського облвиконкому від 10.06.1972 року № 303;                                                  рішення Чернігівського облвиконкому від 28.08.1989 року № 164                                                                                                            </t>
  </si>
  <si>
    <t xml:space="preserve">рішення Чернігівського облвиконкому від 27.12.1984 року № 454;                                                      рішення Чернігівського облвиконкому від 28.08.1989 року № 164;                         рішення Чернігівського облвиконкому від 31.07.1991 року № 159   </t>
  </si>
  <si>
    <t xml:space="preserve">загально-зоологічних </t>
  </si>
  <si>
    <t xml:space="preserve">Разом пам`яток природи комплекних </t>
  </si>
  <si>
    <t>пам'ятка природи</t>
  </si>
  <si>
    <t xml:space="preserve">дендрологічний парк </t>
  </si>
  <si>
    <t xml:space="preserve">зоологічний парк </t>
  </si>
  <si>
    <t xml:space="preserve">парк-пам'ятка садово-паркового мистецтва </t>
  </si>
  <si>
    <t>Всього парків-пам'яток садово-паркового мистецтва загальнодержавного значення</t>
  </si>
  <si>
    <t>Всього територій та  об'єктів загальнодержавного значення</t>
  </si>
  <si>
    <t>Разом заказників  ентомологічних</t>
  </si>
  <si>
    <t>іхтіологічних</t>
  </si>
  <si>
    <t xml:space="preserve"> пам'ятка природи </t>
  </si>
  <si>
    <t xml:space="preserve">пам'ятка природи </t>
  </si>
  <si>
    <t>геологічниа</t>
  </si>
  <si>
    <t>Всього заповідних урочищ місцевого значення</t>
  </si>
  <si>
    <t>Всього парків-пам'яток садово-паркового мистецтва місцевого значення</t>
  </si>
  <si>
    <t>98188 м. Феодосія,сел. Курортне</t>
  </si>
  <si>
    <t>Постанова РМ УССРвід 9.08. 1979 р. № 386</t>
  </si>
  <si>
    <t>Державне управліннясправами ПрезидентаУкраїни</t>
  </si>
  <si>
    <t>Постанова РМ УССРвід 9.06. 1991 р. № 64</t>
  </si>
  <si>
    <t>м. Ялта,сел. Нікіта</t>
  </si>
  <si>
    <t>Постанова РМ УССРвід 20.02.1973 р. № 84</t>
  </si>
  <si>
    <t>98213 Ленінський р-н,м. Щолкіне</t>
  </si>
  <si>
    <t>Указ Президента України від12.05.1998 р. № 458/98</t>
  </si>
  <si>
    <t>Ленінський р-н,с. Яковенкове,вул.. Чорноморська, 1а</t>
  </si>
  <si>
    <t>Указ ПрезидентаУкраїни від12.05.1998 р. № 458/98</t>
  </si>
  <si>
    <t>Указ ПрезидентаУкраїни від11.12.2009 р. № 1037/2009</t>
  </si>
  <si>
    <t>Запрудниньське л-во, кв.32 сел. Партеніт</t>
  </si>
  <si>
    <t>Сімферопольський р-н, с. Пожарське</t>
  </si>
  <si>
    <t>Ленінський р-н,с. Кам'янка</t>
  </si>
  <si>
    <t>Новокленівське л-во, кв. 74,75,84-86</t>
  </si>
  <si>
    <t>Білогірський р-н, с. Мелихово, Пристепне л-во кв. 25,26,28,29,32,33.</t>
  </si>
  <si>
    <t>Судакське л-во кв.42-46,67</t>
  </si>
  <si>
    <t>Пост РМ УРСРвід 28.10.1974 р. № 500</t>
  </si>
  <si>
    <t>Указ Президента Українивід 31.08.2012 р. № 527/2012</t>
  </si>
  <si>
    <t>Ленінський р-н, с. Астаніне</t>
  </si>
  <si>
    <t>Бахчисарайській р-н Михайлівське л-во долина р. Кача кв. 55-57,61</t>
  </si>
  <si>
    <t>ДП «Білогірське ЛГ»     ДП «Алуштинське ЛГ»   ДП «Судакське ЛМГ»</t>
  </si>
  <si>
    <t>Пост. РМ УРСР від 13.02.1989 р.№ 53</t>
  </si>
  <si>
    <t>м. Старий Крим, Старокримське л-во, кв. 13</t>
  </si>
  <si>
    <t>Білогірський р-н,с. Біла Скеля</t>
  </si>
  <si>
    <t>Пост. РМ УРСР від 30.03.1981 р.№ 145</t>
  </si>
  <si>
    <t>м. Ялта, смт. Сімеїз</t>
  </si>
  <si>
    <t>Судакський р-н,с. Новий світ,Морське л-во, кв. 45</t>
  </si>
  <si>
    <t>Бахчисарайській р-н,с. Залісне</t>
  </si>
  <si>
    <t>Пост. РМ УРСР від.30.03.1981 р.№145</t>
  </si>
  <si>
    <t>Білогірський р-н, с. Новокленівка, Новокленівське л-во, кв.75,   східна частина Карабі-Яйли</t>
  </si>
  <si>
    <t>Білогірський р-н ,с. Новокленівка, Новокленівське л-во, кв.14</t>
  </si>
  <si>
    <t xml:space="preserve">Сімферопольський р-н, с. Перевальне </t>
  </si>
  <si>
    <t>Підприємство «Кизил- Коба»</t>
  </si>
  <si>
    <t>Ленінський р-н, с. Вулканівка</t>
  </si>
  <si>
    <t>Урочище"Демерджи"</t>
  </si>
  <si>
    <t>м. Алушта, с. Лучисте,Алуштинське л-во, кв. 38</t>
  </si>
  <si>
    <t>Пост. РМ УРСРвід 30.03.1981 р.№ 145</t>
  </si>
  <si>
    <t>Привітненьське л-во,кв. 48</t>
  </si>
  <si>
    <t>Пост. РМ УРСРвід 14.10.1975 р. № 780-р</t>
  </si>
  <si>
    <t>Нікітський ботанічний сад</t>
  </si>
  <si>
    <t>м. Ялта, сел. Нікіта</t>
  </si>
  <si>
    <t>98676 м. Ялта,м. Алупка,Шоссе Дворцовое, 10</t>
  </si>
  <si>
    <t>Пост.колегії Держкомприроди УССР від 22.07.1972 р.;Пост.Держкомитета Української ССР з екології та рац.природ. від 30.08.1990 р. № 18</t>
  </si>
  <si>
    <t>98640м. Ялта, с. Гурзуф,вул.. Ленінградська, 10</t>
  </si>
  <si>
    <t>м. Ялта, сел. Гурзуф</t>
  </si>
  <si>
    <t>Пост. РМ УРСР від 29.01.1975 р. № 105Пост.колегії Держкомітет УССР з охорони природи від 22.07.1972 р.</t>
  </si>
  <si>
    <t>м. Ялта,сел. Лівадія</t>
  </si>
  <si>
    <t>м. Ялта, сел. МасандраМасандрівський паркб. 40</t>
  </si>
  <si>
    <t>98600 м. Ялта, Парковий проїзд, ½</t>
  </si>
  <si>
    <t>Пост. РМ УРСР від 29.01.1960 р. № 105Пост. Держком.УССР з екол та раціон.природоп. від 30.08.1990 р.  № 18</t>
  </si>
  <si>
    <t>98690 м. Ялта, сел. Форос</t>
  </si>
  <si>
    <t>98662 м. Ялта, сел. Гаспра-2</t>
  </si>
  <si>
    <t>Джанкойський р-н ,с. Прозрачне</t>
  </si>
  <si>
    <t>Пост. ВР АРК від. 16.02.2000р. № 913-2/2000</t>
  </si>
  <si>
    <t>Пост. ВР АРК від. 16.02.2000 р. № 913-2/2000</t>
  </si>
  <si>
    <t>Ленінський р-н, сел. Багерове,с. Золоте,с. Чистопілля</t>
  </si>
  <si>
    <t>Постанова ВР АРК від 20.06.2007 р. № 509-5/07 «Про створення рег.ланд.парка «Карал.» в АРК</t>
  </si>
  <si>
    <t>м. Феодосія, сел. Орджонікідзе,с. Насипне,сел. Коктебель</t>
  </si>
  <si>
    <t xml:space="preserve">Орджонікідзівська с/р, Насипновська с/р, Коктебельська с/р </t>
  </si>
  <si>
    <t>Постанова ВР АРК від 19.12.2007 р. № 708-5/07</t>
  </si>
  <si>
    <t xml:space="preserve">м. Судак,м. Феодосія </t>
  </si>
  <si>
    <t>Сонечнодолинська с/р, Щебетівська с/р</t>
  </si>
  <si>
    <t>Постанова ВР АРК від 17.09.2008 р. № 950-5/08</t>
  </si>
  <si>
    <t>с. Первомайське (Кіровський р-н),              с. Насипне, с. Коктебель     (м. Феодосія)</t>
  </si>
  <si>
    <t>Первомайська с/рНасипновська с/рКоктебельський с/р</t>
  </si>
  <si>
    <t>Постанова ВР АРК від 22.09.2010 р. № 1883-5/10</t>
  </si>
  <si>
    <t>Чорноморський р-н ,с. Оленівка</t>
  </si>
  <si>
    <t>Рішення Облвиконкому від. 20.05.1980 р.№ 353</t>
  </si>
  <si>
    <t>Ділянка степу ус. Клепиніне</t>
  </si>
  <si>
    <t>РішенняОблвиконкомувід. 15.04.1986 р. № 156</t>
  </si>
  <si>
    <t>Ділянка степу у с. Сонячне</t>
  </si>
  <si>
    <t>Симферопольський р-н, с. Сонячне</t>
  </si>
  <si>
    <t>Рішення Облвиконкому від. 15.04.1986 р.№ 156</t>
  </si>
  <si>
    <t>Цилінний степ у с. Григор'ївка</t>
  </si>
  <si>
    <t>Красногвардійський р-н, с. Григор'ївка</t>
  </si>
  <si>
    <t>Пост. ВР АРК від. 22.12.2010 р. № 126-6/10</t>
  </si>
  <si>
    <t>Пост. ВР АРК від. 21.12.2011 р. № 643-6/11</t>
  </si>
  <si>
    <t>Ленінський р-н, сел. Леніне</t>
  </si>
  <si>
    <t>ДП «Ленінське ЛГ»кв. 2-4</t>
  </si>
  <si>
    <t>Сімферопольський р-н  с. Перевальне, Перевальнинське л-во кв. 6-12,14,27,28–921гаБілогорський р-н: Красногірське л-во, кв.71 – 171 га;Міжгірське л-во, кв.43-45 - 408 га;</t>
  </si>
  <si>
    <t>ДП«Симферопольське ЛМГ»</t>
  </si>
  <si>
    <t>м. Алушта, с. Малий Маяк,Запруднинське л-во кв.8, 10, 11, 13</t>
  </si>
  <si>
    <t>Рішення Облвиконкомувід. 11.11.1979 р. № 617</t>
  </si>
  <si>
    <t>м. Алушта, с. Малий Маяк, Алуштинське л-во, кв. 70,71</t>
  </si>
  <si>
    <t>Чорноморський р-н, с. Красносільське,Окунівська с/р</t>
  </si>
  <si>
    <t>Симферопольський р-н, с. Пожарське</t>
  </si>
  <si>
    <t>Ніжньогірський р-н с. Ізобільне</t>
  </si>
  <si>
    <t>м. Ялта, сел. Нижня Ореанда</t>
  </si>
  <si>
    <t>м. Феодосія, сел. Орджонікідзе</t>
  </si>
  <si>
    <t>м. Алушта, с. Малий Маяк, Запруднинське л-во, кв. 12</t>
  </si>
  <si>
    <t>Рішення Облвиконкому від. 15.02.1964 р.№ 92</t>
  </si>
  <si>
    <t>м. Алушта, с. Семідвір'є Алуштинське л-во, кв. 53 вид. 18</t>
  </si>
  <si>
    <t xml:space="preserve">Ділянки дубовихгаїв "Дубки" </t>
  </si>
  <si>
    <t>Сімферопольський р-н, с. Партизани,Партизанське лісн., кв.89, вид.4;кв.4, вид.1</t>
  </si>
  <si>
    <t>Рішення Облвиконкому від 15.02.1964 р.№ 92</t>
  </si>
  <si>
    <t>Ділянка узбережжя у с. Миколаївка</t>
  </si>
  <si>
    <t>Бахчисарайський р-нс. Кудрино</t>
  </si>
  <si>
    <t>Бахчисарайський р-нс. Скалисте</t>
  </si>
  <si>
    <t>Бахчисарайський р-нс. Прохладне</t>
  </si>
  <si>
    <t>м. Ялта ,сел. Гаспра</t>
  </si>
  <si>
    <t>сан. Перлина – 2,1 га, Парус – 3,0 га, Дніпро - 0,5 га Ай-Тодорський Маяк, в/ч 49385 – 0,2 га, Санаторій „Дніпро" - 0,5 гаТОВ «Ялта-Верона» - 0,117га</t>
  </si>
  <si>
    <t>Рішення Облвиконкому від. 15.02.1964 р.№ 92Пост. ВР АРК від 21.0519.97 р. № 1170-1</t>
  </si>
  <si>
    <t>м. Ялта, смт. Гурзуф</t>
  </si>
  <si>
    <t>м. Алушта, сел. Партеніт</t>
  </si>
  <si>
    <t>м. Судак, с. Дачне</t>
  </si>
  <si>
    <t>м. Ялта, сел. Ореанда</t>
  </si>
  <si>
    <t>м. Ялта, сел. Берегове</t>
  </si>
  <si>
    <t>Пост. ВР АРК від 21.05.1997 р.№ 1170-1</t>
  </si>
  <si>
    <t>Пост. ВР АРК від 19.05.2005 р. № 1316-4/05</t>
  </si>
  <si>
    <t xml:space="preserve">м. Судак, с. Сонячна Долина </t>
  </si>
  <si>
    <t>м. Сімферополь, вул. Фрунзе, 30</t>
  </si>
  <si>
    <t>Білогірський р-н, с. Яблучне</t>
  </si>
  <si>
    <t>м. Судак, сел. Новий Світ Морське л-во</t>
  </si>
  <si>
    <t>ПАК у гориАю-Даг</t>
  </si>
  <si>
    <t>м. Алушта, сел. Партеніт, Запрудниньське л-во кв. 32</t>
  </si>
  <si>
    <t>Рішення Облвиконкому від 22.02.1972 р.№ 97</t>
  </si>
  <si>
    <t>ПАК між сел. Новий Світ і Судаком</t>
  </si>
  <si>
    <t>м. Судак, Судакське л-во</t>
  </si>
  <si>
    <t>ПАК у мису Чауда</t>
  </si>
  <si>
    <t xml:space="preserve">Ленінський р-н,с. Ярке </t>
  </si>
  <si>
    <t>Ленінський р-н, с. Ярке</t>
  </si>
  <si>
    <t>Ленінський р-н, с. Мар’ївка,с. Борисівка</t>
  </si>
  <si>
    <t>ПАК у мису Хроні</t>
  </si>
  <si>
    <t>Ленінський р-н, с. Осовини</t>
  </si>
  <si>
    <t>Ленінський р-н, с. Мисове</t>
  </si>
  <si>
    <t>Ленінський р-н, с. Кам'янське</t>
  </si>
  <si>
    <t>Чорноморський р-н, с. Оленівка</t>
  </si>
  <si>
    <t>Рішення Облвиконкомувід 22.02.1972 р. № 97</t>
  </si>
  <si>
    <t>м. Ялта, сел. Сімеїз</t>
  </si>
  <si>
    <t>ПАК у мису Ай-Тодор</t>
  </si>
  <si>
    <t>м. Ялта, сел. Гаспра</t>
  </si>
  <si>
    <t>ПАК у мису Плака</t>
  </si>
  <si>
    <t>м. Алушта,сел. Партеніт</t>
  </si>
  <si>
    <t>ПАК у с. Сонячногірське та с. Малоріченьське</t>
  </si>
  <si>
    <t>м. Алушта,с. Сонячногірськес. Малоріченьське</t>
  </si>
  <si>
    <t>Бахчисарайський р-н, с. Соколине, Соколине л-во, кв.20, від.2</t>
  </si>
  <si>
    <t>Бахчисарайський р-н, Михалівське л-во, кв. 43</t>
  </si>
  <si>
    <t>автоколона№14654</t>
  </si>
  <si>
    <t>Карстова шахтаМаксимовича</t>
  </si>
  <si>
    <t>Бахчисарайськийр-н, Куйбишевськел-во, кв. 85</t>
  </si>
  <si>
    <t>м. Ялта, с. Краснокам'янка</t>
  </si>
  <si>
    <t>м. Алушта, с. Кіпарісне,с. Бондаренкове</t>
  </si>
  <si>
    <t>Маломаякська с/рТОВ «Центр стратегічних інвестицій»</t>
  </si>
  <si>
    <t>Рішення Облвиконкому від 30.01.1969 р. № 19/8-67Постанова ВР АРК від 20.12.06 № 284-5/06</t>
  </si>
  <si>
    <t>Ділянка узбережжя між с. Сонячногірьське та Малоріченське</t>
  </si>
  <si>
    <t>м. Алушта, с. Сонячногірьське с. Малоріченське</t>
  </si>
  <si>
    <t>Рішення Облвиконкому від 30.01.1969 р. № 19/8-67</t>
  </si>
  <si>
    <t>м. Алушта,с. Лучистое Алуштинське л-во, кв.36 вид.1, півн. укізг. Демерджи</t>
  </si>
  <si>
    <t>ППВКХ м. Сімферополя</t>
  </si>
  <si>
    <t>Рішення Облвиконкомувід 01.12.1972 р. № 579</t>
  </si>
  <si>
    <t>Оголення скам'янілогопотоку вулканічної лави</t>
  </si>
  <si>
    <t>Сімферопольський р-н с. Петропавлівка,Петропавлівський кар’єр</t>
  </si>
  <si>
    <t>Ленінський р-н, с. Бондаренкове</t>
  </si>
  <si>
    <t>Рішення Облвиконкому від 22.09.1969 р.№ 634</t>
  </si>
  <si>
    <t>Парк санаторію"Дюльбер"</t>
  </si>
  <si>
    <t>м. Ялта,сел. Кореїз</t>
  </si>
  <si>
    <t>Санаторнийкомплекс"Дюльбер"</t>
  </si>
  <si>
    <t>Пост. ВР АРКвід26.04.2000 р.№ 1089-2/2000</t>
  </si>
  <si>
    <t>Сакськийкурортний парк</t>
  </si>
  <si>
    <t>Санаторій "ім.Ленина МОУкраїни "1 - ДП спец.санаторій ім.ак.Н.Н. Бурденко ЗАТ „Укрпрофздравніца" -1,2208га;2 - ЗАО „Санаторій Саки" - 18,2884га;3 - ПП ГусейновФ.К.-0,095 га;4 - Сакський військовий клин.санаторія ім. Н.И.Пирогова -10,9811 га;5 - ПП „Едельвейс"-0,1712га.</t>
  </si>
  <si>
    <t>РішенняОблвиконкомувід 15.04.1964 р.№ 92від 18.12.1984 р.№ 597</t>
  </si>
  <si>
    <t>Пост. ВР АРК від 26.04.2000 р № 1089-2/2000</t>
  </si>
  <si>
    <t>Пост. ВР АРК від. 26.04.2000 р. № 1089-2/2000</t>
  </si>
  <si>
    <t>м. Судак, Судакське л-во, кв. 39, вид. 10</t>
  </si>
  <si>
    <t>Рішення Облвиконкому від 01.12.1972 р.№ 579</t>
  </si>
  <si>
    <t>м. Ялта, с. Санаторне</t>
  </si>
  <si>
    <t>м. Ялта,ї с. Нижня Ореанда</t>
  </si>
  <si>
    <t>Пост. ВР АРКвід 21.05.1997 р. № 1170-1</t>
  </si>
  <si>
    <t>Пост. ВР АРК від 19.11.1998 р.№ 286-2/98</t>
  </si>
  <si>
    <t>98643 м. Ялта,сел. Данилівнавул.. Лісова, 4</t>
  </si>
  <si>
    <t>Парк "Еміра БухарськогоСейїд-Абдул-Ахад-Хана"</t>
  </si>
  <si>
    <t>м. Ялта, с. Ливадія</t>
  </si>
  <si>
    <t>Пост ВР АРК від 19.11.1998 р. № 286-2/98</t>
  </si>
  <si>
    <t>98613 м. Ялта,вул.. Комунарів, 12</t>
  </si>
  <si>
    <t>98654 м. Ялта, с. Отрадне</t>
  </si>
  <si>
    <t>Пост. ВР АРК від 16.02.2000 р.№ 913-2/2000</t>
  </si>
  <si>
    <t>м. Судак-2,вул.. Приморська, 21</t>
  </si>
  <si>
    <t>Пост. ВР АРК від 16.02.2000 р. № 913-2/2000</t>
  </si>
  <si>
    <t>Пост. ВР АРК від 18.10.2002 р.№ 295-3/02</t>
  </si>
  <si>
    <t>м. Алушта, Алуштинське л-во, кв. 1-10</t>
  </si>
  <si>
    <t>Рішення Облвиконкому від 20.05.1980 р.№ 353</t>
  </si>
  <si>
    <t>м. Алушта, Алуштинське л-во, кв. 43</t>
  </si>
  <si>
    <t>Сімферопольський р-н, с. Левадки, Партизанське л-во, кв. 17</t>
  </si>
  <si>
    <t>Гірсько-лісовий масив у с.Тополівка та с. Курське</t>
  </si>
  <si>
    <t>Мис Алчак у м. Судак</t>
  </si>
  <si>
    <t>м. Судак,Судакське лісництво, обхід №5</t>
  </si>
  <si>
    <t>Рішення Облвиконкому від 20.12.1988 р.№ 366</t>
  </si>
  <si>
    <t>Пост. ВР АРК від 21.05.1997 р.  № 1170-1</t>
  </si>
  <si>
    <t>Ботанічний сад при Тавридському національному університетііменіВ.І.Вернадського</t>
  </si>
  <si>
    <t>Тавриський національний університет ім. В.І . Вернадського</t>
  </si>
  <si>
    <t>Постанова ВР АРК від 21.04.2005  р.№ 1271-4/05</t>
  </si>
  <si>
    <t>м. Ялта,с. Виноградне</t>
  </si>
  <si>
    <t>МПП Зубкова О.А.Зооуголок «Сказка»</t>
  </si>
  <si>
    <t>Пост. ВР АРКвід 22.10.2003 р.№ 709-3/03</t>
  </si>
  <si>
    <t>Пост. ВР АРКвід 18.04.2012 р.№ 784-6/12</t>
  </si>
  <si>
    <t>"МисМарт'ян"</t>
  </si>
  <si>
    <t>ЯлтинськийГЛ</t>
  </si>
  <si>
    <t xml:space="preserve">Чорноморський район Оленьовський с/р Окуньовська с/р </t>
  </si>
  <si>
    <t>Всього територій та об`єктів ПЗФ:</t>
  </si>
  <si>
    <t>Луганський природний заповідник відділення "Стрільцівський степ"</t>
  </si>
  <si>
    <t xml:space="preserve">Чечельницький районБондурівська, Бритавська, Вербська, Демівська, Куренівська, Любомирська, Лузька, Стратіївська, Тартацька, Червоногреблянська сільські ради Чечельницької селищної ради Чечельницького районуТростянецький районс.Торканівка </t>
  </si>
  <si>
    <t>Бершадський районПоташнянська с/р,Бершадське лісництво,кв. 54-55</t>
  </si>
  <si>
    <t>Постанова РМ УРСР від 16.12.82р. №617</t>
  </si>
  <si>
    <t>Іллінецький районІллінецька міська рада ,Васильківська сільська рада (кв.36,37),Іллінецьке лісництво,кв.35-37, кв.47-50</t>
  </si>
  <si>
    <t>Постанова РМ УРСР від2.11.84р. №434</t>
  </si>
  <si>
    <t>Іллінецький районБілківська сільська радаДашівське лісництво кв. 75,76</t>
  </si>
  <si>
    <t>Козятинська сільська рада,Козятинське лісництво,кв. 8</t>
  </si>
  <si>
    <t>Постанова РМ УРСР від16.12.82р. №617</t>
  </si>
  <si>
    <t>Літинський районДяковецька сільська рада</t>
  </si>
  <si>
    <t>Мог. - Подільський район,Суботіївська сільська радас. Бронниця</t>
  </si>
  <si>
    <t>Мог. - Подільськийрайагроліс</t>
  </si>
  <si>
    <t>Постанова РМ УРСР від28.10.74р. №500</t>
  </si>
  <si>
    <t>Мог.- Подільський районВендичанська сільська радаЮрковецьке лісництво,кв.кв. 1-11,біля с. Вендичани</t>
  </si>
  <si>
    <t>Постанова РМ УРСР від03.08.78р. № 383</t>
  </si>
  <si>
    <t>Піщанський районСтавківська та Миролюбівська сільські радиРудницьке лісництво кв. кв. 10 -16 ,21-24,28,29,31,33</t>
  </si>
  <si>
    <t>Указ Президента від 21.02.02 № 167/2002</t>
  </si>
  <si>
    <t>Тростянецький район,Ободівська сільська рада,Цибулівське лісництвокв. . 28-38,43-49,55-58.</t>
  </si>
  <si>
    <t>Постанова РМ УРСР від13.02.89 р. №53</t>
  </si>
  <si>
    <t>Тульчинський районСуворівська сільська радаЖуравлівське лісництвокв. кв . 24-27, 36 -39поблизу с. Журавлівка</t>
  </si>
  <si>
    <t>Постанова РМ УРСР від16.12.82 р. №617</t>
  </si>
  <si>
    <t>Хмільницький районШироко - Гребельська сільська радаХмільницьке лісництво,кв.29</t>
  </si>
  <si>
    <t>Постанова Ради Міністрів УРСР від03.08.78 р.. № 383</t>
  </si>
  <si>
    <t>Чечельницький районБритавська сільська рада Бритавське лісництво,кв.кв. 24-26,39-42,53-72,76-110</t>
  </si>
  <si>
    <t>Постанова Ради Міністрів УРСР від 02.06.90 р.№ 123</t>
  </si>
  <si>
    <t>Ямпільський районГальжбіївська сільська радаПетрашівське лісництво, кв. 30,31,32</t>
  </si>
  <si>
    <t>Постанова Ради Міністрів УРСР від16.12.82 р.№ 617</t>
  </si>
  <si>
    <t>Ямпільський районСеверинівська сільська радаСеверинівське лісництво,кв.27-30</t>
  </si>
  <si>
    <t>Постанова РМ УРСР від02.11.84 р. № 434</t>
  </si>
  <si>
    <t>Указ Президента України від 21.02.02. № 167/2002</t>
  </si>
  <si>
    <t>Жмеринський район,Браїлівська сільська рада,Гніванське лісництво кв.32-35</t>
  </si>
  <si>
    <t>Постанова Ради Міністрів УРСР від28.10.74 р. № 500</t>
  </si>
  <si>
    <t>Могилів - Подільський район,Юрковецька сільська рада,Юрковецьке лісництво ,кв.6-15</t>
  </si>
  <si>
    <t>Немирівський район,Новообіходська  сільська рада,Брацлавське лісництво,кв.1-4</t>
  </si>
  <si>
    <t>Постанова Ради Міністрів УРСР від16.12.82 р. № 617</t>
  </si>
  <si>
    <t>Немирівський район,Марківська сільська рада,Брацлавське лісництво,кв. 35-40</t>
  </si>
  <si>
    <t>Постанова РМ УРСР від28.10.74 р. № 500</t>
  </si>
  <si>
    <t>Вінницький район,Михайлівське лісництво- кв. 15-34Стрижавська с/р - кв. 15,17-21,25,26 =424,0 гаСосонська с/р -кв. 16,22-24 =198,0 гаСтадницька с/р - кв. 27-34=431,0га</t>
  </si>
  <si>
    <t>Жмеринський район:с. Лисогірка,с .Почапинці,Літинський район:с. Багринівці,с. Бірків,с. Горбівці,с. Микулинці</t>
  </si>
  <si>
    <t>Лисогірська сільська рада -59,5 га,Почапинецька сільська рада -716,1 га,Багриновецька сільська рада -499,8 га,Бірківська сільська рада -618,3 га,Горбовецька сільська рада -366,1 га,Микулинецька сільська рада -154,3 га,Літинський виробничий рибцех-444,8 гаЛітинський торфозавод -150,0 гаАдміністрація автомобільних доріг у Вінницькій області -9,8 га</t>
  </si>
  <si>
    <t>Указ Президента України від 21.02.02 № 167/ 2002</t>
  </si>
  <si>
    <t>Урочище "Княгиня"</t>
  </si>
  <si>
    <t>Піщанський район,Піщанська с/р,Піщанське лісництво квартали - 1,2</t>
  </si>
  <si>
    <t>Розпорядження Ради Міністрів УРСР від 14.10.75 р. № 780-Р</t>
  </si>
  <si>
    <t>Урочище "Стінка"</t>
  </si>
  <si>
    <t>Ямпільський районПетрашівська с/рПетрашівське лісництво , кв.20</t>
  </si>
  <si>
    <t>Чечельницький районЧечельницька селищна рада, смт. Чечельник, правий берег р. Савранки</t>
  </si>
  <si>
    <t>Постанова Ради Міністрів УРСР від 28.12.89 р. № 324</t>
  </si>
  <si>
    <t>Чечельницький районЧечельницька селищна рада</t>
  </si>
  <si>
    <t>Літинський район,Громадська с/р,Соснівська с/рЛітинське лісництво, кв.23,д. 1</t>
  </si>
  <si>
    <t xml:space="preserve">Розпорядження Ради Міністрів УРСР від 14.10.75 р.№ 780 - р. </t>
  </si>
  <si>
    <t>Хмільницький район,с. Рибчинці с. Маркуші</t>
  </si>
  <si>
    <t>“Віноблагроліс”,Рибчинецька сільська рада</t>
  </si>
  <si>
    <t>Могилів -                       Подільський район,с . Грушка, правий берег р. Мурафи, на північний схід від села</t>
  </si>
  <si>
    <t xml:space="preserve">Постанова Ради Міністрів УРСР від 21.03.84 р. № 139 </t>
  </si>
  <si>
    <t>Могилів - Подільський район,с.Немія, північно- західна околиця м. Могилева -Подільського</t>
  </si>
  <si>
    <t>Постанова Ради Міністрів УРСР від 21.03.84 р. № 139</t>
  </si>
  <si>
    <t>Могилів -Подільський район,північно - східна околиця с. Бернашівки</t>
  </si>
  <si>
    <t>Чернівецький район,с.Бабчинці , вздовжр. БушанкиЯмпільський районс.Буша</t>
  </si>
  <si>
    <t>ТОВ  Чернівецьке районне спеціалізоване лісогосподарське підприємство "Райкомунліс",Бушанська сільська рада</t>
  </si>
  <si>
    <t>Розпорядження Ради Міністрів УРСР від 14.10.75 р. № 780</t>
  </si>
  <si>
    <t>Жмеринський район,Чернятинська сільська рада</t>
  </si>
  <si>
    <t>Постанова Ради Міністрів УРСР від29.01.60 р. № 105</t>
  </si>
  <si>
    <t>Муровано -Куриловецький район,с. Немерче</t>
  </si>
  <si>
    <t>Немирівський район,м. Немирів,вул. Шевченка ,1</t>
  </si>
  <si>
    <t>Томашпільський район.Марківська сільська рада,с. Антопіль</t>
  </si>
  <si>
    <t>Тростянецький район, Верхівська сільська рада</t>
  </si>
  <si>
    <t>Постанова Ради Міністрів УРСР від 29.01.60 р. № 105</t>
  </si>
  <si>
    <t>Тростянецький район,Ободівська сільська рада</t>
  </si>
  <si>
    <t>Ободівська школа - інтернат</t>
  </si>
  <si>
    <t>Тульчинський районс. Печера</t>
  </si>
  <si>
    <t>Постанова колегії Держком-природи по охороні природи від 17.12.84 р. № 49</t>
  </si>
  <si>
    <t>Хмільницький район,Хмільницька міська рада,вул. Шевченка,20</t>
  </si>
  <si>
    <t>Постанова колегії Держком-природи по охороні природи від 27.07.87 р. № 25</t>
  </si>
  <si>
    <t>Хмільницький район,Хмільницька міська  рада,вул. Першого Травня, 63</t>
  </si>
  <si>
    <t>Постанова колегії Держком-природи по охороні природи від 10.06.82 р. № 14</t>
  </si>
  <si>
    <t>м. Вінниця, вул. Пирогова,155</t>
  </si>
  <si>
    <t>Постанова колегії Держком-природи від 27.07.77 р. № 25</t>
  </si>
  <si>
    <t>м.Вінниця,вул. Хлібна,1</t>
  </si>
  <si>
    <t>Тиврівський район:Сутиська селищна рада, Тиврівська селищна рада, Довгополівська с/р, Дзвониська с/р, Шендерівська с/р, Колюхівська с/р, Маловулизька с/р</t>
  </si>
  <si>
    <t>м..Могилів-Подільський, . – 1629,03гаМогилів-Подільський район;Бронницька, Ярузька, Суботівська с/р – 3420,0га.Ямпільський район – Бушанська, Гальжбіївська, Михайлівська с/р – 1670,45га.</t>
  </si>
  <si>
    <t>м..Могилів-Подільський,Бронницька, Ярузька, Суботівська с/рБушанська, Гальжбіївська, Михайлівська с/р</t>
  </si>
  <si>
    <t>Рішення 27 сесії Вінницької обласної ради 5 скликання  № 903 від 10 грудня 2009 рокуРішення 5сесії Вінницької обласної ради 6 скликання  № 104 від 29 квітня 2011року</t>
  </si>
  <si>
    <t>Чернівецька селищна рада – 78,8 ГАБабчинецька с/р-72,7 га, Вило-Ярузька с/р-1152,2 га, Гонтівська с/р- 53,0 га, Лозівська с/р-476,9 га, Мазурівська с/р- 537,2 га</t>
  </si>
  <si>
    <t>смт. Чернівціс.Гамулівка с. Коси,      с. Лозовас. Вила Ярузькіс.Скалопільс.Скорячий Яр, с. Гонтівкас. Мазурівка</t>
  </si>
  <si>
    <t>Барський районс.ГайовеГаєвська сільська рада</t>
  </si>
  <si>
    <t>Бершадський районМаньківська сільська радаСумівське лісництво кв. 40-57</t>
  </si>
  <si>
    <t>Бершадський районСумівська сільська радаСумівське лісництвокв.12, діл. 9</t>
  </si>
  <si>
    <t>Розпорядження № 421 від 25.10.77 р.</t>
  </si>
  <si>
    <t>Вінницький районСтрижавська сільська радаЯкушинецьке лісництво кв.41, діл. 3-6</t>
  </si>
  <si>
    <t>Вінницький районСтрижавська сільська рада</t>
  </si>
  <si>
    <t>Іллінецький районс.КантелинаКантелинська сільська рада</t>
  </si>
  <si>
    <t>Козятинський районс. ЗбаражЗбаразька сільська рада</t>
  </si>
  <si>
    <t>Крижопільський районс.Вільшанка</t>
  </si>
  <si>
    <t>Крижопільський районс.Джугастра</t>
  </si>
  <si>
    <t>Могилів –Подільський районс. Бронниця</t>
  </si>
  <si>
    <t>Могилів –Подільський районс. Слобода Яришівська</t>
  </si>
  <si>
    <t>Могилів –Подільський районс. Бернашівка</t>
  </si>
  <si>
    <t>Мурованокуриловецький районс.В.Ольчедаїв</t>
  </si>
  <si>
    <t>Розпорядження виконкому № 336-р від 04.09.1978 р.</t>
  </si>
  <si>
    <t>“Наддністрянський”</t>
  </si>
  <si>
    <t>Мурованокуриловецький районс.Наддністрянське</t>
  </si>
  <si>
    <t>Рішення облвиконкому № 263 від 25.10.90 р.</t>
  </si>
  <si>
    <t>Немирівський районс. Анциполівка</t>
  </si>
  <si>
    <t>Рішення  № 59327 сесії 3 скликання обласної ради від 19.02.2002 р.</t>
  </si>
  <si>
    <t>Немирівський районс.Грабівці</t>
  </si>
  <si>
    <t>Немирівський  район,верхів‘я  Ладижинського  водосховища з прибережною  смугою</t>
  </si>
  <si>
    <t xml:space="preserve">Немирівський  район с. Кіровка   </t>
  </si>
  <si>
    <t xml:space="preserve">Вінницьке обласне комунальне спеціалізоване лісогосподарське підприємство “Віноблагроліс”  </t>
  </si>
  <si>
    <t>Піщанський районПіщанська селищна радаПіщанське лісництво кв. 17,18</t>
  </si>
  <si>
    <t>Рішення облвиконкому № 371 від 29.08.84 р., № 91 від 03.04.90 р.</t>
  </si>
  <si>
    <t>Піщанський районМиролюбівська сільська радаРудницьке лісництво кв. 35</t>
  </si>
  <si>
    <t xml:space="preserve">Рішення облвиконкому №309 від 20.12.90 </t>
  </si>
  <si>
    <t>Піщанський районБолганська сільська рада( в 5 км від центра села)</t>
  </si>
  <si>
    <t>Розпорядження Вінницької облдержадміністрації № 200 від 22.12.95 р.</t>
  </si>
  <si>
    <t>Тиврівський районДовгополівська сільська рада</t>
  </si>
  <si>
    <t>Тиврівський  районс. Рогізне</t>
  </si>
  <si>
    <t>Томашпільський районс. Вила</t>
  </si>
  <si>
    <t xml:space="preserve">Томашпільський район с. Стіна </t>
  </si>
  <si>
    <t>Тростянецький район Ободівська сільська радаОбодівське лісництво, кв.24, діл.1</t>
  </si>
  <si>
    <t>Тростянецький районЦибулівська сільська рада</t>
  </si>
  <si>
    <t>Тростянецький районсмт. Тростянець</t>
  </si>
  <si>
    <t>Тульчинський район (за селом Дранка)</t>
  </si>
  <si>
    <t>Дранська сільська рада</t>
  </si>
  <si>
    <t>Тульчинський район(північна частина с. Клебані, лівий берег р. Сільниці)</t>
  </si>
  <si>
    <t>Клебанська сільська рада</t>
  </si>
  <si>
    <t>Тульчинський районс. Суворівське</t>
  </si>
  <si>
    <t>Тульчинський районс.Клебаньс.Михайлівка</t>
  </si>
  <si>
    <t>СТОВ “Перше травня”СТОВ “Добробут”</t>
  </si>
  <si>
    <t>Чечельницький районс. ВербкаЧервоногреблянське лісництвокв. 6, діл. 3</t>
  </si>
  <si>
    <t>Рішення облвиконкому № 599 від 17.11.81 р.</t>
  </si>
  <si>
    <t>“Червоногреблянський”</t>
  </si>
  <si>
    <t>Чечельницький районс. Червона ГребляЧервоногреблянське лісництвокв.22-26; 31-39; 46-52;57-61; 65-69,135</t>
  </si>
  <si>
    <t>Рішення облвиконкому № 263  від 25.10.90 р.</t>
  </si>
  <si>
    <t>Шаргородський районс. Копистирин(заплава річки Мурафа між с. Копистирин та с. Федорівка)</t>
  </si>
  <si>
    <t>Крижопільський районс.Вербка (долина річки Марківка)</t>
  </si>
  <si>
    <t>Іллінецький районТягунська с/рс.Володимирівка</t>
  </si>
  <si>
    <t>Могилів –Подільський районс. Яришів</t>
  </si>
  <si>
    <t>Могилів –Подільський районс.Козлів</t>
  </si>
  <si>
    <t>Козятинський район, с.Махаринці</t>
  </si>
  <si>
    <t>Барський район, Матійківська сільська рада, Барське лісництво, кв.74 діл.5</t>
  </si>
  <si>
    <t>Калинівський районс.СальникКалинівське лісництво, кв.104 діл. 1</t>
  </si>
  <si>
    <t>Немирівський район, Гриненська сільська рада, Брацлавське лісництво, кв. 58 діл. 8.</t>
  </si>
  <si>
    <t>Чернівецький район, Білянська сільська рада, Моївське лісництво, кв.5 діл.1</t>
  </si>
  <si>
    <t>Жмеринський район, Мовчанівська сільська рада, с.Мовчани(лівий берег р.Мурашка)</t>
  </si>
  <si>
    <t>Муровано-Куриловецький районс. Жванс. Наддністрянське</t>
  </si>
  <si>
    <t>Могилів-Подільський ДЛГТОВ Мур-Куриловецький “Райкомунліс”Жванська сільська радаНаддністрянська сільська рада</t>
  </si>
  <si>
    <t xml:space="preserve">Немирівський район, Стрільчинецька сільська рада, Немирівське лісництво, кв.131, 132 (біля с.Стрільчинці) </t>
  </si>
  <si>
    <t xml:space="preserve">Піщанський район, Болганська сільська рада(Західна частина с.Болган) </t>
  </si>
  <si>
    <t>Піщанський район, Болганська сільська рада, с.Болган(по лівий берег р.Кам’янка)</t>
  </si>
  <si>
    <t>Теплицький район, Брідоцька сільська рада, с.Брідок(південна околиця села)</t>
  </si>
  <si>
    <t>Теплицький район с.Росоша,  с.Веселівка(південно-східна околиця сіл)</t>
  </si>
  <si>
    <t xml:space="preserve"> Росошанська сільська рада Веселівська сільська рада</t>
  </si>
  <si>
    <t>Тульчинський район, Печерська сільська рада(вздовж р.Південний Буг в межах Печерської сільської ради)</t>
  </si>
  <si>
    <t>Тульчинський район Кинашівська сільська рада(на півд.сх в 2,5 км від с.Мазурівка)</t>
  </si>
  <si>
    <t>Розпорядження облдержадміністрації №200 від 22.12.95р</t>
  </si>
  <si>
    <t>Рішення 11 сесії 23 скликання обласної ради від 17.12.99 року</t>
  </si>
  <si>
    <t>Тульчинський район,  с. Суворівка</t>
  </si>
  <si>
    <t>Чернівецький район, Вил- Ярузька сільська рада, Лозівська сільська рада, Мазурівська сільська рада(між селами Скалопів і Вила Ярузькі, долина р.Мурафа)</t>
  </si>
  <si>
    <t>Рішення облвиконкому№ 263 від 28.10.90р.</t>
  </si>
  <si>
    <t>Погребищенський район,с.Гопчиця</t>
  </si>
  <si>
    <t>СТОВ  “Урожай” с.БухниСТОВ “Новофастівське”</t>
  </si>
  <si>
    <t>Тростянецький район,    с. Четвертинівка</t>
  </si>
  <si>
    <t>Іллінецький районс.Білки</t>
  </si>
  <si>
    <t>Іллінецький районс.Слободище</t>
  </si>
  <si>
    <t>Козятинський район, с.Немиринці</t>
  </si>
  <si>
    <t>Козятинський район, с.Перемога</t>
  </si>
  <si>
    <t>Дмитрашківська с/рВОКСЛП"Віноблагроліс"(Кв.19,21,22)(126,9га)</t>
  </si>
  <si>
    <t>Піщанський район, Дмитрашківська сільська рада, с.Дмитрашківка(по лівий берег р.Кам’янка)</t>
  </si>
  <si>
    <t>Дзюньківська с/р(4,0га) -ВОКСЛП “Віноблагроліс”(3,4га)Павлівська с/р(9,2га) -ВОКСЛП “Віноблагроліс”(26,9га)Саражинецька с/р(80,3га) -ВОКСЛП “Віноблагроліс”(78,4га) ВОКСЛП “Віноблагроліс”Кв.54(вид.2)Кв.73(вид1-9)Кв.46(вид2-4)Кв.47(вид1,2</t>
  </si>
  <si>
    <t>Погребищенський районДзюньківська с/рПавлівська с/рСаражинецька с/рВОКСЛП"Віноблагроліс"</t>
  </si>
  <si>
    <t>Завадівська с/р(4,3га)ВОКСЛП"Віноблагроліс"(по Завадівській с/р- 3,2га)(по Петрашівській с/р- 19,2га)Кв.29(вид.19-20), 30.</t>
  </si>
  <si>
    <t>Теплицький районЗавадівська с/рПетрашівська с/рВОКСЛП"Віноблагроліс</t>
  </si>
  <si>
    <t>Теплицький районТеплицька селищна радаВОКСЛП"Віноблагроліс"(56,2га) Кв.15.</t>
  </si>
  <si>
    <t>Теплицький районТеплицька селищна рада</t>
  </si>
  <si>
    <t>Теплицький районКивачівська с/р</t>
  </si>
  <si>
    <t>Теплицький районСашанська с/р</t>
  </si>
  <si>
    <t>Теплицький районСокирянська с/р</t>
  </si>
  <si>
    <t>Тростянецький район,    с.Ободівка</t>
  </si>
  <si>
    <t>Тростянецький район,    с.Новоободівка</t>
  </si>
  <si>
    <t>«Урочище«Стінка»</t>
  </si>
  <si>
    <t xml:space="preserve">Теплиць кий р-нТополівська с/р </t>
  </si>
  <si>
    <t>«Урочище«Березина»</t>
  </si>
  <si>
    <t xml:space="preserve">Теплицький р-нРосошанська  с/р </t>
  </si>
  <si>
    <t>«Урочище«Кесарка»</t>
  </si>
  <si>
    <t xml:space="preserve">Теплиць кий р-нКивачівська  с/р </t>
  </si>
  <si>
    <t>«Урочище«Пропадюще»</t>
  </si>
  <si>
    <t xml:space="preserve">Теплицький р-нМаломочульська с/р </t>
  </si>
  <si>
    <t>«Урочище«Савранський ліс»</t>
  </si>
  <si>
    <t xml:space="preserve">Теплиць кий р-нМаломочульська с/р </t>
  </si>
  <si>
    <t>«Урочище«Бурлацький ліс»</t>
  </si>
  <si>
    <t xml:space="preserve">Теплиць кий р-нОрлівська с/р </t>
  </si>
  <si>
    <t>«Урочище«Малий Довжок»</t>
  </si>
  <si>
    <t xml:space="preserve">Теплиць кий р-нБрідоцька с/р </t>
  </si>
  <si>
    <t>«Урочище«Великий Довжок»</t>
  </si>
  <si>
    <t xml:space="preserve">Теплиць кий р-нСоболівська с/р </t>
  </si>
  <si>
    <t>«Урочище«Дубина»</t>
  </si>
  <si>
    <t>«Урочище«Білашків»</t>
  </si>
  <si>
    <t>«Урочище«Яструб»</t>
  </si>
  <si>
    <t xml:space="preserve">Теплиць кий р-нВеликомочульська с/р </t>
  </si>
  <si>
    <t xml:space="preserve">Теплиць кий р-нВеликомочульська  с/р </t>
  </si>
  <si>
    <t>Могилів-Подільський  р-нс. Кричанівка</t>
  </si>
  <si>
    <t>Моївська с/р Чернівецький р-н</t>
  </si>
  <si>
    <t>Рішення 11 сесії Вінницької обласної ради 6 скликання № 334 від 27.04.12р.</t>
  </si>
  <si>
    <t xml:space="preserve">Липовецький район, с.Вербівка </t>
  </si>
  <si>
    <t>Літинський районс. Горбівці(західніше села)</t>
  </si>
  <si>
    <t>Рішення облвиконкому   № 384 від 18.08.83</t>
  </si>
  <si>
    <t>Муровано-Куриловецький район с. ЖитникиМуровано-Куриловецьке лісництвокв. 13,14</t>
  </si>
  <si>
    <t xml:space="preserve">Немирівський  район, с. Медвежа  </t>
  </si>
  <si>
    <t>Немирівський район с.Кірово (на схід)</t>
  </si>
  <si>
    <t>Оратівський район с. Осична в долині р. Стара Живка</t>
  </si>
  <si>
    <t>Приватне орендне СП“Авангард”</t>
  </si>
  <si>
    <t>Оратівський район   с.Мала Ростівка (в долині безіменного струмка)Чагівська сільська рада</t>
  </si>
  <si>
    <t>Оратівський районс. СинарнаСтрижаківська сільська рада</t>
  </si>
  <si>
    <t>Погребищенський районЛевківська сільська рада (початок р. Рось)</t>
  </si>
  <si>
    <t>Рішення 11 сесії 23 скликання обласної ради від 17.12 99</t>
  </si>
  <si>
    <t>Тростянецький район,    с.Демидівка</t>
  </si>
  <si>
    <t>Жмеринський район,Куриловецька с/р</t>
  </si>
  <si>
    <t>Хмільницький район – Кривошиївська, Лознянська, Маркушівська, Марянівська, Пустовійтівська, Рибчинецька, Скаржинецька, Сьомаківська, Уланівська с/р</t>
  </si>
  <si>
    <t xml:space="preserve">Жмеринський район </t>
  </si>
  <si>
    <t>Потоківська сільська радаТОВ “Рижавське”</t>
  </si>
  <si>
    <t>Хмільницький район,  Широко-Гребельська сільська рада( Сандрацьке водосховище)</t>
  </si>
  <si>
    <t>Тростянецький район смт. Тростянець</t>
  </si>
  <si>
    <t>Тульчинський район, Печерська сільська рада, Шпиківське лісництво, кв.102, 103 (поблизу с.Печера)</t>
  </si>
  <si>
    <t>Козятинський р-нс.Сокілець</t>
  </si>
  <si>
    <t xml:space="preserve">Барський  район с.Михайлівці Ялтушківське лісництво кв.36 д.3 </t>
  </si>
  <si>
    <t>Барський районс. Мальчівці  Барське лісництво кв.62. в.3, кв.63.в.4, кв.64.в.6, кв.65.в.9,кв.66.в.2.</t>
  </si>
  <si>
    <t>Барський район с. Підлісний Ялтушків</t>
  </si>
  <si>
    <t>Бершадська міська рада, м.Бершадь(територія міського парку культури і відпочинку)</t>
  </si>
  <si>
    <t>Віковий дуб (5 екземплярів)</t>
  </si>
  <si>
    <t>Бершадський  район Сумівське лісництвокв.15( в 3-х км від села Сумівка в.10)</t>
  </si>
  <si>
    <t>Бершадський районс. Сумівка  Сумівське лісництво кв.12, діл.11</t>
  </si>
  <si>
    <t>Бершадський районСумівське лісництвокв.15 ( в 3-х км від с. Сумівка)</t>
  </si>
  <si>
    <t>Вінницький район,Стрижавська сільська радаЯкушинецьке  лісництвокв.37, діл.5</t>
  </si>
  <si>
    <t>Вінницький район, Стрижавська сільська рада,Якушинське лісництво, кв.27, д.10</t>
  </si>
  <si>
    <t>Вінницький район Якушинецька сільська рада, Якушинецьке лісництво кв.65, д.17</t>
  </si>
  <si>
    <t>Вінницький район, Стрижавська сільська рада,Михайлівське лісництво, кв.36, д.3</t>
  </si>
  <si>
    <t>Вінницький районМізяківсько-Хуторська  сільська рада Якушинецьке лісництво кв.19, д.4</t>
  </si>
  <si>
    <t>Вінницький район, Якушинецька сільська рада, Якушинецьке лісництво кв.54, д.9</t>
  </si>
  <si>
    <t>Вінницький район, Якушинецька сільська рада, Якушинецьке лісництво кв.72 д.4</t>
  </si>
  <si>
    <t>Вінницький район, Мізяківсько-Хуторська  сільська рада, Якушинецьке лісництво кв.3, д.3</t>
  </si>
  <si>
    <t>Вінницький район, Якушинецька сільська рада, Якушинецьке лісництво кв.59, д.7</t>
  </si>
  <si>
    <t>Вінницький район, Якушинецька сільська рада, Якушинецьке лісництво кв.69, д.10</t>
  </si>
  <si>
    <t>Вінницький район, Якушинецька сільська рада, Якушинецьке лісництво кв.69, д.13</t>
  </si>
  <si>
    <t>Вінницький район, Стрижавська сільська рада,Михайлівське лісництво, кв.40, д.5</t>
  </si>
  <si>
    <t>Вінницький район, Стрижавська сільська рада,Михайлівське лісництво, кв.37, д.12</t>
  </si>
  <si>
    <t>Вінницький район, Прибузьке лісництво, кв.18, д.13</t>
  </si>
  <si>
    <t>Вінницький район, Мізяківсько-Хутірська  сільська рада, Якушинецьке лісництво кв.78, д.18</t>
  </si>
  <si>
    <t>Гайсинський районСитковецьке лісництво кв. 34, діл. 4</t>
  </si>
  <si>
    <t>Рішення облвикон-кому № 371 від 29.08.84 р.</t>
  </si>
  <si>
    <t xml:space="preserve">Жмеринський район с. Стодульці (на території середньої школи) </t>
  </si>
  <si>
    <t>Іллінецький р-нКальницька с/р</t>
  </si>
  <si>
    <t>Рішення 34сесії 5скликання№ 1138</t>
  </si>
  <si>
    <t>Жмеринський район, Жмеринська міська рада м. Жмеринка, вул. Фрунзе, 45</t>
  </si>
  <si>
    <t>Жмеринський район, Носівецька сільська рада, с.Носівці</t>
  </si>
  <si>
    <t>Козятинський район, Козятинська сільська рада,Козятинське лісництво кв. 10 діл. 10, 12,17</t>
  </si>
  <si>
    <t>Козятинський район,Козятинська сільська рада,  Козятинське лісництво кв. 10 діл. 10, 12,17</t>
  </si>
  <si>
    <t>Козятинський район, Зозулинецька сільська рада, с. Зозулинці</t>
  </si>
  <si>
    <t>Козятинський район, Кашперівська сільська рада, с.Кашперівка</t>
  </si>
  <si>
    <t>Кашперівський дитячий тубсанаторій“Лісова пісня”</t>
  </si>
  <si>
    <t>Муровано-Куриловецький районПетриманська сільська рада, Муровано-Куриловецьке лісництво, кв 15 діл.5</t>
  </si>
  <si>
    <t>Рішення облвикон-кому № 335   від 22.06.72, № 371 від 29.08.84,  № 263 від 25.10.90.</t>
  </si>
  <si>
    <t>Рішення облвиконкому № 335   від 22.06.72, № 371 від 29.08.84.</t>
  </si>
  <si>
    <t>Немирівський район, Ковалівська сільська рада, с.Ковалівка (біля цукрозаводу)</t>
  </si>
  <si>
    <t>Рішення облвикон-кому № 310  від 22.06.76,  № 371 від 29.08.84,  № 263 від 25.10.90.</t>
  </si>
  <si>
    <t>Немирівський район, Вороновицьке лісництво кв. 78 діл. 3</t>
  </si>
  <si>
    <t>Погребищенський район, Спичинецька сільська рада, Плисківське лісництво, кв. 19 діл.23</t>
  </si>
  <si>
    <t>Погребищенський район, Спичинецька сільська рада, Плисківське лісництво, кв. 19 діл.10</t>
  </si>
  <si>
    <t>Погребищенський район, Черемошнянська сільська радаПлисківське лісництво, кв. 29 діл.18</t>
  </si>
  <si>
    <t>Тиврівський район, Тиврівське лісництво, кв.27діл.6</t>
  </si>
  <si>
    <t>Тиврівський район, Тиврівське лісництво, кв.8 діл.5</t>
  </si>
  <si>
    <t>Тиврівський район, Тиврівське лісництво, кв.11 діл.1</t>
  </si>
  <si>
    <t>Тиврівський район, Тиврівське лісництво, кв.12 діл.7</t>
  </si>
  <si>
    <t>Тиврівський район, Тиврівське лісництво, кв.19 діл.3</t>
  </si>
  <si>
    <t>Тиврівський район, Тиврівське лісництво, кв.50 діл.2</t>
  </si>
  <si>
    <t xml:space="preserve">Томашпільський район, Олександрівська сільська рада Джуринське лісництво, кв.6 діл.9 (поблизу с. Олександрівка) </t>
  </si>
  <si>
    <t xml:space="preserve">Тростянецький район, Ободівська сільська рада, Ободівське лісництво, кв. 2 діл. 2,4 </t>
  </si>
  <si>
    <t>Тростянецький район, Ободівська сільська рада, Ободівське лісництво, кв. 3 діл. 4</t>
  </si>
  <si>
    <t>Тростянецький район, Ободівська сільська рада, Ободівське лісництво, кв. 13 діл. 11</t>
  </si>
  <si>
    <t>Тростянецький район, Ободівська сільська рада, Ободівське лісництво, кв. 14 діл. 14</t>
  </si>
  <si>
    <t>Тростянецький район, Ободівська сільська рада, Ободівське лісництво, кв. 30 діл. 4</t>
  </si>
  <si>
    <t>Тульчинський район, Тульчинська міська рада,м. Тульчин(сквер, біля будинку піонерів )</t>
  </si>
  <si>
    <t>Тульчинський район, Шпиківська селищна рада, Шпиківське лісництво, кв. 89 діл. 3</t>
  </si>
  <si>
    <t>Чернівецький район, Моївська сільська рада, Моївське лісництво, кв. 66 діл. 4</t>
  </si>
  <si>
    <t>Чернівецький район, Моївська сільська рада, Моївське лісництво, кв. 64 діл. 5</t>
  </si>
  <si>
    <t>м. Вінниця(біля будинку стоматполіклініки, 9-го Січня, 24)</t>
  </si>
  <si>
    <t>м.Вінниця , вул. Хмельницьке Шосе, 6</t>
  </si>
  <si>
    <t>ЖЕУ №2 Управління міського господарства</t>
  </si>
  <si>
    <t>м. Вінниця , вул. Свердлова, 106</t>
  </si>
  <si>
    <t>м. Вінниця вул. Пирогова, від №154 до “Електромережі”</t>
  </si>
  <si>
    <t>Оратівський район, Скоморошківська с/р, с.Вербівка</t>
  </si>
  <si>
    <t>Жмеринський район, Кам’яногірська с/р,с.Олексіївка</t>
  </si>
  <si>
    <t>Тиврівський районс.Строїнці</t>
  </si>
  <si>
    <t>Теплицький районКомарівська с/р</t>
  </si>
  <si>
    <t>Козятинський район, с.Кашперівка</t>
  </si>
  <si>
    <t>Рішення 5 сесії Вінницької обласної ради 6 скликання  № 104 від 29 квітня 2011 року</t>
  </si>
  <si>
    <t>Барський район с. Верхівка</t>
  </si>
  <si>
    <t>Барський район с.Каришків</t>
  </si>
  <si>
    <t>Барський район с.Матійків</t>
  </si>
  <si>
    <t xml:space="preserve">Бершадський район, , с.П’ятківка(південна околиця села) </t>
  </si>
  <si>
    <t xml:space="preserve">Бершадський район, с.П’ятківка(західна околиця села) </t>
  </si>
  <si>
    <t xml:space="preserve">Бершадський район с.П’ятківка(поблизу залізниці) </t>
  </si>
  <si>
    <t xml:space="preserve">Бершадський районс. П’ятківка(південна околиця села) </t>
  </si>
  <si>
    <t xml:space="preserve">Бершадський район, с.П’ятківка(північна околиця села) </t>
  </si>
  <si>
    <t>Вінницький районс.Лука-Мелешківська</t>
  </si>
  <si>
    <t>Вінницький район, с.Некрасово(долина річки теплички)</t>
  </si>
  <si>
    <t>Гайсинський район с.Шура-Мітленецька, (долина р.Мачуха)</t>
  </si>
  <si>
    <t>Гайсинський район с.Шура-Мітленецька, (ліве урочище “Василівка левада”)</t>
  </si>
  <si>
    <t>Жмеринський район с. Потоки</t>
  </si>
  <si>
    <t>Жмеринський район, , с.Кацмазів(урочище “Тепличина”)</t>
  </si>
  <si>
    <t>Крижопільський район, с.Вербка (долина річки Марківка)</t>
  </si>
  <si>
    <t>Липовецький район, с.Козинці(біля торфовища )</t>
  </si>
  <si>
    <t>Липовецький район, с.Козинці(в полі № 7 біля р.Мул)</t>
  </si>
  <si>
    <t>Липовецький район, с.Козинці(на землях запасу біля с.Коханівка)</t>
  </si>
  <si>
    <t>Літинський район Берег річки Хвоса (поблизу с.Іванівці )</t>
  </si>
  <si>
    <t>Рішення облвиконкому № 441 від 30.07.69, №371 від 29.08.84 та № 335 від 22.06.72р.</t>
  </si>
  <si>
    <t>Могилів-Подільський район,  с.Яруга(на віддалі 30м від Ярузької сільської рада)</t>
  </si>
  <si>
    <t>Могилів-Подільський район,  с.Кукавка(урочище “Драгана”)</t>
  </si>
  <si>
    <t>Могилів-Подільський район  с.Кукавка(урочище “Війтове”)</t>
  </si>
  <si>
    <t>Муровано-Куриловецький район  с.Михайлівці</t>
  </si>
  <si>
    <t>Рішення облвикон-кому № 441 від 30.07.69, №371 від 29.08.84 та № 335 від 22.06.72р.</t>
  </si>
  <si>
    <t>Рішення облвикон-кому № 697 від 23.12.71, №371 від 29.08.84 та № 335 від 22.06.72р.</t>
  </si>
  <si>
    <t>Рішення облвиконкому № 599 від 17.11.81, №371 від 29.08.84р.</t>
  </si>
  <si>
    <t xml:space="preserve">Розпорядження облвиконкому № 580 від 29.12.79. та № 371 від 29.08.84р. </t>
  </si>
  <si>
    <t>Теплицький район, с.Сокиряни (південно-східна околиця села)</t>
  </si>
  <si>
    <t>Теплицький район, с.Сокиряни (південніше села)</t>
  </si>
  <si>
    <t>Теплицький район, с.Сокиряни (долина балок в південній частині села на межі вул.Гагаріна і Садової)</t>
  </si>
  <si>
    <t>Теплицький район с.Брідок (по дорозі на с. Метанівку)</t>
  </si>
  <si>
    <t>Джерела “Ревуха” (5 шт.)</t>
  </si>
  <si>
    <t>Тростянецький район, сЦибулівка(суха долина за старою частиною села)</t>
  </si>
  <si>
    <t>Тростянецький районс. Цибулівка</t>
  </si>
  <si>
    <t>Тростянецький район, с. Цибулівка</t>
  </si>
  <si>
    <t>Рішення облвиконкому № 384 від 18.08.83р.</t>
  </si>
  <si>
    <t>Рішення облвиконкому № 335 від 22.06.72р.</t>
  </si>
  <si>
    <t>Тульчинський район, с. Кинашівка</t>
  </si>
  <si>
    <t>Рішення облвикон-кому № 384 від 18.08.83р.</t>
  </si>
  <si>
    <t>Шаргородський район с.Конатківці (долина р.Остриця)</t>
  </si>
  <si>
    <t>Рішення облвиконкому № 441 від 30.07.69 та №371 від 29.08.84р.</t>
  </si>
  <si>
    <t>Могилів-Подільський район, с.Яришів(долина р.Дністер)</t>
  </si>
  <si>
    <t>Могилів-Подільський район, с.Бронниця(долина р.Бронниці)</t>
  </si>
  <si>
    <t>Рішення облвиконкому № 599 від 17.11.81 та №371 від 29.08.84р.</t>
  </si>
  <si>
    <t>Могилів-Подільський район, с.Ломазів(схили яру на березі р.Лядова, поблизу сільського кладовища)</t>
  </si>
  <si>
    <t xml:space="preserve">Могилів-Подільський район, с.Новий Ольчедаїв(кар’єр на правому березі р.Лядова) </t>
  </si>
  <si>
    <t>Могилів-Подільський район, с.Яришів (західна околиця села)</t>
  </si>
  <si>
    <t>Рішення облвиконкому № 335 від 22.06.72 та №371 від 29.08.84р.</t>
  </si>
  <si>
    <t>Могилів-Подільський район,  с. Кремінне</t>
  </si>
  <si>
    <t>Муровано-Куриловецький район с. Великий Ольчедаїв</t>
  </si>
  <si>
    <t>Муровано-Куриловецький район с. Великий Ольчедаїв(правий берег р.Лядова)</t>
  </si>
  <si>
    <t>Ямпільський район, смт.Ямпіль (геологічні вілслонення поблизу  гирла р.Русава)</t>
  </si>
  <si>
    <t>Рішення облвиконкому № 599 від 17.11.81р.</t>
  </si>
  <si>
    <t>Барський районБарське лісництво(урочище Шершнянська дубина кв.23.діл.3, 4, 6)</t>
  </si>
  <si>
    <t>Боборове поселення (3 сім’ї)</t>
  </si>
  <si>
    <t>Калинівський  район, Мізяківська сільська рада, (ділянка р.Згар – притоки р.Південний Буг біля с.Мізяків)</t>
  </si>
  <si>
    <t>Рішення облвиконкому  №263 від 25.10.90р.</t>
  </si>
  <si>
    <t>Хмільницький район, (долина р.Південний Буг біля с.Курилівка)</t>
  </si>
  <si>
    <t>м.Вінниця, вул.І.Бевза – пл.М.Коцюбинського</t>
  </si>
  <si>
    <t>Рішення 13 сесії 22 скликан-ня облради від 26.12.97 р.</t>
  </si>
  <si>
    <t>Немирівський районВеликобушинська с/р, Зарудинецька с/р</t>
  </si>
  <si>
    <t>Великобушинська с/р Зарудинецька с/р</t>
  </si>
  <si>
    <t>Немирівський районс. Ковалівка</t>
  </si>
  <si>
    <t>Липовецький р-н,с.Турбів</t>
  </si>
  <si>
    <t>Теплицький районс.Тополівка</t>
  </si>
  <si>
    <t>Вінницький район с.Лука-Мелешківська(центр села)</t>
  </si>
  <si>
    <t>Рішення облвиконкому від13.05.64р. № 187, рішення облради 13 сесії 22 скликання</t>
  </si>
  <si>
    <t>Рішення облвиконкому від 30.07.69р. № 441 та  №371 від 29.08.84р.</t>
  </si>
  <si>
    <t>Жмеринський район,  смт. Браїлів (на березі р.Рів)</t>
  </si>
  <si>
    <t>Рішення облвиконкому № 525 від 19.12.85р.</t>
  </si>
  <si>
    <t>Калинівський район с. Дружелюбівка</t>
  </si>
  <si>
    <t>Рішення облвиконкому № 261 від 25.10.90р.</t>
  </si>
  <si>
    <t xml:space="preserve">Могилів-Подільський район, Могилів-Подільська міська рада, м. Могилів-Подільський </t>
  </si>
  <si>
    <t>Муровано-Куриловецький район, с.Михайлівці</t>
  </si>
  <si>
    <t>Рішення облвиконкому № 187 від 13.05.96 та №335 від 22.06.72р.</t>
  </si>
  <si>
    <t>Муровано-Куриловецький район, с.Котюжани</t>
  </si>
  <si>
    <t>Муровано-Куриловецький район, смт. Муровані-Курилівці</t>
  </si>
  <si>
    <t>Рішення облвиконкому № 187 від 13.05.96, №335 від 22.06.72 та №371 від 29.08.84р.</t>
  </si>
  <si>
    <t>Рішення облвиконкому № 441 від 30.07.69, №335 від 22.06.72р.</t>
  </si>
  <si>
    <t>м. Вінниця, вул. Мічуріна, 32</t>
  </si>
  <si>
    <t>Рішення облвиконкому № 187 від 13.05.96, №335 від 22.06.72р.</t>
  </si>
  <si>
    <t>м. Вінниця, вул. Пирогова, 109</t>
  </si>
  <si>
    <t>Рішення облвиконкому № 441 від 30.07.69, №335 від 22.06.72 та №371 від 29.08.84р.</t>
  </si>
  <si>
    <t xml:space="preserve">м. Вінниця, вул. Пирогова, 155 </t>
  </si>
  <si>
    <t>Барський район,с.Гайове</t>
  </si>
  <si>
    <t>Вінницький районКомарівська сільська рада, Вороновицьке лісництво, кв.13 діл.4</t>
  </si>
  <si>
    <t>Крижопільський  районСоколівська сільська рада, Заболотнянське лісництво, кв.42 діл.43</t>
  </si>
  <si>
    <t>Розпорядження від 29.12.79р. № 80</t>
  </si>
  <si>
    <t>Рішення облвиконкому № 384  від 29.08.84 та  №371 від 29.08.84р.</t>
  </si>
  <si>
    <t xml:space="preserve">Муровано-Куриловецьий  район, Велико-Ольчедаївська сільська рада, Котюжанське лісництво, кв.27 діл.5 </t>
  </si>
  <si>
    <t xml:space="preserve">Муровано-Куриловецьий  район Галайковецька сільська рада, Муровано-Куриловецьке лісництво, кв.35 діл.5-6 </t>
  </si>
  <si>
    <t>Муровано-Куриловецький район, с.Роздолівка</t>
  </si>
  <si>
    <t xml:space="preserve">Немирівський раойн,Криківецька сільська рада,Немирівське лісництвокв.37 діл. 3,5,2,7,8 </t>
  </si>
  <si>
    <t>Рішення облвиконкому № 580 від 29.12.79р.</t>
  </si>
  <si>
    <t>Рішення облвиконкому № 384  від 29.08.84р.</t>
  </si>
  <si>
    <t>Немирівський район, Кудлаївська сільська рада, Вороновицьке лісництво, кв. 60</t>
  </si>
  <si>
    <t>Немирівський район, Кудлаївська сільська рада, Вороновицьке лісництво, кв. 69 діл 9</t>
  </si>
  <si>
    <t>Оратівський район, Балабанівська сільська рада, Оратівське лісництво, кв.35 діл 6(біля смт. Оратів)</t>
  </si>
  <si>
    <t>Тиврівський районГніванське лісництво кв. 43, діл.9</t>
  </si>
  <si>
    <t>Рішення облвиконкому № 371 від 29.08.84 р.</t>
  </si>
  <si>
    <t>м. ЛадижинЛадижинська міська радаЛадижинське лісництвокв. 39,діл.3,кв. 40, діл. 1</t>
  </si>
  <si>
    <t>Рішення облвиконкому № 384 від 18.08.83 р.</t>
  </si>
  <si>
    <t>м. ЛадижинЛадижинська міська радаЛадижинське лісництвокв. 34,діл.2</t>
  </si>
  <si>
    <t>Тростянецький районс.Цибулівка</t>
  </si>
  <si>
    <t>Хмільницький районГолодьківська сільська радаХмільницьке лісництво кв.32, діл,13</t>
  </si>
  <si>
    <t>Хмільницький районБерезнянська сільська радаБерезнянське лісництвокв.24, діл.12кв. 25, діл. 5,6</t>
  </si>
  <si>
    <t>Хмільницький районБерезнянська сільська радаБерезнянське лісництвокв.28, діл.3</t>
  </si>
  <si>
    <t>Могилів-Подільський районБорівська сільська радаМоївське лісництвокв. 23, діл. 5</t>
  </si>
  <si>
    <t>Шаргородський  районДеребчинська сільська радаДжуринське лісництвокв. 9, діл. 2</t>
  </si>
  <si>
    <t>Ямпільський районПетрашівська сільська радаПетрашівське лісництвокв. 14,15,16</t>
  </si>
  <si>
    <t>Разом пам`яток природи загально-зоологічних</t>
  </si>
  <si>
    <t>загально-зоологічна</t>
  </si>
  <si>
    <t xml:space="preserve">гідрологічний </t>
  </si>
  <si>
    <t>Парк-садиба “Лугове”</t>
  </si>
  <si>
    <t>парк-пам’ятка садово-паркового мистецтвва</t>
  </si>
  <si>
    <t xml:space="preserve">Всього територій та об`єктів ПЗФ місцевого значення    </t>
  </si>
  <si>
    <t>Міловський район с.Криничне, Великоцька с/р, на південь від с.Журавське</t>
  </si>
  <si>
    <t>Свердловський район,с. Провалля Провальська с/р</t>
  </si>
  <si>
    <t>Станично-Луганський район ст.Кондрашевська- Нова Станично-Луганська селищна рада</t>
  </si>
  <si>
    <t>Трьохізбенська с/р Слов"яносербського р-ну Гречишкінська с/р Новоайдарського р-ну</t>
  </si>
  <si>
    <t>Рішення Луганської облради від 15.12.1998; Указ Президента України від 21.04.2004 № 466/2004</t>
  </si>
  <si>
    <t>Постанова Ради Міністрів УРСР  від 22.12.1975 № 1003-р</t>
  </si>
  <si>
    <t>Рішення Луганської облради від 12.10.2007 № 16/17 Указ Президента України від 07.12.2008 № 1169/2008</t>
  </si>
  <si>
    <t>Указ Президента України № 1040/2009 від 11.12.2009 Постанова Вищого адміністративного суду України від 21.10.2010  у справі № П-155/10</t>
  </si>
  <si>
    <t xml:space="preserve">Біловодський район с.Городище с.Первомайськ Юницьке лісництво </t>
  </si>
  <si>
    <t>Луганська агролісомеліоративна науково-дослідна станція</t>
  </si>
  <si>
    <t>Рішення виконкому Ворошиловградської о/р  від 07.12.1971 № 402;  Рішення виконкому Ворошиловградської о/р від  01.08.1972 № 251(в.ч.); Постанова Ради Міністрів від 28.10.1974 № 500;  Указ Президента України від 12.09.2005 № 1238/2005</t>
  </si>
  <si>
    <t>Лисичанська геолого-розвідувальна  експедиція</t>
  </si>
  <si>
    <t>Рішення виконкому Луганської обласної ради від  04.02.1969 № 72;(в.ч.) Рішення виконкому  Ворошиловградської обласної  ради від 01.08.1972  № 251; (в.ч.), Розпорядження Ради Міністрів УРСР від 14.10.1975 № 780-р; Постанова держкомітету УРСР   по екології  і раціональному природокористуванню від 30.08.1990 № 18</t>
  </si>
  <si>
    <t>Новоайдарський район;  ДП "Новоайдарське ЛМГ" Новоайдарське лісництво урочище Денежникове кв. 34-35</t>
  </si>
  <si>
    <t>Рішення виконкому Ворошиловградської  обласної ради від 13.09.1977 № 370 (в.ч.) Рішення виконкому Ворошиловградської  ської обласної ради від 12.07.1980; (в.ч.) Постанова Ради Міністрів УРСР від 30.03.1981 № 145; Постанова комітету УРСР по екології і раціональному природокористуванню від 30.08.1990 № 18</t>
  </si>
  <si>
    <t>Всього пам`ток природи загальнодержавного значення</t>
  </si>
  <si>
    <t>Рішення виконкому Ворошиловградської обласної  ради від 13.09.1977 № 370 (в.ч.) Постанова Держкомітету УРСР по охороні природи від 26.02.1980 № 14</t>
  </si>
  <si>
    <t>Всього  парків-пам`яток загальнодержавного значення</t>
  </si>
  <si>
    <t>Луганська агролісомеліоративна науково-дослідна станція, Данилівська с/р,   Городищенська с/р Біловоського району ДП "Біловодське ЛМГ", ЗАТ"Агротон" від."Лан" Луганська обласна організація УТМР</t>
  </si>
  <si>
    <t>Рішення Луганської обласної ради від 25.12.2001 № 20/20</t>
  </si>
  <si>
    <t>Розпорядження Луганської облдержадміністрації від 31.05.1996 № 599</t>
  </si>
  <si>
    <t>рішення виконкому Луганської обласної ради від 04.02.1969 № 72 (в.ч.); рішення виконкому  Ворошиловградської обласної ради від 01.08.1972  № 251 (в.ч.) рішення виконкому Ворошиловградської обласної ради від 12.07.1980 № 300 (в.ч.) рішення виконкому Ворошиловградської обласної ради від 28.06.1984 № 247</t>
  </si>
  <si>
    <t>Єсаулівська селищна рада Антрацитівського району</t>
  </si>
  <si>
    <t>Лизинська с/р, ТОВ "Весна",  ДП "Білокуракинське ЛМГ"</t>
  </si>
  <si>
    <t>Рішення  Луганської обласної ради від 24.02.1995 №5/9</t>
  </si>
  <si>
    <t>Великологівська с/р в 1 км на південь  від с. Великий  Лог на території Краснодонського лісництва ДП "Свердловське ЛМГ"</t>
  </si>
  <si>
    <t xml:space="preserve">Великологівська селищна рада, Новоолександрівська с/р Краснодонського р-ну ДП "Свердловське ЛМГ", Луганська о/о УТМР  ТОВ "Краснодон Агро" </t>
  </si>
  <si>
    <t>Рішення Луганської облради народних депутатів   від 24.02.1995 №5/9 Рішення Луганської обласної ради від 25.02.2011 № 3/42</t>
  </si>
  <si>
    <t>Перевальський район, землі Чорнухинського лісництва ДП "Іванівське ЛМГ"</t>
  </si>
  <si>
    <t>рішення Луганської обласної ради від 18.05.1995 № 6/8</t>
  </si>
  <si>
    <t xml:space="preserve"> рішення виконкому Ворошиловградської обласної ради від 01.08.1972 № 251 (в.ч.) рішення виконкому Ворошиловградської облас-ної ради від 28.06.1984 № 247</t>
  </si>
  <si>
    <t xml:space="preserve">Станично-Луганський район, на схід від с.Сизоє </t>
  </si>
  <si>
    <t>Лутугинський район Першозванівська сільська рада</t>
  </si>
  <si>
    <t xml:space="preserve">Першозванівська сільська рада ДП "Іванівське ЛМГ",  Луганська ООУТМР   </t>
  </si>
  <si>
    <t>Міусинська м/р Антрацитівська р/о УТМР</t>
  </si>
  <si>
    <t>Вахрушевська м/р ДП "Іванівське ЛМГ" Антрацитівська р/о УТМР</t>
  </si>
  <si>
    <t>Антрацитівський р-н, Бобриківська с/р на південь від с. Михайлівка</t>
  </si>
  <si>
    <t xml:space="preserve">ДП "Свердловське ЛМГ" Бобриківська с/р      </t>
  </si>
  <si>
    <t>Антрацитівський район, Краснолуцька с/р, на схід від с. Лісне</t>
  </si>
  <si>
    <t xml:space="preserve">Краснолуцька с/р  Антрацитівська р/о УТМР   ДП "Іванівське ЛМГ"   </t>
  </si>
  <si>
    <t>Чабанівська с/р Новоайдарського району</t>
  </si>
  <si>
    <t xml:space="preserve">Чабанівська с/р ДП "Новоайдарське ЛМГ"   Луганська ООУТМР                                               </t>
  </si>
  <si>
    <t xml:space="preserve">Кам'янська с/р ДП "Старобільське ЛМГ"                                </t>
  </si>
  <si>
    <t xml:space="preserve">Донцівська с/р ДП "Старобільське ЛМГ"                                                 </t>
  </si>
  <si>
    <t>Новолимарівська с/р Біловодського району, Луганська обласна організація УТМР, Біловодська районна організація УТМР</t>
  </si>
  <si>
    <t>Кононівська с/р Біловодського району, Луганська обласна організація УТМР, Біловодська районна організація УТМР</t>
  </si>
  <si>
    <t>Євсузька с/р Біловодського району, Луганська обласна організація УТМР, Біловодська районна організація УТМР</t>
  </si>
  <si>
    <t>ДП " Білокуракинське ЛМГ" (кв. 1-8, 10, 12), на північ від  села Лозно-Олександрівка</t>
  </si>
  <si>
    <t>ДП " Білокуракинське ЛМГ" Лозно-Олександрівська с/р  Білокуракинського району</t>
  </si>
  <si>
    <t>ДП "Свердловське ЛМГ" Луганска обласна організація УТМР</t>
  </si>
  <si>
    <t>рішення Луганської обласної ради від 03.12.2009  № 32/23</t>
  </si>
  <si>
    <t xml:space="preserve">Ілірійська сільська рада між  с. Іллірія, с. Західне та с. Ясне  </t>
  </si>
  <si>
    <t>Ілірійська с/ р Лутугинського району ДП"Іванівське ЛМГ",  Луганска обласна організація УТМР</t>
  </si>
  <si>
    <t xml:space="preserve">Марківська селищна рада, Гераськівська с/р Марківського району, ДП "Біловодське ЛМГ" Луганська обласна організація УТМР </t>
  </si>
  <si>
    <t xml:space="preserve">рішення Луганської обласної ради від 15.12.1998 № 4/19; </t>
  </si>
  <si>
    <t>Мусіївська с/р, Стрільцівська с/р,  Новострільцівська с/р Міловського району Міловська р/о УТМР</t>
  </si>
  <si>
    <t>Перевальська ммр ТМР Малоіванівська с/р, Городищенська с/р Центральна с/ р, Перевальського району</t>
  </si>
  <si>
    <t>рішення Луганської обласної ради від 31.08.2000 № 13/12 рішення Луганської обласної ради від 03.09.2010 №37/34</t>
  </si>
  <si>
    <t xml:space="preserve">Перевальський район, між с.Малоіванівка, Городище, Центральний, Байрачки </t>
  </si>
  <si>
    <t>ДП "Сватівське ЛМГ", Гончарівська с/р  Сватівського району, Сватівська обласна психоневрологічна лікарня</t>
  </si>
  <si>
    <t>рішення Луганської обласної ради від 19.11.1997 № 18/12</t>
  </si>
  <si>
    <t>Сватівський район, на північ від м.Сватове, на схід від с. Соснове</t>
  </si>
  <si>
    <t>ДП "Сватівське ЛМГ"  Мілуватська с/р Сватівського району</t>
  </si>
  <si>
    <t>Рішення Луганської обласної ради від 19.11.1997 № 18/12</t>
  </si>
  <si>
    <t xml:space="preserve">Рудівська с/р,  Сватівського району, ДП "Сватівське ЛМГ" </t>
  </si>
  <si>
    <t>Сватівський район між населеними пунктами Містки, Рудівка, Петровське</t>
  </si>
  <si>
    <t>Сватівський район, на північний захід м.Сватове</t>
  </si>
  <si>
    <t xml:space="preserve">Сватівська міська рада, Коломийчиська с/р Куземівська с/р Сватівського району ДП"Сватівське ЛМГ" </t>
  </si>
  <si>
    <t>Луганська область, Свердловський район, між населеними пунктами Свердловськ, Володарськ, Комсомольський</t>
  </si>
  <si>
    <t>ДП"Свердловське ЛМГ" Луганська обласна організація УТМР</t>
  </si>
  <si>
    <t>Луганська область, Свердловський район поблизу селища Комсомольське ДП "Свердловське ЛМГ"</t>
  </si>
  <si>
    <t>Станично-Луганський район, на р. Сіверський Лонець у створі просік кв. 9 та 12 відділення "Станично-Луганське" Луганського природного заповідника</t>
  </si>
  <si>
    <t>рішення виконкому Ворошиловградської обласної  ради від 09.12.1982 № 532 (в.ч.) рішення виконкому Ворошиловградської обласної ради від 28.06.1984 № 247</t>
  </si>
  <si>
    <t>ДП"Станично-Луганське ДЛМГ" Луганський природний заповідник</t>
  </si>
  <si>
    <t>Станично-Луганський район, лівий берег р. Сіверський Донець на північний захід від селища  Станиця Луганська</t>
  </si>
  <si>
    <t>Нижньонагольчицька селищна рада Антрацитівський  р-н</t>
  </si>
  <si>
    <t xml:space="preserve">Нижньонагольчицька селищна рада Антрацитівська р/о УТМР </t>
  </si>
  <si>
    <t>Серебрянське лісництво ДП "Кремінське ЛМГ"</t>
  </si>
  <si>
    <t>рішення Луганської обласної ради від 25.12.2001 № 20/20</t>
  </si>
  <si>
    <t>між с.Круглик та Лісне вздовж р. Ольховка</t>
  </si>
  <si>
    <t>ДП "Іванівське ЛМГ" Волнухинська с/р Лутугинського району</t>
  </si>
  <si>
    <t>Рішення Луганської обласної ради від 17.04.2009 № 28/38</t>
  </si>
  <si>
    <t>Лутугинський район Волнухинська сільська рада</t>
  </si>
  <si>
    <t>Волнухинська с/р Луганська обласна організація УТМР</t>
  </si>
  <si>
    <t>Лутугинський район поблизу Білоріченська селищна рада</t>
  </si>
  <si>
    <t xml:space="preserve">Білоріченська селищна рада  ДП "Іванівське ЛМГ", Луганська ООУТМР   </t>
  </si>
  <si>
    <t>неподалік від с. Стрільцівка на правому корінному березі р.Комишної</t>
  </si>
  <si>
    <t xml:space="preserve">Стрільцівська с/р  Міловського району Міловська районна організація УТМР </t>
  </si>
  <si>
    <t>Рішення виконкому Луганської обласної ради від 24.03.1992 № 92</t>
  </si>
  <si>
    <t xml:space="preserve">Великоцька с/р ДП "Біловодське ЛМГ"  Міловська р/о УТМР                                </t>
  </si>
  <si>
    <t>Міловський район Великоцька сільська рада</t>
  </si>
  <si>
    <t xml:space="preserve">Микільська с/р ДП "Біловодське ЛМГ" Міловська р/о УТМР                                   </t>
  </si>
  <si>
    <t>Міловський район Микільська  сільська рада</t>
  </si>
  <si>
    <t xml:space="preserve">Микільська с/р, ДП "Біловодське ЛМГ"  Міловська р/о УТМР                                 </t>
  </si>
  <si>
    <t>Закотнянська с/р Новопсковського р-ну</t>
  </si>
  <si>
    <t xml:space="preserve">ДП "Старобільське ЛМГ", Закотнянська с/р Новопсковського району   </t>
  </si>
  <si>
    <t>Рішення Луганської обласної ради від 25.09.2008 № 24/20</t>
  </si>
  <si>
    <t>Сватівський район, Преображенська с/р,  Оборотнівська с/р, Гончарівська с/р</t>
  </si>
  <si>
    <t xml:space="preserve">Преображенська с/р, Оборотнівська с/р, Гончарівська с/р Сватівського району ДП "Сватівське ЛМГ" </t>
  </si>
  <si>
    <t>Рішення виконкому Ворошиловградської обласної   ради від 13.09.1977 № 370 (в.ч.) рішення виконкому Ворошиловградської обласної  ради від 28.06.1984 № 247</t>
  </si>
  <si>
    <t>Свердловський район, ДП"Свердловське ЛМГ"</t>
  </si>
  <si>
    <t>Рішення виконкому Ворошиловградської обласної  ради від 13.09.1977 № 370 (в.ч.)рішення виконкому Ворошиловградської обласної ради від 28.06.1984 № 247</t>
  </si>
  <si>
    <t xml:space="preserve">Камишнянська с/р Станично-Луганського р-ну ДП"Станично-Луганське ДЛМГ" Ст.Луганска р/о УТМР </t>
  </si>
  <si>
    <t>Станично-Луганський район с. Камишне</t>
  </si>
  <si>
    <t>Станично-Луганський район, ДП"Станично-Луганське ДЛМГ"</t>
  </si>
  <si>
    <t xml:space="preserve">Луганська О/О УТМР Кошарська с/р  ДП "Свердловське ЛМГ"    </t>
  </si>
  <si>
    <t>Антрацитівський  р-н, Кошарська с/р на південний схід від с. Михайлівка</t>
  </si>
  <si>
    <t xml:space="preserve">Новорозсошанська с/р    ДП "Старобільське ЛМГ"                           </t>
  </si>
  <si>
    <t>Новорозсошанська с/р Новопсковського р-ну</t>
  </si>
  <si>
    <t xml:space="preserve">Просторівська с/р, Білокуракинський р-он гр. Міщеряков М.Л. </t>
  </si>
  <si>
    <t>Попаснянський район, 1.7 км на північ від с.Орєхово</t>
  </si>
  <si>
    <t>ДП "Сєверодонецьке ЛМГ" Голубівська с/р  Попаснянського району</t>
  </si>
  <si>
    <t>рішення виконкому Ворошиловградської обласної ної ради від 09.12.1982 № 532 (в.ч.) рішення виконкому Ворошиловградської обласної  ради від 28.06.1984 № 247</t>
  </si>
  <si>
    <t>рішення виконкому Ворошиловградської обласної  ради від 09.12.1982 № 532 (в.ч.) рішення виконкому Ворошиловградської обласної  ради від 28.06.1984 № 247</t>
  </si>
  <si>
    <t>Слов"яносербський район, 5 км на південний схід від  с.Кримське</t>
  </si>
  <si>
    <t>рішення виконкому Ворошиловградської обласної ради від 09.12.1982 № 532 (в.ч.) рішення виконкому Ворошиловградської обласної  ради від 28.06.1984 № 247 Рішення Луганської обласної ради від 31.08.2011 № 6/39</t>
  </si>
  <si>
    <t>Слов"яносербський район, 1,5 км на північний захід від с.Красний Яр</t>
  </si>
  <si>
    <t>закзник</t>
  </si>
  <si>
    <t xml:space="preserve"> гідрологічний</t>
  </si>
  <si>
    <t>ДП "Кремінське ЛМГ", МПП "Стімул" ФГ "Стімул777", ФГ "Ірина",  ДСП "Норка" Укравтодор у Луганській обл, Кремінське  ВУВКГ, Кремінська ЗОШІ , Кремінський з-д  "Хімавтоматика", Луганські МЄМ НЕК  Укренерго</t>
  </si>
  <si>
    <t>Кремінський район на південно-західній  околиці   м. Кремінна у балці  Піщаний Єрик (басейн р. Червона) землі ДП "Кремінське ЛМГ"</t>
  </si>
  <si>
    <t xml:space="preserve">Капітанівське лісництво ДП “Новоайдарське лісомисливське господарство” лівобережній  заплаві р Сіверський   Донець (в 2-х  км на південь від с. Муратове та  3-х  км на  захід від с. Кряківка)  </t>
  </si>
  <si>
    <t>ДП "Новоайдарське ЛМГ" Муратівська с/р Новоайдарського району Трьохізбенська с/р Слов"яносербського району</t>
  </si>
  <si>
    <t>Рішення Луганської обласної ради від 08.09.2006 № 5/19</t>
  </si>
  <si>
    <t>ДП "Старобільське ЛМГ" Білолуцьке лісництво, урочища :Церковний ліс, Бихалово, Попів ліс, Велике, Ведмеже, Васильківське, Скородне</t>
  </si>
  <si>
    <t>Новопсковське лісництво урочища: Огидне 1,Південне Плоске, Брянський ліс, Плоскенький ліс,  Попове Гончарівський ліс, Бабунчики, Мала Тавежна стінка, Велика Тавежна стінка, Тавежний ліс,  Довге, Попів ліс, Сосна  Заайдарівка</t>
  </si>
  <si>
    <t>рішення виконкому Ворошиловградської обласної  ради від 12.07.1980 № 300 (в.ч.) рішення виконкому Ворошиловградської обласної ради від 28.06.1984 № 247</t>
  </si>
  <si>
    <t>рішення Луганської обласної ради від 23.12.2005 №22/14</t>
  </si>
  <si>
    <t>Попаснянський район, ДП "Сєвєродонецьке ЛМГ"</t>
  </si>
  <si>
    <t>ДП "Старобільське ЛМГ" Старобільське лісництво кв. 39 у адміністративних межах Садківської сільської ради</t>
  </si>
  <si>
    <t>рішення Луганської обласної ради від 30.08.2007 № 15/15</t>
  </si>
  <si>
    <t>Станично-Луганський район, Передільська сільська рада ДП"Станично-Луганське ДЛМГ"</t>
  </si>
  <si>
    <t xml:space="preserve">ДП"Новоайдарське ЛМГ" Луганська обласна організація УТМР           </t>
  </si>
  <si>
    <t xml:space="preserve">ДП "Луганське ЛМГ"  Веселогірська с/р                                                 </t>
  </si>
  <si>
    <t>Веселогірська с/р Слов'яносербського р-ну</t>
  </si>
  <si>
    <t>в 0,9 км на південний схід від станції Зориновка</t>
  </si>
  <si>
    <t xml:space="preserve">Морозівська с/р  Міловського району Міловська районна організація УТМР </t>
  </si>
  <si>
    <t xml:space="preserve"> іхтіологічний</t>
  </si>
  <si>
    <t xml:space="preserve"> ділянка р. Айдар від границі зі Старобільським районом до північної околиці с. Риб’янцево  Риб’янцівська  Закотненська,  Пісківська сільради</t>
  </si>
  <si>
    <t>ДП «Старобільське ЛМГ» Пісківська сільрада Закотнянська сільрада, Риб’янцівська сільрада Новопсковського району</t>
  </si>
  <si>
    <t>Рішення Луганської обласної ради від 30.05.2002   № 2/53</t>
  </si>
  <si>
    <t>Станично-Луганський район, Слов"яносербський район, 7 км течії р. Сіверський Донець та 1.5 км нижньої течії р. Євсуг</t>
  </si>
  <si>
    <t>ДП"Станично-Луганське ДЛМГ" ДП"Луганське ЛМГ" Петрівська с/ р, Нижньотеплівська с/р  Веселогірська с/р Слов"яносербського р-ну</t>
  </si>
  <si>
    <t xml:space="preserve">Станично-Луганський район, ДП"Станично-Луганське ДЛМГ" Валуйська с/р, Камишнянська с/р </t>
  </si>
  <si>
    <t>ДП"Станично-Луганське ДЛМГ" Валуйська с/р, Камишнянська с/р  Станично-Луганського району</t>
  </si>
  <si>
    <t>Рішеня виконкому Луганської обласної ради від 24.03.1992 № 92</t>
  </si>
  <si>
    <t>Лиманська с/р Старобільського району ДП "Старобільське ЛМГ", Старобільський  психоневрологічний диспансер</t>
  </si>
  <si>
    <t>Старобільський район, від с.Лиман до межі Новопсковського району</t>
  </si>
  <si>
    <t>рішення Луганської обласної ради від 15.12.1998 № 4/19</t>
  </si>
  <si>
    <t>Антрацитівське лісництво  кв.16 південна околиця с. Садове схил балки Рагожина басейн р. Крепенька</t>
  </si>
  <si>
    <t>рішення виконкому Ворошиловградської обласної  ради від 28.06.1984 № 247</t>
  </si>
  <si>
    <t xml:space="preserve">ДП "Біловодське ЛМГ" Біловодський район </t>
  </si>
  <si>
    <t>рішення виконкому Ворошиловградської обласної  ради від 13.09.1977 № 370 (в.ч.) рішення виконкому Ворошиловградської обласної   ради від 28.06.1984 № 247</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</si>
  <si>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ради від 28.06.1984 № 247</t>
  </si>
  <si>
    <t>Кремінський район північно-західна околиця с.Климівка Голубівської с/р</t>
  </si>
  <si>
    <t>с. Новонікольське (північно-західна   околиця). Правий берег р. Камишна, басейн р. Деркул Міловський район</t>
  </si>
  <si>
    <t xml:space="preserve"> рішення виконкому Ворошиловградської обласної ради від 01.08.1972 № 251 (в.ч.) рішення виконкому Ворошиловградської обласної  ради від 28.06.1984 № 247</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</si>
  <si>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ради від 28.06.1984 № 247</t>
  </si>
  <si>
    <t>250 м на північний захід від околиці  села Стрільцівка. Схил балки.  Правий берег р. Камишна Міловський район</t>
  </si>
  <si>
    <t xml:space="preserve">Міловський район  с. Калмиківка, 100 м на схід від автодороги  Діброва-Мусіївка </t>
  </si>
  <si>
    <t xml:space="preserve">пам"ятка природи </t>
  </si>
  <si>
    <t>м. Первомайськ, південна  околиця м. Золоте</t>
  </si>
  <si>
    <t>Золотівська міська рада  міста Первомайськ</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</si>
  <si>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ради від 28.06.1984 № 247</t>
  </si>
  <si>
    <t>Рішення виконкому Ворошиловградської обласної  ради від 07.12.1971 № 402; (в.ч.) рішення виконкому Ворошиловградської обласної ради від 28.06.1984 № 247</t>
  </si>
  <si>
    <t>Попаснянський район, 1 км на  захід-південно-захід с. Орєхово</t>
  </si>
  <si>
    <t>Рішення виконкому Ворошиловградської обласної ради від 07.12.1971 № 402; (в.ч.) рішення виконкому Ворошиловградської обласної  ради від 28.06.1984 № 247</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</si>
  <si>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ної ради від 28.06.1984 № 247</t>
  </si>
  <si>
    <t>Сватівський район, на південний  захід с. Попівка</t>
  </si>
  <si>
    <t>Попаснянський район, 0,6 км  на південь від с.Рай-Олександрівка  (верхів'я балки Берестової)</t>
  </si>
  <si>
    <t>Мирнодолинська с/р Попаснянського району ДП "Сєверодонецьке ЛМГ"</t>
  </si>
  <si>
    <t>Станично-Луганський район, північна окраїна с.Велика Чернігівка</t>
  </si>
  <si>
    <t>Великочернігівська с/р  Станично-Луганського р-ну</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</si>
  <si>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ради від 28.06.1984 № 247</t>
  </si>
  <si>
    <t>Станично-Луганська селищна  рада  Станично-Луганського р-ну</t>
  </si>
  <si>
    <t>південно-західна околиця   селища Станиця Луганська</t>
  </si>
  <si>
    <t>Старобільський район 3 км на південний захід  с. Лозовівка</t>
  </si>
  <si>
    <t>Старобільський район с.Новоборова</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</si>
  <si>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ради від 28.06.1984 № 247</t>
  </si>
  <si>
    <t>Старобільський район с. Шпотино</t>
  </si>
  <si>
    <t xml:space="preserve">ДП "Біловодське ЛМГ" на захід від с. Городище Біловодський район </t>
  </si>
  <si>
    <t>рішення виконкому Ворошиловградської обласної   ради від 28.06.1984 № 247</t>
  </si>
  <si>
    <t>Біловодський район  с. Новолимарівка</t>
  </si>
  <si>
    <t>Новолимрівська с/р Луганське обласне УТМР</t>
  </si>
  <si>
    <t>Лутугинський район  с.Оріхівка Лутугинський район</t>
  </si>
  <si>
    <t>Марківський район  Ліснополянська сільська рада</t>
  </si>
  <si>
    <t xml:space="preserve"> селище Лотикове Слов"яносербського району</t>
  </si>
  <si>
    <t xml:space="preserve">Лотиківська селищна рада Слов"яносербського р-ну </t>
  </si>
  <si>
    <t>Старобільський район на околиці с. Бутківка, ДП "Старобільське ЛМГ",</t>
  </si>
  <si>
    <t>ДП "Старобільське ЛМГ" Лиманська с/р Старобільського р-ну</t>
  </si>
  <si>
    <t>Рішення Луганської обласної ради від 17.04.2003 № 7/23</t>
  </si>
  <si>
    <t>пам"ятка природи</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</si>
  <si>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ради від 28.06.1984 № 247 Рішення Луганської обласної ради від 31.08.2011 № 6/40</t>
  </si>
  <si>
    <t>Лимарівський конезавод № 61  Новолимарівська с/р Біловодського району</t>
  </si>
  <si>
    <t xml:space="preserve">на південний схід від с.Крейдяне Біловодський район </t>
  </si>
  <si>
    <t>рішення виконкому Ворошиловградської обласної  ради від 13.09.1977 № 370 (в.ч.) рішення виконкому Ворошиловградської обласної  ради від 28.06.1984 № 247</t>
  </si>
  <si>
    <t>Олександропільська с/р  Білокуракинського р-ну</t>
  </si>
  <si>
    <t>біля с.Олександропіль Білокуракинський район</t>
  </si>
  <si>
    <t>Рішення Луганської облради народних депутатів  від  24.02.1995 № 5/9</t>
  </si>
  <si>
    <t>Дем'янівська с/р  Білокуракинського району</t>
  </si>
  <si>
    <t>Дем"янівська с/р Білокуракинський район</t>
  </si>
  <si>
    <t>Краснодонський район поблизу  с.Липове, Білоскелюватська с/р</t>
  </si>
  <si>
    <t xml:space="preserve">Розкішненська с/р,  Челюскинська с/р Лутугинського району ДП"Іванівське ЛМГ", ДП"Луганське ЛМГ" </t>
  </si>
  <si>
    <t>околиці с. Розкішне Лутугинський район</t>
  </si>
  <si>
    <t>рішення Луганської обласної ради від 21.11.2002 № 5/24 рішення Луганської обласної ради від 25.02.2011 № 3/39</t>
  </si>
  <si>
    <t>ДП"Луганське ЛМГ"  Розкішненська с/р Лутугинського району</t>
  </si>
  <si>
    <t>південна околиця с. Розкішне Лутугинський район</t>
  </si>
  <si>
    <t>західна окраїна с. Співаківка правий берег р. Айдар Новоайдарський район</t>
  </si>
  <si>
    <t>Рішення Луганської обласної ради від 04.09.1998 № 3/18 Рішення Луганської обласної ради від 25.11.2011 № 7/29</t>
  </si>
  <si>
    <t>Новопсковський район Павленківська та Новобілянська с/ р між селами Новобіла та Литвинове</t>
  </si>
  <si>
    <t>Павленківська с/ р, Новобілянська с/ р  Козлівська с/р Новопсковського району</t>
  </si>
  <si>
    <t>Рішення Луганської обласної ради від 29.09.1999  № 8/7;      Рішення Луганської обласної    ради від 31.08.2000 № 13/12</t>
  </si>
  <si>
    <t>ДП “Старобільське ЛМГ” Білолуцьке лісництво  (кв. 29,  30, 31,32 ); південні околиці села Темяшово</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</si>
  <si>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ради від 12.07.1980 № 300 (в.ч.) рішення виконкому Ворошиловградської обласної  ради від 28.06.1984 № 247</t>
  </si>
  <si>
    <t>м. Первомайськ м. Золоте,  середня школа №19</t>
  </si>
  <si>
    <t>Перевальська міська рада Перевальського р-ну</t>
  </si>
  <si>
    <t>рішення виконкому Ворошиловградської обласної ної ради від 28.06.1984 № 247</t>
  </si>
  <si>
    <t>Михайлівська селищна рада Перевальського р-ну</t>
  </si>
  <si>
    <t>Перевальський район, с.Михайлівка</t>
  </si>
  <si>
    <t xml:space="preserve"> рішення виконкому Ворошиловградської обласної ради від 01.08.1972 № 251 (в.ч.) рішення виконкому Ворошиловградської обласної ради від 28.06.1984 № 247</t>
  </si>
  <si>
    <t xml:space="preserve">КП "Міський парк культури та  відпочинку ім героїв ВВв" м.Ровеньки </t>
  </si>
  <si>
    <t>м. Ровеньки, територія парка  ім. Героїв Великої Вітчизняної  війни</t>
  </si>
  <si>
    <t>Сватівський район біля с. Кармазинівка</t>
  </si>
  <si>
    <t>Рішення Луганської обласної ради від 14.12.2000 № 14/10</t>
  </si>
  <si>
    <t>Сватівський район біля с.Райгородка</t>
  </si>
  <si>
    <t>Свердловський район с.Черемшино</t>
  </si>
  <si>
    <t xml:space="preserve">Чугинська с/р  Станично-Луганського р-ну ДП"Станично-Луганське ДЛМГ" Станично-Луганська районна організація УТМР  </t>
  </si>
  <si>
    <t>Станично-Луганський район, між селами Чугинка, Золотарівка, Красний Деркул</t>
  </si>
  <si>
    <t>Червонопрапорська с/р Перевальського р-ну</t>
  </si>
  <si>
    <t xml:space="preserve">ДП "Луганське ЛМГ" Червонопрапорська с/р                                                    </t>
  </si>
  <si>
    <t>Новочервоненська с/р Троїцького району</t>
  </si>
  <si>
    <t xml:space="preserve">Новочервоненська с/р  ДП "Білокуракинське ЛМГ"              </t>
  </si>
  <si>
    <t>Олексіївська сільська рада північна околиця с. Киселівка західна околиця с. Лубянки Білокуракинський район</t>
  </si>
  <si>
    <t>Олексіївська сільська рада Білокуракинського району</t>
  </si>
  <si>
    <t>Рішення виконкому Луганської обласної ради  від 04.02.1969 № 72 (в.ч.) рішення виконкому Ворошиловградської обласної  ради від 28.06.1984 № 247</t>
  </si>
  <si>
    <t>м. Брянка в районі сел. Старої  Замківки   близько  8 км на північний захід  від залізничної станції  Орловська</t>
  </si>
  <si>
    <t>Георгіївська селищна рада  Лутугинський район</t>
  </si>
  <si>
    <t>Георгіївська селищна рада Лутугинського району</t>
  </si>
  <si>
    <t>Рішення виконкому Ворошиловградської обласної ради від 09.12.1982 (в.ч.) рішення виконкому Ворошиловградської обласної  ради від 28.06.1984 № 247</t>
  </si>
  <si>
    <t>на східній околиці  с. Іллірія, охоплює  серединну частину балки Безіменної,  що впадає в р.Ольховку Лутугинський район</t>
  </si>
  <si>
    <t>Рішення виконкому Ворошиловградської обласної  ради від 07.12.1971 № 402;(в.ч.) рішення виконкому Ворошиловградської обласної ради від 28.06.1984 № 247</t>
  </si>
  <si>
    <t>Іллірійська сільська рада Лутугинського району</t>
  </si>
  <si>
    <t>Рішення виконкому Ворошиловградської обласної   ради від 07.12.1971 № 402; (в.ч.) рішення виконкому Ворошиловградської обласної  ради від 28.06.1984 № 247</t>
  </si>
  <si>
    <t>с. Іллірія, на східній околиці  с. Іллірія Охоплює серединну частину балки  Безіменної, що впадає в р.Ольховку Лутугинський район</t>
  </si>
  <si>
    <t>Рішення виконкому Ворошиловградської обласної  ної ради від 07.12.1971 № 402;(в.ч.) рішення виконкому Ворошиловградської обласної  ної ради від 28.06.1984 № 247 Рішення Луганської обласної ради від 31.08.2011 № 6/41</t>
  </si>
  <si>
    <t>південно-західна околиця смт.Успенка. Ділянка лівого схилу одноіменної балки в 3 км від  її гирла. Балка відкривається  в долину р. Ольховка</t>
  </si>
  <si>
    <t>Іллірійська сільська рада Лутугинського району ДП"Іванівське ЛМГ"</t>
  </si>
  <si>
    <t>Юр’ївська селищна рада на північ  від с. Юр’ївка, на лівому  березі р. Білої Лутугинський район</t>
  </si>
  <si>
    <t>Рішення виконкому Луганської обласної ради  від 04.02.1969 № 72(в.ч.) рішення виконкому Ворошиловградської обласної   ради від 28.06.1984 № 247</t>
  </si>
  <si>
    <t>рішення виконкому Ворошиловградської  обласної ради від 13.09.1977 № 370 (в.ч.) рішення виконкому Ворошиловградської обласної   ради від 28.06.1984 № 247</t>
  </si>
  <si>
    <t>Новоайдарська селищна рада Новоайдарського р-ну</t>
  </si>
  <si>
    <t xml:space="preserve">с. Айдар - Миколаївка </t>
  </si>
  <si>
    <t>Рішення виконкому Луганської обласної ради  від 04.02.1969 № 72; (в.ч.) рішення виконкому Ворошиловградської обласної ради від 28.06.1984 № 247</t>
  </si>
  <si>
    <t>Осинівська сільська рада  Новопсковського р-ну</t>
  </si>
  <si>
    <t>Новопсковський район на південь від с. Осинівка</t>
  </si>
  <si>
    <t>Рішення виконкому Луганської обласної ради  від 04.02.1969 № 72; (в.ч.) рішення виконкому Ворошиловградської обласної  ради від 28.06.1984 № 247</t>
  </si>
  <si>
    <t>м. Первомайськ,північно-східна окраїна с.Тошківка</t>
  </si>
  <si>
    <t>Рішення виконкому Луганської  обласної ради від 04.02.1969 № 72; (в.ч.) рішення виконкому Ворошиловградської обласної  ради від 28.06.1984 № 247</t>
  </si>
  <si>
    <t>Сватівський район, східна  околиця с. Куземівка</t>
  </si>
  <si>
    <t xml:space="preserve">Лозівська селищна рада Слов"яносербського р-ну </t>
  </si>
  <si>
    <t xml:space="preserve">Слов"яносербський район, Лозівська селищна рада </t>
  </si>
  <si>
    <t>Слов"яносербський район, с. Причепилівка</t>
  </si>
  <si>
    <t>Рішення виконкому Ворошиловградської обласної   ради від 07.12.1971 № 402; (в.ч.)  рішення виконкому Ворошиловградської обласної ради від 01.08.1972 № 251 (в.ч.) рішення виконкому Ворошиловградської обласної  ради від 12.07.1980 № 300 (в.ч.) рішення виконкому Ворошиловградської обласної  ради від 28.06.1984 № 247</t>
  </si>
  <si>
    <t>рішення виконкому Ворошиловградської облас- ради від 12.07.1980 № 300 (в.ч.) рішення виконкому Ворошиловградської обласної   ради від 28.06.1984 № 247</t>
  </si>
  <si>
    <t>Комсомольське лісництво ДП "Кремінське ЛМГ"</t>
  </si>
  <si>
    <t>рішення виконкому Ворошиловградської обласної   ради від 12.07.1980 № 300 (в.ч.) рішення виконкому Ворошиловградської облас- ної ради від 28.06.1984 № 247</t>
  </si>
  <si>
    <t>Серебрянське лісництво урочище  Білоусова садка, ДП "Кремінське ЛМГ"</t>
  </si>
  <si>
    <t>рішення виконкому Ворошиловградської обласної   ради від 12.07.1980 № 300 (в.ч.) рішення виконкому Ворошиловградської обласної   ради від 28.06.1984 № 247</t>
  </si>
  <si>
    <t>ДП "Северодонецьке ЛМГ" Кремінський район</t>
  </si>
  <si>
    <t>рішення виконкому Ворошиловградської обласної  ради від 12.07.1980 № 300 (в.ч.) рішення виконкому Ворошиловградської обласної  ради від 28.06.1984 № 247</t>
  </si>
  <si>
    <t>Сіточне лісництво ДП "Кремінське ЛМГ"</t>
  </si>
  <si>
    <t>Гречишкинське лісництво  ДП "Новоайдарське ЛМГ"</t>
  </si>
  <si>
    <t>рішення виконкому Ворошиловградської обласної ради від 28.06.1984 № 247</t>
  </si>
  <si>
    <t>Капітанівське лісництво  ДП "Новоайдарське ЛМГ"</t>
  </si>
  <si>
    <t>Новопсковське лісництво  ДП "Старобільське ЛМГ"</t>
  </si>
  <si>
    <t>рішення виконкому Ворошиловградської обласної ної ради від 12.07.1980 № 300 (в.ч.) рішення виконкому Ворошиловградської обласної ради від 28.06.1984 № 247</t>
  </si>
  <si>
    <t xml:space="preserve">Рішенням  Луганської облради від 17.04.2003  № 7/23 </t>
  </si>
  <si>
    <t xml:space="preserve">ДП “Старобільське ЛМГ”,  Білолуцьке лісництво, </t>
  </si>
  <si>
    <t>ДП "Старобільське ЛМГ" Білолуцьке лісництво</t>
  </si>
  <si>
    <t>рішення виконкому Ворошиловградської обласної ради від 28.06.1984 № 247 Рішення Луганської обласної ради від 31.08.2011 № 6/42</t>
  </si>
  <si>
    <t>ДП "Северодонецьке ЛМГ" Попаснянський, Новоайдарський район</t>
  </si>
  <si>
    <t>Сватівський район с. Нижня Дуванка</t>
  </si>
  <si>
    <t>Нижньодуванська селищна рада Савтівського р-ну</t>
  </si>
  <si>
    <t>ДП "Луганське ЛМГ" Слов"яносербське лісництво</t>
  </si>
  <si>
    <t>Рішення виконкому Луганської обласної ради  від 04.02.1969 № 72; (в.ч.)  рішення виконкому Ворошиловградської обласної ради від 01.08.1972 № 251 (в.ч.) рішення виконкому Ворошиловградської обласної ради від 12.07.1980 № 300 (в.ч.) рішення виконкому Ворошиловградської обласної  ради від 28.06.1984 № 247 Рішення Луганської обласної ради від 24.03.1992 № 92</t>
  </si>
  <si>
    <t xml:space="preserve">Станично-Луганський район, ДП"Станично-Луганське ДЛМГ" Піщане лісництво </t>
  </si>
  <si>
    <t>рішення виконкому Ворошиловградської обласної ради від 09.12.1982 № 532 (в.ч.) рішення виконкому Ворошиловградської обласної  ради від 28.06.1984 № 247</t>
  </si>
  <si>
    <t>рішення виконкому Ворошиловградської обласної  ради від 12.07.1980 № 300 (в.ч.) Рішення виконкому Ворошиловградської обласної ради від 28.06.1984 № 247</t>
  </si>
  <si>
    <t>Старобільський район ДП "Старобільське ЛМГ"</t>
  </si>
  <si>
    <t xml:space="preserve">рішення виконкому Ворошиловградської обласно ради від 28.06.1984 № 247ї </t>
  </si>
  <si>
    <t>на схід від м. Антрацит, Рафайлівська с/р дорога  Харків- Ростов-на –Дону  на відстані 3 км с.Дубовське</t>
  </si>
  <si>
    <t>парк-пам"ятка садово-паркового мистецтва</t>
  </si>
  <si>
    <t>рішення виконкому Ворошиловградської обласної   ради від 12.07.1980 № 300 (в.ч.) рішення виконкому Ворошиловградської обласної   ради від 28.06.1984 № 247 Рішення Луганської обласної ради від 25.11.2011 № 7/28</t>
  </si>
  <si>
    <t>сквер ім. Героів Великої    Вітчизняної війни</t>
  </si>
  <si>
    <t>Комбінат зеленого господарства та благоустрою м.Луганськ</t>
  </si>
  <si>
    <t>парк пам"ятка садово-паркового мистецтва</t>
  </si>
  <si>
    <t>рішення виконкому Ворошиловградської  обласної ради від 13.09.1977 № 370 (в.ч.) рішення виконкому Ворошиловградської обласної  ради від 28.06.1984 № 247</t>
  </si>
  <si>
    <t>Рішення виконкому Луганської обласної ради  від 04.02.1969 № 72; (в.ч.)  рішення виконкому Ворошиловградської обласної ради від 01.08.1972 № 251 (в.ч.) рішення виконкому Ворошиловградської обласної  ради від 28.06.1984 № 247</t>
  </si>
  <si>
    <t>Сватівська психоневрологічна лікарня м.Сватове</t>
  </si>
  <si>
    <t>Рішення Луганської обласної ради від 31.08.2000 № 13/12</t>
  </si>
  <si>
    <t>Сватівський район, околиці с.Мілуватка</t>
  </si>
  <si>
    <t>Селезнівська селищна рада Перевальського району</t>
  </si>
  <si>
    <t>Перевальський район,с. Селезнівка</t>
  </si>
  <si>
    <t>всього територій та об`єктів ПЗФ місцевого  значення</t>
  </si>
  <si>
    <t>Всього територій та об'єктів ПЗФ</t>
  </si>
  <si>
    <t xml:space="preserve">Таблиця.1 Кількість та площа природних та біосферних заповідників </t>
  </si>
  <si>
    <t>Адміністративні одиниці</t>
  </si>
  <si>
    <t>Природні заповідники</t>
  </si>
  <si>
    <t>Біосферні заповідники</t>
  </si>
  <si>
    <t>Кількість</t>
  </si>
  <si>
    <t xml:space="preserve">Площа, га </t>
  </si>
  <si>
    <t>Загальна площа, га</t>
  </si>
  <si>
    <t>у тому числі, у постійному користуванні, га</t>
  </si>
  <si>
    <t>Вiнницька</t>
  </si>
  <si>
    <t>Волинська</t>
  </si>
  <si>
    <t>Днiпропетровська</t>
  </si>
  <si>
    <t>Донецька</t>
  </si>
  <si>
    <t>Житомирська</t>
  </si>
  <si>
    <t>Закарпатська</t>
  </si>
  <si>
    <t>Запорiзька</t>
  </si>
  <si>
    <t>Iвано-Франкiвська</t>
  </si>
  <si>
    <t>Київська</t>
  </si>
  <si>
    <t>Кiровоградська</t>
  </si>
  <si>
    <t>Авт. Респ. Крим</t>
  </si>
  <si>
    <t>Луганська</t>
  </si>
  <si>
    <t>Львiвська</t>
  </si>
  <si>
    <t>Миколаївська</t>
  </si>
  <si>
    <t>Одеська</t>
  </si>
  <si>
    <t>Полтавська</t>
  </si>
  <si>
    <t>Рiвненська</t>
  </si>
  <si>
    <t>Сумська</t>
  </si>
  <si>
    <t>Тернопiльська</t>
  </si>
  <si>
    <t>Харкiвська</t>
  </si>
  <si>
    <t>Херсонська</t>
  </si>
  <si>
    <t>Хмельницька</t>
  </si>
  <si>
    <t>Черкаська</t>
  </si>
  <si>
    <t>Чернiвецька</t>
  </si>
  <si>
    <t>Чернiгiвська</t>
  </si>
  <si>
    <t>м. Севастополь</t>
  </si>
  <si>
    <t>Всього:</t>
  </si>
  <si>
    <t xml:space="preserve">           </t>
  </si>
  <si>
    <t xml:space="preserve">Таблиця. 2. Кількість та площа національних природних парків (НПП)  </t>
  </si>
  <si>
    <t>Кількiсть</t>
  </si>
  <si>
    <t>Загальна</t>
  </si>
  <si>
    <t>В т.ч. надана НПП</t>
  </si>
  <si>
    <t>/шт/</t>
  </si>
  <si>
    <t>площа /га/</t>
  </si>
  <si>
    <t>в постійне</t>
  </si>
  <si>
    <t>користування /га/</t>
  </si>
  <si>
    <t>Автономна Республiка Крим</t>
  </si>
  <si>
    <t>*+ філія</t>
  </si>
  <si>
    <t>*+1 філія Залісся</t>
  </si>
  <si>
    <t xml:space="preserve">м. Севастополь </t>
  </si>
  <si>
    <t>Таблиця 3. Кількість та площа регіональних ландшафтних парків</t>
  </si>
  <si>
    <t>Кiлькiсть</t>
  </si>
  <si>
    <t>Площа (га)</t>
  </si>
  <si>
    <t>Київська*</t>
  </si>
  <si>
    <t xml:space="preserve">                                                    </t>
  </si>
  <si>
    <t xml:space="preserve">                                    </t>
  </si>
  <si>
    <t xml:space="preserve">                                                                                           </t>
  </si>
  <si>
    <t xml:space="preserve">                                            </t>
  </si>
  <si>
    <t>Черкаська (ф)*</t>
  </si>
  <si>
    <t>Примітки:</t>
  </si>
  <si>
    <t>* - РЛП "Трахтемирів" - у Київській  і Черкаській області</t>
  </si>
  <si>
    <t xml:space="preserve">                                         </t>
  </si>
  <si>
    <t>Таблиця 4.1. Кількість та площа заказників загальнодержавного значення</t>
  </si>
  <si>
    <t>Адмін.одиниці</t>
  </si>
  <si>
    <t xml:space="preserve">   ландшафтні</t>
  </si>
  <si>
    <t xml:space="preserve">       лісові</t>
  </si>
  <si>
    <t xml:space="preserve">   ботанічні</t>
  </si>
  <si>
    <t xml:space="preserve"> заг.зоологічні</t>
  </si>
  <si>
    <t>орнітологічні</t>
  </si>
  <si>
    <t xml:space="preserve">  гідрологічні</t>
  </si>
  <si>
    <t xml:space="preserve"> заг. геологічні</t>
  </si>
  <si>
    <t>карст-спелеол.</t>
  </si>
  <si>
    <t>Всього</t>
  </si>
  <si>
    <t>Кіль-кість</t>
  </si>
  <si>
    <t>Авт.Респ. Крим</t>
  </si>
  <si>
    <t>Чорне море</t>
  </si>
  <si>
    <t>В Полтавській і Черкаській областях розташовано ландшафтний заказник "Сулинський", який як одиницю враховано в Полтавській області.</t>
  </si>
  <si>
    <t>Таблиця 4.2. Кількість та площа заказників місцевого значення</t>
  </si>
  <si>
    <t xml:space="preserve">  ландшафтні</t>
  </si>
  <si>
    <t>лісові</t>
  </si>
  <si>
    <t>ботанічні</t>
  </si>
  <si>
    <t>загальнозоол</t>
  </si>
  <si>
    <t>ентомолог.</t>
  </si>
  <si>
    <t>іхтіолог.</t>
  </si>
  <si>
    <t>гідрологіч.</t>
  </si>
  <si>
    <t>загальногеол</t>
  </si>
  <si>
    <t>карст-спел.</t>
  </si>
  <si>
    <t>Днiпропетров.</t>
  </si>
  <si>
    <t>Iвано-Франк.</t>
  </si>
  <si>
    <t>Кiровоград.</t>
  </si>
  <si>
    <t>А.Респ. Крим</t>
  </si>
  <si>
    <t>Таблиця 5.1. Кількість та площа пам'яток природи загальнодержавного значення</t>
  </si>
  <si>
    <t>Комплексні</t>
  </si>
  <si>
    <t>Ботанічні</t>
  </si>
  <si>
    <t>Зоологічні</t>
  </si>
  <si>
    <t>Геологічні</t>
  </si>
  <si>
    <t>АР Крим</t>
  </si>
  <si>
    <t>Таблиця 5.2. Кількість та площа пам'яток природи місцевого значення</t>
  </si>
  <si>
    <t>Палеонтологічні</t>
  </si>
  <si>
    <t>Карстово-спелеологічні</t>
  </si>
  <si>
    <t>Iвано-Франківська</t>
  </si>
  <si>
    <t>Таблиця 6. Кількість та площа заповідних урочищ</t>
  </si>
  <si>
    <t>Таблиця 7. Кількість та площа ботанічних садів</t>
  </si>
  <si>
    <t>Адмірістративні одиниці</t>
  </si>
  <si>
    <t>Загальнодержавного значення</t>
  </si>
  <si>
    <t xml:space="preserve">    Місцевого значення</t>
  </si>
  <si>
    <t>Автономна Республіка Крим</t>
  </si>
  <si>
    <t>Таблиця 8. Кількість та площа дендрологічних парків</t>
  </si>
  <si>
    <t>Загальнодержавного значеня</t>
  </si>
  <si>
    <t>Місцевого значення</t>
  </si>
  <si>
    <t xml:space="preserve">Площа, га  </t>
  </si>
  <si>
    <t>Таблиця 9. Кількість та площа зоологічних парків</t>
  </si>
  <si>
    <t>Таблиця 10. Кількість та площа парків-пам'яток садово-</t>
  </si>
  <si>
    <t xml:space="preserve">паркового мистецтва </t>
  </si>
  <si>
    <t>Загальнодержавного</t>
  </si>
  <si>
    <t>Загальнодержавне значення</t>
  </si>
  <si>
    <t>Місцеве значення</t>
  </si>
  <si>
    <t>Площа , га</t>
  </si>
  <si>
    <t xml:space="preserve">   Адміністративні одиниці</t>
  </si>
  <si>
    <t>Заповідники природні</t>
  </si>
  <si>
    <t xml:space="preserve"> Заповідники біосферні</t>
  </si>
  <si>
    <t xml:space="preserve"> Національні природні парки</t>
  </si>
  <si>
    <t>Заказники</t>
  </si>
  <si>
    <t>Пам"ятки природи</t>
  </si>
  <si>
    <t>Ботанічні сади</t>
  </si>
  <si>
    <t>зоологічні парки</t>
  </si>
  <si>
    <t xml:space="preserve">    Зоологічні парки</t>
  </si>
  <si>
    <t xml:space="preserve">   Дендрологічні парки</t>
  </si>
  <si>
    <t xml:space="preserve">Парки-пам'ятки с-п-м </t>
  </si>
  <si>
    <t xml:space="preserve">Регіональні ландшафтні парки </t>
  </si>
  <si>
    <t>Заповідні урочища</t>
  </si>
  <si>
    <t>Об"єкти ПЗФ,що входять до складу територій інших об"єктів ПЗФ</t>
  </si>
  <si>
    <t>Фактична площа ПЗФ АТО</t>
  </si>
  <si>
    <t>% площ ПЗФ від площ АТО</t>
  </si>
  <si>
    <t xml:space="preserve">Площа АТО, тис.га </t>
  </si>
  <si>
    <t>загальнодерж. значеня</t>
  </si>
  <si>
    <t xml:space="preserve">  місцевого значення</t>
  </si>
  <si>
    <t xml:space="preserve">   місцевого знчення</t>
  </si>
  <si>
    <t>загальнод. значеня</t>
  </si>
  <si>
    <t xml:space="preserve"> місцевого значення</t>
  </si>
  <si>
    <t xml:space="preserve">загальнолдержавного значення  мисцевого значення </t>
  </si>
  <si>
    <t>ного значення</t>
  </si>
  <si>
    <t>Пло-ща, га</t>
  </si>
  <si>
    <t>Кіль-</t>
  </si>
  <si>
    <t>кість</t>
  </si>
  <si>
    <t>Дніпропетровська</t>
  </si>
  <si>
    <t>А.Респ.Крим</t>
  </si>
  <si>
    <t>Категорія</t>
  </si>
  <si>
    <t xml:space="preserve">Площа </t>
  </si>
  <si>
    <t>об"єктів</t>
  </si>
  <si>
    <t>% від загальної кількості</t>
  </si>
  <si>
    <t>га</t>
  </si>
  <si>
    <t xml:space="preserve">  % від загальної площі</t>
  </si>
  <si>
    <t>Заповідники:</t>
  </si>
  <si>
    <t>природні</t>
  </si>
  <si>
    <t>біосферні</t>
  </si>
  <si>
    <t>Заказники:</t>
  </si>
  <si>
    <t>загальнодержавного значення</t>
  </si>
  <si>
    <t>місцевого значення</t>
  </si>
  <si>
    <t>Пам'ятки природи:</t>
  </si>
  <si>
    <t>Ботанічні  сади:</t>
  </si>
  <si>
    <t>Зоологічні парки:</t>
  </si>
  <si>
    <t>Дендрологічні парки:</t>
  </si>
  <si>
    <t>Парки-пам'ятки садово-</t>
  </si>
  <si>
    <t>паркового мистецтва:</t>
  </si>
  <si>
    <t>Всього,</t>
  </si>
  <si>
    <t>в тому числі:</t>
  </si>
  <si>
    <t xml:space="preserve">Заказник загальнодержавного </t>
  </si>
  <si>
    <t>значення (Чорне море)</t>
  </si>
  <si>
    <t>Примітка:</t>
  </si>
  <si>
    <t>В таблиці наведені кількість і площі всіх існуючих територій і об"єктів ПЗФ України.</t>
  </si>
  <si>
    <t>об`єкти ПЗФ загальнодержавного значення</t>
  </si>
  <si>
    <t>об`єкти ПЗФ місцевого значення</t>
  </si>
  <si>
    <t xml:space="preserve">всього </t>
  </si>
  <si>
    <t xml:space="preserve"> одиниць</t>
  </si>
  <si>
    <t>Площа</t>
  </si>
  <si>
    <t>м, Київ</t>
  </si>
  <si>
    <t>м, Севастополь</t>
  </si>
  <si>
    <t>% від кількості територій та об`єктів ПЗФ в межах АТО</t>
  </si>
  <si>
    <t>% від площі територій та об`єктів ПЗФ в межах АТО</t>
  </si>
  <si>
    <t>Розподіл категорій териоиій та об'єктів ПЗФ України у розрізі  адміністративно-територіальних одиниць станом на 01.01.2013 року.</t>
  </si>
  <si>
    <t>Загальна кількість та площа територій та об"єктів ПЗФ України за категоріями</t>
  </si>
  <si>
    <t xml:space="preserve"> Розподіл територій та об`єктів ПЗФ загальнодержавного та місцевого значення </t>
  </si>
  <si>
    <t>1.        </t>
  </si>
  <si>
    <t>1.                    </t>
  </si>
  <si>
    <t>2.   </t>
  </si>
  <si>
    <t>2.                    </t>
  </si>
  <si>
    <t>3.                    </t>
  </si>
  <si>
    <t>4.                    </t>
  </si>
  <si>
    <t>5.                    </t>
  </si>
  <si>
    <t>6.                    </t>
  </si>
  <si>
    <t>7.                    </t>
  </si>
  <si>
    <t>8.                    </t>
  </si>
  <si>
    <t>9.                    </t>
  </si>
  <si>
    <t>10.                </t>
  </si>
  <si>
    <t>11.                </t>
  </si>
  <si>
    <t>12.                </t>
  </si>
  <si>
    <t>13.                </t>
  </si>
  <si>
    <t>14.                </t>
  </si>
  <si>
    <t>15.                </t>
  </si>
  <si>
    <t>16.                </t>
  </si>
  <si>
    <t>17.                </t>
  </si>
  <si>
    <t>18.                </t>
  </si>
  <si>
    <t>19.                </t>
  </si>
  <si>
    <t>20.                </t>
  </si>
  <si>
    <t>21.                </t>
  </si>
  <si>
    <t>22.                </t>
  </si>
  <si>
    <t>23.                </t>
  </si>
  <si>
    <t>24.                </t>
  </si>
  <si>
    <t>25.                </t>
  </si>
  <si>
    <t>26.                </t>
  </si>
  <si>
    <t>27.                </t>
  </si>
  <si>
    <t>28.                </t>
  </si>
  <si>
    <t>29.                </t>
  </si>
  <si>
    <t>30.                </t>
  </si>
  <si>
    <t>31.                </t>
  </si>
  <si>
    <t>32.                </t>
  </si>
  <si>
    <t>33.                </t>
  </si>
  <si>
    <t>34.                </t>
  </si>
  <si>
    <t>35.                </t>
  </si>
  <si>
    <t>36.                </t>
  </si>
  <si>
    <t>37.                </t>
  </si>
  <si>
    <t>38.                </t>
  </si>
  <si>
    <t>39.                </t>
  </si>
  <si>
    <t>40.                </t>
  </si>
  <si>
    <t>41.                </t>
  </si>
  <si>
    <t>42.                </t>
  </si>
  <si>
    <t>43.                </t>
  </si>
  <si>
    <t>44.                </t>
  </si>
  <si>
    <t>45.                </t>
  </si>
  <si>
    <t>46.                </t>
  </si>
  <si>
    <t>47.                </t>
  </si>
  <si>
    <t>48.                </t>
  </si>
  <si>
    <t>49.                </t>
  </si>
  <si>
    <t>50.                </t>
  </si>
  <si>
    <t>51.                </t>
  </si>
  <si>
    <t>52.                </t>
  </si>
  <si>
    <t>53.                </t>
  </si>
  <si>
    <t>54.                </t>
  </si>
  <si>
    <t>55.                </t>
  </si>
  <si>
    <t>56.                </t>
  </si>
  <si>
    <t>57.                </t>
  </si>
  <si>
    <t>58.                </t>
  </si>
  <si>
    <t>59.                </t>
  </si>
  <si>
    <t>60.                </t>
  </si>
  <si>
    <t>61.                </t>
  </si>
  <si>
    <t>62.                </t>
  </si>
  <si>
    <t>63.                </t>
  </si>
  <si>
    <t>64.                </t>
  </si>
  <si>
    <t>65.                </t>
  </si>
  <si>
    <t>66.                </t>
  </si>
  <si>
    <t>67.                </t>
  </si>
  <si>
    <t>68.                </t>
  </si>
  <si>
    <t>69.                </t>
  </si>
  <si>
    <t>70.                </t>
  </si>
  <si>
    <t>71.                </t>
  </si>
  <si>
    <t>72.                </t>
  </si>
  <si>
    <t>73.                </t>
  </si>
  <si>
    <t>74.                </t>
  </si>
  <si>
    <t>75.                </t>
  </si>
  <si>
    <t>76.                </t>
  </si>
  <si>
    <t>77.                </t>
  </si>
  <si>
    <t>78.                </t>
  </si>
  <si>
    <t>79.                </t>
  </si>
  <si>
    <t>80.                </t>
  </si>
  <si>
    <t>81.                </t>
  </si>
  <si>
    <t>82.                </t>
  </si>
  <si>
    <t>83.                </t>
  </si>
  <si>
    <t>84.                </t>
  </si>
  <si>
    <t>85.                </t>
  </si>
  <si>
    <t>86.                </t>
  </si>
  <si>
    <t>87.                </t>
  </si>
  <si>
    <t>88.                </t>
  </si>
  <si>
    <t>89.                </t>
  </si>
  <si>
    <t>90.                </t>
  </si>
  <si>
    <t>91.                </t>
  </si>
  <si>
    <t>92.                </t>
  </si>
  <si>
    <t>93.                </t>
  </si>
  <si>
    <t>94.                </t>
  </si>
  <si>
    <t>95.                </t>
  </si>
  <si>
    <t>96.                </t>
  </si>
  <si>
    <t>97.                </t>
  </si>
  <si>
    <t>98.                </t>
  </si>
  <si>
    <t>99.                </t>
  </si>
  <si>
    <t>100.             </t>
  </si>
  <si>
    <t>101.             </t>
  </si>
  <si>
    <t>102.             </t>
  </si>
  <si>
    <t>103.             </t>
  </si>
  <si>
    <t>104.             </t>
  </si>
  <si>
    <t>105.             </t>
  </si>
  <si>
    <t>106.             </t>
  </si>
  <si>
    <t>107.             </t>
  </si>
  <si>
    <t>108.             </t>
  </si>
  <si>
    <t>109.             </t>
  </si>
  <si>
    <t>110.             </t>
  </si>
  <si>
    <t>112.             </t>
  </si>
  <si>
    <t>"Кривченська травертинова скеля"</t>
  </si>
  <si>
    <t>Курянівська сільська рада</t>
  </si>
  <si>
    <t>№ п.п.</t>
  </si>
  <si>
    <t>Підпорядкування</t>
  </si>
  <si>
    <t>НААН України</t>
  </si>
  <si>
    <t>державне управління справами Президента України</t>
  </si>
  <si>
    <t>Державне агентство лісових ресурсів</t>
  </si>
  <si>
    <t>МОН</t>
  </si>
  <si>
    <t>Назва</t>
  </si>
  <si>
    <t>ПЗ</t>
  </si>
  <si>
    <t>Український степовий</t>
  </si>
  <si>
    <t xml:space="preserve">Луганський </t>
  </si>
  <si>
    <t>Дунайський</t>
  </si>
  <si>
    <t>БЗ</t>
  </si>
  <si>
    <t>Мис Март'ян</t>
  </si>
  <si>
    <t>"Асканія-Нова"</t>
  </si>
  <si>
    <t>„Залісся”</t>
  </si>
  <si>
    <t>НПП</t>
  </si>
  <si>
    <t>Ялтинський ГЛ</t>
  </si>
  <si>
    <t xml:space="preserve">Черемський </t>
  </si>
  <si>
    <t>Шацький</t>
  </si>
  <si>
    <t>Поліський</t>
  </si>
  <si>
    <t xml:space="preserve">Рівненський </t>
  </si>
  <si>
    <t xml:space="preserve">"Медобори" </t>
  </si>
  <si>
    <t>Канівський</t>
  </si>
  <si>
    <t xml:space="preserve">Карпатський </t>
  </si>
  <si>
    <t>Ужанський  НПП</t>
  </si>
  <si>
    <t>«Приазовський»</t>
  </si>
  <si>
    <t>АППСПМ "Лівадія, Масандра, Місхор"</t>
  </si>
  <si>
    <t>Хорольський</t>
  </si>
  <si>
    <t>БС</t>
  </si>
  <si>
    <t xml:space="preserve">Кременецький </t>
  </si>
  <si>
    <t>Чигиринський район, кв.17, вид. 2, 11 Креселецького лісництва, Кам¢янський ДЛГ</t>
  </si>
  <si>
    <t>В адмінмежах Кам’янської міської ради Кам’янського району</t>
  </si>
  <si>
    <t>Кам’янська міська рада</t>
  </si>
  <si>
    <t xml:space="preserve">В адмінмежах Косарської сільської ради Кам’янського району, Грушківське лісництво, кв. 81, вид. 6 </t>
  </si>
  <si>
    <r>
      <t>Монастириський район -3418,06 га  Коропецька селищна , Гориглядівська, Вістрянська, Вербівська сільські  ради,</t>
    </r>
    <r>
      <rPr>
        <b/>
        <sz val="10"/>
        <rFont val="Times New Roman"/>
        <family val="1"/>
        <charset val="204"/>
      </rPr>
      <t xml:space="preserve">                         </t>
    </r>
    <r>
      <rPr>
        <sz val="10"/>
        <rFont val="Times New Roman"/>
        <family val="1"/>
        <charset val="204"/>
      </rPr>
      <t xml:space="preserve">Бучацький район - 4384,99 га Стінківська, Порохівська, Космиринська, Сновидівська, Возилівська, Миколаївська, Костільницька, Скоморохська, Русилівська, Ліщинецька, Дулібська, Жнибородська, Берем’янська, Язловецька сільські ради;  Заліщицький район - 11984,47 га   Колодрібська, Синьківська, Зозулинецька, Кулаківська,  Городоцька, Бедриківська, Касперівська, Добрівлянська, Зеленогіївська, Зозулинька, Устечківська, Іване-Золотецька, Торська, Нирківська, Дорогичівська, Литяцька, Шутроминська, Хмелівська сільські ,  Заліщицька міська ради,                                                       Борщівський район - 12435,2 га Бабинецька, Пилипчанська, Горошівська,      Іване-Пустенська, Худиківська, Вільхівецька, Дністровська, Урожайнівська, Вигодська сільські, Мельнице-Подільська селищна ради                     </t>
    </r>
  </si>
  <si>
    <r>
      <t>Тернопільський район,  с.Лучка, лівий схил долини р.Серет,  в 200 метрах від моста у старому кар</t>
    </r>
    <r>
      <rPr>
        <b/>
        <sz val="10"/>
        <rFont val="Times New Roman"/>
        <family val="1"/>
        <charset val="204"/>
      </rPr>
      <t>"</t>
    </r>
    <r>
      <rPr>
        <sz val="10"/>
        <rFont val="Times New Roman"/>
        <family val="1"/>
        <charset val="204"/>
      </rPr>
      <t>єрі, поблизу лісового урочища "Мишковицька дача"</t>
    </r>
  </si>
  <si>
    <r>
      <t>Кременецький район, с.Лішня, Білокри-ницьке л-во, кв.9 в.2, лісове урочище "Заброддя</t>
    </r>
    <r>
      <rPr>
        <b/>
        <sz val="10"/>
        <rFont val="Times New Roman"/>
        <family val="1"/>
        <charset val="204"/>
      </rPr>
      <t>"</t>
    </r>
  </si>
  <si>
    <t xml:space="preserve"> "Трахтемирів" (частина РЛП )*</t>
  </si>
  <si>
    <t>Сумська область</t>
  </si>
  <si>
    <t>Херсонська область</t>
  </si>
  <si>
    <t>Хмельницька область</t>
  </si>
  <si>
    <t>Рішення Київського облвиконкому №441 від 18.12.1984р., Рішення Київської обласної ради від 16.05.2013 №616-32-VI</t>
  </si>
  <si>
    <t>в розрізі  адміністративн-територіальних одиниць станом на 01.01.2014</t>
  </si>
  <si>
    <t xml:space="preserve">рішення Луганської обласної ради від 15.12.1998 № 4/19; рішення Луганської обласної ради від 21.08.2003 № 9/12 Рішення Луганської обласної ради від 31.08.2011 № 6/43 Рішення Луганської обласної ради від 28.02.2013 № 17/42 </t>
  </si>
  <si>
    <t>Роздольнянські ставки</t>
  </si>
  <si>
    <t xml:space="preserve">Рішення виконкому Луганської обласної ради від 24.03.1992 № 92 Рішення Луганської обласної ради від 28.02.2013 № 17/37 </t>
  </si>
  <si>
    <t>Глухий бір</t>
  </si>
  <si>
    <t>Мінаєвська діброва</t>
  </si>
  <si>
    <t>Горіхівська діброва</t>
  </si>
  <si>
    <t>Рішення Луганської обласної ради від 28.02.2014 № 17/34</t>
  </si>
  <si>
    <t>Рішення Луганської обласної ради від 28.02.2014 № 17/38</t>
  </si>
  <si>
    <t>Рішення Луганської обласної ради від 28.02.2014 № 17/32</t>
  </si>
  <si>
    <t>Кленовий ліс</t>
  </si>
  <si>
    <t>Рішення Луганської обласної ради від 30.04.2014 № 18/30</t>
  </si>
  <si>
    <t>Урочище "Верхнє"</t>
  </si>
  <si>
    <t>Рішення Луганської обласної ради від 30.04.2014 № 18/31</t>
  </si>
  <si>
    <t>Княгинівський</t>
  </si>
  <si>
    <t>Рішення Луганської обласної ради від 28.02.2013 № 17/36</t>
  </si>
  <si>
    <t>Кружилівський</t>
  </si>
  <si>
    <t>Рішення Луганської обласної ради від 28.02.2013 № 17/39</t>
  </si>
  <si>
    <t>Штормівський</t>
  </si>
  <si>
    <t>Рішення Луганської обласної ради від 28.02.2013 № 17/40</t>
  </si>
  <si>
    <t>Рішення Луганської обласної ради від 30.04.2013 № 18/29</t>
  </si>
  <si>
    <t>Врубівський</t>
  </si>
  <si>
    <t>Рішення Луганської обласної ради від 28.02.2013 № 17/31</t>
  </si>
  <si>
    <t>Новозванівський</t>
  </si>
  <si>
    <t>Рішення Луганської обласної ради від 28.02.2013 № 17/30</t>
  </si>
  <si>
    <t>Борсуча балка</t>
  </si>
  <si>
    <t>Рішення Луганської обласної ради від 28.02.2013 № 17/35</t>
  </si>
  <si>
    <t>Гримучий ліс</t>
  </si>
  <si>
    <t>Рішення Луганської обласної ради від 30.04.2013 № 18/32</t>
  </si>
  <si>
    <t>Нагольний кряж</t>
  </si>
  <si>
    <t>Рішення Луганської обласної ради від 28.02.2013 № 17/33</t>
  </si>
  <si>
    <t>Балакирівський</t>
  </si>
  <si>
    <t>Красна</t>
  </si>
  <si>
    <t>Рішення Луганської обласної ради від 28.02.2013 № 17/41</t>
  </si>
  <si>
    <t>Троїцька с/р, Попаснянський р-н</t>
  </si>
  <si>
    <t>Врубівська с/р, Попаснянський р-н</t>
  </si>
  <si>
    <t>Врубівська с/р</t>
  </si>
  <si>
    <t>Троїцька с/р</t>
  </si>
  <si>
    <t>Голубівська с/р Попаснянського р-ну</t>
  </si>
  <si>
    <t>Голубівська с/р</t>
  </si>
  <si>
    <t>Матвіївська с/р, Свердловського р-ну</t>
  </si>
  <si>
    <t>Матвіївська с/р</t>
  </si>
  <si>
    <t>Краснолуцька с/р Антрацитівського р-ну</t>
  </si>
  <si>
    <t>Краснолуцька міськрада Луганської обл.</t>
  </si>
  <si>
    <t>Краснолуцька міськрада</t>
  </si>
  <si>
    <t>Пархоменківська с/р Краснодонського р-ну</t>
  </si>
  <si>
    <t xml:space="preserve">Пархоменківська с/р </t>
  </si>
  <si>
    <t xml:space="preserve">Новоайдарська селищна рада </t>
  </si>
  <si>
    <t>Новоганнівська с/р Краснодонського р-ну</t>
  </si>
  <si>
    <t>Новоганнівська с/р</t>
  </si>
  <si>
    <t>Лиманська с/р Старобільського р-ну</t>
  </si>
  <si>
    <t>Лиманська с/р</t>
  </si>
  <si>
    <t>Нещеретівська с/р Білокураківського р-ну</t>
  </si>
  <si>
    <t>Нещеретівська с/р</t>
  </si>
  <si>
    <t>Штормівська с/р Новоайдарського р-ну</t>
  </si>
  <si>
    <t>Штормівська с/р</t>
  </si>
  <si>
    <t>Ровеньківська міськрада Луганської області</t>
  </si>
  <si>
    <t>Ровеньківська міськрада</t>
  </si>
  <si>
    <t>Микільська с/р Міловського р-ну</t>
  </si>
  <si>
    <t>Микільська с/р</t>
  </si>
  <si>
    <t>"Немирівське побужжя"</t>
  </si>
  <si>
    <t>Рішення 16 сесії Вінницької обласної ради 6 скликання "Про створення нових об`єктів природно-заповідного фонду місцевого значення" №548 від 20.06.2013 року</t>
  </si>
  <si>
    <t>"Водограй"</t>
  </si>
  <si>
    <t>"Долина ірисів"</t>
  </si>
  <si>
    <t>Рішення 20 сесії Вінницької обласної ради 6 скликання "Про створення нових об`єктів природно-заповідного фонду місцевого значення" №645 від 20.12.2013 року</t>
  </si>
  <si>
    <r>
      <t xml:space="preserve">  </t>
    </r>
    <r>
      <rPr>
        <sz val="10"/>
        <rFont val="Times New Roman"/>
        <family val="1"/>
        <charset val="204"/>
      </rPr>
      <t xml:space="preserve">  01.01.2014</t>
    </r>
  </si>
  <si>
    <t>Всього парків-пам`яток садово-паркового митецтва загальнодержавного значення</t>
  </si>
  <si>
    <t>Кагамлицький</t>
  </si>
  <si>
    <t>Рішення Полтавської обласної ради від 28.02.2013</t>
  </si>
  <si>
    <t>м. Кременчук</t>
  </si>
  <si>
    <t>Автозаводська рада м. Кременчука - 9,4044 га, Кременчуцька міська рада - 18,7456 га</t>
  </si>
  <si>
    <t>Калениківський</t>
  </si>
  <si>
    <t>Решетилівський р-н, околиці с. Каленики</t>
  </si>
  <si>
    <t>Калениківська с/р</t>
  </si>
  <si>
    <t>Хейлівщинський дуб</t>
  </si>
  <si>
    <t>Чорнухинський р-н, с. Хейлівщина</t>
  </si>
  <si>
    <t>Хейлівщинська с/р</t>
  </si>
  <si>
    <t>Всього заказниців місцевого значення</t>
  </si>
  <si>
    <t>"Грушева балка"</t>
  </si>
  <si>
    <t>Рішення Запорізької  обласної ради від 28.03.2013 №31</t>
  </si>
  <si>
    <t>"Роздольненська цілинна балка"</t>
  </si>
  <si>
    <t>Рішення Запорізької  обласної ради від 30.05.2013 №20</t>
  </si>
  <si>
    <t>"Балка Дорожнянська"</t>
  </si>
  <si>
    <t>Рішення Запорізької  обласної ради від 31.10.2013 №15</t>
  </si>
  <si>
    <t>"Більманська лісова дача"</t>
  </si>
  <si>
    <t>Рішення Запорізької обласної ради від 30.05.2013 №17</t>
  </si>
  <si>
    <t>Рішення Запорізької обласної ради від 30.05.2013 №18</t>
  </si>
  <si>
    <t>Рішення Запорізької обласної ради від 30.05.2013 №19</t>
  </si>
  <si>
    <t>Рішення Запорізької обласної ради від 31.10.2013 №14</t>
  </si>
  <si>
    <t>Рішення Запорізької обласної ради від 28.03.2013 №30</t>
  </si>
  <si>
    <t>"Тиха заводь"</t>
  </si>
  <si>
    <t>"Балка Драна"</t>
  </si>
  <si>
    <t>"Балка Зеленянська"</t>
  </si>
  <si>
    <t>"Балка Жовтокручанська"</t>
  </si>
  <si>
    <t>"Балка Кущовська"</t>
  </si>
  <si>
    <t>"Балка Новоіванівська"</t>
  </si>
  <si>
    <t>"Балка Широка"</t>
  </si>
  <si>
    <t>"Балка Отріщанська"</t>
  </si>
  <si>
    <t>"Балка Нестерянська"</t>
  </si>
  <si>
    <t>"Балка Новотроїцька"</t>
  </si>
  <si>
    <t>"Балка Успенівська"</t>
  </si>
  <si>
    <t>«Острів Великий Дзензик»</t>
  </si>
  <si>
    <t>«Острів Малий Дзензик та архіпелаг Астапіха»</t>
  </si>
  <si>
    <t>Всього територій та об'єктів природно-заповідного фонду місцевого значення</t>
  </si>
  <si>
    <t>Всього територій та об'єктів природно-заповідного фонду області</t>
  </si>
  <si>
    <t>Привільний</t>
  </si>
  <si>
    <t>Бакшалинські плавні</t>
  </si>
  <si>
    <t>Воєводський</t>
  </si>
  <si>
    <t>Кам`яно-Костуватський</t>
  </si>
  <si>
    <t>Новоодеський</t>
  </si>
  <si>
    <t>Підгірний</t>
  </si>
  <si>
    <t>Черталківський</t>
  </si>
  <si>
    <t>землі державної власності (ДП "Єланецьке лісове господарство")</t>
  </si>
  <si>
    <t>землі державної власності, фізичні особи-землекористувачіна умовах оренди (Корецький М.М., Корецький О.М., Корецький С.М.)</t>
  </si>
  <si>
    <t>№8 від 02.02.2013</t>
  </si>
  <si>
    <t>"Велика балка"</t>
  </si>
  <si>
    <t>"Садове"</t>
  </si>
  <si>
    <t>"Новомиколаївська долина"</t>
  </si>
  <si>
    <t>"Гардова"</t>
  </si>
  <si>
    <t>Новгородівський район</t>
  </si>
  <si>
    <t>Рішення Кіровоградської обласної ради від 15.02.2013 №443</t>
  </si>
  <si>
    <t>"Урочище Грабовате"</t>
  </si>
  <si>
    <t>Олександрівський район</t>
  </si>
  <si>
    <t>Рішенням Кіровоградської обласної ради №443 від 15.02.2013 р.</t>
  </si>
  <si>
    <t>"Суха балка"</t>
  </si>
  <si>
    <t>Рішенням Кіровоградської обласної ради № 443 від 15.02.2013 р.</t>
  </si>
  <si>
    <t xml:space="preserve"> м. Харцизьк</t>
  </si>
  <si>
    <t>Дуб Гірницький, миуські байрачні ліси Донецького кряжу</t>
  </si>
  <si>
    <t>Рішення обласної ради №6/19-483 від 28.02.2013</t>
  </si>
  <si>
    <t>Рішення Донецької обласної ради від 14.11.2013 №6/25-637</t>
  </si>
  <si>
    <t>Рішення обласної ради від 25.03.2013 №6/21-521</t>
  </si>
  <si>
    <t>Рішення Донецької облради від 18.05.04  № 4/16-451 Рішення Донецької облради від 26.12.2013  №6/27-671</t>
  </si>
  <si>
    <t>Рішення обласної ради №4/3-58 від 03.09.02 Рішення Донецької облради від 30.05.2013  № 6/21-523</t>
  </si>
  <si>
    <t>Рішення обласно ради  від 25.03.95 Рішення Донецької облради від 30.05.2013  № 6/21-522</t>
  </si>
  <si>
    <t xml:space="preserve">Разом пам’яток природи ботанічних </t>
  </si>
  <si>
    <t>"Фельдман-Екопарк"</t>
  </si>
  <si>
    <t>Рішення Харківської обласної ради від 20.06.2013 №762-VІ та від 29.08.2013 №826-VI</t>
  </si>
  <si>
    <t>Рішення облради від 23.02.1999, Рішення Харківської обласної ради від 19.12.2013 №919-VI</t>
  </si>
  <si>
    <t>Дендропарк</t>
  </si>
  <si>
    <t>м. Берегово, вул. Шевченка, 120</t>
  </si>
  <si>
    <t>СТОВ "Берегівське"</t>
  </si>
  <si>
    <t>Дирекція школи №4</t>
  </si>
  <si>
    <t>Регіональний ландшафтний парк "Максимова дача"</t>
  </si>
  <si>
    <t>Ленінський район міста Севастополя, балка Хомутова в зоні зелених насаджень загального користування і частково в проектній зоні малоповерхової житлової забудови відповідно до Генерального плану розвитку міста Севастополя до 2025 року,  затвердженого Рішенням сесії Севастопольської міської ради від 13.12.2005 №4114</t>
  </si>
  <si>
    <t>Розташований на землях не переданих у власність або користування. Спец. Адміністрацій згідно із ст. 12 ЗУ про ПЗФ не створена</t>
  </si>
  <si>
    <t>Рішення Севастопольської міськради від 18.06.2013 року №5678</t>
  </si>
  <si>
    <t>разом заказників іхтіологічних:</t>
  </si>
  <si>
    <t>"Вертеби"</t>
  </si>
  <si>
    <t>Рiшення Тернопільської обласної ради  вiд 12.11.2013 р. №1521</t>
  </si>
  <si>
    <t>"Музикова скала"</t>
  </si>
  <si>
    <t>Рішення Тернопільської обласної ради  від 12.11.2013 р. №1520</t>
  </si>
  <si>
    <t>Дислокації гірських порід на околиці с. Надрічне Бережанського району</t>
  </si>
  <si>
    <t>Рішення Тернопільської обласної ради від 12.11.2013р. №1523</t>
  </si>
  <si>
    <t xml:space="preserve">Постанова Ради Міністрів УРСР вiд 08.02.1990 р. №25, із змінами, затвердженими Указом Президента України від 29.09.2000р.  № 1095/2000 Указ Президента України від 20.11.2013 №644 </t>
  </si>
  <si>
    <t>"Заповідний куточок Миколи Чайковського"</t>
  </si>
  <si>
    <t>Рiшення Тернопільської обласної ради  вiд 18.03.1994 р.   Рiшення Тернопільської обласної ради  вiд 12.11.2013 р. №1522</t>
  </si>
  <si>
    <t>"Косарівщина"</t>
  </si>
  <si>
    <t>Рішення сесії облради від 22.02.2013 р.</t>
  </si>
  <si>
    <t>"Оксютинські кургани"</t>
  </si>
  <si>
    <t>"Дуб-Король"</t>
  </si>
  <si>
    <t>"Дуб-Велетень"</t>
  </si>
  <si>
    <t>"Мости"</t>
  </si>
  <si>
    <t>"Домотканські валуни"</t>
  </si>
  <si>
    <t>"Верхньочаплинський"</t>
  </si>
  <si>
    <t>"Середньочаплинський"</t>
  </si>
  <si>
    <t>"Заплавка"</t>
  </si>
  <si>
    <t>"Верхньокільченський"</t>
  </si>
  <si>
    <t>"Річка Багатенька"</t>
  </si>
  <si>
    <t>"Річка Кільченька"</t>
  </si>
  <si>
    <t>"Долина річки Бик"</t>
  </si>
  <si>
    <t>"Балка Свідовок"</t>
  </si>
  <si>
    <t>"Рекалівський"</t>
  </si>
  <si>
    <t>Рішення Дніпропетровської облради від 21.06.2013 №440-19/VI</t>
  </si>
  <si>
    <t>"Сухарева балка"</t>
  </si>
  <si>
    <t>Рішення Дніпропетровської облради від 30.08.2013 №465-20/VI</t>
  </si>
  <si>
    <t>"Житлова балка"</t>
  </si>
  <si>
    <t>"Верхньобазавлуцький"</t>
  </si>
  <si>
    <t>"Витоки річки Базавлук"</t>
  </si>
  <si>
    <t>"Середньобазавлуцький"</t>
  </si>
  <si>
    <t>Рішення Дніпропетровської облради від 27.12.2013 №512-23/VI</t>
  </si>
  <si>
    <t>Урочище Вільхове</t>
  </si>
  <si>
    <t>Рішення Черкаської обласної ради від 22.03.2013 №21-16/VI</t>
  </si>
  <si>
    <t>Дуби на Тарасовій горі</t>
  </si>
  <si>
    <t>Всього пам`яток прирроди загальнодержавного значення</t>
  </si>
  <si>
    <t>Всього зоопарків місцевого значення</t>
  </si>
  <si>
    <t>"Мале Полісся"</t>
  </si>
  <si>
    <t>Указ Президента України від 02.08.2013 № 420/2013</t>
  </si>
  <si>
    <t>Державне підприємство «Ізяславське лісове господарство» 2491,7 га
Державне підприємство «Славутське лісове господарство» 3507 га</t>
  </si>
  <si>
    <t>Славутський, Ізяславський райони</t>
  </si>
  <si>
    <t>Липи Костянтина Острозького</t>
  </si>
  <si>
    <t>Веселий джміль</t>
  </si>
  <si>
    <t>Старокостянтинівська груша</t>
  </si>
  <si>
    <t>Рішення Хмельницької ОДА від 28.03.2013 №36-15/2013</t>
  </si>
  <si>
    <t>м. Шепетівка, вул. Ватутіна, 59</t>
  </si>
  <si>
    <t>Рішеннґ Хмельницької ОДА від 28.03.2013 №36-15/2013</t>
  </si>
  <si>
    <t>Центр еколого-натуралістичної творчості учнівської молоді</t>
  </si>
  <si>
    <t>Урочище "Карасу-Баші"</t>
  </si>
  <si>
    <t>"Папая-Кая"</t>
  </si>
  <si>
    <t>Постанова ВР АРК від 27.02.2013 №1196-6/13</t>
  </si>
  <si>
    <t>"Донузлав"</t>
  </si>
  <si>
    <t>"Мис Такіль"</t>
  </si>
  <si>
    <t>"Бітак"</t>
  </si>
  <si>
    <t>"Атлеш"</t>
  </si>
  <si>
    <t>Ялівець Шумера</t>
  </si>
  <si>
    <t>Ялівець майора Селіхова</t>
  </si>
  <si>
    <t>Ялівець Фортунатова</t>
  </si>
  <si>
    <t>Ялівець героїв Судакського десанту</t>
  </si>
  <si>
    <t>Ялівець Шафера</t>
  </si>
  <si>
    <t>Ялівець Ягунова</t>
  </si>
  <si>
    <t>Платан Романтика</t>
  </si>
  <si>
    <t>Фісташка Чехова</t>
  </si>
  <si>
    <t>Фісташка Ліпи</t>
  </si>
  <si>
    <t>Шовковиця Резніченко</t>
  </si>
  <si>
    <t>Самшит вічнозелений</t>
  </si>
  <si>
    <t>Платан Східний</t>
  </si>
  <si>
    <t>Утьос-Карасан</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</si>
</sst>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3" formatCode="_-* #,##0.00_₴_-;\-* #,##0.00_₴_-;_-* &quot;-&quot;??_₴_-;_-@_-"/>
    <numFmt numFmtId="164" formatCode="0.0000"/>
    <numFmt numFmtId="165" formatCode="#,##0.0000"/>
    <numFmt numFmtId="166" formatCode="0.0"/>
    <numFmt numFmtId="167" formatCode="0.000000"/>
    <numFmt numFmtId="168" formatCode="0.00000"/>
    <numFmt numFmtId="169" formatCode="0.000"/>
    <numFmt numFmtId="170" formatCode="_-* #,##0.00_р_._-;\-* #,##0.00_р_._-;_-* &quot;-&quot;??_р_._-;_-@_-"/>
    <numFmt numFmtId="171" formatCode="_ * #,##0.0_)_$_ ;_ * \(#,##0.0\)_$_ ;_ * &quot;-&quot;??_)_$_ ;_ @_ "/>
    <numFmt numFmtId="172" formatCode="_-* #,##0.00&quot;р.&quot;_-;\-* #,##0.00&quot;р.&quot;_-;_-* &quot;-&quot;??&quot;р.&quot;_-;_-@_-"/>
    <numFmt numFmtId="173" formatCode="#,##0.0000_₴"/>
  </numFmts>
  <fonts count="26">
    <font>
      <sz val="11"/>
      <color theme="1"/>
      <name val="Calibri"/>
      <family val="2"/>
      <charset val="204"/>
      <scheme val="minor"/>
    </font>
    <font>
      <sz val="10"/>
      <color theme="1"/>
      <name val="Times New Roman"/>
      <family val="1"/>
      <charset val="204"/>
    </font>
    <font>
      <sz val="11"/>
      <color theme="1"/>
      <name val="Calibri"/>
      <family val="2"/>
      <charset val="204"/>
      <scheme val="minor"/>
    </font>
    <font>
      <sz val="9"/>
      <name val="Arial Cyr"/>
    </font>
    <font>
      <b/>
      <sz val="10"/>
      <color theme="1"/>
      <name val="Times New Roman"/>
      <family val="1"/>
      <charset val="204"/>
    </font>
    <font>
      <i/>
      <sz val="10"/>
      <color theme="1"/>
      <name val="Times New Roman"/>
      <family val="1"/>
      <charset val="204"/>
    </font>
    <font>
      <sz val="9"/>
      <color indexed="81"/>
      <name val="Tahoma"/>
      <family val="2"/>
      <charset val="204"/>
    </font>
    <font>
      <b/>
      <sz val="9"/>
      <color indexed="81"/>
      <name val="Tahoma"/>
      <family val="2"/>
      <charset val="204"/>
    </font>
    <font>
      <b/>
      <i/>
      <sz val="10"/>
      <color theme="1"/>
      <name val="Times New Roman"/>
      <family val="1"/>
      <charset val="204"/>
    </font>
    <font>
      <sz val="10"/>
      <name val="Arial Cyr"/>
      <charset val="204"/>
    </font>
    <font>
      <sz val="10"/>
      <name val="Times New Roman"/>
      <family val="1"/>
      <charset val="204"/>
    </font>
    <font>
      <b/>
      <sz val="10"/>
      <name val="Times New Roman"/>
      <family val="1"/>
      <charset val="204"/>
    </font>
    <font>
      <sz val="10"/>
      <name val="@Pragmatica"/>
    </font>
    <font>
      <sz val="10"/>
      <color indexed="10"/>
      <name val="Times New Roman"/>
      <family val="1"/>
      <charset val="204"/>
    </font>
    <font>
      <sz val="10"/>
      <color rgb="FF000000"/>
      <name val="Times New Roman"/>
      <family val="1"/>
      <charset val="204"/>
    </font>
    <font>
      <b/>
      <sz val="10"/>
      <color rgb="FFC00000"/>
      <name val="Times New Roman"/>
      <family val="1"/>
      <charset val="204"/>
    </font>
    <font>
      <b/>
      <sz val="10"/>
      <color rgb="FFFF0000"/>
      <name val="Times New Roman"/>
      <family val="1"/>
      <charset val="204"/>
    </font>
    <font>
      <sz val="10"/>
      <color indexed="9"/>
      <name val="Times New Roman"/>
      <family val="1"/>
      <charset val="204"/>
    </font>
    <font>
      <i/>
      <sz val="10"/>
      <name val="Times New Roman"/>
      <family val="1"/>
      <charset val="204"/>
    </font>
    <font>
      <sz val="10"/>
      <color indexed="62"/>
      <name val="Times New Roman"/>
      <family val="1"/>
      <charset val="204"/>
    </font>
    <font>
      <b/>
      <sz val="11"/>
      <color theme="1"/>
      <name val="Times New Roman"/>
      <family val="1"/>
      <charset val="204"/>
    </font>
    <font>
      <sz val="10"/>
      <color rgb="FFFF0000"/>
      <name val="Times New Roman"/>
      <family val="1"/>
      <charset val="204"/>
    </font>
    <font>
      <b/>
      <sz val="12"/>
      <color theme="1"/>
      <name val="Times New Roman"/>
      <family val="1"/>
      <charset val="204"/>
    </font>
    <font>
      <b/>
      <sz val="12"/>
      <name val="Times New Roman"/>
      <family val="1"/>
      <charset val="204"/>
    </font>
    <font>
      <b/>
      <sz val="14"/>
      <color theme="1"/>
      <name val="Times New Roman"/>
      <family val="1"/>
      <charset val="204"/>
    </font>
    <font>
      <b/>
      <i/>
      <sz val="10"/>
      <name val="Times New Roman"/>
      <family val="1"/>
      <charset val="204"/>
    </font>
  </fonts>
  <fills count="9">
    <fill>
      <patternFill patternType="none"/>
    </fill>
    <fill>
      <patternFill patternType="gray125"/>
    </fill>
    <fill>
      <patternFill patternType="solid">
        <fgColor rgb="FFFFFF00"/>
        <bgColor indexed="64"/>
      </patternFill>
    </fill>
    <fill>
      <patternFill patternType="solid">
        <fgColor theme="8" tint="0.39997558519241921"/>
        <bgColor indexed="64"/>
      </patternFill>
    </fill>
    <fill>
      <patternFill patternType="solid">
        <fgColor theme="6"/>
        <bgColor indexed="64"/>
      </patternFill>
    </fill>
    <fill>
      <patternFill patternType="solid">
        <fgColor theme="8"/>
        <bgColor indexed="64"/>
      </patternFill>
    </fill>
    <fill>
      <patternFill patternType="solid">
        <fgColor theme="0"/>
        <bgColor indexed="64"/>
      </patternFill>
    </fill>
    <fill>
      <patternFill patternType="solid">
        <fgColor theme="8" tint="0.59999389629810485"/>
        <bgColor indexed="64"/>
      </patternFill>
    </fill>
    <fill>
      <patternFill patternType="solid">
        <fgColor rgb="FF92D05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style="thin">
        <color indexed="18"/>
      </left>
      <right style="thin">
        <color indexed="18"/>
      </right>
      <top style="thin">
        <color indexed="18"/>
      </top>
      <bottom style="thin">
        <color indexed="18"/>
      </bottom>
      <diagonal/>
    </border>
    <border>
      <left/>
      <right/>
      <top style="dotted">
        <color indexed="56"/>
      </top>
      <bottom/>
      <diagonal/>
    </border>
    <border>
      <left/>
      <right/>
      <top style="dotted">
        <color indexed="18"/>
      </top>
      <bottom/>
      <diagonal/>
    </border>
    <border>
      <left/>
      <right/>
      <top style="hair">
        <color indexed="18"/>
      </top>
      <bottom/>
      <diagonal/>
    </border>
    <border>
      <left/>
      <right/>
      <top/>
      <bottom style="hair">
        <color indexed="18"/>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top/>
      <bottom/>
      <diagonal/>
    </border>
    <border>
      <left/>
      <right/>
      <top/>
      <bottom style="thin">
        <color indexed="64"/>
      </bottom>
      <diagonal/>
    </border>
  </borders>
  <cellStyleXfs count="7">
    <xf numFmtId="0" fontId="0" fillId="0" borderId="0"/>
    <xf numFmtId="43" fontId="2" fillId="0" borderId="0" applyFont="0" applyFill="0" applyBorder="0" applyAlignment="0" applyProtection="0"/>
    <xf numFmtId="2" fontId="3" fillId="0" borderId="12" applyNumberFormat="0" applyFont="0" applyBorder="0" applyAlignment="0">
      <alignment horizontal="right"/>
    </xf>
    <xf numFmtId="0" fontId="9" fillId="0" borderId="0"/>
    <xf numFmtId="170" fontId="9" fillId="0" borderId="0" applyFont="0" applyFill="0" applyBorder="0" applyAlignment="0" applyProtection="0"/>
    <xf numFmtId="166" fontId="12" fillId="0" borderId="0" applyFont="0" applyFill="0" applyBorder="0" applyAlignment="0" applyProtection="0"/>
    <xf numFmtId="172" fontId="9" fillId="0" borderId="0" applyFont="0" applyFill="0" applyBorder="0" applyAlignment="0" applyProtection="0"/>
  </cellStyleXfs>
  <cellXfs count="713">
    <xf numFmtId="0" fontId="0" fillId="0" borderId="0" xfId="0"/>
    <xf numFmtId="0" fontId="0" fillId="0" borderId="9" xfId="0" applyBorder="1"/>
    <xf numFmtId="0" fontId="0" fillId="0" borderId="9" xfId="0" applyBorder="1" applyAlignment="1">
      <alignment horizontal="left" vertical="top" wrapText="1"/>
    </xf>
    <xf numFmtId="0" fontId="0" fillId="0" borderId="9" xfId="0" applyBorder="1" applyAlignment="1">
      <alignment horizontal="center" vertical="center"/>
    </xf>
    <xf numFmtId="0" fontId="10" fillId="0" borderId="9" xfId="2" applyNumberFormat="1" applyFont="1" applyFill="1" applyBorder="1" applyAlignment="1">
      <alignment horizontal="left" vertical="top" wrapText="1"/>
    </xf>
    <xf numFmtId="0" fontId="1" fillId="0" borderId="9" xfId="0" applyFont="1" applyFill="1" applyBorder="1" applyAlignment="1">
      <alignment horizontal="center"/>
    </xf>
    <xf numFmtId="0" fontId="1" fillId="0" borderId="9" xfId="0" applyFont="1" applyFill="1" applyBorder="1"/>
    <xf numFmtId="0" fontId="10" fillId="0" borderId="9" xfId="2" applyNumberFormat="1" applyFont="1" applyFill="1" applyBorder="1" applyAlignment="1">
      <alignment horizontal="center" vertical="top"/>
    </xf>
    <xf numFmtId="166" fontId="10" fillId="0" borderId="9" xfId="2" applyNumberFormat="1" applyFont="1" applyFill="1" applyBorder="1" applyAlignment="1">
      <alignment horizontal="center" vertical="top" wrapText="1"/>
    </xf>
    <xf numFmtId="0" fontId="10" fillId="0" borderId="9" xfId="2" applyNumberFormat="1" applyFont="1" applyFill="1" applyBorder="1" applyAlignment="1">
      <alignment vertical="top" wrapText="1"/>
    </xf>
    <xf numFmtId="0" fontId="1" fillId="0" borderId="11" xfId="0" applyFont="1" applyFill="1" applyBorder="1" applyAlignment="1">
      <alignment horizontal="left" vertical="top" wrapText="1"/>
    </xf>
    <xf numFmtId="0" fontId="1" fillId="0" borderId="12" xfId="0" applyFont="1" applyFill="1" applyBorder="1" applyAlignment="1">
      <alignment horizontal="left" vertical="top" wrapText="1"/>
    </xf>
    <xf numFmtId="0" fontId="1" fillId="0" borderId="0" xfId="0" applyFont="1" applyFill="1"/>
    <xf numFmtId="0" fontId="1" fillId="0" borderId="0" xfId="0" applyFont="1" applyFill="1" applyBorder="1" applyAlignment="1">
      <alignment horizontal="center"/>
    </xf>
    <xf numFmtId="164" fontId="1" fillId="0" borderId="0" xfId="0" applyNumberFormat="1" applyFont="1" applyFill="1" applyBorder="1" applyAlignment="1">
      <alignment horizontal="center"/>
    </xf>
    <xf numFmtId="0" fontId="1" fillId="0" borderId="6" xfId="0" applyFont="1" applyFill="1" applyBorder="1" applyAlignment="1">
      <alignment vertical="top" wrapText="1"/>
    </xf>
    <xf numFmtId="0" fontId="1" fillId="0" borderId="6"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3" xfId="0" applyFont="1" applyFill="1" applyBorder="1" applyAlignment="1">
      <alignment vertical="top"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4" fillId="0" borderId="0" xfId="0" applyFont="1" applyFill="1"/>
    <xf numFmtId="0" fontId="1" fillId="0" borderId="9" xfId="0" applyFont="1" applyFill="1" applyBorder="1" applyAlignment="1">
      <alignment horizontal="left" vertical="top" wrapText="1"/>
    </xf>
    <xf numFmtId="164" fontId="1" fillId="0" borderId="9" xfId="0" applyNumberFormat="1" applyFont="1" applyFill="1" applyBorder="1" applyAlignment="1">
      <alignment horizontal="left" vertical="top" wrapText="1"/>
    </xf>
    <xf numFmtId="0" fontId="1" fillId="0" borderId="9" xfId="0" applyFont="1" applyFill="1" applyBorder="1" applyAlignment="1">
      <alignment wrapText="1"/>
    </xf>
    <xf numFmtId="0" fontId="1" fillId="0" borderId="0" xfId="0" applyFont="1" applyFill="1" applyAlignment="1">
      <alignment wrapText="1"/>
    </xf>
    <xf numFmtId="0" fontId="1" fillId="0" borderId="0" xfId="0" applyFont="1" applyFill="1" applyAlignment="1">
      <alignment horizontal="left" vertical="top" wrapText="1"/>
    </xf>
    <xf numFmtId="0" fontId="10" fillId="0" borderId="9" xfId="0" applyFont="1" applyFill="1" applyBorder="1" applyAlignment="1">
      <alignment horizontal="left" vertical="top" wrapText="1"/>
    </xf>
    <xf numFmtId="164" fontId="1" fillId="0" borderId="0" xfId="0" applyNumberFormat="1" applyFont="1" applyFill="1" applyAlignment="1">
      <alignment horizontal="center"/>
    </xf>
    <xf numFmtId="0" fontId="4" fillId="0" borderId="9" xfId="0" applyFont="1" applyFill="1" applyBorder="1" applyAlignment="1">
      <alignment horizontal="center"/>
    </xf>
    <xf numFmtId="2" fontId="4" fillId="0" borderId="9" xfId="0" applyNumberFormat="1" applyFont="1" applyFill="1" applyBorder="1" applyAlignment="1">
      <alignment horizontal="center"/>
    </xf>
    <xf numFmtId="2" fontId="1" fillId="0" borderId="9" xfId="0" applyNumberFormat="1" applyFont="1" applyFill="1" applyBorder="1"/>
    <xf numFmtId="0" fontId="1" fillId="0" borderId="10" xfId="0" applyFont="1" applyFill="1" applyBorder="1"/>
    <xf numFmtId="2" fontId="1" fillId="0" borderId="10" xfId="0" applyNumberFormat="1" applyFont="1" applyFill="1" applyBorder="1"/>
    <xf numFmtId="2" fontId="14" fillId="0" borderId="9" xfId="0" applyNumberFormat="1" applyFont="1" applyFill="1" applyBorder="1"/>
    <xf numFmtId="2" fontId="1" fillId="0" borderId="0" xfId="0" applyNumberFormat="1" applyFont="1" applyFill="1"/>
    <xf numFmtId="0" fontId="1" fillId="0" borderId="0" xfId="0" applyFont="1" applyFill="1" applyBorder="1"/>
    <xf numFmtId="2" fontId="1" fillId="0" borderId="0" xfId="0" applyNumberFormat="1" applyFont="1" applyFill="1" applyBorder="1"/>
    <xf numFmtId="0" fontId="1" fillId="0" borderId="15" xfId="0" applyFont="1" applyFill="1" applyBorder="1"/>
    <xf numFmtId="0" fontId="4" fillId="0" borderId="0" xfId="0" applyFont="1" applyFill="1" applyAlignment="1">
      <alignment horizontal="center"/>
    </xf>
    <xf numFmtId="0" fontId="1" fillId="0" borderId="9" xfId="0" applyFont="1" applyFill="1" applyBorder="1" applyAlignment="1">
      <alignment horizontal="center" wrapText="1"/>
    </xf>
    <xf numFmtId="0" fontId="10" fillId="0" borderId="0" xfId="3" applyFont="1" applyFill="1"/>
    <xf numFmtId="0" fontId="10" fillId="0" borderId="0" xfId="3" applyFont="1" applyFill="1" applyBorder="1" applyAlignment="1">
      <alignment horizontal="center"/>
    </xf>
    <xf numFmtId="169" fontId="10" fillId="0" borderId="0" xfId="3" applyNumberFormat="1" applyFont="1" applyFill="1" applyBorder="1" applyAlignment="1">
      <alignment horizontal="center"/>
    </xf>
    <xf numFmtId="14" fontId="10" fillId="0" borderId="0" xfId="3" applyNumberFormat="1" applyFont="1" applyFill="1" applyAlignment="1">
      <alignment horizontal="left"/>
    </xf>
    <xf numFmtId="0" fontId="10" fillId="0" borderId="29" xfId="3" applyFont="1" applyFill="1" applyBorder="1"/>
    <xf numFmtId="166" fontId="10" fillId="0" borderId="0" xfId="3" applyNumberFormat="1" applyFont="1" applyFill="1"/>
    <xf numFmtId="0" fontId="10" fillId="0" borderId="0" xfId="3" applyFont="1" applyFill="1" applyBorder="1"/>
    <xf numFmtId="166" fontId="10" fillId="0" borderId="0" xfId="3" applyNumberFormat="1" applyFont="1" applyFill="1" applyBorder="1" applyAlignment="1">
      <alignment horizontal="center"/>
    </xf>
    <xf numFmtId="0" fontId="10" fillId="0" borderId="13" xfId="3" applyFont="1" applyFill="1" applyBorder="1" applyAlignment="1"/>
    <xf numFmtId="0" fontId="10" fillId="0" borderId="23" xfId="3" applyFont="1" applyFill="1" applyBorder="1"/>
    <xf numFmtId="0" fontId="10" fillId="0" borderId="9" xfId="3" applyFont="1" applyFill="1" applyBorder="1" applyAlignment="1">
      <alignment horizontal="center"/>
    </xf>
    <xf numFmtId="165" fontId="10" fillId="0" borderId="9" xfId="3" applyNumberFormat="1" applyFont="1" applyFill="1" applyBorder="1" applyAlignment="1">
      <alignment horizontal="center"/>
    </xf>
    <xf numFmtId="4" fontId="10" fillId="0" borderId="9" xfId="3" applyNumberFormat="1" applyFont="1" applyFill="1" applyBorder="1" applyAlignment="1">
      <alignment horizontal="center"/>
    </xf>
    <xf numFmtId="0" fontId="10" fillId="0" borderId="13" xfId="3" applyFont="1" applyFill="1" applyBorder="1"/>
    <xf numFmtId="169" fontId="10" fillId="0" borderId="0" xfId="3" applyNumberFormat="1" applyFont="1" applyFill="1" applyBorder="1"/>
    <xf numFmtId="166" fontId="10" fillId="0" borderId="14" xfId="3" applyNumberFormat="1" applyFont="1" applyFill="1" applyBorder="1" applyAlignment="1">
      <alignment horizontal="center"/>
    </xf>
    <xf numFmtId="0" fontId="11" fillId="0" borderId="0" xfId="3" applyFont="1" applyFill="1"/>
    <xf numFmtId="0" fontId="11" fillId="0" borderId="0" xfId="3" applyFont="1" applyFill="1" applyAlignment="1">
      <alignment horizontal="left"/>
    </xf>
    <xf numFmtId="0" fontId="11" fillId="0" borderId="0" xfId="3" applyFont="1" applyFill="1" applyAlignment="1">
      <alignment horizontal="centerContinuous"/>
    </xf>
    <xf numFmtId="0" fontId="11" fillId="0" borderId="0" xfId="3" applyFont="1" applyFill="1" applyBorder="1" applyAlignment="1">
      <alignment horizontal="center"/>
    </xf>
    <xf numFmtId="14" fontId="10" fillId="0" borderId="0" xfId="3" applyNumberFormat="1" applyFont="1" applyFill="1"/>
    <xf numFmtId="2" fontId="11" fillId="0" borderId="0" xfId="3" applyNumberFormat="1" applyFont="1" applyFill="1" applyBorder="1" applyAlignment="1">
      <alignment horizontal="center"/>
    </xf>
    <xf numFmtId="166" fontId="11" fillId="0" borderId="0" xfId="3" applyNumberFormat="1" applyFont="1" applyFill="1" applyBorder="1" applyAlignment="1">
      <alignment horizontal="center"/>
    </xf>
    <xf numFmtId="2" fontId="10" fillId="0" borderId="0" xfId="3" applyNumberFormat="1" applyFont="1" applyFill="1" applyBorder="1" applyAlignment="1">
      <alignment horizontal="center"/>
    </xf>
    <xf numFmtId="0" fontId="11" fillId="0" borderId="11" xfId="3" applyFont="1" applyFill="1" applyBorder="1"/>
    <xf numFmtId="0" fontId="10" fillId="0" borderId="10" xfId="3" applyFont="1" applyFill="1" applyBorder="1"/>
    <xf numFmtId="0" fontId="10" fillId="0" borderId="9" xfId="3" applyFont="1" applyFill="1" applyBorder="1"/>
    <xf numFmtId="0" fontId="11" fillId="0" borderId="9" xfId="3" applyFont="1" applyFill="1" applyBorder="1"/>
    <xf numFmtId="0" fontId="11" fillId="0" borderId="9" xfId="3" applyFont="1" applyFill="1" applyBorder="1" applyAlignment="1">
      <alignment horizontal="center"/>
    </xf>
    <xf numFmtId="2" fontId="15" fillId="0" borderId="9" xfId="3" applyNumberFormat="1" applyFont="1" applyFill="1" applyBorder="1" applyAlignment="1">
      <alignment horizontal="center"/>
    </xf>
    <xf numFmtId="164" fontId="11" fillId="0" borderId="9" xfId="3" applyNumberFormat="1" applyFont="1" applyFill="1" applyBorder="1" applyAlignment="1">
      <alignment horizontal="center"/>
    </xf>
    <xf numFmtId="164" fontId="16" fillId="0" borderId="9" xfId="3" applyNumberFormat="1" applyFont="1" applyFill="1" applyBorder="1" applyAlignment="1">
      <alignment horizontal="center"/>
    </xf>
    <xf numFmtId="164" fontId="10" fillId="0" borderId="0" xfId="3" applyNumberFormat="1" applyFont="1" applyFill="1"/>
    <xf numFmtId="1" fontId="11" fillId="0" borderId="9" xfId="3" applyNumberFormat="1" applyFont="1" applyFill="1" applyBorder="1" applyAlignment="1">
      <alignment horizontal="center"/>
    </xf>
    <xf numFmtId="2" fontId="4" fillId="0" borderId="9" xfId="3" applyNumberFormat="1" applyFont="1" applyFill="1" applyBorder="1" applyAlignment="1">
      <alignment horizontal="center"/>
    </xf>
    <xf numFmtId="164" fontId="10" fillId="0" borderId="9" xfId="3" applyNumberFormat="1" applyFont="1" applyFill="1" applyBorder="1" applyAlignment="1">
      <alignment horizontal="center"/>
    </xf>
    <xf numFmtId="1" fontId="10" fillId="0" borderId="9" xfId="3" applyNumberFormat="1" applyFont="1" applyFill="1" applyBorder="1" applyAlignment="1">
      <alignment horizontal="center"/>
    </xf>
    <xf numFmtId="2" fontId="11" fillId="0" borderId="9" xfId="3" applyNumberFormat="1" applyFont="1" applyFill="1" applyBorder="1" applyAlignment="1">
      <alignment horizontal="center"/>
    </xf>
    <xf numFmtId="2" fontId="10" fillId="0" borderId="0" xfId="3" applyNumberFormat="1" applyFont="1" applyFill="1" applyBorder="1"/>
    <xf numFmtId="166" fontId="10" fillId="0" borderId="11" xfId="3" applyNumberFormat="1" applyFont="1" applyFill="1" applyBorder="1" applyAlignment="1">
      <alignment horizontal="center"/>
    </xf>
    <xf numFmtId="166" fontId="10" fillId="0" borderId="9" xfId="3" applyNumberFormat="1" applyFont="1" applyFill="1" applyBorder="1" applyAlignment="1">
      <alignment horizontal="center"/>
    </xf>
    <xf numFmtId="2" fontId="10" fillId="0" borderId="9" xfId="3" applyNumberFormat="1" applyFont="1" applyFill="1" applyBorder="1" applyAlignment="1">
      <alignment horizontal="center"/>
    </xf>
    <xf numFmtId="166" fontId="11" fillId="0" borderId="9" xfId="3" applyNumberFormat="1" applyFont="1" applyFill="1" applyBorder="1" applyAlignment="1">
      <alignment horizontal="center"/>
    </xf>
    <xf numFmtId="0" fontId="10" fillId="0" borderId="10" xfId="3" applyFont="1" applyFill="1" applyBorder="1" applyAlignment="1">
      <alignment horizontal="center"/>
    </xf>
    <xf numFmtId="1" fontId="10" fillId="0" borderId="10" xfId="3" applyNumberFormat="1" applyFont="1" applyFill="1" applyBorder="1" applyAlignment="1">
      <alignment horizontal="center"/>
    </xf>
    <xf numFmtId="166" fontId="10" fillId="0" borderId="10" xfId="3" applyNumberFormat="1" applyFont="1" applyFill="1" applyBorder="1" applyAlignment="1">
      <alignment horizontal="center"/>
    </xf>
    <xf numFmtId="0" fontId="10" fillId="0" borderId="24" xfId="3" applyFont="1" applyFill="1" applyBorder="1"/>
    <xf numFmtId="166" fontId="10" fillId="0" borderId="25" xfId="3" applyNumberFormat="1" applyFont="1" applyFill="1" applyBorder="1" applyAlignment="1">
      <alignment horizontal="center"/>
    </xf>
    <xf numFmtId="2" fontId="10" fillId="0" borderId="10" xfId="3" applyNumberFormat="1" applyFont="1" applyFill="1" applyBorder="1" applyAlignment="1">
      <alignment horizontal="center"/>
    </xf>
    <xf numFmtId="0" fontId="10" fillId="0" borderId="11" xfId="3" applyFont="1" applyFill="1" applyBorder="1" applyAlignment="1">
      <alignment horizontal="center"/>
    </xf>
    <xf numFmtId="166" fontId="10" fillId="0" borderId="29" xfId="3" applyNumberFormat="1" applyFont="1" applyFill="1" applyBorder="1" applyAlignment="1">
      <alignment horizontal="center"/>
    </xf>
    <xf numFmtId="2" fontId="10" fillId="0" borderId="27" xfId="3" applyNumberFormat="1" applyFont="1" applyFill="1" applyBorder="1" applyAlignment="1">
      <alignment horizontal="center"/>
    </xf>
    <xf numFmtId="0" fontId="10" fillId="0" borderId="0" xfId="3" applyFont="1" applyFill="1" applyAlignment="1">
      <alignment vertical="center"/>
    </xf>
    <xf numFmtId="0" fontId="10" fillId="0" borderId="26" xfId="3" applyFont="1" applyFill="1" applyBorder="1" applyAlignment="1">
      <alignment horizontal="left" vertical="center"/>
    </xf>
    <xf numFmtId="0" fontId="10" fillId="0" borderId="26" xfId="3" applyFont="1" applyFill="1" applyBorder="1"/>
    <xf numFmtId="0" fontId="10" fillId="0" borderId="0" xfId="3" applyFont="1" applyFill="1" applyBorder="1" applyAlignment="1">
      <alignment horizontal="center" wrapText="1"/>
    </xf>
    <xf numFmtId="0" fontId="10" fillId="0" borderId="0" xfId="3" applyFont="1" applyFill="1" applyBorder="1" applyAlignment="1">
      <alignment horizontal="left" vertical="center"/>
    </xf>
    <xf numFmtId="0" fontId="10" fillId="0" borderId="0" xfId="3" applyFont="1" applyFill="1" applyBorder="1" applyAlignment="1">
      <alignment horizontal="center" vertical="center"/>
    </xf>
    <xf numFmtId="0" fontId="10" fillId="0" borderId="29" xfId="3" applyFont="1" applyFill="1" applyBorder="1" applyAlignment="1">
      <alignment horizontal="center" vertical="center"/>
    </xf>
    <xf numFmtId="0" fontId="10" fillId="0" borderId="9" xfId="3" applyFont="1" applyFill="1" applyBorder="1" applyAlignment="1">
      <alignment horizontal="right"/>
    </xf>
    <xf numFmtId="164" fontId="10" fillId="0" borderId="9" xfId="3" applyNumberFormat="1" applyFont="1" applyFill="1" applyBorder="1" applyAlignment="1">
      <alignment horizontal="right"/>
    </xf>
    <xf numFmtId="2" fontId="10" fillId="0" borderId="9" xfId="3" applyNumberFormat="1" applyFont="1" applyFill="1" applyBorder="1"/>
    <xf numFmtId="1" fontId="10" fillId="0" borderId="9" xfId="3" applyNumberFormat="1" applyFont="1" applyFill="1" applyBorder="1" applyAlignment="1">
      <alignment horizontal="right"/>
    </xf>
    <xf numFmtId="166" fontId="10" fillId="0" borderId="9" xfId="3" applyNumberFormat="1" applyFont="1" applyFill="1" applyBorder="1" applyAlignment="1">
      <alignment horizontal="right"/>
    </xf>
    <xf numFmtId="164" fontId="10" fillId="0" borderId="9" xfId="3" applyNumberFormat="1" applyFont="1" applyFill="1" applyBorder="1"/>
    <xf numFmtId="164" fontId="11" fillId="0" borderId="9" xfId="3" applyNumberFormat="1" applyFont="1" applyFill="1" applyBorder="1"/>
    <xf numFmtId="2" fontId="10" fillId="0" borderId="9" xfId="3" applyNumberFormat="1" applyFont="1" applyFill="1" applyBorder="1" applyAlignment="1">
      <alignment horizontal="right"/>
    </xf>
    <xf numFmtId="0" fontId="11" fillId="0" borderId="10" xfId="3" applyFont="1" applyFill="1" applyBorder="1"/>
    <xf numFmtId="169" fontId="10" fillId="0" borderId="9" xfId="3" applyNumberFormat="1" applyFont="1" applyFill="1" applyBorder="1"/>
    <xf numFmtId="164" fontId="10" fillId="0" borderId="9" xfId="3" applyNumberFormat="1" applyFont="1" applyFill="1" applyBorder="1" applyAlignment="1">
      <alignment horizontal="justify"/>
    </xf>
    <xf numFmtId="173" fontId="10" fillId="0" borderId="9" xfId="3" applyNumberFormat="1" applyFont="1" applyFill="1" applyBorder="1"/>
    <xf numFmtId="0" fontId="10" fillId="0" borderId="14" xfId="3" applyFont="1" applyFill="1" applyBorder="1"/>
    <xf numFmtId="0" fontId="10" fillId="0" borderId="15" xfId="3" applyFont="1" applyFill="1" applyBorder="1"/>
    <xf numFmtId="0" fontId="10" fillId="0" borderId="0" xfId="3" applyFont="1" applyFill="1" applyAlignment="1">
      <alignment horizontal="right"/>
    </xf>
    <xf numFmtId="0" fontId="10" fillId="0" borderId="0" xfId="3" applyFont="1" applyFill="1" applyAlignment="1">
      <alignment horizontal="justify"/>
    </xf>
    <xf numFmtId="0" fontId="11" fillId="0" borderId="0" xfId="3" applyFont="1" applyFill="1" applyAlignment="1">
      <alignment horizontal="right"/>
    </xf>
    <xf numFmtId="0" fontId="11" fillId="0" borderId="0" xfId="3" applyFont="1" applyFill="1" applyAlignment="1">
      <alignment horizontal="justify"/>
    </xf>
    <xf numFmtId="0" fontId="1" fillId="0" borderId="0" xfId="0" applyFont="1" applyFill="1" applyBorder="1" applyAlignment="1">
      <alignment horizontal="center" vertical="top" wrapText="1"/>
    </xf>
    <xf numFmtId="0" fontId="1" fillId="0" borderId="5" xfId="0" applyFont="1" applyFill="1" applyBorder="1" applyAlignment="1">
      <alignment horizontal="justify" vertical="center" wrapText="1"/>
    </xf>
    <xf numFmtId="0" fontId="1" fillId="0" borderId="6" xfId="0" applyFont="1" applyFill="1" applyBorder="1" applyAlignment="1">
      <alignment horizontal="justify" vertical="center" wrapText="1"/>
    </xf>
    <xf numFmtId="0" fontId="1" fillId="0" borderId="6" xfId="0" applyFont="1" applyFill="1" applyBorder="1" applyAlignment="1">
      <alignment horizontal="center" vertical="top" wrapText="1"/>
    </xf>
    <xf numFmtId="164" fontId="1" fillId="0" borderId="6" xfId="0" applyNumberFormat="1" applyFont="1" applyFill="1" applyBorder="1" applyAlignment="1">
      <alignment horizontal="center" vertical="center" wrapText="1"/>
    </xf>
    <xf numFmtId="0" fontId="1" fillId="0" borderId="3" xfId="0" applyFont="1" applyFill="1" applyBorder="1" applyAlignment="1">
      <alignment horizontal="center" vertical="top" wrapText="1"/>
    </xf>
    <xf numFmtId="164" fontId="1" fillId="0" borderId="3" xfId="0" applyNumberFormat="1" applyFont="1" applyFill="1" applyBorder="1" applyAlignment="1">
      <alignment horizontal="center" vertical="center" wrapText="1"/>
    </xf>
    <xf numFmtId="0" fontId="1" fillId="0" borderId="7" xfId="0" applyFont="1" applyFill="1" applyBorder="1" applyAlignment="1">
      <alignment horizontal="center" vertical="top" wrapText="1"/>
    </xf>
    <xf numFmtId="1" fontId="1" fillId="0" borderId="9" xfId="0" applyNumberFormat="1" applyFont="1" applyFill="1" applyBorder="1" applyAlignment="1">
      <alignment horizontal="left" vertical="top" wrapText="1"/>
    </xf>
    <xf numFmtId="0" fontId="1" fillId="0" borderId="0" xfId="0" applyFont="1" applyFill="1" applyAlignment="1">
      <alignment horizontal="center" vertical="top" wrapText="1"/>
    </xf>
    <xf numFmtId="0" fontId="10" fillId="0" borderId="0" xfId="3" applyFont="1" applyFill="1" applyAlignment="1">
      <alignment horizontal="centerContinuous"/>
    </xf>
    <xf numFmtId="169" fontId="10" fillId="0" borderId="0" xfId="3" applyNumberFormat="1" applyFont="1" applyFill="1" applyAlignment="1">
      <alignment horizontal="centerContinuous"/>
    </xf>
    <xf numFmtId="14" fontId="10" fillId="0" borderId="0" xfId="3" applyNumberFormat="1" applyFont="1" applyFill="1" applyAlignment="1">
      <alignment horizontal="centerContinuous"/>
    </xf>
    <xf numFmtId="169" fontId="11" fillId="0" borderId="0" xfId="3" applyNumberFormat="1" applyFont="1" applyFill="1" applyAlignment="1">
      <alignment horizontal="centerContinuous"/>
    </xf>
    <xf numFmtId="0" fontId="11" fillId="0" borderId="24" xfId="3" applyFont="1" applyFill="1" applyBorder="1" applyAlignment="1">
      <alignment horizontal="centerContinuous"/>
    </xf>
    <xf numFmtId="0" fontId="11" fillId="0" borderId="25" xfId="3" applyFont="1" applyFill="1" applyBorder="1" applyAlignment="1">
      <alignment horizontal="centerContinuous"/>
    </xf>
    <xf numFmtId="0" fontId="11" fillId="0" borderId="24" xfId="3" applyFont="1" applyFill="1" applyBorder="1" applyAlignment="1">
      <alignment horizontal="left"/>
    </xf>
    <xf numFmtId="169" fontId="11" fillId="0" borderId="25" xfId="3" applyNumberFormat="1" applyFont="1" applyFill="1" applyBorder="1"/>
    <xf numFmtId="0" fontId="10" fillId="0" borderId="13" xfId="3" applyFont="1" applyFill="1" applyBorder="1" applyAlignment="1">
      <alignment horizontal="centerContinuous" wrapText="1"/>
    </xf>
    <xf numFmtId="0" fontId="10" fillId="0" borderId="15" xfId="3" applyFont="1" applyFill="1" applyBorder="1" applyAlignment="1">
      <alignment horizontal="centerContinuous"/>
    </xf>
    <xf numFmtId="164" fontId="10" fillId="0" borderId="9" xfId="5" applyNumberFormat="1" applyFont="1" applyFill="1" applyBorder="1" applyAlignment="1">
      <alignment horizontal="right"/>
    </xf>
    <xf numFmtId="169" fontId="10" fillId="0" borderId="0" xfId="3" applyNumberFormat="1" applyFont="1" applyFill="1"/>
    <xf numFmtId="0" fontId="11" fillId="0" borderId="0" xfId="3" applyFont="1" applyFill="1" applyBorder="1" applyAlignment="1">
      <alignment horizontal="left"/>
    </xf>
    <xf numFmtId="0" fontId="11" fillId="0" borderId="0" xfId="3" applyFont="1" applyFill="1" applyBorder="1" applyAlignment="1">
      <alignment horizontal="centerContinuous"/>
    </xf>
    <xf numFmtId="14" fontId="10" fillId="0" borderId="0" xfId="3" applyNumberFormat="1" applyFont="1" applyFill="1" applyBorder="1" applyAlignment="1">
      <alignment horizontal="centerContinuous"/>
    </xf>
    <xf numFmtId="0" fontId="10" fillId="0" borderId="0" xfId="3" applyFont="1" applyFill="1" applyBorder="1" applyAlignment="1">
      <alignment horizontal="centerContinuous"/>
    </xf>
    <xf numFmtId="0" fontId="10" fillId="0" borderId="28" xfId="3" applyFont="1" applyFill="1" applyBorder="1"/>
    <xf numFmtId="0" fontId="10" fillId="0" borderId="0" xfId="3" applyFont="1" applyFill="1" applyAlignment="1">
      <alignment horizontal="center"/>
    </xf>
    <xf numFmtId="164" fontId="11" fillId="0" borderId="0" xfId="3" applyNumberFormat="1" applyFont="1" applyFill="1" applyAlignment="1">
      <alignment horizontal="centerContinuous"/>
    </xf>
    <xf numFmtId="164" fontId="10" fillId="0" borderId="0" xfId="3" applyNumberFormat="1" applyFont="1" applyFill="1" applyAlignment="1">
      <alignment horizontal="centerContinuous"/>
    </xf>
    <xf numFmtId="0" fontId="10" fillId="0" borderId="26" xfId="3" applyFont="1" applyFill="1" applyBorder="1" applyAlignment="1">
      <alignment horizontal="center"/>
    </xf>
    <xf numFmtId="0" fontId="10" fillId="0" borderId="24" xfId="3" applyFont="1" applyFill="1" applyBorder="1" applyAlignment="1">
      <alignment horizontal="centerContinuous"/>
    </xf>
    <xf numFmtId="0" fontId="10" fillId="0" borderId="25" xfId="3" applyFont="1" applyFill="1" applyBorder="1" applyAlignment="1">
      <alignment horizontal="centerContinuous"/>
    </xf>
    <xf numFmtId="0" fontId="10" fillId="0" borderId="23" xfId="3" applyFont="1" applyFill="1" applyBorder="1" applyAlignment="1">
      <alignment horizontal="left"/>
    </xf>
    <xf numFmtId="0" fontId="10" fillId="0" borderId="27" xfId="3" applyFont="1" applyFill="1" applyBorder="1" applyAlignment="1">
      <alignment horizontal="left"/>
    </xf>
    <xf numFmtId="1" fontId="10" fillId="0" borderId="9" xfId="3" applyNumberFormat="1" applyFont="1" applyFill="1" applyBorder="1"/>
    <xf numFmtId="1" fontId="10" fillId="0" borderId="0" xfId="3" applyNumberFormat="1" applyFont="1" applyFill="1" applyBorder="1"/>
    <xf numFmtId="164" fontId="10" fillId="0" borderId="0" xfId="3" applyNumberFormat="1" applyFont="1" applyFill="1" applyBorder="1"/>
    <xf numFmtId="14" fontId="10" fillId="0" borderId="0" xfId="3" applyNumberFormat="1" applyFont="1" applyFill="1" applyAlignment="1">
      <alignment horizontal="center"/>
    </xf>
    <xf numFmtId="0" fontId="10" fillId="0" borderId="13" xfId="3" applyFont="1" applyFill="1" applyBorder="1" applyAlignment="1">
      <alignment horizontal="centerContinuous"/>
    </xf>
    <xf numFmtId="0" fontId="10" fillId="0" borderId="12" xfId="3" applyFont="1" applyFill="1" applyBorder="1" applyAlignment="1">
      <alignment horizontal="center"/>
    </xf>
    <xf numFmtId="0" fontId="10" fillId="0" borderId="11" xfId="3" applyFont="1" applyFill="1" applyBorder="1"/>
    <xf numFmtId="0" fontId="17" fillId="0" borderId="0" xfId="3" applyFont="1" applyFill="1" applyAlignment="1">
      <alignment horizontal="centerContinuous"/>
    </xf>
    <xf numFmtId="0" fontId="10" fillId="0" borderId="14" xfId="3" applyFont="1" applyFill="1" applyBorder="1" applyAlignment="1">
      <alignment horizontal="centerContinuous"/>
    </xf>
    <xf numFmtId="1" fontId="10" fillId="0" borderId="0" xfId="3" applyNumberFormat="1" applyFont="1" applyFill="1"/>
    <xf numFmtId="166" fontId="10" fillId="0" borderId="0" xfId="3" applyNumberFormat="1" applyFont="1" applyFill="1" applyBorder="1" applyAlignment="1">
      <alignment horizontal="right"/>
    </xf>
    <xf numFmtId="14" fontId="10" fillId="0" borderId="13" xfId="3" applyNumberFormat="1" applyFont="1" applyFill="1" applyBorder="1"/>
    <xf numFmtId="14" fontId="10" fillId="0" borderId="14" xfId="3" applyNumberFormat="1" applyFont="1" applyFill="1" applyBorder="1"/>
    <xf numFmtId="0" fontId="10" fillId="0" borderId="9" xfId="3" applyFont="1" applyFill="1" applyBorder="1" applyAlignment="1">
      <alignment horizontal="left"/>
    </xf>
    <xf numFmtId="0" fontId="10" fillId="0" borderId="9" xfId="3" applyFont="1" applyFill="1" applyBorder="1" applyAlignment="1">
      <alignment horizontal="centerContinuous"/>
    </xf>
    <xf numFmtId="2" fontId="10" fillId="0" borderId="0" xfId="3" applyNumberFormat="1" applyFont="1" applyFill="1"/>
    <xf numFmtId="0" fontId="13" fillId="0" borderId="0" xfId="3" applyFont="1" applyFill="1"/>
    <xf numFmtId="1" fontId="11" fillId="0" borderId="0" xfId="3" applyNumberFormat="1" applyFont="1" applyFill="1" applyAlignment="1">
      <alignment horizontal="centerContinuous"/>
    </xf>
    <xf numFmtId="0" fontId="10" fillId="0" borderId="12" xfId="3" applyFont="1" applyFill="1" applyBorder="1"/>
    <xf numFmtId="1" fontId="11" fillId="0" borderId="0" xfId="3" applyNumberFormat="1" applyFont="1" applyFill="1"/>
    <xf numFmtId="0" fontId="10" fillId="0" borderId="0" xfId="3" applyFont="1" applyFill="1" applyBorder="1" applyAlignment="1" applyProtection="1">
      <alignment horizontal="centerContinuous"/>
    </xf>
    <xf numFmtId="2" fontId="10" fillId="0" borderId="0" xfId="3" applyNumberFormat="1" applyFont="1" applyFill="1" applyAlignment="1">
      <alignment horizontal="center"/>
    </xf>
    <xf numFmtId="2" fontId="11" fillId="0" borderId="0" xfId="3" applyNumberFormat="1" applyFont="1" applyFill="1" applyAlignment="1">
      <alignment horizontal="centerContinuous"/>
    </xf>
    <xf numFmtId="2" fontId="10" fillId="0" borderId="0" xfId="3" applyNumberFormat="1" applyFont="1" applyFill="1" applyAlignment="1">
      <alignment horizontal="centerContinuous"/>
    </xf>
    <xf numFmtId="2" fontId="10" fillId="0" borderId="10" xfId="3" applyNumberFormat="1" applyFont="1" applyFill="1" applyBorder="1" applyAlignment="1">
      <alignment horizontal="centerContinuous"/>
    </xf>
    <xf numFmtId="2" fontId="10" fillId="0" borderId="22" xfId="3" applyNumberFormat="1" applyFont="1" applyFill="1" applyBorder="1" applyAlignment="1">
      <alignment horizontal="center"/>
    </xf>
    <xf numFmtId="2" fontId="10" fillId="0" borderId="22" xfId="3" applyNumberFormat="1" applyFont="1" applyFill="1" applyBorder="1" applyAlignment="1">
      <alignment horizontal="centerContinuous"/>
    </xf>
    <xf numFmtId="2" fontId="10" fillId="0" borderId="23" xfId="3" applyNumberFormat="1" applyFont="1" applyFill="1" applyBorder="1"/>
    <xf numFmtId="2" fontId="10" fillId="0" borderId="11" xfId="3" applyNumberFormat="1" applyFont="1" applyFill="1" applyBorder="1" applyAlignment="1">
      <alignment horizontal="centerContinuous"/>
    </xf>
    <xf numFmtId="164" fontId="10" fillId="0" borderId="13" xfId="3" applyNumberFormat="1" applyFont="1" applyFill="1" applyBorder="1" applyAlignment="1">
      <alignment horizontal="center"/>
    </xf>
    <xf numFmtId="1" fontId="10" fillId="0" borderId="13" xfId="3" applyNumberFormat="1" applyFont="1" applyFill="1" applyBorder="1" applyAlignment="1">
      <alignment horizontal="center"/>
    </xf>
    <xf numFmtId="0" fontId="18" fillId="0" borderId="0" xfId="3" applyFont="1" applyFill="1"/>
    <xf numFmtId="0" fontId="10" fillId="0" borderId="0" xfId="0" applyFont="1" applyFill="1"/>
    <xf numFmtId="0" fontId="10" fillId="0" borderId="0" xfId="0" applyFont="1" applyFill="1" applyBorder="1" applyAlignment="1">
      <alignment horizontal="center"/>
    </xf>
    <xf numFmtId="0" fontId="10" fillId="0" borderId="0" xfId="0" applyFont="1" applyFill="1" applyBorder="1" applyAlignment="1">
      <alignment horizontal="left" vertical="top" wrapText="1"/>
    </xf>
    <xf numFmtId="0" fontId="10" fillId="0" borderId="5"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5" xfId="0" applyFont="1" applyFill="1" applyBorder="1" applyAlignment="1">
      <alignment horizontal="center" vertical="top" wrapText="1"/>
    </xf>
    <xf numFmtId="0" fontId="10" fillId="0" borderId="6" xfId="0" applyFont="1" applyFill="1" applyBorder="1" applyAlignment="1">
      <alignment vertical="top" wrapText="1"/>
    </xf>
    <xf numFmtId="0" fontId="10" fillId="0" borderId="6"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6" xfId="0" applyFont="1" applyFill="1" applyBorder="1" applyAlignment="1">
      <alignment horizontal="left" vertical="top" wrapText="1"/>
    </xf>
    <xf numFmtId="0" fontId="10" fillId="0" borderId="3" xfId="0" applyFont="1" applyFill="1" applyBorder="1" applyAlignment="1">
      <alignment vertical="top"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3" xfId="0" applyFont="1" applyFill="1" applyBorder="1" applyAlignment="1">
      <alignment horizontal="left" vertical="top" wrapText="1"/>
    </xf>
    <xf numFmtId="0" fontId="10" fillId="0" borderId="7" xfId="0" applyFont="1" applyFill="1" applyBorder="1" applyAlignment="1">
      <alignment horizontal="center" vertical="top" wrapText="1"/>
    </xf>
    <xf numFmtId="0" fontId="10" fillId="0" borderId="0" xfId="0" applyFont="1" applyFill="1" applyAlignment="1">
      <alignment horizontal="center"/>
    </xf>
    <xf numFmtId="0" fontId="10" fillId="0" borderId="9" xfId="0" applyFont="1" applyFill="1" applyBorder="1" applyAlignment="1">
      <alignment horizontal="center" vertical="center" wrapText="1"/>
    </xf>
    <xf numFmtId="0" fontId="10" fillId="0" borderId="9" xfId="0" applyFont="1" applyFill="1" applyBorder="1"/>
    <xf numFmtId="0" fontId="10" fillId="0" borderId="9" xfId="0" applyNumberFormat="1"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9" xfId="0" applyFont="1" applyFill="1" applyBorder="1" applyAlignment="1">
      <alignment horizontal="right" vertical="center" wrapText="1"/>
    </xf>
    <xf numFmtId="0" fontId="10" fillId="0" borderId="10" xfId="0" applyFont="1" applyFill="1" applyBorder="1" applyAlignment="1">
      <alignment horizontal="center" vertical="center" wrapText="1"/>
    </xf>
    <xf numFmtId="2" fontId="10" fillId="0" borderId="9" xfId="0" applyNumberFormat="1" applyFont="1" applyFill="1" applyBorder="1" applyAlignment="1">
      <alignment horizontal="center" vertical="center" wrapText="1"/>
    </xf>
    <xf numFmtId="0" fontId="1" fillId="0" borderId="0" xfId="0" applyFont="1" applyFill="1" applyBorder="1" applyAlignment="1">
      <alignment horizontal="left" vertical="top" wrapText="1"/>
    </xf>
    <xf numFmtId="0" fontId="1" fillId="0" borderId="5" xfId="0" applyFont="1" applyFill="1" applyBorder="1" applyAlignment="1">
      <alignment horizontal="center" vertical="top" wrapText="1"/>
    </xf>
    <xf numFmtId="0" fontId="1" fillId="0" borderId="6" xfId="0" applyFont="1" applyFill="1" applyBorder="1" applyAlignment="1">
      <alignment horizontal="left" vertical="top" wrapText="1"/>
    </xf>
    <xf numFmtId="0" fontId="1" fillId="0" borderId="3" xfId="0" applyFont="1" applyFill="1" applyBorder="1" applyAlignment="1">
      <alignment horizontal="left" vertical="top" wrapText="1"/>
    </xf>
    <xf numFmtId="0" fontId="1" fillId="0" borderId="7" xfId="0" applyFont="1" applyFill="1" applyBorder="1" applyAlignment="1">
      <alignment horizontal="left" vertical="top" wrapText="1"/>
    </xf>
    <xf numFmtId="0" fontId="1" fillId="0" borderId="9" xfId="0" applyFont="1" applyFill="1" applyBorder="1" applyAlignment="1">
      <alignment horizontal="center" vertical="top" wrapText="1"/>
    </xf>
    <xf numFmtId="0" fontId="5" fillId="0" borderId="9" xfId="0" applyFont="1" applyFill="1" applyBorder="1" applyAlignment="1">
      <alignment horizontal="center" vertical="top" wrapText="1"/>
    </xf>
    <xf numFmtId="0" fontId="1" fillId="0" borderId="9" xfId="0" applyFont="1" applyFill="1" applyBorder="1" applyAlignment="1">
      <alignment vertical="top" wrapText="1"/>
    </xf>
    <xf numFmtId="0" fontId="1" fillId="0" borderId="9" xfId="0" applyFont="1" applyFill="1" applyBorder="1" applyAlignment="1">
      <alignment vertical="justify"/>
    </xf>
    <xf numFmtId="0" fontId="1" fillId="0" borderId="9" xfId="0" applyFont="1" applyFill="1" applyBorder="1" applyAlignment="1">
      <alignment horizontal="left" vertical="distributed"/>
    </xf>
    <xf numFmtId="0" fontId="1" fillId="0" borderId="9" xfId="0" applyFont="1" applyFill="1" applyBorder="1" applyAlignment="1">
      <alignment horizontal="left" vertical="top"/>
    </xf>
    <xf numFmtId="0" fontId="1" fillId="0" borderId="9" xfId="0" applyFont="1" applyFill="1" applyBorder="1" applyAlignment="1">
      <alignment vertical="top"/>
    </xf>
    <xf numFmtId="0" fontId="1" fillId="0" borderId="0" xfId="0" applyFont="1" applyFill="1" applyAlignment="1">
      <alignment horizontal="left" vertical="top"/>
    </xf>
    <xf numFmtId="0" fontId="10" fillId="0" borderId="9" xfId="2" applyNumberFormat="1" applyFont="1" applyFill="1" applyBorder="1" applyAlignment="1">
      <alignment horizontal="center" vertical="top" wrapText="1"/>
    </xf>
    <xf numFmtId="2" fontId="10" fillId="0" borderId="9" xfId="2" applyNumberFormat="1" applyFont="1" applyFill="1" applyBorder="1" applyAlignment="1">
      <alignment horizontal="center" vertical="top" wrapText="1"/>
    </xf>
    <xf numFmtId="0" fontId="19" fillId="0" borderId="9" xfId="2" applyNumberFormat="1" applyFont="1" applyFill="1" applyBorder="1" applyAlignment="1">
      <alignment horizontal="center" vertical="top"/>
    </xf>
    <xf numFmtId="0" fontId="1" fillId="0" borderId="18" xfId="0" applyFont="1" applyFill="1" applyBorder="1"/>
    <xf numFmtId="0" fontId="10" fillId="0" borderId="9" xfId="2" applyNumberFormat="1" applyFont="1" applyFill="1" applyBorder="1" applyAlignment="1">
      <alignment horizontal="left" vertical="top" wrapText="1" indent="1"/>
    </xf>
    <xf numFmtId="0" fontId="1" fillId="0" borderId="19" xfId="0" applyFont="1" applyFill="1" applyBorder="1"/>
    <xf numFmtId="0" fontId="10" fillId="0" borderId="9" xfId="0" applyFont="1" applyFill="1" applyBorder="1" applyAlignment="1">
      <alignment horizontal="center"/>
    </xf>
    <xf numFmtId="0" fontId="10" fillId="0" borderId="9" xfId="0" applyFont="1" applyFill="1" applyBorder="1" applyAlignment="1">
      <alignment horizontal="center" vertical="top" wrapText="1"/>
    </xf>
    <xf numFmtId="0" fontId="10" fillId="0" borderId="9" xfId="0" applyFont="1" applyFill="1" applyBorder="1" applyAlignment="1">
      <alignment horizontal="left" vertical="top" wrapText="1" indent="1"/>
    </xf>
    <xf numFmtId="43" fontId="10" fillId="0" borderId="9" xfId="1" applyFont="1" applyFill="1" applyBorder="1" applyAlignment="1">
      <alignment horizontal="left" vertical="top" wrapText="1"/>
    </xf>
    <xf numFmtId="0" fontId="10" fillId="0" borderId="9" xfId="0" applyNumberFormat="1" applyFont="1" applyFill="1" applyBorder="1" applyAlignment="1">
      <alignment horizontal="left" vertical="top" wrapText="1"/>
    </xf>
    <xf numFmtId="0" fontId="13" fillId="0" borderId="0" xfId="0" applyFont="1" applyFill="1" applyAlignment="1">
      <alignment vertical="top"/>
    </xf>
    <xf numFmtId="0" fontId="10" fillId="0" borderId="9" xfId="2" applyNumberFormat="1" applyFont="1" applyFill="1" applyBorder="1" applyAlignment="1">
      <alignment horizontal="center" vertical="justify"/>
    </xf>
    <xf numFmtId="0" fontId="10" fillId="0" borderId="9" xfId="2" applyNumberFormat="1" applyFont="1" applyFill="1" applyBorder="1" applyAlignment="1">
      <alignment horizontal="left" vertical="justify" wrapText="1"/>
    </xf>
    <xf numFmtId="0" fontId="10" fillId="0" borderId="9" xfId="2" applyNumberFormat="1" applyFont="1" applyFill="1" applyBorder="1" applyAlignment="1">
      <alignment horizontal="center" vertical="justify" wrapText="1"/>
    </xf>
    <xf numFmtId="0" fontId="10" fillId="0" borderId="9" xfId="2" applyNumberFormat="1" applyFont="1" applyFill="1" applyBorder="1" applyAlignment="1">
      <alignment horizontal="left" vertical="center" wrapText="1"/>
    </xf>
    <xf numFmtId="0" fontId="1" fillId="0" borderId="20" xfId="0" applyFont="1" applyFill="1" applyBorder="1"/>
    <xf numFmtId="0" fontId="1" fillId="0" borderId="21" xfId="0" applyFont="1" applyFill="1" applyBorder="1"/>
    <xf numFmtId="0" fontId="10" fillId="0" borderId="9" xfId="0" applyFont="1" applyFill="1" applyBorder="1" applyAlignment="1">
      <alignment horizontal="center" vertical="top"/>
    </xf>
    <xf numFmtId="0" fontId="10" fillId="0" borderId="9" xfId="0" applyFont="1" applyFill="1" applyBorder="1" applyAlignment="1">
      <alignment vertical="top" wrapText="1"/>
    </xf>
    <xf numFmtId="0" fontId="10" fillId="0" borderId="9" xfId="0" applyFont="1" applyFill="1" applyBorder="1" applyAlignment="1">
      <alignment horizontal="left" vertical="center" wrapText="1"/>
    </xf>
    <xf numFmtId="0" fontId="10" fillId="0" borderId="9" xfId="0" applyFont="1" applyFill="1" applyBorder="1" applyAlignment="1">
      <alignment vertical="center" wrapText="1"/>
    </xf>
    <xf numFmtId="0" fontId="1" fillId="0" borderId="9" xfId="2" applyNumberFormat="1" applyFont="1" applyFill="1" applyBorder="1" applyAlignment="1">
      <alignment horizontal="center" vertical="top"/>
    </xf>
    <xf numFmtId="0" fontId="1" fillId="0" borderId="9" xfId="2" applyNumberFormat="1" applyFont="1" applyFill="1" applyBorder="1" applyAlignment="1">
      <alignment horizontal="left" vertical="top" wrapText="1"/>
    </xf>
    <xf numFmtId="0" fontId="1" fillId="0" borderId="9" xfId="2" applyNumberFormat="1" applyFont="1" applyFill="1" applyBorder="1" applyAlignment="1">
      <alignment horizontal="center" vertical="justify"/>
    </xf>
    <xf numFmtId="0" fontId="1" fillId="0" borderId="9" xfId="0" applyFont="1" applyFill="1" applyBorder="1" applyAlignment="1">
      <alignment horizontal="left" vertical="center" wrapText="1"/>
    </xf>
    <xf numFmtId="0" fontId="13" fillId="0" borderId="0" xfId="0" applyFont="1" applyFill="1"/>
    <xf numFmtId="167" fontId="10" fillId="0" borderId="9" xfId="2" applyNumberFormat="1" applyFont="1" applyFill="1" applyBorder="1" applyAlignment="1">
      <alignment horizontal="center" vertical="top" wrapText="1"/>
    </xf>
    <xf numFmtId="0" fontId="10" fillId="0" borderId="9" xfId="0" applyFont="1" applyFill="1" applyBorder="1" applyAlignment="1">
      <alignment horizontal="left" vertical="justify"/>
    </xf>
    <xf numFmtId="168" fontId="10" fillId="0" borderId="9" xfId="2" applyNumberFormat="1" applyFont="1" applyFill="1" applyBorder="1" applyAlignment="1">
      <alignment horizontal="center" vertical="top" wrapText="1"/>
    </xf>
    <xf numFmtId="2" fontId="10" fillId="0" borderId="9" xfId="2" applyNumberFormat="1" applyFont="1" applyFill="1" applyBorder="1" applyAlignment="1">
      <alignment horizontal="center" vertical="top"/>
    </xf>
    <xf numFmtId="0" fontId="1" fillId="0" borderId="9" xfId="2" applyNumberFormat="1" applyFont="1" applyFill="1" applyBorder="1" applyAlignment="1">
      <alignment horizontal="center" vertical="center"/>
    </xf>
    <xf numFmtId="0" fontId="1" fillId="0" borderId="9" xfId="2" applyNumberFormat="1" applyFont="1" applyFill="1" applyBorder="1" applyAlignment="1">
      <alignment horizontal="center" vertical="top" wrapText="1"/>
    </xf>
    <xf numFmtId="0" fontId="1" fillId="0" borderId="9" xfId="2" applyNumberFormat="1" applyFont="1" applyFill="1" applyBorder="1" applyAlignment="1">
      <alignment horizontal="left" vertical="top" wrapText="1" indent="1"/>
    </xf>
    <xf numFmtId="0" fontId="10" fillId="0" borderId="9" xfId="0" applyFont="1" applyFill="1" applyBorder="1" applyAlignment="1">
      <alignment horizontal="left" wrapText="1"/>
    </xf>
    <xf numFmtId="0" fontId="1" fillId="0" borderId="9" xfId="0" applyFont="1" applyFill="1" applyBorder="1" applyAlignment="1">
      <alignment horizontal="left" vertical="justify"/>
    </xf>
    <xf numFmtId="2" fontId="1" fillId="0" borderId="9" xfId="2" applyNumberFormat="1" applyFont="1" applyFill="1" applyBorder="1" applyAlignment="1">
      <alignment horizontal="center" vertical="top" wrapText="1"/>
    </xf>
    <xf numFmtId="2" fontId="10" fillId="0" borderId="17" xfId="2" applyNumberFormat="1" applyFont="1" applyFill="1" applyBorder="1" applyAlignment="1">
      <alignment horizontal="center" vertical="top" wrapText="1"/>
    </xf>
    <xf numFmtId="0" fontId="10" fillId="0" borderId="9" xfId="0" applyFont="1" applyFill="1" applyBorder="1" applyAlignment="1">
      <alignment wrapText="1"/>
    </xf>
    <xf numFmtId="166" fontId="10" fillId="0" borderId="17" xfId="2" applyNumberFormat="1" applyFont="1" applyFill="1" applyBorder="1" applyAlignment="1">
      <alignment horizontal="center" vertical="top" wrapText="1"/>
    </xf>
    <xf numFmtId="0" fontId="10" fillId="0" borderId="17" xfId="2" applyNumberFormat="1" applyFont="1" applyFill="1" applyBorder="1" applyAlignment="1">
      <alignment horizontal="center" vertical="top" wrapText="1"/>
    </xf>
    <xf numFmtId="0" fontId="1" fillId="0" borderId="9" xfId="2" applyNumberFormat="1" applyFont="1" applyFill="1" applyBorder="1" applyAlignment="1">
      <alignment vertical="top" wrapText="1"/>
    </xf>
    <xf numFmtId="0" fontId="10" fillId="0" borderId="9" xfId="0" applyFont="1" applyFill="1" applyBorder="1" applyAlignment="1">
      <alignment horizontal="left" vertical="justify" wrapText="1"/>
    </xf>
    <xf numFmtId="164" fontId="10" fillId="0" borderId="9" xfId="2" applyNumberFormat="1" applyFont="1" applyFill="1" applyBorder="1" applyAlignment="1">
      <alignment horizontal="center" vertical="top" wrapText="1"/>
    </xf>
    <xf numFmtId="0" fontId="1" fillId="0" borderId="9" xfId="0" applyFont="1" applyFill="1" applyBorder="1" applyAlignment="1">
      <alignment horizontal="right" vertical="top" wrapText="1"/>
    </xf>
    <xf numFmtId="0" fontId="1" fillId="0" borderId="0" xfId="0" applyFont="1" applyFill="1" applyBorder="1" applyAlignment="1">
      <alignment horizontal="right"/>
    </xf>
    <xf numFmtId="0" fontId="10" fillId="0" borderId="9" xfId="0" applyFont="1" applyFill="1" applyBorder="1" applyAlignment="1">
      <alignment horizontal="right" vertical="top" wrapText="1"/>
    </xf>
    <xf numFmtId="0" fontId="1" fillId="0" borderId="0" xfId="0" applyFont="1" applyFill="1" applyAlignment="1">
      <alignment horizontal="right" vertical="top" wrapText="1"/>
    </xf>
    <xf numFmtId="0" fontId="1" fillId="0" borderId="0" xfId="0" applyFont="1" applyFill="1" applyAlignment="1">
      <alignment horizontal="right"/>
    </xf>
    <xf numFmtId="164" fontId="1" fillId="0" borderId="9" xfId="0" applyNumberFormat="1" applyFont="1" applyFill="1" applyBorder="1" applyAlignment="1">
      <alignment horizontal="right" vertical="top" wrapText="1"/>
    </xf>
    <xf numFmtId="0" fontId="1" fillId="0" borderId="5" xfId="0" applyFont="1" applyFill="1" applyBorder="1" applyAlignment="1">
      <alignment horizontal="left" vertical="top" wrapText="1"/>
    </xf>
    <xf numFmtId="0" fontId="1" fillId="0" borderId="9" xfId="0" applyNumberFormat="1" applyFont="1" applyFill="1" applyBorder="1" applyAlignment="1">
      <alignment horizontal="left" vertical="top" wrapText="1"/>
    </xf>
    <xf numFmtId="0" fontId="1" fillId="0" borderId="0" xfId="0" applyFont="1" applyFill="1" applyBorder="1" applyAlignment="1">
      <alignment horizontal="left" vertical="top"/>
    </xf>
    <xf numFmtId="164" fontId="1" fillId="0" borderId="0" xfId="0" applyNumberFormat="1" applyFont="1" applyFill="1" applyBorder="1" applyAlignment="1">
      <alignment horizontal="right" vertical="top"/>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5" xfId="0" applyFont="1" applyFill="1" applyBorder="1" applyAlignment="1">
      <alignment horizontal="center" vertical="top" wrapText="1"/>
    </xf>
    <xf numFmtId="0" fontId="4" fillId="0" borderId="7" xfId="0" applyFont="1" applyFill="1" applyBorder="1" applyAlignment="1">
      <alignment horizontal="left" vertical="top" wrapText="1"/>
    </xf>
    <xf numFmtId="164" fontId="1" fillId="0" borderId="0" xfId="0" applyNumberFormat="1" applyFont="1" applyFill="1" applyAlignment="1">
      <alignment horizontal="right" vertical="top"/>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9" xfId="0" applyFont="1" applyFill="1" applyBorder="1" applyAlignment="1">
      <alignment horizontal="left" vertical="top" wrapText="1"/>
    </xf>
    <xf numFmtId="0" fontId="1" fillId="0" borderId="10" xfId="0" applyFont="1" applyFill="1" applyBorder="1" applyAlignment="1">
      <alignment horizontal="left" vertical="top" wrapText="1"/>
    </xf>
    <xf numFmtId="0" fontId="1" fillId="0" borderId="13" xfId="0" applyFont="1" applyFill="1" applyBorder="1" applyAlignment="1">
      <alignment horizontal="left" vertical="top" wrapText="1"/>
    </xf>
    <xf numFmtId="0" fontId="1" fillId="0" borderId="0" xfId="0" applyNumberFormat="1" applyFont="1" applyFill="1" applyAlignment="1">
      <alignment horizontal="left" vertical="top" wrapText="1"/>
    </xf>
    <xf numFmtId="0" fontId="1" fillId="0" borderId="0" xfId="0" applyFont="1" applyFill="1" applyAlignment="1">
      <alignment horizontal="center"/>
    </xf>
    <xf numFmtId="0" fontId="1" fillId="0" borderId="0" xfId="0" applyNumberFormat="1" applyFont="1" applyFill="1" applyAlignment="1">
      <alignment horizontal="left" vertical="top"/>
    </xf>
    <xf numFmtId="164" fontId="1" fillId="0" borderId="0" xfId="0" applyNumberFormat="1" applyFont="1" applyFill="1" applyBorder="1" applyAlignment="1">
      <alignment horizontal="right"/>
    </xf>
    <xf numFmtId="0" fontId="4" fillId="0" borderId="0" xfId="0" applyFont="1" applyFill="1" applyAlignment="1"/>
    <xf numFmtId="16" fontId="1" fillId="0" borderId="9" xfId="0" applyNumberFormat="1" applyFont="1" applyFill="1" applyBorder="1" applyAlignment="1">
      <alignment horizontal="left" vertical="top" wrapText="1"/>
    </xf>
    <xf numFmtId="0" fontId="4" fillId="0" borderId="0" xfId="0" applyFont="1" applyFill="1" applyAlignment="1">
      <alignment horizontal="left" vertical="top" wrapText="1"/>
    </xf>
    <xf numFmtId="164" fontId="1" fillId="0" borderId="0" xfId="0" applyNumberFormat="1" applyFont="1" applyFill="1" applyAlignment="1">
      <alignment horizontal="right" vertical="top" wrapText="1"/>
    </xf>
    <xf numFmtId="164" fontId="1" fillId="0" borderId="0" xfId="0" applyNumberFormat="1" applyFont="1" applyFill="1" applyAlignment="1">
      <alignment horizontal="right"/>
    </xf>
    <xf numFmtId="1" fontId="1" fillId="0" borderId="0" xfId="0" applyNumberFormat="1" applyFont="1" applyFill="1" applyBorder="1" applyAlignment="1">
      <alignment horizontal="center"/>
    </xf>
    <xf numFmtId="0" fontId="1" fillId="0" borderId="2" xfId="0" applyFont="1" applyFill="1" applyBorder="1" applyAlignment="1">
      <alignment horizontal="center" vertical="top" wrapText="1"/>
    </xf>
    <xf numFmtId="165" fontId="1" fillId="0" borderId="0" xfId="0" applyNumberFormat="1" applyFont="1" applyFill="1" applyBorder="1" applyAlignment="1">
      <alignment horizontal="right"/>
    </xf>
    <xf numFmtId="1" fontId="1" fillId="0" borderId="5" xfId="0" applyNumberFormat="1" applyFont="1" applyFill="1" applyBorder="1" applyAlignment="1">
      <alignment horizontal="center" vertical="center" wrapText="1"/>
    </xf>
    <xf numFmtId="1" fontId="1" fillId="0" borderId="6" xfId="0" applyNumberFormat="1" applyFont="1" applyFill="1" applyBorder="1" applyAlignment="1">
      <alignment horizontal="center" vertical="center" wrapText="1"/>
    </xf>
    <xf numFmtId="1" fontId="1" fillId="0" borderId="3" xfId="0" applyNumberFormat="1" applyFont="1" applyFill="1" applyBorder="1" applyAlignment="1">
      <alignment horizontal="center" vertical="center" wrapText="1"/>
    </xf>
    <xf numFmtId="1" fontId="1" fillId="0" borderId="2" xfId="0" applyNumberFormat="1" applyFont="1" applyFill="1" applyBorder="1" applyAlignment="1">
      <alignment horizontal="center" vertical="center" wrapText="1"/>
    </xf>
    <xf numFmtId="1" fontId="1" fillId="0" borderId="0" xfId="0" applyNumberFormat="1" applyFont="1" applyFill="1"/>
    <xf numFmtId="165" fontId="1" fillId="0" borderId="0" xfId="0" applyNumberFormat="1" applyFont="1" applyFill="1" applyAlignment="1">
      <alignment horizontal="right"/>
    </xf>
    <xf numFmtId="165" fontId="1" fillId="0" borderId="9" xfId="0" applyNumberFormat="1" applyFont="1" applyFill="1" applyBorder="1" applyAlignment="1">
      <alignment horizontal="right" vertical="top" wrapText="1"/>
    </xf>
    <xf numFmtId="1" fontId="1" fillId="0" borderId="0" xfId="0" applyNumberFormat="1" applyFont="1" applyFill="1" applyAlignment="1">
      <alignment horizontal="left" vertical="top" wrapText="1"/>
    </xf>
    <xf numFmtId="165" fontId="1" fillId="0" borderId="0" xfId="0" applyNumberFormat="1" applyFont="1" applyFill="1" applyAlignment="1">
      <alignment horizontal="right" vertical="top"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0" xfId="0" applyNumberFormat="1" applyFont="1" applyFill="1" applyBorder="1" applyAlignment="1">
      <alignment horizontal="left" vertical="top" wrapText="1"/>
    </xf>
    <xf numFmtId="0" fontId="1" fillId="0" borderId="9" xfId="0" applyNumberFormat="1" applyFont="1" applyFill="1" applyBorder="1" applyAlignment="1">
      <alignment horizontal="right" vertical="top" wrapText="1"/>
    </xf>
    <xf numFmtId="0" fontId="1" fillId="0" borderId="10" xfId="0" applyNumberFormat="1" applyFont="1" applyFill="1" applyBorder="1" applyAlignment="1">
      <alignment horizontal="right" vertical="top" wrapText="1"/>
    </xf>
    <xf numFmtId="2" fontId="1" fillId="0" borderId="9" xfId="0" applyNumberFormat="1" applyFont="1" applyFill="1" applyBorder="1" applyAlignment="1">
      <alignment horizontal="right" vertical="top" wrapText="1"/>
    </xf>
    <xf numFmtId="0" fontId="1" fillId="0" borderId="6" xfId="0" applyFont="1" applyFill="1" applyBorder="1" applyAlignment="1">
      <alignment horizontal="right" vertical="center" wrapText="1"/>
    </xf>
    <xf numFmtId="0" fontId="1" fillId="0" borderId="3" xfId="0" applyFont="1" applyFill="1" applyBorder="1" applyAlignment="1">
      <alignment horizontal="right" vertical="center" wrapText="1"/>
    </xf>
    <xf numFmtId="0" fontId="1" fillId="0" borderId="11" xfId="0" applyFont="1" applyFill="1" applyBorder="1" applyAlignment="1">
      <alignment horizontal="right" vertical="top" wrapText="1"/>
    </xf>
    <xf numFmtId="0" fontId="1" fillId="0" borderId="12" xfId="0" applyFont="1" applyFill="1" applyBorder="1" applyAlignment="1">
      <alignment horizontal="right" vertical="top" wrapText="1"/>
    </xf>
    <xf numFmtId="0" fontId="1" fillId="0" borderId="9" xfId="0" applyFont="1" applyFill="1" applyBorder="1" applyAlignment="1">
      <alignment horizontal="right" vertical="top"/>
    </xf>
    <xf numFmtId="0" fontId="1" fillId="0" borderId="0" xfId="0" applyFont="1" applyFill="1" applyAlignment="1">
      <alignment horizontal="right" vertical="top"/>
    </xf>
    <xf numFmtId="0" fontId="10" fillId="0" borderId="0" xfId="0" applyFont="1" applyFill="1" applyBorder="1" applyAlignment="1">
      <alignment horizontal="right"/>
    </xf>
    <xf numFmtId="0" fontId="10" fillId="0" borderId="0" xfId="0" applyFont="1" applyFill="1" applyAlignment="1">
      <alignment horizontal="right"/>
    </xf>
    <xf numFmtId="0" fontId="1" fillId="0" borderId="9" xfId="0" applyFont="1" applyFill="1" applyBorder="1" applyAlignment="1">
      <alignment horizontal="center" vertical="top" wrapText="1"/>
    </xf>
    <xf numFmtId="0" fontId="1" fillId="3" borderId="9" xfId="0" applyFont="1" applyFill="1" applyBorder="1" applyAlignment="1">
      <alignment horizontal="left" vertical="top" wrapText="1"/>
    </xf>
    <xf numFmtId="0" fontId="1" fillId="4" borderId="9" xfId="0" applyFont="1" applyFill="1" applyBorder="1" applyAlignment="1">
      <alignment horizontal="left" vertical="top" wrapText="1"/>
    </xf>
    <xf numFmtId="0" fontId="1" fillId="5" borderId="9" xfId="0" applyFont="1" applyFill="1" applyBorder="1" applyAlignment="1">
      <alignment horizontal="left" vertical="top" wrapText="1"/>
    </xf>
    <xf numFmtId="0" fontId="1" fillId="4" borderId="0" xfId="0" applyFont="1" applyFill="1"/>
    <xf numFmtId="0" fontId="1" fillId="2" borderId="9" xfId="0" applyFont="1" applyFill="1" applyBorder="1" applyAlignment="1">
      <alignment horizontal="left" vertical="top" wrapText="1"/>
    </xf>
    <xf numFmtId="0" fontId="16" fillId="0" borderId="9" xfId="0" applyFont="1" applyFill="1" applyBorder="1" applyAlignment="1">
      <alignment horizontal="center" vertical="top" wrapText="1"/>
    </xf>
    <xf numFmtId="0" fontId="1" fillId="5" borderId="9" xfId="0" applyFont="1" applyFill="1" applyBorder="1"/>
    <xf numFmtId="0" fontId="20" fillId="0" borderId="9" xfId="0" applyFont="1" applyFill="1" applyBorder="1" applyAlignment="1">
      <alignment horizontal="left" vertical="top" wrapText="1"/>
    </xf>
    <xf numFmtId="0" fontId="20" fillId="0" borderId="0" xfId="0" applyFont="1" applyFill="1" applyAlignment="1">
      <alignment horizontal="left" vertical="top" wrapText="1"/>
    </xf>
    <xf numFmtId="0" fontId="20" fillId="0" borderId="0" xfId="0" applyFont="1" applyFill="1"/>
    <xf numFmtId="0" fontId="1" fillId="0" borderId="13" xfId="0" applyFont="1" applyFill="1" applyBorder="1" applyAlignment="1">
      <alignment horizontal="center" vertical="top" wrapText="1"/>
    </xf>
    <xf numFmtId="0" fontId="1" fillId="0" borderId="14" xfId="0" applyFont="1" applyFill="1" applyBorder="1" applyAlignment="1">
      <alignment horizontal="center" vertical="top" wrapText="1"/>
    </xf>
    <xf numFmtId="0" fontId="1" fillId="0" borderId="15" xfId="0" applyFont="1" applyFill="1" applyBorder="1" applyAlignment="1">
      <alignment horizontal="center" vertical="top"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0" xfId="0" applyFont="1" applyFill="1" applyAlignment="1">
      <alignment horizontal="center"/>
    </xf>
    <xf numFmtId="0" fontId="4" fillId="0" borderId="0" xfId="0" applyFont="1" applyFill="1" applyBorder="1" applyAlignment="1">
      <alignment horizontal="center"/>
    </xf>
    <xf numFmtId="0" fontId="1" fillId="0" borderId="3" xfId="0" applyFont="1" applyFill="1" applyBorder="1" applyAlignment="1">
      <alignment horizontal="center" vertical="center" wrapText="1"/>
    </xf>
    <xf numFmtId="164" fontId="1" fillId="0" borderId="5" xfId="0" applyNumberFormat="1" applyFont="1" applyFill="1" applyBorder="1" applyAlignment="1">
      <alignment horizontal="center" vertical="center" wrapText="1"/>
    </xf>
    <xf numFmtId="164" fontId="1" fillId="0" borderId="6" xfId="0" applyNumberFormat="1" applyFont="1" applyFill="1" applyBorder="1" applyAlignment="1">
      <alignment horizontal="center" vertical="center" wrapText="1"/>
    </xf>
    <xf numFmtId="164" fontId="1" fillId="0" borderId="3" xfId="0" applyNumberFormat="1" applyFont="1" applyFill="1" applyBorder="1" applyAlignment="1">
      <alignment horizontal="center" vertical="center" wrapText="1"/>
    </xf>
    <xf numFmtId="0" fontId="4" fillId="0" borderId="13" xfId="0" applyFont="1" applyFill="1" applyBorder="1" applyAlignment="1">
      <alignment horizontal="center" vertical="top" wrapText="1"/>
    </xf>
    <xf numFmtId="0" fontId="4" fillId="0" borderId="14" xfId="0" applyFont="1" applyFill="1" applyBorder="1" applyAlignment="1">
      <alignment horizontal="center" vertical="top" wrapText="1"/>
    </xf>
    <xf numFmtId="0" fontId="4" fillId="0" borderId="15" xfId="0" applyFont="1" applyFill="1" applyBorder="1" applyAlignment="1">
      <alignment horizontal="center" vertical="top" wrapText="1"/>
    </xf>
    <xf numFmtId="165" fontId="1" fillId="0" borderId="5" xfId="0" applyNumberFormat="1" applyFont="1" applyFill="1" applyBorder="1" applyAlignment="1">
      <alignment horizontal="right" vertical="center" wrapText="1"/>
    </xf>
    <xf numFmtId="165" fontId="1" fillId="0" borderId="6" xfId="0" applyNumberFormat="1" applyFont="1" applyFill="1" applyBorder="1" applyAlignment="1">
      <alignment horizontal="right" vertical="center" wrapText="1"/>
    </xf>
    <xf numFmtId="165" fontId="1" fillId="0" borderId="3" xfId="0" applyNumberFormat="1" applyFont="1" applyFill="1" applyBorder="1" applyAlignment="1">
      <alignment horizontal="right" vertical="center" wrapText="1"/>
    </xf>
    <xf numFmtId="0" fontId="1" fillId="0" borderId="0" xfId="0" applyFont="1" applyFill="1" applyAlignment="1">
      <alignment horizontal="center"/>
    </xf>
    <xf numFmtId="0" fontId="1" fillId="0" borderId="0" xfId="0" applyFont="1" applyFill="1" applyBorder="1" applyAlignment="1">
      <alignment horizontal="center"/>
    </xf>
    <xf numFmtId="0" fontId="1" fillId="0" borderId="10" xfId="0" applyFont="1" applyFill="1" applyBorder="1" applyAlignment="1">
      <alignment horizontal="center" vertical="top" wrapText="1"/>
    </xf>
    <xf numFmtId="0" fontId="1" fillId="0" borderId="11" xfId="0" applyFont="1" applyFill="1" applyBorder="1" applyAlignment="1">
      <alignment horizontal="center" vertical="top" wrapText="1"/>
    </xf>
    <xf numFmtId="0" fontId="1" fillId="0" borderId="9" xfId="0" applyFont="1" applyFill="1" applyBorder="1" applyAlignment="1">
      <alignment horizontal="center" vertical="top"/>
    </xf>
    <xf numFmtId="0" fontId="4" fillId="0" borderId="9" xfId="0" applyFont="1" applyFill="1" applyBorder="1" applyAlignment="1">
      <alignment vertical="top" wrapText="1"/>
    </xf>
    <xf numFmtId="0" fontId="10" fillId="0" borderId="0" xfId="0" applyFont="1" applyFill="1" applyAlignment="1">
      <alignment horizontal="center"/>
    </xf>
    <xf numFmtId="0" fontId="10" fillId="0" borderId="0" xfId="0" applyFont="1" applyFill="1" applyBorder="1" applyAlignment="1">
      <alignment horizontal="center"/>
    </xf>
    <xf numFmtId="0" fontId="10" fillId="0" borderId="10" xfId="3" applyFont="1" applyFill="1" applyBorder="1" applyAlignment="1">
      <alignment horizontal="center" wrapText="1"/>
    </xf>
    <xf numFmtId="0" fontId="10" fillId="0" borderId="12" xfId="3" applyFont="1" applyFill="1" applyBorder="1" applyAlignment="1">
      <alignment horizontal="center" wrapText="1"/>
    </xf>
    <xf numFmtId="0" fontId="10" fillId="0" borderId="11" xfId="3" applyFont="1" applyFill="1" applyBorder="1" applyAlignment="1">
      <alignment horizontal="center" wrapText="1"/>
    </xf>
    <xf numFmtId="0" fontId="10" fillId="0" borderId="10" xfId="3" applyFont="1" applyFill="1" applyBorder="1" applyAlignment="1">
      <alignment horizontal="center"/>
    </xf>
    <xf numFmtId="0" fontId="10" fillId="0" borderId="12" xfId="3" applyFont="1" applyFill="1" applyBorder="1" applyAlignment="1">
      <alignment horizontal="center"/>
    </xf>
    <xf numFmtId="0" fontId="10" fillId="0" borderId="11" xfId="3" applyFont="1" applyFill="1" applyBorder="1" applyAlignment="1">
      <alignment horizontal="center"/>
    </xf>
    <xf numFmtId="0" fontId="16" fillId="6" borderId="13" xfId="0" applyFont="1" applyFill="1" applyBorder="1" applyAlignment="1">
      <alignment horizontal="center"/>
    </xf>
    <xf numFmtId="0" fontId="16" fillId="6" borderId="14" xfId="0" applyFont="1" applyFill="1" applyBorder="1" applyAlignment="1">
      <alignment horizontal="center"/>
    </xf>
    <xf numFmtId="0" fontId="16" fillId="6" borderId="15" xfId="0" applyFont="1" applyFill="1" applyBorder="1" applyAlignment="1">
      <alignment horizontal="center"/>
    </xf>
    <xf numFmtId="0" fontId="16" fillId="0" borderId="9" xfId="0" applyFont="1" applyFill="1" applyBorder="1" applyAlignment="1">
      <alignment horizontal="center" vertical="top" wrapText="1"/>
    </xf>
    <xf numFmtId="14" fontId="10" fillId="0" borderId="0" xfId="3" applyNumberFormat="1" applyFont="1" applyFill="1" applyAlignment="1">
      <alignment horizontal="center" vertical="center"/>
    </xf>
    <xf numFmtId="0" fontId="10" fillId="0" borderId="24" xfId="3" applyFont="1" applyFill="1" applyBorder="1" applyAlignment="1">
      <alignment horizontal="center"/>
    </xf>
    <xf numFmtId="0" fontId="10" fillId="0" borderId="25" xfId="3" applyFont="1" applyFill="1" applyBorder="1" applyAlignment="1">
      <alignment horizontal="center"/>
    </xf>
    <xf numFmtId="0" fontId="10" fillId="0" borderId="23" xfId="3" applyFont="1" applyFill="1" applyBorder="1" applyAlignment="1">
      <alignment horizontal="center"/>
    </xf>
    <xf numFmtId="0" fontId="10" fillId="0" borderId="27" xfId="3" applyFont="1" applyFill="1" applyBorder="1" applyAlignment="1">
      <alignment horizontal="center"/>
    </xf>
    <xf numFmtId="169" fontId="10" fillId="0" borderId="10" xfId="3" applyNumberFormat="1" applyFont="1" applyFill="1" applyBorder="1" applyAlignment="1">
      <alignment horizontal="center"/>
    </xf>
    <xf numFmtId="169" fontId="10" fillId="0" borderId="11" xfId="3" applyNumberFormat="1" applyFont="1" applyFill="1" applyBorder="1" applyAlignment="1">
      <alignment horizontal="center"/>
    </xf>
    <xf numFmtId="0" fontId="10" fillId="0" borderId="23" xfId="3" applyFont="1" applyFill="1" applyBorder="1" applyAlignment="1">
      <alignment horizontal="center" vertical="top" wrapText="1"/>
    </xf>
    <xf numFmtId="0" fontId="10" fillId="0" borderId="27" xfId="3" applyFont="1" applyFill="1" applyBorder="1" applyAlignment="1">
      <alignment horizontal="center" vertical="top" wrapText="1"/>
    </xf>
    <xf numFmtId="164" fontId="10" fillId="0" borderId="10" xfId="3" applyNumberFormat="1" applyFont="1" applyFill="1" applyBorder="1" applyAlignment="1">
      <alignment horizontal="center"/>
    </xf>
    <xf numFmtId="164" fontId="10" fillId="0" borderId="11" xfId="3" applyNumberFormat="1" applyFont="1" applyFill="1" applyBorder="1" applyAlignment="1">
      <alignment horizontal="center"/>
    </xf>
    <xf numFmtId="166" fontId="10" fillId="0" borderId="10" xfId="3" applyNumberFormat="1" applyFont="1" applyFill="1" applyBorder="1" applyAlignment="1">
      <alignment horizontal="center"/>
    </xf>
    <xf numFmtId="166" fontId="10" fillId="0" borderId="11" xfId="3" applyNumberFormat="1" applyFont="1" applyFill="1" applyBorder="1" applyAlignment="1">
      <alignment horizontal="center"/>
    </xf>
    <xf numFmtId="0" fontId="10" fillId="0" borderId="24" xfId="3" applyFont="1" applyFill="1" applyBorder="1" applyAlignment="1">
      <alignment horizontal="center" wrapText="1"/>
    </xf>
    <xf numFmtId="0" fontId="10" fillId="0" borderId="25" xfId="3" applyFont="1" applyFill="1" applyBorder="1" applyAlignment="1">
      <alignment horizontal="center" wrapText="1"/>
    </xf>
    <xf numFmtId="0" fontId="10" fillId="0" borderId="23" xfId="3" applyFont="1" applyFill="1" applyBorder="1" applyAlignment="1">
      <alignment horizontal="center" wrapText="1"/>
    </xf>
    <xf numFmtId="0" fontId="10" fillId="0" borderId="27" xfId="3" applyFont="1" applyFill="1" applyBorder="1" applyAlignment="1">
      <alignment horizontal="center" wrapText="1"/>
    </xf>
    <xf numFmtId="0" fontId="10" fillId="0" borderId="26" xfId="3" applyFont="1" applyFill="1" applyBorder="1" applyAlignment="1">
      <alignment horizontal="center"/>
    </xf>
    <xf numFmtId="0" fontId="10" fillId="0" borderId="13" xfId="3" applyFont="1" applyFill="1" applyBorder="1" applyAlignment="1">
      <alignment horizontal="center"/>
    </xf>
    <xf numFmtId="0" fontId="10" fillId="0" borderId="15" xfId="3" applyFont="1" applyFill="1" applyBorder="1" applyAlignment="1">
      <alignment horizontal="center"/>
    </xf>
    <xf numFmtId="169" fontId="10" fillId="0" borderId="12" xfId="3" applyNumberFormat="1" applyFont="1" applyFill="1" applyBorder="1" applyAlignment="1">
      <alignment horizontal="center"/>
    </xf>
    <xf numFmtId="0" fontId="10" fillId="0" borderId="29" xfId="3" applyFont="1" applyFill="1" applyBorder="1" applyAlignment="1">
      <alignment horizontal="center" vertical="center"/>
    </xf>
    <xf numFmtId="0" fontId="10" fillId="0" borderId="10" xfId="3" applyFont="1" applyFill="1" applyBorder="1" applyAlignment="1">
      <alignment horizontal="center" vertical="center" wrapText="1"/>
    </xf>
    <xf numFmtId="0" fontId="10" fillId="0" borderId="12" xfId="3" applyFont="1" applyFill="1" applyBorder="1" applyAlignment="1">
      <alignment horizontal="center" vertical="center" wrapText="1"/>
    </xf>
    <xf numFmtId="0" fontId="10" fillId="0" borderId="11" xfId="3" applyFont="1" applyFill="1" applyBorder="1" applyAlignment="1">
      <alignment horizontal="center" vertical="center" wrapText="1"/>
    </xf>
    <xf numFmtId="172" fontId="10" fillId="0" borderId="24" xfId="6" applyFont="1" applyFill="1" applyBorder="1" applyAlignment="1">
      <alignment horizontal="center" vertical="center" wrapText="1"/>
    </xf>
    <xf numFmtId="172" fontId="10" fillId="0" borderId="25" xfId="6" applyFont="1" applyFill="1" applyBorder="1" applyAlignment="1">
      <alignment horizontal="center" vertical="center" wrapText="1"/>
    </xf>
    <xf numFmtId="172" fontId="10" fillId="0" borderId="28" xfId="6" applyFont="1" applyFill="1" applyBorder="1" applyAlignment="1">
      <alignment horizontal="center" vertical="center" wrapText="1"/>
    </xf>
    <xf numFmtId="172" fontId="10" fillId="0" borderId="22" xfId="6" applyFont="1" applyFill="1" applyBorder="1" applyAlignment="1">
      <alignment horizontal="center" vertical="center" wrapText="1"/>
    </xf>
    <xf numFmtId="172" fontId="10" fillId="0" borderId="23" xfId="6" applyFont="1" applyFill="1" applyBorder="1" applyAlignment="1">
      <alignment horizontal="center" vertical="center" wrapText="1"/>
    </xf>
    <xf numFmtId="172" fontId="10" fillId="0" borderId="27" xfId="6" applyFont="1" applyFill="1" applyBorder="1" applyAlignment="1">
      <alignment horizontal="center" vertical="center" wrapText="1"/>
    </xf>
    <xf numFmtId="0" fontId="10" fillId="0" borderId="24" xfId="3" applyFont="1" applyFill="1" applyBorder="1" applyAlignment="1">
      <alignment horizontal="center" vertical="center" wrapText="1"/>
    </xf>
    <xf numFmtId="0" fontId="10" fillId="0" borderId="25" xfId="3" applyFont="1" applyFill="1" applyBorder="1" applyAlignment="1">
      <alignment horizontal="center" vertical="center" wrapText="1"/>
    </xf>
    <xf numFmtId="0" fontId="10" fillId="0" borderId="28" xfId="3" applyFont="1" applyFill="1" applyBorder="1" applyAlignment="1">
      <alignment horizontal="center" vertical="center" wrapText="1"/>
    </xf>
    <xf numFmtId="0" fontId="10" fillId="0" borderId="22" xfId="3" applyFont="1" applyFill="1" applyBorder="1" applyAlignment="1">
      <alignment horizontal="center" vertical="center" wrapText="1"/>
    </xf>
    <xf numFmtId="0" fontId="10" fillId="0" borderId="23" xfId="3" applyFont="1" applyFill="1" applyBorder="1" applyAlignment="1">
      <alignment horizontal="center" vertical="center" wrapText="1"/>
    </xf>
    <xf numFmtId="0" fontId="10" fillId="0" borderId="27" xfId="3" applyFont="1" applyFill="1" applyBorder="1" applyAlignment="1">
      <alignment horizontal="center" vertical="center" wrapText="1"/>
    </xf>
    <xf numFmtId="0" fontId="10" fillId="0" borderId="13" xfId="3" applyFont="1" applyFill="1" applyBorder="1" applyAlignment="1">
      <alignment horizontal="center" vertical="center"/>
    </xf>
    <xf numFmtId="0" fontId="10" fillId="0" borderId="14" xfId="3" applyFont="1" applyFill="1" applyBorder="1" applyAlignment="1">
      <alignment horizontal="center" vertical="center"/>
    </xf>
    <xf numFmtId="0" fontId="10" fillId="0" borderId="15" xfId="3" applyFont="1" applyFill="1" applyBorder="1" applyAlignment="1">
      <alignment horizontal="center" vertical="center"/>
    </xf>
    <xf numFmtId="0" fontId="11" fillId="0" borderId="25" xfId="3" applyFont="1" applyFill="1" applyBorder="1" applyAlignment="1">
      <alignment horizontal="center" wrapText="1"/>
    </xf>
    <xf numFmtId="0" fontId="11" fillId="0" borderId="22" xfId="3" applyFont="1" applyFill="1" applyBorder="1" applyAlignment="1">
      <alignment horizontal="center" wrapText="1"/>
    </xf>
    <xf numFmtId="0" fontId="11" fillId="0" borderId="27" xfId="3" applyFont="1" applyFill="1" applyBorder="1" applyAlignment="1">
      <alignment horizontal="center" wrapText="1"/>
    </xf>
    <xf numFmtId="0" fontId="11" fillId="0" borderId="10" xfId="3" applyFont="1" applyFill="1" applyBorder="1" applyAlignment="1">
      <alignment horizontal="center" vertical="center" wrapText="1"/>
    </xf>
    <xf numFmtId="0" fontId="11" fillId="0" borderId="11" xfId="3" applyFont="1" applyFill="1" applyBorder="1" applyAlignment="1">
      <alignment horizontal="center" vertical="center" wrapText="1"/>
    </xf>
    <xf numFmtId="0" fontId="10" fillId="0" borderId="10" xfId="3" applyNumberFormat="1" applyFont="1" applyFill="1" applyBorder="1" applyAlignment="1">
      <alignment horizontal="center" vertical="center" wrapText="1"/>
    </xf>
    <xf numFmtId="0" fontId="10" fillId="0" borderId="12" xfId="3" applyNumberFormat="1" applyFont="1" applyFill="1" applyBorder="1" applyAlignment="1">
      <alignment horizontal="center" vertical="center" wrapText="1"/>
    </xf>
    <xf numFmtId="0" fontId="10" fillId="0" borderId="11" xfId="3" applyNumberFormat="1" applyFont="1" applyFill="1" applyBorder="1" applyAlignment="1">
      <alignment horizontal="center" vertical="center" wrapText="1"/>
    </xf>
    <xf numFmtId="0" fontId="11" fillId="0" borderId="24" xfId="3" applyFont="1" applyFill="1" applyBorder="1" applyAlignment="1">
      <alignment horizontal="center" vertical="center"/>
    </xf>
    <xf numFmtId="0" fontId="11" fillId="0" borderId="25" xfId="3" applyFont="1" applyFill="1" applyBorder="1" applyAlignment="1">
      <alignment horizontal="center" vertical="center"/>
    </xf>
    <xf numFmtId="0" fontId="11" fillId="0" borderId="28" xfId="3" applyFont="1" applyFill="1" applyBorder="1" applyAlignment="1">
      <alignment horizontal="center" vertical="center"/>
    </xf>
    <xf numFmtId="0" fontId="11" fillId="0" borderId="22" xfId="3" applyFont="1" applyFill="1" applyBorder="1" applyAlignment="1">
      <alignment horizontal="center" vertical="center"/>
    </xf>
    <xf numFmtId="0" fontId="11" fillId="0" borderId="23" xfId="3" applyFont="1" applyFill="1" applyBorder="1" applyAlignment="1">
      <alignment horizontal="center" vertical="center"/>
    </xf>
    <xf numFmtId="0" fontId="11" fillId="0" borderId="27" xfId="3" applyFont="1" applyFill="1" applyBorder="1" applyAlignment="1">
      <alignment horizontal="center" vertical="center"/>
    </xf>
    <xf numFmtId="0" fontId="10" fillId="0" borderId="28" xfId="3" applyFont="1" applyFill="1" applyBorder="1" applyAlignment="1">
      <alignment horizontal="center" wrapText="1"/>
    </xf>
    <xf numFmtId="0" fontId="10" fillId="0" borderId="22" xfId="3" applyFont="1" applyFill="1" applyBorder="1" applyAlignment="1">
      <alignment horizontal="center" wrapText="1"/>
    </xf>
    <xf numFmtId="0" fontId="10" fillId="0" borderId="10" xfId="3" applyFont="1" applyFill="1" applyBorder="1" applyAlignment="1">
      <alignment horizontal="center" vertical="center"/>
    </xf>
    <xf numFmtId="0" fontId="10" fillId="0" borderId="11" xfId="3" applyFont="1" applyFill="1" applyBorder="1" applyAlignment="1">
      <alignment horizontal="center" vertical="center"/>
    </xf>
    <xf numFmtId="0" fontId="10" fillId="0" borderId="14" xfId="3" applyFont="1" applyFill="1" applyBorder="1" applyAlignment="1">
      <alignment horizontal="center"/>
    </xf>
    <xf numFmtId="0" fontId="11" fillId="0" borderId="0" xfId="3" applyFont="1" applyFill="1" applyAlignment="1">
      <alignment horizontal="center"/>
    </xf>
    <xf numFmtId="0" fontId="10" fillId="0" borderId="9" xfId="3" applyFont="1" applyFill="1" applyBorder="1" applyAlignment="1">
      <alignment horizontal="center"/>
    </xf>
    <xf numFmtId="0" fontId="10" fillId="0" borderId="22" xfId="3" applyFont="1" applyFill="1" applyBorder="1" applyAlignment="1">
      <alignment horizontal="center"/>
    </xf>
    <xf numFmtId="0" fontId="10" fillId="0" borderId="9" xfId="3" applyFont="1" applyFill="1" applyBorder="1" applyAlignment="1">
      <alignment horizontal="center" wrapText="1"/>
    </xf>
    <xf numFmtId="0" fontId="10" fillId="4" borderId="9" xfId="3" applyFont="1" applyFill="1" applyBorder="1"/>
    <xf numFmtId="0" fontId="10" fillId="4" borderId="9" xfId="3" applyFont="1" applyFill="1" applyBorder="1" applyAlignment="1">
      <alignment horizontal="right"/>
    </xf>
    <xf numFmtId="164" fontId="10" fillId="4" borderId="9" xfId="3" applyNumberFormat="1" applyFont="1" applyFill="1" applyBorder="1" applyAlignment="1">
      <alignment horizontal="right"/>
    </xf>
    <xf numFmtId="0" fontId="10" fillId="4" borderId="9" xfId="3" applyFont="1" applyFill="1" applyBorder="1" applyAlignment="1">
      <alignment horizontal="center"/>
    </xf>
    <xf numFmtId="2" fontId="10" fillId="4" borderId="9" xfId="3" applyNumberFormat="1" applyFont="1" applyFill="1" applyBorder="1" applyAlignment="1">
      <alignment horizontal="center"/>
    </xf>
    <xf numFmtId="0" fontId="10" fillId="8" borderId="9" xfId="3" applyFont="1" applyFill="1" applyBorder="1" applyAlignment="1">
      <alignment horizontal="center"/>
    </xf>
    <xf numFmtId="2" fontId="10" fillId="8" borderId="9" xfId="3" applyNumberFormat="1" applyFont="1" applyFill="1" applyBorder="1" applyAlignment="1">
      <alignment horizontal="center"/>
    </xf>
    <xf numFmtId="2" fontId="10" fillId="8" borderId="13" xfId="3" applyNumberFormat="1" applyFont="1" applyFill="1" applyBorder="1" applyAlignment="1">
      <alignment horizontal="center"/>
    </xf>
    <xf numFmtId="1" fontId="10" fillId="8" borderId="9" xfId="3" applyNumberFormat="1" applyFont="1" applyFill="1" applyBorder="1" applyAlignment="1">
      <alignment horizontal="center"/>
    </xf>
    <xf numFmtId="164" fontId="10" fillId="8" borderId="9" xfId="3" applyNumberFormat="1" applyFont="1" applyFill="1" applyBorder="1" applyAlignment="1">
      <alignment horizontal="center"/>
    </xf>
    <xf numFmtId="0" fontId="10" fillId="8" borderId="9" xfId="3" applyFont="1" applyFill="1" applyBorder="1"/>
    <xf numFmtId="0" fontId="10" fillId="8" borderId="9" xfId="3" applyFont="1" applyFill="1" applyBorder="1" applyAlignment="1">
      <alignment horizontal="right"/>
    </xf>
    <xf numFmtId="2" fontId="10" fillId="8" borderId="9" xfId="3" applyNumberFormat="1" applyFont="1" applyFill="1" applyBorder="1" applyAlignment="1">
      <alignment horizontal="right"/>
    </xf>
    <xf numFmtId="164" fontId="10" fillId="8" borderId="9" xfId="3" applyNumberFormat="1" applyFont="1" applyFill="1" applyBorder="1" applyAlignment="1">
      <alignment horizontal="right"/>
    </xf>
    <xf numFmtId="1" fontId="10" fillId="8" borderId="9" xfId="3" applyNumberFormat="1" applyFont="1" applyFill="1" applyBorder="1" applyAlignment="1">
      <alignment horizontal="right"/>
    </xf>
    <xf numFmtId="169" fontId="10" fillId="8" borderId="9" xfId="3" applyNumberFormat="1" applyFont="1" applyFill="1" applyBorder="1" applyAlignment="1">
      <alignment horizontal="right"/>
    </xf>
    <xf numFmtId="166" fontId="10" fillId="8" borderId="9" xfId="3" applyNumberFormat="1" applyFont="1" applyFill="1" applyBorder="1" applyAlignment="1">
      <alignment horizontal="center"/>
    </xf>
    <xf numFmtId="166" fontId="10" fillId="8" borderId="9" xfId="3" applyNumberFormat="1" applyFont="1" applyFill="1" applyBorder="1" applyAlignment="1">
      <alignment horizontal="right"/>
    </xf>
    <xf numFmtId="0" fontId="16" fillId="0" borderId="13" xfId="0" applyFont="1" applyFill="1" applyBorder="1" applyAlignment="1">
      <alignment horizontal="center"/>
    </xf>
    <xf numFmtId="0" fontId="16" fillId="0" borderId="14" xfId="0" applyFont="1" applyFill="1" applyBorder="1" applyAlignment="1">
      <alignment horizontal="center"/>
    </xf>
    <xf numFmtId="0" fontId="16" fillId="0" borderId="15" xfId="0" applyFont="1" applyFill="1" applyBorder="1" applyAlignment="1">
      <alignment horizontal="center"/>
    </xf>
    <xf numFmtId="0" fontId="1" fillId="8" borderId="9" xfId="0" applyFont="1" applyFill="1" applyBorder="1" applyAlignment="1">
      <alignment horizontal="left" vertical="top" wrapText="1"/>
    </xf>
    <xf numFmtId="0" fontId="1" fillId="8" borderId="9" xfId="0" applyFont="1" applyFill="1" applyBorder="1" applyAlignment="1">
      <alignment horizontal="right" vertical="top" wrapText="1"/>
    </xf>
    <xf numFmtId="0" fontId="1" fillId="4" borderId="9" xfId="0" applyFont="1" applyFill="1" applyBorder="1" applyAlignment="1">
      <alignment horizontal="right" vertical="top" wrapText="1"/>
    </xf>
    <xf numFmtId="0" fontId="1" fillId="4" borderId="9" xfId="0" applyFont="1" applyFill="1" applyBorder="1"/>
    <xf numFmtId="0" fontId="1" fillId="5" borderId="9" xfId="0" applyFont="1" applyFill="1" applyBorder="1" applyAlignment="1">
      <alignment horizontal="right" vertical="top" wrapText="1"/>
    </xf>
    <xf numFmtId="0" fontId="1" fillId="2" borderId="0" xfId="0" applyFont="1" applyFill="1"/>
    <xf numFmtId="0" fontId="1" fillId="2" borderId="9" xfId="0" applyFont="1" applyFill="1" applyBorder="1" applyAlignment="1">
      <alignment horizontal="right" vertical="top" wrapText="1"/>
    </xf>
    <xf numFmtId="0" fontId="21" fillId="0" borderId="13" xfId="0" applyFont="1" applyFill="1" applyBorder="1" applyAlignment="1">
      <alignment horizontal="center" vertical="top" wrapText="1"/>
    </xf>
    <xf numFmtId="0" fontId="21" fillId="0" borderId="14" xfId="0" applyFont="1" applyFill="1" applyBorder="1" applyAlignment="1">
      <alignment horizontal="center" vertical="top" wrapText="1"/>
    </xf>
    <xf numFmtId="0" fontId="21" fillId="0" borderId="15" xfId="0" applyFont="1" applyFill="1" applyBorder="1" applyAlignment="1">
      <alignment horizontal="center" vertical="top" wrapText="1"/>
    </xf>
    <xf numFmtId="0" fontId="1" fillId="5" borderId="0" xfId="0" applyFont="1" applyFill="1"/>
    <xf numFmtId="0" fontId="1" fillId="2" borderId="9" xfId="0" applyFont="1" applyFill="1" applyBorder="1"/>
    <xf numFmtId="0" fontId="22" fillId="0" borderId="9" xfId="0" applyFont="1" applyFill="1" applyBorder="1"/>
    <xf numFmtId="0" fontId="22" fillId="0" borderId="9" xfId="0" applyFont="1" applyFill="1" applyBorder="1" applyAlignment="1">
      <alignment horizontal="left" vertical="top" wrapText="1"/>
    </xf>
    <xf numFmtId="0" fontId="22" fillId="0" borderId="9" xfId="0" applyFont="1" applyFill="1" applyBorder="1" applyAlignment="1">
      <alignment horizontal="right" vertical="top" wrapText="1"/>
    </xf>
    <xf numFmtId="0" fontId="1" fillId="7" borderId="9" xfId="0" applyFont="1" applyFill="1" applyBorder="1" applyAlignment="1">
      <alignment horizontal="right" vertical="top" wrapText="1"/>
    </xf>
    <xf numFmtId="164" fontId="10" fillId="4" borderId="9" xfId="3" applyNumberFormat="1" applyFont="1" applyFill="1" applyBorder="1" applyAlignment="1">
      <alignment horizontal="center"/>
    </xf>
    <xf numFmtId="0" fontId="18" fillId="4" borderId="9" xfId="3" applyFont="1" applyFill="1" applyBorder="1" applyAlignment="1">
      <alignment horizontal="center"/>
    </xf>
    <xf numFmtId="2" fontId="10" fillId="4" borderId="13" xfId="3" applyNumberFormat="1" applyFont="1" applyFill="1" applyBorder="1" applyAlignment="1">
      <alignment horizontal="center"/>
    </xf>
    <xf numFmtId="1" fontId="10" fillId="4" borderId="9" xfId="3" applyNumberFormat="1" applyFont="1" applyFill="1" applyBorder="1" applyAlignment="1">
      <alignment horizontal="center"/>
    </xf>
    <xf numFmtId="2" fontId="10" fillId="4" borderId="9" xfId="3" applyNumberFormat="1" applyFont="1" applyFill="1" applyBorder="1" applyAlignment="1">
      <alignment horizontal="right"/>
    </xf>
    <xf numFmtId="1" fontId="10" fillId="4" borderId="9" xfId="3" applyNumberFormat="1" applyFont="1" applyFill="1" applyBorder="1" applyAlignment="1">
      <alignment horizontal="right"/>
    </xf>
    <xf numFmtId="169" fontId="10" fillId="4" borderId="9" xfId="3" applyNumberFormat="1" applyFont="1" applyFill="1" applyBorder="1" applyAlignment="1">
      <alignment horizontal="right"/>
    </xf>
    <xf numFmtId="166" fontId="10" fillId="4" borderId="9" xfId="3" applyNumberFormat="1" applyFont="1" applyFill="1" applyBorder="1" applyAlignment="1">
      <alignment horizontal="center"/>
    </xf>
    <xf numFmtId="166" fontId="10" fillId="4" borderId="9" xfId="3" applyNumberFormat="1" applyFont="1" applyFill="1" applyBorder="1" applyAlignment="1">
      <alignment horizontal="right"/>
    </xf>
    <xf numFmtId="169" fontId="10" fillId="4" borderId="9" xfId="3" applyNumberFormat="1" applyFont="1" applyFill="1" applyBorder="1" applyAlignment="1">
      <alignment horizontal="center"/>
    </xf>
    <xf numFmtId="0" fontId="16" fillId="0" borderId="13" xfId="0" applyFont="1" applyFill="1" applyBorder="1" applyAlignment="1">
      <alignment horizontal="center" vertical="top" wrapText="1"/>
    </xf>
    <xf numFmtId="0" fontId="16" fillId="0" borderId="14" xfId="0" applyFont="1" applyFill="1" applyBorder="1" applyAlignment="1">
      <alignment horizontal="center" vertical="top" wrapText="1"/>
    </xf>
    <xf numFmtId="0" fontId="16" fillId="0" borderId="15" xfId="0" applyFont="1" applyFill="1" applyBorder="1" applyAlignment="1">
      <alignment horizontal="center" vertical="top" wrapText="1"/>
    </xf>
    <xf numFmtId="1" fontId="1" fillId="2" borderId="9" xfId="0" applyNumberFormat="1" applyFont="1" applyFill="1" applyBorder="1" applyAlignment="1">
      <alignment horizontal="left" vertical="top" wrapText="1"/>
    </xf>
    <xf numFmtId="2" fontId="1" fillId="2" borderId="9" xfId="0" applyNumberFormat="1" applyFont="1" applyFill="1" applyBorder="1" applyAlignment="1">
      <alignment horizontal="left" vertical="top" wrapText="1"/>
    </xf>
    <xf numFmtId="1" fontId="1" fillId="4" borderId="9" xfId="0" applyNumberFormat="1" applyFont="1" applyFill="1" applyBorder="1" applyAlignment="1">
      <alignment horizontal="left" vertical="top" wrapText="1"/>
    </xf>
    <xf numFmtId="164" fontId="1" fillId="4" borderId="9" xfId="0" applyNumberFormat="1" applyFont="1" applyFill="1" applyBorder="1" applyAlignment="1">
      <alignment horizontal="left" vertical="top" wrapText="1"/>
    </xf>
    <xf numFmtId="0" fontId="1" fillId="2" borderId="12" xfId="0" applyFont="1" applyFill="1" applyBorder="1" applyAlignment="1">
      <alignment horizontal="left" vertical="top" wrapText="1"/>
    </xf>
    <xf numFmtId="1" fontId="1" fillId="2" borderId="12" xfId="0" applyNumberFormat="1" applyFont="1" applyFill="1" applyBorder="1" applyAlignment="1">
      <alignment horizontal="left" vertical="top" wrapText="1"/>
    </xf>
    <xf numFmtId="1" fontId="22" fillId="0" borderId="9" xfId="0" applyNumberFormat="1" applyFont="1" applyFill="1" applyBorder="1" applyAlignment="1">
      <alignment horizontal="left" vertical="top" wrapText="1"/>
    </xf>
    <xf numFmtId="164" fontId="1" fillId="5" borderId="9" xfId="0" applyNumberFormat="1" applyFont="1" applyFill="1" applyBorder="1" applyAlignment="1">
      <alignment horizontal="left" vertical="top" wrapText="1"/>
    </xf>
    <xf numFmtId="0" fontId="10" fillId="8" borderId="11" xfId="3" applyFont="1" applyFill="1" applyBorder="1" applyAlignment="1">
      <alignment horizontal="center"/>
    </xf>
    <xf numFmtId="2" fontId="10" fillId="8" borderId="23" xfId="3" applyNumberFormat="1" applyFont="1" applyFill="1" applyBorder="1" applyAlignment="1">
      <alignment horizontal="center"/>
    </xf>
    <xf numFmtId="171" fontId="10" fillId="8" borderId="9" xfId="4" applyNumberFormat="1" applyFont="1" applyFill="1" applyBorder="1" applyAlignment="1">
      <alignment horizontal="right"/>
    </xf>
    <xf numFmtId="0" fontId="11" fillId="8" borderId="9" xfId="0" applyFont="1" applyFill="1" applyBorder="1" applyAlignment="1">
      <alignment horizontal="left" vertical="top" wrapText="1"/>
    </xf>
    <xf numFmtId="1" fontId="11" fillId="8" borderId="9" xfId="0" applyNumberFormat="1" applyFont="1" applyFill="1" applyBorder="1" applyAlignment="1">
      <alignment horizontal="left" vertical="top" wrapText="1"/>
    </xf>
    <xf numFmtId="164" fontId="11" fillId="8" borderId="9" xfId="0" applyNumberFormat="1" applyFont="1" applyFill="1" applyBorder="1" applyAlignment="1">
      <alignment horizontal="right" vertical="top" wrapText="1"/>
    </xf>
    <xf numFmtId="0" fontId="11" fillId="5" borderId="9" xfId="0" applyFont="1" applyFill="1" applyBorder="1" applyAlignment="1">
      <alignment horizontal="left" vertical="top" wrapText="1"/>
    </xf>
    <xf numFmtId="1" fontId="11" fillId="5" borderId="9" xfId="0" applyNumberFormat="1" applyFont="1" applyFill="1" applyBorder="1" applyAlignment="1">
      <alignment horizontal="left" vertical="top" wrapText="1"/>
    </xf>
    <xf numFmtId="164" fontId="11" fillId="5" borderId="9" xfId="0" applyNumberFormat="1" applyFont="1" applyFill="1" applyBorder="1" applyAlignment="1">
      <alignment horizontal="right" vertical="top" wrapText="1"/>
    </xf>
    <xf numFmtId="0" fontId="11" fillId="4" borderId="9" xfId="0" applyFont="1" applyFill="1" applyBorder="1" applyAlignment="1">
      <alignment horizontal="left" vertical="top" wrapText="1"/>
    </xf>
    <xf numFmtId="1" fontId="11" fillId="4" borderId="9" xfId="0" applyNumberFormat="1" applyFont="1" applyFill="1" applyBorder="1" applyAlignment="1">
      <alignment horizontal="left" vertical="top" wrapText="1"/>
    </xf>
    <xf numFmtId="164" fontId="11" fillId="4" borderId="9" xfId="0" applyNumberFormat="1" applyFont="1" applyFill="1" applyBorder="1" applyAlignment="1">
      <alignment horizontal="right" vertical="top" wrapText="1"/>
    </xf>
    <xf numFmtId="0" fontId="11" fillId="2" borderId="9" xfId="0" applyFont="1" applyFill="1" applyBorder="1" applyAlignment="1">
      <alignment horizontal="left" vertical="top" wrapText="1"/>
    </xf>
    <xf numFmtId="1" fontId="11" fillId="2" borderId="9" xfId="0" applyNumberFormat="1" applyFont="1" applyFill="1" applyBorder="1" applyAlignment="1">
      <alignment horizontal="left" vertical="top" wrapText="1"/>
    </xf>
    <xf numFmtId="164" fontId="11" fillId="2" borderId="9" xfId="0" applyNumberFormat="1" applyFont="1" applyFill="1" applyBorder="1" applyAlignment="1">
      <alignment horizontal="right" vertical="top" wrapText="1"/>
    </xf>
    <xf numFmtId="0" fontId="23" fillId="0" borderId="9" xfId="0" applyFont="1" applyFill="1" applyBorder="1" applyAlignment="1">
      <alignment horizontal="left" vertical="top" wrapText="1"/>
    </xf>
    <xf numFmtId="1" fontId="23" fillId="0" borderId="9" xfId="0" applyNumberFormat="1" applyFont="1" applyFill="1" applyBorder="1" applyAlignment="1">
      <alignment horizontal="left" vertical="top" wrapText="1"/>
    </xf>
    <xf numFmtId="164" fontId="23" fillId="0" borderId="9" xfId="0" applyNumberFormat="1" applyFont="1" applyFill="1" applyBorder="1" applyAlignment="1">
      <alignment horizontal="right" vertical="top" wrapText="1"/>
    </xf>
    <xf numFmtId="1" fontId="10" fillId="4" borderId="9" xfId="3" applyNumberFormat="1" applyFont="1" applyFill="1" applyBorder="1"/>
    <xf numFmtId="0" fontId="1" fillId="0" borderId="10" xfId="0" applyFont="1" applyFill="1" applyBorder="1" applyAlignment="1">
      <alignment horizontal="left" vertical="top" wrapText="1"/>
    </xf>
    <xf numFmtId="0" fontId="1" fillId="0" borderId="11" xfId="0" applyFont="1" applyFill="1" applyBorder="1" applyAlignment="1">
      <alignment horizontal="left" vertical="top" wrapText="1"/>
    </xf>
    <xf numFmtId="0" fontId="22" fillId="0" borderId="0" xfId="0" applyFont="1" applyFill="1" applyAlignment="1">
      <alignment horizontal="left" vertical="top" wrapText="1"/>
    </xf>
    <xf numFmtId="0" fontId="22" fillId="0" borderId="0" xfId="0" applyFont="1" applyFill="1"/>
    <xf numFmtId="0" fontId="1" fillId="4" borderId="9" xfId="0" applyFont="1" applyFill="1" applyBorder="1" applyAlignment="1">
      <alignment horizontal="right"/>
    </xf>
    <xf numFmtId="0" fontId="1" fillId="2" borderId="9" xfId="0" applyFont="1" applyFill="1" applyBorder="1" applyAlignment="1">
      <alignment horizontal="right"/>
    </xf>
    <xf numFmtId="2" fontId="1" fillId="5" borderId="9" xfId="0" applyNumberFormat="1" applyFont="1" applyFill="1" applyBorder="1" applyAlignment="1">
      <alignment horizontal="right" vertical="top" wrapText="1"/>
    </xf>
    <xf numFmtId="0" fontId="22" fillId="0" borderId="9" xfId="0" applyFont="1" applyFill="1" applyBorder="1" applyAlignment="1">
      <alignment horizontal="right"/>
    </xf>
    <xf numFmtId="169" fontId="10" fillId="4" borderId="0" xfId="3" applyNumberFormat="1" applyFont="1" applyFill="1" applyBorder="1" applyAlignment="1">
      <alignment horizontal="center"/>
    </xf>
    <xf numFmtId="0" fontId="10" fillId="4" borderId="0" xfId="3" applyFont="1" applyFill="1"/>
    <xf numFmtId="0" fontId="16" fillId="0" borderId="16" xfId="0" applyFont="1" applyFill="1" applyBorder="1" applyAlignment="1">
      <alignment horizontal="center"/>
    </xf>
    <xf numFmtId="0" fontId="11" fillId="4" borderId="9" xfId="0" applyFont="1" applyFill="1" applyBorder="1" applyAlignment="1">
      <alignment horizontal="center" vertical="center" wrapText="1"/>
    </xf>
    <xf numFmtId="0" fontId="11" fillId="4" borderId="13" xfId="0" applyFont="1" applyFill="1" applyBorder="1" applyAlignment="1">
      <alignment vertical="center" wrapText="1"/>
    </xf>
    <xf numFmtId="0" fontId="10" fillId="4" borderId="9" xfId="0" applyFont="1" applyFill="1" applyBorder="1"/>
    <xf numFmtId="0" fontId="11" fillId="4" borderId="9" xfId="0" applyFont="1" applyFill="1" applyBorder="1" applyAlignment="1">
      <alignment horizontal="right" vertical="center" wrapText="1"/>
    </xf>
    <xf numFmtId="0" fontId="11" fillId="5" borderId="9" xfId="0" applyFont="1" applyFill="1" applyBorder="1" applyAlignment="1">
      <alignment horizontal="center" vertical="center" wrapText="1"/>
    </xf>
    <xf numFmtId="0" fontId="11" fillId="5" borderId="9" xfId="0" applyFont="1" applyFill="1" applyBorder="1" applyAlignment="1">
      <alignment vertical="center" wrapText="1"/>
    </xf>
    <xf numFmtId="0" fontId="10" fillId="5" borderId="9" xfId="0" applyFont="1" applyFill="1" applyBorder="1"/>
    <xf numFmtId="0" fontId="11" fillId="5" borderId="9" xfId="0" applyFont="1" applyFill="1" applyBorder="1" applyAlignment="1">
      <alignment horizontal="right" vertical="center" wrapText="1"/>
    </xf>
    <xf numFmtId="0" fontId="11" fillId="5" borderId="15" xfId="0" applyFont="1" applyFill="1" applyBorder="1" applyAlignment="1">
      <alignment vertical="center" wrapText="1"/>
    </xf>
    <xf numFmtId="0" fontId="10" fillId="5" borderId="9" xfId="0" applyFont="1" applyFill="1" applyBorder="1" applyAlignment="1">
      <alignment horizontal="center" vertical="center" wrapText="1"/>
    </xf>
    <xf numFmtId="0" fontId="11" fillId="4" borderId="9" xfId="0" applyFont="1" applyFill="1" applyBorder="1" applyAlignment="1">
      <alignment vertical="center" wrapText="1"/>
    </xf>
    <xf numFmtId="0" fontId="11" fillId="4" borderId="15" xfId="0" applyFont="1" applyFill="1" applyBorder="1" applyAlignment="1">
      <alignment vertical="center" wrapText="1"/>
    </xf>
    <xf numFmtId="0" fontId="11" fillId="2" borderId="9" xfId="0" applyFont="1" applyFill="1" applyBorder="1" applyAlignment="1">
      <alignment horizontal="center" vertical="center" wrapText="1"/>
    </xf>
    <xf numFmtId="0" fontId="11" fillId="2" borderId="9" xfId="0" applyFont="1" applyFill="1" applyBorder="1" applyAlignment="1">
      <alignment vertical="center" wrapText="1"/>
    </xf>
    <xf numFmtId="0" fontId="11" fillId="2" borderId="9" xfId="0" applyFont="1" applyFill="1" applyBorder="1" applyAlignment="1">
      <alignment horizontal="right" vertical="center" wrapText="1"/>
    </xf>
    <xf numFmtId="0" fontId="16" fillId="0" borderId="9" xfId="0" applyFont="1" applyFill="1" applyBorder="1" applyAlignment="1">
      <alignment horizontal="center" vertical="center" wrapText="1"/>
    </xf>
    <xf numFmtId="0" fontId="11" fillId="5" borderId="9" xfId="0" applyFont="1" applyFill="1" applyBorder="1" applyAlignment="1">
      <alignment horizontal="left" vertical="center" wrapText="1"/>
    </xf>
    <xf numFmtId="0" fontId="10" fillId="5" borderId="9" xfId="0" applyFont="1" applyFill="1" applyBorder="1" applyAlignment="1">
      <alignment horizontal="right" vertical="center" wrapText="1"/>
    </xf>
    <xf numFmtId="0" fontId="10" fillId="5" borderId="9" xfId="0" applyFont="1" applyFill="1" applyBorder="1" applyAlignment="1">
      <alignment horizontal="right"/>
    </xf>
    <xf numFmtId="0" fontId="11" fillId="2" borderId="15" xfId="0" applyFont="1" applyFill="1" applyBorder="1" applyAlignment="1">
      <alignment vertical="center" wrapText="1"/>
    </xf>
    <xf numFmtId="0" fontId="11" fillId="2" borderId="15" xfId="0" applyFont="1" applyFill="1" applyBorder="1" applyAlignment="1">
      <alignment horizontal="right" vertical="center" wrapText="1"/>
    </xf>
    <xf numFmtId="0" fontId="23" fillId="0" borderId="9" xfId="0" applyFont="1" applyFill="1" applyBorder="1" applyAlignment="1">
      <alignment horizontal="center" vertical="center" wrapText="1"/>
    </xf>
    <xf numFmtId="0" fontId="23" fillId="0" borderId="9" xfId="0" applyFont="1" applyFill="1" applyBorder="1" applyAlignment="1">
      <alignment vertical="center" wrapText="1"/>
    </xf>
    <xf numFmtId="0" fontId="23" fillId="0" borderId="15" xfId="0" applyFont="1" applyFill="1" applyBorder="1" applyAlignment="1">
      <alignment vertical="center" wrapText="1"/>
    </xf>
    <xf numFmtId="0" fontId="23" fillId="0" borderId="15" xfId="0" applyFont="1" applyFill="1" applyBorder="1" applyAlignment="1">
      <alignment horizontal="right" vertical="center" wrapText="1"/>
    </xf>
    <xf numFmtId="0" fontId="4" fillId="4" borderId="9" xfId="0" applyFont="1" applyFill="1" applyBorder="1" applyAlignment="1">
      <alignment horizontal="center"/>
    </xf>
    <xf numFmtId="0" fontId="10" fillId="5" borderId="9" xfId="0" applyFont="1" applyFill="1" applyBorder="1" applyAlignment="1">
      <alignment horizontal="left" vertical="top" wrapText="1"/>
    </xf>
    <xf numFmtId="0" fontId="10" fillId="5" borderId="9" xfId="0" applyFont="1" applyFill="1" applyBorder="1" applyAlignment="1">
      <alignment horizontal="right" vertical="top" wrapText="1"/>
    </xf>
    <xf numFmtId="0" fontId="4" fillId="4" borderId="9" xfId="0" applyFont="1" applyFill="1" applyBorder="1" applyAlignment="1">
      <alignment horizontal="center" vertical="top" wrapText="1"/>
    </xf>
    <xf numFmtId="1" fontId="4" fillId="4" borderId="9" xfId="0" applyNumberFormat="1" applyFont="1" applyFill="1" applyBorder="1" applyAlignment="1">
      <alignment horizontal="center" vertical="top" wrapText="1"/>
    </xf>
    <xf numFmtId="165" fontId="4" fillId="4" borderId="9" xfId="0" applyNumberFormat="1" applyFont="1" applyFill="1" applyBorder="1" applyAlignment="1">
      <alignment horizontal="right" vertical="top" wrapText="1"/>
    </xf>
    <xf numFmtId="0" fontId="4" fillId="5" borderId="9" xfId="0" applyFont="1" applyFill="1" applyBorder="1" applyAlignment="1">
      <alignment horizontal="center" vertical="top" wrapText="1"/>
    </xf>
    <xf numFmtId="1" fontId="4" fillId="5" borderId="9" xfId="0" applyNumberFormat="1" applyFont="1" applyFill="1" applyBorder="1" applyAlignment="1">
      <alignment horizontal="center" vertical="top" wrapText="1"/>
    </xf>
    <xf numFmtId="0" fontId="4" fillId="5" borderId="9" xfId="0" applyFont="1" applyFill="1" applyBorder="1" applyAlignment="1">
      <alignment horizontal="center"/>
    </xf>
    <xf numFmtId="165" fontId="4" fillId="5" borderId="9" xfId="0" applyNumberFormat="1" applyFont="1" applyFill="1" applyBorder="1" applyAlignment="1">
      <alignment horizontal="right" vertical="top" wrapText="1"/>
    </xf>
    <xf numFmtId="164" fontId="4" fillId="4" borderId="9" xfId="0" applyNumberFormat="1" applyFont="1" applyFill="1" applyBorder="1" applyAlignment="1">
      <alignment horizontal="right" vertical="top" wrapText="1"/>
    </xf>
    <xf numFmtId="0" fontId="4" fillId="2" borderId="9" xfId="0" applyFont="1" applyFill="1" applyBorder="1" applyAlignment="1">
      <alignment horizontal="center" vertical="top" wrapText="1"/>
    </xf>
    <xf numFmtId="1" fontId="4" fillId="2" borderId="9" xfId="0" applyNumberFormat="1" applyFont="1" applyFill="1" applyBorder="1" applyAlignment="1">
      <alignment horizontal="center" vertical="top" wrapText="1"/>
    </xf>
    <xf numFmtId="164" fontId="4" fillId="2" borderId="9" xfId="0" applyNumberFormat="1" applyFont="1" applyFill="1" applyBorder="1" applyAlignment="1">
      <alignment horizontal="right" vertical="top" wrapText="1"/>
    </xf>
    <xf numFmtId="165" fontId="4" fillId="2" borderId="9" xfId="0" applyNumberFormat="1" applyFont="1" applyFill="1" applyBorder="1" applyAlignment="1">
      <alignment horizontal="right" vertical="top" wrapText="1"/>
    </xf>
    <xf numFmtId="0" fontId="22" fillId="0" borderId="9" xfId="0" applyFont="1" applyFill="1" applyBorder="1" applyAlignment="1">
      <alignment horizontal="center" vertical="top" wrapText="1"/>
    </xf>
    <xf numFmtId="1" fontId="22" fillId="0" borderId="9" xfId="0" applyNumberFormat="1" applyFont="1" applyFill="1" applyBorder="1" applyAlignment="1">
      <alignment horizontal="center" vertical="top" wrapText="1"/>
    </xf>
    <xf numFmtId="165" fontId="22" fillId="0" borderId="9" xfId="0" applyNumberFormat="1" applyFont="1" applyFill="1" applyBorder="1" applyAlignment="1">
      <alignment horizontal="right" vertical="top" wrapText="1"/>
    </xf>
    <xf numFmtId="0" fontId="1" fillId="6" borderId="9" xfId="0" applyFont="1" applyFill="1" applyBorder="1" applyAlignment="1">
      <alignment horizontal="left" vertical="top" wrapText="1"/>
    </xf>
    <xf numFmtId="165" fontId="1" fillId="6" borderId="9" xfId="0" applyNumberFormat="1" applyFont="1" applyFill="1" applyBorder="1" applyAlignment="1">
      <alignment horizontal="right" vertical="top" wrapText="1"/>
    </xf>
    <xf numFmtId="0" fontId="11" fillId="4" borderId="9" xfId="0" applyFont="1" applyFill="1" applyBorder="1" applyAlignment="1">
      <alignment horizontal="center" vertical="top" wrapText="1"/>
    </xf>
    <xf numFmtId="0" fontId="11" fillId="4" borderId="9" xfId="0" applyFont="1" applyFill="1" applyBorder="1" applyAlignment="1">
      <alignment horizontal="center"/>
    </xf>
    <xf numFmtId="164" fontId="11" fillId="4" borderId="9" xfId="0" applyNumberFormat="1" applyFont="1" applyFill="1" applyBorder="1" applyAlignment="1">
      <alignment horizontal="center" vertical="top" wrapText="1"/>
    </xf>
    <xf numFmtId="164" fontId="1" fillId="4" borderId="9" xfId="0" applyNumberFormat="1" applyFont="1" applyFill="1" applyBorder="1" applyAlignment="1">
      <alignment horizontal="right" vertical="top" wrapText="1"/>
    </xf>
    <xf numFmtId="164" fontId="1" fillId="5" borderId="9" xfId="0" applyNumberFormat="1" applyFont="1" applyFill="1" applyBorder="1" applyAlignment="1">
      <alignment horizontal="right" vertical="top" wrapText="1"/>
    </xf>
    <xf numFmtId="0" fontId="11" fillId="4" borderId="9" xfId="0" applyFont="1" applyFill="1" applyBorder="1"/>
    <xf numFmtId="164" fontId="10" fillId="4" borderId="13" xfId="3" applyNumberFormat="1" applyFont="1" applyFill="1" applyBorder="1" applyAlignment="1">
      <alignment horizontal="center"/>
    </xf>
    <xf numFmtId="0" fontId="1" fillId="4" borderId="9" xfId="0" applyFont="1" applyFill="1" applyBorder="1" applyAlignment="1">
      <alignment horizontal="left" vertical="top"/>
    </xf>
    <xf numFmtId="0" fontId="1" fillId="4" borderId="9" xfId="0" applyFont="1" applyFill="1" applyBorder="1" applyAlignment="1">
      <alignment horizontal="right" vertical="top"/>
    </xf>
    <xf numFmtId="0" fontId="1" fillId="5" borderId="9" xfId="0" applyFont="1" applyFill="1" applyBorder="1" applyAlignment="1">
      <alignment horizontal="left" vertical="top"/>
    </xf>
    <xf numFmtId="0" fontId="1" fillId="5" borderId="9" xfId="0" applyFont="1" applyFill="1" applyBorder="1" applyAlignment="1">
      <alignment horizontal="right" vertical="top"/>
    </xf>
    <xf numFmtId="0" fontId="1" fillId="2" borderId="9" xfId="0" applyFont="1" applyFill="1" applyBorder="1" applyAlignment="1">
      <alignment horizontal="left" vertical="top"/>
    </xf>
    <xf numFmtId="0" fontId="1" fillId="2" borderId="9" xfId="0" applyFont="1" applyFill="1" applyBorder="1" applyAlignment="1">
      <alignment horizontal="right" vertical="top"/>
    </xf>
    <xf numFmtId="0" fontId="1" fillId="5" borderId="9" xfId="0" applyFont="1" applyFill="1" applyBorder="1" applyAlignment="1">
      <alignment horizontal="right"/>
    </xf>
    <xf numFmtId="0" fontId="22" fillId="0" borderId="9" xfId="0" applyFont="1" applyFill="1" applyBorder="1" applyAlignment="1">
      <alignment horizontal="left" vertical="top"/>
    </xf>
    <xf numFmtId="0" fontId="21" fillId="2" borderId="9" xfId="0" applyFont="1" applyFill="1" applyBorder="1" applyAlignment="1">
      <alignment horizontal="left" vertical="top" wrapText="1"/>
    </xf>
    <xf numFmtId="0" fontId="1" fillId="4" borderId="10" xfId="0" applyFont="1" applyFill="1" applyBorder="1" applyAlignment="1">
      <alignment horizontal="left" vertical="top" wrapText="1"/>
    </xf>
    <xf numFmtId="0" fontId="1" fillId="4" borderId="10" xfId="0" applyFont="1" applyFill="1" applyBorder="1"/>
    <xf numFmtId="0" fontId="1" fillId="4" borderId="13" xfId="0" applyFont="1" applyFill="1" applyBorder="1" applyAlignment="1">
      <alignment horizontal="left" vertical="top" wrapText="1"/>
    </xf>
    <xf numFmtId="0" fontId="1" fillId="4" borderId="15" xfId="0" applyFont="1" applyFill="1" applyBorder="1"/>
    <xf numFmtId="0" fontId="1" fillId="5" borderId="13" xfId="0" applyFont="1" applyFill="1" applyBorder="1" applyAlignment="1">
      <alignment horizontal="left" vertical="top" wrapText="1"/>
    </xf>
    <xf numFmtId="0" fontId="1" fillId="5" borderId="15" xfId="0" applyFont="1" applyFill="1" applyBorder="1"/>
    <xf numFmtId="2" fontId="10" fillId="5" borderId="9" xfId="0" applyNumberFormat="1" applyFont="1" applyFill="1" applyBorder="1" applyAlignment="1">
      <alignment horizontal="left" vertical="top" wrapText="1"/>
    </xf>
    <xf numFmtId="0" fontId="16" fillId="4" borderId="9" xfId="0" applyFont="1" applyFill="1" applyBorder="1" applyAlignment="1">
      <alignment horizontal="center" vertical="top" wrapText="1"/>
    </xf>
    <xf numFmtId="0" fontId="24" fillId="0" borderId="9" xfId="0" applyFont="1" applyFill="1" applyBorder="1"/>
    <xf numFmtId="0" fontId="24" fillId="0" borderId="9" xfId="0" applyFont="1" applyFill="1" applyBorder="1" applyAlignment="1">
      <alignment horizontal="right"/>
    </xf>
    <xf numFmtId="0" fontId="10" fillId="4" borderId="9" xfId="2" applyNumberFormat="1" applyFont="1" applyFill="1" applyBorder="1" applyAlignment="1">
      <alignment horizontal="center" vertical="top"/>
    </xf>
    <xf numFmtId="0" fontId="11" fillId="4" borderId="9" xfId="2" applyNumberFormat="1" applyFont="1" applyFill="1" applyBorder="1" applyAlignment="1">
      <alignment horizontal="center" vertical="top" wrapText="1"/>
    </xf>
    <xf numFmtId="0" fontId="10" fillId="4" borderId="9" xfId="2" applyNumberFormat="1" applyFont="1" applyFill="1" applyBorder="1" applyAlignment="1">
      <alignment horizontal="center" vertical="top" wrapText="1"/>
    </xf>
    <xf numFmtId="166" fontId="11" fillId="4" borderId="9" xfId="2" applyNumberFormat="1" applyFont="1" applyFill="1" applyBorder="1" applyAlignment="1">
      <alignment horizontal="center" vertical="top" wrapText="1"/>
    </xf>
    <xf numFmtId="0" fontId="10" fillId="5" borderId="9" xfId="2" applyNumberFormat="1" applyFont="1" applyFill="1" applyBorder="1" applyAlignment="1">
      <alignment horizontal="center" vertical="top"/>
    </xf>
    <xf numFmtId="0" fontId="11" fillId="5" borderId="9" xfId="2" applyNumberFormat="1" applyFont="1" applyFill="1" applyBorder="1" applyAlignment="1">
      <alignment horizontal="center" vertical="top" wrapText="1"/>
    </xf>
    <xf numFmtId="0" fontId="10" fillId="5" borderId="9" xfId="2" applyNumberFormat="1" applyFont="1" applyFill="1" applyBorder="1" applyAlignment="1">
      <alignment horizontal="center" vertical="top" wrapText="1"/>
    </xf>
    <xf numFmtId="166" fontId="11" fillId="5" borderId="9" xfId="2" applyNumberFormat="1" applyFont="1" applyFill="1" applyBorder="1" applyAlignment="1">
      <alignment horizontal="center" vertical="top" wrapText="1"/>
    </xf>
    <xf numFmtId="0" fontId="11" fillId="5" borderId="9" xfId="2" applyNumberFormat="1" applyFont="1" applyFill="1" applyBorder="1" applyAlignment="1">
      <alignment horizontal="left" vertical="top" wrapText="1"/>
    </xf>
    <xf numFmtId="0" fontId="10" fillId="4" borderId="9" xfId="2" applyNumberFormat="1" applyFont="1" applyFill="1" applyBorder="1" applyAlignment="1">
      <alignment horizontal="center"/>
    </xf>
    <xf numFmtId="0" fontId="11" fillId="4" borderId="9" xfId="2" applyNumberFormat="1" applyFont="1" applyFill="1" applyBorder="1" applyAlignment="1">
      <alignment horizontal="left" vertical="top" wrapText="1"/>
    </xf>
    <xf numFmtId="0" fontId="10" fillId="4" borderId="9" xfId="2" applyNumberFormat="1" applyFont="1" applyFill="1" applyBorder="1" applyAlignment="1">
      <alignment horizontal="left" vertical="top" wrapText="1" indent="1"/>
    </xf>
    <xf numFmtId="0" fontId="10" fillId="4" borderId="9" xfId="2" applyNumberFormat="1" applyFont="1" applyFill="1" applyBorder="1" applyAlignment="1">
      <alignment horizontal="left" vertical="top" wrapText="1"/>
    </xf>
    <xf numFmtId="0" fontId="4" fillId="2" borderId="9" xfId="2" applyNumberFormat="1" applyFont="1" applyFill="1" applyBorder="1" applyAlignment="1">
      <alignment vertical="center" wrapText="1"/>
    </xf>
    <xf numFmtId="166" fontId="4" fillId="2" borderId="9" xfId="2" applyNumberFormat="1" applyFont="1" applyFill="1" applyBorder="1" applyAlignment="1">
      <alignment vertical="center" wrapText="1"/>
    </xf>
    <xf numFmtId="0" fontId="4" fillId="2" borderId="9" xfId="2" applyNumberFormat="1" applyFont="1" applyFill="1" applyBorder="1" applyAlignment="1">
      <alignment horizontal="center" vertical="center" wrapText="1"/>
    </xf>
    <xf numFmtId="0" fontId="16" fillId="0" borderId="13" xfId="2" applyNumberFormat="1" applyFont="1" applyFill="1" applyBorder="1" applyAlignment="1">
      <alignment horizontal="center" vertical="top" wrapText="1"/>
    </xf>
    <xf numFmtId="0" fontId="16" fillId="0" borderId="14" xfId="2" applyNumberFormat="1" applyFont="1" applyFill="1" applyBorder="1" applyAlignment="1">
      <alignment horizontal="center" vertical="top" wrapText="1"/>
    </xf>
    <xf numFmtId="0" fontId="16" fillId="0" borderId="15" xfId="2" applyNumberFormat="1" applyFont="1" applyFill="1" applyBorder="1" applyAlignment="1">
      <alignment horizontal="center" vertical="top" wrapText="1"/>
    </xf>
    <xf numFmtId="0" fontId="10" fillId="5" borderId="9" xfId="2" applyNumberFormat="1" applyFont="1" applyFill="1" applyBorder="1" applyAlignment="1">
      <alignment horizontal="left" vertical="top" wrapText="1"/>
    </xf>
    <xf numFmtId="166" fontId="10" fillId="5" borderId="9" xfId="2" applyNumberFormat="1" applyFont="1" applyFill="1" applyBorder="1" applyAlignment="1">
      <alignment horizontal="center" vertical="top" wrapText="1"/>
    </xf>
    <xf numFmtId="0" fontId="1" fillId="2" borderId="9" xfId="2" applyNumberFormat="1" applyFont="1" applyFill="1" applyBorder="1" applyAlignment="1">
      <alignment horizontal="center" vertical="top"/>
    </xf>
    <xf numFmtId="0" fontId="4" fillId="2" borderId="9" xfId="2" applyNumberFormat="1" applyFont="1" applyFill="1" applyBorder="1" applyAlignment="1">
      <alignment horizontal="left" vertical="top" wrapText="1"/>
    </xf>
    <xf numFmtId="0" fontId="1" fillId="2" borderId="9" xfId="2" applyNumberFormat="1" applyFont="1" applyFill="1" applyBorder="1" applyAlignment="1">
      <alignment horizontal="center" vertical="top" wrapText="1"/>
    </xf>
    <xf numFmtId="0" fontId="22" fillId="0" borderId="9" xfId="2" applyNumberFormat="1" applyFont="1" applyFill="1" applyBorder="1" applyAlignment="1">
      <alignment horizontal="center" vertical="top"/>
    </xf>
    <xf numFmtId="0" fontId="22" fillId="0" borderId="9" xfId="2" applyNumberFormat="1" applyFont="1" applyFill="1" applyBorder="1" applyAlignment="1">
      <alignment horizontal="left" vertical="top" wrapText="1"/>
    </xf>
    <xf numFmtId="0" fontId="22" fillId="0" borderId="9" xfId="2" applyNumberFormat="1" applyFont="1" applyFill="1" applyBorder="1" applyAlignment="1">
      <alignment horizontal="center" vertical="top" wrapText="1"/>
    </xf>
    <xf numFmtId="0" fontId="10" fillId="2" borderId="9" xfId="2" applyNumberFormat="1" applyFont="1" applyFill="1" applyBorder="1" applyAlignment="1">
      <alignment horizontal="left" vertical="top" wrapText="1" indent="1"/>
    </xf>
    <xf numFmtId="0" fontId="10" fillId="2" borderId="9" xfId="2" applyNumberFormat="1" applyFont="1" applyFill="1" applyBorder="1" applyAlignment="1">
      <alignment horizontal="left" vertical="top" wrapText="1"/>
    </xf>
    <xf numFmtId="0" fontId="1" fillId="2" borderId="9" xfId="2" applyNumberFormat="1" applyFont="1" applyFill="1" applyBorder="1" applyAlignment="1">
      <alignment horizontal="left" vertical="top" wrapText="1" indent="1"/>
    </xf>
    <xf numFmtId="0" fontId="1" fillId="2" borderId="9" xfId="2" applyNumberFormat="1" applyFont="1" applyFill="1" applyBorder="1" applyAlignment="1">
      <alignment horizontal="left" vertical="top" wrapText="1"/>
    </xf>
    <xf numFmtId="1" fontId="4" fillId="2" borderId="9" xfId="2" applyNumberFormat="1" applyFont="1" applyFill="1" applyBorder="1" applyAlignment="1">
      <alignment vertical="center" wrapText="1"/>
    </xf>
    <xf numFmtId="164" fontId="10" fillId="4" borderId="9" xfId="0" applyNumberFormat="1" applyFont="1" applyFill="1" applyBorder="1" applyAlignment="1">
      <alignment horizontal="center" vertical="top" wrapText="1"/>
    </xf>
    <xf numFmtId="164" fontId="10" fillId="0" borderId="9" xfId="0" applyNumberFormat="1" applyFont="1" applyFill="1" applyBorder="1" applyAlignment="1">
      <alignment horizontal="center" vertical="top" wrapText="1"/>
    </xf>
    <xf numFmtId="164" fontId="1" fillId="0" borderId="9" xfId="2" applyNumberFormat="1" applyFont="1" applyFill="1" applyBorder="1" applyAlignment="1">
      <alignment horizontal="center" vertical="top" wrapText="1"/>
    </xf>
    <xf numFmtId="164" fontId="11" fillId="5" borderId="9" xfId="2" applyNumberFormat="1" applyFont="1" applyFill="1" applyBorder="1" applyAlignment="1">
      <alignment horizontal="center" vertical="top" wrapText="1"/>
    </xf>
    <xf numFmtId="164" fontId="10" fillId="6" borderId="9" xfId="0" applyNumberFormat="1" applyFont="1" applyFill="1" applyBorder="1" applyAlignment="1">
      <alignment horizontal="center" vertical="top" wrapText="1"/>
    </xf>
    <xf numFmtId="164" fontId="10" fillId="6" borderId="9" xfId="2" applyNumberFormat="1" applyFont="1" applyFill="1" applyBorder="1" applyAlignment="1">
      <alignment horizontal="center" vertical="top" wrapText="1"/>
    </xf>
    <xf numFmtId="164" fontId="10" fillId="0" borderId="9" xfId="2" applyNumberFormat="1" applyFont="1" applyFill="1" applyBorder="1" applyAlignment="1">
      <alignment horizontal="center" vertical="top"/>
    </xf>
    <xf numFmtId="0" fontId="10" fillId="6" borderId="9" xfId="2" applyNumberFormat="1" applyFont="1" applyFill="1" applyBorder="1" applyAlignment="1">
      <alignment horizontal="center" vertical="top"/>
    </xf>
    <xf numFmtId="1" fontId="10" fillId="6" borderId="9" xfId="3" applyNumberFormat="1" applyFont="1" applyFill="1" applyBorder="1" applyAlignment="1">
      <alignment horizontal="right"/>
    </xf>
    <xf numFmtId="164" fontId="10" fillId="6" borderId="9" xfId="3" applyNumberFormat="1" applyFont="1" applyFill="1" applyBorder="1"/>
    <xf numFmtId="0" fontId="1" fillId="5" borderId="0" xfId="0" applyFont="1" applyFill="1" applyAlignment="1">
      <alignment horizontal="right"/>
    </xf>
    <xf numFmtId="164" fontId="4" fillId="5" borderId="9" xfId="0" applyNumberFormat="1" applyFont="1" applyFill="1" applyBorder="1" applyAlignment="1">
      <alignment horizontal="right" vertical="top" wrapText="1"/>
    </xf>
    <xf numFmtId="164" fontId="4" fillId="4" borderId="9" xfId="0" applyNumberFormat="1" applyFont="1" applyFill="1" applyBorder="1" applyAlignment="1">
      <alignment horizontal="center" vertical="top" wrapText="1"/>
    </xf>
    <xf numFmtId="164" fontId="22" fillId="0" borderId="9" xfId="0" applyNumberFormat="1" applyFont="1" applyFill="1" applyBorder="1" applyAlignment="1">
      <alignment horizontal="right" vertical="top" wrapText="1"/>
    </xf>
    <xf numFmtId="164" fontId="1" fillId="6" borderId="9" xfId="0" applyNumberFormat="1" applyFont="1" applyFill="1" applyBorder="1" applyAlignment="1">
      <alignment horizontal="right" vertical="top" wrapText="1"/>
    </xf>
    <xf numFmtId="0" fontId="1" fillId="4" borderId="9" xfId="0" applyNumberFormat="1" applyFont="1" applyFill="1" applyBorder="1" applyAlignment="1">
      <alignment horizontal="left" vertical="top" wrapText="1"/>
    </xf>
    <xf numFmtId="0" fontId="1" fillId="4" borderId="9" xfId="0" applyNumberFormat="1" applyFont="1" applyFill="1" applyBorder="1" applyAlignment="1">
      <alignment horizontal="right" vertical="top" wrapText="1"/>
    </xf>
    <xf numFmtId="0" fontId="1" fillId="5" borderId="9" xfId="0" applyNumberFormat="1" applyFont="1" applyFill="1" applyBorder="1" applyAlignment="1">
      <alignment horizontal="left" vertical="top" wrapText="1"/>
    </xf>
    <xf numFmtId="0" fontId="1" fillId="5" borderId="9" xfId="0" applyNumberFormat="1" applyFont="1" applyFill="1" applyBorder="1" applyAlignment="1">
      <alignment horizontal="right" vertical="top" wrapText="1"/>
    </xf>
    <xf numFmtId="0" fontId="1" fillId="2" borderId="9" xfId="0" applyNumberFormat="1" applyFont="1" applyFill="1" applyBorder="1" applyAlignment="1">
      <alignment horizontal="left" vertical="top" wrapText="1"/>
    </xf>
    <xf numFmtId="0" fontId="1" fillId="2" borderId="9" xfId="0" applyNumberFormat="1" applyFont="1" applyFill="1" applyBorder="1" applyAlignment="1">
      <alignment horizontal="right" vertical="top" wrapText="1"/>
    </xf>
    <xf numFmtId="0" fontId="1" fillId="4" borderId="9" xfId="0" applyNumberFormat="1" applyFont="1" applyFill="1" applyBorder="1" applyAlignment="1">
      <alignment horizontal="left" vertical="top"/>
    </xf>
    <xf numFmtId="0" fontId="1" fillId="4" borderId="9" xfId="0" applyNumberFormat="1" applyFont="1" applyFill="1" applyBorder="1" applyAlignment="1">
      <alignment horizontal="right" vertical="top"/>
    </xf>
    <xf numFmtId="0" fontId="22" fillId="0" borderId="9" xfId="0" applyNumberFormat="1" applyFont="1" applyFill="1" applyBorder="1" applyAlignment="1">
      <alignment horizontal="left" vertical="top"/>
    </xf>
    <xf numFmtId="0" fontId="22" fillId="0" borderId="9" xfId="0" applyNumberFormat="1" applyFont="1" applyFill="1" applyBorder="1" applyAlignment="1">
      <alignment horizontal="left" vertical="top" wrapText="1"/>
    </xf>
    <xf numFmtId="0" fontId="22" fillId="0" borderId="9" xfId="0" applyNumberFormat="1" applyFont="1" applyFill="1" applyBorder="1" applyAlignment="1">
      <alignment horizontal="right" vertical="top" wrapText="1"/>
    </xf>
    <xf numFmtId="0" fontId="8" fillId="4" borderId="9" xfId="0" applyFont="1" applyFill="1" applyBorder="1" applyAlignment="1">
      <alignment horizontal="center" vertical="top" wrapText="1"/>
    </xf>
    <xf numFmtId="0" fontId="8" fillId="4" borderId="9" xfId="0" applyFont="1" applyFill="1" applyBorder="1" applyAlignment="1">
      <alignment vertical="top" wrapText="1"/>
    </xf>
    <xf numFmtId="0" fontId="8" fillId="4" borderId="9" xfId="0" applyFont="1" applyFill="1" applyBorder="1" applyAlignment="1">
      <alignment horizontal="right" vertical="top" wrapText="1"/>
    </xf>
    <xf numFmtId="0" fontId="5" fillId="4" borderId="9" xfId="0" applyFont="1" applyFill="1" applyBorder="1" applyAlignment="1">
      <alignment horizontal="center" vertical="top" wrapText="1"/>
    </xf>
    <xf numFmtId="0" fontId="5" fillId="4" borderId="9" xfId="0" applyFont="1" applyFill="1" applyBorder="1" applyAlignment="1">
      <alignment horizontal="right" vertical="top" wrapText="1"/>
    </xf>
    <xf numFmtId="0" fontId="1" fillId="4" borderId="9" xfId="0" applyFont="1" applyFill="1" applyBorder="1" applyAlignment="1">
      <alignment horizontal="center" vertical="top" wrapText="1"/>
    </xf>
    <xf numFmtId="0" fontId="5" fillId="5" borderId="9" xfId="0" applyFont="1" applyFill="1" applyBorder="1" applyAlignment="1">
      <alignment horizontal="center" vertical="top" wrapText="1"/>
    </xf>
    <xf numFmtId="0" fontId="5" fillId="5" borderId="9" xfId="0" applyFont="1" applyFill="1" applyBorder="1" applyAlignment="1">
      <alignment vertical="top" wrapText="1"/>
    </xf>
    <xf numFmtId="0" fontId="5" fillId="5" borderId="9" xfId="0" applyFont="1" applyFill="1" applyBorder="1" applyAlignment="1">
      <alignment horizontal="right" vertical="top" wrapText="1"/>
    </xf>
    <xf numFmtId="0" fontId="1" fillId="5" borderId="9" xfId="0" applyFont="1" applyFill="1" applyBorder="1" applyAlignment="1">
      <alignment horizontal="center" vertical="top" wrapText="1"/>
    </xf>
    <xf numFmtId="0" fontId="8" fillId="5" borderId="9" xfId="0" applyFont="1" applyFill="1" applyBorder="1" applyAlignment="1">
      <alignment horizontal="center" vertical="top" wrapText="1"/>
    </xf>
    <xf numFmtId="0" fontId="18" fillId="5" borderId="9" xfId="0" applyFont="1" applyFill="1" applyBorder="1" applyAlignment="1">
      <alignment horizontal="center" vertical="top" wrapText="1"/>
    </xf>
    <xf numFmtId="0" fontId="18" fillId="5" borderId="9" xfId="0" applyFont="1" applyFill="1" applyBorder="1" applyAlignment="1">
      <alignment vertical="top" wrapText="1"/>
    </xf>
    <xf numFmtId="0" fontId="18" fillId="5" borderId="9" xfId="0" applyFont="1" applyFill="1" applyBorder="1" applyAlignment="1">
      <alignment horizontal="right" vertical="top" wrapText="1"/>
    </xf>
    <xf numFmtId="0" fontId="25" fillId="5" borderId="9"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9" xfId="0" applyFont="1" applyFill="1" applyBorder="1" applyAlignment="1">
      <alignment vertical="top" wrapText="1"/>
    </xf>
    <xf numFmtId="0" fontId="8" fillId="2" borderId="9" xfId="0" applyFont="1" applyFill="1" applyBorder="1" applyAlignment="1">
      <alignment horizontal="right" vertical="top" wrapText="1"/>
    </xf>
    <xf numFmtId="0" fontId="5" fillId="5" borderId="9" xfId="0" applyFont="1" applyFill="1" applyBorder="1" applyAlignment="1">
      <alignment horizontal="left" vertical="top" wrapText="1"/>
    </xf>
    <xf numFmtId="0" fontId="4" fillId="4" borderId="9" xfId="0" applyNumberFormat="1" applyFont="1" applyFill="1" applyBorder="1" applyAlignment="1">
      <alignment horizontal="right" vertical="top" wrapText="1"/>
    </xf>
    <xf numFmtId="0" fontId="1" fillId="2" borderId="9" xfId="0" applyFont="1" applyFill="1" applyBorder="1" applyAlignment="1">
      <alignment horizontal="center" vertical="top" wrapText="1"/>
    </xf>
    <xf numFmtId="0" fontId="22" fillId="0" borderId="9" xfId="0" applyFont="1" applyFill="1" applyBorder="1" applyAlignment="1">
      <alignment vertical="top" wrapText="1"/>
    </xf>
    <xf numFmtId="0" fontId="1" fillId="4" borderId="15" xfId="0" applyFont="1" applyFill="1" applyBorder="1" applyAlignment="1">
      <alignment horizontal="left" vertical="top" wrapText="1"/>
    </xf>
    <xf numFmtId="2" fontId="1" fillId="4" borderId="9" xfId="0" applyNumberFormat="1" applyFont="1" applyFill="1" applyBorder="1" applyAlignment="1">
      <alignment horizontal="right" vertical="top" wrapText="1"/>
    </xf>
    <xf numFmtId="0" fontId="1" fillId="4" borderId="9" xfId="0" applyFont="1" applyFill="1" applyBorder="1" applyAlignment="1">
      <alignment wrapText="1"/>
    </xf>
    <xf numFmtId="0" fontId="1" fillId="5" borderId="9" xfId="0" applyFont="1" applyFill="1" applyBorder="1" applyAlignment="1">
      <alignment wrapText="1"/>
    </xf>
    <xf numFmtId="0" fontId="1" fillId="2" borderId="9" xfId="0" applyFont="1" applyFill="1" applyBorder="1" applyAlignment="1">
      <alignment wrapText="1"/>
    </xf>
    <xf numFmtId="0" fontId="10" fillId="2" borderId="9" xfId="0" applyFont="1" applyFill="1" applyBorder="1" applyAlignment="1">
      <alignment horizontal="left" vertical="top" wrapText="1"/>
    </xf>
    <xf numFmtId="164" fontId="1" fillId="6" borderId="9" xfId="0" applyNumberFormat="1" applyFont="1" applyFill="1" applyBorder="1" applyAlignment="1">
      <alignment horizontal="left" vertical="top" wrapText="1"/>
    </xf>
    <xf numFmtId="0" fontId="10" fillId="6" borderId="9" xfId="3" applyFont="1" applyFill="1" applyBorder="1" applyAlignment="1">
      <alignment vertical="center"/>
    </xf>
    <xf numFmtId="0" fontId="10" fillId="6" borderId="9" xfId="3" applyFont="1" applyFill="1" applyBorder="1" applyAlignment="1">
      <alignment horizontal="right"/>
    </xf>
    <xf numFmtId="164" fontId="10" fillId="6" borderId="9" xfId="3" applyNumberFormat="1" applyFont="1" applyFill="1" applyBorder="1" applyAlignment="1">
      <alignment horizontal="right"/>
    </xf>
    <xf numFmtId="0" fontId="10" fillId="6" borderId="9" xfId="3" applyFont="1" applyFill="1" applyBorder="1"/>
    <xf numFmtId="2" fontId="10" fillId="6" borderId="9" xfId="3" applyNumberFormat="1" applyFont="1" applyFill="1" applyBorder="1"/>
    <xf numFmtId="166" fontId="10" fillId="6" borderId="9" xfId="3" applyNumberFormat="1" applyFont="1" applyFill="1" applyBorder="1" applyAlignment="1">
      <alignment horizontal="right"/>
    </xf>
    <xf numFmtId="173" fontId="10" fillId="6" borderId="9" xfId="3" applyNumberFormat="1" applyFont="1" applyFill="1" applyBorder="1" applyAlignment="1">
      <alignment horizontal="right"/>
    </xf>
    <xf numFmtId="0" fontId="10" fillId="6" borderId="9" xfId="3" applyFont="1" applyFill="1" applyBorder="1" applyAlignment="1">
      <alignment horizontal="center" vertical="center"/>
    </xf>
    <xf numFmtId="169" fontId="10" fillId="6" borderId="9" xfId="3" applyNumberFormat="1" applyFont="1" applyFill="1" applyBorder="1" applyAlignment="1">
      <alignment horizontal="right"/>
    </xf>
    <xf numFmtId="1" fontId="11" fillId="6" borderId="9" xfId="3" applyNumberFormat="1" applyFont="1" applyFill="1" applyBorder="1" applyAlignment="1">
      <alignment horizontal="right" vertical="center"/>
    </xf>
    <xf numFmtId="164" fontId="11" fillId="6" borderId="9" xfId="3" applyNumberFormat="1" applyFont="1" applyFill="1" applyBorder="1"/>
    <xf numFmtId="2" fontId="11" fillId="6" borderId="13" xfId="3" applyNumberFormat="1" applyFont="1" applyFill="1" applyBorder="1" applyAlignment="1">
      <alignment horizontal="center"/>
    </xf>
    <xf numFmtId="169" fontId="10" fillId="6" borderId="9" xfId="3" applyNumberFormat="1" applyFont="1" applyFill="1" applyBorder="1" applyAlignment="1">
      <alignment horizontal="center"/>
    </xf>
    <xf numFmtId="2" fontId="10" fillId="6" borderId="9" xfId="3" applyNumberFormat="1" applyFont="1" applyFill="1" applyBorder="1" applyAlignment="1">
      <alignment horizontal="right"/>
    </xf>
    <xf numFmtId="164" fontId="10" fillId="6" borderId="9" xfId="3" applyNumberFormat="1" applyFont="1" applyFill="1" applyBorder="1" applyAlignment="1">
      <alignment horizontal="right" vertical="center"/>
    </xf>
    <xf numFmtId="164" fontId="11" fillId="6" borderId="9" xfId="3" applyNumberFormat="1" applyFont="1" applyFill="1" applyBorder="1" applyAlignment="1">
      <alignment horizontal="right" vertical="center"/>
    </xf>
    <xf numFmtId="0" fontId="10" fillId="6" borderId="10" xfId="3" applyFont="1" applyFill="1" applyBorder="1" applyAlignment="1">
      <alignment vertical="center"/>
    </xf>
    <xf numFmtId="0" fontId="10" fillId="6" borderId="10" xfId="3" applyFont="1" applyFill="1" applyBorder="1" applyAlignment="1">
      <alignment horizontal="right"/>
    </xf>
    <xf numFmtId="164" fontId="10" fillId="6" borderId="10" xfId="3" applyNumberFormat="1" applyFont="1" applyFill="1" applyBorder="1" applyAlignment="1">
      <alignment horizontal="right"/>
    </xf>
    <xf numFmtId="166" fontId="10" fillId="6" borderId="10" xfId="3" applyNumberFormat="1" applyFont="1" applyFill="1" applyBorder="1" applyAlignment="1">
      <alignment horizontal="right"/>
    </xf>
    <xf numFmtId="0" fontId="10" fillId="6" borderId="10" xfId="3" applyFont="1" applyFill="1" applyBorder="1"/>
    <xf numFmtId="2" fontId="10" fillId="6" borderId="10" xfId="3" applyNumberFormat="1" applyFont="1" applyFill="1" applyBorder="1"/>
    <xf numFmtId="1" fontId="10" fillId="6" borderId="10" xfId="3" applyNumberFormat="1" applyFont="1" applyFill="1" applyBorder="1"/>
    <xf numFmtId="166" fontId="10" fillId="6" borderId="10" xfId="3" applyNumberFormat="1" applyFont="1" applyFill="1" applyBorder="1"/>
    <xf numFmtId="164" fontId="10" fillId="6" borderId="10" xfId="3" applyNumberFormat="1" applyFont="1" applyFill="1" applyBorder="1"/>
    <xf numFmtId="173" fontId="10" fillId="6" borderId="10" xfId="3" applyNumberFormat="1" applyFont="1" applyFill="1" applyBorder="1" applyAlignment="1">
      <alignment horizontal="right"/>
    </xf>
    <xf numFmtId="169" fontId="10" fillId="6" borderId="10" xfId="3" applyNumberFormat="1" applyFont="1" applyFill="1" applyBorder="1" applyAlignment="1">
      <alignment horizontal="right"/>
    </xf>
    <xf numFmtId="164" fontId="10" fillId="6" borderId="10" xfId="5" applyNumberFormat="1" applyFont="1" applyFill="1" applyBorder="1" applyAlignment="1">
      <alignment horizontal="right"/>
    </xf>
    <xf numFmtId="1" fontId="10" fillId="6" borderId="10" xfId="3" applyNumberFormat="1" applyFont="1" applyFill="1" applyBorder="1" applyAlignment="1">
      <alignment horizontal="right"/>
    </xf>
    <xf numFmtId="1" fontId="11" fillId="6" borderId="10" xfId="3" applyNumberFormat="1" applyFont="1" applyFill="1" applyBorder="1" applyAlignment="1">
      <alignment vertical="center"/>
    </xf>
    <xf numFmtId="164" fontId="10" fillId="6" borderId="10" xfId="3" applyNumberFormat="1" applyFont="1" applyFill="1" applyBorder="1" applyAlignment="1">
      <alignment vertical="center"/>
    </xf>
    <xf numFmtId="0" fontId="11" fillId="6" borderId="10" xfId="3" applyFont="1" applyFill="1" applyBorder="1"/>
    <xf numFmtId="164" fontId="11" fillId="6" borderId="10" xfId="3" applyNumberFormat="1" applyFont="1" applyFill="1" applyBorder="1"/>
    <xf numFmtId="169" fontId="10" fillId="6" borderId="10" xfId="3" applyNumberFormat="1" applyFont="1" applyFill="1" applyBorder="1" applyAlignment="1">
      <alignment horizontal="center"/>
    </xf>
  </cellXfs>
  <cellStyles count="7">
    <cellStyle name="Ninon" xfId="5"/>
    <cellStyle name="Денежный 2" xfId="6"/>
    <cellStyle name="Обычный" xfId="0" builtinId="0"/>
    <cellStyle name="Обычный 2" xfId="3"/>
    <cellStyle name="Обычный_MEREGA" xfId="2"/>
    <cellStyle name="Финансовый" xfId="1" builtinId="3"/>
    <cellStyle name="Финансовый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21</xdr:col>
      <xdr:colOff>609600</xdr:colOff>
      <xdr:row>2</xdr:row>
      <xdr:rowOff>47625</xdr:rowOff>
    </xdr:from>
    <xdr:to>
      <xdr:col>21</xdr:col>
      <xdr:colOff>609600</xdr:colOff>
      <xdr:row>3</xdr:row>
      <xdr:rowOff>57150</xdr:rowOff>
    </xdr:to>
    <xdr:sp macro="" textlink="">
      <xdr:nvSpPr>
        <xdr:cNvPr id="2" name="Line 1"/>
        <xdr:cNvSpPr>
          <a:spLocks noChangeShapeType="1"/>
        </xdr:cNvSpPr>
      </xdr:nvSpPr>
      <xdr:spPr bwMode="auto">
        <a:xfrm>
          <a:off x="14792325" y="619125"/>
          <a:ext cx="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24</xdr:col>
      <xdr:colOff>0</xdr:colOff>
      <xdr:row>4</xdr:row>
      <xdr:rowOff>76200</xdr:rowOff>
    </xdr:from>
    <xdr:to>
      <xdr:col>24</xdr:col>
      <xdr:colOff>0</xdr:colOff>
      <xdr:row>4</xdr:row>
      <xdr:rowOff>123825</xdr:rowOff>
    </xdr:to>
    <xdr:sp macro="" textlink="">
      <xdr:nvSpPr>
        <xdr:cNvPr id="3" name="Line 2"/>
        <xdr:cNvSpPr>
          <a:spLocks noChangeShapeType="1"/>
        </xdr:cNvSpPr>
      </xdr:nvSpPr>
      <xdr:spPr bwMode="auto">
        <a:xfrm>
          <a:off x="16182975" y="1143000"/>
          <a:ext cx="0" cy="476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24</xdr:col>
      <xdr:colOff>0</xdr:colOff>
      <xdr:row>4</xdr:row>
      <xdr:rowOff>28575</xdr:rowOff>
    </xdr:from>
    <xdr:to>
      <xdr:col>24</xdr:col>
      <xdr:colOff>0</xdr:colOff>
      <xdr:row>4</xdr:row>
      <xdr:rowOff>57150</xdr:rowOff>
    </xdr:to>
    <xdr:sp macro="" textlink="">
      <xdr:nvSpPr>
        <xdr:cNvPr id="4" name="Line 3"/>
        <xdr:cNvSpPr>
          <a:spLocks noChangeShapeType="1"/>
        </xdr:cNvSpPr>
      </xdr:nvSpPr>
      <xdr:spPr bwMode="auto">
        <a:xfrm flipV="1">
          <a:off x="16182975" y="1095375"/>
          <a:ext cx="0" cy="28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1040;&#1085;&#1076;&#1088;&#1077;&#1081;/Documents/&#1044;&#1077;&#1088;&#1078;&#1072;&#1074;&#1085;&#1072;%20&#1089;&#1083;&#1091;&#1078;&#1073;&#1072;%20&#1079;&#1072;&#1087;&#1086;&#1074;&#1110;&#1076;&#1085;&#1086;&#1111;%20&#1089;&#1087;&#1088;&#1072;&#1074;&#1080;/&#1050;&#1072;&#1076;&#1072;&#1089;&#1090;&#1088;%20&#1055;&#1047;&#1060;/&#1052;&#1077;&#1088;&#1077;&#1078;&#1072;%20-%20&#1050;&#1072;&#1076;&#1072;&#1089;&#1090;&#1088;/Mer%2013/&#1044;&#1086;&#1082;&#1091;&#1084;&#1077;&#1085;&#1090;&#1080;/&#1055;&#1047;&#1060;%20&#1079;&#1072;&#1075;&#1072;&#1083;&#1100;&#1085;&#1086;&#1076;&#1077;&#1088;&#1078;&#1072;&#1074;&#1085;&#1086;&#1075;&#1086;%20&#1079;&#1085;&#1072;&#1095;&#1077;&#1085;&#1085;&#1103;%20(&#1087;&#1110;&#1076;&#1087;&#1086;&#1088;&#1103;&#1076;&#1082;&#1091;&#1074;&#1072;&#1085;&#1085;&#11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Зведена інформація"/>
      <sheetName val="НАНУ"/>
      <sheetName val="НААНУ"/>
      <sheetName val="ДУС"/>
      <sheetName val="ДАЛР"/>
      <sheetName val="МОН"/>
      <sheetName val="Мінприроди"/>
    </sheetNames>
    <sheetDataSet>
      <sheetData sheetId="0"/>
      <sheetData sheetId="1">
        <row r="8">
          <cell r="D8">
            <v>172213.09</v>
          </cell>
        </row>
      </sheetData>
      <sheetData sheetId="2">
        <row r="5">
          <cell r="D5">
            <v>33547.599999999999</v>
          </cell>
        </row>
      </sheetData>
      <sheetData sheetId="3">
        <row r="8">
          <cell r="D8">
            <v>129045.94</v>
          </cell>
        </row>
      </sheetData>
      <sheetData sheetId="4">
        <row r="14">
          <cell r="D14">
            <v>218694</v>
          </cell>
        </row>
      </sheetData>
      <sheetData sheetId="5">
        <row r="5">
          <cell r="D5">
            <v>10719.38</v>
          </cell>
        </row>
      </sheetData>
      <sheetData sheetId="6">
        <row r="48">
          <cell r="D48">
            <v>1068983.3530999999</v>
          </cell>
        </row>
      </sheetData>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7"/>
  <sheetViews>
    <sheetView workbookViewId="0">
      <selection activeCell="B16" sqref="B16"/>
    </sheetView>
  </sheetViews>
  <sheetFormatPr defaultRowHeight="15"/>
  <cols>
    <col min="2" max="2" width="46.7109375" customWidth="1"/>
  </cols>
  <sheetData>
    <row r="2" spans="1:3">
      <c r="A2" s="1" t="s">
        <v>3</v>
      </c>
      <c r="B2" s="1" t="s">
        <v>12</v>
      </c>
      <c r="C2" s="1" t="s">
        <v>13</v>
      </c>
    </row>
    <row r="3" spans="1:3" ht="45">
      <c r="A3" s="3">
        <v>1</v>
      </c>
      <c r="B3" s="2" t="s">
        <v>9</v>
      </c>
      <c r="C3" s="1"/>
    </row>
    <row r="4" spans="1:3" ht="30">
      <c r="A4" s="3">
        <v>2</v>
      </c>
      <c r="B4" s="2" t="s">
        <v>14</v>
      </c>
      <c r="C4" s="1"/>
    </row>
    <row r="5" spans="1:3" ht="30">
      <c r="A5" s="3">
        <v>3</v>
      </c>
      <c r="B5" s="2" t="s">
        <v>15</v>
      </c>
      <c r="C5" s="1"/>
    </row>
    <row r="6" spans="1:3" ht="30">
      <c r="A6" s="3">
        <v>4</v>
      </c>
      <c r="B6" s="2" t="s">
        <v>16</v>
      </c>
      <c r="C6" s="1"/>
    </row>
    <row r="7" spans="1:3" ht="30">
      <c r="A7" s="3">
        <v>5</v>
      </c>
      <c r="B7" s="2" t="s">
        <v>17</v>
      </c>
      <c r="C7" s="1"/>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K243"/>
  <sheetViews>
    <sheetView zoomScale="90" zoomScaleNormal="90" workbookViewId="0">
      <selection activeCell="E116" sqref="E116:E130"/>
    </sheetView>
  </sheetViews>
  <sheetFormatPr defaultRowHeight="12.75"/>
  <cols>
    <col min="1" max="1" width="5.7109375" style="12" bestFit="1" customWidth="1"/>
    <col min="2" max="2" width="35.7109375" style="12" bestFit="1" customWidth="1"/>
    <col min="3" max="3" width="27.85546875" style="12" customWidth="1"/>
    <col min="4" max="4" width="27.28515625" style="12" customWidth="1"/>
    <col min="5" max="5" width="21.140625" style="30" customWidth="1"/>
    <col min="6" max="6" width="30.7109375" style="12" customWidth="1"/>
    <col min="7" max="7" width="28.85546875" style="12" customWidth="1"/>
    <col min="8" max="8" width="31" style="12" customWidth="1"/>
    <col min="9" max="16384" width="9.140625" style="12"/>
  </cols>
  <sheetData>
    <row r="1" spans="1:11">
      <c r="A1" s="340" t="s">
        <v>29</v>
      </c>
      <c r="B1" s="340"/>
      <c r="C1" s="340"/>
      <c r="D1" s="340"/>
      <c r="E1" s="340"/>
      <c r="F1" s="340"/>
      <c r="G1" s="340"/>
      <c r="H1" s="340"/>
    </row>
    <row r="2" spans="1:11">
      <c r="A2" s="341" t="s">
        <v>387</v>
      </c>
      <c r="B2" s="341"/>
      <c r="C2" s="341"/>
      <c r="D2" s="341"/>
      <c r="E2" s="341"/>
      <c r="F2" s="341"/>
      <c r="G2" s="341"/>
      <c r="H2" s="341"/>
    </row>
    <row r="3" spans="1:11" ht="13.5" thickBot="1">
      <c r="A3" s="13"/>
      <c r="B3" s="13"/>
      <c r="C3" s="13"/>
      <c r="D3" s="13"/>
      <c r="E3" s="14"/>
      <c r="F3" s="13"/>
      <c r="G3" s="13"/>
      <c r="H3" s="13"/>
    </row>
    <row r="4" spans="1:11" ht="75.75" customHeight="1">
      <c r="A4" s="338" t="s">
        <v>3</v>
      </c>
      <c r="B4" s="338" t="s">
        <v>4</v>
      </c>
      <c r="C4" s="338" t="s">
        <v>5</v>
      </c>
      <c r="D4" s="338" t="s">
        <v>0</v>
      </c>
      <c r="E4" s="343" t="s">
        <v>1</v>
      </c>
      <c r="F4" s="338" t="s">
        <v>6</v>
      </c>
      <c r="G4" s="338" t="s">
        <v>7</v>
      </c>
      <c r="H4" s="338" t="s">
        <v>8</v>
      </c>
    </row>
    <row r="5" spans="1:11" ht="93" customHeight="1" thickBot="1">
      <c r="A5" s="339"/>
      <c r="B5" s="339"/>
      <c r="C5" s="339"/>
      <c r="D5" s="339"/>
      <c r="E5" s="344"/>
      <c r="F5" s="339"/>
      <c r="G5" s="339"/>
      <c r="H5" s="339"/>
    </row>
    <row r="6" spans="1:11" ht="15" hidden="1" customHeight="1">
      <c r="A6" s="15"/>
      <c r="B6" s="339"/>
      <c r="C6" s="16"/>
      <c r="D6" s="339"/>
      <c r="E6" s="344"/>
      <c r="F6" s="17"/>
      <c r="G6" s="339"/>
      <c r="H6" s="339"/>
    </row>
    <row r="7" spans="1:11" ht="15.75" hidden="1" customHeight="1" thickBot="1">
      <c r="A7" s="18"/>
      <c r="B7" s="342"/>
      <c r="C7" s="19"/>
      <c r="D7" s="342"/>
      <c r="E7" s="345"/>
      <c r="F7" s="20"/>
      <c r="G7" s="342"/>
      <c r="H7" s="342"/>
    </row>
    <row r="8" spans="1:11">
      <c r="A8" s="21">
        <v>1</v>
      </c>
      <c r="B8" s="22">
        <v>2</v>
      </c>
      <c r="C8" s="22">
        <v>3</v>
      </c>
      <c r="D8" s="22">
        <v>4</v>
      </c>
      <c r="E8" s="22">
        <v>5</v>
      </c>
      <c r="F8" s="22">
        <v>6</v>
      </c>
      <c r="G8" s="22">
        <v>7</v>
      </c>
      <c r="H8" s="22">
        <v>8</v>
      </c>
    </row>
    <row r="9" spans="1:11" s="23" customFormat="1">
      <c r="A9" s="451" t="s">
        <v>386</v>
      </c>
      <c r="B9" s="452"/>
      <c r="C9" s="452"/>
      <c r="D9" s="452"/>
      <c r="E9" s="452"/>
      <c r="F9" s="452"/>
      <c r="G9" s="452"/>
      <c r="H9" s="453"/>
    </row>
    <row r="10" spans="1:11" ht="25.5">
      <c r="A10" s="24">
        <v>1</v>
      </c>
      <c r="B10" s="24" t="s">
        <v>25</v>
      </c>
      <c r="C10" s="24" t="s">
        <v>10</v>
      </c>
      <c r="D10" s="24"/>
      <c r="E10" s="25">
        <v>2874.17</v>
      </c>
      <c r="F10" s="24" t="s">
        <v>21124</v>
      </c>
      <c r="G10" s="24" t="s">
        <v>18</v>
      </c>
      <c r="H10" s="26" t="s">
        <v>21125</v>
      </c>
      <c r="I10" s="27"/>
      <c r="J10" s="27"/>
      <c r="K10" s="27"/>
    </row>
    <row r="11" spans="1:11" ht="25.5">
      <c r="A11" s="24">
        <v>2</v>
      </c>
      <c r="B11" s="24" t="s">
        <v>26</v>
      </c>
      <c r="C11" s="24" t="s">
        <v>10</v>
      </c>
      <c r="D11" s="24"/>
      <c r="E11" s="25">
        <v>44175.5</v>
      </c>
      <c r="F11" s="24" t="s">
        <v>20</v>
      </c>
      <c r="G11" s="24" t="s">
        <v>21126</v>
      </c>
      <c r="H11" s="26" t="s">
        <v>21127</v>
      </c>
      <c r="I11" s="27"/>
      <c r="J11" s="27"/>
      <c r="K11" s="27"/>
    </row>
    <row r="12" spans="1:11" ht="25.5">
      <c r="A12" s="24">
        <v>3</v>
      </c>
      <c r="B12" s="24" t="s">
        <v>21320</v>
      </c>
      <c r="C12" s="24" t="s">
        <v>10</v>
      </c>
      <c r="D12" s="24"/>
      <c r="E12" s="25">
        <v>240</v>
      </c>
      <c r="F12" s="24" t="s">
        <v>21128</v>
      </c>
      <c r="G12" s="24" t="s">
        <v>21</v>
      </c>
      <c r="H12" s="26" t="s">
        <v>21129</v>
      </c>
      <c r="I12" s="27"/>
      <c r="J12" s="27"/>
      <c r="K12" s="27"/>
    </row>
    <row r="13" spans="1:11" ht="25.5">
      <c r="A13" s="24">
        <v>4</v>
      </c>
      <c r="B13" s="24" t="s">
        <v>21321</v>
      </c>
      <c r="C13" s="24" t="s">
        <v>10</v>
      </c>
      <c r="D13" s="24"/>
      <c r="E13" s="25">
        <v>14523</v>
      </c>
      <c r="F13" s="24" t="s">
        <v>22</v>
      </c>
      <c r="G13" s="24" t="s">
        <v>23</v>
      </c>
      <c r="H13" s="26" t="s">
        <v>21129</v>
      </c>
      <c r="I13" s="27"/>
      <c r="J13" s="27"/>
      <c r="K13" s="27"/>
    </row>
    <row r="14" spans="1:11" ht="25.5">
      <c r="A14" s="24">
        <v>5</v>
      </c>
      <c r="B14" s="24" t="s">
        <v>27</v>
      </c>
      <c r="C14" s="24" t="s">
        <v>10</v>
      </c>
      <c r="D14" s="24"/>
      <c r="E14" s="25">
        <v>450.1</v>
      </c>
      <c r="F14" s="24" t="s">
        <v>21130</v>
      </c>
      <c r="G14" s="24" t="s">
        <v>24</v>
      </c>
      <c r="H14" s="26" t="s">
        <v>21131</v>
      </c>
      <c r="I14" s="27"/>
      <c r="J14" s="27"/>
      <c r="K14" s="27"/>
    </row>
    <row r="15" spans="1:11" ht="25.5">
      <c r="A15" s="24">
        <v>6</v>
      </c>
      <c r="B15" s="24" t="s">
        <v>28</v>
      </c>
      <c r="C15" s="24" t="s">
        <v>10</v>
      </c>
      <c r="D15" s="24"/>
      <c r="E15" s="25">
        <v>1592.3</v>
      </c>
      <c r="F15" s="24" t="s">
        <v>21132</v>
      </c>
      <c r="G15" s="24" t="s">
        <v>24</v>
      </c>
      <c r="H15" s="26" t="s">
        <v>21133</v>
      </c>
      <c r="I15" s="27"/>
      <c r="J15" s="27"/>
      <c r="K15" s="27"/>
    </row>
    <row r="16" spans="1:11">
      <c r="A16" s="326"/>
      <c r="B16" s="326" t="s">
        <v>383</v>
      </c>
      <c r="C16" s="326">
        <v>6</v>
      </c>
      <c r="D16" s="326"/>
      <c r="E16" s="486">
        <f>SUM(E10:E15)</f>
        <v>63855.07</v>
      </c>
      <c r="F16" s="326"/>
      <c r="G16" s="326"/>
      <c r="H16" s="674"/>
      <c r="I16" s="27"/>
      <c r="J16" s="27"/>
      <c r="K16" s="27"/>
    </row>
    <row r="17" spans="1:11" ht="62.25" customHeight="1">
      <c r="A17" s="24">
        <v>1</v>
      </c>
      <c r="B17" s="24" t="s">
        <v>30</v>
      </c>
      <c r="C17" s="24" t="s">
        <v>360</v>
      </c>
      <c r="D17" s="24"/>
      <c r="E17" s="25">
        <v>10900</v>
      </c>
      <c r="F17" s="24" t="s">
        <v>21322</v>
      </c>
      <c r="G17" s="24" t="s">
        <v>24</v>
      </c>
      <c r="H17" s="26" t="s">
        <v>21134</v>
      </c>
      <c r="I17" s="27"/>
      <c r="J17" s="27"/>
      <c r="K17" s="27"/>
    </row>
    <row r="18" spans="1:11">
      <c r="A18" s="326"/>
      <c r="B18" s="326" t="s">
        <v>384</v>
      </c>
      <c r="C18" s="326">
        <v>1</v>
      </c>
      <c r="D18" s="326"/>
      <c r="E18" s="486">
        <f>E17</f>
        <v>10900</v>
      </c>
      <c r="F18" s="326"/>
      <c r="G18" s="326"/>
      <c r="H18" s="674"/>
      <c r="I18" s="27"/>
      <c r="J18" s="27"/>
      <c r="K18" s="27"/>
    </row>
    <row r="19" spans="1:11" ht="25.5">
      <c r="A19" s="24">
        <v>1</v>
      </c>
      <c r="B19" s="24" t="s">
        <v>31</v>
      </c>
      <c r="C19" s="24" t="s">
        <v>361</v>
      </c>
      <c r="D19" s="24" t="s">
        <v>362</v>
      </c>
      <c r="E19" s="25">
        <v>527</v>
      </c>
      <c r="F19" s="24" t="s">
        <v>21135</v>
      </c>
      <c r="G19" s="24" t="s">
        <v>32</v>
      </c>
      <c r="H19" s="26" t="s">
        <v>33</v>
      </c>
      <c r="I19" s="27"/>
      <c r="J19" s="27"/>
      <c r="K19" s="27"/>
    </row>
    <row r="20" spans="1:11" ht="25.5">
      <c r="A20" s="24">
        <v>2</v>
      </c>
      <c r="B20" s="24" t="s">
        <v>34</v>
      </c>
      <c r="C20" s="24" t="s">
        <v>361</v>
      </c>
      <c r="D20" s="24" t="s">
        <v>362</v>
      </c>
      <c r="E20" s="25">
        <v>300</v>
      </c>
      <c r="F20" s="24" t="s">
        <v>35</v>
      </c>
      <c r="G20" s="24" t="s">
        <v>36</v>
      </c>
      <c r="H20" s="26" t="s">
        <v>33</v>
      </c>
      <c r="I20" s="27"/>
      <c r="J20" s="27"/>
      <c r="K20" s="27"/>
    </row>
    <row r="21" spans="1:11" ht="25.5">
      <c r="A21" s="24">
        <v>3</v>
      </c>
      <c r="B21" s="24" t="s">
        <v>37</v>
      </c>
      <c r="C21" s="24" t="s">
        <v>361</v>
      </c>
      <c r="D21" s="24" t="s">
        <v>362</v>
      </c>
      <c r="E21" s="25">
        <v>21.7</v>
      </c>
      <c r="F21" s="24" t="s">
        <v>21136</v>
      </c>
      <c r="G21" s="24" t="s">
        <v>38</v>
      </c>
      <c r="H21" s="26" t="s">
        <v>39</v>
      </c>
      <c r="I21" s="27"/>
      <c r="J21" s="27"/>
      <c r="K21" s="27"/>
    </row>
    <row r="22" spans="1:11">
      <c r="A22" s="327"/>
      <c r="B22" s="327" t="s">
        <v>363</v>
      </c>
      <c r="C22" s="327">
        <v>3</v>
      </c>
      <c r="D22" s="327"/>
      <c r="E22" s="490">
        <f>SUM(E19:E21)</f>
        <v>848.7</v>
      </c>
      <c r="F22" s="327"/>
      <c r="G22" s="327"/>
      <c r="H22" s="675"/>
      <c r="I22" s="27"/>
      <c r="J22" s="27"/>
      <c r="K22" s="27"/>
    </row>
    <row r="23" spans="1:11" ht="25.5">
      <c r="A23" s="24">
        <v>1</v>
      </c>
      <c r="B23" s="24" t="s">
        <v>40</v>
      </c>
      <c r="C23" s="24" t="s">
        <v>361</v>
      </c>
      <c r="D23" s="24" t="s">
        <v>366</v>
      </c>
      <c r="E23" s="25">
        <v>600</v>
      </c>
      <c r="F23" s="24" t="s">
        <v>21137</v>
      </c>
      <c r="G23" s="24" t="s">
        <v>41</v>
      </c>
      <c r="H23" s="26" t="s">
        <v>33</v>
      </c>
      <c r="I23" s="27"/>
      <c r="J23" s="27"/>
      <c r="K23" s="27"/>
    </row>
    <row r="24" spans="1:11" ht="25.5">
      <c r="A24" s="24">
        <v>2</v>
      </c>
      <c r="B24" s="24" t="s">
        <v>364</v>
      </c>
      <c r="C24" s="24" t="s">
        <v>361</v>
      </c>
      <c r="D24" s="24" t="s">
        <v>366</v>
      </c>
      <c r="E24" s="25">
        <v>491</v>
      </c>
      <c r="F24" s="24" t="s">
        <v>21138</v>
      </c>
      <c r="G24" s="24" t="s">
        <v>42</v>
      </c>
      <c r="H24" s="26" t="s">
        <v>43</v>
      </c>
      <c r="I24" s="27"/>
      <c r="J24" s="27"/>
      <c r="K24" s="27"/>
    </row>
    <row r="25" spans="1:11" ht="25.5">
      <c r="A25" s="24">
        <v>3</v>
      </c>
      <c r="B25" s="24" t="s">
        <v>44</v>
      </c>
      <c r="C25" s="24" t="s">
        <v>361</v>
      </c>
      <c r="D25" s="24" t="s">
        <v>366</v>
      </c>
      <c r="E25" s="25">
        <v>160</v>
      </c>
      <c r="F25" s="24" t="s">
        <v>45</v>
      </c>
      <c r="G25" s="24" t="s">
        <v>46</v>
      </c>
      <c r="H25" s="26" t="s">
        <v>47</v>
      </c>
      <c r="I25" s="27"/>
      <c r="J25" s="27"/>
      <c r="K25" s="27"/>
    </row>
    <row r="26" spans="1:11" ht="25.5">
      <c r="A26" s="24">
        <v>4</v>
      </c>
      <c r="B26" s="24" t="s">
        <v>48</v>
      </c>
      <c r="C26" s="24" t="s">
        <v>361</v>
      </c>
      <c r="D26" s="24" t="s">
        <v>366</v>
      </c>
      <c r="E26" s="25">
        <v>526</v>
      </c>
      <c r="F26" s="24" t="s">
        <v>21139</v>
      </c>
      <c r="G26" s="24" t="s">
        <v>42</v>
      </c>
      <c r="H26" s="26" t="s">
        <v>43</v>
      </c>
      <c r="I26" s="27"/>
      <c r="J26" s="27"/>
      <c r="K26" s="27"/>
    </row>
    <row r="27" spans="1:11">
      <c r="A27" s="24">
        <v>5</v>
      </c>
      <c r="B27" s="24" t="s">
        <v>49</v>
      </c>
      <c r="C27" s="24" t="s">
        <v>361</v>
      </c>
      <c r="D27" s="24" t="s">
        <v>366</v>
      </c>
      <c r="E27" s="25">
        <v>470</v>
      </c>
      <c r="F27" s="24" t="s">
        <v>21140</v>
      </c>
      <c r="G27" s="24" t="s">
        <v>46</v>
      </c>
      <c r="H27" s="26" t="s">
        <v>21141</v>
      </c>
      <c r="I27" s="27"/>
      <c r="J27" s="27"/>
      <c r="K27" s="27"/>
    </row>
    <row r="28" spans="1:11" ht="63.75">
      <c r="A28" s="24">
        <v>6</v>
      </c>
      <c r="B28" s="24" t="s">
        <v>50</v>
      </c>
      <c r="C28" s="24" t="s">
        <v>361</v>
      </c>
      <c r="D28" s="24" t="s">
        <v>366</v>
      </c>
      <c r="E28" s="25">
        <v>38500</v>
      </c>
      <c r="F28" s="24" t="s">
        <v>51</v>
      </c>
      <c r="G28" s="24" t="s">
        <v>52</v>
      </c>
      <c r="H28" s="26" t="s">
        <v>21142</v>
      </c>
      <c r="I28" s="27"/>
      <c r="J28" s="27"/>
      <c r="K28" s="27"/>
    </row>
    <row r="29" spans="1:11">
      <c r="A29" s="327"/>
      <c r="B29" s="327" t="s">
        <v>365</v>
      </c>
      <c r="C29" s="327">
        <v>6</v>
      </c>
      <c r="D29" s="327"/>
      <c r="E29" s="490">
        <f>SUM(E23:E28)</f>
        <v>40747</v>
      </c>
      <c r="F29" s="327"/>
      <c r="G29" s="327"/>
      <c r="H29" s="675"/>
      <c r="I29" s="27"/>
      <c r="J29" s="27"/>
      <c r="K29" s="27"/>
    </row>
    <row r="30" spans="1:11" ht="25.5">
      <c r="A30" s="24">
        <v>1</v>
      </c>
      <c r="B30" s="24" t="s">
        <v>53</v>
      </c>
      <c r="C30" s="24" t="s">
        <v>361</v>
      </c>
      <c r="D30" s="24" t="s">
        <v>367</v>
      </c>
      <c r="E30" s="25">
        <v>50</v>
      </c>
      <c r="F30" s="24" t="s">
        <v>21143</v>
      </c>
      <c r="G30" s="24"/>
      <c r="H30" s="26" t="s">
        <v>398</v>
      </c>
      <c r="I30" s="27"/>
      <c r="J30" s="27"/>
      <c r="K30" s="27"/>
    </row>
    <row r="31" spans="1:11" ht="38.25">
      <c r="A31" s="24">
        <v>2</v>
      </c>
      <c r="B31" s="24" t="s">
        <v>54</v>
      </c>
      <c r="C31" s="24" t="s">
        <v>361</v>
      </c>
      <c r="D31" s="24" t="s">
        <v>367</v>
      </c>
      <c r="E31" s="25">
        <v>27646</v>
      </c>
      <c r="F31" s="24" t="s">
        <v>55</v>
      </c>
      <c r="G31" s="24" t="s">
        <v>19</v>
      </c>
      <c r="H31" s="26" t="s">
        <v>56</v>
      </c>
      <c r="I31" s="27"/>
      <c r="J31" s="27"/>
      <c r="K31" s="27"/>
    </row>
    <row r="32" spans="1:11">
      <c r="A32" s="327"/>
      <c r="B32" s="327" t="s">
        <v>368</v>
      </c>
      <c r="C32" s="327">
        <v>2</v>
      </c>
      <c r="D32" s="327"/>
      <c r="E32" s="490">
        <f>SUM(E30:E31)</f>
        <v>27696</v>
      </c>
      <c r="F32" s="327"/>
      <c r="G32" s="327"/>
      <c r="H32" s="675"/>
      <c r="I32" s="27"/>
      <c r="J32" s="27"/>
      <c r="K32" s="27"/>
    </row>
    <row r="33" spans="1:11" ht="25.5">
      <c r="A33" s="24">
        <v>1</v>
      </c>
      <c r="B33" s="24" t="s">
        <v>57</v>
      </c>
      <c r="C33" s="24" t="s">
        <v>361</v>
      </c>
      <c r="D33" s="24" t="s">
        <v>369</v>
      </c>
      <c r="E33" s="25">
        <v>250</v>
      </c>
      <c r="F33" s="24" t="s">
        <v>399</v>
      </c>
      <c r="G33" s="24" t="s">
        <v>32</v>
      </c>
      <c r="H33" s="26" t="s">
        <v>33</v>
      </c>
      <c r="I33" s="27"/>
      <c r="J33" s="27"/>
      <c r="K33" s="27"/>
    </row>
    <row r="34" spans="1:11">
      <c r="A34" s="327"/>
      <c r="B34" s="327" t="s">
        <v>370</v>
      </c>
      <c r="C34" s="327">
        <v>1</v>
      </c>
      <c r="D34" s="327"/>
      <c r="E34" s="490">
        <f>SUM(E33)</f>
        <v>250</v>
      </c>
      <c r="F34" s="327"/>
      <c r="G34" s="327"/>
      <c r="H34" s="675"/>
      <c r="I34" s="27"/>
      <c r="J34" s="27"/>
      <c r="K34" s="27"/>
    </row>
    <row r="35" spans="1:11" ht="25.5">
      <c r="A35" s="24">
        <v>1</v>
      </c>
      <c r="B35" s="24" t="s">
        <v>58</v>
      </c>
      <c r="C35" s="24" t="s">
        <v>361</v>
      </c>
      <c r="D35" s="24" t="s">
        <v>371</v>
      </c>
      <c r="E35" s="25">
        <v>100</v>
      </c>
      <c r="F35" s="24" t="s">
        <v>21144</v>
      </c>
      <c r="G35" s="24" t="s">
        <v>59</v>
      </c>
      <c r="H35" s="26" t="s">
        <v>33</v>
      </c>
      <c r="I35" s="27"/>
      <c r="J35" s="27"/>
      <c r="K35" s="27"/>
    </row>
    <row r="36" spans="1:11" ht="38.25">
      <c r="A36" s="24">
        <v>2</v>
      </c>
      <c r="B36" s="24" t="s">
        <v>60</v>
      </c>
      <c r="C36" s="24" t="s">
        <v>361</v>
      </c>
      <c r="D36" s="24" t="s">
        <v>371</v>
      </c>
      <c r="E36" s="25">
        <v>4316</v>
      </c>
      <c r="F36" s="24" t="s">
        <v>61</v>
      </c>
      <c r="G36" s="24" t="s">
        <v>21145</v>
      </c>
      <c r="H36" s="26" t="s">
        <v>21146</v>
      </c>
      <c r="I36" s="27"/>
      <c r="J36" s="27"/>
      <c r="K36" s="27"/>
    </row>
    <row r="37" spans="1:11">
      <c r="A37" s="327"/>
      <c r="B37" s="327" t="s">
        <v>372</v>
      </c>
      <c r="C37" s="327">
        <v>2</v>
      </c>
      <c r="D37" s="327"/>
      <c r="E37" s="490">
        <f>SUM(E35:E36)</f>
        <v>4416</v>
      </c>
      <c r="F37" s="327"/>
      <c r="G37" s="327"/>
      <c r="H37" s="675"/>
      <c r="I37" s="27"/>
      <c r="J37" s="27"/>
      <c r="K37" s="27"/>
    </row>
    <row r="38" spans="1:11" ht="25.5">
      <c r="A38" s="326"/>
      <c r="B38" s="326" t="s">
        <v>464</v>
      </c>
      <c r="C38" s="326">
        <f>C37+C34+C32+C29+C22</f>
        <v>14</v>
      </c>
      <c r="D38" s="326"/>
      <c r="E38" s="326">
        <f>E37+E34+E32+E29+E22</f>
        <v>73957.7</v>
      </c>
      <c r="F38" s="326"/>
      <c r="G38" s="326"/>
      <c r="H38" s="674"/>
      <c r="I38" s="27"/>
      <c r="J38" s="27"/>
      <c r="K38" s="27"/>
    </row>
    <row r="39" spans="1:11" ht="25.5">
      <c r="A39" s="24">
        <v>1</v>
      </c>
      <c r="B39" s="24" t="s">
        <v>62</v>
      </c>
      <c r="C39" s="24" t="s">
        <v>2585</v>
      </c>
      <c r="D39" s="24" t="s">
        <v>374</v>
      </c>
      <c r="E39" s="25">
        <v>40</v>
      </c>
      <c r="F39" s="24" t="s">
        <v>21147</v>
      </c>
      <c r="G39" s="24" t="s">
        <v>63</v>
      </c>
      <c r="H39" s="26" t="s">
        <v>64</v>
      </c>
      <c r="I39" s="27"/>
      <c r="J39" s="27"/>
      <c r="K39" s="27"/>
    </row>
    <row r="40" spans="1:11" ht="25.5">
      <c r="A40" s="24">
        <v>2</v>
      </c>
      <c r="B40" s="24" t="s">
        <v>65</v>
      </c>
      <c r="C40" s="24" t="s">
        <v>2585</v>
      </c>
      <c r="D40" s="24" t="s">
        <v>374</v>
      </c>
      <c r="E40" s="25">
        <v>100</v>
      </c>
      <c r="F40" s="24" t="s">
        <v>66</v>
      </c>
      <c r="G40" s="24" t="s">
        <v>67</v>
      </c>
      <c r="H40" s="26" t="s">
        <v>64</v>
      </c>
      <c r="I40" s="27"/>
      <c r="J40" s="27"/>
      <c r="K40" s="27"/>
    </row>
    <row r="41" spans="1:11" ht="25.5">
      <c r="A41" s="24">
        <v>3</v>
      </c>
      <c r="B41" s="24" t="s">
        <v>68</v>
      </c>
      <c r="C41" s="24" t="s">
        <v>2585</v>
      </c>
      <c r="D41" s="24" t="s">
        <v>374</v>
      </c>
      <c r="E41" s="25">
        <v>30</v>
      </c>
      <c r="F41" s="24" t="s">
        <v>21148</v>
      </c>
      <c r="G41" s="24" t="s">
        <v>69</v>
      </c>
      <c r="H41" s="26" t="s">
        <v>21149</v>
      </c>
      <c r="I41" s="27"/>
      <c r="J41" s="27"/>
      <c r="K41" s="27"/>
    </row>
    <row r="42" spans="1:11" ht="25.5">
      <c r="A42" s="24">
        <v>4</v>
      </c>
      <c r="B42" s="24" t="s">
        <v>70</v>
      </c>
      <c r="C42" s="24" t="s">
        <v>2585</v>
      </c>
      <c r="D42" s="24" t="s">
        <v>374</v>
      </c>
      <c r="E42" s="25">
        <v>50</v>
      </c>
      <c r="F42" s="24" t="s">
        <v>21150</v>
      </c>
      <c r="G42" s="24" t="s">
        <v>71</v>
      </c>
      <c r="H42" s="26" t="s">
        <v>72</v>
      </c>
      <c r="I42" s="27"/>
      <c r="J42" s="27"/>
      <c r="K42" s="27"/>
    </row>
    <row r="43" spans="1:11" ht="25.5">
      <c r="A43" s="24">
        <v>5</v>
      </c>
      <c r="B43" s="24" t="s">
        <v>73</v>
      </c>
      <c r="C43" s="24" t="s">
        <v>2585</v>
      </c>
      <c r="D43" s="24" t="s">
        <v>374</v>
      </c>
      <c r="E43" s="25">
        <v>100</v>
      </c>
      <c r="F43" s="24" t="s">
        <v>21151</v>
      </c>
      <c r="G43" s="24" t="s">
        <v>46</v>
      </c>
      <c r="H43" s="26" t="s">
        <v>74</v>
      </c>
      <c r="I43" s="27"/>
      <c r="J43" s="27"/>
      <c r="K43" s="27"/>
    </row>
    <row r="44" spans="1:11" ht="25.5">
      <c r="A44" s="24">
        <v>6</v>
      </c>
      <c r="B44" s="24" t="s">
        <v>75</v>
      </c>
      <c r="C44" s="24" t="s">
        <v>2585</v>
      </c>
      <c r="D44" s="24" t="s">
        <v>374</v>
      </c>
      <c r="E44" s="25">
        <v>90</v>
      </c>
      <c r="F44" s="24" t="s">
        <v>21152</v>
      </c>
      <c r="G44" s="24" t="s">
        <v>76</v>
      </c>
      <c r="H44" s="26" t="s">
        <v>77</v>
      </c>
      <c r="I44" s="27"/>
      <c r="J44" s="27"/>
      <c r="K44" s="27"/>
    </row>
    <row r="45" spans="1:11">
      <c r="A45" s="327"/>
      <c r="B45" s="327" t="s">
        <v>375</v>
      </c>
      <c r="C45" s="327">
        <v>6</v>
      </c>
      <c r="D45" s="327"/>
      <c r="E45" s="490">
        <f>SUM(E39:E44)</f>
        <v>410</v>
      </c>
      <c r="F45" s="327"/>
      <c r="G45" s="327"/>
      <c r="H45" s="675"/>
      <c r="I45" s="27"/>
      <c r="J45" s="27"/>
      <c r="K45" s="27"/>
    </row>
    <row r="46" spans="1:11" ht="25.5">
      <c r="A46" s="24">
        <v>1</v>
      </c>
      <c r="B46" s="24" t="s">
        <v>78</v>
      </c>
      <c r="C46" s="24" t="s">
        <v>2585</v>
      </c>
      <c r="D46" s="24" t="s">
        <v>376</v>
      </c>
      <c r="E46" s="25">
        <v>100</v>
      </c>
      <c r="F46" s="24" t="s">
        <v>79</v>
      </c>
      <c r="G46" s="24" t="s">
        <v>32</v>
      </c>
      <c r="H46" s="26" t="s">
        <v>21153</v>
      </c>
      <c r="I46" s="27"/>
      <c r="J46" s="27"/>
      <c r="K46" s="27"/>
    </row>
    <row r="47" spans="1:11" ht="38.25">
      <c r="A47" s="24">
        <v>2</v>
      </c>
      <c r="B47" s="24" t="s">
        <v>80</v>
      </c>
      <c r="C47" s="24" t="s">
        <v>2585</v>
      </c>
      <c r="D47" s="24" t="s">
        <v>376</v>
      </c>
      <c r="E47" s="25">
        <v>32</v>
      </c>
      <c r="F47" s="24" t="s">
        <v>21154</v>
      </c>
      <c r="G47" s="24" t="s">
        <v>42</v>
      </c>
      <c r="H47" s="26" t="s">
        <v>74</v>
      </c>
      <c r="I47" s="27"/>
      <c r="J47" s="27"/>
      <c r="K47" s="27"/>
    </row>
    <row r="48" spans="1:11">
      <c r="A48" s="327"/>
      <c r="B48" s="327" t="s">
        <v>377</v>
      </c>
      <c r="C48" s="327">
        <v>2</v>
      </c>
      <c r="D48" s="327"/>
      <c r="E48" s="490">
        <f>SUM(E46:E47)</f>
        <v>132</v>
      </c>
      <c r="F48" s="327"/>
      <c r="G48" s="327"/>
      <c r="H48" s="675"/>
      <c r="I48" s="27"/>
      <c r="J48" s="27"/>
      <c r="K48" s="27"/>
    </row>
    <row r="49" spans="1:11" ht="25.5">
      <c r="A49" s="24">
        <v>1</v>
      </c>
      <c r="B49" s="24" t="s">
        <v>22576</v>
      </c>
      <c r="C49" s="24" t="s">
        <v>2585</v>
      </c>
      <c r="D49" s="24" t="s">
        <v>378</v>
      </c>
      <c r="E49" s="25">
        <v>24</v>
      </c>
      <c r="F49" s="24" t="s">
        <v>21155</v>
      </c>
      <c r="G49" s="24" t="s">
        <v>42</v>
      </c>
      <c r="H49" s="26" t="s">
        <v>64</v>
      </c>
      <c r="I49" s="27"/>
      <c r="J49" s="27"/>
      <c r="K49" s="27"/>
    </row>
    <row r="50" spans="1:11">
      <c r="A50" s="327"/>
      <c r="B50" s="327" t="s">
        <v>379</v>
      </c>
      <c r="C50" s="327">
        <v>1</v>
      </c>
      <c r="D50" s="327"/>
      <c r="E50" s="490">
        <f>SUM(E49)</f>
        <v>24</v>
      </c>
      <c r="F50" s="327"/>
      <c r="G50" s="327"/>
      <c r="H50" s="675"/>
      <c r="I50" s="27"/>
      <c r="J50" s="27"/>
      <c r="K50" s="27"/>
    </row>
    <row r="51" spans="1:11" ht="25.5">
      <c r="A51" s="24">
        <v>1</v>
      </c>
      <c r="B51" s="24" t="s">
        <v>81</v>
      </c>
      <c r="C51" s="24" t="s">
        <v>2585</v>
      </c>
      <c r="D51" s="24" t="s">
        <v>380</v>
      </c>
      <c r="E51" s="25">
        <v>33</v>
      </c>
      <c r="F51" s="24" t="s">
        <v>21156</v>
      </c>
      <c r="G51" s="24" t="s">
        <v>21157</v>
      </c>
      <c r="H51" s="26" t="s">
        <v>82</v>
      </c>
      <c r="I51" s="27"/>
      <c r="J51" s="27"/>
      <c r="K51" s="27"/>
    </row>
    <row r="52" spans="1:11" ht="25.5">
      <c r="A52" s="24">
        <v>2</v>
      </c>
      <c r="B52" s="24" t="s">
        <v>83</v>
      </c>
      <c r="C52" s="24" t="s">
        <v>2585</v>
      </c>
      <c r="D52" s="24" t="s">
        <v>380</v>
      </c>
      <c r="E52" s="25">
        <v>10</v>
      </c>
      <c r="F52" s="24" t="s">
        <v>21158</v>
      </c>
      <c r="G52" s="24" t="s">
        <v>84</v>
      </c>
      <c r="H52" s="26" t="s">
        <v>64</v>
      </c>
      <c r="I52" s="27"/>
      <c r="J52" s="27"/>
      <c r="K52" s="27"/>
    </row>
    <row r="53" spans="1:11" ht="25.5">
      <c r="A53" s="24">
        <v>3</v>
      </c>
      <c r="B53" s="24" t="s">
        <v>21159</v>
      </c>
      <c r="C53" s="24" t="s">
        <v>2585</v>
      </c>
      <c r="D53" s="24" t="s">
        <v>380</v>
      </c>
      <c r="E53" s="25">
        <v>20</v>
      </c>
      <c r="F53" s="24" t="s">
        <v>21160</v>
      </c>
      <c r="G53" s="24" t="s">
        <v>32</v>
      </c>
      <c r="H53" s="26" t="s">
        <v>21161</v>
      </c>
      <c r="I53" s="27"/>
      <c r="J53" s="27"/>
      <c r="K53" s="27"/>
    </row>
    <row r="54" spans="1:11" ht="25.5">
      <c r="A54" s="24">
        <v>4</v>
      </c>
      <c r="B54" s="24" t="s">
        <v>85</v>
      </c>
      <c r="C54" s="24" t="s">
        <v>2585</v>
      </c>
      <c r="D54" s="24" t="s">
        <v>380</v>
      </c>
      <c r="E54" s="25">
        <v>10</v>
      </c>
      <c r="F54" s="24" t="s">
        <v>21162</v>
      </c>
      <c r="G54" s="24" t="s">
        <v>46</v>
      </c>
      <c r="H54" s="26" t="s">
        <v>21163</v>
      </c>
      <c r="I54" s="27"/>
      <c r="J54" s="27"/>
      <c r="K54" s="27"/>
    </row>
    <row r="55" spans="1:11">
      <c r="A55" s="327"/>
      <c r="B55" s="327" t="s">
        <v>381</v>
      </c>
      <c r="C55" s="327">
        <v>4</v>
      </c>
      <c r="D55" s="327"/>
      <c r="E55" s="490">
        <f>SUM(E51:E54)</f>
        <v>73</v>
      </c>
      <c r="F55" s="327"/>
      <c r="G55" s="327"/>
      <c r="H55" s="675"/>
      <c r="I55" s="27"/>
      <c r="J55" s="27"/>
      <c r="K55" s="27"/>
    </row>
    <row r="56" spans="1:11" ht="25.5">
      <c r="A56" s="326"/>
      <c r="B56" s="326" t="s">
        <v>2129</v>
      </c>
      <c r="C56" s="326">
        <f>C55+C50+C48+C45</f>
        <v>13</v>
      </c>
      <c r="D56" s="326"/>
      <c r="E56" s="326">
        <f>E55+E50+E48+E45</f>
        <v>639</v>
      </c>
      <c r="F56" s="326"/>
      <c r="G56" s="326"/>
      <c r="H56" s="674"/>
      <c r="I56" s="27"/>
      <c r="J56" s="27"/>
      <c r="K56" s="27"/>
    </row>
    <row r="57" spans="1:11" ht="25.5">
      <c r="A57" s="24">
        <v>1</v>
      </c>
      <c r="B57" s="24" t="s">
        <v>21164</v>
      </c>
      <c r="C57" s="24" t="s">
        <v>382</v>
      </c>
      <c r="D57" s="24"/>
      <c r="E57" s="25">
        <v>876.6</v>
      </c>
      <c r="F57" s="24" t="s">
        <v>21165</v>
      </c>
      <c r="G57" s="24" t="s">
        <v>86</v>
      </c>
      <c r="H57" s="26" t="s">
        <v>87</v>
      </c>
      <c r="I57" s="27"/>
      <c r="J57" s="27"/>
      <c r="K57" s="27"/>
    </row>
    <row r="58" spans="1:11" ht="25.5">
      <c r="A58" s="326"/>
      <c r="B58" s="326" t="s">
        <v>1251</v>
      </c>
      <c r="C58" s="326">
        <v>1</v>
      </c>
      <c r="D58" s="326"/>
      <c r="E58" s="486">
        <f>SUM(E57)</f>
        <v>876.6</v>
      </c>
      <c r="F58" s="326"/>
      <c r="G58" s="326"/>
      <c r="H58" s="674"/>
      <c r="I58" s="27"/>
      <c r="J58" s="27"/>
      <c r="K58" s="27"/>
    </row>
    <row r="59" spans="1:11" ht="63.75">
      <c r="A59" s="24">
        <v>1</v>
      </c>
      <c r="B59" s="24" t="s">
        <v>88</v>
      </c>
      <c r="C59" s="24" t="s">
        <v>385</v>
      </c>
      <c r="D59" s="24"/>
      <c r="E59" s="678">
        <v>30.95</v>
      </c>
      <c r="F59" s="24" t="s">
        <v>21166</v>
      </c>
      <c r="G59" s="24" t="s">
        <v>21167</v>
      </c>
      <c r="H59" s="26"/>
      <c r="I59" s="27"/>
      <c r="J59" s="27"/>
      <c r="K59" s="27"/>
    </row>
    <row r="60" spans="1:11" ht="25.5">
      <c r="A60" s="24">
        <v>2</v>
      </c>
      <c r="B60" s="24" t="s">
        <v>89</v>
      </c>
      <c r="C60" s="24" t="s">
        <v>385</v>
      </c>
      <c r="D60" s="24"/>
      <c r="E60" s="678">
        <v>12</v>
      </c>
      <c r="F60" s="24" t="s">
        <v>21168</v>
      </c>
      <c r="G60" s="24" t="s">
        <v>90</v>
      </c>
      <c r="H60" s="26"/>
      <c r="I60" s="27"/>
      <c r="J60" s="27"/>
      <c r="K60" s="27"/>
    </row>
    <row r="61" spans="1:11" ht="51">
      <c r="A61" s="24">
        <v>3</v>
      </c>
      <c r="B61" s="24" t="s">
        <v>91</v>
      </c>
      <c r="C61" s="24" t="s">
        <v>385</v>
      </c>
      <c r="D61" s="24"/>
      <c r="E61" s="678">
        <v>9</v>
      </c>
      <c r="F61" s="24" t="s">
        <v>21169</v>
      </c>
      <c r="G61" s="24" t="s">
        <v>21170</v>
      </c>
      <c r="H61" s="26"/>
      <c r="I61" s="27"/>
      <c r="J61" s="27"/>
      <c r="K61" s="27"/>
    </row>
    <row r="62" spans="1:11" ht="25.5">
      <c r="A62" s="24">
        <v>4</v>
      </c>
      <c r="B62" s="24" t="s">
        <v>92</v>
      </c>
      <c r="C62" s="24" t="s">
        <v>385</v>
      </c>
      <c r="D62" s="24"/>
      <c r="E62" s="678">
        <v>40.1</v>
      </c>
      <c r="F62" s="24" t="s">
        <v>21171</v>
      </c>
      <c r="G62" s="24" t="s">
        <v>93</v>
      </c>
      <c r="H62" s="26"/>
      <c r="I62" s="27"/>
      <c r="J62" s="27"/>
      <c r="K62" s="27"/>
    </row>
    <row r="63" spans="1:11" ht="25.5">
      <c r="A63" s="24">
        <v>5</v>
      </c>
      <c r="B63" s="24" t="s">
        <v>94</v>
      </c>
      <c r="C63" s="24" t="s">
        <v>385</v>
      </c>
      <c r="D63" s="24"/>
      <c r="E63" s="678">
        <v>44.1</v>
      </c>
      <c r="F63" s="24" t="s">
        <v>21172</v>
      </c>
      <c r="G63" s="24" t="s">
        <v>93</v>
      </c>
      <c r="H63" s="26"/>
      <c r="I63" s="27"/>
      <c r="J63" s="27"/>
      <c r="K63" s="27"/>
    </row>
    <row r="64" spans="1:11" ht="51">
      <c r="A64" s="24">
        <v>6</v>
      </c>
      <c r="B64" s="24" t="s">
        <v>95</v>
      </c>
      <c r="C64" s="24" t="s">
        <v>385</v>
      </c>
      <c r="D64" s="24"/>
      <c r="E64" s="678">
        <v>23</v>
      </c>
      <c r="F64" s="24" t="s">
        <v>21173</v>
      </c>
      <c r="G64" s="24" t="s">
        <v>21174</v>
      </c>
      <c r="H64" s="26"/>
      <c r="I64" s="27"/>
      <c r="J64" s="27"/>
      <c r="K64" s="27"/>
    </row>
    <row r="65" spans="1:11" ht="25.5">
      <c r="A65" s="24">
        <v>7</v>
      </c>
      <c r="B65" s="24" t="s">
        <v>22595</v>
      </c>
      <c r="C65" s="24" t="s">
        <v>385</v>
      </c>
      <c r="D65" s="24"/>
      <c r="E65" s="678">
        <v>23</v>
      </c>
      <c r="F65" s="24" t="s">
        <v>96</v>
      </c>
      <c r="G65" s="24" t="s">
        <v>93</v>
      </c>
      <c r="H65" s="26"/>
      <c r="I65" s="27"/>
      <c r="J65" s="27"/>
      <c r="K65" s="27"/>
    </row>
    <row r="66" spans="1:11" ht="25.5">
      <c r="A66" s="24">
        <v>8</v>
      </c>
      <c r="B66" s="24" t="s">
        <v>97</v>
      </c>
      <c r="C66" s="24" t="s">
        <v>385</v>
      </c>
      <c r="D66" s="24"/>
      <c r="E66" s="678">
        <v>70</v>
      </c>
      <c r="F66" s="24" t="s">
        <v>21175</v>
      </c>
      <c r="G66" s="24" t="s">
        <v>93</v>
      </c>
      <c r="H66" s="26"/>
      <c r="I66" s="27"/>
      <c r="J66" s="27"/>
      <c r="K66" s="27"/>
    </row>
    <row r="67" spans="1:11" ht="25.5">
      <c r="A67" s="24">
        <v>9</v>
      </c>
      <c r="B67" s="24" t="s">
        <v>98</v>
      </c>
      <c r="C67" s="24" t="s">
        <v>385</v>
      </c>
      <c r="D67" s="24"/>
      <c r="E67" s="25">
        <v>15</v>
      </c>
      <c r="F67" s="24" t="s">
        <v>21176</v>
      </c>
      <c r="G67" s="24" t="s">
        <v>99</v>
      </c>
      <c r="H67" s="26"/>
      <c r="I67" s="27"/>
      <c r="J67" s="27"/>
      <c r="K67" s="27"/>
    </row>
    <row r="68" spans="1:11" ht="25.5">
      <c r="A68" s="326"/>
      <c r="B68" s="326" t="s">
        <v>2130</v>
      </c>
      <c r="C68" s="326">
        <v>9</v>
      </c>
      <c r="D68" s="326"/>
      <c r="E68" s="486">
        <f>SUM(E59:E67)</f>
        <v>267.14999999999998</v>
      </c>
      <c r="F68" s="326"/>
      <c r="G68" s="326"/>
      <c r="H68" s="674"/>
      <c r="I68" s="27"/>
      <c r="J68" s="27"/>
      <c r="K68" s="27"/>
    </row>
    <row r="69" spans="1:11" ht="25.5">
      <c r="A69" s="459"/>
      <c r="B69" s="329" t="s">
        <v>388</v>
      </c>
      <c r="C69" s="329">
        <f>C68+C58+C56+C38+C18+C16</f>
        <v>44</v>
      </c>
      <c r="D69" s="329"/>
      <c r="E69" s="329">
        <f>E68+E58+E56+E38+E18+E16</f>
        <v>150495.51999999999</v>
      </c>
      <c r="F69" s="329"/>
      <c r="G69" s="329"/>
      <c r="H69" s="676"/>
      <c r="I69" s="27"/>
      <c r="J69" s="27"/>
      <c r="K69" s="27"/>
    </row>
    <row r="70" spans="1:11">
      <c r="A70" s="480" t="s">
        <v>100</v>
      </c>
      <c r="B70" s="481"/>
      <c r="C70" s="481"/>
      <c r="D70" s="481"/>
      <c r="E70" s="481"/>
      <c r="F70" s="481"/>
      <c r="G70" s="481"/>
      <c r="H70" s="482"/>
    </row>
    <row r="71" spans="1:11" ht="38.25">
      <c r="A71" s="24">
        <v>1</v>
      </c>
      <c r="B71" s="24" t="s">
        <v>101</v>
      </c>
      <c r="C71" s="24" t="s">
        <v>491</v>
      </c>
      <c r="D71" s="24"/>
      <c r="E71" s="486">
        <v>12000</v>
      </c>
      <c r="F71" s="24" t="s">
        <v>21177</v>
      </c>
      <c r="G71" s="24" t="s">
        <v>102</v>
      </c>
      <c r="H71" s="24" t="s">
        <v>21178</v>
      </c>
      <c r="I71" s="28"/>
      <c r="J71" s="28"/>
      <c r="K71" s="28"/>
    </row>
    <row r="72" spans="1:11" ht="25.5">
      <c r="A72" s="24">
        <v>2</v>
      </c>
      <c r="B72" s="24" t="s">
        <v>103</v>
      </c>
      <c r="C72" s="24" t="s">
        <v>491</v>
      </c>
      <c r="D72" s="24"/>
      <c r="E72" s="25">
        <v>1520</v>
      </c>
      <c r="F72" s="24" t="s">
        <v>104</v>
      </c>
      <c r="G72" s="24" t="s">
        <v>105</v>
      </c>
      <c r="H72" s="24" t="s">
        <v>21179</v>
      </c>
      <c r="I72" s="28"/>
      <c r="J72" s="28"/>
      <c r="K72" s="28"/>
    </row>
    <row r="73" spans="1:11" ht="38.25">
      <c r="A73" s="24">
        <v>3</v>
      </c>
      <c r="B73" s="24" t="s">
        <v>106</v>
      </c>
      <c r="C73" s="24" t="s">
        <v>491</v>
      </c>
      <c r="D73" s="24"/>
      <c r="E73" s="486">
        <v>6806</v>
      </c>
      <c r="F73" s="24" t="s">
        <v>21180</v>
      </c>
      <c r="G73" s="329"/>
      <c r="H73" s="24" t="s">
        <v>21181</v>
      </c>
      <c r="I73" s="28"/>
      <c r="J73" s="28"/>
      <c r="K73" s="28"/>
    </row>
    <row r="74" spans="1:11" ht="38.25">
      <c r="A74" s="24">
        <v>4</v>
      </c>
      <c r="B74" s="24" t="s">
        <v>107</v>
      </c>
      <c r="C74" s="24" t="s">
        <v>491</v>
      </c>
      <c r="D74" s="24"/>
      <c r="E74" s="486">
        <v>1508</v>
      </c>
      <c r="F74" s="24" t="s">
        <v>21182</v>
      </c>
      <c r="G74" s="24" t="s">
        <v>21183</v>
      </c>
      <c r="H74" s="24" t="s">
        <v>21184</v>
      </c>
      <c r="I74" s="28"/>
      <c r="J74" s="28"/>
      <c r="K74" s="28"/>
    </row>
    <row r="75" spans="1:11" ht="25.5">
      <c r="A75" s="24">
        <v>5</v>
      </c>
      <c r="B75" s="24" t="s">
        <v>108</v>
      </c>
      <c r="C75" s="24" t="s">
        <v>491</v>
      </c>
      <c r="D75" s="24"/>
      <c r="E75" s="486">
        <v>1561</v>
      </c>
      <c r="F75" s="24" t="s">
        <v>21185</v>
      </c>
      <c r="G75" s="24" t="s">
        <v>21186</v>
      </c>
      <c r="H75" s="24" t="s">
        <v>21187</v>
      </c>
      <c r="I75" s="28"/>
      <c r="J75" s="28"/>
      <c r="K75" s="28"/>
    </row>
    <row r="76" spans="1:11" ht="38.25">
      <c r="A76" s="24">
        <v>6</v>
      </c>
      <c r="B76" s="24" t="s">
        <v>109</v>
      </c>
      <c r="C76" s="24" t="s">
        <v>491</v>
      </c>
      <c r="D76" s="24"/>
      <c r="E76" s="486">
        <v>840</v>
      </c>
      <c r="F76" s="24" t="s">
        <v>21188</v>
      </c>
      <c r="G76" s="24" t="s">
        <v>21189</v>
      </c>
      <c r="H76" s="24" t="s">
        <v>21190</v>
      </c>
      <c r="I76" s="28"/>
      <c r="J76" s="28"/>
      <c r="K76" s="28"/>
    </row>
    <row r="77" spans="1:11" ht="38.25">
      <c r="A77" s="24">
        <v>7</v>
      </c>
      <c r="B77" s="24" t="s">
        <v>110</v>
      </c>
      <c r="C77" s="24" t="s">
        <v>491</v>
      </c>
      <c r="D77" s="24"/>
      <c r="E77" s="486">
        <v>965</v>
      </c>
      <c r="F77" s="24" t="s">
        <v>111</v>
      </c>
      <c r="G77" s="329"/>
      <c r="H77" s="24" t="s">
        <v>112</v>
      </c>
      <c r="I77" s="28"/>
      <c r="J77" s="28"/>
      <c r="K77" s="28"/>
    </row>
    <row r="78" spans="1:11" ht="51">
      <c r="A78" s="24">
        <v>8</v>
      </c>
      <c r="B78" s="24" t="s">
        <v>113</v>
      </c>
      <c r="C78" s="24" t="s">
        <v>491</v>
      </c>
      <c r="D78" s="24"/>
      <c r="E78" s="486">
        <v>2256</v>
      </c>
      <c r="F78" s="24" t="s">
        <v>114</v>
      </c>
      <c r="G78" s="329"/>
      <c r="H78" s="24" t="s">
        <v>112</v>
      </c>
      <c r="I78" s="28"/>
      <c r="J78" s="28"/>
      <c r="K78" s="28"/>
    </row>
    <row r="79" spans="1:11" ht="51">
      <c r="A79" s="24">
        <v>9</v>
      </c>
      <c r="B79" s="24" t="s">
        <v>115</v>
      </c>
      <c r="C79" s="24" t="s">
        <v>491</v>
      </c>
      <c r="D79" s="24"/>
      <c r="E79" s="486">
        <v>10300</v>
      </c>
      <c r="F79" s="24" t="s">
        <v>116</v>
      </c>
      <c r="G79" s="24" t="s">
        <v>117</v>
      </c>
      <c r="H79" s="24" t="s">
        <v>112</v>
      </c>
      <c r="I79" s="28"/>
      <c r="J79" s="28"/>
      <c r="K79" s="28"/>
    </row>
    <row r="80" spans="1:11" ht="76.5">
      <c r="A80" s="24">
        <v>10</v>
      </c>
      <c r="B80" s="24" t="s">
        <v>118</v>
      </c>
      <c r="C80" s="24" t="s">
        <v>491</v>
      </c>
      <c r="D80" s="24"/>
      <c r="E80" s="486">
        <v>102</v>
      </c>
      <c r="F80" s="24" t="s">
        <v>119</v>
      </c>
      <c r="G80" s="329"/>
      <c r="H80" s="24" t="s">
        <v>112</v>
      </c>
      <c r="I80" s="28"/>
      <c r="J80" s="28"/>
      <c r="K80" s="28"/>
    </row>
    <row r="81" spans="1:11" ht="25.5">
      <c r="A81" s="24">
        <v>11</v>
      </c>
      <c r="B81" s="24" t="s">
        <v>22579</v>
      </c>
      <c r="C81" s="24" t="s">
        <v>491</v>
      </c>
      <c r="D81" s="24"/>
      <c r="E81" s="486">
        <v>2335</v>
      </c>
      <c r="F81" s="329"/>
      <c r="G81" s="329"/>
      <c r="H81" s="24" t="s">
        <v>22578</v>
      </c>
      <c r="I81" s="28"/>
      <c r="J81" s="28"/>
      <c r="K81" s="28"/>
    </row>
    <row r="82" spans="1:11" ht="25.5">
      <c r="A82" s="24">
        <v>12</v>
      </c>
      <c r="B82" s="24" t="s">
        <v>22580</v>
      </c>
      <c r="C82" s="24" t="s">
        <v>491</v>
      </c>
      <c r="D82" s="24"/>
      <c r="E82" s="486">
        <v>850</v>
      </c>
      <c r="F82" s="329"/>
      <c r="G82" s="329"/>
      <c r="H82" s="24" t="s">
        <v>22578</v>
      </c>
      <c r="I82" s="28"/>
      <c r="J82" s="28"/>
      <c r="K82" s="28"/>
    </row>
    <row r="83" spans="1:11" ht="25.5">
      <c r="A83" s="24">
        <v>13</v>
      </c>
      <c r="B83" s="24" t="s">
        <v>22581</v>
      </c>
      <c r="C83" s="24" t="s">
        <v>491</v>
      </c>
      <c r="D83" s="24"/>
      <c r="E83" s="486">
        <v>55</v>
      </c>
      <c r="F83" s="329"/>
      <c r="G83" s="329"/>
      <c r="H83" s="24" t="s">
        <v>22578</v>
      </c>
      <c r="I83" s="28"/>
      <c r="J83" s="28"/>
      <c r="K83" s="28"/>
    </row>
    <row r="84" spans="1:11" ht="25.5">
      <c r="A84" s="24">
        <v>14</v>
      </c>
      <c r="B84" s="24" t="s">
        <v>22582</v>
      </c>
      <c r="C84" s="24" t="s">
        <v>491</v>
      </c>
      <c r="D84" s="24"/>
      <c r="E84" s="486">
        <v>260</v>
      </c>
      <c r="F84" s="329"/>
      <c r="G84" s="329"/>
      <c r="H84" s="24" t="s">
        <v>22578</v>
      </c>
      <c r="I84" s="28"/>
      <c r="J84" s="28"/>
      <c r="K84" s="28"/>
    </row>
    <row r="85" spans="1:11">
      <c r="A85" s="326"/>
      <c r="B85" s="326" t="s">
        <v>390</v>
      </c>
      <c r="C85" s="326">
        <v>14</v>
      </c>
      <c r="D85" s="326"/>
      <c r="E85" s="486">
        <f>SUM(E71:E84)</f>
        <v>41358</v>
      </c>
      <c r="F85" s="326"/>
      <c r="G85" s="326"/>
      <c r="H85" s="326"/>
      <c r="I85" s="28"/>
      <c r="J85" s="28"/>
      <c r="K85" s="28"/>
    </row>
    <row r="86" spans="1:11" ht="25.5">
      <c r="A86" s="24">
        <v>1</v>
      </c>
      <c r="B86" s="24" t="s">
        <v>120</v>
      </c>
      <c r="C86" s="24" t="s">
        <v>361</v>
      </c>
      <c r="D86" s="24" t="s">
        <v>362</v>
      </c>
      <c r="E86" s="678">
        <v>100</v>
      </c>
      <c r="F86" s="24" t="s">
        <v>21191</v>
      </c>
      <c r="G86" s="24" t="s">
        <v>121</v>
      </c>
      <c r="H86" s="24" t="s">
        <v>21192</v>
      </c>
      <c r="I86" s="28"/>
      <c r="J86" s="28"/>
      <c r="K86" s="28"/>
    </row>
    <row r="87" spans="1:11" ht="25.5">
      <c r="A87" s="24">
        <v>2</v>
      </c>
      <c r="B87" s="24" t="s">
        <v>21193</v>
      </c>
      <c r="C87" s="24" t="s">
        <v>361</v>
      </c>
      <c r="D87" s="24" t="s">
        <v>362</v>
      </c>
      <c r="E87" s="25">
        <v>3</v>
      </c>
      <c r="F87" s="24" t="s">
        <v>122</v>
      </c>
      <c r="G87" s="24" t="s">
        <v>123</v>
      </c>
      <c r="H87" s="24" t="s">
        <v>21194</v>
      </c>
      <c r="I87" s="28"/>
      <c r="J87" s="28"/>
      <c r="K87" s="28"/>
    </row>
    <row r="88" spans="1:11" ht="25.5">
      <c r="A88" s="24">
        <v>3</v>
      </c>
      <c r="B88" s="24" t="s">
        <v>21195</v>
      </c>
      <c r="C88" s="24" t="s">
        <v>361</v>
      </c>
      <c r="D88" s="24" t="s">
        <v>362</v>
      </c>
      <c r="E88" s="25">
        <v>5</v>
      </c>
      <c r="F88" s="24" t="s">
        <v>21196</v>
      </c>
      <c r="G88" s="24" t="s">
        <v>124</v>
      </c>
      <c r="H88" s="24" t="s">
        <v>21197</v>
      </c>
      <c r="I88" s="28"/>
      <c r="J88" s="28"/>
      <c r="K88" s="28"/>
    </row>
    <row r="89" spans="1:11" ht="25.5">
      <c r="A89" s="24">
        <v>4</v>
      </c>
      <c r="B89" s="24" t="s">
        <v>21198</v>
      </c>
      <c r="C89" s="24" t="s">
        <v>361</v>
      </c>
      <c r="D89" s="24" t="s">
        <v>362</v>
      </c>
      <c r="E89" s="25">
        <v>208</v>
      </c>
      <c r="F89" s="24" t="s">
        <v>21199</v>
      </c>
      <c r="G89" s="24" t="s">
        <v>125</v>
      </c>
      <c r="H89" s="24" t="s">
        <v>21179</v>
      </c>
      <c r="I89" s="28"/>
      <c r="J89" s="28"/>
      <c r="K89" s="28"/>
    </row>
    <row r="90" spans="1:11" ht="38.25">
      <c r="A90" s="24">
        <v>5</v>
      </c>
      <c r="B90" s="24" t="s">
        <v>126</v>
      </c>
      <c r="C90" s="24" t="s">
        <v>361</v>
      </c>
      <c r="D90" s="24" t="s">
        <v>362</v>
      </c>
      <c r="E90" s="25">
        <v>1795</v>
      </c>
      <c r="F90" s="24" t="s">
        <v>127</v>
      </c>
      <c r="G90" s="24" t="s">
        <v>36</v>
      </c>
      <c r="H90" s="24" t="s">
        <v>21200</v>
      </c>
      <c r="I90" s="28"/>
      <c r="J90" s="28"/>
      <c r="K90" s="28"/>
    </row>
    <row r="91" spans="1:11" ht="38.25">
      <c r="A91" s="24">
        <v>6</v>
      </c>
      <c r="B91" s="24" t="s">
        <v>128</v>
      </c>
      <c r="C91" s="24" t="s">
        <v>361</v>
      </c>
      <c r="D91" s="24" t="s">
        <v>362</v>
      </c>
      <c r="E91" s="25">
        <v>2829</v>
      </c>
      <c r="F91" s="24" t="s">
        <v>129</v>
      </c>
      <c r="G91" s="24" t="s">
        <v>42</v>
      </c>
      <c r="H91" s="24" t="s">
        <v>21200</v>
      </c>
      <c r="I91" s="28"/>
      <c r="J91" s="28"/>
      <c r="K91" s="28"/>
    </row>
    <row r="92" spans="1:11" ht="25.5">
      <c r="A92" s="24">
        <v>7</v>
      </c>
      <c r="B92" s="24" t="s">
        <v>130</v>
      </c>
      <c r="C92" s="24" t="s">
        <v>361</v>
      </c>
      <c r="D92" s="24" t="s">
        <v>362</v>
      </c>
      <c r="E92" s="25">
        <v>2076</v>
      </c>
      <c r="F92" s="24" t="s">
        <v>131</v>
      </c>
      <c r="G92" s="24" t="s">
        <v>32</v>
      </c>
      <c r="H92" s="24" t="s">
        <v>21201</v>
      </c>
      <c r="I92" s="28"/>
      <c r="J92" s="28"/>
      <c r="K92" s="28"/>
    </row>
    <row r="93" spans="1:11" ht="51">
      <c r="A93" s="24">
        <v>8</v>
      </c>
      <c r="B93" s="24" t="s">
        <v>132</v>
      </c>
      <c r="C93" s="24" t="s">
        <v>361</v>
      </c>
      <c r="D93" s="24" t="s">
        <v>362</v>
      </c>
      <c r="E93" s="25">
        <v>5000</v>
      </c>
      <c r="F93" s="24" t="s">
        <v>133</v>
      </c>
      <c r="G93" s="24" t="s">
        <v>134</v>
      </c>
      <c r="H93" s="24" t="s">
        <v>21201</v>
      </c>
      <c r="I93" s="28"/>
      <c r="J93" s="28"/>
      <c r="K93" s="28"/>
    </row>
    <row r="94" spans="1:11" ht="38.25">
      <c r="A94" s="24">
        <v>9</v>
      </c>
      <c r="B94" s="24" t="s">
        <v>135</v>
      </c>
      <c r="C94" s="24" t="s">
        <v>361</v>
      </c>
      <c r="D94" s="24" t="s">
        <v>362</v>
      </c>
      <c r="E94" s="25">
        <v>3472</v>
      </c>
      <c r="F94" s="24" t="s">
        <v>136</v>
      </c>
      <c r="G94" s="24"/>
      <c r="H94" s="24" t="s">
        <v>21201</v>
      </c>
      <c r="I94" s="28"/>
      <c r="J94" s="28"/>
      <c r="K94" s="28"/>
    </row>
    <row r="95" spans="1:11" ht="51">
      <c r="A95" s="24">
        <v>10</v>
      </c>
      <c r="B95" s="24" t="s">
        <v>137</v>
      </c>
      <c r="C95" s="24" t="s">
        <v>361</v>
      </c>
      <c r="D95" s="24" t="s">
        <v>362</v>
      </c>
      <c r="E95" s="25">
        <v>224</v>
      </c>
      <c r="F95" s="24" t="s">
        <v>138</v>
      </c>
      <c r="G95" s="24"/>
      <c r="H95" s="24" t="s">
        <v>21201</v>
      </c>
      <c r="I95" s="28"/>
      <c r="J95" s="28"/>
      <c r="K95" s="28"/>
    </row>
    <row r="96" spans="1:11" ht="38.25">
      <c r="A96" s="24">
        <v>11</v>
      </c>
      <c r="B96" s="24" t="s">
        <v>139</v>
      </c>
      <c r="C96" s="24" t="s">
        <v>361</v>
      </c>
      <c r="D96" s="24" t="s">
        <v>362</v>
      </c>
      <c r="E96" s="25">
        <v>2130</v>
      </c>
      <c r="F96" s="24" t="s">
        <v>140</v>
      </c>
      <c r="G96" s="24"/>
      <c r="H96" s="24" t="s">
        <v>21201</v>
      </c>
      <c r="I96" s="28"/>
      <c r="J96" s="28"/>
      <c r="K96" s="28"/>
    </row>
    <row r="97" spans="1:11">
      <c r="A97" s="327"/>
      <c r="B97" s="327" t="s">
        <v>363</v>
      </c>
      <c r="C97" s="327">
        <v>11</v>
      </c>
      <c r="D97" s="327"/>
      <c r="E97" s="490">
        <f>SUM(E86:E96)</f>
        <v>17842</v>
      </c>
      <c r="F97" s="327"/>
      <c r="G97" s="327"/>
      <c r="H97" s="327"/>
      <c r="I97" s="28"/>
      <c r="J97" s="28"/>
      <c r="K97" s="28"/>
    </row>
    <row r="98" spans="1:11" ht="25.5">
      <c r="A98" s="24">
        <v>1</v>
      </c>
      <c r="B98" s="24" t="s">
        <v>141</v>
      </c>
      <c r="C98" s="24" t="s">
        <v>361</v>
      </c>
      <c r="D98" s="24" t="s">
        <v>391</v>
      </c>
      <c r="E98" s="25">
        <v>172</v>
      </c>
      <c r="F98" s="24" t="s">
        <v>21202</v>
      </c>
      <c r="G98" s="24" t="s">
        <v>21203</v>
      </c>
      <c r="H98" s="24" t="s">
        <v>21192</v>
      </c>
      <c r="I98" s="28"/>
      <c r="J98" s="28"/>
      <c r="K98" s="28"/>
    </row>
    <row r="99" spans="1:11">
      <c r="A99" s="327"/>
      <c r="B99" s="327" t="s">
        <v>392</v>
      </c>
      <c r="C99" s="327">
        <v>1</v>
      </c>
      <c r="D99" s="327"/>
      <c r="E99" s="490">
        <f>SUM(E98)</f>
        <v>172</v>
      </c>
      <c r="F99" s="327"/>
      <c r="G99" s="327"/>
      <c r="H99" s="327"/>
      <c r="I99" s="28"/>
      <c r="J99" s="28"/>
      <c r="K99" s="28"/>
    </row>
    <row r="100" spans="1:11" ht="63.75">
      <c r="A100" s="24">
        <v>1</v>
      </c>
      <c r="B100" s="24" t="s">
        <v>142</v>
      </c>
      <c r="C100" s="24" t="s">
        <v>361</v>
      </c>
      <c r="D100" s="24" t="s">
        <v>366</v>
      </c>
      <c r="E100" s="25">
        <v>1500</v>
      </c>
      <c r="F100" s="24" t="s">
        <v>21204</v>
      </c>
      <c r="G100" s="24" t="s">
        <v>21205</v>
      </c>
      <c r="H100" s="24" t="s">
        <v>143</v>
      </c>
      <c r="I100" s="28"/>
      <c r="J100" s="28"/>
      <c r="K100" s="28"/>
    </row>
    <row r="101" spans="1:11" ht="38.25">
      <c r="A101" s="24">
        <v>2</v>
      </c>
      <c r="B101" s="24" t="s">
        <v>144</v>
      </c>
      <c r="C101" s="24" t="s">
        <v>361</v>
      </c>
      <c r="D101" s="24" t="s">
        <v>366</v>
      </c>
      <c r="E101" s="25">
        <v>225</v>
      </c>
      <c r="F101" s="24" t="s">
        <v>21206</v>
      </c>
      <c r="G101" s="24" t="s">
        <v>32</v>
      </c>
      <c r="H101" s="24" t="s">
        <v>21207</v>
      </c>
      <c r="I101" s="28"/>
      <c r="J101" s="28"/>
      <c r="K101" s="28"/>
    </row>
    <row r="102" spans="1:11" ht="25.5">
      <c r="A102" s="24">
        <v>3</v>
      </c>
      <c r="B102" s="24" t="s">
        <v>145</v>
      </c>
      <c r="C102" s="24" t="s">
        <v>361</v>
      </c>
      <c r="D102" s="24" t="s">
        <v>366</v>
      </c>
      <c r="E102" s="25">
        <v>150</v>
      </c>
      <c r="F102" s="24" t="s">
        <v>21208</v>
      </c>
      <c r="G102" s="24" t="s">
        <v>32</v>
      </c>
      <c r="H102" s="24" t="s">
        <v>146</v>
      </c>
      <c r="I102" s="28"/>
      <c r="J102" s="28"/>
      <c r="K102" s="28"/>
    </row>
    <row r="103" spans="1:11" ht="25.5">
      <c r="A103" s="24">
        <v>4</v>
      </c>
      <c r="B103" s="24" t="s">
        <v>147</v>
      </c>
      <c r="C103" s="24" t="s">
        <v>361</v>
      </c>
      <c r="D103" s="24" t="s">
        <v>366</v>
      </c>
      <c r="E103" s="25">
        <v>145</v>
      </c>
      <c r="F103" s="24" t="s">
        <v>148</v>
      </c>
      <c r="G103" s="24" t="s">
        <v>59</v>
      </c>
      <c r="H103" s="24" t="s">
        <v>143</v>
      </c>
      <c r="I103" s="28"/>
      <c r="J103" s="28"/>
      <c r="K103" s="28"/>
    </row>
    <row r="104" spans="1:11" ht="38.25">
      <c r="A104" s="24">
        <v>5</v>
      </c>
      <c r="B104" s="24" t="s">
        <v>149</v>
      </c>
      <c r="C104" s="24" t="s">
        <v>361</v>
      </c>
      <c r="D104" s="24" t="s">
        <v>366</v>
      </c>
      <c r="E104" s="25">
        <v>20</v>
      </c>
      <c r="F104" s="24" t="s">
        <v>150</v>
      </c>
      <c r="G104" s="24" t="s">
        <v>36</v>
      </c>
      <c r="H104" s="24" t="s">
        <v>151</v>
      </c>
      <c r="I104" s="28"/>
      <c r="J104" s="28"/>
      <c r="K104" s="28"/>
    </row>
    <row r="105" spans="1:11" ht="25.5">
      <c r="A105" s="24">
        <v>6</v>
      </c>
      <c r="B105" s="24" t="s">
        <v>152</v>
      </c>
      <c r="C105" s="24" t="s">
        <v>361</v>
      </c>
      <c r="D105" s="24" t="s">
        <v>366</v>
      </c>
      <c r="E105" s="25">
        <v>100</v>
      </c>
      <c r="F105" s="24" t="s">
        <v>21209</v>
      </c>
      <c r="G105" s="24" t="s">
        <v>153</v>
      </c>
      <c r="H105" s="24" t="s">
        <v>21192</v>
      </c>
      <c r="I105" s="28"/>
      <c r="J105" s="28"/>
      <c r="K105" s="28"/>
    </row>
    <row r="106" spans="1:11" ht="25.5">
      <c r="A106" s="24">
        <v>7</v>
      </c>
      <c r="B106" s="24" t="s">
        <v>154</v>
      </c>
      <c r="C106" s="24" t="s">
        <v>361</v>
      </c>
      <c r="D106" s="24" t="s">
        <v>366</v>
      </c>
      <c r="E106" s="25">
        <v>20</v>
      </c>
      <c r="F106" s="24" t="s">
        <v>21210</v>
      </c>
      <c r="G106" s="24" t="s">
        <v>38</v>
      </c>
      <c r="H106" s="24" t="s">
        <v>143</v>
      </c>
      <c r="I106" s="28"/>
      <c r="J106" s="28"/>
      <c r="K106" s="28"/>
    </row>
    <row r="107" spans="1:11" ht="25.5">
      <c r="A107" s="24">
        <v>8</v>
      </c>
      <c r="B107" s="24" t="s">
        <v>155</v>
      </c>
      <c r="C107" s="24" t="s">
        <v>361</v>
      </c>
      <c r="D107" s="24" t="s">
        <v>366</v>
      </c>
      <c r="E107" s="25">
        <v>1000</v>
      </c>
      <c r="F107" s="24" t="s">
        <v>21211</v>
      </c>
      <c r="G107" s="24" t="s">
        <v>156</v>
      </c>
      <c r="H107" s="24" t="s">
        <v>143</v>
      </c>
      <c r="I107" s="28"/>
      <c r="J107" s="28"/>
      <c r="K107" s="28"/>
    </row>
    <row r="108" spans="1:11" ht="25.5">
      <c r="A108" s="24">
        <v>9</v>
      </c>
      <c r="B108" s="24" t="s">
        <v>157</v>
      </c>
      <c r="C108" s="24" t="s">
        <v>361</v>
      </c>
      <c r="D108" s="24" t="s">
        <v>366</v>
      </c>
      <c r="E108" s="25">
        <v>10.8</v>
      </c>
      <c r="F108" s="24" t="s">
        <v>21212</v>
      </c>
      <c r="G108" s="24" t="s">
        <v>158</v>
      </c>
      <c r="H108" s="24" t="s">
        <v>159</v>
      </c>
      <c r="I108" s="28"/>
      <c r="J108" s="28"/>
      <c r="K108" s="28"/>
    </row>
    <row r="109" spans="1:11" ht="25.5">
      <c r="A109" s="24">
        <v>10</v>
      </c>
      <c r="B109" s="24" t="s">
        <v>160</v>
      </c>
      <c r="C109" s="24" t="s">
        <v>361</v>
      </c>
      <c r="D109" s="24" t="s">
        <v>366</v>
      </c>
      <c r="E109" s="25">
        <v>1200</v>
      </c>
      <c r="F109" s="24" t="s">
        <v>21213</v>
      </c>
      <c r="G109" s="24" t="s">
        <v>161</v>
      </c>
      <c r="H109" s="24" t="s">
        <v>162</v>
      </c>
      <c r="I109" s="28"/>
      <c r="J109" s="28"/>
      <c r="K109" s="28"/>
    </row>
    <row r="110" spans="1:11" ht="25.5">
      <c r="A110" s="24">
        <v>11</v>
      </c>
      <c r="B110" s="24" t="s">
        <v>163</v>
      </c>
      <c r="C110" s="24" t="s">
        <v>361</v>
      </c>
      <c r="D110" s="24" t="s">
        <v>366</v>
      </c>
      <c r="E110" s="25">
        <v>64</v>
      </c>
      <c r="F110" s="24" t="s">
        <v>164</v>
      </c>
      <c r="G110" s="329"/>
      <c r="H110" s="24" t="s">
        <v>21201</v>
      </c>
      <c r="I110" s="28"/>
      <c r="J110" s="28"/>
      <c r="K110" s="28"/>
    </row>
    <row r="111" spans="1:11" ht="25.5">
      <c r="A111" s="24">
        <v>12</v>
      </c>
      <c r="B111" s="24" t="s">
        <v>22577</v>
      </c>
      <c r="C111" s="24" t="s">
        <v>361</v>
      </c>
      <c r="D111" s="24" t="s">
        <v>366</v>
      </c>
      <c r="E111" s="25">
        <v>550</v>
      </c>
      <c r="F111" s="329"/>
      <c r="G111" s="329"/>
      <c r="H111" s="24" t="s">
        <v>22578</v>
      </c>
      <c r="I111" s="28"/>
      <c r="J111" s="28"/>
      <c r="K111" s="28"/>
    </row>
    <row r="112" spans="1:11">
      <c r="A112" s="327"/>
      <c r="B112" s="327" t="s">
        <v>365</v>
      </c>
      <c r="C112" s="327">
        <v>12</v>
      </c>
      <c r="D112" s="327"/>
      <c r="E112" s="490">
        <f>SUM(E100:E111)</f>
        <v>4984.8</v>
      </c>
      <c r="F112" s="327"/>
      <c r="G112" s="327"/>
      <c r="H112" s="327"/>
      <c r="I112" s="28"/>
      <c r="J112" s="28"/>
      <c r="K112" s="28"/>
    </row>
    <row r="113" spans="1:11" ht="38.25">
      <c r="A113" s="24">
        <v>1</v>
      </c>
      <c r="B113" s="24" t="s">
        <v>165</v>
      </c>
      <c r="C113" s="24" t="s">
        <v>361</v>
      </c>
      <c r="D113" s="24" t="s">
        <v>369</v>
      </c>
      <c r="E113" s="25">
        <v>1000</v>
      </c>
      <c r="F113" s="24" t="s">
        <v>166</v>
      </c>
      <c r="G113" s="24"/>
      <c r="H113" s="24" t="s">
        <v>21201</v>
      </c>
      <c r="I113" s="28"/>
      <c r="J113" s="28"/>
      <c r="K113" s="28"/>
    </row>
    <row r="114" spans="1:11">
      <c r="A114" s="327"/>
      <c r="B114" s="327" t="s">
        <v>370</v>
      </c>
      <c r="C114" s="327">
        <v>1</v>
      </c>
      <c r="D114" s="327"/>
      <c r="E114" s="490">
        <f>SUM(E113)</f>
        <v>1000</v>
      </c>
      <c r="F114" s="327"/>
      <c r="G114" s="327"/>
      <c r="H114" s="327"/>
      <c r="I114" s="28"/>
      <c r="J114" s="28"/>
      <c r="K114" s="28"/>
    </row>
    <row r="115" spans="1:11">
      <c r="A115" s="326"/>
      <c r="B115" s="326" t="s">
        <v>731</v>
      </c>
      <c r="C115" s="326">
        <f>C114+C112+C99+C97</f>
        <v>25</v>
      </c>
      <c r="D115" s="326"/>
      <c r="E115" s="326">
        <f>E114+E112+E99+E97</f>
        <v>23998.799999999999</v>
      </c>
      <c r="F115" s="326"/>
      <c r="G115" s="326"/>
      <c r="H115" s="326"/>
      <c r="I115" s="28"/>
      <c r="J115" s="28"/>
      <c r="K115" s="28"/>
    </row>
    <row r="116" spans="1:11" ht="25.5">
      <c r="A116" s="24">
        <v>1</v>
      </c>
      <c r="B116" s="24" t="s">
        <v>167</v>
      </c>
      <c r="C116" s="24" t="s">
        <v>2585</v>
      </c>
      <c r="D116" s="24" t="s">
        <v>374</v>
      </c>
      <c r="E116" s="678">
        <v>5</v>
      </c>
      <c r="F116" s="24" t="s">
        <v>21214</v>
      </c>
      <c r="G116" s="24" t="s">
        <v>32</v>
      </c>
      <c r="H116" s="24" t="s">
        <v>21215</v>
      </c>
      <c r="I116" s="28"/>
      <c r="J116" s="28"/>
      <c r="K116" s="28"/>
    </row>
    <row r="117" spans="1:11" ht="38.25">
      <c r="A117" s="24">
        <v>2</v>
      </c>
      <c r="B117" s="24" t="s">
        <v>21217</v>
      </c>
      <c r="C117" s="24" t="s">
        <v>2585</v>
      </c>
      <c r="D117" s="24" t="s">
        <v>374</v>
      </c>
      <c r="E117" s="678">
        <v>14</v>
      </c>
      <c r="F117" s="24" t="s">
        <v>21218</v>
      </c>
      <c r="G117" s="24" t="s">
        <v>170</v>
      </c>
      <c r="H117" s="24" t="s">
        <v>21219</v>
      </c>
      <c r="I117" s="28"/>
      <c r="J117" s="28"/>
      <c r="K117" s="28"/>
    </row>
    <row r="118" spans="1:11" ht="25.5">
      <c r="A118" s="24">
        <v>3</v>
      </c>
      <c r="B118" s="24" t="s">
        <v>21220</v>
      </c>
      <c r="C118" s="24" t="s">
        <v>2585</v>
      </c>
      <c r="D118" s="24" t="s">
        <v>374</v>
      </c>
      <c r="E118" s="678">
        <v>5</v>
      </c>
      <c r="F118" s="24" t="s">
        <v>171</v>
      </c>
      <c r="G118" s="24" t="s">
        <v>172</v>
      </c>
      <c r="H118" s="24" t="s">
        <v>173</v>
      </c>
      <c r="I118" s="28"/>
      <c r="J118" s="28"/>
      <c r="K118" s="28"/>
    </row>
    <row r="119" spans="1:11" ht="25.5">
      <c r="A119" s="24">
        <v>4</v>
      </c>
      <c r="B119" s="24" t="s">
        <v>174</v>
      </c>
      <c r="C119" s="24" t="s">
        <v>2585</v>
      </c>
      <c r="D119" s="24" t="s">
        <v>374</v>
      </c>
      <c r="E119" s="678">
        <v>5</v>
      </c>
      <c r="F119" s="24" t="s">
        <v>21221</v>
      </c>
      <c r="G119" s="24" t="s">
        <v>175</v>
      </c>
      <c r="H119" s="24" t="s">
        <v>21215</v>
      </c>
      <c r="I119" s="28"/>
      <c r="J119" s="28"/>
      <c r="K119" s="28"/>
    </row>
    <row r="120" spans="1:11" ht="25.5">
      <c r="A120" s="24">
        <v>5</v>
      </c>
      <c r="B120" s="24" t="s">
        <v>176</v>
      </c>
      <c r="C120" s="24" t="s">
        <v>2585</v>
      </c>
      <c r="D120" s="24" t="s">
        <v>374</v>
      </c>
      <c r="E120" s="678">
        <v>5</v>
      </c>
      <c r="F120" s="24" t="s">
        <v>21222</v>
      </c>
      <c r="G120" s="24" t="s">
        <v>177</v>
      </c>
      <c r="H120" s="24" t="s">
        <v>21215</v>
      </c>
      <c r="I120" s="28"/>
      <c r="J120" s="28"/>
      <c r="K120" s="28"/>
    </row>
    <row r="121" spans="1:11" ht="25.5">
      <c r="A121" s="24">
        <v>6</v>
      </c>
      <c r="B121" s="24" t="s">
        <v>178</v>
      </c>
      <c r="C121" s="24" t="s">
        <v>2585</v>
      </c>
      <c r="D121" s="24" t="s">
        <v>374</v>
      </c>
      <c r="E121" s="678">
        <v>5</v>
      </c>
      <c r="F121" s="24" t="s">
        <v>21223</v>
      </c>
      <c r="G121" s="24" t="s">
        <v>177</v>
      </c>
      <c r="H121" s="24" t="s">
        <v>21215</v>
      </c>
      <c r="I121" s="28"/>
      <c r="J121" s="28"/>
      <c r="K121" s="28"/>
    </row>
    <row r="122" spans="1:11" ht="63.75">
      <c r="A122" s="24">
        <v>7</v>
      </c>
      <c r="B122" s="24" t="s">
        <v>179</v>
      </c>
      <c r="C122" s="24" t="s">
        <v>2585</v>
      </c>
      <c r="D122" s="24" t="s">
        <v>374</v>
      </c>
      <c r="E122" s="678">
        <v>8</v>
      </c>
      <c r="F122" s="24" t="s">
        <v>21224</v>
      </c>
      <c r="G122" s="24" t="s">
        <v>21225</v>
      </c>
      <c r="H122" s="24" t="s">
        <v>21226</v>
      </c>
      <c r="I122" s="28"/>
      <c r="J122" s="28"/>
      <c r="K122" s="28"/>
    </row>
    <row r="123" spans="1:11" ht="25.5">
      <c r="A123" s="24">
        <v>8</v>
      </c>
      <c r="B123" s="24" t="s">
        <v>180</v>
      </c>
      <c r="C123" s="24" t="s">
        <v>2585</v>
      </c>
      <c r="D123" s="24" t="s">
        <v>374</v>
      </c>
      <c r="E123" s="678">
        <v>1</v>
      </c>
      <c r="F123" s="24" t="s">
        <v>21227</v>
      </c>
      <c r="G123" s="24" t="s">
        <v>181</v>
      </c>
      <c r="H123" s="24" t="s">
        <v>21215</v>
      </c>
      <c r="I123" s="28"/>
      <c r="J123" s="28"/>
      <c r="K123" s="28"/>
    </row>
    <row r="124" spans="1:11" ht="25.5">
      <c r="A124" s="24">
        <v>9</v>
      </c>
      <c r="B124" s="24" t="s">
        <v>182</v>
      </c>
      <c r="C124" s="24" t="s">
        <v>2585</v>
      </c>
      <c r="D124" s="24" t="s">
        <v>374</v>
      </c>
      <c r="E124" s="678">
        <v>5</v>
      </c>
      <c r="F124" s="24" t="s">
        <v>21228</v>
      </c>
      <c r="G124" s="24" t="s">
        <v>183</v>
      </c>
      <c r="H124" s="24" t="s">
        <v>21215</v>
      </c>
      <c r="I124" s="28"/>
      <c r="J124" s="28"/>
      <c r="K124" s="28"/>
    </row>
    <row r="125" spans="1:11" ht="38.25">
      <c r="A125" s="24">
        <v>10</v>
      </c>
      <c r="B125" s="24" t="s">
        <v>184</v>
      </c>
      <c r="C125" s="24" t="s">
        <v>2585</v>
      </c>
      <c r="D125" s="24" t="s">
        <v>374</v>
      </c>
      <c r="E125" s="678">
        <v>5</v>
      </c>
      <c r="F125" s="24" t="s">
        <v>21229</v>
      </c>
      <c r="G125" s="24" t="s">
        <v>185</v>
      </c>
      <c r="H125" s="24" t="s">
        <v>186</v>
      </c>
      <c r="I125" s="28"/>
      <c r="J125" s="28"/>
      <c r="K125" s="28"/>
    </row>
    <row r="126" spans="1:11" ht="38.25">
      <c r="A126" s="24">
        <v>11</v>
      </c>
      <c r="B126" s="24" t="s">
        <v>187</v>
      </c>
      <c r="C126" s="24" t="s">
        <v>2585</v>
      </c>
      <c r="D126" s="24" t="s">
        <v>374</v>
      </c>
      <c r="E126" s="678">
        <v>5</v>
      </c>
      <c r="F126" s="24" t="s">
        <v>188</v>
      </c>
      <c r="G126" s="24" t="s">
        <v>46</v>
      </c>
      <c r="H126" s="24" t="s">
        <v>189</v>
      </c>
      <c r="I126" s="28"/>
      <c r="J126" s="28"/>
      <c r="K126" s="28"/>
    </row>
    <row r="127" spans="1:11" ht="25.5">
      <c r="A127" s="24">
        <v>12</v>
      </c>
      <c r="B127" s="24" t="s">
        <v>190</v>
      </c>
      <c r="C127" s="24" t="s">
        <v>2585</v>
      </c>
      <c r="D127" s="24" t="s">
        <v>374</v>
      </c>
      <c r="E127" s="678">
        <v>7</v>
      </c>
      <c r="F127" s="24" t="s">
        <v>21230</v>
      </c>
      <c r="G127" s="24" t="s">
        <v>191</v>
      </c>
      <c r="H127" s="24" t="s">
        <v>189</v>
      </c>
      <c r="I127" s="28"/>
      <c r="J127" s="28"/>
      <c r="K127" s="28"/>
    </row>
    <row r="128" spans="1:11" ht="25.5">
      <c r="A128" s="24">
        <v>13</v>
      </c>
      <c r="B128" s="24" t="s">
        <v>192</v>
      </c>
      <c r="C128" s="24" t="s">
        <v>2585</v>
      </c>
      <c r="D128" s="24" t="s">
        <v>374</v>
      </c>
      <c r="E128" s="678">
        <v>9</v>
      </c>
      <c r="F128" s="24" t="s">
        <v>21231</v>
      </c>
      <c r="G128" s="24" t="s">
        <v>71</v>
      </c>
      <c r="H128" s="24" t="s">
        <v>21232</v>
      </c>
      <c r="I128" s="28"/>
      <c r="J128" s="28"/>
      <c r="K128" s="28"/>
    </row>
    <row r="129" spans="1:11" ht="25.5">
      <c r="A129" s="24">
        <v>14</v>
      </c>
      <c r="B129" s="24" t="s">
        <v>193</v>
      </c>
      <c r="C129" s="24" t="s">
        <v>2585</v>
      </c>
      <c r="D129" s="24" t="s">
        <v>374</v>
      </c>
      <c r="E129" s="678">
        <v>1.9</v>
      </c>
      <c r="F129" s="24" t="s">
        <v>21169</v>
      </c>
      <c r="G129" s="24" t="s">
        <v>194</v>
      </c>
      <c r="H129" s="24" t="s">
        <v>21233</v>
      </c>
      <c r="I129" s="28"/>
      <c r="J129" s="28"/>
      <c r="K129" s="28"/>
    </row>
    <row r="130" spans="1:11" ht="25.5">
      <c r="A130" s="24">
        <v>15</v>
      </c>
      <c r="B130" s="24" t="s">
        <v>195</v>
      </c>
      <c r="C130" s="24" t="s">
        <v>2585</v>
      </c>
      <c r="D130" s="24" t="s">
        <v>374</v>
      </c>
      <c r="E130" s="678">
        <v>651.59100000000001</v>
      </c>
      <c r="F130" s="24" t="s">
        <v>21234</v>
      </c>
      <c r="G130" s="24" t="s">
        <v>196</v>
      </c>
      <c r="H130" s="24" t="s">
        <v>197</v>
      </c>
      <c r="I130" s="28"/>
      <c r="J130" s="28"/>
      <c r="K130" s="28"/>
    </row>
    <row r="131" spans="1:11">
      <c r="A131" s="327"/>
      <c r="B131" s="327" t="s">
        <v>375</v>
      </c>
      <c r="C131" s="327">
        <v>15</v>
      </c>
      <c r="D131" s="327"/>
      <c r="E131" s="490">
        <f>SUM(E116:E130)</f>
        <v>732.49099999999999</v>
      </c>
      <c r="F131" s="327"/>
      <c r="G131" s="327"/>
      <c r="H131" s="327"/>
      <c r="I131" s="28"/>
      <c r="J131" s="28"/>
      <c r="K131" s="28"/>
    </row>
    <row r="132" spans="1:11" ht="25.5">
      <c r="A132" s="24">
        <v>1</v>
      </c>
      <c r="B132" s="24" t="s">
        <v>168</v>
      </c>
      <c r="C132" s="24" t="s">
        <v>2585</v>
      </c>
      <c r="D132" s="24" t="s">
        <v>376</v>
      </c>
      <c r="E132" s="25">
        <v>5</v>
      </c>
      <c r="F132" s="24" t="s">
        <v>21216</v>
      </c>
      <c r="G132" s="24" t="s">
        <v>32</v>
      </c>
      <c r="H132" s="24" t="s">
        <v>169</v>
      </c>
      <c r="I132" s="28"/>
      <c r="J132" s="28"/>
      <c r="K132" s="28"/>
    </row>
    <row r="133" spans="1:11" ht="25.5">
      <c r="A133" s="24">
        <v>2</v>
      </c>
      <c r="B133" s="24" t="s">
        <v>198</v>
      </c>
      <c r="C133" s="24" t="s">
        <v>2585</v>
      </c>
      <c r="D133" s="24" t="s">
        <v>376</v>
      </c>
      <c r="E133" s="25">
        <v>6.7000000000000004E-2</v>
      </c>
      <c r="F133" s="24" t="s">
        <v>199</v>
      </c>
      <c r="G133" s="24" t="s">
        <v>200</v>
      </c>
      <c r="H133" s="24" t="s">
        <v>201</v>
      </c>
      <c r="I133" s="28"/>
      <c r="J133" s="28"/>
      <c r="K133" s="28"/>
    </row>
    <row r="134" spans="1:11" ht="25.5">
      <c r="A134" s="24">
        <v>3</v>
      </c>
      <c r="B134" s="24" t="s">
        <v>202</v>
      </c>
      <c r="C134" s="24" t="s">
        <v>2585</v>
      </c>
      <c r="D134" s="24" t="s">
        <v>376</v>
      </c>
      <c r="E134" s="25">
        <v>3.2300000000000002E-2</v>
      </c>
      <c r="F134" s="24" t="s">
        <v>21235</v>
      </c>
      <c r="G134" s="24" t="s">
        <v>203</v>
      </c>
      <c r="H134" s="24" t="s">
        <v>201</v>
      </c>
      <c r="I134" s="28"/>
      <c r="J134" s="28"/>
      <c r="K134" s="28"/>
    </row>
    <row r="135" spans="1:11" ht="25.5">
      <c r="A135" s="24">
        <v>4</v>
      </c>
      <c r="B135" s="24" t="s">
        <v>204</v>
      </c>
      <c r="C135" s="24" t="s">
        <v>2585</v>
      </c>
      <c r="D135" s="24" t="s">
        <v>376</v>
      </c>
      <c r="E135" s="25">
        <v>0.09</v>
      </c>
      <c r="F135" s="24" t="s">
        <v>21236</v>
      </c>
      <c r="G135" s="24" t="s">
        <v>205</v>
      </c>
      <c r="H135" s="24" t="s">
        <v>206</v>
      </c>
      <c r="I135" s="28"/>
      <c r="J135" s="28"/>
      <c r="K135" s="28"/>
    </row>
    <row r="136" spans="1:11" ht="38.25">
      <c r="A136" s="24">
        <v>5</v>
      </c>
      <c r="B136" s="24" t="s">
        <v>207</v>
      </c>
      <c r="C136" s="24" t="s">
        <v>2585</v>
      </c>
      <c r="D136" s="24" t="s">
        <v>376</v>
      </c>
      <c r="E136" s="25"/>
      <c r="F136" s="24" t="s">
        <v>208</v>
      </c>
      <c r="G136" s="24" t="s">
        <v>209</v>
      </c>
      <c r="H136" s="24" t="s">
        <v>21201</v>
      </c>
      <c r="I136" s="28"/>
      <c r="J136" s="28"/>
      <c r="K136" s="28"/>
    </row>
    <row r="137" spans="1:11" ht="38.25">
      <c r="A137" s="24">
        <v>6</v>
      </c>
      <c r="B137" s="24" t="s">
        <v>210</v>
      </c>
      <c r="C137" s="24" t="s">
        <v>2585</v>
      </c>
      <c r="D137" s="24" t="s">
        <v>376</v>
      </c>
      <c r="E137" s="25"/>
      <c r="F137" s="24" t="s">
        <v>211</v>
      </c>
      <c r="G137" s="24" t="s">
        <v>209</v>
      </c>
      <c r="H137" s="24" t="s">
        <v>21201</v>
      </c>
      <c r="I137" s="28"/>
      <c r="J137" s="28"/>
      <c r="K137" s="28"/>
    </row>
    <row r="138" spans="1:11" ht="25.5">
      <c r="A138" s="24">
        <v>7</v>
      </c>
      <c r="B138" s="24" t="s">
        <v>212</v>
      </c>
      <c r="C138" s="24" t="s">
        <v>2585</v>
      </c>
      <c r="D138" s="24" t="s">
        <v>376</v>
      </c>
      <c r="E138" s="25"/>
      <c r="F138" s="24" t="s">
        <v>213</v>
      </c>
      <c r="G138" s="24" t="s">
        <v>209</v>
      </c>
      <c r="H138" s="24" t="s">
        <v>21201</v>
      </c>
      <c r="I138" s="28"/>
      <c r="J138" s="28"/>
      <c r="K138" s="28"/>
    </row>
    <row r="139" spans="1:11" ht="63.75">
      <c r="A139" s="24">
        <v>8</v>
      </c>
      <c r="B139" s="24" t="s">
        <v>214</v>
      </c>
      <c r="C139" s="24" t="s">
        <v>2585</v>
      </c>
      <c r="D139" s="24" t="s">
        <v>376</v>
      </c>
      <c r="E139" s="25"/>
      <c r="F139" s="24" t="s">
        <v>215</v>
      </c>
      <c r="G139" s="24" t="s">
        <v>216</v>
      </c>
      <c r="H139" s="24" t="s">
        <v>21201</v>
      </c>
      <c r="I139" s="28"/>
      <c r="J139" s="28"/>
      <c r="K139" s="28"/>
    </row>
    <row r="140" spans="1:11" ht="51">
      <c r="A140" s="24">
        <v>9</v>
      </c>
      <c r="B140" s="24" t="s">
        <v>217</v>
      </c>
      <c r="C140" s="24" t="s">
        <v>2585</v>
      </c>
      <c r="D140" s="24" t="s">
        <v>376</v>
      </c>
      <c r="E140" s="25"/>
      <c r="F140" s="24" t="s">
        <v>218</v>
      </c>
      <c r="G140" s="24" t="s">
        <v>219</v>
      </c>
      <c r="H140" s="24" t="s">
        <v>21201</v>
      </c>
      <c r="I140" s="28"/>
      <c r="J140" s="28"/>
      <c r="K140" s="28"/>
    </row>
    <row r="141" spans="1:11" ht="38.25">
      <c r="A141" s="24">
        <v>10</v>
      </c>
      <c r="B141" s="24" t="s">
        <v>220</v>
      </c>
      <c r="C141" s="24" t="s">
        <v>2585</v>
      </c>
      <c r="D141" s="24" t="s">
        <v>376</v>
      </c>
      <c r="E141" s="25"/>
      <c r="F141" s="24" t="s">
        <v>221</v>
      </c>
      <c r="G141" s="24" t="s">
        <v>222</v>
      </c>
      <c r="H141" s="24" t="s">
        <v>21201</v>
      </c>
      <c r="I141" s="28"/>
      <c r="J141" s="28"/>
      <c r="K141" s="28"/>
    </row>
    <row r="142" spans="1:11" ht="51">
      <c r="A142" s="24">
        <v>11</v>
      </c>
      <c r="B142" s="24" t="s">
        <v>223</v>
      </c>
      <c r="C142" s="24" t="s">
        <v>2585</v>
      </c>
      <c r="D142" s="24" t="s">
        <v>376</v>
      </c>
      <c r="E142" s="25"/>
      <c r="F142" s="24" t="s">
        <v>224</v>
      </c>
      <c r="G142" s="24" t="s">
        <v>222</v>
      </c>
      <c r="H142" s="24" t="s">
        <v>21201</v>
      </c>
      <c r="I142" s="28"/>
      <c r="J142" s="28"/>
      <c r="K142" s="28"/>
    </row>
    <row r="143" spans="1:11" ht="25.5">
      <c r="A143" s="24">
        <v>12</v>
      </c>
      <c r="B143" s="24" t="s">
        <v>225</v>
      </c>
      <c r="C143" s="24" t="s">
        <v>2585</v>
      </c>
      <c r="D143" s="24" t="s">
        <v>376</v>
      </c>
      <c r="E143" s="25"/>
      <c r="F143" s="24" t="s">
        <v>226</v>
      </c>
      <c r="G143" s="24" t="s">
        <v>227</v>
      </c>
      <c r="H143" s="24" t="s">
        <v>21201</v>
      </c>
      <c r="I143" s="28"/>
      <c r="J143" s="28"/>
      <c r="K143" s="28"/>
    </row>
    <row r="144" spans="1:11" ht="25.5">
      <c r="A144" s="24">
        <v>13</v>
      </c>
      <c r="B144" s="24" t="s">
        <v>228</v>
      </c>
      <c r="C144" s="24" t="s">
        <v>2585</v>
      </c>
      <c r="D144" s="24" t="s">
        <v>376</v>
      </c>
      <c r="E144" s="25"/>
      <c r="F144" s="24" t="s">
        <v>229</v>
      </c>
      <c r="G144" s="24" t="s">
        <v>230</v>
      </c>
      <c r="H144" s="24" t="s">
        <v>21201</v>
      </c>
      <c r="I144" s="28"/>
      <c r="J144" s="28"/>
      <c r="K144" s="28"/>
    </row>
    <row r="145" spans="1:11" ht="25.5">
      <c r="A145" s="24">
        <v>14</v>
      </c>
      <c r="B145" s="24" t="s">
        <v>231</v>
      </c>
      <c r="C145" s="24" t="s">
        <v>2585</v>
      </c>
      <c r="D145" s="24" t="s">
        <v>376</v>
      </c>
      <c r="E145" s="25"/>
      <c r="F145" s="24" t="s">
        <v>232</v>
      </c>
      <c r="G145" s="24" t="s">
        <v>233</v>
      </c>
      <c r="H145" s="24" t="s">
        <v>21201</v>
      </c>
      <c r="I145" s="28"/>
      <c r="J145" s="28"/>
      <c r="K145" s="28"/>
    </row>
    <row r="146" spans="1:11" ht="38.25">
      <c r="A146" s="24">
        <v>15</v>
      </c>
      <c r="B146" s="24" t="s">
        <v>234</v>
      </c>
      <c r="C146" s="24" t="s">
        <v>2585</v>
      </c>
      <c r="D146" s="24" t="s">
        <v>376</v>
      </c>
      <c r="E146" s="25"/>
      <c r="F146" s="24" t="s">
        <v>235</v>
      </c>
      <c r="G146" s="24" t="s">
        <v>236</v>
      </c>
      <c r="H146" s="24" t="s">
        <v>21201</v>
      </c>
      <c r="I146" s="28"/>
      <c r="J146" s="28"/>
      <c r="K146" s="28"/>
    </row>
    <row r="147" spans="1:11" ht="63.75">
      <c r="A147" s="24">
        <v>16</v>
      </c>
      <c r="B147" s="24" t="s">
        <v>237</v>
      </c>
      <c r="C147" s="24" t="s">
        <v>2585</v>
      </c>
      <c r="D147" s="24" t="s">
        <v>376</v>
      </c>
      <c r="E147" s="25"/>
      <c r="F147" s="24" t="s">
        <v>238</v>
      </c>
      <c r="G147" s="24" t="s">
        <v>239</v>
      </c>
      <c r="H147" s="24" t="s">
        <v>21201</v>
      </c>
      <c r="I147" s="28"/>
      <c r="J147" s="28"/>
      <c r="K147" s="28"/>
    </row>
    <row r="148" spans="1:11" ht="25.5">
      <c r="A148" s="24">
        <v>17</v>
      </c>
      <c r="B148" s="24" t="s">
        <v>240</v>
      </c>
      <c r="C148" s="24" t="s">
        <v>2585</v>
      </c>
      <c r="D148" s="24" t="s">
        <v>376</v>
      </c>
      <c r="E148" s="25"/>
      <c r="F148" s="24" t="s">
        <v>241</v>
      </c>
      <c r="G148" s="24" t="s">
        <v>242</v>
      </c>
      <c r="H148" s="24" t="s">
        <v>21201</v>
      </c>
      <c r="I148" s="28"/>
      <c r="J148" s="28"/>
      <c r="K148" s="28"/>
    </row>
    <row r="149" spans="1:11" ht="38.25">
      <c r="A149" s="24">
        <v>18</v>
      </c>
      <c r="B149" s="24" t="s">
        <v>243</v>
      </c>
      <c r="C149" s="24" t="s">
        <v>2585</v>
      </c>
      <c r="D149" s="24" t="s">
        <v>376</v>
      </c>
      <c r="E149" s="25"/>
      <c r="F149" s="24" t="s">
        <v>244</v>
      </c>
      <c r="G149" s="24" t="s">
        <v>245</v>
      </c>
      <c r="H149" s="24" t="s">
        <v>21201</v>
      </c>
      <c r="I149" s="28"/>
      <c r="J149" s="28"/>
      <c r="K149" s="28"/>
    </row>
    <row r="150" spans="1:11" ht="25.5">
      <c r="A150" s="24">
        <v>19</v>
      </c>
      <c r="B150" s="24" t="s">
        <v>22583</v>
      </c>
      <c r="C150" s="24" t="s">
        <v>2585</v>
      </c>
      <c r="D150" s="24" t="s">
        <v>376</v>
      </c>
      <c r="E150" s="25"/>
      <c r="F150" s="329"/>
      <c r="G150" s="329"/>
      <c r="H150" s="24" t="s">
        <v>22578</v>
      </c>
      <c r="I150" s="28"/>
      <c r="J150" s="28"/>
      <c r="K150" s="28"/>
    </row>
    <row r="151" spans="1:11" ht="25.5">
      <c r="A151" s="24">
        <v>20</v>
      </c>
      <c r="B151" s="24" t="s">
        <v>22584</v>
      </c>
      <c r="C151" s="24" t="s">
        <v>2585</v>
      </c>
      <c r="D151" s="24" t="s">
        <v>376</v>
      </c>
      <c r="E151" s="25"/>
      <c r="F151" s="329"/>
      <c r="G151" s="329"/>
      <c r="H151" s="24" t="s">
        <v>22578</v>
      </c>
      <c r="I151" s="28"/>
      <c r="J151" s="28"/>
      <c r="K151" s="28"/>
    </row>
    <row r="152" spans="1:11" ht="25.5">
      <c r="A152" s="24">
        <v>21</v>
      </c>
      <c r="B152" s="24" t="s">
        <v>22585</v>
      </c>
      <c r="C152" s="24" t="s">
        <v>2585</v>
      </c>
      <c r="D152" s="24" t="s">
        <v>376</v>
      </c>
      <c r="E152" s="25"/>
      <c r="F152" s="329"/>
      <c r="G152" s="329"/>
      <c r="H152" s="24" t="s">
        <v>22578</v>
      </c>
      <c r="I152" s="28"/>
      <c r="J152" s="28"/>
      <c r="K152" s="28"/>
    </row>
    <row r="153" spans="1:11" ht="25.5">
      <c r="A153" s="24">
        <v>22</v>
      </c>
      <c r="B153" s="24" t="s">
        <v>22586</v>
      </c>
      <c r="C153" s="24" t="s">
        <v>2585</v>
      </c>
      <c r="D153" s="24" t="s">
        <v>376</v>
      </c>
      <c r="E153" s="25"/>
      <c r="F153" s="329"/>
      <c r="G153" s="329"/>
      <c r="H153" s="24" t="s">
        <v>22578</v>
      </c>
      <c r="I153" s="28"/>
      <c r="J153" s="28"/>
      <c r="K153" s="28"/>
    </row>
    <row r="154" spans="1:11" ht="25.5">
      <c r="A154" s="24">
        <v>23</v>
      </c>
      <c r="B154" s="24" t="s">
        <v>22587</v>
      </c>
      <c r="C154" s="24" t="s">
        <v>2585</v>
      </c>
      <c r="D154" s="24" t="s">
        <v>376</v>
      </c>
      <c r="E154" s="25"/>
      <c r="F154" s="329"/>
      <c r="G154" s="329"/>
      <c r="H154" s="24" t="s">
        <v>22578</v>
      </c>
      <c r="I154" s="28"/>
      <c r="J154" s="28"/>
      <c r="K154" s="28"/>
    </row>
    <row r="155" spans="1:11" ht="25.5">
      <c r="A155" s="24">
        <v>24</v>
      </c>
      <c r="B155" s="24" t="s">
        <v>22588</v>
      </c>
      <c r="C155" s="24" t="s">
        <v>2585</v>
      </c>
      <c r="D155" s="24" t="s">
        <v>376</v>
      </c>
      <c r="E155" s="25"/>
      <c r="F155" s="329"/>
      <c r="G155" s="329"/>
      <c r="H155" s="24" t="s">
        <v>22578</v>
      </c>
      <c r="I155" s="28"/>
      <c r="J155" s="28"/>
      <c r="K155" s="28"/>
    </row>
    <row r="156" spans="1:11" ht="25.5">
      <c r="A156" s="24">
        <v>25</v>
      </c>
      <c r="B156" s="24" t="s">
        <v>22589</v>
      </c>
      <c r="C156" s="24" t="s">
        <v>2585</v>
      </c>
      <c r="D156" s="24" t="s">
        <v>376</v>
      </c>
      <c r="E156" s="25"/>
      <c r="F156" s="329"/>
      <c r="G156" s="329"/>
      <c r="H156" s="24" t="s">
        <v>22578</v>
      </c>
      <c r="I156" s="28"/>
      <c r="J156" s="28"/>
      <c r="K156" s="28"/>
    </row>
    <row r="157" spans="1:11" ht="25.5">
      <c r="A157" s="24">
        <v>26</v>
      </c>
      <c r="B157" s="24" t="s">
        <v>22590</v>
      </c>
      <c r="C157" s="24" t="s">
        <v>2585</v>
      </c>
      <c r="D157" s="24" t="s">
        <v>376</v>
      </c>
      <c r="E157" s="25"/>
      <c r="F157" s="329"/>
      <c r="G157" s="329"/>
      <c r="H157" s="24" t="s">
        <v>22578</v>
      </c>
      <c r="I157" s="28"/>
      <c r="J157" s="28"/>
      <c r="K157" s="28"/>
    </row>
    <row r="158" spans="1:11" ht="25.5">
      <c r="A158" s="24">
        <v>27</v>
      </c>
      <c r="B158" s="24" t="s">
        <v>22591</v>
      </c>
      <c r="C158" s="24" t="s">
        <v>2585</v>
      </c>
      <c r="D158" s="24" t="s">
        <v>376</v>
      </c>
      <c r="E158" s="25"/>
      <c r="F158" s="329"/>
      <c r="G158" s="329"/>
      <c r="H158" s="24" t="s">
        <v>22578</v>
      </c>
      <c r="I158" s="28"/>
      <c r="J158" s="28"/>
      <c r="K158" s="28"/>
    </row>
    <row r="159" spans="1:11" ht="25.5">
      <c r="A159" s="24">
        <v>28</v>
      </c>
      <c r="B159" s="24" t="s">
        <v>22592</v>
      </c>
      <c r="C159" s="24" t="s">
        <v>2585</v>
      </c>
      <c r="D159" s="24" t="s">
        <v>376</v>
      </c>
      <c r="E159" s="25"/>
      <c r="F159" s="329"/>
      <c r="G159" s="329"/>
      <c r="H159" s="24" t="s">
        <v>22578</v>
      </c>
      <c r="I159" s="28"/>
      <c r="J159" s="28"/>
      <c r="K159" s="28"/>
    </row>
    <row r="160" spans="1:11" ht="25.5">
      <c r="A160" s="24">
        <v>29</v>
      </c>
      <c r="B160" s="24" t="s">
        <v>22593</v>
      </c>
      <c r="C160" s="24" t="s">
        <v>2585</v>
      </c>
      <c r="D160" s="24" t="s">
        <v>376</v>
      </c>
      <c r="E160" s="25"/>
      <c r="F160" s="329"/>
      <c r="G160" s="329"/>
      <c r="H160" s="24" t="s">
        <v>22578</v>
      </c>
      <c r="I160" s="28"/>
      <c r="J160" s="28"/>
      <c r="K160" s="28"/>
    </row>
    <row r="161" spans="1:11" ht="25.5">
      <c r="A161" s="24">
        <v>30</v>
      </c>
      <c r="B161" s="24" t="s">
        <v>22594</v>
      </c>
      <c r="C161" s="24" t="s">
        <v>2585</v>
      </c>
      <c r="D161" s="24" t="s">
        <v>376</v>
      </c>
      <c r="E161" s="25"/>
      <c r="F161" s="329"/>
      <c r="G161" s="329"/>
      <c r="H161" s="24" t="s">
        <v>22578</v>
      </c>
      <c r="I161" s="28"/>
      <c r="J161" s="28"/>
      <c r="K161" s="28"/>
    </row>
    <row r="162" spans="1:11">
      <c r="A162" s="327"/>
      <c r="B162" s="327" t="s">
        <v>377</v>
      </c>
      <c r="C162" s="327">
        <v>30</v>
      </c>
      <c r="D162" s="327"/>
      <c r="E162" s="490">
        <f>SUM(E132:E161)</f>
        <v>5.1893000000000002</v>
      </c>
      <c r="F162" s="327"/>
      <c r="G162" s="327"/>
      <c r="H162" s="327"/>
      <c r="I162" s="28"/>
      <c r="J162" s="28"/>
      <c r="K162" s="28"/>
    </row>
    <row r="163" spans="1:11" ht="25.5">
      <c r="A163" s="24">
        <v>1</v>
      </c>
      <c r="B163" s="24" t="s">
        <v>246</v>
      </c>
      <c r="C163" s="24" t="s">
        <v>2585</v>
      </c>
      <c r="D163" s="24" t="s">
        <v>378</v>
      </c>
      <c r="E163" s="25">
        <v>90</v>
      </c>
      <c r="F163" s="24" t="s">
        <v>21237</v>
      </c>
      <c r="G163" s="24" t="s">
        <v>247</v>
      </c>
      <c r="H163" s="24" t="s">
        <v>201</v>
      </c>
      <c r="I163" s="28"/>
      <c r="J163" s="28"/>
      <c r="K163" s="28"/>
    </row>
    <row r="164" spans="1:11" ht="25.5">
      <c r="A164" s="24">
        <v>2</v>
      </c>
      <c r="B164" s="24" t="s">
        <v>21238</v>
      </c>
      <c r="C164" s="24" t="s">
        <v>2585</v>
      </c>
      <c r="D164" s="24" t="s">
        <v>378</v>
      </c>
      <c r="E164" s="25">
        <v>150</v>
      </c>
      <c r="F164" s="24" t="s">
        <v>21239</v>
      </c>
      <c r="G164" s="24" t="s">
        <v>32</v>
      </c>
      <c r="H164" s="24" t="s">
        <v>21240</v>
      </c>
      <c r="I164" s="28"/>
      <c r="J164" s="28"/>
      <c r="K164" s="28"/>
    </row>
    <row r="165" spans="1:11" ht="25.5">
      <c r="A165" s="24">
        <v>3</v>
      </c>
      <c r="B165" s="24" t="s">
        <v>21241</v>
      </c>
      <c r="C165" s="24" t="s">
        <v>2585</v>
      </c>
      <c r="D165" s="24" t="s">
        <v>378</v>
      </c>
      <c r="E165" s="25">
        <v>120</v>
      </c>
      <c r="F165" s="24" t="s">
        <v>21242</v>
      </c>
      <c r="G165" s="24" t="s">
        <v>46</v>
      </c>
      <c r="H165" s="24" t="s">
        <v>248</v>
      </c>
      <c r="I165" s="28"/>
      <c r="J165" s="28"/>
      <c r="K165" s="28"/>
    </row>
    <row r="166" spans="1:11" ht="38.25">
      <c r="A166" s="24">
        <v>4</v>
      </c>
      <c r="B166" s="24" t="s">
        <v>21243</v>
      </c>
      <c r="C166" s="24" t="s">
        <v>2585</v>
      </c>
      <c r="D166" s="24" t="s">
        <v>378</v>
      </c>
      <c r="E166" s="25">
        <v>90</v>
      </c>
      <c r="F166" s="24" t="s">
        <v>21244</v>
      </c>
      <c r="G166" s="24" t="s">
        <v>249</v>
      </c>
      <c r="H166" s="24" t="s">
        <v>248</v>
      </c>
      <c r="I166" s="28"/>
      <c r="J166" s="28"/>
      <c r="K166" s="28"/>
    </row>
    <row r="167" spans="1:11" ht="38.25">
      <c r="A167" s="24">
        <v>5</v>
      </c>
      <c r="B167" s="24" t="s">
        <v>250</v>
      </c>
      <c r="C167" s="24" t="s">
        <v>2585</v>
      </c>
      <c r="D167" s="24" t="s">
        <v>378</v>
      </c>
      <c r="E167" s="25">
        <v>150</v>
      </c>
      <c r="F167" s="24" t="s">
        <v>21245</v>
      </c>
      <c r="G167" s="24" t="s">
        <v>249</v>
      </c>
      <c r="H167" s="24" t="s">
        <v>248</v>
      </c>
      <c r="I167" s="28"/>
      <c r="J167" s="28"/>
      <c r="K167" s="28"/>
    </row>
    <row r="168" spans="1:11" ht="25.5">
      <c r="A168" s="24">
        <v>6</v>
      </c>
      <c r="B168" s="24" t="s">
        <v>251</v>
      </c>
      <c r="C168" s="24" t="s">
        <v>2585</v>
      </c>
      <c r="D168" s="24" t="s">
        <v>378</v>
      </c>
      <c r="E168" s="25">
        <v>150</v>
      </c>
      <c r="F168" s="24" t="s">
        <v>21246</v>
      </c>
      <c r="G168" s="24" t="s">
        <v>252</v>
      </c>
      <c r="H168" s="24" t="s">
        <v>248</v>
      </c>
      <c r="I168" s="28"/>
      <c r="J168" s="28"/>
      <c r="K168" s="28"/>
    </row>
    <row r="169" spans="1:11" ht="25.5">
      <c r="A169" s="24">
        <v>7</v>
      </c>
      <c r="B169" s="24" t="s">
        <v>21247</v>
      </c>
      <c r="C169" s="24" t="s">
        <v>2585</v>
      </c>
      <c r="D169" s="24" t="s">
        <v>378</v>
      </c>
      <c r="E169" s="25">
        <v>180</v>
      </c>
      <c r="F169" s="24" t="s">
        <v>21248</v>
      </c>
      <c r="G169" s="24" t="s">
        <v>253</v>
      </c>
      <c r="H169" s="24" t="s">
        <v>248</v>
      </c>
      <c r="I169" s="28"/>
      <c r="J169" s="28"/>
      <c r="K169" s="28"/>
    </row>
    <row r="170" spans="1:11" ht="25.5">
      <c r="A170" s="24">
        <v>8</v>
      </c>
      <c r="B170" s="24" t="s">
        <v>254</v>
      </c>
      <c r="C170" s="24" t="s">
        <v>2585</v>
      </c>
      <c r="D170" s="24" t="s">
        <v>378</v>
      </c>
      <c r="E170" s="25">
        <v>240</v>
      </c>
      <c r="F170" s="24" t="s">
        <v>21249</v>
      </c>
      <c r="G170" s="24" t="s">
        <v>255</v>
      </c>
      <c r="H170" s="24" t="s">
        <v>248</v>
      </c>
      <c r="I170" s="28"/>
      <c r="J170" s="28"/>
      <c r="K170" s="28"/>
    </row>
    <row r="171" spans="1:11" ht="25.5">
      <c r="A171" s="24">
        <v>9</v>
      </c>
      <c r="B171" s="24" t="s">
        <v>256</v>
      </c>
      <c r="C171" s="24" t="s">
        <v>2585</v>
      </c>
      <c r="D171" s="24" t="s">
        <v>378</v>
      </c>
      <c r="E171" s="25">
        <v>150</v>
      </c>
      <c r="F171" s="24" t="s">
        <v>21250</v>
      </c>
      <c r="G171" s="24" t="s">
        <v>257</v>
      </c>
      <c r="H171" s="24" t="s">
        <v>248</v>
      </c>
      <c r="I171" s="28"/>
      <c r="J171" s="28"/>
      <c r="K171" s="28"/>
    </row>
    <row r="172" spans="1:11" ht="25.5">
      <c r="A172" s="24">
        <v>10</v>
      </c>
      <c r="B172" s="24" t="s">
        <v>258</v>
      </c>
      <c r="C172" s="24" t="s">
        <v>2585</v>
      </c>
      <c r="D172" s="24" t="s">
        <v>378</v>
      </c>
      <c r="E172" s="25">
        <v>180</v>
      </c>
      <c r="F172" s="24" t="s">
        <v>21251</v>
      </c>
      <c r="G172" s="24" t="s">
        <v>121</v>
      </c>
      <c r="H172" s="24" t="s">
        <v>248</v>
      </c>
      <c r="I172" s="28"/>
      <c r="J172" s="28"/>
      <c r="K172" s="28"/>
    </row>
    <row r="173" spans="1:11" ht="25.5">
      <c r="A173" s="24">
        <v>11</v>
      </c>
      <c r="B173" s="24" t="s">
        <v>259</v>
      </c>
      <c r="C173" s="24" t="s">
        <v>2585</v>
      </c>
      <c r="D173" s="24" t="s">
        <v>378</v>
      </c>
      <c r="E173" s="25">
        <v>60</v>
      </c>
      <c r="F173" s="24" t="s">
        <v>21253</v>
      </c>
      <c r="G173" s="24" t="s">
        <v>71</v>
      </c>
      <c r="H173" s="24" t="s">
        <v>248</v>
      </c>
      <c r="I173" s="28"/>
      <c r="J173" s="28"/>
      <c r="K173" s="28"/>
    </row>
    <row r="174" spans="1:11" ht="25.5">
      <c r="A174" s="24">
        <v>12</v>
      </c>
      <c r="B174" s="24" t="s">
        <v>21254</v>
      </c>
      <c r="C174" s="24" t="s">
        <v>2585</v>
      </c>
      <c r="D174" s="24" t="s">
        <v>378</v>
      </c>
      <c r="E174" s="25">
        <v>120</v>
      </c>
      <c r="F174" s="24" t="s">
        <v>21255</v>
      </c>
      <c r="G174" s="24" t="s">
        <v>260</v>
      </c>
      <c r="H174" s="24" t="s">
        <v>21252</v>
      </c>
      <c r="I174" s="28"/>
      <c r="J174" s="28"/>
      <c r="K174" s="28"/>
    </row>
    <row r="175" spans="1:11" ht="25.5">
      <c r="A175" s="24">
        <v>13</v>
      </c>
      <c r="B175" s="24" t="s">
        <v>21256</v>
      </c>
      <c r="C175" s="24" t="s">
        <v>2585</v>
      </c>
      <c r="D175" s="24" t="s">
        <v>378</v>
      </c>
      <c r="E175" s="25">
        <v>60</v>
      </c>
      <c r="F175" s="24" t="s">
        <v>21257</v>
      </c>
      <c r="G175" s="24" t="s">
        <v>183</v>
      </c>
      <c r="H175" s="24" t="s">
        <v>21240</v>
      </c>
      <c r="I175" s="28"/>
      <c r="J175" s="28"/>
      <c r="K175" s="28"/>
    </row>
    <row r="176" spans="1:11" ht="25.5">
      <c r="A176" s="24">
        <v>14</v>
      </c>
      <c r="B176" s="24" t="s">
        <v>21258</v>
      </c>
      <c r="C176" s="24" t="s">
        <v>2585</v>
      </c>
      <c r="D176" s="24" t="s">
        <v>378</v>
      </c>
      <c r="E176" s="25">
        <v>60</v>
      </c>
      <c r="F176" s="24" t="s">
        <v>21259</v>
      </c>
      <c r="G176" s="24" t="s">
        <v>261</v>
      </c>
      <c r="H176" s="24" t="s">
        <v>248</v>
      </c>
      <c r="I176" s="28"/>
      <c r="J176" s="28"/>
      <c r="K176" s="28"/>
    </row>
    <row r="177" spans="1:11">
      <c r="A177" s="327"/>
      <c r="B177" s="327" t="s">
        <v>379</v>
      </c>
      <c r="C177" s="327">
        <v>14</v>
      </c>
      <c r="D177" s="327"/>
      <c r="E177" s="490">
        <f>SUM(E163:E176)</f>
        <v>1800</v>
      </c>
      <c r="F177" s="327"/>
      <c r="G177" s="327"/>
      <c r="H177" s="327"/>
      <c r="I177" s="28"/>
      <c r="J177" s="28"/>
      <c r="K177" s="28"/>
    </row>
    <row r="178" spans="1:11" ht="25.5">
      <c r="A178" s="24">
        <v>1</v>
      </c>
      <c r="B178" s="24" t="s">
        <v>262</v>
      </c>
      <c r="C178" s="24" t="s">
        <v>2585</v>
      </c>
      <c r="D178" s="24" t="s">
        <v>380</v>
      </c>
      <c r="E178" s="25">
        <v>1</v>
      </c>
      <c r="F178" s="24" t="s">
        <v>21260</v>
      </c>
      <c r="G178" s="24" t="s">
        <v>36</v>
      </c>
      <c r="H178" s="24" t="s">
        <v>21219</v>
      </c>
      <c r="I178" s="28"/>
      <c r="J178" s="28"/>
      <c r="K178" s="28"/>
    </row>
    <row r="179" spans="1:11" ht="25.5">
      <c r="A179" s="24">
        <v>2</v>
      </c>
      <c r="B179" s="24" t="s">
        <v>263</v>
      </c>
      <c r="C179" s="24" t="s">
        <v>2585</v>
      </c>
      <c r="D179" s="24" t="s">
        <v>380</v>
      </c>
      <c r="E179" s="25">
        <v>5</v>
      </c>
      <c r="F179" s="24" t="s">
        <v>21261</v>
      </c>
      <c r="G179" s="24" t="s">
        <v>59</v>
      </c>
      <c r="H179" s="24" t="s">
        <v>21215</v>
      </c>
      <c r="I179" s="28"/>
      <c r="J179" s="28"/>
      <c r="K179" s="28"/>
    </row>
    <row r="180" spans="1:11" ht="25.5">
      <c r="A180" s="24">
        <v>3</v>
      </c>
      <c r="B180" s="24" t="s">
        <v>264</v>
      </c>
      <c r="C180" s="24" t="s">
        <v>2585</v>
      </c>
      <c r="D180" s="24" t="s">
        <v>380</v>
      </c>
      <c r="E180" s="25">
        <v>1</v>
      </c>
      <c r="F180" s="24" t="s">
        <v>265</v>
      </c>
      <c r="G180" s="24" t="s">
        <v>170</v>
      </c>
      <c r="H180" s="24" t="s">
        <v>21215</v>
      </c>
      <c r="I180" s="28"/>
      <c r="J180" s="28"/>
      <c r="K180" s="28"/>
    </row>
    <row r="181" spans="1:11" ht="25.5">
      <c r="A181" s="24">
        <v>4</v>
      </c>
      <c r="B181" s="24" t="s">
        <v>266</v>
      </c>
      <c r="C181" s="24" t="s">
        <v>2585</v>
      </c>
      <c r="D181" s="24" t="s">
        <v>380</v>
      </c>
      <c r="E181" s="25">
        <v>1</v>
      </c>
      <c r="F181" s="24" t="s">
        <v>267</v>
      </c>
      <c r="G181" s="24" t="s">
        <v>21262</v>
      </c>
      <c r="H181" s="24" t="s">
        <v>21215</v>
      </c>
      <c r="I181" s="28"/>
      <c r="J181" s="28"/>
      <c r="K181" s="28"/>
    </row>
    <row r="182" spans="1:11" ht="25.5">
      <c r="A182" s="24">
        <v>5</v>
      </c>
      <c r="B182" s="24" t="s">
        <v>268</v>
      </c>
      <c r="C182" s="24" t="s">
        <v>2585</v>
      </c>
      <c r="D182" s="24" t="s">
        <v>380</v>
      </c>
      <c r="E182" s="25">
        <v>1</v>
      </c>
      <c r="F182" s="24" t="s">
        <v>269</v>
      </c>
      <c r="G182" s="24" t="s">
        <v>270</v>
      </c>
      <c r="H182" s="24" t="s">
        <v>21215</v>
      </c>
      <c r="I182" s="28"/>
      <c r="J182" s="28"/>
      <c r="K182" s="28"/>
    </row>
    <row r="183" spans="1:11" ht="25.5">
      <c r="A183" s="24">
        <v>6</v>
      </c>
      <c r="B183" s="24" t="s">
        <v>271</v>
      </c>
      <c r="C183" s="24" t="s">
        <v>2585</v>
      </c>
      <c r="D183" s="24" t="s">
        <v>380</v>
      </c>
      <c r="E183" s="25">
        <v>5</v>
      </c>
      <c r="F183" s="24" t="s">
        <v>272</v>
      </c>
      <c r="G183" s="24" t="s">
        <v>273</v>
      </c>
      <c r="H183" s="24" t="s">
        <v>21219</v>
      </c>
      <c r="I183" s="28"/>
      <c r="J183" s="28"/>
      <c r="K183" s="28"/>
    </row>
    <row r="184" spans="1:11" ht="25.5">
      <c r="A184" s="24">
        <v>7</v>
      </c>
      <c r="B184" s="24" t="s">
        <v>274</v>
      </c>
      <c r="C184" s="24" t="s">
        <v>2585</v>
      </c>
      <c r="D184" s="24" t="s">
        <v>380</v>
      </c>
      <c r="E184" s="25">
        <v>1</v>
      </c>
      <c r="F184" s="24" t="s">
        <v>275</v>
      </c>
      <c r="G184" s="24" t="s">
        <v>276</v>
      </c>
      <c r="H184" s="24" t="s">
        <v>21219</v>
      </c>
      <c r="I184" s="28"/>
      <c r="J184" s="28"/>
      <c r="K184" s="28"/>
    </row>
    <row r="185" spans="1:11" ht="38.25">
      <c r="A185" s="24">
        <v>8</v>
      </c>
      <c r="B185" s="24" t="s">
        <v>277</v>
      </c>
      <c r="C185" s="24" t="s">
        <v>2585</v>
      </c>
      <c r="D185" s="24" t="s">
        <v>380</v>
      </c>
      <c r="E185" s="25">
        <v>5</v>
      </c>
      <c r="F185" s="24" t="s">
        <v>21245</v>
      </c>
      <c r="G185" s="24" t="s">
        <v>278</v>
      </c>
      <c r="H185" s="24" t="s">
        <v>279</v>
      </c>
      <c r="I185" s="28"/>
      <c r="J185" s="28"/>
      <c r="K185" s="28"/>
    </row>
    <row r="186" spans="1:11" ht="38.25">
      <c r="A186" s="24">
        <v>9</v>
      </c>
      <c r="B186" s="24" t="s">
        <v>21263</v>
      </c>
      <c r="C186" s="24" t="s">
        <v>2585</v>
      </c>
      <c r="D186" s="24" t="s">
        <v>380</v>
      </c>
      <c r="E186" s="25">
        <v>1</v>
      </c>
      <c r="F186" s="24" t="s">
        <v>21264</v>
      </c>
      <c r="G186" s="24" t="s">
        <v>36</v>
      </c>
      <c r="H186" s="24" t="s">
        <v>280</v>
      </c>
      <c r="I186" s="28"/>
      <c r="J186" s="28"/>
      <c r="K186" s="28"/>
    </row>
    <row r="187" spans="1:11" ht="38.25">
      <c r="A187" s="24">
        <v>10</v>
      </c>
      <c r="B187" s="24" t="s">
        <v>281</v>
      </c>
      <c r="C187" s="24" t="s">
        <v>2585</v>
      </c>
      <c r="D187" s="24" t="s">
        <v>380</v>
      </c>
      <c r="E187" s="25">
        <v>2</v>
      </c>
      <c r="F187" s="24" t="s">
        <v>21265</v>
      </c>
      <c r="G187" s="24" t="s">
        <v>181</v>
      </c>
      <c r="H187" s="24" t="s">
        <v>282</v>
      </c>
      <c r="I187" s="28"/>
      <c r="J187" s="28"/>
      <c r="K187" s="28"/>
    </row>
    <row r="188" spans="1:11" ht="38.25">
      <c r="A188" s="24">
        <v>11</v>
      </c>
      <c r="B188" s="24" t="s">
        <v>283</v>
      </c>
      <c r="C188" s="24" t="s">
        <v>2585</v>
      </c>
      <c r="D188" s="24" t="s">
        <v>380</v>
      </c>
      <c r="E188" s="25">
        <v>1</v>
      </c>
      <c r="F188" s="24" t="s">
        <v>284</v>
      </c>
      <c r="G188" s="24" t="s">
        <v>285</v>
      </c>
      <c r="H188" s="24" t="s">
        <v>280</v>
      </c>
      <c r="I188" s="28"/>
      <c r="J188" s="28"/>
      <c r="K188" s="28"/>
    </row>
    <row r="189" spans="1:11" ht="38.25">
      <c r="A189" s="24">
        <v>12</v>
      </c>
      <c r="B189" s="24" t="s">
        <v>286</v>
      </c>
      <c r="C189" s="24" t="s">
        <v>2585</v>
      </c>
      <c r="D189" s="24" t="s">
        <v>380</v>
      </c>
      <c r="E189" s="25">
        <v>5</v>
      </c>
      <c r="F189" s="24" t="s">
        <v>21266</v>
      </c>
      <c r="G189" s="24" t="s">
        <v>21267</v>
      </c>
      <c r="H189" s="24" t="s">
        <v>21268</v>
      </c>
      <c r="I189" s="28"/>
      <c r="J189" s="28"/>
      <c r="K189" s="28"/>
    </row>
    <row r="190" spans="1:11" ht="25.5">
      <c r="A190" s="24">
        <v>13</v>
      </c>
      <c r="B190" s="24" t="s">
        <v>21269</v>
      </c>
      <c r="C190" s="24" t="s">
        <v>2585</v>
      </c>
      <c r="D190" s="24" t="s">
        <v>380</v>
      </c>
      <c r="E190" s="25">
        <v>5</v>
      </c>
      <c r="F190" s="24" t="s">
        <v>21270</v>
      </c>
      <c r="G190" s="24" t="s">
        <v>287</v>
      </c>
      <c r="H190" s="24" t="s">
        <v>21271</v>
      </c>
      <c r="I190" s="28"/>
      <c r="J190" s="28"/>
      <c r="K190" s="28"/>
    </row>
    <row r="191" spans="1:11" ht="25.5">
      <c r="A191" s="24">
        <v>14</v>
      </c>
      <c r="B191" s="24" t="s">
        <v>288</v>
      </c>
      <c r="C191" s="24" t="s">
        <v>2585</v>
      </c>
      <c r="D191" s="24" t="s">
        <v>380</v>
      </c>
      <c r="E191" s="25">
        <v>1</v>
      </c>
      <c r="F191" s="24" t="s">
        <v>289</v>
      </c>
      <c r="G191" s="24" t="s">
        <v>36</v>
      </c>
      <c r="H191" s="24" t="s">
        <v>290</v>
      </c>
      <c r="I191" s="28"/>
      <c r="J191" s="28"/>
      <c r="K191" s="28"/>
    </row>
    <row r="192" spans="1:11" ht="38.25">
      <c r="A192" s="24">
        <v>15</v>
      </c>
      <c r="B192" s="24" t="s">
        <v>291</v>
      </c>
      <c r="C192" s="24" t="s">
        <v>2585</v>
      </c>
      <c r="D192" s="24" t="s">
        <v>380</v>
      </c>
      <c r="E192" s="25">
        <v>1</v>
      </c>
      <c r="F192" s="24" t="s">
        <v>21272</v>
      </c>
      <c r="G192" s="24" t="s">
        <v>32</v>
      </c>
      <c r="H192" s="24" t="s">
        <v>290</v>
      </c>
      <c r="I192" s="28"/>
      <c r="J192" s="28"/>
      <c r="K192" s="28"/>
    </row>
    <row r="193" spans="1:11" ht="25.5">
      <c r="A193" s="24">
        <v>16</v>
      </c>
      <c r="B193" s="24" t="s">
        <v>292</v>
      </c>
      <c r="C193" s="24" t="s">
        <v>2585</v>
      </c>
      <c r="D193" s="24" t="s">
        <v>380</v>
      </c>
      <c r="E193" s="25">
        <v>1</v>
      </c>
      <c r="F193" s="24" t="s">
        <v>293</v>
      </c>
      <c r="G193" s="24" t="s">
        <v>170</v>
      </c>
      <c r="H193" s="24" t="s">
        <v>290</v>
      </c>
      <c r="I193" s="28"/>
      <c r="J193" s="28"/>
      <c r="K193" s="28"/>
    </row>
    <row r="194" spans="1:11" ht="25.5">
      <c r="A194" s="24">
        <v>17</v>
      </c>
      <c r="B194" s="24" t="s">
        <v>294</v>
      </c>
      <c r="C194" s="24" t="s">
        <v>2585</v>
      </c>
      <c r="D194" s="24" t="s">
        <v>380</v>
      </c>
      <c r="E194" s="25">
        <v>1</v>
      </c>
      <c r="F194" s="24" t="s">
        <v>295</v>
      </c>
      <c r="G194" s="24" t="s">
        <v>21273</v>
      </c>
      <c r="H194" s="24" t="s">
        <v>21274</v>
      </c>
      <c r="I194" s="28"/>
      <c r="J194" s="28"/>
      <c r="K194" s="28"/>
    </row>
    <row r="195" spans="1:11" ht="25.5">
      <c r="A195" s="24">
        <v>18</v>
      </c>
      <c r="B195" s="24" t="s">
        <v>296</v>
      </c>
      <c r="C195" s="24" t="s">
        <v>2585</v>
      </c>
      <c r="D195" s="24" t="s">
        <v>380</v>
      </c>
      <c r="E195" s="25">
        <v>1</v>
      </c>
      <c r="F195" s="24" t="s">
        <v>297</v>
      </c>
      <c r="G195" s="24" t="s">
        <v>298</v>
      </c>
      <c r="H195" s="24" t="s">
        <v>21240</v>
      </c>
      <c r="I195" s="28"/>
      <c r="J195" s="28"/>
      <c r="K195" s="28"/>
    </row>
    <row r="196" spans="1:11" ht="38.25">
      <c r="A196" s="24">
        <v>19</v>
      </c>
      <c r="B196" s="24" t="s">
        <v>21275</v>
      </c>
      <c r="C196" s="24" t="s">
        <v>2585</v>
      </c>
      <c r="D196" s="24" t="s">
        <v>380</v>
      </c>
      <c r="E196" s="25">
        <v>0.5</v>
      </c>
      <c r="F196" s="24" t="s">
        <v>21276</v>
      </c>
      <c r="G196" s="24" t="s">
        <v>299</v>
      </c>
      <c r="H196" s="24" t="s">
        <v>300</v>
      </c>
      <c r="I196" s="28"/>
      <c r="J196" s="28"/>
      <c r="K196" s="28"/>
    </row>
    <row r="197" spans="1:11" ht="25.5">
      <c r="A197" s="24">
        <v>20</v>
      </c>
      <c r="B197" s="24" t="s">
        <v>301</v>
      </c>
      <c r="C197" s="24" t="s">
        <v>2585</v>
      </c>
      <c r="D197" s="24" t="s">
        <v>380</v>
      </c>
      <c r="E197" s="25">
        <v>1</v>
      </c>
      <c r="F197" s="24" t="s">
        <v>21277</v>
      </c>
      <c r="G197" s="24" t="s">
        <v>302</v>
      </c>
      <c r="H197" s="24" t="s">
        <v>303</v>
      </c>
      <c r="I197" s="28"/>
      <c r="J197" s="28"/>
      <c r="K197" s="28"/>
    </row>
    <row r="198" spans="1:11" ht="25.5">
      <c r="A198" s="24">
        <v>21</v>
      </c>
      <c r="B198" s="24" t="s">
        <v>304</v>
      </c>
      <c r="C198" s="24" t="s">
        <v>2585</v>
      </c>
      <c r="D198" s="24" t="s">
        <v>380</v>
      </c>
      <c r="E198" s="25">
        <v>1</v>
      </c>
      <c r="F198" s="24" t="s">
        <v>21277</v>
      </c>
      <c r="G198" s="24" t="s">
        <v>302</v>
      </c>
      <c r="H198" s="24" t="s">
        <v>21278</v>
      </c>
      <c r="I198" s="28"/>
      <c r="J198" s="28"/>
      <c r="K198" s="28"/>
    </row>
    <row r="199" spans="1:11" ht="25.5">
      <c r="A199" s="24">
        <v>22</v>
      </c>
      <c r="B199" s="24" t="s">
        <v>305</v>
      </c>
      <c r="C199" s="24" t="s">
        <v>2585</v>
      </c>
      <c r="D199" s="24" t="s">
        <v>380</v>
      </c>
      <c r="E199" s="25">
        <v>1</v>
      </c>
      <c r="F199" s="24" t="s">
        <v>21277</v>
      </c>
      <c r="G199" s="24" t="s">
        <v>302</v>
      </c>
      <c r="H199" s="24" t="s">
        <v>21278</v>
      </c>
      <c r="I199" s="28"/>
      <c r="J199" s="28"/>
      <c r="K199" s="28"/>
    </row>
    <row r="200" spans="1:11">
      <c r="A200" s="327"/>
      <c r="B200" s="327" t="s">
        <v>381</v>
      </c>
      <c r="C200" s="327">
        <v>22</v>
      </c>
      <c r="D200" s="327"/>
      <c r="E200" s="490">
        <f>SUM(E178:E199)</f>
        <v>42.5</v>
      </c>
      <c r="F200" s="327"/>
      <c r="G200" s="327"/>
      <c r="H200" s="327"/>
      <c r="I200" s="28"/>
      <c r="J200" s="28"/>
      <c r="K200" s="28"/>
    </row>
    <row r="201" spans="1:11" ht="25.5">
      <c r="A201" s="326"/>
      <c r="B201" s="326" t="s">
        <v>2142</v>
      </c>
      <c r="C201" s="326">
        <f>C200+C177+C162+C131</f>
        <v>81</v>
      </c>
      <c r="D201" s="326"/>
      <c r="E201" s="326">
        <f>E200+E177+E162+E131</f>
        <v>2580.1803</v>
      </c>
      <c r="F201" s="326"/>
      <c r="G201" s="326"/>
      <c r="H201" s="326"/>
      <c r="I201" s="28"/>
      <c r="J201" s="28"/>
      <c r="K201" s="28"/>
    </row>
    <row r="202" spans="1:11" ht="25.5">
      <c r="A202" s="24">
        <v>1</v>
      </c>
      <c r="B202" s="24" t="s">
        <v>306</v>
      </c>
      <c r="C202" s="24" t="s">
        <v>393</v>
      </c>
      <c r="D202" s="24"/>
      <c r="E202" s="25">
        <v>3.2</v>
      </c>
      <c r="F202" s="24" t="s">
        <v>307</v>
      </c>
      <c r="G202" s="24" t="s">
        <v>308</v>
      </c>
      <c r="H202" s="24" t="s">
        <v>21179</v>
      </c>
      <c r="I202" s="28"/>
      <c r="J202" s="28"/>
      <c r="K202" s="28"/>
    </row>
    <row r="203" spans="1:11" ht="25.5">
      <c r="A203" s="326"/>
      <c r="B203" s="326" t="s">
        <v>6928</v>
      </c>
      <c r="C203" s="326">
        <v>1</v>
      </c>
      <c r="D203" s="326"/>
      <c r="E203" s="486">
        <f>SUM(E202)</f>
        <v>3.2</v>
      </c>
      <c r="F203" s="326"/>
      <c r="G203" s="326"/>
      <c r="H203" s="326"/>
      <c r="I203" s="28"/>
      <c r="J203" s="28"/>
      <c r="K203" s="28"/>
    </row>
    <row r="204" spans="1:11" ht="25.5">
      <c r="A204" s="24">
        <v>1</v>
      </c>
      <c r="B204" s="24" t="s">
        <v>21279</v>
      </c>
      <c r="C204" s="24" t="s">
        <v>7866</v>
      </c>
      <c r="D204" s="24"/>
      <c r="E204" s="25">
        <v>5.64</v>
      </c>
      <c r="F204" s="24" t="s">
        <v>21280</v>
      </c>
      <c r="G204" s="24" t="s">
        <v>21281</v>
      </c>
      <c r="H204" s="24" t="s">
        <v>21282</v>
      </c>
      <c r="I204" s="28"/>
      <c r="J204" s="28"/>
      <c r="K204" s="28"/>
    </row>
    <row r="205" spans="1:11" ht="127.5">
      <c r="A205" s="24">
        <v>2</v>
      </c>
      <c r="B205" s="24" t="s">
        <v>21283</v>
      </c>
      <c r="C205" s="24" t="s">
        <v>7866</v>
      </c>
      <c r="D205" s="24"/>
      <c r="E205" s="25">
        <v>31</v>
      </c>
      <c r="F205" s="24" t="s">
        <v>309</v>
      </c>
      <c r="G205" s="24" t="s">
        <v>21284</v>
      </c>
      <c r="H205" s="24" t="s">
        <v>21285</v>
      </c>
      <c r="I205" s="28"/>
      <c r="J205" s="28"/>
      <c r="K205" s="28"/>
    </row>
    <row r="206" spans="1:11" ht="25.5">
      <c r="A206" s="24">
        <v>3</v>
      </c>
      <c r="B206" s="24" t="s">
        <v>310</v>
      </c>
      <c r="C206" s="24" t="s">
        <v>7866</v>
      </c>
      <c r="D206" s="24"/>
      <c r="E206" s="25">
        <v>2.29</v>
      </c>
      <c r="F206" s="24" t="s">
        <v>21280</v>
      </c>
      <c r="G206" s="24" t="s">
        <v>311</v>
      </c>
      <c r="H206" s="24" t="s">
        <v>21286</v>
      </c>
      <c r="I206" s="28"/>
      <c r="J206" s="28"/>
      <c r="K206" s="28"/>
    </row>
    <row r="207" spans="1:11" ht="25.5">
      <c r="A207" s="24">
        <v>4</v>
      </c>
      <c r="B207" s="24" t="s">
        <v>312</v>
      </c>
      <c r="C207" s="24" t="s">
        <v>7866</v>
      </c>
      <c r="D207" s="24"/>
      <c r="E207" s="25">
        <v>8.8699999999999992</v>
      </c>
      <c r="F207" s="24" t="s">
        <v>21280</v>
      </c>
      <c r="G207" s="24" t="s">
        <v>311</v>
      </c>
      <c r="H207" s="24" t="s">
        <v>21287</v>
      </c>
      <c r="I207" s="28"/>
      <c r="J207" s="28"/>
      <c r="K207" s="28"/>
    </row>
    <row r="208" spans="1:11" ht="25.5">
      <c r="A208" s="24">
        <v>5</v>
      </c>
      <c r="B208" s="24" t="s">
        <v>313</v>
      </c>
      <c r="C208" s="24" t="s">
        <v>7866</v>
      </c>
      <c r="D208" s="24"/>
      <c r="E208" s="25">
        <v>4.5999999999999996</v>
      </c>
      <c r="F208" s="24" t="s">
        <v>21288</v>
      </c>
      <c r="G208" s="24" t="s">
        <v>314</v>
      </c>
      <c r="H208" s="24" t="s">
        <v>21289</v>
      </c>
      <c r="I208" s="28"/>
      <c r="J208" s="28"/>
      <c r="K208" s="28"/>
    </row>
    <row r="209" spans="1:11" ht="25.5">
      <c r="A209" s="24">
        <v>6</v>
      </c>
      <c r="B209" s="24" t="s">
        <v>315</v>
      </c>
      <c r="C209" s="24" t="s">
        <v>7866</v>
      </c>
      <c r="D209" s="24"/>
      <c r="E209" s="25">
        <v>22</v>
      </c>
      <c r="F209" s="24" t="s">
        <v>21169</v>
      </c>
      <c r="G209" s="24" t="s">
        <v>316</v>
      </c>
      <c r="H209" s="24" t="s">
        <v>21289</v>
      </c>
      <c r="I209" s="28"/>
      <c r="J209" s="28"/>
      <c r="K209" s="28"/>
    </row>
    <row r="210" spans="1:11" ht="25.5">
      <c r="A210" s="24">
        <v>7</v>
      </c>
      <c r="B210" s="24" t="s">
        <v>317</v>
      </c>
      <c r="C210" s="24" t="s">
        <v>7866</v>
      </c>
      <c r="D210" s="24"/>
      <c r="E210" s="25">
        <v>7</v>
      </c>
      <c r="F210" s="24" t="s">
        <v>21169</v>
      </c>
      <c r="G210" s="24" t="s">
        <v>316</v>
      </c>
      <c r="H210" s="24" t="s">
        <v>21289</v>
      </c>
      <c r="I210" s="28"/>
      <c r="J210" s="28"/>
      <c r="K210" s="28"/>
    </row>
    <row r="211" spans="1:11" ht="25.5">
      <c r="A211" s="24">
        <v>8</v>
      </c>
      <c r="B211" s="24" t="s">
        <v>318</v>
      </c>
      <c r="C211" s="24" t="s">
        <v>7866</v>
      </c>
      <c r="D211" s="24"/>
      <c r="E211" s="25">
        <v>23</v>
      </c>
      <c r="F211" s="24" t="s">
        <v>21169</v>
      </c>
      <c r="G211" s="24" t="s">
        <v>316</v>
      </c>
      <c r="H211" s="24" t="s">
        <v>290</v>
      </c>
      <c r="I211" s="28"/>
      <c r="J211" s="28"/>
      <c r="K211" s="28"/>
    </row>
    <row r="212" spans="1:11" ht="25.5">
      <c r="A212" s="24">
        <v>9</v>
      </c>
      <c r="B212" s="24" t="s">
        <v>319</v>
      </c>
      <c r="C212" s="24" t="s">
        <v>7866</v>
      </c>
      <c r="D212" s="24"/>
      <c r="E212" s="25">
        <v>7</v>
      </c>
      <c r="F212" s="24" t="s">
        <v>21169</v>
      </c>
      <c r="G212" s="24" t="s">
        <v>316</v>
      </c>
      <c r="H212" s="24" t="s">
        <v>290</v>
      </c>
      <c r="I212" s="28"/>
      <c r="J212" s="28"/>
      <c r="K212" s="28"/>
    </row>
    <row r="213" spans="1:11" ht="25.5">
      <c r="A213" s="24">
        <v>10</v>
      </c>
      <c r="B213" s="24" t="s">
        <v>320</v>
      </c>
      <c r="C213" s="24" t="s">
        <v>7866</v>
      </c>
      <c r="D213" s="24"/>
      <c r="E213" s="25">
        <v>12</v>
      </c>
      <c r="F213" s="24" t="s">
        <v>21290</v>
      </c>
      <c r="G213" s="24" t="s">
        <v>321</v>
      </c>
      <c r="H213" s="24" t="s">
        <v>21289</v>
      </c>
      <c r="I213" s="28"/>
      <c r="J213" s="28"/>
      <c r="K213" s="28"/>
    </row>
    <row r="214" spans="1:11" ht="25.5">
      <c r="A214" s="24">
        <v>11</v>
      </c>
      <c r="B214" s="24" t="s">
        <v>322</v>
      </c>
      <c r="C214" s="24" t="s">
        <v>7866</v>
      </c>
      <c r="D214" s="24"/>
      <c r="E214" s="25">
        <v>41.6</v>
      </c>
      <c r="F214" s="24" t="s">
        <v>21291</v>
      </c>
      <c r="G214" s="24" t="s">
        <v>323</v>
      </c>
      <c r="H214" s="24" t="s">
        <v>290</v>
      </c>
      <c r="I214" s="28"/>
      <c r="J214" s="28"/>
      <c r="K214" s="28"/>
    </row>
    <row r="215" spans="1:11" ht="25.5">
      <c r="A215" s="24">
        <v>12</v>
      </c>
      <c r="B215" s="24" t="s">
        <v>324</v>
      </c>
      <c r="C215" s="24" t="s">
        <v>7866</v>
      </c>
      <c r="D215" s="24"/>
      <c r="E215" s="25">
        <v>17.420000000000002</v>
      </c>
      <c r="F215" s="24" t="s">
        <v>325</v>
      </c>
      <c r="G215" s="24" t="s">
        <v>326</v>
      </c>
      <c r="H215" s="24" t="s">
        <v>21292</v>
      </c>
      <c r="I215" s="28"/>
      <c r="J215" s="28"/>
      <c r="K215" s="28"/>
    </row>
    <row r="216" spans="1:11" ht="25.5">
      <c r="A216" s="24">
        <v>13</v>
      </c>
      <c r="B216" s="24" t="s">
        <v>327</v>
      </c>
      <c r="C216" s="24" t="s">
        <v>7866</v>
      </c>
      <c r="D216" s="24"/>
      <c r="E216" s="25">
        <v>18</v>
      </c>
      <c r="F216" s="24" t="s">
        <v>21257</v>
      </c>
      <c r="G216" s="24" t="s">
        <v>328</v>
      </c>
      <c r="H216" s="24" t="s">
        <v>21293</v>
      </c>
      <c r="I216" s="28"/>
      <c r="J216" s="28"/>
      <c r="K216" s="28"/>
    </row>
    <row r="217" spans="1:11" ht="25.5">
      <c r="A217" s="24">
        <v>14</v>
      </c>
      <c r="B217" s="24" t="s">
        <v>329</v>
      </c>
      <c r="C217" s="24" t="s">
        <v>7866</v>
      </c>
      <c r="D217" s="24"/>
      <c r="E217" s="25">
        <v>19.399999999999999</v>
      </c>
      <c r="F217" s="24" t="s">
        <v>21294</v>
      </c>
      <c r="G217" s="24" t="s">
        <v>330</v>
      </c>
      <c r="H217" s="24" t="s">
        <v>331</v>
      </c>
      <c r="I217" s="28"/>
      <c r="J217" s="28"/>
      <c r="K217" s="28"/>
    </row>
    <row r="218" spans="1:11" ht="25.5">
      <c r="A218" s="24">
        <v>15</v>
      </c>
      <c r="B218" s="24" t="s">
        <v>21295</v>
      </c>
      <c r="C218" s="24" t="s">
        <v>7866</v>
      </c>
      <c r="D218" s="24"/>
      <c r="E218" s="25">
        <v>9.5</v>
      </c>
      <c r="F218" s="24" t="s">
        <v>21296</v>
      </c>
      <c r="G218" s="24" t="s">
        <v>332</v>
      </c>
      <c r="H218" s="24" t="s">
        <v>21297</v>
      </c>
      <c r="I218" s="28"/>
      <c r="J218" s="28"/>
      <c r="K218" s="28"/>
    </row>
    <row r="219" spans="1:11" ht="25.5">
      <c r="A219" s="24">
        <v>16</v>
      </c>
      <c r="B219" s="24" t="s">
        <v>333</v>
      </c>
      <c r="C219" s="24" t="s">
        <v>7866</v>
      </c>
      <c r="D219" s="24"/>
      <c r="E219" s="25">
        <v>17.170000000000002</v>
      </c>
      <c r="F219" s="24" t="s">
        <v>21296</v>
      </c>
      <c r="G219" s="24" t="s">
        <v>334</v>
      </c>
      <c r="H219" s="24" t="s">
        <v>335</v>
      </c>
      <c r="I219" s="28"/>
      <c r="J219" s="28"/>
      <c r="K219" s="28"/>
    </row>
    <row r="220" spans="1:11" ht="25.5">
      <c r="A220" s="24">
        <v>17</v>
      </c>
      <c r="B220" s="24" t="s">
        <v>336</v>
      </c>
      <c r="C220" s="24" t="s">
        <v>7866</v>
      </c>
      <c r="D220" s="24"/>
      <c r="E220" s="25">
        <v>14.42</v>
      </c>
      <c r="F220" s="24" t="s">
        <v>21298</v>
      </c>
      <c r="G220" s="24" t="s">
        <v>337</v>
      </c>
      <c r="H220" s="24" t="s">
        <v>338</v>
      </c>
      <c r="I220" s="28"/>
      <c r="J220" s="28"/>
      <c r="K220" s="28"/>
    </row>
    <row r="221" spans="1:11" ht="25.5">
      <c r="A221" s="24">
        <v>18</v>
      </c>
      <c r="B221" s="24" t="s">
        <v>339</v>
      </c>
      <c r="C221" s="24" t="s">
        <v>7866</v>
      </c>
      <c r="D221" s="24"/>
      <c r="E221" s="25">
        <v>6</v>
      </c>
      <c r="F221" s="24" t="s">
        <v>21299</v>
      </c>
      <c r="G221" s="24" t="s">
        <v>340</v>
      </c>
      <c r="H221" s="24" t="s">
        <v>21300</v>
      </c>
      <c r="I221" s="28"/>
      <c r="J221" s="28"/>
      <c r="K221" s="28"/>
    </row>
    <row r="222" spans="1:11" ht="25.5">
      <c r="A222" s="24">
        <v>19</v>
      </c>
      <c r="B222" s="24" t="s">
        <v>341</v>
      </c>
      <c r="C222" s="24" t="s">
        <v>7866</v>
      </c>
      <c r="D222" s="24"/>
      <c r="E222" s="25">
        <v>3.06</v>
      </c>
      <c r="F222" s="24" t="s">
        <v>21301</v>
      </c>
      <c r="G222" s="24" t="s">
        <v>342</v>
      </c>
      <c r="H222" s="24" t="s">
        <v>21302</v>
      </c>
      <c r="I222" s="28"/>
      <c r="J222" s="28"/>
      <c r="K222" s="28"/>
    </row>
    <row r="223" spans="1:11" ht="25.5">
      <c r="A223" s="24">
        <v>20</v>
      </c>
      <c r="B223" s="24" t="s">
        <v>343</v>
      </c>
      <c r="C223" s="24" t="s">
        <v>7866</v>
      </c>
      <c r="D223" s="24"/>
      <c r="E223" s="25">
        <v>11.679</v>
      </c>
      <c r="F223" s="24" t="s">
        <v>21171</v>
      </c>
      <c r="G223" s="24" t="s">
        <v>344</v>
      </c>
      <c r="H223" s="24" t="s">
        <v>21303</v>
      </c>
      <c r="I223" s="28"/>
      <c r="J223" s="28"/>
      <c r="K223" s="28"/>
    </row>
    <row r="224" spans="1:11" ht="25.5">
      <c r="A224" s="24">
        <v>21</v>
      </c>
      <c r="B224" s="24" t="s">
        <v>345</v>
      </c>
      <c r="C224" s="24" t="s">
        <v>7866</v>
      </c>
      <c r="D224" s="24"/>
      <c r="E224" s="25">
        <v>9.6</v>
      </c>
      <c r="F224" s="24" t="s">
        <v>21212</v>
      </c>
      <c r="G224" s="24" t="s">
        <v>158</v>
      </c>
      <c r="H224" s="24" t="s">
        <v>346</v>
      </c>
      <c r="I224" s="28"/>
      <c r="J224" s="28"/>
      <c r="K224" s="28"/>
    </row>
    <row r="225" spans="1:11" ht="25.5">
      <c r="A225" s="326"/>
      <c r="B225" s="326" t="s">
        <v>2144</v>
      </c>
      <c r="C225" s="326">
        <v>21</v>
      </c>
      <c r="D225" s="326"/>
      <c r="E225" s="486">
        <f>SUM(E204:E224)</f>
        <v>291.24900000000002</v>
      </c>
      <c r="F225" s="326"/>
      <c r="G225" s="326"/>
      <c r="H225" s="326"/>
      <c r="I225" s="28"/>
      <c r="J225" s="28"/>
      <c r="K225" s="28"/>
    </row>
    <row r="226" spans="1:11" ht="25.5">
      <c r="A226" s="24">
        <v>1</v>
      </c>
      <c r="B226" s="24" t="s">
        <v>347</v>
      </c>
      <c r="C226" s="24" t="s">
        <v>2143</v>
      </c>
      <c r="D226" s="24"/>
      <c r="E226" s="25">
        <v>900</v>
      </c>
      <c r="F226" s="24" t="s">
        <v>21304</v>
      </c>
      <c r="G226" s="24" t="s">
        <v>32</v>
      </c>
      <c r="H226" s="24" t="s">
        <v>21305</v>
      </c>
      <c r="I226" s="28"/>
      <c r="J226" s="28"/>
      <c r="K226" s="28"/>
    </row>
    <row r="227" spans="1:11" ht="25.5">
      <c r="A227" s="24">
        <v>2</v>
      </c>
      <c r="B227" s="24" t="s">
        <v>348</v>
      </c>
      <c r="C227" s="24" t="s">
        <v>2143</v>
      </c>
      <c r="D227" s="24"/>
      <c r="E227" s="25">
        <v>10</v>
      </c>
      <c r="F227" s="24" t="s">
        <v>21306</v>
      </c>
      <c r="G227" s="24" t="s">
        <v>32</v>
      </c>
      <c r="H227" s="24" t="s">
        <v>21305</v>
      </c>
      <c r="I227" s="28"/>
      <c r="J227" s="28"/>
      <c r="K227" s="28"/>
    </row>
    <row r="228" spans="1:11" ht="25.5">
      <c r="A228" s="24">
        <v>3</v>
      </c>
      <c r="B228" s="24" t="s">
        <v>349</v>
      </c>
      <c r="C228" s="24" t="s">
        <v>2143</v>
      </c>
      <c r="D228" s="24"/>
      <c r="E228" s="25">
        <v>16</v>
      </c>
      <c r="F228" s="24" t="s">
        <v>21307</v>
      </c>
      <c r="G228" s="24" t="s">
        <v>170</v>
      </c>
      <c r="H228" s="24" t="s">
        <v>21305</v>
      </c>
      <c r="I228" s="28"/>
      <c r="J228" s="28"/>
      <c r="K228" s="28"/>
    </row>
    <row r="229" spans="1:11" ht="25.5">
      <c r="A229" s="24">
        <v>4</v>
      </c>
      <c r="B229" s="24" t="s">
        <v>350</v>
      </c>
      <c r="C229" s="24" t="s">
        <v>2143</v>
      </c>
      <c r="D229" s="24"/>
      <c r="E229" s="25">
        <v>20</v>
      </c>
      <c r="F229" s="24" t="s">
        <v>21251</v>
      </c>
      <c r="G229" s="24" t="s">
        <v>121</v>
      </c>
      <c r="H229" s="24" t="s">
        <v>21305</v>
      </c>
      <c r="I229" s="28"/>
      <c r="J229" s="28"/>
      <c r="K229" s="28"/>
    </row>
    <row r="230" spans="1:11" ht="25.5">
      <c r="A230" s="24">
        <v>5</v>
      </c>
      <c r="B230" s="24" t="s">
        <v>21308</v>
      </c>
      <c r="C230" s="24" t="s">
        <v>2143</v>
      </c>
      <c r="D230" s="24"/>
      <c r="E230" s="25">
        <v>200</v>
      </c>
      <c r="F230" s="24" t="s">
        <v>351</v>
      </c>
      <c r="G230" s="24" t="s">
        <v>352</v>
      </c>
      <c r="H230" s="24" t="s">
        <v>21305</v>
      </c>
      <c r="I230" s="28"/>
      <c r="J230" s="28"/>
      <c r="K230" s="28"/>
    </row>
    <row r="231" spans="1:11" ht="25.5">
      <c r="A231" s="24">
        <v>6</v>
      </c>
      <c r="B231" s="24" t="s">
        <v>21309</v>
      </c>
      <c r="C231" s="24" t="s">
        <v>2143</v>
      </c>
      <c r="D231" s="24"/>
      <c r="E231" s="25">
        <v>55</v>
      </c>
      <c r="F231" s="24" t="s">
        <v>21310</v>
      </c>
      <c r="G231" s="24" t="s">
        <v>46</v>
      </c>
      <c r="H231" s="24" t="s">
        <v>21311</v>
      </c>
      <c r="I231" s="28"/>
      <c r="J231" s="28"/>
      <c r="K231" s="28"/>
    </row>
    <row r="232" spans="1:11" ht="25.5">
      <c r="A232" s="24">
        <v>7</v>
      </c>
      <c r="B232" s="24" t="s">
        <v>353</v>
      </c>
      <c r="C232" s="24" t="s">
        <v>2143</v>
      </c>
      <c r="D232" s="24"/>
      <c r="E232" s="25">
        <v>4.3</v>
      </c>
      <c r="F232" s="24" t="s">
        <v>20</v>
      </c>
      <c r="G232" s="24" t="s">
        <v>354</v>
      </c>
      <c r="H232" s="24" t="s">
        <v>21312</v>
      </c>
      <c r="I232" s="28"/>
      <c r="J232" s="28"/>
      <c r="K232" s="28"/>
    </row>
    <row r="233" spans="1:11">
      <c r="A233" s="326"/>
      <c r="B233" s="326" t="s">
        <v>395</v>
      </c>
      <c r="C233" s="326">
        <v>7</v>
      </c>
      <c r="D233" s="326"/>
      <c r="E233" s="486">
        <f>SUM(E226:E232)</f>
        <v>1205.3</v>
      </c>
      <c r="F233" s="326"/>
      <c r="G233" s="326"/>
      <c r="H233" s="326"/>
      <c r="I233" s="28"/>
      <c r="J233" s="28"/>
      <c r="K233" s="28"/>
    </row>
    <row r="234" spans="1:11" ht="38.25">
      <c r="A234" s="24">
        <v>1</v>
      </c>
      <c r="B234" s="24" t="s">
        <v>21313</v>
      </c>
      <c r="C234" s="24" t="s">
        <v>382</v>
      </c>
      <c r="D234" s="24"/>
      <c r="E234" s="25">
        <v>33.159999999999997</v>
      </c>
      <c r="F234" s="24" t="s">
        <v>355</v>
      </c>
      <c r="G234" s="24" t="s">
        <v>21314</v>
      </c>
      <c r="H234" s="24" t="s">
        <v>21315</v>
      </c>
      <c r="I234" s="28"/>
      <c r="J234" s="28"/>
      <c r="K234" s="28"/>
    </row>
    <row r="235" spans="1:11" ht="25.5">
      <c r="A235" s="326"/>
      <c r="B235" s="326" t="s">
        <v>2593</v>
      </c>
      <c r="C235" s="326">
        <v>1</v>
      </c>
      <c r="D235" s="326"/>
      <c r="E235" s="486">
        <f>SUM(E234)</f>
        <v>33.159999999999997</v>
      </c>
      <c r="F235" s="326"/>
      <c r="G235" s="326"/>
      <c r="H235" s="326"/>
      <c r="I235" s="28"/>
      <c r="J235" s="28"/>
      <c r="K235" s="28"/>
    </row>
    <row r="236" spans="1:11" ht="25.5">
      <c r="A236" s="24">
        <v>1</v>
      </c>
      <c r="B236" s="24" t="s">
        <v>356</v>
      </c>
      <c r="C236" s="24" t="s">
        <v>12067</v>
      </c>
      <c r="D236" s="24"/>
      <c r="E236" s="25">
        <v>2.4276</v>
      </c>
      <c r="F236" s="24" t="s">
        <v>21316</v>
      </c>
      <c r="G236" s="24" t="s">
        <v>21317</v>
      </c>
      <c r="H236" s="24" t="s">
        <v>21318</v>
      </c>
      <c r="I236" s="28"/>
      <c r="J236" s="28"/>
      <c r="K236" s="28"/>
    </row>
    <row r="237" spans="1:11" ht="25.5">
      <c r="A237" s="24">
        <v>2</v>
      </c>
      <c r="B237" s="24" t="s">
        <v>358</v>
      </c>
      <c r="C237" s="24" t="s">
        <v>12067</v>
      </c>
      <c r="D237" s="24"/>
      <c r="E237" s="25">
        <v>32.474499999999999</v>
      </c>
      <c r="F237" s="24" t="s">
        <v>359</v>
      </c>
      <c r="G237" s="24" t="s">
        <v>357</v>
      </c>
      <c r="H237" s="24" t="s">
        <v>21319</v>
      </c>
      <c r="I237" s="28"/>
      <c r="J237" s="28"/>
      <c r="K237" s="28"/>
    </row>
    <row r="238" spans="1:11" ht="25.5">
      <c r="A238" s="326"/>
      <c r="B238" s="326" t="s">
        <v>17095</v>
      </c>
      <c r="C238" s="326">
        <v>2</v>
      </c>
      <c r="D238" s="326"/>
      <c r="E238" s="486">
        <f>SUM(E236:E237)</f>
        <v>34.902099999999997</v>
      </c>
      <c r="F238" s="326"/>
      <c r="G238" s="326"/>
      <c r="H238" s="326"/>
      <c r="I238" s="28"/>
      <c r="J238" s="28"/>
      <c r="K238" s="28"/>
    </row>
    <row r="239" spans="1:11" ht="25.5">
      <c r="A239" s="677"/>
      <c r="B239" s="677" t="s">
        <v>6930</v>
      </c>
      <c r="C239" s="677">
        <f>C238+C235+C233+C225+C203+C201+C115+C85</f>
        <v>152</v>
      </c>
      <c r="D239" s="677"/>
      <c r="E239" s="677">
        <f>E238+E235+E233+E225+E203+E201+E115+E85</f>
        <v>69504.791400000002</v>
      </c>
      <c r="F239" s="677"/>
      <c r="G239" s="677"/>
      <c r="H239" s="677"/>
      <c r="I239" s="28"/>
      <c r="J239" s="28"/>
      <c r="K239" s="28"/>
    </row>
    <row r="240" spans="1:11" ht="31.5">
      <c r="A240" s="467"/>
      <c r="B240" s="467" t="s">
        <v>21323</v>
      </c>
      <c r="C240" s="467">
        <f>C239+C69</f>
        <v>196</v>
      </c>
      <c r="D240" s="467"/>
      <c r="E240" s="467">
        <f>E239+E69</f>
        <v>220000.31140000001</v>
      </c>
      <c r="F240" s="467"/>
      <c r="G240" s="467"/>
      <c r="H240" s="467"/>
      <c r="I240" s="28"/>
      <c r="J240" s="28"/>
      <c r="K240" s="28"/>
    </row>
    <row r="241" spans="7:11">
      <c r="G241" s="28"/>
      <c r="H241" s="28"/>
      <c r="I241" s="28"/>
      <c r="J241" s="28"/>
      <c r="K241" s="28"/>
    </row>
    <row r="242" spans="7:11">
      <c r="G242" s="28"/>
      <c r="H242" s="28"/>
      <c r="I242" s="28"/>
      <c r="J242" s="28"/>
      <c r="K242" s="28"/>
    </row>
    <row r="243" spans="7:11">
      <c r="H243" s="28"/>
      <c r="I243" s="28"/>
      <c r="J243" s="28"/>
      <c r="K243" s="28"/>
    </row>
  </sheetData>
  <mergeCells count="12">
    <mergeCell ref="A70:H70"/>
    <mergeCell ref="A4:A5"/>
    <mergeCell ref="F4:F5"/>
    <mergeCell ref="C4:C5"/>
    <mergeCell ref="A1:H1"/>
    <mergeCell ref="A2:H2"/>
    <mergeCell ref="B4:B7"/>
    <mergeCell ref="D4:D7"/>
    <mergeCell ref="E4:E7"/>
    <mergeCell ref="G4:G7"/>
    <mergeCell ref="H4:H7"/>
    <mergeCell ref="A9:H9"/>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449"/>
  <sheetViews>
    <sheetView zoomScale="90" zoomScaleNormal="90" workbookViewId="0">
      <selection activeCell="C196" sqref="C196"/>
    </sheetView>
  </sheetViews>
  <sheetFormatPr defaultRowHeight="12.75"/>
  <cols>
    <col min="1" max="1" width="5.7109375" style="12" bestFit="1" customWidth="1"/>
    <col min="2" max="2" width="33" style="129" customWidth="1"/>
    <col min="3" max="3" width="27.85546875" style="12" customWidth="1"/>
    <col min="4" max="4" width="27.28515625" style="12" customWidth="1"/>
    <col min="5" max="5" width="21.140625" style="30" customWidth="1"/>
    <col min="6" max="6" width="30.7109375" style="12" customWidth="1"/>
    <col min="7" max="7" width="28.85546875" style="12" customWidth="1"/>
    <col min="8" max="8" width="21.42578125" style="12" customWidth="1"/>
    <col min="9" max="16384" width="9.140625" style="12"/>
  </cols>
  <sheetData>
    <row r="1" spans="1:8" s="23" customFormat="1">
      <c r="A1" s="340" t="s">
        <v>6932</v>
      </c>
      <c r="B1" s="340"/>
      <c r="C1" s="340"/>
      <c r="D1" s="340"/>
      <c r="E1" s="340"/>
      <c r="F1" s="340"/>
      <c r="G1" s="340"/>
      <c r="H1" s="340"/>
    </row>
    <row r="2" spans="1:8" s="23" customFormat="1">
      <c r="A2" s="341" t="s">
        <v>387</v>
      </c>
      <c r="B2" s="341"/>
      <c r="C2" s="341"/>
      <c r="D2" s="341"/>
      <c r="E2" s="341"/>
      <c r="F2" s="341"/>
      <c r="G2" s="341"/>
      <c r="H2" s="341"/>
    </row>
    <row r="3" spans="1:8" ht="13.5" thickBot="1">
      <c r="A3" s="13"/>
      <c r="B3" s="120"/>
      <c r="C3" s="13"/>
      <c r="D3" s="13"/>
      <c r="E3" s="14"/>
      <c r="F3" s="13"/>
      <c r="G3" s="13"/>
      <c r="H3" s="13"/>
    </row>
    <row r="4" spans="1:8" ht="75.75" customHeight="1">
      <c r="A4" s="121" t="s">
        <v>3</v>
      </c>
      <c r="B4" s="338" t="s">
        <v>4</v>
      </c>
      <c r="C4" s="338" t="s">
        <v>5</v>
      </c>
      <c r="D4" s="338" t="s">
        <v>0</v>
      </c>
      <c r="E4" s="343" t="s">
        <v>1</v>
      </c>
      <c r="F4" s="338" t="s">
        <v>6</v>
      </c>
      <c r="G4" s="338" t="s">
        <v>7</v>
      </c>
      <c r="H4" s="21" t="s">
        <v>8</v>
      </c>
    </row>
    <row r="5" spans="1:8" ht="100.5" customHeight="1" thickBot="1">
      <c r="A5" s="122"/>
      <c r="B5" s="339"/>
      <c r="C5" s="339"/>
      <c r="D5" s="339"/>
      <c r="E5" s="344"/>
      <c r="F5" s="339"/>
      <c r="G5" s="339"/>
      <c r="H5" s="16"/>
    </row>
    <row r="6" spans="1:8" ht="15" hidden="1" customHeight="1">
      <c r="A6" s="15"/>
      <c r="B6" s="123"/>
      <c r="C6" s="16"/>
      <c r="D6" s="16"/>
      <c r="E6" s="124"/>
      <c r="F6" s="17"/>
      <c r="G6" s="16"/>
      <c r="H6" s="16"/>
    </row>
    <row r="7" spans="1:8" ht="15.75" hidden="1" customHeight="1" thickBot="1">
      <c r="A7" s="18"/>
      <c r="B7" s="125"/>
      <c r="C7" s="19"/>
      <c r="D7" s="19"/>
      <c r="E7" s="126"/>
      <c r="F7" s="20"/>
      <c r="G7" s="19"/>
      <c r="H7" s="19"/>
    </row>
    <row r="8" spans="1:8">
      <c r="A8" s="21">
        <v>1</v>
      </c>
      <c r="B8" s="127">
        <v>2</v>
      </c>
      <c r="C8" s="22">
        <v>3</v>
      </c>
      <c r="D8" s="22">
        <v>4</v>
      </c>
      <c r="E8" s="22">
        <v>5</v>
      </c>
      <c r="F8" s="22">
        <v>6</v>
      </c>
      <c r="G8" s="22">
        <v>7</v>
      </c>
      <c r="H8" s="22">
        <v>8</v>
      </c>
    </row>
    <row r="9" spans="1:8" s="23" customFormat="1">
      <c r="A9" s="480" t="s">
        <v>386</v>
      </c>
      <c r="B9" s="481"/>
      <c r="C9" s="481"/>
      <c r="D9" s="481"/>
      <c r="E9" s="481"/>
      <c r="F9" s="481"/>
      <c r="G9" s="481"/>
      <c r="H9" s="482"/>
    </row>
    <row r="10" spans="1:8" ht="114.75">
      <c r="A10" s="24">
        <v>1</v>
      </c>
      <c r="B10" s="24" t="s">
        <v>400</v>
      </c>
      <c r="C10" s="25" t="s">
        <v>401</v>
      </c>
      <c r="D10" s="24"/>
      <c r="E10" s="24">
        <v>20203.400000000001</v>
      </c>
      <c r="F10" s="24" t="s">
        <v>21325</v>
      </c>
      <c r="G10" s="24" t="s">
        <v>402</v>
      </c>
      <c r="H10" s="24" t="s">
        <v>403</v>
      </c>
    </row>
    <row r="11" spans="1:8">
      <c r="A11" s="326"/>
      <c r="B11" s="326" t="s">
        <v>384</v>
      </c>
      <c r="C11" s="326">
        <v>1</v>
      </c>
      <c r="D11" s="326"/>
      <c r="E11" s="486">
        <f>SUM(E10)</f>
        <v>20203.400000000001</v>
      </c>
      <c r="F11" s="326"/>
      <c r="G11" s="326"/>
      <c r="H11" s="326"/>
    </row>
    <row r="12" spans="1:8" ht="25.5">
      <c r="A12" s="24">
        <v>1</v>
      </c>
      <c r="B12" s="24" t="s">
        <v>404</v>
      </c>
      <c r="C12" s="24" t="s">
        <v>361</v>
      </c>
      <c r="D12" s="25" t="s">
        <v>366</v>
      </c>
      <c r="E12" s="24">
        <v>173</v>
      </c>
      <c r="F12" s="24" t="s">
        <v>21326</v>
      </c>
      <c r="G12" s="24" t="s">
        <v>405</v>
      </c>
      <c r="H12" s="24" t="s">
        <v>21327</v>
      </c>
    </row>
    <row r="13" spans="1:8" ht="51">
      <c r="A13" s="24">
        <v>2</v>
      </c>
      <c r="B13" s="24" t="s">
        <v>406</v>
      </c>
      <c r="C13" s="24" t="s">
        <v>361</v>
      </c>
      <c r="D13" s="25" t="s">
        <v>366</v>
      </c>
      <c r="E13" s="24">
        <v>432</v>
      </c>
      <c r="F13" s="24" t="s">
        <v>21328</v>
      </c>
      <c r="G13" s="24" t="s">
        <v>408</v>
      </c>
      <c r="H13" s="24" t="s">
        <v>21329</v>
      </c>
    </row>
    <row r="14" spans="1:8" ht="38.25">
      <c r="A14" s="24">
        <v>3</v>
      </c>
      <c r="B14" s="24" t="s">
        <v>409</v>
      </c>
      <c r="C14" s="24" t="s">
        <v>361</v>
      </c>
      <c r="D14" s="25" t="s">
        <v>366</v>
      </c>
      <c r="E14" s="24">
        <v>116</v>
      </c>
      <c r="F14" s="24" t="s">
        <v>21330</v>
      </c>
      <c r="G14" s="24" t="s">
        <v>411</v>
      </c>
      <c r="H14" s="24" t="s">
        <v>21329</v>
      </c>
    </row>
    <row r="15" spans="1:8" ht="25.5">
      <c r="A15" s="24">
        <v>4</v>
      </c>
      <c r="B15" s="24" t="s">
        <v>412</v>
      </c>
      <c r="C15" s="24" t="s">
        <v>361</v>
      </c>
      <c r="D15" s="25" t="s">
        <v>366</v>
      </c>
      <c r="E15" s="24">
        <v>48</v>
      </c>
      <c r="F15" s="24" t="s">
        <v>21331</v>
      </c>
      <c r="G15" s="24" t="s">
        <v>413</v>
      </c>
      <c r="H15" s="24" t="s">
        <v>21332</v>
      </c>
    </row>
    <row r="16" spans="1:8" ht="25.5">
      <c r="A16" s="24">
        <v>5</v>
      </c>
      <c r="B16" s="24" t="s">
        <v>414</v>
      </c>
      <c r="C16" s="24" t="s">
        <v>361</v>
      </c>
      <c r="D16" s="25" t="s">
        <v>366</v>
      </c>
      <c r="E16" s="24">
        <v>223</v>
      </c>
      <c r="F16" s="24" t="s">
        <v>21333</v>
      </c>
      <c r="G16" s="24" t="s">
        <v>413</v>
      </c>
      <c r="H16" s="24" t="s">
        <v>21329</v>
      </c>
    </row>
    <row r="17" spans="1:8" ht="38.25">
      <c r="A17" s="24">
        <v>6</v>
      </c>
      <c r="B17" s="24" t="s">
        <v>415</v>
      </c>
      <c r="C17" s="24" t="s">
        <v>361</v>
      </c>
      <c r="D17" s="25" t="s">
        <v>366</v>
      </c>
      <c r="E17" s="24">
        <v>265</v>
      </c>
      <c r="F17" s="24" t="s">
        <v>21334</v>
      </c>
      <c r="G17" s="24" t="s">
        <v>21335</v>
      </c>
      <c r="H17" s="24" t="s">
        <v>21336</v>
      </c>
    </row>
    <row r="18" spans="1:8" ht="51">
      <c r="A18" s="24">
        <v>7</v>
      </c>
      <c r="B18" s="24" t="s">
        <v>416</v>
      </c>
      <c r="C18" s="24" t="s">
        <v>361</v>
      </c>
      <c r="D18" s="25" t="s">
        <v>366</v>
      </c>
      <c r="E18" s="24">
        <v>373</v>
      </c>
      <c r="F18" s="24" t="s">
        <v>21337</v>
      </c>
      <c r="G18" s="24" t="s">
        <v>417</v>
      </c>
      <c r="H18" s="24" t="s">
        <v>21338</v>
      </c>
    </row>
    <row r="19" spans="1:8" ht="51">
      <c r="A19" s="24">
        <v>8</v>
      </c>
      <c r="B19" s="24" t="s">
        <v>418</v>
      </c>
      <c r="C19" s="24" t="s">
        <v>361</v>
      </c>
      <c r="D19" s="25" t="s">
        <v>366</v>
      </c>
      <c r="E19" s="24">
        <v>774</v>
      </c>
      <c r="F19" s="24" t="s">
        <v>21339</v>
      </c>
      <c r="G19" s="24" t="s">
        <v>419</v>
      </c>
      <c r="H19" s="24" t="s">
        <v>21340</v>
      </c>
    </row>
    <row r="20" spans="1:8" ht="38.25">
      <c r="A20" s="24">
        <v>9</v>
      </c>
      <c r="B20" s="24" t="s">
        <v>420</v>
      </c>
      <c r="C20" s="24" t="s">
        <v>361</v>
      </c>
      <c r="D20" s="25" t="s">
        <v>366</v>
      </c>
      <c r="E20" s="24">
        <v>1217</v>
      </c>
      <c r="F20" s="24" t="s">
        <v>21341</v>
      </c>
      <c r="G20" s="24" t="s">
        <v>421</v>
      </c>
      <c r="H20" s="24" t="s">
        <v>21342</v>
      </c>
    </row>
    <row r="21" spans="1:8" ht="51">
      <c r="A21" s="24">
        <v>10</v>
      </c>
      <c r="B21" s="24" t="s">
        <v>422</v>
      </c>
      <c r="C21" s="24" t="s">
        <v>361</v>
      </c>
      <c r="D21" s="25" t="s">
        <v>366</v>
      </c>
      <c r="E21" s="24">
        <v>595</v>
      </c>
      <c r="F21" s="24" t="s">
        <v>21343</v>
      </c>
      <c r="G21" s="24" t="s">
        <v>424</v>
      </c>
      <c r="H21" s="24" t="s">
        <v>21344</v>
      </c>
    </row>
    <row r="22" spans="1:8" ht="38.25">
      <c r="A22" s="24">
        <v>11</v>
      </c>
      <c r="B22" s="24" t="s">
        <v>425</v>
      </c>
      <c r="C22" s="24" t="s">
        <v>361</v>
      </c>
      <c r="D22" s="25" t="s">
        <v>366</v>
      </c>
      <c r="E22" s="24">
        <v>50</v>
      </c>
      <c r="F22" s="24" t="s">
        <v>21345</v>
      </c>
      <c r="G22" s="24" t="s">
        <v>413</v>
      </c>
      <c r="H22" s="24" t="s">
        <v>21346</v>
      </c>
    </row>
    <row r="23" spans="1:8" ht="51">
      <c r="A23" s="24">
        <v>12</v>
      </c>
      <c r="B23" s="24" t="s">
        <v>426</v>
      </c>
      <c r="C23" s="24" t="s">
        <v>361</v>
      </c>
      <c r="D23" s="25" t="s">
        <v>366</v>
      </c>
      <c r="E23" s="24">
        <v>3259</v>
      </c>
      <c r="F23" s="24" t="s">
        <v>21347</v>
      </c>
      <c r="G23" s="24" t="s">
        <v>427</v>
      </c>
      <c r="H23" s="24" t="s">
        <v>21348</v>
      </c>
    </row>
    <row r="24" spans="1:8" ht="38.25">
      <c r="A24" s="24">
        <v>13</v>
      </c>
      <c r="B24" s="24" t="s">
        <v>428</v>
      </c>
      <c r="C24" s="24" t="s">
        <v>361</v>
      </c>
      <c r="D24" s="25" t="s">
        <v>366</v>
      </c>
      <c r="E24" s="24">
        <v>218</v>
      </c>
      <c r="F24" s="24" t="s">
        <v>21349</v>
      </c>
      <c r="G24" s="24" t="s">
        <v>430</v>
      </c>
      <c r="H24" s="24" t="s">
        <v>21350</v>
      </c>
    </row>
    <row r="25" spans="1:8" ht="38.25">
      <c r="A25" s="24">
        <v>14</v>
      </c>
      <c r="B25" s="24" t="s">
        <v>431</v>
      </c>
      <c r="C25" s="24" t="s">
        <v>361</v>
      </c>
      <c r="D25" s="25" t="s">
        <v>366</v>
      </c>
      <c r="E25" s="24">
        <v>226</v>
      </c>
      <c r="F25" s="24" t="s">
        <v>21351</v>
      </c>
      <c r="G25" s="24" t="s">
        <v>430</v>
      </c>
      <c r="H25" s="24" t="s">
        <v>21352</v>
      </c>
    </row>
    <row r="26" spans="1:8">
      <c r="A26" s="327"/>
      <c r="B26" s="327" t="s">
        <v>365</v>
      </c>
      <c r="C26" s="327">
        <v>14</v>
      </c>
      <c r="D26" s="490"/>
      <c r="E26" s="327">
        <f>SUM(E12:E25)</f>
        <v>7969</v>
      </c>
      <c r="F26" s="327"/>
      <c r="G26" s="327"/>
      <c r="H26" s="327"/>
    </row>
    <row r="27" spans="1:8" ht="38.25">
      <c r="A27" s="24">
        <v>1</v>
      </c>
      <c r="B27" s="24" t="s">
        <v>433</v>
      </c>
      <c r="C27" s="24" t="s">
        <v>361</v>
      </c>
      <c r="D27" s="25" t="s">
        <v>7007</v>
      </c>
      <c r="E27" s="24">
        <v>370</v>
      </c>
      <c r="F27" s="24" t="s">
        <v>435</v>
      </c>
      <c r="G27" s="24" t="s">
        <v>436</v>
      </c>
      <c r="H27" s="24" t="s">
        <v>21353</v>
      </c>
    </row>
    <row r="28" spans="1:8" ht="38.25">
      <c r="A28" s="24">
        <v>2</v>
      </c>
      <c r="B28" s="24" t="s">
        <v>437</v>
      </c>
      <c r="C28" s="24" t="s">
        <v>361</v>
      </c>
      <c r="D28" s="25" t="s">
        <v>7007</v>
      </c>
      <c r="E28" s="24">
        <v>133</v>
      </c>
      <c r="F28" s="24" t="s">
        <v>21354</v>
      </c>
      <c r="G28" s="24" t="s">
        <v>439</v>
      </c>
      <c r="H28" s="24" t="s">
        <v>21355</v>
      </c>
    </row>
    <row r="29" spans="1:8" ht="38.25">
      <c r="A29" s="24">
        <v>3</v>
      </c>
      <c r="B29" s="24" t="s">
        <v>440</v>
      </c>
      <c r="C29" s="24" t="s">
        <v>361</v>
      </c>
      <c r="D29" s="25" t="s">
        <v>7007</v>
      </c>
      <c r="E29" s="24">
        <v>487</v>
      </c>
      <c r="F29" s="24" t="s">
        <v>21356</v>
      </c>
      <c r="G29" s="24" t="s">
        <v>441</v>
      </c>
      <c r="H29" s="24" t="s">
        <v>21355</v>
      </c>
    </row>
    <row r="30" spans="1:8" ht="38.25">
      <c r="A30" s="24">
        <v>4</v>
      </c>
      <c r="B30" s="24" t="s">
        <v>442</v>
      </c>
      <c r="C30" s="24" t="s">
        <v>361</v>
      </c>
      <c r="D30" s="25" t="s">
        <v>7007</v>
      </c>
      <c r="E30" s="24">
        <v>218</v>
      </c>
      <c r="F30" s="24" t="s">
        <v>21357</v>
      </c>
      <c r="G30" s="24" t="s">
        <v>443</v>
      </c>
      <c r="H30" s="24" t="s">
        <v>21358</v>
      </c>
    </row>
    <row r="31" spans="1:8">
      <c r="A31" s="327"/>
      <c r="B31" s="327" t="s">
        <v>363</v>
      </c>
      <c r="C31" s="327">
        <v>4</v>
      </c>
      <c r="D31" s="490"/>
      <c r="E31" s="327">
        <f>SUM(E27:E30)</f>
        <v>1208</v>
      </c>
      <c r="F31" s="327"/>
      <c r="G31" s="327"/>
      <c r="H31" s="327"/>
    </row>
    <row r="32" spans="1:8" ht="38.25">
      <c r="A32" s="24">
        <v>1</v>
      </c>
      <c r="B32" s="24" t="s">
        <v>444</v>
      </c>
      <c r="C32" s="24" t="s">
        <v>361</v>
      </c>
      <c r="D32" s="25" t="s">
        <v>391</v>
      </c>
      <c r="E32" s="24">
        <v>295</v>
      </c>
      <c r="F32" s="24" t="s">
        <v>21359</v>
      </c>
      <c r="G32" s="24" t="s">
        <v>443</v>
      </c>
      <c r="H32" s="24" t="s">
        <v>21360</v>
      </c>
    </row>
    <row r="33" spans="1:8">
      <c r="A33" s="327"/>
      <c r="B33" s="327" t="s">
        <v>392</v>
      </c>
      <c r="C33" s="327">
        <v>1</v>
      </c>
      <c r="D33" s="490"/>
      <c r="E33" s="327">
        <f>SUM(E32)</f>
        <v>295</v>
      </c>
      <c r="F33" s="327"/>
      <c r="G33" s="327"/>
      <c r="H33" s="327"/>
    </row>
    <row r="34" spans="1:8" ht="63.75">
      <c r="A34" s="24">
        <v>1</v>
      </c>
      <c r="B34" s="25" t="s">
        <v>445</v>
      </c>
      <c r="C34" s="25" t="s">
        <v>361</v>
      </c>
      <c r="D34" s="25" t="s">
        <v>446</v>
      </c>
      <c r="E34" s="24">
        <v>1073</v>
      </c>
      <c r="F34" s="24" t="s">
        <v>21361</v>
      </c>
      <c r="G34" s="24" t="s">
        <v>447</v>
      </c>
      <c r="H34" s="24" t="s">
        <v>21360</v>
      </c>
    </row>
    <row r="35" spans="1:8" ht="225" customHeight="1">
      <c r="A35" s="24">
        <v>2</v>
      </c>
      <c r="B35" s="24" t="s">
        <v>448</v>
      </c>
      <c r="C35" s="25" t="s">
        <v>361</v>
      </c>
      <c r="D35" s="25" t="s">
        <v>446</v>
      </c>
      <c r="E35" s="24">
        <v>3018.7</v>
      </c>
      <c r="F35" s="24" t="s">
        <v>21362</v>
      </c>
      <c r="G35" s="24" t="s">
        <v>21363</v>
      </c>
      <c r="H35" s="24" t="s">
        <v>21364</v>
      </c>
    </row>
    <row r="36" spans="1:8">
      <c r="A36" s="327"/>
      <c r="B36" s="327" t="s">
        <v>449</v>
      </c>
      <c r="C36" s="327">
        <v>2</v>
      </c>
      <c r="D36" s="490"/>
      <c r="E36" s="327">
        <f>SUM(E34:E35)</f>
        <v>4091.7</v>
      </c>
      <c r="F36" s="327"/>
      <c r="G36" s="327"/>
      <c r="H36" s="327"/>
    </row>
    <row r="37" spans="1:8" ht="25.5">
      <c r="A37" s="326"/>
      <c r="B37" s="326" t="s">
        <v>464</v>
      </c>
      <c r="C37" s="326">
        <f>C36+C33+C31+C26</f>
        <v>21</v>
      </c>
      <c r="D37" s="326"/>
      <c r="E37" s="326">
        <f t="shared" ref="E37" si="0">E36+E33+E31+E26</f>
        <v>13563.7</v>
      </c>
      <c r="F37" s="326"/>
      <c r="G37" s="326"/>
      <c r="H37" s="326"/>
    </row>
    <row r="38" spans="1:8" ht="38.25">
      <c r="A38" s="24">
        <v>1</v>
      </c>
      <c r="B38" s="24" t="s">
        <v>21365</v>
      </c>
      <c r="C38" s="24" t="s">
        <v>373</v>
      </c>
      <c r="D38" s="25" t="s">
        <v>374</v>
      </c>
      <c r="E38" s="24">
        <v>53</v>
      </c>
      <c r="F38" s="24" t="s">
        <v>21366</v>
      </c>
      <c r="G38" s="24" t="s">
        <v>419</v>
      </c>
      <c r="H38" s="24" t="s">
        <v>21367</v>
      </c>
    </row>
    <row r="39" spans="1:8" ht="38.25">
      <c r="A39" s="24">
        <v>2</v>
      </c>
      <c r="B39" s="24" t="s">
        <v>21368</v>
      </c>
      <c r="C39" s="24" t="s">
        <v>373</v>
      </c>
      <c r="D39" s="25" t="s">
        <v>374</v>
      </c>
      <c r="E39" s="24">
        <v>90</v>
      </c>
      <c r="F39" s="24" t="s">
        <v>21369</v>
      </c>
      <c r="G39" s="24" t="s">
        <v>430</v>
      </c>
      <c r="H39" s="24" t="s">
        <v>21367</v>
      </c>
    </row>
    <row r="40" spans="1:8">
      <c r="A40" s="327"/>
      <c r="B40" s="327" t="s">
        <v>375</v>
      </c>
      <c r="C40" s="327">
        <v>2</v>
      </c>
      <c r="D40" s="490"/>
      <c r="E40" s="327">
        <f>SUM(E38:E39)</f>
        <v>143</v>
      </c>
      <c r="F40" s="327"/>
      <c r="G40" s="327"/>
      <c r="H40" s="327"/>
    </row>
    <row r="41" spans="1:8" ht="38.25">
      <c r="A41" s="24">
        <v>1</v>
      </c>
      <c r="B41" s="24" t="s">
        <v>450</v>
      </c>
      <c r="C41" s="24" t="s">
        <v>373</v>
      </c>
      <c r="D41" s="25" t="s">
        <v>376</v>
      </c>
      <c r="E41" s="24">
        <v>3.8</v>
      </c>
      <c r="F41" s="24" t="s">
        <v>21370</v>
      </c>
      <c r="G41" s="24" t="s">
        <v>451</v>
      </c>
      <c r="H41" s="24" t="s">
        <v>21371</v>
      </c>
    </row>
    <row r="42" spans="1:8" ht="38.25">
      <c r="A42" s="24">
        <v>2</v>
      </c>
      <c r="B42" s="24" t="s">
        <v>452</v>
      </c>
      <c r="C42" s="24" t="s">
        <v>373</v>
      </c>
      <c r="D42" s="25" t="s">
        <v>376</v>
      </c>
      <c r="E42" s="24">
        <v>8.6999999999999993</v>
      </c>
      <c r="F42" s="24" t="s">
        <v>21372</v>
      </c>
      <c r="G42" s="24" t="s">
        <v>451</v>
      </c>
      <c r="H42" s="24" t="s">
        <v>21371</v>
      </c>
    </row>
    <row r="43" spans="1:8">
      <c r="A43" s="327"/>
      <c r="B43" s="327" t="s">
        <v>377</v>
      </c>
      <c r="C43" s="327">
        <v>2</v>
      </c>
      <c r="D43" s="490"/>
      <c r="E43" s="327">
        <f>SUM(E41:E42)</f>
        <v>12.5</v>
      </c>
      <c r="F43" s="327"/>
      <c r="G43" s="327"/>
      <c r="H43" s="327"/>
    </row>
    <row r="44" spans="1:8" ht="38.25">
      <c r="A44" s="24">
        <v>1</v>
      </c>
      <c r="B44" s="24" t="s">
        <v>453</v>
      </c>
      <c r="C44" s="24" t="s">
        <v>373</v>
      </c>
      <c r="D44" s="25" t="s">
        <v>21732</v>
      </c>
      <c r="E44" s="24">
        <v>29</v>
      </c>
      <c r="F44" s="24" t="s">
        <v>21373</v>
      </c>
      <c r="G44" s="24" t="s">
        <v>413</v>
      </c>
      <c r="H44" s="24" t="s">
        <v>21374</v>
      </c>
    </row>
    <row r="45" spans="1:8" ht="38.25">
      <c r="A45" s="24">
        <v>2</v>
      </c>
      <c r="B45" s="24" t="s">
        <v>455</v>
      </c>
      <c r="C45" s="24" t="s">
        <v>373</v>
      </c>
      <c r="D45" s="25" t="s">
        <v>21732</v>
      </c>
      <c r="E45" s="24">
        <v>40</v>
      </c>
      <c r="F45" s="24" t="s">
        <v>21375</v>
      </c>
      <c r="G45" s="24" t="s">
        <v>21376</v>
      </c>
      <c r="H45" s="24" t="s">
        <v>456</v>
      </c>
    </row>
    <row r="46" spans="1:8" ht="25.5">
      <c r="A46" s="327"/>
      <c r="B46" s="327" t="s">
        <v>21731</v>
      </c>
      <c r="C46" s="327">
        <v>2</v>
      </c>
      <c r="D46" s="490"/>
      <c r="E46" s="327">
        <f>SUM(E44:E45)</f>
        <v>69</v>
      </c>
      <c r="F46" s="327"/>
      <c r="G46" s="327"/>
      <c r="H46" s="327"/>
    </row>
    <row r="47" spans="1:8" ht="38.25">
      <c r="A47" s="24">
        <v>1</v>
      </c>
      <c r="B47" s="24" t="s">
        <v>457</v>
      </c>
      <c r="C47" s="24" t="s">
        <v>373</v>
      </c>
      <c r="D47" s="25" t="s">
        <v>380</v>
      </c>
      <c r="E47" s="24">
        <v>0.5</v>
      </c>
      <c r="F47" s="24" t="s">
        <v>21377</v>
      </c>
      <c r="G47" s="24" t="s">
        <v>459</v>
      </c>
      <c r="H47" s="24" t="s">
        <v>21378</v>
      </c>
    </row>
    <row r="48" spans="1:8" ht="38.25">
      <c r="A48" s="24">
        <v>2</v>
      </c>
      <c r="B48" s="24" t="s">
        <v>460</v>
      </c>
      <c r="C48" s="24" t="s">
        <v>373</v>
      </c>
      <c r="D48" s="25" t="s">
        <v>380</v>
      </c>
      <c r="E48" s="24">
        <v>0.5</v>
      </c>
      <c r="F48" s="24" t="s">
        <v>21379</v>
      </c>
      <c r="G48" s="24" t="s">
        <v>461</v>
      </c>
      <c r="H48" s="24" t="s">
        <v>21380</v>
      </c>
    </row>
    <row r="49" spans="1:8" ht="38.25">
      <c r="A49" s="24">
        <v>3</v>
      </c>
      <c r="B49" s="24" t="s">
        <v>1785</v>
      </c>
      <c r="C49" s="24" t="s">
        <v>373</v>
      </c>
      <c r="D49" s="25" t="s">
        <v>380</v>
      </c>
      <c r="E49" s="24">
        <v>0.5</v>
      </c>
      <c r="F49" s="24" t="s">
        <v>21381</v>
      </c>
      <c r="G49" s="24" t="s">
        <v>462</v>
      </c>
      <c r="H49" s="24" t="s">
        <v>21380</v>
      </c>
    </row>
    <row r="50" spans="1:8" ht="63.75">
      <c r="A50" s="24">
        <v>4</v>
      </c>
      <c r="B50" s="24" t="s">
        <v>463</v>
      </c>
      <c r="C50" s="24" t="s">
        <v>373</v>
      </c>
      <c r="D50" s="25" t="s">
        <v>380</v>
      </c>
      <c r="E50" s="24">
        <v>96</v>
      </c>
      <c r="F50" s="24" t="s">
        <v>21382</v>
      </c>
      <c r="G50" s="24" t="s">
        <v>21383</v>
      </c>
      <c r="H50" s="24" t="s">
        <v>21384</v>
      </c>
    </row>
    <row r="51" spans="1:8">
      <c r="A51" s="327"/>
      <c r="B51" s="327" t="s">
        <v>381</v>
      </c>
      <c r="C51" s="327">
        <v>4</v>
      </c>
      <c r="D51" s="490"/>
      <c r="E51" s="327">
        <f>SUM(E47:E50)</f>
        <v>97.5</v>
      </c>
      <c r="F51" s="327"/>
      <c r="G51" s="327"/>
      <c r="H51" s="327"/>
    </row>
    <row r="52" spans="1:8" ht="25.5">
      <c r="A52" s="326"/>
      <c r="B52" s="326" t="s">
        <v>2129</v>
      </c>
      <c r="C52" s="485">
        <f>C51+C46+C43+C40</f>
        <v>10</v>
      </c>
      <c r="D52" s="485"/>
      <c r="E52" s="486">
        <f t="shared" ref="E52" si="1">E51+E46+E43+E40</f>
        <v>322</v>
      </c>
      <c r="F52" s="326"/>
      <c r="G52" s="326"/>
      <c r="H52" s="326"/>
    </row>
    <row r="53" spans="1:8" ht="38.25">
      <c r="A53" s="24">
        <v>1</v>
      </c>
      <c r="B53" s="24" t="s">
        <v>466</v>
      </c>
      <c r="C53" s="25" t="s">
        <v>7866</v>
      </c>
      <c r="D53" s="24"/>
      <c r="E53" s="24">
        <v>31</v>
      </c>
      <c r="F53" s="24" t="s">
        <v>21385</v>
      </c>
      <c r="G53" s="24" t="s">
        <v>468</v>
      </c>
      <c r="H53" s="24" t="s">
        <v>21386</v>
      </c>
    </row>
    <row r="54" spans="1:8" ht="38.25">
      <c r="A54" s="24">
        <v>2</v>
      </c>
      <c r="B54" s="24" t="s">
        <v>469</v>
      </c>
      <c r="C54" s="25" t="s">
        <v>7866</v>
      </c>
      <c r="D54" s="24"/>
      <c r="E54" s="24">
        <v>20</v>
      </c>
      <c r="F54" s="24" t="s">
        <v>21387</v>
      </c>
      <c r="G54" s="24" t="s">
        <v>470</v>
      </c>
      <c r="H54" s="24" t="s">
        <v>21386</v>
      </c>
    </row>
    <row r="55" spans="1:8" ht="38.25">
      <c r="A55" s="24">
        <v>3</v>
      </c>
      <c r="B55" s="24" t="s">
        <v>471</v>
      </c>
      <c r="C55" s="25" t="s">
        <v>7866</v>
      </c>
      <c r="D55" s="24"/>
      <c r="E55" s="24">
        <v>85</v>
      </c>
      <c r="F55" s="24" t="s">
        <v>21388</v>
      </c>
      <c r="G55" s="24" t="s">
        <v>472</v>
      </c>
      <c r="H55" s="24" t="s">
        <v>21386</v>
      </c>
    </row>
    <row r="56" spans="1:8" ht="38.25">
      <c r="A56" s="24">
        <v>4</v>
      </c>
      <c r="B56" s="24" t="s">
        <v>473</v>
      </c>
      <c r="C56" s="25" t="s">
        <v>7866</v>
      </c>
      <c r="D56" s="24"/>
      <c r="E56" s="24">
        <v>27</v>
      </c>
      <c r="F56" s="24" t="s">
        <v>21389</v>
      </c>
      <c r="G56" s="24" t="s">
        <v>474</v>
      </c>
      <c r="H56" s="24" t="s">
        <v>21386</v>
      </c>
    </row>
    <row r="57" spans="1:8" ht="38.25">
      <c r="A57" s="24">
        <v>5</v>
      </c>
      <c r="B57" s="24" t="s">
        <v>475</v>
      </c>
      <c r="C57" s="25" t="s">
        <v>7866</v>
      </c>
      <c r="D57" s="24"/>
      <c r="E57" s="24">
        <v>25</v>
      </c>
      <c r="F57" s="24" t="s">
        <v>21390</v>
      </c>
      <c r="G57" s="24" t="s">
        <v>477</v>
      </c>
      <c r="H57" s="24" t="s">
        <v>21391</v>
      </c>
    </row>
    <row r="58" spans="1:8" ht="38.25">
      <c r="A58" s="24">
        <v>6</v>
      </c>
      <c r="B58" s="24" t="s">
        <v>478</v>
      </c>
      <c r="C58" s="25" t="s">
        <v>7866</v>
      </c>
      <c r="D58" s="24"/>
      <c r="E58" s="24">
        <v>17</v>
      </c>
      <c r="F58" s="24" t="s">
        <v>21392</v>
      </c>
      <c r="G58" s="24" t="s">
        <v>21393</v>
      </c>
      <c r="H58" s="24" t="s">
        <v>21391</v>
      </c>
    </row>
    <row r="59" spans="1:8" ht="51">
      <c r="A59" s="24">
        <v>7</v>
      </c>
      <c r="B59" s="24" t="s">
        <v>480</v>
      </c>
      <c r="C59" s="25" t="s">
        <v>7866</v>
      </c>
      <c r="D59" s="24"/>
      <c r="E59" s="24">
        <v>19</v>
      </c>
      <c r="F59" s="24" t="s">
        <v>21394</v>
      </c>
      <c r="G59" s="24" t="s">
        <v>481</v>
      </c>
      <c r="H59" s="24" t="s">
        <v>21395</v>
      </c>
    </row>
    <row r="60" spans="1:8" ht="51">
      <c r="A60" s="24">
        <v>8</v>
      </c>
      <c r="B60" s="24" t="s">
        <v>482</v>
      </c>
      <c r="C60" s="25" t="s">
        <v>7866</v>
      </c>
      <c r="D60" s="24"/>
      <c r="E60" s="24">
        <v>20</v>
      </c>
      <c r="F60" s="24" t="s">
        <v>21396</v>
      </c>
      <c r="G60" s="24" t="s">
        <v>483</v>
      </c>
      <c r="H60" s="24" t="s">
        <v>21397</v>
      </c>
    </row>
    <row r="61" spans="1:8" ht="51">
      <c r="A61" s="24">
        <v>9</v>
      </c>
      <c r="B61" s="24" t="s">
        <v>484</v>
      </c>
      <c r="C61" s="25" t="s">
        <v>7866</v>
      </c>
      <c r="D61" s="24"/>
      <c r="E61" s="24">
        <v>55</v>
      </c>
      <c r="F61" s="24" t="s">
        <v>21398</v>
      </c>
      <c r="G61" s="24" t="s">
        <v>485</v>
      </c>
      <c r="H61" s="24" t="s">
        <v>21399</v>
      </c>
    </row>
    <row r="62" spans="1:8" ht="38.25">
      <c r="A62" s="24">
        <v>10</v>
      </c>
      <c r="B62" s="24" t="s">
        <v>486</v>
      </c>
      <c r="C62" s="25" t="s">
        <v>7866</v>
      </c>
      <c r="D62" s="24"/>
      <c r="E62" s="24">
        <v>72</v>
      </c>
      <c r="F62" s="24" t="s">
        <v>21400</v>
      </c>
      <c r="G62" s="24" t="s">
        <v>487</v>
      </c>
      <c r="H62" s="24" t="s">
        <v>21401</v>
      </c>
    </row>
    <row r="63" spans="1:8" ht="38.25">
      <c r="A63" s="24">
        <v>11</v>
      </c>
      <c r="B63" s="24" t="s">
        <v>488</v>
      </c>
      <c r="C63" s="25" t="s">
        <v>7866</v>
      </c>
      <c r="D63" s="24"/>
      <c r="E63" s="24">
        <v>30</v>
      </c>
      <c r="F63" s="24" t="s">
        <v>21402</v>
      </c>
      <c r="G63" s="24" t="s">
        <v>488</v>
      </c>
      <c r="H63" s="24" t="s">
        <v>21401</v>
      </c>
    </row>
    <row r="64" spans="1:8" ht="38.25">
      <c r="A64" s="326"/>
      <c r="B64" s="326" t="s">
        <v>6924</v>
      </c>
      <c r="C64" s="485">
        <v>11</v>
      </c>
      <c r="D64" s="326"/>
      <c r="E64" s="326">
        <f>SUM(E53:E63)</f>
        <v>401</v>
      </c>
      <c r="F64" s="326"/>
      <c r="G64" s="326"/>
      <c r="H64" s="326"/>
    </row>
    <row r="65" spans="1:8" ht="25.5">
      <c r="A65" s="329"/>
      <c r="B65" s="329" t="s">
        <v>388</v>
      </c>
      <c r="C65" s="483">
        <f>C64+C52+C37+C11</f>
        <v>43</v>
      </c>
      <c r="D65" s="483"/>
      <c r="E65" s="484">
        <f t="shared" ref="E65" si="2">E64+E52+E37+E11</f>
        <v>34490.100000000006</v>
      </c>
      <c r="F65" s="329"/>
      <c r="G65" s="329"/>
      <c r="H65" s="329"/>
    </row>
    <row r="66" spans="1:8">
      <c r="A66" s="461" t="s">
        <v>2933</v>
      </c>
      <c r="B66" s="462"/>
      <c r="C66" s="462"/>
      <c r="D66" s="462"/>
      <c r="E66" s="462"/>
      <c r="F66" s="462"/>
      <c r="G66" s="462"/>
      <c r="H66" s="463"/>
    </row>
    <row r="67" spans="1:8" ht="76.5">
      <c r="A67" s="24">
        <v>1</v>
      </c>
      <c r="B67" s="24" t="s">
        <v>490</v>
      </c>
      <c r="C67" s="25" t="s">
        <v>389</v>
      </c>
      <c r="D67" s="24"/>
      <c r="E67" s="24">
        <v>2618.1999999999998</v>
      </c>
      <c r="F67" s="24" t="s">
        <v>21403</v>
      </c>
      <c r="G67" s="24" t="s">
        <v>492</v>
      </c>
      <c r="H67" s="24" t="s">
        <v>493</v>
      </c>
    </row>
    <row r="68" spans="1:8" ht="102">
      <c r="A68" s="24">
        <v>2</v>
      </c>
      <c r="B68" s="24" t="s">
        <v>494</v>
      </c>
      <c r="C68" s="25" t="s">
        <v>389</v>
      </c>
      <c r="D68" s="24"/>
      <c r="E68" s="24">
        <v>6719.48</v>
      </c>
      <c r="F68" s="24" t="s">
        <v>21404</v>
      </c>
      <c r="G68" s="24" t="s">
        <v>21405</v>
      </c>
      <c r="H68" s="24" t="s">
        <v>21406</v>
      </c>
    </row>
    <row r="69" spans="1:8" ht="63.75">
      <c r="A69" s="24">
        <v>3</v>
      </c>
      <c r="B69" s="24" t="s">
        <v>495</v>
      </c>
      <c r="C69" s="25" t="s">
        <v>389</v>
      </c>
      <c r="D69" s="24"/>
      <c r="E69" s="24">
        <v>3452.7</v>
      </c>
      <c r="F69" s="24" t="s">
        <v>21407</v>
      </c>
      <c r="G69" s="24" t="s">
        <v>21408</v>
      </c>
      <c r="H69" s="24" t="s">
        <v>496</v>
      </c>
    </row>
    <row r="70" spans="1:8" ht="102">
      <c r="A70" s="24">
        <v>4</v>
      </c>
      <c r="B70" s="24" t="s">
        <v>22440</v>
      </c>
      <c r="C70" s="25" t="s">
        <v>389</v>
      </c>
      <c r="D70" s="24"/>
      <c r="E70" s="24">
        <v>5678</v>
      </c>
      <c r="F70" s="24"/>
      <c r="G70" s="24"/>
      <c r="H70" s="24" t="s">
        <v>22441</v>
      </c>
    </row>
    <row r="71" spans="1:8" ht="25.5">
      <c r="A71" s="326"/>
      <c r="B71" s="326" t="s">
        <v>390</v>
      </c>
      <c r="C71" s="326">
        <v>4</v>
      </c>
      <c r="D71" s="326"/>
      <c r="E71" s="486">
        <f>SUM(E67:E70)</f>
        <v>18468.38</v>
      </c>
      <c r="F71" s="326"/>
      <c r="G71" s="326"/>
      <c r="H71" s="326"/>
    </row>
    <row r="72" spans="1:8" ht="38.25">
      <c r="A72" s="24">
        <v>1</v>
      </c>
      <c r="B72" s="24" t="s">
        <v>497</v>
      </c>
      <c r="C72" s="24" t="s">
        <v>361</v>
      </c>
      <c r="D72" s="25" t="s">
        <v>366</v>
      </c>
      <c r="E72" s="24">
        <v>11</v>
      </c>
      <c r="F72" s="24" t="s">
        <v>21409</v>
      </c>
      <c r="G72" s="24" t="s">
        <v>498</v>
      </c>
      <c r="H72" s="24" t="s">
        <v>499</v>
      </c>
    </row>
    <row r="73" spans="1:8" ht="38.25">
      <c r="A73" s="24">
        <v>2</v>
      </c>
      <c r="B73" s="24" t="s">
        <v>500</v>
      </c>
      <c r="C73" s="24" t="s">
        <v>361</v>
      </c>
      <c r="D73" s="25" t="s">
        <v>366</v>
      </c>
      <c r="E73" s="24">
        <v>594</v>
      </c>
      <c r="F73" s="24" t="s">
        <v>21410</v>
      </c>
      <c r="G73" s="24" t="s">
        <v>502</v>
      </c>
      <c r="H73" s="24" t="s">
        <v>503</v>
      </c>
    </row>
    <row r="74" spans="1:8" ht="38.25">
      <c r="A74" s="24">
        <v>3</v>
      </c>
      <c r="B74" s="24" t="s">
        <v>504</v>
      </c>
      <c r="C74" s="24" t="s">
        <v>361</v>
      </c>
      <c r="D74" s="25" t="s">
        <v>366</v>
      </c>
      <c r="E74" s="24">
        <v>10</v>
      </c>
      <c r="F74" s="24" t="s">
        <v>21411</v>
      </c>
      <c r="G74" s="24" t="s">
        <v>502</v>
      </c>
      <c r="H74" s="24" t="s">
        <v>21412</v>
      </c>
    </row>
    <row r="75" spans="1:8" ht="38.25">
      <c r="A75" s="24">
        <v>4</v>
      </c>
      <c r="B75" s="24" t="s">
        <v>505</v>
      </c>
      <c r="C75" s="24" t="s">
        <v>361</v>
      </c>
      <c r="D75" s="25" t="s">
        <v>366</v>
      </c>
      <c r="E75" s="24">
        <v>8.6</v>
      </c>
      <c r="F75" s="24" t="s">
        <v>21413</v>
      </c>
      <c r="G75" s="24" t="s">
        <v>447</v>
      </c>
      <c r="H75" s="24" t="s">
        <v>507</v>
      </c>
    </row>
    <row r="76" spans="1:8" ht="25.5">
      <c r="A76" s="24">
        <v>5</v>
      </c>
      <c r="B76" s="24" t="s">
        <v>508</v>
      </c>
      <c r="C76" s="24" t="s">
        <v>361</v>
      </c>
      <c r="D76" s="25" t="s">
        <v>366</v>
      </c>
      <c r="E76" s="24">
        <v>4.3</v>
      </c>
      <c r="F76" s="24" t="s">
        <v>21414</v>
      </c>
      <c r="G76" s="24" t="s">
        <v>506</v>
      </c>
      <c r="H76" s="24" t="s">
        <v>509</v>
      </c>
    </row>
    <row r="77" spans="1:8" ht="38.25">
      <c r="A77" s="24">
        <v>6</v>
      </c>
      <c r="B77" s="24" t="s">
        <v>510</v>
      </c>
      <c r="C77" s="24" t="s">
        <v>361</v>
      </c>
      <c r="D77" s="25" t="s">
        <v>366</v>
      </c>
      <c r="E77" s="24">
        <v>35.200000000000003</v>
      </c>
      <c r="F77" s="24" t="s">
        <v>21415</v>
      </c>
      <c r="G77" s="24" t="s">
        <v>511</v>
      </c>
      <c r="H77" s="24" t="s">
        <v>499</v>
      </c>
    </row>
    <row r="78" spans="1:8" ht="25.5">
      <c r="A78" s="24">
        <v>7</v>
      </c>
      <c r="B78" s="24" t="s">
        <v>512</v>
      </c>
      <c r="C78" s="24" t="s">
        <v>361</v>
      </c>
      <c r="D78" s="25" t="s">
        <v>366</v>
      </c>
      <c r="E78" s="24">
        <v>50.4</v>
      </c>
      <c r="F78" s="24" t="s">
        <v>21416</v>
      </c>
      <c r="G78" s="24" t="s">
        <v>513</v>
      </c>
      <c r="H78" s="24" t="s">
        <v>514</v>
      </c>
    </row>
    <row r="79" spans="1:8" ht="38.25">
      <c r="A79" s="24">
        <v>8</v>
      </c>
      <c r="B79" s="24" t="s">
        <v>515</v>
      </c>
      <c r="C79" s="24" t="s">
        <v>361</v>
      </c>
      <c r="D79" s="25" t="s">
        <v>366</v>
      </c>
      <c r="E79" s="24">
        <v>40.799999999999997</v>
      </c>
      <c r="F79" s="24" t="s">
        <v>21417</v>
      </c>
      <c r="G79" s="24" t="s">
        <v>516</v>
      </c>
      <c r="H79" s="24" t="s">
        <v>517</v>
      </c>
    </row>
    <row r="80" spans="1:8" ht="38.25">
      <c r="A80" s="24">
        <v>9</v>
      </c>
      <c r="B80" s="24" t="s">
        <v>518</v>
      </c>
      <c r="C80" s="24" t="s">
        <v>361</v>
      </c>
      <c r="D80" s="25" t="s">
        <v>366</v>
      </c>
      <c r="E80" s="24">
        <v>18.100000000000001</v>
      </c>
      <c r="F80" s="24" t="s">
        <v>21418</v>
      </c>
      <c r="G80" s="24" t="s">
        <v>519</v>
      </c>
      <c r="H80" s="24" t="s">
        <v>517</v>
      </c>
    </row>
    <row r="81" spans="1:8" ht="38.25">
      <c r="A81" s="24">
        <v>10</v>
      </c>
      <c r="B81" s="24" t="s">
        <v>520</v>
      </c>
      <c r="C81" s="24" t="s">
        <v>361</v>
      </c>
      <c r="D81" s="25" t="s">
        <v>366</v>
      </c>
      <c r="E81" s="24">
        <v>53.7</v>
      </c>
      <c r="F81" s="24" t="s">
        <v>21419</v>
      </c>
      <c r="G81" s="24" t="s">
        <v>521</v>
      </c>
      <c r="H81" s="24" t="s">
        <v>522</v>
      </c>
    </row>
    <row r="82" spans="1:8" ht="38.25">
      <c r="A82" s="24">
        <v>11</v>
      </c>
      <c r="B82" s="24" t="s">
        <v>523</v>
      </c>
      <c r="C82" s="24" t="s">
        <v>361</v>
      </c>
      <c r="D82" s="25" t="s">
        <v>366</v>
      </c>
      <c r="E82" s="24">
        <v>21.2</v>
      </c>
      <c r="F82" s="24" t="s">
        <v>21419</v>
      </c>
      <c r="G82" s="24" t="s">
        <v>521</v>
      </c>
      <c r="H82" s="24" t="s">
        <v>522</v>
      </c>
    </row>
    <row r="83" spans="1:8" ht="38.25">
      <c r="A83" s="24">
        <v>12</v>
      </c>
      <c r="B83" s="24" t="s">
        <v>524</v>
      </c>
      <c r="C83" s="24" t="s">
        <v>361</v>
      </c>
      <c r="D83" s="25" t="s">
        <v>366</v>
      </c>
      <c r="E83" s="24">
        <v>15.3</v>
      </c>
      <c r="F83" s="24" t="s">
        <v>21419</v>
      </c>
      <c r="G83" s="24" t="s">
        <v>521</v>
      </c>
      <c r="H83" s="24" t="s">
        <v>522</v>
      </c>
    </row>
    <row r="84" spans="1:8" ht="38.25">
      <c r="A84" s="24">
        <v>13</v>
      </c>
      <c r="B84" s="24" t="s">
        <v>525</v>
      </c>
      <c r="C84" s="24" t="s">
        <v>361</v>
      </c>
      <c r="D84" s="25" t="s">
        <v>366</v>
      </c>
      <c r="E84" s="24">
        <v>89</v>
      </c>
      <c r="F84" s="24" t="s">
        <v>21420</v>
      </c>
      <c r="G84" s="24" t="s">
        <v>526</v>
      </c>
      <c r="H84" s="24" t="s">
        <v>522</v>
      </c>
    </row>
    <row r="85" spans="1:8" ht="38.25">
      <c r="A85" s="24">
        <v>14</v>
      </c>
      <c r="B85" s="24" t="s">
        <v>527</v>
      </c>
      <c r="C85" s="24" t="s">
        <v>361</v>
      </c>
      <c r="D85" s="25" t="s">
        <v>366</v>
      </c>
      <c r="E85" s="24">
        <v>77</v>
      </c>
      <c r="F85" s="24" t="s">
        <v>21421</v>
      </c>
      <c r="G85" s="24" t="s">
        <v>528</v>
      </c>
      <c r="H85" s="24" t="s">
        <v>522</v>
      </c>
    </row>
    <row r="86" spans="1:8" ht="38.25">
      <c r="A86" s="24">
        <v>15</v>
      </c>
      <c r="B86" s="24" t="s">
        <v>529</v>
      </c>
      <c r="C86" s="24" t="s">
        <v>361</v>
      </c>
      <c r="D86" s="25" t="s">
        <v>366</v>
      </c>
      <c r="E86" s="24">
        <v>63</v>
      </c>
      <c r="F86" s="24" t="s">
        <v>21422</v>
      </c>
      <c r="G86" s="24" t="s">
        <v>530</v>
      </c>
      <c r="H86" s="24" t="s">
        <v>21423</v>
      </c>
    </row>
    <row r="87" spans="1:8" ht="25.5">
      <c r="A87" s="24">
        <v>16</v>
      </c>
      <c r="B87" s="24" t="s">
        <v>21424</v>
      </c>
      <c r="C87" s="24" t="s">
        <v>361</v>
      </c>
      <c r="D87" s="25" t="s">
        <v>366</v>
      </c>
      <c r="E87" s="24">
        <v>709</v>
      </c>
      <c r="F87" s="24" t="s">
        <v>21425</v>
      </c>
      <c r="G87" s="24" t="s">
        <v>531</v>
      </c>
      <c r="H87" s="24" t="s">
        <v>21426</v>
      </c>
    </row>
    <row r="88" spans="1:8" ht="38.25">
      <c r="A88" s="24">
        <v>17</v>
      </c>
      <c r="B88" s="24" t="s">
        <v>532</v>
      </c>
      <c r="C88" s="24" t="s">
        <v>361</v>
      </c>
      <c r="D88" s="25" t="s">
        <v>366</v>
      </c>
      <c r="E88" s="24">
        <v>39.1</v>
      </c>
      <c r="F88" s="24" t="s">
        <v>21427</v>
      </c>
      <c r="G88" s="24" t="s">
        <v>533</v>
      </c>
      <c r="H88" s="24" t="s">
        <v>21428</v>
      </c>
    </row>
    <row r="89" spans="1:8" ht="38.25">
      <c r="A89" s="24">
        <v>18</v>
      </c>
      <c r="B89" s="24" t="s">
        <v>534</v>
      </c>
      <c r="C89" s="24" t="s">
        <v>361</v>
      </c>
      <c r="D89" s="25" t="s">
        <v>366</v>
      </c>
      <c r="E89" s="24">
        <v>17.2</v>
      </c>
      <c r="F89" s="24" t="s">
        <v>21429</v>
      </c>
      <c r="G89" s="24" t="s">
        <v>535</v>
      </c>
      <c r="H89" s="24" t="s">
        <v>21428</v>
      </c>
    </row>
    <row r="90" spans="1:8" ht="38.25">
      <c r="A90" s="24">
        <v>19</v>
      </c>
      <c r="B90" s="24" t="s">
        <v>536</v>
      </c>
      <c r="C90" s="24" t="s">
        <v>361</v>
      </c>
      <c r="D90" s="25" t="s">
        <v>366</v>
      </c>
      <c r="E90" s="24">
        <v>500</v>
      </c>
      <c r="F90" s="24" t="s">
        <v>21430</v>
      </c>
      <c r="G90" s="24" t="s">
        <v>537</v>
      </c>
      <c r="H90" s="24" t="s">
        <v>538</v>
      </c>
    </row>
    <row r="91" spans="1:8" ht="51">
      <c r="A91" s="24">
        <v>20</v>
      </c>
      <c r="B91" s="24" t="s">
        <v>539</v>
      </c>
      <c r="C91" s="24" t="s">
        <v>361</v>
      </c>
      <c r="D91" s="25" t="s">
        <v>366</v>
      </c>
      <c r="E91" s="24">
        <v>102.2</v>
      </c>
      <c r="F91" s="24" t="s">
        <v>21431</v>
      </c>
      <c r="G91" s="24" t="s">
        <v>21432</v>
      </c>
      <c r="H91" s="24" t="s">
        <v>540</v>
      </c>
    </row>
    <row r="92" spans="1:8" ht="38.25">
      <c r="A92" s="24">
        <v>21</v>
      </c>
      <c r="B92" s="24" t="s">
        <v>541</v>
      </c>
      <c r="C92" s="24" t="s">
        <v>361</v>
      </c>
      <c r="D92" s="25" t="s">
        <v>366</v>
      </c>
      <c r="E92" s="24">
        <v>143.65</v>
      </c>
      <c r="F92" s="24" t="s">
        <v>21433</v>
      </c>
      <c r="G92" s="24" t="s">
        <v>419</v>
      </c>
      <c r="H92" s="24" t="s">
        <v>21434</v>
      </c>
    </row>
    <row r="93" spans="1:8" ht="38.25">
      <c r="A93" s="24">
        <v>22</v>
      </c>
      <c r="B93" s="24" t="s">
        <v>542</v>
      </c>
      <c r="C93" s="24" t="s">
        <v>361</v>
      </c>
      <c r="D93" s="25" t="s">
        <v>366</v>
      </c>
      <c r="E93" s="24">
        <v>37</v>
      </c>
      <c r="F93" s="24" t="s">
        <v>21435</v>
      </c>
      <c r="G93" s="24" t="s">
        <v>419</v>
      </c>
      <c r="H93" s="24" t="s">
        <v>21436</v>
      </c>
    </row>
    <row r="94" spans="1:8" ht="51">
      <c r="A94" s="24">
        <v>23</v>
      </c>
      <c r="B94" s="24" t="s">
        <v>543</v>
      </c>
      <c r="C94" s="24" t="s">
        <v>361</v>
      </c>
      <c r="D94" s="25" t="s">
        <v>366</v>
      </c>
      <c r="E94" s="24">
        <v>4.8</v>
      </c>
      <c r="F94" s="24" t="s">
        <v>21437</v>
      </c>
      <c r="G94" s="24" t="s">
        <v>544</v>
      </c>
      <c r="H94" s="24" t="s">
        <v>21438</v>
      </c>
    </row>
    <row r="95" spans="1:8" ht="38.25">
      <c r="A95" s="24">
        <v>24</v>
      </c>
      <c r="B95" s="24" t="s">
        <v>545</v>
      </c>
      <c r="C95" s="24" t="s">
        <v>361</v>
      </c>
      <c r="D95" s="25" t="s">
        <v>366</v>
      </c>
      <c r="E95" s="24">
        <v>25.5</v>
      </c>
      <c r="F95" s="24" t="s">
        <v>21439</v>
      </c>
      <c r="G95" s="24" t="s">
        <v>546</v>
      </c>
      <c r="H95" s="24" t="s">
        <v>547</v>
      </c>
    </row>
    <row r="96" spans="1:8" ht="38.25">
      <c r="A96" s="24">
        <v>25</v>
      </c>
      <c r="B96" s="24" t="s">
        <v>548</v>
      </c>
      <c r="C96" s="24" t="s">
        <v>361</v>
      </c>
      <c r="D96" s="25" t="s">
        <v>366</v>
      </c>
      <c r="E96" s="24">
        <v>44</v>
      </c>
      <c r="F96" s="24" t="s">
        <v>21440</v>
      </c>
      <c r="G96" s="24" t="s">
        <v>549</v>
      </c>
      <c r="H96" s="24" t="s">
        <v>550</v>
      </c>
    </row>
    <row r="97" spans="1:8" ht="25.5">
      <c r="A97" s="24">
        <v>26</v>
      </c>
      <c r="B97" s="24" t="s">
        <v>551</v>
      </c>
      <c r="C97" s="24" t="s">
        <v>361</v>
      </c>
      <c r="D97" s="25" t="s">
        <v>366</v>
      </c>
      <c r="E97" s="24">
        <v>40.5</v>
      </c>
      <c r="F97" s="24" t="s">
        <v>21441</v>
      </c>
      <c r="G97" s="24" t="s">
        <v>552</v>
      </c>
      <c r="H97" s="24" t="s">
        <v>553</v>
      </c>
    </row>
    <row r="98" spans="1:8" ht="25.5">
      <c r="A98" s="24">
        <v>27</v>
      </c>
      <c r="B98" s="24" t="s">
        <v>554</v>
      </c>
      <c r="C98" s="24" t="s">
        <v>361</v>
      </c>
      <c r="D98" s="25" t="s">
        <v>366</v>
      </c>
      <c r="E98" s="24">
        <v>40</v>
      </c>
      <c r="F98" s="24" t="s">
        <v>21442</v>
      </c>
      <c r="G98" s="24" t="s">
        <v>555</v>
      </c>
      <c r="H98" s="24" t="s">
        <v>553</v>
      </c>
    </row>
    <row r="99" spans="1:8" ht="38.25">
      <c r="A99" s="24">
        <v>28</v>
      </c>
      <c r="B99" s="24" t="s">
        <v>556</v>
      </c>
      <c r="C99" s="24" t="s">
        <v>361</v>
      </c>
      <c r="D99" s="25" t="s">
        <v>366</v>
      </c>
      <c r="E99" s="24">
        <v>17</v>
      </c>
      <c r="F99" s="24" t="s">
        <v>21443</v>
      </c>
      <c r="G99" s="24" t="s">
        <v>502</v>
      </c>
      <c r="H99" s="24" t="s">
        <v>557</v>
      </c>
    </row>
    <row r="100" spans="1:8" ht="25.5">
      <c r="A100" s="24">
        <v>29</v>
      </c>
      <c r="B100" s="24" t="s">
        <v>558</v>
      </c>
      <c r="C100" s="24" t="s">
        <v>361</v>
      </c>
      <c r="D100" s="25" t="s">
        <v>366</v>
      </c>
      <c r="E100" s="24">
        <v>111</v>
      </c>
      <c r="F100" s="24" t="s">
        <v>21444</v>
      </c>
      <c r="G100" s="24" t="s">
        <v>560</v>
      </c>
      <c r="H100" s="24" t="s">
        <v>538</v>
      </c>
    </row>
    <row r="101" spans="1:8" ht="25.5">
      <c r="A101" s="24">
        <v>30</v>
      </c>
      <c r="B101" s="24" t="s">
        <v>561</v>
      </c>
      <c r="C101" s="24" t="s">
        <v>361</v>
      </c>
      <c r="D101" s="25" t="s">
        <v>366</v>
      </c>
      <c r="E101" s="24">
        <v>14</v>
      </c>
      <c r="F101" s="24" t="s">
        <v>21445</v>
      </c>
      <c r="G101" s="24" t="s">
        <v>562</v>
      </c>
      <c r="H101" s="24" t="s">
        <v>563</v>
      </c>
    </row>
    <row r="102" spans="1:8" ht="38.25">
      <c r="A102" s="24">
        <v>31</v>
      </c>
      <c r="B102" s="24" t="s">
        <v>564</v>
      </c>
      <c r="C102" s="24" t="s">
        <v>361</v>
      </c>
      <c r="D102" s="25" t="s">
        <v>366</v>
      </c>
      <c r="E102" s="24">
        <v>22.2</v>
      </c>
      <c r="F102" s="24" t="s">
        <v>21446</v>
      </c>
      <c r="G102" s="24" t="s">
        <v>21447</v>
      </c>
      <c r="H102" s="24" t="s">
        <v>565</v>
      </c>
    </row>
    <row r="103" spans="1:8" ht="38.25">
      <c r="A103" s="24">
        <v>32</v>
      </c>
      <c r="B103" s="24" t="s">
        <v>566</v>
      </c>
      <c r="C103" s="24" t="s">
        <v>361</v>
      </c>
      <c r="D103" s="25" t="s">
        <v>366</v>
      </c>
      <c r="E103" s="24">
        <v>11.9</v>
      </c>
      <c r="F103" s="24" t="s">
        <v>21448</v>
      </c>
      <c r="G103" s="24" t="s">
        <v>21449</v>
      </c>
      <c r="H103" s="24" t="s">
        <v>565</v>
      </c>
    </row>
    <row r="104" spans="1:8" ht="38.25">
      <c r="A104" s="24">
        <v>33</v>
      </c>
      <c r="B104" s="24" t="s">
        <v>567</v>
      </c>
      <c r="C104" s="24" t="s">
        <v>361</v>
      </c>
      <c r="D104" s="25" t="s">
        <v>366</v>
      </c>
      <c r="E104" s="24">
        <v>4.2</v>
      </c>
      <c r="F104" s="24" t="s">
        <v>21450</v>
      </c>
      <c r="G104" s="24" t="s">
        <v>423</v>
      </c>
      <c r="H104" s="24" t="s">
        <v>565</v>
      </c>
    </row>
    <row r="105" spans="1:8" ht="38.25">
      <c r="A105" s="24">
        <v>34</v>
      </c>
      <c r="B105" s="24" t="s">
        <v>568</v>
      </c>
      <c r="C105" s="24" t="s">
        <v>361</v>
      </c>
      <c r="D105" s="25" t="s">
        <v>366</v>
      </c>
      <c r="E105" s="24">
        <v>107</v>
      </c>
      <c r="F105" s="24" t="s">
        <v>21451</v>
      </c>
      <c r="G105" s="24" t="s">
        <v>21452</v>
      </c>
      <c r="H105" s="24" t="s">
        <v>570</v>
      </c>
    </row>
    <row r="106" spans="1:8" ht="38.25">
      <c r="A106" s="24">
        <v>35</v>
      </c>
      <c r="B106" s="24" t="s">
        <v>571</v>
      </c>
      <c r="C106" s="24" t="s">
        <v>361</v>
      </c>
      <c r="D106" s="25" t="s">
        <v>366</v>
      </c>
      <c r="E106" s="24">
        <v>46</v>
      </c>
      <c r="F106" s="24" t="s">
        <v>21453</v>
      </c>
      <c r="G106" s="24" t="s">
        <v>427</v>
      </c>
      <c r="H106" s="24" t="s">
        <v>21454</v>
      </c>
    </row>
    <row r="107" spans="1:8" ht="51">
      <c r="A107" s="24">
        <v>36</v>
      </c>
      <c r="B107" s="24" t="s">
        <v>21455</v>
      </c>
      <c r="C107" s="24" t="s">
        <v>361</v>
      </c>
      <c r="D107" s="25" t="s">
        <v>366</v>
      </c>
      <c r="E107" s="24">
        <v>1492</v>
      </c>
      <c r="F107" s="24" t="s">
        <v>21456</v>
      </c>
      <c r="G107" s="24" t="s">
        <v>572</v>
      </c>
      <c r="H107" s="24" t="s">
        <v>21457</v>
      </c>
    </row>
    <row r="108" spans="1:8" ht="38.25">
      <c r="A108" s="24">
        <v>37</v>
      </c>
      <c r="B108" s="24" t="s">
        <v>573</v>
      </c>
      <c r="C108" s="24" t="s">
        <v>361</v>
      </c>
      <c r="D108" s="25" t="s">
        <v>366</v>
      </c>
      <c r="E108" s="24">
        <v>146.4</v>
      </c>
      <c r="F108" s="24" t="s">
        <v>21458</v>
      </c>
      <c r="G108" s="24" t="s">
        <v>574</v>
      </c>
      <c r="H108" s="24" t="s">
        <v>21457</v>
      </c>
    </row>
    <row r="109" spans="1:8" ht="51">
      <c r="A109" s="24">
        <v>38</v>
      </c>
      <c r="B109" s="24" t="s">
        <v>575</v>
      </c>
      <c r="C109" s="24" t="s">
        <v>361</v>
      </c>
      <c r="D109" s="25" t="s">
        <v>366</v>
      </c>
      <c r="E109" s="24">
        <v>20</v>
      </c>
      <c r="F109" s="24" t="s">
        <v>21459</v>
      </c>
      <c r="G109" s="24" t="s">
        <v>576</v>
      </c>
      <c r="H109" s="24" t="s">
        <v>577</v>
      </c>
    </row>
    <row r="110" spans="1:8" ht="51">
      <c r="A110" s="24">
        <v>39</v>
      </c>
      <c r="B110" s="24" t="s">
        <v>578</v>
      </c>
      <c r="C110" s="24" t="s">
        <v>361</v>
      </c>
      <c r="D110" s="25" t="s">
        <v>366</v>
      </c>
      <c r="E110" s="24">
        <v>5</v>
      </c>
      <c r="F110" s="24" t="s">
        <v>21460</v>
      </c>
      <c r="G110" s="24" t="s">
        <v>579</v>
      </c>
      <c r="H110" s="24" t="s">
        <v>577</v>
      </c>
    </row>
    <row r="111" spans="1:8" ht="51">
      <c r="A111" s="24">
        <v>40</v>
      </c>
      <c r="B111" s="24" t="s">
        <v>580</v>
      </c>
      <c r="C111" s="24" t="s">
        <v>361</v>
      </c>
      <c r="D111" s="25" t="s">
        <v>366</v>
      </c>
      <c r="E111" s="24">
        <v>39.9</v>
      </c>
      <c r="F111" s="24" t="s">
        <v>21461</v>
      </c>
      <c r="G111" s="24" t="s">
        <v>581</v>
      </c>
      <c r="H111" s="24" t="s">
        <v>582</v>
      </c>
    </row>
    <row r="112" spans="1:8" ht="51">
      <c r="A112" s="24">
        <v>41</v>
      </c>
      <c r="B112" s="24" t="s">
        <v>583</v>
      </c>
      <c r="C112" s="24" t="s">
        <v>361</v>
      </c>
      <c r="D112" s="25" t="s">
        <v>366</v>
      </c>
      <c r="E112" s="24">
        <v>145.69999999999999</v>
      </c>
      <c r="F112" s="24" t="s">
        <v>21462</v>
      </c>
      <c r="G112" s="24" t="s">
        <v>584</v>
      </c>
      <c r="H112" s="24" t="s">
        <v>582</v>
      </c>
    </row>
    <row r="113" spans="1:8" ht="51">
      <c r="A113" s="24">
        <v>42</v>
      </c>
      <c r="B113" s="24" t="s">
        <v>585</v>
      </c>
      <c r="C113" s="24" t="s">
        <v>361</v>
      </c>
      <c r="D113" s="25" t="s">
        <v>366</v>
      </c>
      <c r="E113" s="24">
        <v>20</v>
      </c>
      <c r="F113" s="24" t="s">
        <v>21463</v>
      </c>
      <c r="G113" s="24" t="s">
        <v>586</v>
      </c>
      <c r="H113" s="24" t="s">
        <v>587</v>
      </c>
    </row>
    <row r="114" spans="1:8" ht="102">
      <c r="A114" s="24">
        <v>43</v>
      </c>
      <c r="B114" s="24" t="s">
        <v>22443</v>
      </c>
      <c r="C114" s="24" t="s">
        <v>361</v>
      </c>
      <c r="D114" s="25" t="s">
        <v>366</v>
      </c>
      <c r="E114" s="24">
        <v>13.7</v>
      </c>
      <c r="F114" s="24"/>
      <c r="G114" s="24"/>
      <c r="H114" s="24" t="s">
        <v>22444</v>
      </c>
    </row>
    <row r="115" spans="1:8">
      <c r="A115" s="327"/>
      <c r="B115" s="327" t="s">
        <v>365</v>
      </c>
      <c r="C115" s="327">
        <v>43</v>
      </c>
      <c r="D115" s="490"/>
      <c r="E115" s="327">
        <f>SUM(E72:E114)</f>
        <v>5010.5499999999984</v>
      </c>
      <c r="F115" s="327"/>
      <c r="G115" s="327"/>
      <c r="H115" s="327"/>
    </row>
    <row r="116" spans="1:8" ht="38.25">
      <c r="A116" s="24">
        <v>1</v>
      </c>
      <c r="B116" s="24" t="s">
        <v>588</v>
      </c>
      <c r="C116" s="24" t="s">
        <v>361</v>
      </c>
      <c r="D116" s="25" t="s">
        <v>391</v>
      </c>
      <c r="E116" s="24">
        <v>13.3</v>
      </c>
      <c r="F116" s="24" t="s">
        <v>21464</v>
      </c>
      <c r="G116" s="24" t="s">
        <v>589</v>
      </c>
      <c r="H116" s="24" t="s">
        <v>590</v>
      </c>
    </row>
    <row r="117" spans="1:8" ht="38.25">
      <c r="A117" s="24">
        <v>2</v>
      </c>
      <c r="B117" s="24" t="s">
        <v>591</v>
      </c>
      <c r="C117" s="24" t="s">
        <v>361</v>
      </c>
      <c r="D117" s="25" t="s">
        <v>391</v>
      </c>
      <c r="E117" s="24">
        <v>12</v>
      </c>
      <c r="F117" s="24" t="s">
        <v>593</v>
      </c>
      <c r="G117" s="24" t="s">
        <v>439</v>
      </c>
      <c r="H117" s="24" t="s">
        <v>594</v>
      </c>
    </row>
    <row r="118" spans="1:8" ht="38.25">
      <c r="A118" s="24">
        <v>3</v>
      </c>
      <c r="B118" s="24" t="s">
        <v>595</v>
      </c>
      <c r="C118" s="24" t="s">
        <v>361</v>
      </c>
      <c r="D118" s="25" t="s">
        <v>391</v>
      </c>
      <c r="E118" s="24">
        <v>10</v>
      </c>
      <c r="F118" s="24" t="s">
        <v>596</v>
      </c>
      <c r="G118" s="24" t="s">
        <v>439</v>
      </c>
      <c r="H118" s="24" t="s">
        <v>597</v>
      </c>
    </row>
    <row r="119" spans="1:8" ht="38.25">
      <c r="A119" s="24">
        <v>4</v>
      </c>
      <c r="B119" s="24" t="s">
        <v>598</v>
      </c>
      <c r="C119" s="24" t="s">
        <v>361</v>
      </c>
      <c r="D119" s="25" t="s">
        <v>391</v>
      </c>
      <c r="E119" s="24">
        <v>17</v>
      </c>
      <c r="F119" s="24" t="s">
        <v>21465</v>
      </c>
      <c r="G119" s="24" t="s">
        <v>439</v>
      </c>
      <c r="H119" s="24" t="s">
        <v>597</v>
      </c>
    </row>
    <row r="120" spans="1:8" ht="38.25">
      <c r="A120" s="24">
        <v>5</v>
      </c>
      <c r="B120" s="24" t="s">
        <v>599</v>
      </c>
      <c r="C120" s="24" t="s">
        <v>361</v>
      </c>
      <c r="D120" s="25" t="s">
        <v>391</v>
      </c>
      <c r="E120" s="24">
        <v>12</v>
      </c>
      <c r="F120" s="24" t="s">
        <v>21466</v>
      </c>
      <c r="G120" s="24" t="s">
        <v>600</v>
      </c>
      <c r="H120" s="24" t="s">
        <v>601</v>
      </c>
    </row>
    <row r="121" spans="1:8" ht="38.25">
      <c r="A121" s="24">
        <v>6</v>
      </c>
      <c r="B121" s="24" t="s">
        <v>602</v>
      </c>
      <c r="C121" s="24" t="s">
        <v>361</v>
      </c>
      <c r="D121" s="25" t="s">
        <v>391</v>
      </c>
      <c r="E121" s="24">
        <v>19</v>
      </c>
      <c r="F121" s="24" t="s">
        <v>21467</v>
      </c>
      <c r="G121" s="24" t="s">
        <v>603</v>
      </c>
      <c r="H121" s="24" t="s">
        <v>597</v>
      </c>
    </row>
    <row r="122" spans="1:8">
      <c r="A122" s="327"/>
      <c r="B122" s="327" t="s">
        <v>392</v>
      </c>
      <c r="C122" s="327">
        <v>6</v>
      </c>
      <c r="D122" s="490"/>
      <c r="E122" s="327">
        <f>SUM(E116:E121)</f>
        <v>83.3</v>
      </c>
      <c r="F122" s="327"/>
      <c r="G122" s="327"/>
      <c r="H122" s="327"/>
    </row>
    <row r="123" spans="1:8" ht="38.25">
      <c r="A123" s="24">
        <v>1</v>
      </c>
      <c r="B123" s="24" t="s">
        <v>604</v>
      </c>
      <c r="C123" s="24" t="s">
        <v>361</v>
      </c>
      <c r="D123" s="25" t="s">
        <v>362</v>
      </c>
      <c r="E123" s="24">
        <v>50.7</v>
      </c>
      <c r="F123" s="24" t="s">
        <v>21468</v>
      </c>
      <c r="G123" s="24" t="s">
        <v>605</v>
      </c>
      <c r="H123" s="24" t="s">
        <v>606</v>
      </c>
    </row>
    <row r="124" spans="1:8" ht="63.75">
      <c r="A124" s="24">
        <v>2</v>
      </c>
      <c r="B124" s="24" t="s">
        <v>607</v>
      </c>
      <c r="C124" s="24" t="s">
        <v>361</v>
      </c>
      <c r="D124" s="25" t="s">
        <v>362</v>
      </c>
      <c r="E124" s="24">
        <v>436.9</v>
      </c>
      <c r="F124" s="24" t="s">
        <v>21469</v>
      </c>
      <c r="G124" s="24" t="s">
        <v>21470</v>
      </c>
      <c r="H124" s="24" t="s">
        <v>21428</v>
      </c>
    </row>
    <row r="125" spans="1:8" ht="51">
      <c r="A125" s="24">
        <v>3</v>
      </c>
      <c r="B125" s="24" t="s">
        <v>609</v>
      </c>
      <c r="C125" s="24" t="s">
        <v>361</v>
      </c>
      <c r="D125" s="25" t="s">
        <v>362</v>
      </c>
      <c r="E125" s="24">
        <v>82</v>
      </c>
      <c r="F125" s="24" t="s">
        <v>21471</v>
      </c>
      <c r="G125" s="24" t="s">
        <v>408</v>
      </c>
      <c r="H125" s="24" t="s">
        <v>597</v>
      </c>
    </row>
    <row r="126" spans="1:8" ht="38.25">
      <c r="A126" s="24">
        <v>4</v>
      </c>
      <c r="B126" s="24" t="s">
        <v>610</v>
      </c>
      <c r="C126" s="24" t="s">
        <v>361</v>
      </c>
      <c r="D126" s="25" t="s">
        <v>362</v>
      </c>
      <c r="E126" s="24">
        <v>10.6</v>
      </c>
      <c r="F126" s="24" t="s">
        <v>21472</v>
      </c>
      <c r="G126" s="24" t="s">
        <v>544</v>
      </c>
      <c r="H126" s="24" t="s">
        <v>611</v>
      </c>
    </row>
    <row r="127" spans="1:8" ht="38.25">
      <c r="A127" s="24">
        <v>5</v>
      </c>
      <c r="B127" s="24" t="s">
        <v>612</v>
      </c>
      <c r="C127" s="24" t="s">
        <v>361</v>
      </c>
      <c r="D127" s="25" t="s">
        <v>362</v>
      </c>
      <c r="E127" s="24">
        <v>34.700000000000003</v>
      </c>
      <c r="F127" s="24" t="s">
        <v>21473</v>
      </c>
      <c r="G127" s="24" t="s">
        <v>544</v>
      </c>
      <c r="H127" s="24" t="s">
        <v>611</v>
      </c>
    </row>
    <row r="128" spans="1:8" ht="38.25">
      <c r="A128" s="24">
        <v>6</v>
      </c>
      <c r="B128" s="24" t="s">
        <v>613</v>
      </c>
      <c r="C128" s="24" t="s">
        <v>361</v>
      </c>
      <c r="D128" s="25" t="s">
        <v>362</v>
      </c>
      <c r="E128" s="24">
        <v>75</v>
      </c>
      <c r="F128" s="24" t="s">
        <v>21474</v>
      </c>
      <c r="G128" s="24" t="s">
        <v>614</v>
      </c>
      <c r="H128" s="24" t="s">
        <v>615</v>
      </c>
    </row>
    <row r="129" spans="1:8" ht="38.25">
      <c r="A129" s="24">
        <v>7</v>
      </c>
      <c r="B129" s="24" t="s">
        <v>616</v>
      </c>
      <c r="C129" s="24" t="s">
        <v>361</v>
      </c>
      <c r="D129" s="25" t="s">
        <v>362</v>
      </c>
      <c r="E129" s="24">
        <v>67.400000000000006</v>
      </c>
      <c r="F129" s="24" t="s">
        <v>21475</v>
      </c>
      <c r="G129" s="24" t="s">
        <v>21476</v>
      </c>
      <c r="H129" s="24" t="s">
        <v>611</v>
      </c>
    </row>
    <row r="130" spans="1:8" ht="51">
      <c r="A130" s="24">
        <v>8</v>
      </c>
      <c r="B130" s="24" t="s">
        <v>617</v>
      </c>
      <c r="C130" s="24" t="s">
        <v>361</v>
      </c>
      <c r="D130" s="25" t="s">
        <v>362</v>
      </c>
      <c r="E130" s="24">
        <v>62.3</v>
      </c>
      <c r="F130" s="24" t="s">
        <v>21477</v>
      </c>
      <c r="G130" s="24" t="s">
        <v>618</v>
      </c>
      <c r="H130" s="24" t="s">
        <v>619</v>
      </c>
    </row>
    <row r="131" spans="1:8" ht="38.25">
      <c r="A131" s="24">
        <v>9</v>
      </c>
      <c r="B131" s="24" t="s">
        <v>620</v>
      </c>
      <c r="C131" s="24" t="s">
        <v>361</v>
      </c>
      <c r="D131" s="25" t="s">
        <v>362</v>
      </c>
      <c r="E131" s="24">
        <v>12</v>
      </c>
      <c r="F131" s="24" t="s">
        <v>21478</v>
      </c>
      <c r="G131" s="24" t="s">
        <v>621</v>
      </c>
      <c r="H131" s="24" t="s">
        <v>21479</v>
      </c>
    </row>
    <row r="132" spans="1:8" ht="38.25">
      <c r="A132" s="24">
        <v>10</v>
      </c>
      <c r="B132" s="24" t="s">
        <v>622</v>
      </c>
      <c r="C132" s="24" t="s">
        <v>361</v>
      </c>
      <c r="D132" s="25" t="s">
        <v>362</v>
      </c>
      <c r="E132" s="24">
        <v>129</v>
      </c>
      <c r="F132" s="24" t="s">
        <v>623</v>
      </c>
      <c r="G132" s="24" t="s">
        <v>624</v>
      </c>
      <c r="H132" s="24" t="s">
        <v>21480</v>
      </c>
    </row>
    <row r="133" spans="1:8" ht="38.25">
      <c r="A133" s="24">
        <v>11</v>
      </c>
      <c r="B133" s="24" t="s">
        <v>625</v>
      </c>
      <c r="C133" s="24" t="s">
        <v>361</v>
      </c>
      <c r="D133" s="25" t="s">
        <v>362</v>
      </c>
      <c r="E133" s="24">
        <v>25</v>
      </c>
      <c r="F133" s="24" t="s">
        <v>21481</v>
      </c>
      <c r="G133" s="24" t="s">
        <v>423</v>
      </c>
      <c r="H133" s="24" t="s">
        <v>21479</v>
      </c>
    </row>
    <row r="134" spans="1:8" ht="63.75">
      <c r="A134" s="24">
        <v>12</v>
      </c>
      <c r="B134" s="24" t="s">
        <v>626</v>
      </c>
      <c r="C134" s="24" t="s">
        <v>361</v>
      </c>
      <c r="D134" s="25" t="s">
        <v>362</v>
      </c>
      <c r="E134" s="24">
        <v>220</v>
      </c>
      <c r="F134" s="24" t="s">
        <v>21482</v>
      </c>
      <c r="G134" s="24" t="s">
        <v>627</v>
      </c>
      <c r="H134" s="24" t="s">
        <v>21483</v>
      </c>
    </row>
    <row r="135" spans="1:8" ht="25.5">
      <c r="A135" s="24">
        <v>13</v>
      </c>
      <c r="B135" s="24" t="s">
        <v>628</v>
      </c>
      <c r="C135" s="24" t="s">
        <v>361</v>
      </c>
      <c r="D135" s="25" t="s">
        <v>362</v>
      </c>
      <c r="E135" s="24">
        <v>780</v>
      </c>
      <c r="F135" s="24" t="s">
        <v>21484</v>
      </c>
      <c r="G135" s="24" t="s">
        <v>21485</v>
      </c>
      <c r="H135" s="24" t="s">
        <v>629</v>
      </c>
    </row>
    <row r="136" spans="1:8" ht="51">
      <c r="A136" s="24">
        <v>14</v>
      </c>
      <c r="B136" s="24" t="s">
        <v>630</v>
      </c>
      <c r="C136" s="24" t="s">
        <v>361</v>
      </c>
      <c r="D136" s="25" t="s">
        <v>362</v>
      </c>
      <c r="E136" s="24">
        <v>22.4</v>
      </c>
      <c r="F136" s="24" t="s">
        <v>21486</v>
      </c>
      <c r="G136" s="24" t="s">
        <v>631</v>
      </c>
      <c r="H136" s="24" t="s">
        <v>493</v>
      </c>
    </row>
    <row r="137" spans="1:8" ht="51">
      <c r="A137" s="24">
        <v>15</v>
      </c>
      <c r="B137" s="24" t="s">
        <v>632</v>
      </c>
      <c r="C137" s="24" t="s">
        <v>361</v>
      </c>
      <c r="D137" s="25" t="s">
        <v>362</v>
      </c>
      <c r="E137" s="24">
        <v>23.7</v>
      </c>
      <c r="F137" s="24" t="s">
        <v>21487</v>
      </c>
      <c r="G137" s="24" t="s">
        <v>633</v>
      </c>
      <c r="H137" s="24" t="s">
        <v>577</v>
      </c>
    </row>
    <row r="138" spans="1:8" ht="51">
      <c r="A138" s="24">
        <v>16</v>
      </c>
      <c r="B138" s="24" t="s">
        <v>634</v>
      </c>
      <c r="C138" s="24" t="s">
        <v>361</v>
      </c>
      <c r="D138" s="25" t="s">
        <v>362</v>
      </c>
      <c r="E138" s="24">
        <v>7.3</v>
      </c>
      <c r="F138" s="24" t="s">
        <v>21488</v>
      </c>
      <c r="G138" s="24" t="s">
        <v>635</v>
      </c>
      <c r="H138" s="24" t="s">
        <v>493</v>
      </c>
    </row>
    <row r="139" spans="1:8" ht="51">
      <c r="A139" s="24">
        <v>17</v>
      </c>
      <c r="B139" s="24" t="s">
        <v>636</v>
      </c>
      <c r="C139" s="24" t="s">
        <v>361</v>
      </c>
      <c r="D139" s="25" t="s">
        <v>362</v>
      </c>
      <c r="E139" s="24">
        <v>30</v>
      </c>
      <c r="F139" s="24" t="s">
        <v>21489</v>
      </c>
      <c r="G139" s="24" t="s">
        <v>637</v>
      </c>
      <c r="H139" s="24" t="s">
        <v>587</v>
      </c>
    </row>
    <row r="140" spans="1:8" ht="51">
      <c r="A140" s="24">
        <v>18</v>
      </c>
      <c r="B140" s="24" t="s">
        <v>638</v>
      </c>
      <c r="C140" s="24" t="s">
        <v>361</v>
      </c>
      <c r="D140" s="25" t="s">
        <v>362</v>
      </c>
      <c r="E140" s="24">
        <v>18</v>
      </c>
      <c r="F140" s="24" t="s">
        <v>21490</v>
      </c>
      <c r="G140" s="24" t="s">
        <v>637</v>
      </c>
      <c r="H140" s="24" t="s">
        <v>587</v>
      </c>
    </row>
    <row r="141" spans="1:8" ht="51">
      <c r="A141" s="24">
        <v>19</v>
      </c>
      <c r="B141" s="24" t="s">
        <v>639</v>
      </c>
      <c r="C141" s="24" t="s">
        <v>361</v>
      </c>
      <c r="D141" s="25" t="s">
        <v>362</v>
      </c>
      <c r="E141" s="24">
        <v>208.2</v>
      </c>
      <c r="F141" s="24" t="s">
        <v>21491</v>
      </c>
      <c r="G141" s="24" t="s">
        <v>21492</v>
      </c>
      <c r="H141" s="24" t="s">
        <v>640</v>
      </c>
    </row>
    <row r="142" spans="1:8" ht="102">
      <c r="A142" s="24">
        <v>20</v>
      </c>
      <c r="B142" s="24" t="s">
        <v>641</v>
      </c>
      <c r="C142" s="24" t="s">
        <v>361</v>
      </c>
      <c r="D142" s="25" t="s">
        <v>362</v>
      </c>
      <c r="E142" s="24">
        <v>202.2</v>
      </c>
      <c r="F142" s="24" t="s">
        <v>21493</v>
      </c>
      <c r="G142" s="24" t="s">
        <v>21494</v>
      </c>
      <c r="H142" s="24" t="s">
        <v>640</v>
      </c>
    </row>
    <row r="143" spans="1:8" ht="63.75">
      <c r="A143" s="24">
        <v>21</v>
      </c>
      <c r="B143" s="24" t="s">
        <v>642</v>
      </c>
      <c r="C143" s="24" t="s">
        <v>361</v>
      </c>
      <c r="D143" s="25" t="s">
        <v>362</v>
      </c>
      <c r="E143" s="24">
        <v>37.200000000000003</v>
      </c>
      <c r="F143" s="24" t="s">
        <v>21495</v>
      </c>
      <c r="G143" s="24" t="s">
        <v>21496</v>
      </c>
      <c r="H143" s="24" t="s">
        <v>640</v>
      </c>
    </row>
    <row r="144" spans="1:8" ht="51">
      <c r="A144" s="24">
        <v>22</v>
      </c>
      <c r="B144" s="24" t="s">
        <v>643</v>
      </c>
      <c r="C144" s="24" t="s">
        <v>361</v>
      </c>
      <c r="D144" s="25" t="s">
        <v>362</v>
      </c>
      <c r="E144" s="24">
        <v>59.7</v>
      </c>
      <c r="F144" s="24" t="s">
        <v>21497</v>
      </c>
      <c r="G144" s="24" t="s">
        <v>21498</v>
      </c>
      <c r="H144" s="24" t="s">
        <v>645</v>
      </c>
    </row>
    <row r="145" spans="1:8" ht="51">
      <c r="A145" s="24">
        <v>23</v>
      </c>
      <c r="B145" s="24" t="s">
        <v>646</v>
      </c>
      <c r="C145" s="24" t="s">
        <v>361</v>
      </c>
      <c r="D145" s="25" t="s">
        <v>362</v>
      </c>
      <c r="E145" s="24">
        <v>20.5</v>
      </c>
      <c r="F145" s="24" t="s">
        <v>21499</v>
      </c>
      <c r="G145" s="24" t="s">
        <v>647</v>
      </c>
      <c r="H145" s="24" t="s">
        <v>640</v>
      </c>
    </row>
    <row r="146" spans="1:8" ht="51">
      <c r="A146" s="24">
        <v>24</v>
      </c>
      <c r="B146" s="24" t="s">
        <v>648</v>
      </c>
      <c r="C146" s="24" t="s">
        <v>361</v>
      </c>
      <c r="D146" s="25" t="s">
        <v>362</v>
      </c>
      <c r="E146" s="24">
        <v>42.7</v>
      </c>
      <c r="F146" s="24" t="s">
        <v>21500</v>
      </c>
      <c r="G146" s="24" t="s">
        <v>649</v>
      </c>
      <c r="H146" s="24" t="s">
        <v>645</v>
      </c>
    </row>
    <row r="147" spans="1:8" ht="51">
      <c r="A147" s="24">
        <v>25</v>
      </c>
      <c r="B147" s="24" t="s">
        <v>650</v>
      </c>
      <c r="C147" s="24" t="s">
        <v>361</v>
      </c>
      <c r="D147" s="25" t="s">
        <v>362</v>
      </c>
      <c r="E147" s="24">
        <v>10.5</v>
      </c>
      <c r="F147" s="24" t="s">
        <v>21501</v>
      </c>
      <c r="G147" s="24" t="s">
        <v>651</v>
      </c>
      <c r="H147" s="24" t="s">
        <v>645</v>
      </c>
    </row>
    <row r="148" spans="1:8" ht="51">
      <c r="A148" s="24">
        <v>26</v>
      </c>
      <c r="B148" s="24" t="s">
        <v>652</v>
      </c>
      <c r="C148" s="24" t="s">
        <v>361</v>
      </c>
      <c r="D148" s="25" t="s">
        <v>362</v>
      </c>
      <c r="E148" s="24">
        <v>2.6</v>
      </c>
      <c r="F148" s="24" t="s">
        <v>21502</v>
      </c>
      <c r="G148" s="24" t="s">
        <v>653</v>
      </c>
      <c r="H148" s="24" t="s">
        <v>645</v>
      </c>
    </row>
    <row r="149" spans="1:8" ht="51">
      <c r="A149" s="24">
        <v>27</v>
      </c>
      <c r="B149" s="24" t="s">
        <v>654</v>
      </c>
      <c r="C149" s="24" t="s">
        <v>361</v>
      </c>
      <c r="D149" s="25" t="s">
        <v>362</v>
      </c>
      <c r="E149" s="24">
        <v>13.6</v>
      </c>
      <c r="F149" s="24" t="s">
        <v>21503</v>
      </c>
      <c r="G149" s="24" t="s">
        <v>655</v>
      </c>
      <c r="H149" s="24" t="s">
        <v>640</v>
      </c>
    </row>
    <row r="150" spans="1:8" ht="38.25">
      <c r="A150" s="24">
        <v>28</v>
      </c>
      <c r="B150" s="24" t="s">
        <v>21504</v>
      </c>
      <c r="C150" s="24" t="s">
        <v>361</v>
      </c>
      <c r="D150" s="25" t="s">
        <v>362</v>
      </c>
      <c r="E150" s="24">
        <v>11.1</v>
      </c>
      <c r="F150" s="24" t="s">
        <v>21505</v>
      </c>
      <c r="G150" s="24" t="s">
        <v>21505</v>
      </c>
      <c r="H150" s="24" t="s">
        <v>656</v>
      </c>
    </row>
    <row r="151" spans="1:8" ht="38.25">
      <c r="A151" s="24">
        <v>29</v>
      </c>
      <c r="B151" s="24" t="s">
        <v>21506</v>
      </c>
      <c r="C151" s="24" t="s">
        <v>361</v>
      </c>
      <c r="D151" s="25" t="s">
        <v>362</v>
      </c>
      <c r="E151" s="24">
        <v>36</v>
      </c>
      <c r="F151" s="24" t="s">
        <v>21507</v>
      </c>
      <c r="G151" s="24" t="s">
        <v>21507</v>
      </c>
      <c r="H151" s="24" t="s">
        <v>656</v>
      </c>
    </row>
    <row r="152" spans="1:8" ht="38.25">
      <c r="A152" s="24">
        <v>30</v>
      </c>
      <c r="B152" s="24" t="s">
        <v>21508</v>
      </c>
      <c r="C152" s="24" t="s">
        <v>361</v>
      </c>
      <c r="D152" s="25" t="s">
        <v>362</v>
      </c>
      <c r="E152" s="24">
        <v>9.8000000000000007</v>
      </c>
      <c r="F152" s="24" t="s">
        <v>21509</v>
      </c>
      <c r="G152" s="24" t="s">
        <v>21509</v>
      </c>
      <c r="H152" s="24" t="s">
        <v>656</v>
      </c>
    </row>
    <row r="153" spans="1:8" ht="38.25">
      <c r="A153" s="24">
        <v>31</v>
      </c>
      <c r="B153" s="24" t="s">
        <v>21510</v>
      </c>
      <c r="C153" s="24" t="s">
        <v>361</v>
      </c>
      <c r="D153" s="25" t="s">
        <v>362</v>
      </c>
      <c r="E153" s="24">
        <v>26.9</v>
      </c>
      <c r="F153" s="24" t="s">
        <v>21511</v>
      </c>
      <c r="G153" s="24" t="s">
        <v>21511</v>
      </c>
      <c r="H153" s="24" t="s">
        <v>656</v>
      </c>
    </row>
    <row r="154" spans="1:8" ht="38.25">
      <c r="A154" s="24">
        <v>32</v>
      </c>
      <c r="B154" s="24" t="s">
        <v>21512</v>
      </c>
      <c r="C154" s="24" t="s">
        <v>361</v>
      </c>
      <c r="D154" s="25" t="s">
        <v>362</v>
      </c>
      <c r="E154" s="24">
        <v>45.3</v>
      </c>
      <c r="F154" s="24" t="s">
        <v>21513</v>
      </c>
      <c r="G154" s="24" t="s">
        <v>21513</v>
      </c>
      <c r="H154" s="24" t="s">
        <v>656</v>
      </c>
    </row>
    <row r="155" spans="1:8" ht="38.25">
      <c r="A155" s="24">
        <v>33</v>
      </c>
      <c r="B155" s="24" t="s">
        <v>21514</v>
      </c>
      <c r="C155" s="24" t="s">
        <v>361</v>
      </c>
      <c r="D155" s="25" t="s">
        <v>362</v>
      </c>
      <c r="E155" s="24">
        <v>57.8</v>
      </c>
      <c r="F155" s="24" t="s">
        <v>21515</v>
      </c>
      <c r="G155" s="24" t="s">
        <v>21515</v>
      </c>
      <c r="H155" s="24" t="s">
        <v>656</v>
      </c>
    </row>
    <row r="156" spans="1:8" ht="38.25">
      <c r="A156" s="24">
        <v>34</v>
      </c>
      <c r="B156" s="24" t="s">
        <v>21516</v>
      </c>
      <c r="C156" s="24" t="s">
        <v>361</v>
      </c>
      <c r="D156" s="25" t="s">
        <v>362</v>
      </c>
      <c r="E156" s="24">
        <v>22.3</v>
      </c>
      <c r="F156" s="24" t="s">
        <v>21517</v>
      </c>
      <c r="G156" s="24" t="s">
        <v>21517</v>
      </c>
      <c r="H156" s="24" t="s">
        <v>656</v>
      </c>
    </row>
    <row r="157" spans="1:8" ht="38.25">
      <c r="A157" s="24">
        <v>35</v>
      </c>
      <c r="B157" s="24" t="s">
        <v>21518</v>
      </c>
      <c r="C157" s="24" t="s">
        <v>361</v>
      </c>
      <c r="D157" s="25" t="s">
        <v>362</v>
      </c>
      <c r="E157" s="24">
        <v>75.900000000000006</v>
      </c>
      <c r="F157" s="24" t="s">
        <v>21519</v>
      </c>
      <c r="G157" s="24" t="s">
        <v>21519</v>
      </c>
      <c r="H157" s="24" t="s">
        <v>656</v>
      </c>
    </row>
    <row r="158" spans="1:8" ht="38.25">
      <c r="A158" s="24">
        <v>36</v>
      </c>
      <c r="B158" s="24" t="s">
        <v>21520</v>
      </c>
      <c r="C158" s="24" t="s">
        <v>361</v>
      </c>
      <c r="D158" s="25" t="s">
        <v>362</v>
      </c>
      <c r="E158" s="24">
        <v>7</v>
      </c>
      <c r="F158" s="24" t="s">
        <v>21519</v>
      </c>
      <c r="G158" s="24" t="s">
        <v>21519</v>
      </c>
      <c r="H158" s="24" t="s">
        <v>656</v>
      </c>
    </row>
    <row r="159" spans="1:8" ht="38.25">
      <c r="A159" s="24">
        <v>37</v>
      </c>
      <c r="B159" s="24" t="s">
        <v>21521</v>
      </c>
      <c r="C159" s="24" t="s">
        <v>361</v>
      </c>
      <c r="D159" s="25" t="s">
        <v>362</v>
      </c>
      <c r="E159" s="24">
        <v>82.2</v>
      </c>
      <c r="F159" s="24" t="s">
        <v>21519</v>
      </c>
      <c r="G159" s="24" t="s">
        <v>21519</v>
      </c>
      <c r="H159" s="24" t="s">
        <v>656</v>
      </c>
    </row>
    <row r="160" spans="1:8" ht="38.25">
      <c r="A160" s="24">
        <v>38</v>
      </c>
      <c r="B160" s="24" t="s">
        <v>21522</v>
      </c>
      <c r="C160" s="24" t="s">
        <v>361</v>
      </c>
      <c r="D160" s="25" t="s">
        <v>362</v>
      </c>
      <c r="E160" s="24">
        <v>94.6</v>
      </c>
      <c r="F160" s="24" t="s">
        <v>21523</v>
      </c>
      <c r="G160" s="24" t="s">
        <v>21523</v>
      </c>
      <c r="H160" s="24" t="s">
        <v>656</v>
      </c>
    </row>
    <row r="161" spans="1:8" ht="38.25">
      <c r="A161" s="24">
        <v>39</v>
      </c>
      <c r="B161" s="24" t="s">
        <v>21512</v>
      </c>
      <c r="C161" s="24" t="s">
        <v>361</v>
      </c>
      <c r="D161" s="25" t="s">
        <v>362</v>
      </c>
      <c r="E161" s="24">
        <v>49.6</v>
      </c>
      <c r="F161" s="24" t="s">
        <v>21524</v>
      </c>
      <c r="G161" s="24" t="s">
        <v>21524</v>
      </c>
      <c r="H161" s="24" t="s">
        <v>656</v>
      </c>
    </row>
    <row r="162" spans="1:8" ht="51">
      <c r="A162" s="24">
        <v>40</v>
      </c>
      <c r="B162" s="24" t="s">
        <v>659</v>
      </c>
      <c r="C162" s="24" t="s">
        <v>361</v>
      </c>
      <c r="D162" s="25" t="s">
        <v>362</v>
      </c>
      <c r="E162" s="24">
        <v>10</v>
      </c>
      <c r="F162" s="24" t="s">
        <v>21525</v>
      </c>
      <c r="G162" s="24" t="s">
        <v>660</v>
      </c>
      <c r="H162" s="24" t="s">
        <v>661</v>
      </c>
    </row>
    <row r="163" spans="1:8" ht="51">
      <c r="A163" s="24">
        <v>41</v>
      </c>
      <c r="B163" s="24" t="s">
        <v>662</v>
      </c>
      <c r="C163" s="24" t="s">
        <v>361</v>
      </c>
      <c r="D163" s="25" t="s">
        <v>362</v>
      </c>
      <c r="E163" s="24">
        <v>54.8</v>
      </c>
      <c r="F163" s="24" t="s">
        <v>21526</v>
      </c>
      <c r="G163" s="24" t="s">
        <v>663</v>
      </c>
      <c r="H163" s="24" t="s">
        <v>664</v>
      </c>
    </row>
    <row r="164" spans="1:8" ht="51">
      <c r="A164" s="24">
        <v>42</v>
      </c>
      <c r="B164" s="24" t="s">
        <v>665</v>
      </c>
      <c r="C164" s="24" t="s">
        <v>361</v>
      </c>
      <c r="D164" s="25" t="s">
        <v>362</v>
      </c>
      <c r="E164" s="24">
        <v>87.7</v>
      </c>
      <c r="F164" s="24" t="s">
        <v>666</v>
      </c>
      <c r="G164" s="24" t="s">
        <v>479</v>
      </c>
      <c r="H164" s="24" t="s">
        <v>667</v>
      </c>
    </row>
    <row r="165" spans="1:8" ht="51">
      <c r="A165" s="24">
        <v>43</v>
      </c>
      <c r="B165" s="24" t="s">
        <v>668</v>
      </c>
      <c r="C165" s="24" t="s">
        <v>361</v>
      </c>
      <c r="D165" s="25" t="s">
        <v>362</v>
      </c>
      <c r="E165" s="24">
        <v>11.02</v>
      </c>
      <c r="F165" s="24" t="s">
        <v>669</v>
      </c>
      <c r="G165" s="24" t="s">
        <v>670</v>
      </c>
      <c r="H165" s="24" t="s">
        <v>667</v>
      </c>
    </row>
    <row r="166" spans="1:8" ht="51">
      <c r="A166" s="24">
        <v>44</v>
      </c>
      <c r="B166" s="24" t="s">
        <v>671</v>
      </c>
      <c r="C166" s="24" t="s">
        <v>361</v>
      </c>
      <c r="D166" s="25" t="s">
        <v>362</v>
      </c>
      <c r="E166" s="24">
        <v>1.7</v>
      </c>
      <c r="F166" s="24" t="s">
        <v>672</v>
      </c>
      <c r="G166" s="24" t="s">
        <v>673</v>
      </c>
      <c r="H166" s="24" t="s">
        <v>709</v>
      </c>
    </row>
    <row r="167" spans="1:8" ht="51">
      <c r="A167" s="24">
        <v>45</v>
      </c>
      <c r="B167" s="24" t="s">
        <v>674</v>
      </c>
      <c r="C167" s="24" t="s">
        <v>361</v>
      </c>
      <c r="D167" s="25" t="s">
        <v>362</v>
      </c>
      <c r="E167" s="24">
        <v>2</v>
      </c>
      <c r="F167" s="24" t="s">
        <v>675</v>
      </c>
      <c r="G167" s="24" t="s">
        <v>676</v>
      </c>
      <c r="H167" s="24" t="s">
        <v>709</v>
      </c>
    </row>
    <row r="168" spans="1:8" ht="51">
      <c r="A168" s="24">
        <v>46</v>
      </c>
      <c r="B168" s="24" t="s">
        <v>677</v>
      </c>
      <c r="C168" s="24" t="s">
        <v>361</v>
      </c>
      <c r="D168" s="25" t="s">
        <v>362</v>
      </c>
      <c r="E168" s="24">
        <v>2</v>
      </c>
      <c r="F168" s="24" t="s">
        <v>675</v>
      </c>
      <c r="G168" s="24" t="s">
        <v>676</v>
      </c>
      <c r="H168" s="24" t="s">
        <v>21527</v>
      </c>
    </row>
    <row r="169" spans="1:8" ht="51">
      <c r="A169" s="24">
        <v>47</v>
      </c>
      <c r="B169" s="24" t="s">
        <v>678</v>
      </c>
      <c r="C169" s="24" t="s">
        <v>361</v>
      </c>
      <c r="D169" s="25" t="s">
        <v>362</v>
      </c>
      <c r="E169" s="24">
        <v>4</v>
      </c>
      <c r="F169" s="24" t="s">
        <v>675</v>
      </c>
      <c r="G169" s="24" t="s">
        <v>676</v>
      </c>
      <c r="H169" s="24" t="s">
        <v>21527</v>
      </c>
    </row>
    <row r="170" spans="1:8">
      <c r="A170" s="327"/>
      <c r="B170" s="327" t="s">
        <v>363</v>
      </c>
      <c r="C170" s="327">
        <v>47</v>
      </c>
      <c r="D170" s="490"/>
      <c r="E170" s="327">
        <f>SUM(E123:E169)</f>
        <v>3375.9199999999992</v>
      </c>
      <c r="F170" s="327"/>
      <c r="G170" s="327"/>
      <c r="H170" s="327"/>
    </row>
    <row r="171" spans="1:8" ht="38.25">
      <c r="A171" s="24">
        <v>1</v>
      </c>
      <c r="B171" s="24" t="s">
        <v>679</v>
      </c>
      <c r="C171" s="24" t="s">
        <v>361</v>
      </c>
      <c r="D171" s="25" t="s">
        <v>21733</v>
      </c>
      <c r="E171" s="24">
        <v>15.4</v>
      </c>
      <c r="F171" s="24" t="s">
        <v>21528</v>
      </c>
      <c r="G171" s="24" t="s">
        <v>13192</v>
      </c>
      <c r="H171" s="24" t="s">
        <v>680</v>
      </c>
    </row>
    <row r="172" spans="1:8" ht="25.5">
      <c r="A172" s="24">
        <v>2</v>
      </c>
      <c r="B172" s="24" t="s">
        <v>681</v>
      </c>
      <c r="C172" s="24" t="s">
        <v>361</v>
      </c>
      <c r="D172" s="25" t="s">
        <v>21733</v>
      </c>
      <c r="E172" s="24">
        <v>5</v>
      </c>
      <c r="F172" s="24" t="s">
        <v>21529</v>
      </c>
      <c r="G172" s="24" t="s">
        <v>683</v>
      </c>
      <c r="H172" s="24" t="s">
        <v>21530</v>
      </c>
    </row>
    <row r="173" spans="1:8" ht="38.25">
      <c r="A173" s="24">
        <v>3</v>
      </c>
      <c r="B173" s="24" t="s">
        <v>684</v>
      </c>
      <c r="C173" s="24" t="s">
        <v>361</v>
      </c>
      <c r="D173" s="25" t="s">
        <v>21733</v>
      </c>
      <c r="E173" s="24">
        <v>180</v>
      </c>
      <c r="F173" s="24" t="s">
        <v>21531</v>
      </c>
      <c r="G173" s="24" t="s">
        <v>608</v>
      </c>
      <c r="H173" s="24" t="s">
        <v>685</v>
      </c>
    </row>
    <row r="174" spans="1:8" ht="38.25">
      <c r="A174" s="24">
        <v>4</v>
      </c>
      <c r="B174" s="24" t="s">
        <v>686</v>
      </c>
      <c r="C174" s="24" t="s">
        <v>361</v>
      </c>
      <c r="D174" s="25" t="s">
        <v>21733</v>
      </c>
      <c r="E174" s="24">
        <v>0.8</v>
      </c>
      <c r="F174" s="24" t="s">
        <v>21532</v>
      </c>
      <c r="G174" s="24" t="s">
        <v>687</v>
      </c>
      <c r="H174" s="24" t="s">
        <v>688</v>
      </c>
    </row>
    <row r="175" spans="1:8" ht="38.25">
      <c r="A175" s="24">
        <v>5</v>
      </c>
      <c r="B175" s="24" t="s">
        <v>689</v>
      </c>
      <c r="C175" s="24" t="s">
        <v>361</v>
      </c>
      <c r="D175" s="25" t="s">
        <v>21733</v>
      </c>
      <c r="E175" s="24">
        <v>7</v>
      </c>
      <c r="F175" s="24" t="s">
        <v>21533</v>
      </c>
      <c r="G175" s="24" t="s">
        <v>690</v>
      </c>
      <c r="H175" s="24" t="s">
        <v>691</v>
      </c>
    </row>
    <row r="176" spans="1:8" ht="38.25">
      <c r="A176" s="24">
        <v>6</v>
      </c>
      <c r="B176" s="24" t="s">
        <v>692</v>
      </c>
      <c r="C176" s="24" t="s">
        <v>361</v>
      </c>
      <c r="D176" s="25" t="s">
        <v>21733</v>
      </c>
      <c r="E176" s="24">
        <v>173.2</v>
      </c>
      <c r="F176" s="24" t="s">
        <v>21534</v>
      </c>
      <c r="G176" s="24" t="s">
        <v>21535</v>
      </c>
      <c r="H176" s="24" t="s">
        <v>693</v>
      </c>
    </row>
    <row r="177" spans="1:8" ht="38.25">
      <c r="A177" s="24">
        <v>7</v>
      </c>
      <c r="B177" s="24" t="s">
        <v>694</v>
      </c>
      <c r="C177" s="24" t="s">
        <v>361</v>
      </c>
      <c r="D177" s="25" t="s">
        <v>21733</v>
      </c>
      <c r="E177" s="24">
        <v>35</v>
      </c>
      <c r="F177" s="24" t="s">
        <v>21536</v>
      </c>
      <c r="G177" s="24" t="s">
        <v>695</v>
      </c>
      <c r="H177" s="24" t="s">
        <v>693</v>
      </c>
    </row>
    <row r="178" spans="1:8" ht="38.25">
      <c r="A178" s="24">
        <v>8</v>
      </c>
      <c r="B178" s="24" t="s">
        <v>696</v>
      </c>
      <c r="C178" s="24" t="s">
        <v>361</v>
      </c>
      <c r="D178" s="25" t="s">
        <v>21733</v>
      </c>
      <c r="E178" s="24">
        <v>27.7</v>
      </c>
      <c r="F178" s="24" t="s">
        <v>21537</v>
      </c>
      <c r="G178" s="24" t="s">
        <v>697</v>
      </c>
      <c r="H178" s="24" t="s">
        <v>693</v>
      </c>
    </row>
    <row r="179" spans="1:8" ht="38.25">
      <c r="A179" s="24">
        <v>9</v>
      </c>
      <c r="B179" s="24" t="s">
        <v>698</v>
      </c>
      <c r="C179" s="24" t="s">
        <v>361</v>
      </c>
      <c r="D179" s="25" t="s">
        <v>21733</v>
      </c>
      <c r="E179" s="24">
        <v>26</v>
      </c>
      <c r="F179" s="24" t="s">
        <v>21538</v>
      </c>
      <c r="G179" s="24" t="s">
        <v>699</v>
      </c>
      <c r="H179" s="24" t="s">
        <v>21539</v>
      </c>
    </row>
    <row r="180" spans="1:8" ht="51">
      <c r="A180" s="24">
        <v>10</v>
      </c>
      <c r="B180" s="24" t="s">
        <v>700</v>
      </c>
      <c r="C180" s="24" t="s">
        <v>361</v>
      </c>
      <c r="D180" s="25" t="s">
        <v>21733</v>
      </c>
      <c r="E180" s="24">
        <v>16</v>
      </c>
      <c r="F180" s="24" t="s">
        <v>21540</v>
      </c>
      <c r="G180" s="24" t="s">
        <v>701</v>
      </c>
      <c r="H180" s="24" t="s">
        <v>640</v>
      </c>
    </row>
    <row r="181" spans="1:8" ht="51">
      <c r="A181" s="24">
        <v>11</v>
      </c>
      <c r="B181" s="24" t="s">
        <v>702</v>
      </c>
      <c r="C181" s="24" t="s">
        <v>361</v>
      </c>
      <c r="D181" s="25" t="s">
        <v>21733</v>
      </c>
      <c r="E181" s="24">
        <v>20</v>
      </c>
      <c r="F181" s="24" t="s">
        <v>21541</v>
      </c>
      <c r="G181" s="24" t="s">
        <v>703</v>
      </c>
      <c r="H181" s="24" t="s">
        <v>640</v>
      </c>
    </row>
    <row r="182" spans="1:8" ht="51">
      <c r="A182" s="24">
        <v>12</v>
      </c>
      <c r="B182" s="24" t="s">
        <v>704</v>
      </c>
      <c r="C182" s="24" t="s">
        <v>361</v>
      </c>
      <c r="D182" s="25" t="s">
        <v>21733</v>
      </c>
      <c r="E182" s="24">
        <v>46.8</v>
      </c>
      <c r="F182" s="24" t="s">
        <v>705</v>
      </c>
      <c r="G182" s="24" t="s">
        <v>706</v>
      </c>
      <c r="H182" s="24" t="s">
        <v>667</v>
      </c>
    </row>
    <row r="183" spans="1:8" ht="153">
      <c r="A183" s="24">
        <v>13</v>
      </c>
      <c r="B183" s="24" t="s">
        <v>707</v>
      </c>
      <c r="C183" s="24" t="s">
        <v>361</v>
      </c>
      <c r="D183" s="25" t="s">
        <v>21733</v>
      </c>
      <c r="E183" s="24">
        <v>827.66</v>
      </c>
      <c r="F183" s="24" t="s">
        <v>21542</v>
      </c>
      <c r="G183" s="24" t="s">
        <v>708</v>
      </c>
      <c r="H183" s="24" t="s">
        <v>709</v>
      </c>
    </row>
    <row r="184" spans="1:8" ht="51">
      <c r="A184" s="24">
        <v>14</v>
      </c>
      <c r="B184" s="24" t="s">
        <v>710</v>
      </c>
      <c r="C184" s="24" t="s">
        <v>361</v>
      </c>
      <c r="D184" s="25" t="s">
        <v>21733</v>
      </c>
      <c r="E184" s="24">
        <v>4.8</v>
      </c>
      <c r="F184" s="24" t="s">
        <v>672</v>
      </c>
      <c r="G184" s="24" t="s">
        <v>673</v>
      </c>
      <c r="H184" s="24" t="s">
        <v>709</v>
      </c>
    </row>
    <row r="185" spans="1:8" ht="51">
      <c r="A185" s="24">
        <v>15</v>
      </c>
      <c r="B185" s="24" t="s">
        <v>711</v>
      </c>
      <c r="C185" s="24" t="s">
        <v>361</v>
      </c>
      <c r="D185" s="25" t="s">
        <v>21733</v>
      </c>
      <c r="E185" s="24">
        <v>230.5</v>
      </c>
      <c r="F185" s="24" t="s">
        <v>712</v>
      </c>
      <c r="G185" s="24" t="s">
        <v>713</v>
      </c>
      <c r="H185" s="24" t="s">
        <v>21527</v>
      </c>
    </row>
    <row r="186" spans="1:8" ht="102">
      <c r="A186" s="24">
        <v>16</v>
      </c>
      <c r="B186" s="24" t="s">
        <v>22442</v>
      </c>
      <c r="C186" s="24" t="s">
        <v>361</v>
      </c>
      <c r="D186" s="25" t="s">
        <v>21733</v>
      </c>
      <c r="E186" s="24">
        <v>34</v>
      </c>
      <c r="F186" s="24"/>
      <c r="G186" s="24"/>
      <c r="H186" s="24" t="s">
        <v>22441</v>
      </c>
    </row>
    <row r="187" spans="1:8">
      <c r="A187" s="327"/>
      <c r="B187" s="327" t="s">
        <v>370</v>
      </c>
      <c r="C187" s="327">
        <v>16</v>
      </c>
      <c r="D187" s="490"/>
      <c r="E187" s="327">
        <f>SUM(E171:E186)</f>
        <v>1649.86</v>
      </c>
      <c r="F187" s="327"/>
      <c r="G187" s="327"/>
      <c r="H187" s="327"/>
    </row>
    <row r="188" spans="1:8" ht="25.5">
      <c r="A188" s="24">
        <v>1</v>
      </c>
      <c r="B188" s="24" t="s">
        <v>714</v>
      </c>
      <c r="C188" s="24" t="s">
        <v>361</v>
      </c>
      <c r="D188" s="25" t="s">
        <v>1403</v>
      </c>
      <c r="E188" s="24">
        <v>132.19999999999999</v>
      </c>
      <c r="F188" s="24" t="s">
        <v>21543</v>
      </c>
      <c r="G188" s="24" t="s">
        <v>21544</v>
      </c>
      <c r="H188" s="24" t="s">
        <v>619</v>
      </c>
    </row>
    <row r="189" spans="1:8" ht="38.25">
      <c r="A189" s="24">
        <v>2</v>
      </c>
      <c r="B189" s="24" t="s">
        <v>717</v>
      </c>
      <c r="C189" s="24" t="s">
        <v>361</v>
      </c>
      <c r="D189" s="25" t="s">
        <v>1403</v>
      </c>
      <c r="E189" s="24">
        <v>498.1</v>
      </c>
      <c r="F189" s="24" t="s">
        <v>21545</v>
      </c>
      <c r="G189" s="24" t="s">
        <v>718</v>
      </c>
      <c r="H189" s="24" t="s">
        <v>719</v>
      </c>
    </row>
    <row r="190" spans="1:8">
      <c r="A190" s="327"/>
      <c r="B190" s="327" t="s">
        <v>4370</v>
      </c>
      <c r="C190" s="327">
        <v>2</v>
      </c>
      <c r="D190" s="490"/>
      <c r="E190" s="327">
        <f>SUM(E188:E189)</f>
        <v>630.29999999999995</v>
      </c>
      <c r="F190" s="327"/>
      <c r="G190" s="327"/>
      <c r="H190" s="327"/>
    </row>
    <row r="191" spans="1:8" ht="25.5">
      <c r="A191" s="24">
        <v>1</v>
      </c>
      <c r="B191" s="24" t="s">
        <v>720</v>
      </c>
      <c r="C191" s="24" t="s">
        <v>361</v>
      </c>
      <c r="D191" s="25" t="s">
        <v>367</v>
      </c>
      <c r="E191" s="24">
        <v>75</v>
      </c>
      <c r="F191" s="24" t="s">
        <v>21546</v>
      </c>
      <c r="G191" s="24" t="s">
        <v>721</v>
      </c>
      <c r="H191" s="24" t="s">
        <v>722</v>
      </c>
    </row>
    <row r="192" spans="1:8" ht="51">
      <c r="A192" s="24">
        <v>2</v>
      </c>
      <c r="B192" s="24" t="s">
        <v>723</v>
      </c>
      <c r="C192" s="24" t="s">
        <v>361</v>
      </c>
      <c r="D192" s="25" t="s">
        <v>367</v>
      </c>
      <c r="E192" s="24">
        <v>133</v>
      </c>
      <c r="F192" s="24" t="s">
        <v>21547</v>
      </c>
      <c r="G192" s="24" t="s">
        <v>424</v>
      </c>
      <c r="H192" s="24" t="s">
        <v>724</v>
      </c>
    </row>
    <row r="193" spans="1:8">
      <c r="A193" s="327"/>
      <c r="B193" s="327" t="s">
        <v>368</v>
      </c>
      <c r="C193" s="327">
        <v>2</v>
      </c>
      <c r="D193" s="490"/>
      <c r="E193" s="327">
        <f>SUM(E191:E192)</f>
        <v>208</v>
      </c>
      <c r="F193" s="327"/>
      <c r="G193" s="327"/>
      <c r="H193" s="327"/>
    </row>
    <row r="194" spans="1:8" ht="51">
      <c r="A194" s="24">
        <v>1</v>
      </c>
      <c r="B194" s="24" t="s">
        <v>725</v>
      </c>
      <c r="C194" s="24" t="s">
        <v>361</v>
      </c>
      <c r="D194" s="25" t="s">
        <v>726</v>
      </c>
      <c r="E194" s="24">
        <v>13.3</v>
      </c>
      <c r="F194" s="24" t="s">
        <v>21548</v>
      </c>
      <c r="G194" s="24" t="s">
        <v>727</v>
      </c>
      <c r="H194" s="24" t="s">
        <v>728</v>
      </c>
    </row>
    <row r="195" spans="1:8">
      <c r="A195" s="327"/>
      <c r="B195" s="327" t="s">
        <v>2592</v>
      </c>
      <c r="C195" s="327">
        <v>1</v>
      </c>
      <c r="D195" s="490"/>
      <c r="E195" s="327">
        <f>SUM(E194)</f>
        <v>13.3</v>
      </c>
      <c r="F195" s="327"/>
      <c r="G195" s="327"/>
      <c r="H195" s="327"/>
    </row>
    <row r="196" spans="1:8">
      <c r="A196" s="326"/>
      <c r="B196" s="326" t="s">
        <v>731</v>
      </c>
      <c r="C196" s="326">
        <f>C195+C193+C190+C187+C170+C122+C115</f>
        <v>117</v>
      </c>
      <c r="D196" s="326"/>
      <c r="E196" s="326">
        <f t="shared" ref="E196" si="3">E195+E193+E190+E187+E170+E122+E115</f>
        <v>10971.229999999998</v>
      </c>
      <c r="F196" s="326"/>
      <c r="G196" s="326"/>
      <c r="H196" s="326"/>
    </row>
    <row r="197" spans="1:8" ht="25.5">
      <c r="A197" s="24">
        <v>1</v>
      </c>
      <c r="B197" s="24" t="s">
        <v>732</v>
      </c>
      <c r="C197" s="24" t="s">
        <v>373</v>
      </c>
      <c r="D197" s="24" t="s">
        <v>376</v>
      </c>
      <c r="E197" s="24">
        <v>2.1</v>
      </c>
      <c r="F197" s="24" t="s">
        <v>21549</v>
      </c>
      <c r="G197" s="24" t="s">
        <v>589</v>
      </c>
      <c r="H197" s="24" t="s">
        <v>594</v>
      </c>
    </row>
    <row r="198" spans="1:8" ht="38.25">
      <c r="A198" s="24">
        <v>2</v>
      </c>
      <c r="B198" s="24" t="s">
        <v>733</v>
      </c>
      <c r="C198" s="24" t="s">
        <v>373</v>
      </c>
      <c r="D198" s="24" t="s">
        <v>376</v>
      </c>
      <c r="E198" s="24">
        <v>3.2</v>
      </c>
      <c r="F198" s="24" t="s">
        <v>21550</v>
      </c>
      <c r="G198" s="24" t="s">
        <v>589</v>
      </c>
      <c r="H198" s="24" t="s">
        <v>597</v>
      </c>
    </row>
    <row r="199" spans="1:8" ht="25.5">
      <c r="A199" s="24">
        <v>3</v>
      </c>
      <c r="B199" s="24" t="s">
        <v>735</v>
      </c>
      <c r="C199" s="24" t="s">
        <v>373</v>
      </c>
      <c r="D199" s="24" t="s">
        <v>376</v>
      </c>
      <c r="E199" s="24">
        <v>1</v>
      </c>
      <c r="F199" s="24" t="s">
        <v>21551</v>
      </c>
      <c r="G199" s="24" t="s">
        <v>736</v>
      </c>
      <c r="H199" s="24" t="s">
        <v>737</v>
      </c>
    </row>
    <row r="200" spans="1:8" ht="38.25">
      <c r="A200" s="24">
        <v>4</v>
      </c>
      <c r="B200" s="24" t="s">
        <v>738</v>
      </c>
      <c r="C200" s="24" t="s">
        <v>373</v>
      </c>
      <c r="D200" s="24" t="s">
        <v>376</v>
      </c>
      <c r="E200" s="24">
        <v>0.01</v>
      </c>
      <c r="F200" s="24" t="s">
        <v>21552</v>
      </c>
      <c r="G200" s="24" t="s">
        <v>739</v>
      </c>
      <c r="H200" s="24" t="s">
        <v>597</v>
      </c>
    </row>
    <row r="201" spans="1:8" ht="38.25">
      <c r="A201" s="24">
        <v>5</v>
      </c>
      <c r="B201" s="24" t="s">
        <v>21553</v>
      </c>
      <c r="C201" s="24" t="s">
        <v>373</v>
      </c>
      <c r="D201" s="24" t="s">
        <v>376</v>
      </c>
      <c r="E201" s="24">
        <v>0.05</v>
      </c>
      <c r="F201" s="24" t="s">
        <v>21554</v>
      </c>
      <c r="G201" s="24" t="s">
        <v>502</v>
      </c>
      <c r="H201" s="24" t="s">
        <v>597</v>
      </c>
    </row>
    <row r="202" spans="1:8" ht="38.25">
      <c r="A202" s="24">
        <v>6</v>
      </c>
      <c r="B202" s="24" t="s">
        <v>741</v>
      </c>
      <c r="C202" s="24" t="s">
        <v>373</v>
      </c>
      <c r="D202" s="24" t="s">
        <v>376</v>
      </c>
      <c r="E202" s="24">
        <v>1.4</v>
      </c>
      <c r="F202" s="24" t="s">
        <v>21555</v>
      </c>
      <c r="G202" s="24" t="s">
        <v>502</v>
      </c>
      <c r="H202" s="24" t="s">
        <v>742</v>
      </c>
    </row>
    <row r="203" spans="1:8" ht="38.25">
      <c r="A203" s="24">
        <v>7</v>
      </c>
      <c r="B203" s="24" t="s">
        <v>743</v>
      </c>
      <c r="C203" s="24" t="s">
        <v>373</v>
      </c>
      <c r="D203" s="24" t="s">
        <v>376</v>
      </c>
      <c r="E203" s="24">
        <v>0.05</v>
      </c>
      <c r="F203" s="24" t="s">
        <v>21556</v>
      </c>
      <c r="G203" s="24" t="s">
        <v>502</v>
      </c>
      <c r="H203" s="24" t="s">
        <v>745</v>
      </c>
    </row>
    <row r="204" spans="1:8" ht="51">
      <c r="A204" s="24">
        <v>8</v>
      </c>
      <c r="B204" s="24" t="s">
        <v>746</v>
      </c>
      <c r="C204" s="24" t="s">
        <v>373</v>
      </c>
      <c r="D204" s="24" t="s">
        <v>376</v>
      </c>
      <c r="E204" s="24">
        <v>3.6</v>
      </c>
      <c r="F204" s="24" t="s">
        <v>21557</v>
      </c>
      <c r="G204" s="24" t="s">
        <v>747</v>
      </c>
      <c r="H204" s="24" t="s">
        <v>748</v>
      </c>
    </row>
    <row r="205" spans="1:8" ht="38.25">
      <c r="A205" s="24">
        <v>9</v>
      </c>
      <c r="B205" s="24" t="s">
        <v>749</v>
      </c>
      <c r="C205" s="24" t="s">
        <v>373</v>
      </c>
      <c r="D205" s="24" t="s">
        <v>376</v>
      </c>
      <c r="E205" s="24">
        <v>1.5</v>
      </c>
      <c r="F205" s="24" t="s">
        <v>21558</v>
      </c>
      <c r="G205" s="24" t="s">
        <v>747</v>
      </c>
      <c r="H205" s="24" t="s">
        <v>597</v>
      </c>
    </row>
    <row r="206" spans="1:8" ht="51">
      <c r="A206" s="24">
        <v>10</v>
      </c>
      <c r="B206" s="24" t="s">
        <v>750</v>
      </c>
      <c r="C206" s="24" t="s">
        <v>373</v>
      </c>
      <c r="D206" s="24" t="s">
        <v>376</v>
      </c>
      <c r="E206" s="24">
        <v>0.01</v>
      </c>
      <c r="F206" s="24" t="s">
        <v>21559</v>
      </c>
      <c r="G206" s="24" t="s">
        <v>747</v>
      </c>
      <c r="H206" s="24" t="s">
        <v>751</v>
      </c>
    </row>
    <row r="207" spans="1:8" ht="51">
      <c r="A207" s="24">
        <v>11</v>
      </c>
      <c r="B207" s="24" t="s">
        <v>752</v>
      </c>
      <c r="C207" s="24" t="s">
        <v>373</v>
      </c>
      <c r="D207" s="24" t="s">
        <v>376</v>
      </c>
      <c r="E207" s="24">
        <v>3.5</v>
      </c>
      <c r="F207" s="24" t="s">
        <v>21560</v>
      </c>
      <c r="G207" s="24" t="s">
        <v>747</v>
      </c>
      <c r="H207" s="24" t="s">
        <v>751</v>
      </c>
    </row>
    <row r="208" spans="1:8" ht="38.25">
      <c r="A208" s="24">
        <v>12</v>
      </c>
      <c r="B208" s="24" t="s">
        <v>753</v>
      </c>
      <c r="C208" s="24" t="s">
        <v>373</v>
      </c>
      <c r="D208" s="24" t="s">
        <v>376</v>
      </c>
      <c r="E208" s="24">
        <v>1</v>
      </c>
      <c r="F208" s="24" t="s">
        <v>21561</v>
      </c>
      <c r="G208" s="24" t="s">
        <v>747</v>
      </c>
      <c r="H208" s="24" t="s">
        <v>594</v>
      </c>
    </row>
    <row r="209" spans="1:8" ht="38.25">
      <c r="A209" s="24">
        <v>13</v>
      </c>
      <c r="B209" s="24" t="s">
        <v>754</v>
      </c>
      <c r="C209" s="24" t="s">
        <v>373</v>
      </c>
      <c r="D209" s="24" t="s">
        <v>376</v>
      </c>
      <c r="E209" s="24">
        <v>1</v>
      </c>
      <c r="F209" s="24" t="s">
        <v>21562</v>
      </c>
      <c r="G209" s="24" t="s">
        <v>747</v>
      </c>
      <c r="H209" s="24" t="s">
        <v>594</v>
      </c>
    </row>
    <row r="210" spans="1:8" ht="38.25">
      <c r="A210" s="24">
        <v>14</v>
      </c>
      <c r="B210" s="24" t="s">
        <v>755</v>
      </c>
      <c r="C210" s="24" t="s">
        <v>373</v>
      </c>
      <c r="D210" s="24" t="s">
        <v>376</v>
      </c>
      <c r="E210" s="24">
        <v>1.3</v>
      </c>
      <c r="F210" s="24" t="s">
        <v>21563</v>
      </c>
      <c r="G210" s="24" t="s">
        <v>747</v>
      </c>
      <c r="H210" s="24" t="s">
        <v>594</v>
      </c>
    </row>
    <row r="211" spans="1:8" ht="38.25">
      <c r="A211" s="24">
        <v>15</v>
      </c>
      <c r="B211" s="24" t="s">
        <v>756</v>
      </c>
      <c r="C211" s="24" t="s">
        <v>373</v>
      </c>
      <c r="D211" s="24" t="s">
        <v>376</v>
      </c>
      <c r="E211" s="24">
        <v>5.3</v>
      </c>
      <c r="F211" s="24" t="s">
        <v>21564</v>
      </c>
      <c r="G211" s="24" t="s">
        <v>747</v>
      </c>
      <c r="H211" s="24" t="s">
        <v>594</v>
      </c>
    </row>
    <row r="212" spans="1:8" ht="38.25">
      <c r="A212" s="24">
        <v>16</v>
      </c>
      <c r="B212" s="24" t="s">
        <v>757</v>
      </c>
      <c r="C212" s="24" t="s">
        <v>373</v>
      </c>
      <c r="D212" s="24" t="s">
        <v>376</v>
      </c>
      <c r="E212" s="24">
        <v>0.1</v>
      </c>
      <c r="F212" s="24" t="s">
        <v>21565</v>
      </c>
      <c r="G212" s="24" t="s">
        <v>747</v>
      </c>
      <c r="H212" s="24" t="s">
        <v>594</v>
      </c>
    </row>
    <row r="213" spans="1:8" ht="38.25">
      <c r="A213" s="24">
        <v>17</v>
      </c>
      <c r="B213" s="24" t="s">
        <v>758</v>
      </c>
      <c r="C213" s="24" t="s">
        <v>373</v>
      </c>
      <c r="D213" s="24" t="s">
        <v>376</v>
      </c>
      <c r="E213" s="24">
        <v>0.5</v>
      </c>
      <c r="F213" s="24" t="s">
        <v>21566</v>
      </c>
      <c r="G213" s="24" t="s">
        <v>747</v>
      </c>
      <c r="H213" s="24" t="s">
        <v>594</v>
      </c>
    </row>
    <row r="214" spans="1:8" ht="38.25">
      <c r="A214" s="24">
        <v>18</v>
      </c>
      <c r="B214" s="24" t="s">
        <v>759</v>
      </c>
      <c r="C214" s="24" t="s">
        <v>373</v>
      </c>
      <c r="D214" s="24" t="s">
        <v>376</v>
      </c>
      <c r="E214" s="24">
        <v>0.9</v>
      </c>
      <c r="F214" s="24" t="s">
        <v>21567</v>
      </c>
      <c r="G214" s="24" t="s">
        <v>747</v>
      </c>
      <c r="H214" s="24" t="s">
        <v>594</v>
      </c>
    </row>
    <row r="215" spans="1:8" ht="38.25">
      <c r="A215" s="24">
        <v>19</v>
      </c>
      <c r="B215" s="24" t="s">
        <v>760</v>
      </c>
      <c r="C215" s="24" t="s">
        <v>373</v>
      </c>
      <c r="D215" s="24" t="s">
        <v>376</v>
      </c>
      <c r="E215" s="24">
        <v>4.3</v>
      </c>
      <c r="F215" s="24" t="s">
        <v>761</v>
      </c>
      <c r="G215" s="24" t="s">
        <v>762</v>
      </c>
      <c r="H215" s="24" t="s">
        <v>594</v>
      </c>
    </row>
    <row r="216" spans="1:8" ht="38.25">
      <c r="A216" s="24">
        <v>20</v>
      </c>
      <c r="B216" s="24" t="s">
        <v>763</v>
      </c>
      <c r="C216" s="24" t="s">
        <v>373</v>
      </c>
      <c r="D216" s="24" t="s">
        <v>376</v>
      </c>
      <c r="E216" s="24">
        <v>1.2</v>
      </c>
      <c r="F216" s="24" t="s">
        <v>764</v>
      </c>
      <c r="G216" s="24" t="s">
        <v>762</v>
      </c>
      <c r="H216" s="24" t="s">
        <v>594</v>
      </c>
    </row>
    <row r="217" spans="1:8" ht="38.25">
      <c r="A217" s="24">
        <v>21</v>
      </c>
      <c r="B217" s="24" t="s">
        <v>765</v>
      </c>
      <c r="C217" s="24" t="s">
        <v>373</v>
      </c>
      <c r="D217" s="24" t="s">
        <v>376</v>
      </c>
      <c r="E217" s="24">
        <v>2.4</v>
      </c>
      <c r="F217" s="24" t="s">
        <v>766</v>
      </c>
      <c r="G217" s="24" t="s">
        <v>762</v>
      </c>
      <c r="H217" s="24" t="s">
        <v>594</v>
      </c>
    </row>
    <row r="218" spans="1:8" ht="38.25">
      <c r="A218" s="24">
        <v>22</v>
      </c>
      <c r="B218" s="24" t="s">
        <v>767</v>
      </c>
      <c r="C218" s="24" t="s">
        <v>373</v>
      </c>
      <c r="D218" s="24" t="s">
        <v>376</v>
      </c>
      <c r="E218" s="24">
        <v>0.3</v>
      </c>
      <c r="F218" s="24" t="s">
        <v>21568</v>
      </c>
      <c r="G218" s="24" t="s">
        <v>747</v>
      </c>
      <c r="H218" s="24" t="s">
        <v>594</v>
      </c>
    </row>
    <row r="219" spans="1:8" ht="25.5">
      <c r="A219" s="24">
        <v>23</v>
      </c>
      <c r="B219" s="24" t="s">
        <v>768</v>
      </c>
      <c r="C219" s="24" t="s">
        <v>373</v>
      </c>
      <c r="D219" s="24" t="s">
        <v>376</v>
      </c>
      <c r="E219" s="24">
        <v>0.3</v>
      </c>
      <c r="F219" s="24" t="s">
        <v>769</v>
      </c>
      <c r="G219" s="24" t="s">
        <v>770</v>
      </c>
      <c r="H219" s="24" t="s">
        <v>594</v>
      </c>
    </row>
    <row r="220" spans="1:8" ht="38.25">
      <c r="A220" s="24">
        <v>24</v>
      </c>
      <c r="B220" s="24" t="s">
        <v>771</v>
      </c>
      <c r="C220" s="24" t="s">
        <v>373</v>
      </c>
      <c r="D220" s="24" t="s">
        <v>376</v>
      </c>
      <c r="E220" s="24">
        <v>0.1</v>
      </c>
      <c r="F220" s="24" t="s">
        <v>21569</v>
      </c>
      <c r="G220" s="24" t="s">
        <v>747</v>
      </c>
      <c r="H220" s="24" t="s">
        <v>594</v>
      </c>
    </row>
    <row r="221" spans="1:8" ht="25.5">
      <c r="A221" s="24">
        <v>25</v>
      </c>
      <c r="B221" s="24" t="s">
        <v>772</v>
      </c>
      <c r="C221" s="24" t="s">
        <v>373</v>
      </c>
      <c r="D221" s="24" t="s">
        <v>376</v>
      </c>
      <c r="E221" s="24">
        <v>2.2999999999999998</v>
      </c>
      <c r="F221" s="24" t="s">
        <v>21570</v>
      </c>
      <c r="G221" s="24" t="s">
        <v>439</v>
      </c>
      <c r="H221" s="24" t="s">
        <v>773</v>
      </c>
    </row>
    <row r="222" spans="1:8" ht="38.25">
      <c r="A222" s="24">
        <v>26</v>
      </c>
      <c r="B222" s="24" t="s">
        <v>774</v>
      </c>
      <c r="C222" s="24" t="s">
        <v>373</v>
      </c>
      <c r="D222" s="24" t="s">
        <v>376</v>
      </c>
      <c r="E222" s="24">
        <v>2.2000000000000002</v>
      </c>
      <c r="F222" s="24" t="s">
        <v>21571</v>
      </c>
      <c r="G222" s="24" t="s">
        <v>747</v>
      </c>
      <c r="H222" s="24" t="s">
        <v>773</v>
      </c>
    </row>
    <row r="223" spans="1:8" ht="38.25">
      <c r="A223" s="24">
        <v>27</v>
      </c>
      <c r="B223" s="24" t="s">
        <v>775</v>
      </c>
      <c r="C223" s="24" t="s">
        <v>373</v>
      </c>
      <c r="D223" s="24" t="s">
        <v>376</v>
      </c>
      <c r="E223" s="24">
        <v>5.3</v>
      </c>
      <c r="F223" s="24" t="s">
        <v>776</v>
      </c>
      <c r="G223" s="24" t="s">
        <v>436</v>
      </c>
      <c r="H223" s="24" t="s">
        <v>777</v>
      </c>
    </row>
    <row r="224" spans="1:8" ht="38.25">
      <c r="A224" s="24">
        <v>28</v>
      </c>
      <c r="B224" s="24" t="s">
        <v>778</v>
      </c>
      <c r="C224" s="24" t="s">
        <v>373</v>
      </c>
      <c r="D224" s="24" t="s">
        <v>376</v>
      </c>
      <c r="E224" s="24">
        <v>1</v>
      </c>
      <c r="F224" s="24" t="s">
        <v>779</v>
      </c>
      <c r="G224" s="24" t="s">
        <v>436</v>
      </c>
      <c r="H224" s="24" t="s">
        <v>777</v>
      </c>
    </row>
    <row r="225" spans="1:8" ht="38.25">
      <c r="A225" s="24">
        <v>29</v>
      </c>
      <c r="B225" s="24" t="s">
        <v>780</v>
      </c>
      <c r="C225" s="24" t="s">
        <v>373</v>
      </c>
      <c r="D225" s="24" t="s">
        <v>376</v>
      </c>
      <c r="E225" s="24">
        <v>1.9</v>
      </c>
      <c r="F225" s="24" t="s">
        <v>781</v>
      </c>
      <c r="G225" s="24" t="s">
        <v>436</v>
      </c>
      <c r="H225" s="24" t="s">
        <v>777</v>
      </c>
    </row>
    <row r="226" spans="1:8" ht="38.25">
      <c r="A226" s="24">
        <v>30</v>
      </c>
      <c r="B226" s="24" t="s">
        <v>755</v>
      </c>
      <c r="C226" s="24" t="s">
        <v>373</v>
      </c>
      <c r="D226" s="24" t="s">
        <v>376</v>
      </c>
      <c r="E226" s="24">
        <v>3.3</v>
      </c>
      <c r="F226" s="24" t="s">
        <v>782</v>
      </c>
      <c r="G226" s="24" t="s">
        <v>436</v>
      </c>
      <c r="H226" s="24" t="s">
        <v>777</v>
      </c>
    </row>
    <row r="227" spans="1:8" ht="25.5">
      <c r="A227" s="24">
        <v>31</v>
      </c>
      <c r="B227" s="24" t="s">
        <v>783</v>
      </c>
      <c r="C227" s="24" t="s">
        <v>373</v>
      </c>
      <c r="D227" s="24" t="s">
        <v>376</v>
      </c>
      <c r="E227" s="24">
        <v>0.8</v>
      </c>
      <c r="F227" s="24" t="s">
        <v>21572</v>
      </c>
      <c r="G227" s="24" t="s">
        <v>436</v>
      </c>
      <c r="H227" s="24" t="s">
        <v>21573</v>
      </c>
    </row>
    <row r="228" spans="1:8" ht="38.25">
      <c r="A228" s="24">
        <v>32</v>
      </c>
      <c r="B228" s="24" t="s">
        <v>784</v>
      </c>
      <c r="C228" s="24" t="s">
        <v>373</v>
      </c>
      <c r="D228" s="24" t="s">
        <v>376</v>
      </c>
      <c r="E228" s="24">
        <v>0.7</v>
      </c>
      <c r="F228" s="24" t="s">
        <v>785</v>
      </c>
      <c r="G228" s="24" t="s">
        <v>436</v>
      </c>
      <c r="H228" s="24" t="s">
        <v>745</v>
      </c>
    </row>
    <row r="229" spans="1:8" ht="38.25">
      <c r="A229" s="24">
        <v>33</v>
      </c>
      <c r="B229" s="24" t="s">
        <v>786</v>
      </c>
      <c r="C229" s="24" t="s">
        <v>373</v>
      </c>
      <c r="D229" s="24" t="s">
        <v>376</v>
      </c>
      <c r="E229" s="24">
        <v>0.4</v>
      </c>
      <c r="F229" s="24" t="s">
        <v>787</v>
      </c>
      <c r="G229" s="24" t="s">
        <v>436</v>
      </c>
      <c r="H229" s="24" t="s">
        <v>745</v>
      </c>
    </row>
    <row r="230" spans="1:8" ht="38.25">
      <c r="A230" s="24">
        <v>34</v>
      </c>
      <c r="B230" s="24" t="s">
        <v>788</v>
      </c>
      <c r="C230" s="24" t="s">
        <v>373</v>
      </c>
      <c r="D230" s="24" t="s">
        <v>376</v>
      </c>
      <c r="E230" s="24">
        <v>8.8000000000000007</v>
      </c>
      <c r="F230" s="24" t="s">
        <v>789</v>
      </c>
      <c r="G230" s="24" t="s">
        <v>436</v>
      </c>
      <c r="H230" s="24" t="s">
        <v>745</v>
      </c>
    </row>
    <row r="231" spans="1:8" ht="38.25">
      <c r="A231" s="24">
        <v>35</v>
      </c>
      <c r="B231" s="24" t="s">
        <v>790</v>
      </c>
      <c r="C231" s="24" t="s">
        <v>373</v>
      </c>
      <c r="D231" s="24" t="s">
        <v>376</v>
      </c>
      <c r="E231" s="24">
        <v>7.0000000000000007E-2</v>
      </c>
      <c r="F231" s="24" t="s">
        <v>791</v>
      </c>
      <c r="G231" s="24" t="s">
        <v>589</v>
      </c>
      <c r="H231" s="24" t="s">
        <v>792</v>
      </c>
    </row>
    <row r="232" spans="1:8" ht="25.5">
      <c r="A232" s="24">
        <v>36</v>
      </c>
      <c r="B232" s="24" t="s">
        <v>793</v>
      </c>
      <c r="C232" s="24" t="s">
        <v>373</v>
      </c>
      <c r="D232" s="24" t="s">
        <v>376</v>
      </c>
      <c r="E232" s="24">
        <v>0.06</v>
      </c>
      <c r="F232" s="24" t="s">
        <v>21574</v>
      </c>
      <c r="G232" s="24" t="s">
        <v>794</v>
      </c>
      <c r="H232" s="24" t="s">
        <v>745</v>
      </c>
    </row>
    <row r="233" spans="1:8" ht="25.5">
      <c r="A233" s="24">
        <v>37</v>
      </c>
      <c r="B233" s="24" t="s">
        <v>795</v>
      </c>
      <c r="C233" s="24" t="s">
        <v>373</v>
      </c>
      <c r="D233" s="24" t="s">
        <v>376</v>
      </c>
      <c r="E233" s="24">
        <v>0.01</v>
      </c>
      <c r="F233" s="24" t="s">
        <v>21575</v>
      </c>
      <c r="G233" s="24" t="s">
        <v>796</v>
      </c>
      <c r="H233" s="24" t="s">
        <v>21576</v>
      </c>
    </row>
    <row r="234" spans="1:8" ht="38.25">
      <c r="A234" s="24">
        <v>38</v>
      </c>
      <c r="B234" s="24" t="s">
        <v>797</v>
      </c>
      <c r="C234" s="24" t="s">
        <v>373</v>
      </c>
      <c r="D234" s="24" t="s">
        <v>376</v>
      </c>
      <c r="E234" s="24">
        <v>0.03</v>
      </c>
      <c r="F234" s="24" t="s">
        <v>21577</v>
      </c>
      <c r="G234" s="24" t="s">
        <v>798</v>
      </c>
      <c r="H234" s="24" t="s">
        <v>745</v>
      </c>
    </row>
    <row r="235" spans="1:8" ht="25.5">
      <c r="A235" s="24">
        <v>39</v>
      </c>
      <c r="B235" s="24" t="s">
        <v>799</v>
      </c>
      <c r="C235" s="24" t="s">
        <v>373</v>
      </c>
      <c r="D235" s="24" t="s">
        <v>376</v>
      </c>
      <c r="E235" s="24">
        <v>0.01</v>
      </c>
      <c r="F235" s="24" t="s">
        <v>21578</v>
      </c>
      <c r="G235" s="24" t="s">
        <v>800</v>
      </c>
      <c r="H235" s="24" t="s">
        <v>745</v>
      </c>
    </row>
    <row r="236" spans="1:8" ht="25.5">
      <c r="A236" s="24">
        <v>40</v>
      </c>
      <c r="B236" s="24" t="s">
        <v>801</v>
      </c>
      <c r="C236" s="24" t="s">
        <v>373</v>
      </c>
      <c r="D236" s="24" t="s">
        <v>376</v>
      </c>
      <c r="E236" s="24">
        <v>0.01</v>
      </c>
      <c r="F236" s="24" t="s">
        <v>21578</v>
      </c>
      <c r="G236" s="24" t="s">
        <v>800</v>
      </c>
      <c r="H236" s="24" t="s">
        <v>745</v>
      </c>
    </row>
    <row r="237" spans="1:8" ht="25.5">
      <c r="A237" s="24">
        <v>41</v>
      </c>
      <c r="B237" s="24" t="s">
        <v>802</v>
      </c>
      <c r="C237" s="24" t="s">
        <v>373</v>
      </c>
      <c r="D237" s="24" t="s">
        <v>376</v>
      </c>
      <c r="E237" s="24">
        <v>0.01</v>
      </c>
      <c r="F237" s="24" t="s">
        <v>21578</v>
      </c>
      <c r="G237" s="24" t="s">
        <v>800</v>
      </c>
      <c r="H237" s="24" t="s">
        <v>745</v>
      </c>
    </row>
    <row r="238" spans="1:8" ht="25.5">
      <c r="A238" s="24">
        <v>42</v>
      </c>
      <c r="B238" s="24" t="s">
        <v>803</v>
      </c>
      <c r="C238" s="24" t="s">
        <v>373</v>
      </c>
      <c r="D238" s="24" t="s">
        <v>376</v>
      </c>
      <c r="E238" s="24">
        <v>0.01</v>
      </c>
      <c r="F238" s="24" t="s">
        <v>21578</v>
      </c>
      <c r="G238" s="24" t="s">
        <v>800</v>
      </c>
      <c r="H238" s="24" t="s">
        <v>745</v>
      </c>
    </row>
    <row r="239" spans="1:8" ht="38.25">
      <c r="A239" s="24">
        <v>43</v>
      </c>
      <c r="B239" s="24" t="s">
        <v>740</v>
      </c>
      <c r="C239" s="24" t="s">
        <v>373</v>
      </c>
      <c r="D239" s="24" t="s">
        <v>376</v>
      </c>
      <c r="E239" s="24">
        <v>0.01</v>
      </c>
      <c r="F239" s="24" t="s">
        <v>804</v>
      </c>
      <c r="G239" s="24" t="s">
        <v>411</v>
      </c>
      <c r="H239" s="24" t="s">
        <v>745</v>
      </c>
    </row>
    <row r="240" spans="1:8" ht="38.25">
      <c r="A240" s="24">
        <v>44</v>
      </c>
      <c r="B240" s="24" t="s">
        <v>790</v>
      </c>
      <c r="C240" s="24" t="s">
        <v>373</v>
      </c>
      <c r="D240" s="24" t="s">
        <v>376</v>
      </c>
      <c r="E240" s="24">
        <v>0.03</v>
      </c>
      <c r="F240" s="24" t="s">
        <v>21579</v>
      </c>
      <c r="G240" s="24" t="s">
        <v>413</v>
      </c>
      <c r="H240" s="24" t="s">
        <v>745</v>
      </c>
    </row>
    <row r="241" spans="1:8" ht="38.25">
      <c r="A241" s="24">
        <v>45</v>
      </c>
      <c r="B241" s="24" t="s">
        <v>805</v>
      </c>
      <c r="C241" s="24" t="s">
        <v>373</v>
      </c>
      <c r="D241" s="24" t="s">
        <v>376</v>
      </c>
      <c r="E241" s="24">
        <v>0.01</v>
      </c>
      <c r="F241" s="24" t="s">
        <v>21580</v>
      </c>
      <c r="G241" s="24" t="s">
        <v>413</v>
      </c>
      <c r="H241" s="24" t="s">
        <v>745</v>
      </c>
    </row>
    <row r="242" spans="1:8" ht="25.5">
      <c r="A242" s="24">
        <v>46</v>
      </c>
      <c r="B242" s="24" t="s">
        <v>806</v>
      </c>
      <c r="C242" s="24" t="s">
        <v>373</v>
      </c>
      <c r="D242" s="24" t="s">
        <v>376</v>
      </c>
      <c r="E242" s="24">
        <v>0.01</v>
      </c>
      <c r="F242" s="24" t="s">
        <v>21581</v>
      </c>
      <c r="G242" s="24" t="s">
        <v>807</v>
      </c>
      <c r="H242" s="24" t="s">
        <v>745</v>
      </c>
    </row>
    <row r="243" spans="1:8" ht="25.5">
      <c r="A243" s="24">
        <v>47</v>
      </c>
      <c r="B243" s="24" t="s">
        <v>808</v>
      </c>
      <c r="C243" s="24" t="s">
        <v>373</v>
      </c>
      <c r="D243" s="24" t="s">
        <v>376</v>
      </c>
      <c r="E243" s="24">
        <v>0.01</v>
      </c>
      <c r="F243" s="24" t="s">
        <v>21582</v>
      </c>
      <c r="G243" s="24" t="s">
        <v>21583</v>
      </c>
      <c r="H243" s="24" t="s">
        <v>745</v>
      </c>
    </row>
    <row r="244" spans="1:8" ht="25.5">
      <c r="A244" s="24">
        <v>48</v>
      </c>
      <c r="B244" s="24" t="s">
        <v>809</v>
      </c>
      <c r="C244" s="24" t="s">
        <v>373</v>
      </c>
      <c r="D244" s="24" t="s">
        <v>376</v>
      </c>
      <c r="E244" s="24">
        <v>0.01</v>
      </c>
      <c r="F244" s="24" t="s">
        <v>21581</v>
      </c>
      <c r="G244" s="24" t="s">
        <v>810</v>
      </c>
      <c r="H244" s="24" t="s">
        <v>745</v>
      </c>
    </row>
    <row r="245" spans="1:8" ht="38.25">
      <c r="A245" s="24">
        <v>49</v>
      </c>
      <c r="B245" s="24" t="s">
        <v>811</v>
      </c>
      <c r="C245" s="24" t="s">
        <v>373</v>
      </c>
      <c r="D245" s="24" t="s">
        <v>376</v>
      </c>
      <c r="E245" s="24">
        <v>0.01</v>
      </c>
      <c r="F245" s="24" t="s">
        <v>812</v>
      </c>
      <c r="G245" s="24" t="s">
        <v>413</v>
      </c>
      <c r="H245" s="24" t="s">
        <v>745</v>
      </c>
    </row>
    <row r="246" spans="1:8" ht="38.25">
      <c r="A246" s="24">
        <v>50</v>
      </c>
      <c r="B246" s="24" t="s">
        <v>813</v>
      </c>
      <c r="C246" s="24" t="s">
        <v>373</v>
      </c>
      <c r="D246" s="24" t="s">
        <v>376</v>
      </c>
      <c r="E246" s="24">
        <v>0.03</v>
      </c>
      <c r="F246" s="24" t="s">
        <v>814</v>
      </c>
      <c r="G246" s="24" t="s">
        <v>413</v>
      </c>
      <c r="H246" s="24" t="s">
        <v>815</v>
      </c>
    </row>
    <row r="247" spans="1:8" ht="38.25">
      <c r="A247" s="24">
        <v>51</v>
      </c>
      <c r="B247" s="24" t="s">
        <v>816</v>
      </c>
      <c r="C247" s="24" t="s">
        <v>373</v>
      </c>
      <c r="D247" s="24" t="s">
        <v>376</v>
      </c>
      <c r="E247" s="24">
        <v>4.3</v>
      </c>
      <c r="F247" s="24" t="s">
        <v>817</v>
      </c>
      <c r="G247" s="24" t="s">
        <v>413</v>
      </c>
      <c r="H247" s="24" t="s">
        <v>745</v>
      </c>
    </row>
    <row r="248" spans="1:8" ht="51">
      <c r="A248" s="24">
        <v>52</v>
      </c>
      <c r="B248" s="24" t="s">
        <v>818</v>
      </c>
      <c r="C248" s="24" t="s">
        <v>373</v>
      </c>
      <c r="D248" s="24" t="s">
        <v>376</v>
      </c>
      <c r="E248" s="24">
        <v>0.06</v>
      </c>
      <c r="F248" s="24" t="s">
        <v>21584</v>
      </c>
      <c r="G248" s="24" t="s">
        <v>608</v>
      </c>
      <c r="H248" s="24" t="s">
        <v>21585</v>
      </c>
    </row>
    <row r="249" spans="1:8" ht="38.25">
      <c r="A249" s="24">
        <v>53</v>
      </c>
      <c r="B249" s="24" t="s">
        <v>819</v>
      </c>
      <c r="C249" s="24" t="s">
        <v>373</v>
      </c>
      <c r="D249" s="24" t="s">
        <v>376</v>
      </c>
      <c r="E249" s="24">
        <v>0.01</v>
      </c>
      <c r="F249" s="24" t="s">
        <v>820</v>
      </c>
      <c r="G249" s="24" t="s">
        <v>408</v>
      </c>
      <c r="H249" s="24" t="s">
        <v>21586</v>
      </c>
    </row>
    <row r="250" spans="1:8" ht="51">
      <c r="A250" s="24">
        <v>54</v>
      </c>
      <c r="B250" s="24" t="s">
        <v>821</v>
      </c>
      <c r="C250" s="24" t="s">
        <v>373</v>
      </c>
      <c r="D250" s="24" t="s">
        <v>376</v>
      </c>
      <c r="E250" s="24">
        <v>0.05</v>
      </c>
      <c r="F250" s="24" t="s">
        <v>21587</v>
      </c>
      <c r="G250" s="24" t="s">
        <v>822</v>
      </c>
      <c r="H250" s="24" t="s">
        <v>21588</v>
      </c>
    </row>
    <row r="251" spans="1:8" ht="25.5">
      <c r="A251" s="24">
        <v>55</v>
      </c>
      <c r="B251" s="24" t="s">
        <v>767</v>
      </c>
      <c r="C251" s="24" t="s">
        <v>373</v>
      </c>
      <c r="D251" s="24" t="s">
        <v>376</v>
      </c>
      <c r="E251" s="24">
        <v>0.01</v>
      </c>
      <c r="F251" s="24" t="s">
        <v>21589</v>
      </c>
      <c r="G251" s="24" t="s">
        <v>823</v>
      </c>
      <c r="H251" s="24" t="s">
        <v>824</v>
      </c>
    </row>
    <row r="252" spans="1:8" ht="38.25">
      <c r="A252" s="24">
        <v>56</v>
      </c>
      <c r="B252" s="24" t="s">
        <v>825</v>
      </c>
      <c r="C252" s="24" t="s">
        <v>373</v>
      </c>
      <c r="D252" s="24" t="s">
        <v>376</v>
      </c>
      <c r="E252" s="24">
        <v>0.01</v>
      </c>
      <c r="F252" s="24" t="s">
        <v>826</v>
      </c>
      <c r="G252" s="24" t="s">
        <v>827</v>
      </c>
      <c r="H252" s="24" t="s">
        <v>745</v>
      </c>
    </row>
    <row r="253" spans="1:8" ht="38.25">
      <c r="A253" s="24">
        <v>57</v>
      </c>
      <c r="B253" s="24" t="s">
        <v>828</v>
      </c>
      <c r="C253" s="24" t="s">
        <v>373</v>
      </c>
      <c r="D253" s="24" t="s">
        <v>376</v>
      </c>
      <c r="E253" s="24">
        <v>1</v>
      </c>
      <c r="F253" s="24" t="s">
        <v>829</v>
      </c>
      <c r="G253" s="24" t="s">
        <v>408</v>
      </c>
      <c r="H253" s="24" t="s">
        <v>830</v>
      </c>
    </row>
    <row r="254" spans="1:8" ht="38.25">
      <c r="A254" s="24">
        <v>58</v>
      </c>
      <c r="B254" s="24" t="s">
        <v>740</v>
      </c>
      <c r="C254" s="24" t="s">
        <v>373</v>
      </c>
      <c r="D254" s="24" t="s">
        <v>376</v>
      </c>
      <c r="E254" s="24">
        <v>0.01</v>
      </c>
      <c r="F254" s="24" t="s">
        <v>21590</v>
      </c>
      <c r="G254" s="24" t="s">
        <v>408</v>
      </c>
      <c r="H254" s="24" t="s">
        <v>831</v>
      </c>
    </row>
    <row r="255" spans="1:8" ht="38.25">
      <c r="A255" s="24">
        <v>59</v>
      </c>
      <c r="B255" s="24" t="s">
        <v>832</v>
      </c>
      <c r="C255" s="24" t="s">
        <v>373</v>
      </c>
      <c r="D255" s="24" t="s">
        <v>376</v>
      </c>
      <c r="E255" s="24">
        <v>0.02</v>
      </c>
      <c r="F255" s="24" t="s">
        <v>21591</v>
      </c>
      <c r="G255" s="24" t="s">
        <v>408</v>
      </c>
      <c r="H255" s="24" t="s">
        <v>831</v>
      </c>
    </row>
    <row r="256" spans="1:8" ht="51">
      <c r="A256" s="24">
        <v>60</v>
      </c>
      <c r="B256" s="24" t="s">
        <v>833</v>
      </c>
      <c r="C256" s="24" t="s">
        <v>373</v>
      </c>
      <c r="D256" s="24" t="s">
        <v>376</v>
      </c>
      <c r="E256" s="24">
        <v>0.03</v>
      </c>
      <c r="F256" s="24" t="s">
        <v>21592</v>
      </c>
      <c r="G256" s="24" t="s">
        <v>408</v>
      </c>
      <c r="H256" s="24" t="s">
        <v>724</v>
      </c>
    </row>
    <row r="257" spans="1:8" ht="38.25">
      <c r="A257" s="24">
        <v>61</v>
      </c>
      <c r="B257" s="24" t="s">
        <v>834</v>
      </c>
      <c r="C257" s="24" t="s">
        <v>373</v>
      </c>
      <c r="D257" s="24" t="s">
        <v>376</v>
      </c>
      <c r="E257" s="24">
        <v>0.8</v>
      </c>
      <c r="F257" s="24" t="s">
        <v>835</v>
      </c>
      <c r="G257" s="24" t="s">
        <v>836</v>
      </c>
      <c r="H257" s="24" t="s">
        <v>837</v>
      </c>
    </row>
    <row r="258" spans="1:8" ht="38.25">
      <c r="A258" s="24">
        <v>62</v>
      </c>
      <c r="B258" s="24" t="s">
        <v>838</v>
      </c>
      <c r="C258" s="24" t="s">
        <v>373</v>
      </c>
      <c r="D258" s="24" t="s">
        <v>376</v>
      </c>
      <c r="E258" s="24">
        <v>1.2</v>
      </c>
      <c r="F258" s="24" t="s">
        <v>21593</v>
      </c>
      <c r="G258" s="24" t="s">
        <v>439</v>
      </c>
      <c r="H258" s="24" t="s">
        <v>837</v>
      </c>
    </row>
    <row r="259" spans="1:8" ht="38.25">
      <c r="A259" s="24">
        <v>63</v>
      </c>
      <c r="B259" s="24" t="s">
        <v>839</v>
      </c>
      <c r="C259" s="24" t="s">
        <v>373</v>
      </c>
      <c r="D259" s="24" t="s">
        <v>376</v>
      </c>
      <c r="E259" s="24">
        <v>0.3</v>
      </c>
      <c r="F259" s="24" t="s">
        <v>21594</v>
      </c>
      <c r="G259" s="24" t="s">
        <v>439</v>
      </c>
      <c r="H259" s="24" t="s">
        <v>837</v>
      </c>
    </row>
    <row r="260" spans="1:8" ht="38.25">
      <c r="A260" s="24">
        <v>64</v>
      </c>
      <c r="B260" s="24" t="s">
        <v>840</v>
      </c>
      <c r="C260" s="24" t="s">
        <v>373</v>
      </c>
      <c r="D260" s="24" t="s">
        <v>376</v>
      </c>
      <c r="E260" s="24">
        <v>3.1</v>
      </c>
      <c r="F260" s="24" t="s">
        <v>21595</v>
      </c>
      <c r="G260" s="24" t="s">
        <v>439</v>
      </c>
      <c r="H260" s="24" t="s">
        <v>837</v>
      </c>
    </row>
    <row r="261" spans="1:8" ht="38.25">
      <c r="A261" s="24">
        <v>65</v>
      </c>
      <c r="B261" s="24" t="s">
        <v>841</v>
      </c>
      <c r="C261" s="24" t="s">
        <v>373</v>
      </c>
      <c r="D261" s="24" t="s">
        <v>376</v>
      </c>
      <c r="E261" s="24">
        <v>1.7</v>
      </c>
      <c r="F261" s="24" t="s">
        <v>21596</v>
      </c>
      <c r="G261" s="24" t="s">
        <v>439</v>
      </c>
      <c r="H261" s="24" t="s">
        <v>837</v>
      </c>
    </row>
    <row r="262" spans="1:8" ht="25.5">
      <c r="A262" s="24">
        <v>66</v>
      </c>
      <c r="B262" s="24" t="s">
        <v>767</v>
      </c>
      <c r="C262" s="24" t="s">
        <v>373</v>
      </c>
      <c r="D262" s="24" t="s">
        <v>376</v>
      </c>
      <c r="E262" s="24">
        <v>0.3</v>
      </c>
      <c r="F262" s="24" t="s">
        <v>21597</v>
      </c>
      <c r="G262" s="24" t="s">
        <v>439</v>
      </c>
      <c r="H262" s="24" t="s">
        <v>724</v>
      </c>
    </row>
    <row r="263" spans="1:8" ht="25.5">
      <c r="A263" s="24">
        <v>67</v>
      </c>
      <c r="B263" s="24" t="s">
        <v>842</v>
      </c>
      <c r="C263" s="24" t="s">
        <v>373</v>
      </c>
      <c r="D263" s="24" t="s">
        <v>376</v>
      </c>
      <c r="E263" s="24">
        <v>0.7</v>
      </c>
      <c r="F263" s="24" t="s">
        <v>21598</v>
      </c>
      <c r="G263" s="24" t="s">
        <v>439</v>
      </c>
      <c r="H263" s="24" t="s">
        <v>724</v>
      </c>
    </row>
    <row r="264" spans="1:8" ht="51">
      <c r="A264" s="24">
        <v>68</v>
      </c>
      <c r="B264" s="24" t="s">
        <v>843</v>
      </c>
      <c r="C264" s="24" t="s">
        <v>373</v>
      </c>
      <c r="D264" s="24" t="s">
        <v>376</v>
      </c>
      <c r="E264" s="24">
        <v>0.02</v>
      </c>
      <c r="F264" s="24" t="s">
        <v>21599</v>
      </c>
      <c r="G264" s="24" t="s">
        <v>608</v>
      </c>
      <c r="H264" s="24" t="s">
        <v>844</v>
      </c>
    </row>
    <row r="265" spans="1:8" ht="38.25">
      <c r="A265" s="24">
        <v>69</v>
      </c>
      <c r="B265" s="24" t="s">
        <v>845</v>
      </c>
      <c r="C265" s="24" t="s">
        <v>373</v>
      </c>
      <c r="D265" s="24" t="s">
        <v>376</v>
      </c>
      <c r="E265" s="24">
        <v>0.05</v>
      </c>
      <c r="F265" s="24" t="s">
        <v>846</v>
      </c>
      <c r="G265" s="24" t="s">
        <v>424</v>
      </c>
      <c r="H265" s="24" t="s">
        <v>847</v>
      </c>
    </row>
    <row r="266" spans="1:8" ht="38.25">
      <c r="A266" s="24">
        <v>70</v>
      </c>
      <c r="B266" s="24" t="s">
        <v>848</v>
      </c>
      <c r="C266" s="24" t="s">
        <v>373</v>
      </c>
      <c r="D266" s="24" t="s">
        <v>376</v>
      </c>
      <c r="E266" s="24">
        <v>2.7</v>
      </c>
      <c r="F266" s="24" t="s">
        <v>21600</v>
      </c>
      <c r="G266" s="24" t="s">
        <v>849</v>
      </c>
      <c r="H266" s="24" t="s">
        <v>850</v>
      </c>
    </row>
    <row r="267" spans="1:8" ht="38.25">
      <c r="A267" s="24">
        <v>71</v>
      </c>
      <c r="B267" s="24" t="s">
        <v>851</v>
      </c>
      <c r="C267" s="24" t="s">
        <v>373</v>
      </c>
      <c r="D267" s="24" t="s">
        <v>376</v>
      </c>
      <c r="E267" s="24">
        <v>1.9</v>
      </c>
      <c r="F267" s="24" t="s">
        <v>21601</v>
      </c>
      <c r="G267" s="24" t="s">
        <v>849</v>
      </c>
      <c r="H267" s="24" t="s">
        <v>850</v>
      </c>
    </row>
    <row r="268" spans="1:8" ht="38.25">
      <c r="A268" s="24">
        <v>72</v>
      </c>
      <c r="B268" s="24" t="s">
        <v>755</v>
      </c>
      <c r="C268" s="24" t="s">
        <v>373</v>
      </c>
      <c r="D268" s="24" t="s">
        <v>376</v>
      </c>
      <c r="E268" s="24">
        <v>3</v>
      </c>
      <c r="F268" s="24" t="s">
        <v>21602</v>
      </c>
      <c r="G268" s="24" t="s">
        <v>849</v>
      </c>
      <c r="H268" s="24" t="s">
        <v>850</v>
      </c>
    </row>
    <row r="269" spans="1:8" ht="38.25">
      <c r="A269" s="24">
        <v>73</v>
      </c>
      <c r="B269" s="24" t="s">
        <v>852</v>
      </c>
      <c r="C269" s="24" t="s">
        <v>373</v>
      </c>
      <c r="D269" s="24" t="s">
        <v>376</v>
      </c>
      <c r="E269" s="24">
        <v>1.1000000000000001</v>
      </c>
      <c r="F269" s="24" t="s">
        <v>21603</v>
      </c>
      <c r="G269" s="24" t="s">
        <v>849</v>
      </c>
      <c r="H269" s="24" t="s">
        <v>850</v>
      </c>
    </row>
    <row r="270" spans="1:8" ht="38.25">
      <c r="A270" s="24">
        <v>74</v>
      </c>
      <c r="B270" s="24" t="s">
        <v>853</v>
      </c>
      <c r="C270" s="24" t="s">
        <v>373</v>
      </c>
      <c r="D270" s="24" t="s">
        <v>376</v>
      </c>
      <c r="E270" s="24">
        <v>4</v>
      </c>
      <c r="F270" s="24" t="s">
        <v>854</v>
      </c>
      <c r="G270" s="24" t="s">
        <v>560</v>
      </c>
      <c r="H270" s="24" t="s">
        <v>850</v>
      </c>
    </row>
    <row r="271" spans="1:8" ht="38.25">
      <c r="A271" s="24">
        <v>75</v>
      </c>
      <c r="B271" s="24" t="s">
        <v>855</v>
      </c>
      <c r="C271" s="24" t="s">
        <v>373</v>
      </c>
      <c r="D271" s="24" t="s">
        <v>376</v>
      </c>
      <c r="E271" s="24">
        <v>2</v>
      </c>
      <c r="F271" s="24" t="s">
        <v>21604</v>
      </c>
      <c r="G271" s="24" t="s">
        <v>849</v>
      </c>
      <c r="H271" s="24" t="s">
        <v>850</v>
      </c>
    </row>
    <row r="272" spans="1:8" ht="38.25">
      <c r="A272" s="24">
        <v>76</v>
      </c>
      <c r="B272" s="24" t="s">
        <v>856</v>
      </c>
      <c r="C272" s="24" t="s">
        <v>373</v>
      </c>
      <c r="D272" s="24" t="s">
        <v>376</v>
      </c>
      <c r="E272" s="24">
        <v>0.01</v>
      </c>
      <c r="F272" s="24" t="s">
        <v>857</v>
      </c>
      <c r="G272" s="24" t="s">
        <v>560</v>
      </c>
      <c r="H272" s="24" t="s">
        <v>850</v>
      </c>
    </row>
    <row r="273" spans="1:8" ht="38.25">
      <c r="A273" s="24">
        <v>77</v>
      </c>
      <c r="B273" s="24" t="s">
        <v>809</v>
      </c>
      <c r="C273" s="24" t="s">
        <v>373</v>
      </c>
      <c r="D273" s="24" t="s">
        <v>376</v>
      </c>
      <c r="E273" s="24">
        <v>7.0000000000000007E-2</v>
      </c>
      <c r="F273" s="24" t="s">
        <v>21605</v>
      </c>
      <c r="G273" s="24" t="s">
        <v>858</v>
      </c>
      <c r="H273" s="24" t="s">
        <v>859</v>
      </c>
    </row>
    <row r="274" spans="1:8" ht="38.25">
      <c r="A274" s="24">
        <v>78</v>
      </c>
      <c r="B274" s="24" t="s">
        <v>860</v>
      </c>
      <c r="C274" s="24" t="s">
        <v>373</v>
      </c>
      <c r="D274" s="24" t="s">
        <v>376</v>
      </c>
      <c r="E274" s="24">
        <v>2.2999999999999998</v>
      </c>
      <c r="F274" s="24" t="s">
        <v>21606</v>
      </c>
      <c r="G274" s="24" t="s">
        <v>424</v>
      </c>
      <c r="H274" s="24" t="s">
        <v>861</v>
      </c>
    </row>
    <row r="275" spans="1:8" ht="38.25">
      <c r="A275" s="24">
        <v>79</v>
      </c>
      <c r="B275" s="24" t="s">
        <v>862</v>
      </c>
      <c r="C275" s="24" t="s">
        <v>373</v>
      </c>
      <c r="D275" s="24" t="s">
        <v>376</v>
      </c>
      <c r="E275" s="24">
        <v>0.02</v>
      </c>
      <c r="F275" s="24" t="s">
        <v>21607</v>
      </c>
      <c r="G275" s="24" t="s">
        <v>608</v>
      </c>
      <c r="H275" s="24" t="s">
        <v>863</v>
      </c>
    </row>
    <row r="276" spans="1:8" ht="38.25">
      <c r="A276" s="24">
        <v>80</v>
      </c>
      <c r="B276" s="24" t="s">
        <v>740</v>
      </c>
      <c r="C276" s="24" t="s">
        <v>373</v>
      </c>
      <c r="D276" s="24" t="s">
        <v>376</v>
      </c>
      <c r="E276" s="24">
        <v>0.01</v>
      </c>
      <c r="F276" s="24" t="s">
        <v>21608</v>
      </c>
      <c r="G276" s="24" t="s">
        <v>608</v>
      </c>
      <c r="H276" s="24" t="s">
        <v>863</v>
      </c>
    </row>
    <row r="277" spans="1:8" ht="38.25">
      <c r="A277" s="24">
        <v>81</v>
      </c>
      <c r="B277" s="24" t="s">
        <v>864</v>
      </c>
      <c r="C277" s="24" t="s">
        <v>373</v>
      </c>
      <c r="D277" s="24" t="s">
        <v>376</v>
      </c>
      <c r="E277" s="24">
        <v>0.09</v>
      </c>
      <c r="F277" s="24" t="s">
        <v>865</v>
      </c>
      <c r="G277" s="24" t="s">
        <v>866</v>
      </c>
      <c r="H277" s="24" t="s">
        <v>863</v>
      </c>
    </row>
    <row r="278" spans="1:8" ht="38.25">
      <c r="A278" s="24">
        <v>82</v>
      </c>
      <c r="B278" s="24" t="s">
        <v>740</v>
      </c>
      <c r="C278" s="24" t="s">
        <v>373</v>
      </c>
      <c r="D278" s="24" t="s">
        <v>376</v>
      </c>
      <c r="E278" s="24">
        <v>0.01</v>
      </c>
      <c r="F278" s="24" t="s">
        <v>867</v>
      </c>
      <c r="G278" s="24" t="s">
        <v>608</v>
      </c>
      <c r="H278" s="24" t="s">
        <v>863</v>
      </c>
    </row>
    <row r="279" spans="1:8" ht="38.25">
      <c r="A279" s="24">
        <v>83</v>
      </c>
      <c r="B279" s="24" t="s">
        <v>868</v>
      </c>
      <c r="C279" s="24" t="s">
        <v>373</v>
      </c>
      <c r="D279" s="24" t="s">
        <v>376</v>
      </c>
      <c r="E279" s="24">
        <v>0.1</v>
      </c>
      <c r="F279" s="24" t="s">
        <v>869</v>
      </c>
      <c r="G279" s="24" t="s">
        <v>608</v>
      </c>
      <c r="H279" s="24" t="s">
        <v>863</v>
      </c>
    </row>
    <row r="280" spans="1:8" ht="38.25">
      <c r="A280" s="24">
        <v>84</v>
      </c>
      <c r="B280" s="24" t="s">
        <v>870</v>
      </c>
      <c r="C280" s="24" t="s">
        <v>373</v>
      </c>
      <c r="D280" s="24" t="s">
        <v>376</v>
      </c>
      <c r="E280" s="24">
        <v>0.02</v>
      </c>
      <c r="F280" s="24" t="s">
        <v>871</v>
      </c>
      <c r="G280" s="24" t="s">
        <v>608</v>
      </c>
      <c r="H280" s="24" t="s">
        <v>872</v>
      </c>
    </row>
    <row r="281" spans="1:8" ht="38.25">
      <c r="A281" s="24">
        <v>85</v>
      </c>
      <c r="B281" s="24" t="s">
        <v>873</v>
      </c>
      <c r="C281" s="24" t="s">
        <v>373</v>
      </c>
      <c r="D281" s="24" t="s">
        <v>376</v>
      </c>
      <c r="E281" s="24">
        <v>0.02</v>
      </c>
      <c r="F281" s="24" t="s">
        <v>874</v>
      </c>
      <c r="G281" s="24" t="s">
        <v>608</v>
      </c>
      <c r="H281" s="24" t="s">
        <v>872</v>
      </c>
    </row>
    <row r="282" spans="1:8" ht="38.25">
      <c r="A282" s="24">
        <v>86</v>
      </c>
      <c r="B282" s="24" t="s">
        <v>740</v>
      </c>
      <c r="C282" s="24" t="s">
        <v>373</v>
      </c>
      <c r="D282" s="24" t="s">
        <v>376</v>
      </c>
      <c r="E282" s="24">
        <v>0.01</v>
      </c>
      <c r="F282" s="24" t="s">
        <v>875</v>
      </c>
      <c r="G282" s="24" t="s">
        <v>608</v>
      </c>
      <c r="H282" s="24" t="s">
        <v>872</v>
      </c>
    </row>
    <row r="283" spans="1:8" ht="38.25">
      <c r="A283" s="24">
        <v>87</v>
      </c>
      <c r="B283" s="24" t="s">
        <v>876</v>
      </c>
      <c r="C283" s="24" t="s">
        <v>373</v>
      </c>
      <c r="D283" s="24" t="s">
        <v>376</v>
      </c>
      <c r="E283" s="24">
        <v>0.01</v>
      </c>
      <c r="F283" s="24" t="s">
        <v>877</v>
      </c>
      <c r="G283" s="24" t="s">
        <v>608</v>
      </c>
      <c r="H283" s="24" t="s">
        <v>872</v>
      </c>
    </row>
    <row r="284" spans="1:8" ht="38.25">
      <c r="A284" s="24">
        <v>88</v>
      </c>
      <c r="B284" s="24" t="s">
        <v>878</v>
      </c>
      <c r="C284" s="24" t="s">
        <v>373</v>
      </c>
      <c r="D284" s="24" t="s">
        <v>376</v>
      </c>
      <c r="E284" s="24">
        <v>0.01</v>
      </c>
      <c r="F284" s="24" t="s">
        <v>879</v>
      </c>
      <c r="G284" s="24" t="s">
        <v>430</v>
      </c>
      <c r="H284" s="24" t="s">
        <v>880</v>
      </c>
    </row>
    <row r="285" spans="1:8" ht="38.25">
      <c r="A285" s="24">
        <v>89</v>
      </c>
      <c r="B285" s="24" t="s">
        <v>881</v>
      </c>
      <c r="C285" s="24" t="s">
        <v>373</v>
      </c>
      <c r="D285" s="24" t="s">
        <v>376</v>
      </c>
      <c r="E285" s="24">
        <v>0.01</v>
      </c>
      <c r="F285" s="24" t="s">
        <v>21609</v>
      </c>
      <c r="G285" s="24" t="s">
        <v>882</v>
      </c>
      <c r="H285" s="24" t="s">
        <v>863</v>
      </c>
    </row>
    <row r="286" spans="1:8" ht="25.5">
      <c r="A286" s="24">
        <v>90</v>
      </c>
      <c r="B286" s="24" t="s">
        <v>883</v>
      </c>
      <c r="C286" s="24" t="s">
        <v>373</v>
      </c>
      <c r="D286" s="24" t="s">
        <v>376</v>
      </c>
      <c r="E286" s="24">
        <v>0.01</v>
      </c>
      <c r="F286" s="24" t="s">
        <v>21610</v>
      </c>
      <c r="G286" s="24" t="s">
        <v>21611</v>
      </c>
      <c r="H286" s="24" t="s">
        <v>863</v>
      </c>
    </row>
    <row r="287" spans="1:8" ht="25.5">
      <c r="A287" s="24">
        <v>91</v>
      </c>
      <c r="B287" s="24" t="s">
        <v>884</v>
      </c>
      <c r="C287" s="24" t="s">
        <v>373</v>
      </c>
      <c r="D287" s="24" t="s">
        <v>376</v>
      </c>
      <c r="E287" s="24">
        <v>0.05</v>
      </c>
      <c r="F287" s="24" t="s">
        <v>21612</v>
      </c>
      <c r="G287" s="24" t="s">
        <v>885</v>
      </c>
      <c r="H287" s="24" t="s">
        <v>863</v>
      </c>
    </row>
    <row r="288" spans="1:8" ht="25.5">
      <c r="A288" s="24">
        <v>92</v>
      </c>
      <c r="B288" s="24" t="s">
        <v>886</v>
      </c>
      <c r="C288" s="24" t="s">
        <v>373</v>
      </c>
      <c r="D288" s="24" t="s">
        <v>376</v>
      </c>
      <c r="E288" s="24">
        <v>1</v>
      </c>
      <c r="F288" s="24" t="s">
        <v>21613</v>
      </c>
      <c r="G288" s="24" t="s">
        <v>885</v>
      </c>
      <c r="H288" s="24" t="s">
        <v>863</v>
      </c>
    </row>
    <row r="289" spans="1:8" ht="25.5">
      <c r="A289" s="24">
        <v>93</v>
      </c>
      <c r="B289" s="24" t="s">
        <v>887</v>
      </c>
      <c r="C289" s="24" t="s">
        <v>373</v>
      </c>
      <c r="D289" s="24" t="s">
        <v>376</v>
      </c>
      <c r="E289" s="24">
        <v>140</v>
      </c>
      <c r="F289" s="24" t="s">
        <v>888</v>
      </c>
      <c r="G289" s="24" t="s">
        <v>889</v>
      </c>
      <c r="H289" s="24" t="s">
        <v>890</v>
      </c>
    </row>
    <row r="290" spans="1:8" ht="51">
      <c r="A290" s="24">
        <v>94</v>
      </c>
      <c r="B290" s="24" t="s">
        <v>891</v>
      </c>
      <c r="C290" s="24" t="s">
        <v>373</v>
      </c>
      <c r="D290" s="24" t="s">
        <v>376</v>
      </c>
      <c r="E290" s="24">
        <v>5.3</v>
      </c>
      <c r="F290" s="24" t="s">
        <v>21614</v>
      </c>
      <c r="G290" s="24" t="s">
        <v>892</v>
      </c>
      <c r="H290" s="24" t="s">
        <v>493</v>
      </c>
    </row>
    <row r="291" spans="1:8" ht="51">
      <c r="A291" s="24">
        <v>95</v>
      </c>
      <c r="B291" s="24" t="s">
        <v>893</v>
      </c>
      <c r="C291" s="24" t="s">
        <v>373</v>
      </c>
      <c r="D291" s="24" t="s">
        <v>376</v>
      </c>
      <c r="E291" s="24">
        <v>2.6</v>
      </c>
      <c r="F291" s="24" t="s">
        <v>894</v>
      </c>
      <c r="G291" s="24" t="s">
        <v>895</v>
      </c>
      <c r="H291" s="24" t="s">
        <v>493</v>
      </c>
    </row>
    <row r="292" spans="1:8" ht="51">
      <c r="A292" s="24">
        <v>96</v>
      </c>
      <c r="B292" s="24" t="s">
        <v>896</v>
      </c>
      <c r="C292" s="24" t="s">
        <v>373</v>
      </c>
      <c r="D292" s="24" t="s">
        <v>376</v>
      </c>
      <c r="E292" s="24">
        <v>0.78</v>
      </c>
      <c r="F292" s="24" t="s">
        <v>21615</v>
      </c>
      <c r="G292" s="24" t="s">
        <v>897</v>
      </c>
      <c r="H292" s="24" t="s">
        <v>577</v>
      </c>
    </row>
    <row r="293" spans="1:8" ht="51">
      <c r="A293" s="24">
        <v>97</v>
      </c>
      <c r="B293" s="24" t="s">
        <v>898</v>
      </c>
      <c r="C293" s="24" t="s">
        <v>373</v>
      </c>
      <c r="D293" s="24" t="s">
        <v>376</v>
      </c>
      <c r="E293" s="24">
        <v>1.5</v>
      </c>
      <c r="F293" s="24" t="s">
        <v>21616</v>
      </c>
      <c r="G293" s="24" t="s">
        <v>899</v>
      </c>
      <c r="H293" s="24" t="s">
        <v>900</v>
      </c>
    </row>
    <row r="294" spans="1:8" ht="51">
      <c r="A294" s="24">
        <v>98</v>
      </c>
      <c r="B294" s="24" t="s">
        <v>901</v>
      </c>
      <c r="C294" s="24" t="s">
        <v>373</v>
      </c>
      <c r="D294" s="24" t="s">
        <v>376</v>
      </c>
      <c r="E294" s="24">
        <v>10</v>
      </c>
      <c r="F294" s="24" t="s">
        <v>21498</v>
      </c>
      <c r="G294" s="24" t="s">
        <v>644</v>
      </c>
      <c r="H294" s="24" t="s">
        <v>645</v>
      </c>
    </row>
    <row r="295" spans="1:8" ht="51">
      <c r="A295" s="24">
        <v>99</v>
      </c>
      <c r="B295" s="24" t="s">
        <v>902</v>
      </c>
      <c r="C295" s="24" t="s">
        <v>373</v>
      </c>
      <c r="D295" s="24" t="s">
        <v>376</v>
      </c>
      <c r="E295" s="24">
        <v>11.43</v>
      </c>
      <c r="F295" s="24" t="s">
        <v>21498</v>
      </c>
      <c r="G295" s="24" t="s">
        <v>644</v>
      </c>
      <c r="H295" s="24" t="s">
        <v>640</v>
      </c>
    </row>
    <row r="296" spans="1:8" ht="51">
      <c r="A296" s="24">
        <v>100</v>
      </c>
      <c r="B296" s="24" t="s">
        <v>903</v>
      </c>
      <c r="C296" s="24" t="s">
        <v>373</v>
      </c>
      <c r="D296" s="24" t="s">
        <v>376</v>
      </c>
      <c r="E296" s="24">
        <v>8</v>
      </c>
      <c r="F296" s="24" t="s">
        <v>21617</v>
      </c>
      <c r="G296" s="24" t="s">
        <v>904</v>
      </c>
      <c r="H296" s="24" t="s">
        <v>645</v>
      </c>
    </row>
    <row r="297" spans="1:8" ht="51">
      <c r="A297" s="24">
        <v>101</v>
      </c>
      <c r="B297" s="24" t="s">
        <v>905</v>
      </c>
      <c r="C297" s="24" t="s">
        <v>373</v>
      </c>
      <c r="D297" s="24" t="s">
        <v>376</v>
      </c>
      <c r="E297" s="24">
        <v>10</v>
      </c>
      <c r="F297" s="24" t="s">
        <v>21618</v>
      </c>
      <c r="G297" s="24" t="s">
        <v>906</v>
      </c>
      <c r="H297" s="24" t="s">
        <v>640</v>
      </c>
    </row>
    <row r="298" spans="1:8" ht="51">
      <c r="A298" s="24">
        <v>102</v>
      </c>
      <c r="B298" s="24" t="s">
        <v>907</v>
      </c>
      <c r="C298" s="24" t="s">
        <v>373</v>
      </c>
      <c r="D298" s="24" t="s">
        <v>376</v>
      </c>
      <c r="E298" s="24">
        <v>0.04</v>
      </c>
      <c r="F298" s="24" t="s">
        <v>672</v>
      </c>
      <c r="G298" s="24" t="s">
        <v>673</v>
      </c>
      <c r="H298" s="24" t="s">
        <v>21619</v>
      </c>
    </row>
    <row r="299" spans="1:8">
      <c r="A299" s="327"/>
      <c r="B299" s="327" t="s">
        <v>377</v>
      </c>
      <c r="C299" s="327">
        <v>102</v>
      </c>
      <c r="D299" s="327"/>
      <c r="E299" s="327">
        <f>SUM(E197:E298)</f>
        <v>283.92</v>
      </c>
      <c r="F299" s="327"/>
      <c r="G299" s="327"/>
      <c r="H299" s="327"/>
    </row>
    <row r="300" spans="1:8" ht="25.5">
      <c r="A300" s="24">
        <v>1</v>
      </c>
      <c r="B300" s="24" t="s">
        <v>909</v>
      </c>
      <c r="C300" s="24" t="s">
        <v>373</v>
      </c>
      <c r="D300" s="24" t="s">
        <v>378</v>
      </c>
      <c r="E300" s="24">
        <v>0.01</v>
      </c>
      <c r="F300" s="24" t="s">
        <v>21620</v>
      </c>
      <c r="G300" s="24" t="s">
        <v>476</v>
      </c>
      <c r="H300" s="24" t="s">
        <v>890</v>
      </c>
    </row>
    <row r="301" spans="1:8" ht="25.5">
      <c r="A301" s="24">
        <v>2</v>
      </c>
      <c r="B301" s="24" t="s">
        <v>910</v>
      </c>
      <c r="C301" s="24" t="s">
        <v>373</v>
      </c>
      <c r="D301" s="24" t="s">
        <v>378</v>
      </c>
      <c r="E301" s="24">
        <v>0.01</v>
      </c>
      <c r="F301" s="24" t="s">
        <v>21621</v>
      </c>
      <c r="G301" s="24" t="s">
        <v>911</v>
      </c>
      <c r="H301" s="24" t="s">
        <v>890</v>
      </c>
    </row>
    <row r="302" spans="1:8" ht="25.5">
      <c r="A302" s="24">
        <v>3</v>
      </c>
      <c r="B302" s="24" t="s">
        <v>912</v>
      </c>
      <c r="C302" s="24" t="s">
        <v>373</v>
      </c>
      <c r="D302" s="24" t="s">
        <v>378</v>
      </c>
      <c r="E302" s="24">
        <v>0.01</v>
      </c>
      <c r="F302" s="24" t="s">
        <v>913</v>
      </c>
      <c r="G302" s="24" t="s">
        <v>914</v>
      </c>
      <c r="H302" s="24" t="s">
        <v>890</v>
      </c>
    </row>
    <row r="303" spans="1:8" ht="25.5">
      <c r="A303" s="24">
        <v>4</v>
      </c>
      <c r="B303" s="24" t="s">
        <v>915</v>
      </c>
      <c r="C303" s="24" t="s">
        <v>373</v>
      </c>
      <c r="D303" s="24" t="s">
        <v>378</v>
      </c>
      <c r="E303" s="24">
        <v>0.01</v>
      </c>
      <c r="F303" s="24" t="s">
        <v>21622</v>
      </c>
      <c r="G303" s="24" t="s">
        <v>916</v>
      </c>
      <c r="H303" s="24" t="s">
        <v>890</v>
      </c>
    </row>
    <row r="304" spans="1:8" ht="25.5">
      <c r="A304" s="24">
        <v>5</v>
      </c>
      <c r="B304" s="24" t="s">
        <v>917</v>
      </c>
      <c r="C304" s="24" t="s">
        <v>373</v>
      </c>
      <c r="D304" s="24" t="s">
        <v>378</v>
      </c>
      <c r="E304" s="24">
        <v>0.01</v>
      </c>
      <c r="F304" s="24" t="s">
        <v>21623</v>
      </c>
      <c r="G304" s="24" t="s">
        <v>918</v>
      </c>
      <c r="H304" s="24" t="s">
        <v>890</v>
      </c>
    </row>
    <row r="305" spans="1:8" ht="25.5">
      <c r="A305" s="24">
        <v>6</v>
      </c>
      <c r="B305" s="24" t="s">
        <v>919</v>
      </c>
      <c r="C305" s="24" t="s">
        <v>373</v>
      </c>
      <c r="D305" s="24" t="s">
        <v>378</v>
      </c>
      <c r="E305" s="24">
        <v>0.01</v>
      </c>
      <c r="F305" s="24" t="s">
        <v>21624</v>
      </c>
      <c r="G305" s="24" t="s">
        <v>918</v>
      </c>
      <c r="H305" s="24" t="s">
        <v>890</v>
      </c>
    </row>
    <row r="306" spans="1:8" ht="25.5">
      <c r="A306" s="24">
        <v>7</v>
      </c>
      <c r="B306" s="24" t="s">
        <v>920</v>
      </c>
      <c r="C306" s="24" t="s">
        <v>373</v>
      </c>
      <c r="D306" s="24" t="s">
        <v>378</v>
      </c>
      <c r="E306" s="24">
        <v>0.01</v>
      </c>
      <c r="F306" s="24" t="s">
        <v>21625</v>
      </c>
      <c r="G306" s="24" t="s">
        <v>918</v>
      </c>
      <c r="H306" s="24" t="s">
        <v>890</v>
      </c>
    </row>
    <row r="307" spans="1:8" ht="25.5">
      <c r="A307" s="24">
        <v>8</v>
      </c>
      <c r="B307" s="24" t="s">
        <v>921</v>
      </c>
      <c r="C307" s="24" t="s">
        <v>373</v>
      </c>
      <c r="D307" s="24" t="s">
        <v>378</v>
      </c>
      <c r="E307" s="24">
        <v>0.01</v>
      </c>
      <c r="F307" s="24" t="s">
        <v>21626</v>
      </c>
      <c r="G307" s="24" t="s">
        <v>918</v>
      </c>
      <c r="H307" s="24" t="s">
        <v>890</v>
      </c>
    </row>
    <row r="308" spans="1:8" ht="25.5">
      <c r="A308" s="24">
        <v>9</v>
      </c>
      <c r="B308" s="24" t="s">
        <v>922</v>
      </c>
      <c r="C308" s="24" t="s">
        <v>373</v>
      </c>
      <c r="D308" s="24" t="s">
        <v>378</v>
      </c>
      <c r="E308" s="24">
        <v>0.01</v>
      </c>
      <c r="F308" s="24" t="s">
        <v>21627</v>
      </c>
      <c r="G308" s="24" t="s">
        <v>918</v>
      </c>
      <c r="H308" s="24" t="s">
        <v>890</v>
      </c>
    </row>
    <row r="309" spans="1:8" ht="25.5">
      <c r="A309" s="24">
        <v>10</v>
      </c>
      <c r="B309" s="24" t="s">
        <v>923</v>
      </c>
      <c r="C309" s="24" t="s">
        <v>373</v>
      </c>
      <c r="D309" s="24" t="s">
        <v>378</v>
      </c>
      <c r="E309" s="24">
        <v>0.01</v>
      </c>
      <c r="F309" s="24" t="s">
        <v>21628</v>
      </c>
      <c r="G309" s="24" t="s">
        <v>924</v>
      </c>
      <c r="H309" s="24" t="s">
        <v>925</v>
      </c>
    </row>
    <row r="310" spans="1:8" ht="25.5">
      <c r="A310" s="24">
        <v>11</v>
      </c>
      <c r="B310" s="24" t="s">
        <v>926</v>
      </c>
      <c r="C310" s="24" t="s">
        <v>373</v>
      </c>
      <c r="D310" s="24" t="s">
        <v>378</v>
      </c>
      <c r="E310" s="24">
        <v>0.01</v>
      </c>
      <c r="F310" s="24" t="s">
        <v>21628</v>
      </c>
      <c r="G310" s="24" t="s">
        <v>924</v>
      </c>
      <c r="H310" s="24" t="s">
        <v>925</v>
      </c>
    </row>
    <row r="311" spans="1:8" ht="25.5">
      <c r="A311" s="24">
        <v>12</v>
      </c>
      <c r="B311" s="24" t="s">
        <v>927</v>
      </c>
      <c r="C311" s="24" t="s">
        <v>373</v>
      </c>
      <c r="D311" s="24" t="s">
        <v>378</v>
      </c>
      <c r="E311" s="24">
        <v>0.01</v>
      </c>
      <c r="F311" s="24" t="s">
        <v>21629</v>
      </c>
      <c r="G311" s="24" t="s">
        <v>928</v>
      </c>
      <c r="H311" s="24" t="s">
        <v>880</v>
      </c>
    </row>
    <row r="312" spans="1:8" ht="25.5">
      <c r="A312" s="24">
        <v>13</v>
      </c>
      <c r="B312" s="24" t="s">
        <v>929</v>
      </c>
      <c r="C312" s="24" t="s">
        <v>373</v>
      </c>
      <c r="D312" s="24" t="s">
        <v>378</v>
      </c>
      <c r="E312" s="24">
        <v>0.01</v>
      </c>
      <c r="F312" s="24" t="s">
        <v>21629</v>
      </c>
      <c r="G312" s="24" t="s">
        <v>928</v>
      </c>
      <c r="H312" s="24" t="s">
        <v>880</v>
      </c>
    </row>
    <row r="313" spans="1:8" ht="25.5">
      <c r="A313" s="24">
        <v>14</v>
      </c>
      <c r="B313" s="24" t="s">
        <v>930</v>
      </c>
      <c r="C313" s="24" t="s">
        <v>373</v>
      </c>
      <c r="D313" s="24" t="s">
        <v>378</v>
      </c>
      <c r="E313" s="24">
        <v>0.01</v>
      </c>
      <c r="F313" s="24" t="s">
        <v>21629</v>
      </c>
      <c r="G313" s="24" t="s">
        <v>928</v>
      </c>
      <c r="H313" s="24" t="s">
        <v>880</v>
      </c>
    </row>
    <row r="314" spans="1:8" ht="25.5">
      <c r="A314" s="24">
        <v>15</v>
      </c>
      <c r="B314" s="24" t="s">
        <v>931</v>
      </c>
      <c r="C314" s="24" t="s">
        <v>373</v>
      </c>
      <c r="D314" s="24" t="s">
        <v>378</v>
      </c>
      <c r="E314" s="24">
        <v>0.01</v>
      </c>
      <c r="F314" s="24" t="s">
        <v>21629</v>
      </c>
      <c r="G314" s="24" t="s">
        <v>928</v>
      </c>
      <c r="H314" s="24" t="s">
        <v>880</v>
      </c>
    </row>
    <row r="315" spans="1:8" ht="25.5">
      <c r="A315" s="24">
        <v>16</v>
      </c>
      <c r="B315" s="24" t="s">
        <v>932</v>
      </c>
      <c r="C315" s="24" t="s">
        <v>373</v>
      </c>
      <c r="D315" s="24" t="s">
        <v>378</v>
      </c>
      <c r="E315" s="24">
        <v>0.01</v>
      </c>
      <c r="F315" s="24" t="s">
        <v>21630</v>
      </c>
      <c r="G315" s="24" t="s">
        <v>436</v>
      </c>
      <c r="H315" s="24" t="s">
        <v>890</v>
      </c>
    </row>
    <row r="316" spans="1:8" ht="38.25">
      <c r="A316" s="24">
        <v>17</v>
      </c>
      <c r="B316" s="24" t="s">
        <v>933</v>
      </c>
      <c r="C316" s="24" t="s">
        <v>373</v>
      </c>
      <c r="D316" s="24" t="s">
        <v>378</v>
      </c>
      <c r="E316" s="24">
        <v>0.01</v>
      </c>
      <c r="F316" s="24" t="s">
        <v>21631</v>
      </c>
      <c r="G316" s="24" t="s">
        <v>436</v>
      </c>
      <c r="H316" s="24" t="s">
        <v>890</v>
      </c>
    </row>
    <row r="317" spans="1:8" ht="25.5">
      <c r="A317" s="24">
        <v>18</v>
      </c>
      <c r="B317" s="24" t="s">
        <v>934</v>
      </c>
      <c r="C317" s="24" t="s">
        <v>373</v>
      </c>
      <c r="D317" s="24" t="s">
        <v>378</v>
      </c>
      <c r="E317" s="24">
        <v>0.01</v>
      </c>
      <c r="F317" s="24" t="s">
        <v>21632</v>
      </c>
      <c r="G317" s="24" t="s">
        <v>716</v>
      </c>
      <c r="H317" s="24" t="s">
        <v>890</v>
      </c>
    </row>
    <row r="318" spans="1:8" ht="25.5">
      <c r="A318" s="24">
        <v>19</v>
      </c>
      <c r="B318" s="24" t="s">
        <v>935</v>
      </c>
      <c r="C318" s="24" t="s">
        <v>373</v>
      </c>
      <c r="D318" s="24" t="s">
        <v>378</v>
      </c>
      <c r="E318" s="24">
        <v>0.04</v>
      </c>
      <c r="F318" s="24" t="s">
        <v>21633</v>
      </c>
      <c r="G318" s="24" t="s">
        <v>936</v>
      </c>
      <c r="H318" s="24" t="s">
        <v>890</v>
      </c>
    </row>
    <row r="319" spans="1:8" ht="51">
      <c r="A319" s="24">
        <v>20</v>
      </c>
      <c r="B319" s="24" t="s">
        <v>937</v>
      </c>
      <c r="C319" s="24" t="s">
        <v>373</v>
      </c>
      <c r="D319" s="24" t="s">
        <v>378</v>
      </c>
      <c r="E319" s="24">
        <v>0.01</v>
      </c>
      <c r="F319" s="24" t="s">
        <v>938</v>
      </c>
      <c r="G319" s="24" t="s">
        <v>939</v>
      </c>
      <c r="H319" s="24" t="s">
        <v>577</v>
      </c>
    </row>
    <row r="320" spans="1:8" ht="25.5">
      <c r="A320" s="24">
        <v>21</v>
      </c>
      <c r="B320" s="24" t="s">
        <v>940</v>
      </c>
      <c r="C320" s="24" t="s">
        <v>373</v>
      </c>
      <c r="D320" s="24" t="s">
        <v>378</v>
      </c>
      <c r="E320" s="24">
        <v>0.01</v>
      </c>
      <c r="F320" s="24" t="s">
        <v>941</v>
      </c>
      <c r="G320" s="24" t="s">
        <v>942</v>
      </c>
      <c r="H320" s="24" t="s">
        <v>890</v>
      </c>
    </row>
    <row r="321" spans="1:8" ht="25.5">
      <c r="A321" s="24">
        <v>22</v>
      </c>
      <c r="B321" s="24" t="s">
        <v>943</v>
      </c>
      <c r="C321" s="24" t="s">
        <v>373</v>
      </c>
      <c r="D321" s="24" t="s">
        <v>378</v>
      </c>
      <c r="E321" s="24">
        <v>0.01</v>
      </c>
      <c r="F321" s="24" t="s">
        <v>944</v>
      </c>
      <c r="G321" s="24" t="s">
        <v>942</v>
      </c>
      <c r="H321" s="24" t="s">
        <v>890</v>
      </c>
    </row>
    <row r="322" spans="1:8" ht="25.5">
      <c r="A322" s="24">
        <v>23</v>
      </c>
      <c r="B322" s="24" t="s">
        <v>945</v>
      </c>
      <c r="C322" s="24" t="s">
        <v>373</v>
      </c>
      <c r="D322" s="24" t="s">
        <v>378</v>
      </c>
      <c r="E322" s="24">
        <v>0.05</v>
      </c>
      <c r="F322" s="24" t="s">
        <v>21634</v>
      </c>
      <c r="G322" s="24" t="s">
        <v>946</v>
      </c>
      <c r="H322" s="24" t="s">
        <v>880</v>
      </c>
    </row>
    <row r="323" spans="1:8" ht="25.5">
      <c r="A323" s="24">
        <v>24</v>
      </c>
      <c r="B323" s="24" t="s">
        <v>947</v>
      </c>
      <c r="C323" s="24" t="s">
        <v>373</v>
      </c>
      <c r="D323" s="24" t="s">
        <v>378</v>
      </c>
      <c r="E323" s="24">
        <v>0.01</v>
      </c>
      <c r="F323" s="24" t="s">
        <v>21635</v>
      </c>
      <c r="G323" s="24" t="s">
        <v>948</v>
      </c>
      <c r="H323" s="24" t="s">
        <v>890</v>
      </c>
    </row>
    <row r="324" spans="1:8" ht="25.5">
      <c r="A324" s="24">
        <v>25</v>
      </c>
      <c r="B324" s="24" t="s">
        <v>949</v>
      </c>
      <c r="C324" s="24" t="s">
        <v>373</v>
      </c>
      <c r="D324" s="24" t="s">
        <v>378</v>
      </c>
      <c r="E324" s="24">
        <v>0.01</v>
      </c>
      <c r="F324" s="24" t="s">
        <v>21636</v>
      </c>
      <c r="G324" s="24" t="s">
        <v>948</v>
      </c>
      <c r="H324" s="24" t="s">
        <v>890</v>
      </c>
    </row>
    <row r="325" spans="1:8" ht="25.5">
      <c r="A325" s="24">
        <v>26</v>
      </c>
      <c r="B325" s="24" t="s">
        <v>950</v>
      </c>
      <c r="C325" s="24" t="s">
        <v>373</v>
      </c>
      <c r="D325" s="24" t="s">
        <v>378</v>
      </c>
      <c r="E325" s="24">
        <v>0.01</v>
      </c>
      <c r="F325" s="24" t="s">
        <v>21637</v>
      </c>
      <c r="G325" s="24" t="s">
        <v>948</v>
      </c>
      <c r="H325" s="24" t="s">
        <v>890</v>
      </c>
    </row>
    <row r="326" spans="1:8" ht="38.25">
      <c r="A326" s="24">
        <v>27</v>
      </c>
      <c r="B326" s="24" t="s">
        <v>951</v>
      </c>
      <c r="C326" s="24" t="s">
        <v>373</v>
      </c>
      <c r="D326" s="24" t="s">
        <v>378</v>
      </c>
      <c r="E326" s="24">
        <v>0.01</v>
      </c>
      <c r="F326" s="24" t="s">
        <v>21638</v>
      </c>
      <c r="G326" s="24" t="s">
        <v>953</v>
      </c>
      <c r="H326" s="24" t="s">
        <v>954</v>
      </c>
    </row>
    <row r="327" spans="1:8" ht="38.25">
      <c r="A327" s="24">
        <v>28</v>
      </c>
      <c r="B327" s="24" t="s">
        <v>955</v>
      </c>
      <c r="C327" s="24" t="s">
        <v>373</v>
      </c>
      <c r="D327" s="24" t="s">
        <v>378</v>
      </c>
      <c r="E327" s="24">
        <v>0.01</v>
      </c>
      <c r="F327" s="24" t="s">
        <v>952</v>
      </c>
      <c r="G327" s="24" t="s">
        <v>953</v>
      </c>
      <c r="H327" s="24" t="s">
        <v>954</v>
      </c>
    </row>
    <row r="328" spans="1:8" ht="38.25">
      <c r="A328" s="24">
        <v>29</v>
      </c>
      <c r="B328" s="24" t="s">
        <v>956</v>
      </c>
      <c r="C328" s="24" t="s">
        <v>373</v>
      </c>
      <c r="D328" s="24" t="s">
        <v>378</v>
      </c>
      <c r="E328" s="24">
        <v>0.02</v>
      </c>
      <c r="F328" s="24" t="s">
        <v>957</v>
      </c>
      <c r="G328" s="24" t="s">
        <v>958</v>
      </c>
      <c r="H328" s="24" t="s">
        <v>959</v>
      </c>
    </row>
    <row r="329" spans="1:8" ht="51">
      <c r="A329" s="24">
        <v>30</v>
      </c>
      <c r="B329" s="24" t="s">
        <v>960</v>
      </c>
      <c r="C329" s="24" t="s">
        <v>373</v>
      </c>
      <c r="D329" s="24" t="s">
        <v>378</v>
      </c>
      <c r="E329" s="24">
        <v>7.0000000000000007E-2</v>
      </c>
      <c r="F329" s="24" t="s">
        <v>961</v>
      </c>
      <c r="G329" s="24" t="s">
        <v>962</v>
      </c>
      <c r="H329" s="24" t="s">
        <v>21639</v>
      </c>
    </row>
    <row r="330" spans="1:8" ht="38.25">
      <c r="A330" s="24">
        <v>31</v>
      </c>
      <c r="B330" s="24" t="s">
        <v>963</v>
      </c>
      <c r="C330" s="24" t="s">
        <v>373</v>
      </c>
      <c r="D330" s="24" t="s">
        <v>378</v>
      </c>
      <c r="E330" s="24">
        <v>0.01</v>
      </c>
      <c r="F330" s="24" t="s">
        <v>21640</v>
      </c>
      <c r="G330" s="24" t="s">
        <v>964</v>
      </c>
      <c r="H330" s="24" t="s">
        <v>959</v>
      </c>
    </row>
    <row r="331" spans="1:8" ht="38.25">
      <c r="A331" s="24">
        <v>32</v>
      </c>
      <c r="B331" s="24" t="s">
        <v>965</v>
      </c>
      <c r="C331" s="24" t="s">
        <v>373</v>
      </c>
      <c r="D331" s="24" t="s">
        <v>378</v>
      </c>
      <c r="E331" s="24">
        <v>0.01</v>
      </c>
      <c r="F331" s="24" t="s">
        <v>21641</v>
      </c>
      <c r="G331" s="24" t="s">
        <v>958</v>
      </c>
      <c r="H331" s="24" t="s">
        <v>954</v>
      </c>
    </row>
    <row r="332" spans="1:8" ht="38.25">
      <c r="A332" s="24">
        <v>33</v>
      </c>
      <c r="B332" s="24" t="s">
        <v>966</v>
      </c>
      <c r="C332" s="24" t="s">
        <v>373</v>
      </c>
      <c r="D332" s="24" t="s">
        <v>378</v>
      </c>
      <c r="E332" s="24">
        <v>0.01</v>
      </c>
      <c r="F332" s="24" t="s">
        <v>21642</v>
      </c>
      <c r="G332" s="24" t="s">
        <v>958</v>
      </c>
      <c r="H332" s="24" t="s">
        <v>954</v>
      </c>
    </row>
    <row r="333" spans="1:8" ht="38.25">
      <c r="A333" s="24">
        <v>34</v>
      </c>
      <c r="B333" s="24" t="s">
        <v>967</v>
      </c>
      <c r="C333" s="24" t="s">
        <v>373</v>
      </c>
      <c r="D333" s="24" t="s">
        <v>378</v>
      </c>
      <c r="E333" s="24">
        <v>0.01</v>
      </c>
      <c r="F333" s="24" t="s">
        <v>21643</v>
      </c>
      <c r="G333" s="24" t="s">
        <v>968</v>
      </c>
      <c r="H333" s="24" t="s">
        <v>969</v>
      </c>
    </row>
    <row r="334" spans="1:8" ht="38.25">
      <c r="A334" s="24">
        <v>35</v>
      </c>
      <c r="B334" s="24" t="s">
        <v>970</v>
      </c>
      <c r="C334" s="24" t="s">
        <v>373</v>
      </c>
      <c r="D334" s="24" t="s">
        <v>378</v>
      </c>
      <c r="E334" s="24">
        <v>0.01</v>
      </c>
      <c r="F334" s="24" t="s">
        <v>971</v>
      </c>
      <c r="G334" s="24" t="s">
        <v>972</v>
      </c>
      <c r="H334" s="24" t="s">
        <v>973</v>
      </c>
    </row>
    <row r="335" spans="1:8" ht="51">
      <c r="A335" s="24">
        <v>36</v>
      </c>
      <c r="B335" s="24" t="s">
        <v>974</v>
      </c>
      <c r="C335" s="24" t="s">
        <v>373</v>
      </c>
      <c r="D335" s="24" t="s">
        <v>378</v>
      </c>
      <c r="E335" s="24">
        <v>0.01</v>
      </c>
      <c r="F335" s="24" t="s">
        <v>975</v>
      </c>
      <c r="G335" s="24" t="s">
        <v>976</v>
      </c>
      <c r="H335" s="24" t="s">
        <v>21644</v>
      </c>
    </row>
    <row r="336" spans="1:8" ht="51">
      <c r="A336" s="24">
        <v>37</v>
      </c>
      <c r="B336" s="24" t="s">
        <v>977</v>
      </c>
      <c r="C336" s="24" t="s">
        <v>373</v>
      </c>
      <c r="D336" s="24" t="s">
        <v>378</v>
      </c>
      <c r="E336" s="24">
        <v>0.02</v>
      </c>
      <c r="F336" s="24" t="s">
        <v>978</v>
      </c>
      <c r="G336" s="24" t="s">
        <v>979</v>
      </c>
      <c r="H336" s="24" t="s">
        <v>21645</v>
      </c>
    </row>
    <row r="337" spans="1:8" ht="38.25">
      <c r="A337" s="24">
        <v>38</v>
      </c>
      <c r="B337" s="24" t="s">
        <v>980</v>
      </c>
      <c r="C337" s="24" t="s">
        <v>373</v>
      </c>
      <c r="D337" s="24" t="s">
        <v>378</v>
      </c>
      <c r="E337" s="24">
        <v>0.01</v>
      </c>
      <c r="F337" s="24" t="s">
        <v>981</v>
      </c>
      <c r="G337" s="24" t="s">
        <v>982</v>
      </c>
      <c r="H337" s="24" t="s">
        <v>21646</v>
      </c>
    </row>
    <row r="338" spans="1:8" ht="51">
      <c r="A338" s="24">
        <v>39</v>
      </c>
      <c r="B338" s="24" t="s">
        <v>983</v>
      </c>
      <c r="C338" s="24" t="s">
        <v>373</v>
      </c>
      <c r="D338" s="24" t="s">
        <v>378</v>
      </c>
      <c r="E338" s="24">
        <v>0.01</v>
      </c>
      <c r="F338" s="24" t="s">
        <v>981</v>
      </c>
      <c r="G338" s="24" t="s">
        <v>982</v>
      </c>
      <c r="H338" s="24" t="s">
        <v>21647</v>
      </c>
    </row>
    <row r="339" spans="1:8" ht="38.25">
      <c r="A339" s="24">
        <v>40</v>
      </c>
      <c r="B339" s="24" t="s">
        <v>984</v>
      </c>
      <c r="C339" s="24" t="s">
        <v>373</v>
      </c>
      <c r="D339" s="24" t="s">
        <v>378</v>
      </c>
      <c r="E339" s="24">
        <v>0.01</v>
      </c>
      <c r="F339" s="24" t="s">
        <v>985</v>
      </c>
      <c r="G339" s="24" t="s">
        <v>986</v>
      </c>
      <c r="H339" s="24" t="s">
        <v>954</v>
      </c>
    </row>
    <row r="340" spans="1:8" ht="38.25">
      <c r="A340" s="24">
        <v>41</v>
      </c>
      <c r="B340" s="24" t="s">
        <v>987</v>
      </c>
      <c r="C340" s="24" t="s">
        <v>373</v>
      </c>
      <c r="D340" s="24" t="s">
        <v>378</v>
      </c>
      <c r="E340" s="24">
        <v>0.01</v>
      </c>
      <c r="F340" s="24" t="s">
        <v>21648</v>
      </c>
      <c r="G340" s="24" t="s">
        <v>986</v>
      </c>
      <c r="H340" s="24" t="s">
        <v>954</v>
      </c>
    </row>
    <row r="341" spans="1:8" ht="38.25">
      <c r="A341" s="24">
        <v>42</v>
      </c>
      <c r="B341" s="24" t="s">
        <v>947</v>
      </c>
      <c r="C341" s="24" t="s">
        <v>373</v>
      </c>
      <c r="D341" s="24" t="s">
        <v>378</v>
      </c>
      <c r="E341" s="24">
        <v>0.01</v>
      </c>
      <c r="F341" s="24" t="s">
        <v>21649</v>
      </c>
      <c r="G341" s="24" t="s">
        <v>986</v>
      </c>
      <c r="H341" s="24" t="s">
        <v>954</v>
      </c>
    </row>
    <row r="342" spans="1:8" ht="38.25">
      <c r="A342" s="24">
        <v>43</v>
      </c>
      <c r="B342" s="24" t="s">
        <v>910</v>
      </c>
      <c r="C342" s="24" t="s">
        <v>373</v>
      </c>
      <c r="D342" s="24" t="s">
        <v>378</v>
      </c>
      <c r="E342" s="24">
        <v>0.01</v>
      </c>
      <c r="F342" s="24" t="s">
        <v>21650</v>
      </c>
      <c r="G342" s="24" t="s">
        <v>986</v>
      </c>
      <c r="H342" s="24" t="s">
        <v>954</v>
      </c>
    </row>
    <row r="343" spans="1:8" ht="38.25">
      <c r="A343" s="24">
        <v>44</v>
      </c>
      <c r="B343" s="24" t="s">
        <v>988</v>
      </c>
      <c r="C343" s="24" t="s">
        <v>373</v>
      </c>
      <c r="D343" s="24" t="s">
        <v>378</v>
      </c>
      <c r="E343" s="24">
        <v>0.01</v>
      </c>
      <c r="F343" s="24" t="s">
        <v>21651</v>
      </c>
      <c r="G343" s="24" t="s">
        <v>614</v>
      </c>
      <c r="H343" s="24" t="s">
        <v>954</v>
      </c>
    </row>
    <row r="344" spans="1:8" ht="25.5">
      <c r="A344" s="24">
        <v>45</v>
      </c>
      <c r="B344" s="24" t="s">
        <v>21652</v>
      </c>
      <c r="C344" s="24" t="s">
        <v>373</v>
      </c>
      <c r="D344" s="24" t="s">
        <v>378</v>
      </c>
      <c r="E344" s="24">
        <v>0.05</v>
      </c>
      <c r="F344" s="24" t="s">
        <v>989</v>
      </c>
      <c r="G344" s="24" t="s">
        <v>990</v>
      </c>
      <c r="H344" s="24" t="s">
        <v>863</v>
      </c>
    </row>
    <row r="345" spans="1:8" ht="38.25">
      <c r="A345" s="24">
        <v>46</v>
      </c>
      <c r="B345" s="24" t="s">
        <v>991</v>
      </c>
      <c r="C345" s="24" t="s">
        <v>373</v>
      </c>
      <c r="D345" s="24" t="s">
        <v>378</v>
      </c>
      <c r="E345" s="24">
        <v>0.19</v>
      </c>
      <c r="F345" s="24" t="s">
        <v>992</v>
      </c>
      <c r="G345" s="24" t="s">
        <v>993</v>
      </c>
      <c r="H345" s="24" t="s">
        <v>969</v>
      </c>
    </row>
    <row r="346" spans="1:8" ht="38.25">
      <c r="A346" s="24">
        <v>47</v>
      </c>
      <c r="B346" s="24" t="s">
        <v>994</v>
      </c>
      <c r="C346" s="24" t="s">
        <v>373</v>
      </c>
      <c r="D346" s="24" t="s">
        <v>378</v>
      </c>
      <c r="E346" s="24">
        <v>0.05</v>
      </c>
      <c r="F346" s="24" t="s">
        <v>995</v>
      </c>
      <c r="G346" s="24" t="s">
        <v>996</v>
      </c>
      <c r="H346" s="24" t="s">
        <v>969</v>
      </c>
    </row>
    <row r="347" spans="1:8" ht="38.25">
      <c r="A347" s="24">
        <v>48</v>
      </c>
      <c r="B347" s="24" t="s">
        <v>997</v>
      </c>
      <c r="C347" s="24" t="s">
        <v>373</v>
      </c>
      <c r="D347" s="24" t="s">
        <v>378</v>
      </c>
      <c r="E347" s="24">
        <v>0.01</v>
      </c>
      <c r="F347" s="24" t="s">
        <v>21653</v>
      </c>
      <c r="G347" s="24" t="s">
        <v>998</v>
      </c>
      <c r="H347" s="24" t="s">
        <v>954</v>
      </c>
    </row>
    <row r="348" spans="1:8" ht="25.5">
      <c r="A348" s="24">
        <v>49</v>
      </c>
      <c r="B348" s="24" t="s">
        <v>999</v>
      </c>
      <c r="C348" s="24" t="s">
        <v>373</v>
      </c>
      <c r="D348" s="24" t="s">
        <v>378</v>
      </c>
      <c r="E348" s="24">
        <v>0.01</v>
      </c>
      <c r="F348" s="24" t="s">
        <v>21654</v>
      </c>
      <c r="G348" s="24" t="s">
        <v>1000</v>
      </c>
      <c r="H348" s="24" t="s">
        <v>863</v>
      </c>
    </row>
    <row r="349" spans="1:8" ht="25.5">
      <c r="A349" s="24">
        <v>50</v>
      </c>
      <c r="B349" s="24" t="s">
        <v>1001</v>
      </c>
      <c r="C349" s="24" t="s">
        <v>373</v>
      </c>
      <c r="D349" s="24" t="s">
        <v>378</v>
      </c>
      <c r="E349" s="24">
        <v>0.01</v>
      </c>
      <c r="F349" s="24" t="s">
        <v>21655</v>
      </c>
      <c r="G349" s="24" t="s">
        <v>559</v>
      </c>
      <c r="H349" s="24" t="s">
        <v>21656</v>
      </c>
    </row>
    <row r="350" spans="1:8" ht="25.5">
      <c r="A350" s="24">
        <v>51</v>
      </c>
      <c r="B350" s="24" t="s">
        <v>1002</v>
      </c>
      <c r="C350" s="24" t="s">
        <v>373</v>
      </c>
      <c r="D350" s="24" t="s">
        <v>378</v>
      </c>
      <c r="E350" s="24">
        <v>0.01</v>
      </c>
      <c r="F350" s="24" t="s">
        <v>21655</v>
      </c>
      <c r="G350" s="24" t="s">
        <v>998</v>
      </c>
      <c r="H350" s="24" t="s">
        <v>21656</v>
      </c>
    </row>
    <row r="351" spans="1:8" ht="25.5">
      <c r="A351" s="24">
        <v>52</v>
      </c>
      <c r="B351" s="24" t="s">
        <v>1003</v>
      </c>
      <c r="C351" s="24" t="s">
        <v>373</v>
      </c>
      <c r="D351" s="24" t="s">
        <v>378</v>
      </c>
      <c r="E351" s="24">
        <v>0.03</v>
      </c>
      <c r="F351" s="24" t="s">
        <v>1004</v>
      </c>
      <c r="G351" s="24" t="s">
        <v>1005</v>
      </c>
      <c r="H351" s="24" t="s">
        <v>21657</v>
      </c>
    </row>
    <row r="352" spans="1:8" ht="38.25">
      <c r="A352" s="24">
        <v>53</v>
      </c>
      <c r="B352" s="24" t="s">
        <v>1006</v>
      </c>
      <c r="C352" s="24" t="s">
        <v>373</v>
      </c>
      <c r="D352" s="24" t="s">
        <v>378</v>
      </c>
      <c r="E352" s="24">
        <v>0.02</v>
      </c>
      <c r="F352" s="24" t="s">
        <v>21658</v>
      </c>
      <c r="G352" s="24" t="s">
        <v>1007</v>
      </c>
      <c r="H352" s="24" t="s">
        <v>1008</v>
      </c>
    </row>
    <row r="353" spans="1:8" ht="25.5">
      <c r="A353" s="24">
        <v>54</v>
      </c>
      <c r="B353" s="24" t="s">
        <v>1009</v>
      </c>
      <c r="C353" s="24" t="s">
        <v>373</v>
      </c>
      <c r="D353" s="24" t="s">
        <v>378</v>
      </c>
      <c r="E353" s="24">
        <v>0.01</v>
      </c>
      <c r="F353" s="24" t="s">
        <v>1010</v>
      </c>
      <c r="G353" s="24" t="s">
        <v>627</v>
      </c>
      <c r="H353" s="24" t="s">
        <v>1011</v>
      </c>
    </row>
    <row r="354" spans="1:8" ht="25.5">
      <c r="A354" s="24">
        <v>55</v>
      </c>
      <c r="B354" s="24" t="s">
        <v>1012</v>
      </c>
      <c r="C354" s="24" t="s">
        <v>373</v>
      </c>
      <c r="D354" s="24" t="s">
        <v>378</v>
      </c>
      <c r="E354" s="24">
        <v>0.04</v>
      </c>
      <c r="F354" s="24" t="s">
        <v>1013</v>
      </c>
      <c r="G354" s="24" t="s">
        <v>1014</v>
      </c>
      <c r="H354" s="24" t="s">
        <v>21659</v>
      </c>
    </row>
    <row r="355" spans="1:8" ht="25.5">
      <c r="A355" s="24">
        <v>56</v>
      </c>
      <c r="B355" s="24" t="s">
        <v>1003</v>
      </c>
      <c r="C355" s="24" t="s">
        <v>373</v>
      </c>
      <c r="D355" s="24" t="s">
        <v>378</v>
      </c>
      <c r="E355" s="24">
        <v>0.03</v>
      </c>
      <c r="F355" s="24" t="s">
        <v>1015</v>
      </c>
      <c r="G355" s="24" t="s">
        <v>1016</v>
      </c>
      <c r="H355" s="24" t="s">
        <v>21656</v>
      </c>
    </row>
    <row r="356" spans="1:8" ht="25.5">
      <c r="A356" s="24">
        <v>57</v>
      </c>
      <c r="B356" s="24" t="s">
        <v>1017</v>
      </c>
      <c r="C356" s="24" t="s">
        <v>373</v>
      </c>
      <c r="D356" s="24" t="s">
        <v>378</v>
      </c>
      <c r="E356" s="24">
        <v>0.01</v>
      </c>
      <c r="F356" s="24" t="s">
        <v>21660</v>
      </c>
      <c r="G356" s="24" t="s">
        <v>1019</v>
      </c>
      <c r="H356" s="24" t="s">
        <v>863</v>
      </c>
    </row>
    <row r="357" spans="1:8" ht="25.5">
      <c r="A357" s="24">
        <v>58</v>
      </c>
      <c r="B357" s="24" t="s">
        <v>1020</v>
      </c>
      <c r="C357" s="24" t="s">
        <v>373</v>
      </c>
      <c r="D357" s="24" t="s">
        <v>378</v>
      </c>
      <c r="E357" s="24">
        <v>0.01</v>
      </c>
      <c r="F357" s="24" t="s">
        <v>1018</v>
      </c>
      <c r="G357" s="24" t="s">
        <v>1019</v>
      </c>
      <c r="H357" s="24" t="s">
        <v>863</v>
      </c>
    </row>
    <row r="358" spans="1:8" ht="25.5">
      <c r="A358" s="24">
        <v>59</v>
      </c>
      <c r="B358" s="24" t="s">
        <v>1021</v>
      </c>
      <c r="C358" s="24" t="s">
        <v>373</v>
      </c>
      <c r="D358" s="24" t="s">
        <v>378</v>
      </c>
      <c r="E358" s="24">
        <v>0.03</v>
      </c>
      <c r="F358" s="24" t="s">
        <v>1022</v>
      </c>
      <c r="G358" s="24" t="s">
        <v>429</v>
      </c>
      <c r="H358" s="24" t="s">
        <v>863</v>
      </c>
    </row>
    <row r="359" spans="1:8" ht="25.5">
      <c r="A359" s="24">
        <v>60</v>
      </c>
      <c r="B359" s="24" t="s">
        <v>1023</v>
      </c>
      <c r="C359" s="24" t="s">
        <v>373</v>
      </c>
      <c r="D359" s="24" t="s">
        <v>378</v>
      </c>
      <c r="E359" s="24">
        <v>0.01</v>
      </c>
      <c r="F359" s="24" t="s">
        <v>1024</v>
      </c>
      <c r="G359" s="24" t="s">
        <v>1025</v>
      </c>
      <c r="H359" s="24" t="s">
        <v>863</v>
      </c>
    </row>
    <row r="360" spans="1:8">
      <c r="A360" s="327"/>
      <c r="B360" s="327" t="s">
        <v>379</v>
      </c>
      <c r="C360" s="327">
        <v>60</v>
      </c>
      <c r="D360" s="327"/>
      <c r="E360" s="327">
        <f>SUM(E300:E359)</f>
        <v>1.1100000000000005</v>
      </c>
      <c r="F360" s="327"/>
      <c r="G360" s="327"/>
      <c r="H360" s="327"/>
    </row>
    <row r="361" spans="1:8" ht="63.75">
      <c r="A361" s="24">
        <v>1</v>
      </c>
      <c r="B361" s="24" t="s">
        <v>1027</v>
      </c>
      <c r="C361" s="24" t="s">
        <v>373</v>
      </c>
      <c r="D361" s="24" t="s">
        <v>380</v>
      </c>
      <c r="E361" s="24">
        <v>1</v>
      </c>
      <c r="F361" s="24" t="s">
        <v>1028</v>
      </c>
      <c r="G361" s="24" t="s">
        <v>1029</v>
      </c>
      <c r="H361" s="24" t="s">
        <v>1030</v>
      </c>
    </row>
    <row r="362" spans="1:8" ht="38.25">
      <c r="A362" s="24">
        <v>2</v>
      </c>
      <c r="B362" s="24" t="s">
        <v>1031</v>
      </c>
      <c r="C362" s="24" t="s">
        <v>373</v>
      </c>
      <c r="D362" s="24" t="s">
        <v>380</v>
      </c>
      <c r="E362" s="24">
        <v>1</v>
      </c>
      <c r="F362" s="24" t="s">
        <v>1032</v>
      </c>
      <c r="G362" s="24" t="s">
        <v>1033</v>
      </c>
      <c r="H362" s="24" t="s">
        <v>21661</v>
      </c>
    </row>
    <row r="363" spans="1:8" ht="38.25">
      <c r="A363" s="24">
        <v>3</v>
      </c>
      <c r="B363" s="24" t="s">
        <v>1034</v>
      </c>
      <c r="C363" s="24" t="s">
        <v>373</v>
      </c>
      <c r="D363" s="24" t="s">
        <v>380</v>
      </c>
      <c r="E363" s="24">
        <v>1</v>
      </c>
      <c r="F363" s="24" t="s">
        <v>1035</v>
      </c>
      <c r="G363" s="24" t="s">
        <v>1036</v>
      </c>
      <c r="H363" s="24" t="s">
        <v>21661</v>
      </c>
    </row>
    <row r="364" spans="1:8" ht="38.25">
      <c r="A364" s="24">
        <v>4</v>
      </c>
      <c r="B364" s="24" t="s">
        <v>1034</v>
      </c>
      <c r="C364" s="24" t="s">
        <v>373</v>
      </c>
      <c r="D364" s="24" t="s">
        <v>380</v>
      </c>
      <c r="E364" s="24">
        <v>1</v>
      </c>
      <c r="F364" s="24" t="s">
        <v>21662</v>
      </c>
      <c r="G364" s="24" t="s">
        <v>581</v>
      </c>
      <c r="H364" s="24" t="s">
        <v>21661</v>
      </c>
    </row>
    <row r="365" spans="1:8" ht="38.25">
      <c r="A365" s="24">
        <v>5</v>
      </c>
      <c r="B365" s="24" t="s">
        <v>1038</v>
      </c>
      <c r="C365" s="24" t="s">
        <v>373</v>
      </c>
      <c r="D365" s="24" t="s">
        <v>380</v>
      </c>
      <c r="E365" s="24">
        <v>0.5</v>
      </c>
      <c r="F365" s="24" t="s">
        <v>21663</v>
      </c>
      <c r="G365" s="24" t="s">
        <v>1039</v>
      </c>
      <c r="H365" s="24" t="s">
        <v>21664</v>
      </c>
    </row>
    <row r="366" spans="1:8" ht="51">
      <c r="A366" s="24">
        <v>6</v>
      </c>
      <c r="B366" s="24" t="s">
        <v>1040</v>
      </c>
      <c r="C366" s="24" t="s">
        <v>373</v>
      </c>
      <c r="D366" s="24" t="s">
        <v>380</v>
      </c>
      <c r="E366" s="24">
        <v>0.5</v>
      </c>
      <c r="F366" s="24" t="s">
        <v>21665</v>
      </c>
      <c r="G366" s="24" t="s">
        <v>958</v>
      </c>
      <c r="H366" s="24" t="s">
        <v>21664</v>
      </c>
    </row>
    <row r="367" spans="1:8" ht="38.25">
      <c r="A367" s="24">
        <v>7</v>
      </c>
      <c r="B367" s="24" t="s">
        <v>1041</v>
      </c>
      <c r="C367" s="24" t="s">
        <v>373</v>
      </c>
      <c r="D367" s="24" t="s">
        <v>380</v>
      </c>
      <c r="E367" s="24">
        <v>0.5</v>
      </c>
      <c r="F367" s="24" t="s">
        <v>21666</v>
      </c>
      <c r="G367" s="24" t="s">
        <v>958</v>
      </c>
      <c r="H367" s="24" t="s">
        <v>21664</v>
      </c>
    </row>
    <row r="368" spans="1:8" ht="38.25">
      <c r="A368" s="24">
        <v>8</v>
      </c>
      <c r="B368" s="24" t="s">
        <v>1042</v>
      </c>
      <c r="C368" s="24" t="s">
        <v>373</v>
      </c>
      <c r="D368" s="24" t="s">
        <v>380</v>
      </c>
      <c r="E368" s="24">
        <v>0.5</v>
      </c>
      <c r="F368" s="24" t="s">
        <v>21667</v>
      </c>
      <c r="G368" s="24" t="s">
        <v>1043</v>
      </c>
      <c r="H368" s="24" t="s">
        <v>21664</v>
      </c>
    </row>
    <row r="369" spans="1:8" ht="38.25">
      <c r="A369" s="24">
        <v>9</v>
      </c>
      <c r="B369" s="24" t="s">
        <v>1044</v>
      </c>
      <c r="C369" s="24" t="s">
        <v>373</v>
      </c>
      <c r="D369" s="24" t="s">
        <v>380</v>
      </c>
      <c r="E369" s="24">
        <v>1</v>
      </c>
      <c r="F369" s="24" t="s">
        <v>1037</v>
      </c>
      <c r="G369" s="24" t="s">
        <v>581</v>
      </c>
      <c r="H369" s="24" t="s">
        <v>21668</v>
      </c>
    </row>
    <row r="370" spans="1:8" ht="38.25">
      <c r="A370" s="24">
        <v>10</v>
      </c>
      <c r="B370" s="24" t="s">
        <v>1045</v>
      </c>
      <c r="C370" s="24" t="s">
        <v>373</v>
      </c>
      <c r="D370" s="24" t="s">
        <v>380</v>
      </c>
      <c r="E370" s="24">
        <v>1</v>
      </c>
      <c r="F370" s="24" t="s">
        <v>1046</v>
      </c>
      <c r="G370" s="24" t="s">
        <v>1047</v>
      </c>
      <c r="H370" s="24" t="s">
        <v>21668</v>
      </c>
    </row>
    <row r="371" spans="1:8" ht="38.25">
      <c r="A371" s="24">
        <v>11</v>
      </c>
      <c r="B371" s="24" t="s">
        <v>1034</v>
      </c>
      <c r="C371" s="24" t="s">
        <v>373</v>
      </c>
      <c r="D371" s="24" t="s">
        <v>380</v>
      </c>
      <c r="E371" s="24">
        <v>1</v>
      </c>
      <c r="F371" s="24" t="s">
        <v>21669</v>
      </c>
      <c r="G371" s="24" t="s">
        <v>1048</v>
      </c>
      <c r="H371" s="24" t="s">
        <v>21668</v>
      </c>
    </row>
    <row r="372" spans="1:8" ht="38.25">
      <c r="A372" s="24">
        <v>12</v>
      </c>
      <c r="B372" s="24" t="s">
        <v>1044</v>
      </c>
      <c r="C372" s="24" t="s">
        <v>373</v>
      </c>
      <c r="D372" s="24" t="s">
        <v>380</v>
      </c>
      <c r="E372" s="24">
        <v>1</v>
      </c>
      <c r="F372" s="24" t="s">
        <v>21670</v>
      </c>
      <c r="G372" s="24" t="s">
        <v>1049</v>
      </c>
      <c r="H372" s="24" t="s">
        <v>21668</v>
      </c>
    </row>
    <row r="373" spans="1:8" ht="38.25">
      <c r="A373" s="24">
        <v>13</v>
      </c>
      <c r="B373" s="24" t="s">
        <v>1050</v>
      </c>
      <c r="C373" s="24" t="s">
        <v>373</v>
      </c>
      <c r="D373" s="24" t="s">
        <v>380</v>
      </c>
      <c r="E373" s="24">
        <v>0.5</v>
      </c>
      <c r="F373" s="24" t="s">
        <v>21671</v>
      </c>
      <c r="G373" s="24" t="s">
        <v>1049</v>
      </c>
      <c r="H373" s="24" t="s">
        <v>21664</v>
      </c>
    </row>
    <row r="374" spans="1:8" ht="38.25">
      <c r="A374" s="24">
        <v>14</v>
      </c>
      <c r="B374" s="24" t="s">
        <v>1051</v>
      </c>
      <c r="C374" s="24" t="s">
        <v>373</v>
      </c>
      <c r="D374" s="24" t="s">
        <v>380</v>
      </c>
      <c r="E374" s="24">
        <v>0.05</v>
      </c>
      <c r="F374" s="24" t="s">
        <v>21672</v>
      </c>
      <c r="G374" s="24" t="s">
        <v>1052</v>
      </c>
      <c r="H374" s="24" t="s">
        <v>21673</v>
      </c>
    </row>
    <row r="375" spans="1:8">
      <c r="A375" s="327"/>
      <c r="B375" s="327" t="s">
        <v>381</v>
      </c>
      <c r="C375" s="327">
        <v>14</v>
      </c>
      <c r="D375" s="327"/>
      <c r="E375" s="327">
        <f>SUM(E361:E374)</f>
        <v>10.55</v>
      </c>
      <c r="F375" s="327"/>
      <c r="G375" s="327"/>
      <c r="H375" s="327"/>
    </row>
    <row r="376" spans="1:8" ht="38.25">
      <c r="A376" s="24">
        <v>1</v>
      </c>
      <c r="B376" s="24" t="s">
        <v>1053</v>
      </c>
      <c r="C376" s="24" t="s">
        <v>373</v>
      </c>
      <c r="D376" s="24" t="s">
        <v>21732</v>
      </c>
      <c r="E376" s="24">
        <v>3.3</v>
      </c>
      <c r="F376" s="24" t="s">
        <v>21674</v>
      </c>
      <c r="G376" s="24" t="s">
        <v>1054</v>
      </c>
      <c r="H376" s="24" t="s">
        <v>863</v>
      </c>
    </row>
    <row r="377" spans="1:8" ht="51">
      <c r="A377" s="24">
        <v>2</v>
      </c>
      <c r="B377" s="24" t="s">
        <v>21675</v>
      </c>
      <c r="C377" s="24" t="s">
        <v>373</v>
      </c>
      <c r="D377" s="24" t="s">
        <v>21732</v>
      </c>
      <c r="E377" s="24">
        <v>2</v>
      </c>
      <c r="F377" s="24" t="s">
        <v>21676</v>
      </c>
      <c r="G377" s="24" t="s">
        <v>1055</v>
      </c>
      <c r="H377" s="24" t="s">
        <v>863</v>
      </c>
    </row>
    <row r="378" spans="1:8" ht="25.5">
      <c r="A378" s="24">
        <v>3</v>
      </c>
      <c r="B378" s="24" t="s">
        <v>1056</v>
      </c>
      <c r="C378" s="24" t="s">
        <v>373</v>
      </c>
      <c r="D378" s="24" t="s">
        <v>21732</v>
      </c>
      <c r="E378" s="24">
        <v>15</v>
      </c>
      <c r="F378" s="24" t="s">
        <v>1057</v>
      </c>
      <c r="G378" s="24" t="s">
        <v>1058</v>
      </c>
      <c r="H378" s="24" t="s">
        <v>21677</v>
      </c>
    </row>
    <row r="379" spans="1:8" ht="38.25">
      <c r="A379" s="24">
        <v>4</v>
      </c>
      <c r="B379" s="24" t="s">
        <v>1059</v>
      </c>
      <c r="C379" s="24" t="s">
        <v>373</v>
      </c>
      <c r="D379" s="24" t="s">
        <v>21732</v>
      </c>
      <c r="E379" s="24">
        <v>57.5</v>
      </c>
      <c r="F379" s="24" t="s">
        <v>21678</v>
      </c>
      <c r="G379" s="24" t="s">
        <v>1060</v>
      </c>
      <c r="H379" s="24" t="s">
        <v>1061</v>
      </c>
    </row>
    <row r="380" spans="1:8" ht="25.5">
      <c r="A380" s="327"/>
      <c r="B380" s="327" t="s">
        <v>21731</v>
      </c>
      <c r="C380" s="327">
        <v>4</v>
      </c>
      <c r="D380" s="327"/>
      <c r="E380" s="327">
        <f>SUM(E376:E379)</f>
        <v>77.8</v>
      </c>
      <c r="F380" s="327"/>
      <c r="G380" s="327"/>
      <c r="H380" s="327"/>
    </row>
    <row r="381" spans="1:8" ht="38.25">
      <c r="A381" s="24">
        <v>1</v>
      </c>
      <c r="B381" s="24" t="s">
        <v>1062</v>
      </c>
      <c r="C381" s="24" t="s">
        <v>373</v>
      </c>
      <c r="D381" s="24" t="s">
        <v>374</v>
      </c>
      <c r="E381" s="24">
        <v>0.5</v>
      </c>
      <c r="F381" s="24" t="s">
        <v>21679</v>
      </c>
      <c r="G381" s="24" t="s">
        <v>1063</v>
      </c>
      <c r="H381" s="24" t="s">
        <v>21680</v>
      </c>
    </row>
    <row r="382" spans="1:8" ht="51">
      <c r="A382" s="24">
        <v>2</v>
      </c>
      <c r="B382" s="24" t="s">
        <v>1064</v>
      </c>
      <c r="C382" s="24" t="s">
        <v>373</v>
      </c>
      <c r="D382" s="24" t="s">
        <v>374</v>
      </c>
      <c r="E382" s="24">
        <v>221</v>
      </c>
      <c r="F382" s="24" t="s">
        <v>21681</v>
      </c>
      <c r="G382" s="24" t="s">
        <v>21682</v>
      </c>
      <c r="H382" s="24" t="s">
        <v>493</v>
      </c>
    </row>
    <row r="383" spans="1:8" ht="51">
      <c r="A383" s="24">
        <v>3</v>
      </c>
      <c r="B383" s="24" t="s">
        <v>1066</v>
      </c>
      <c r="C383" s="24" t="s">
        <v>373</v>
      </c>
      <c r="D383" s="24" t="s">
        <v>374</v>
      </c>
      <c r="E383" s="24">
        <v>40</v>
      </c>
      <c r="F383" s="24" t="s">
        <v>21683</v>
      </c>
      <c r="G383" s="24" t="s">
        <v>1067</v>
      </c>
      <c r="H383" s="24" t="s">
        <v>587</v>
      </c>
    </row>
    <row r="384" spans="1:8" ht="51">
      <c r="A384" s="24">
        <v>4</v>
      </c>
      <c r="B384" s="24" t="s">
        <v>1068</v>
      </c>
      <c r="C384" s="24" t="s">
        <v>373</v>
      </c>
      <c r="D384" s="24" t="s">
        <v>374</v>
      </c>
      <c r="E384" s="24">
        <v>4.7</v>
      </c>
      <c r="F384" s="24" t="s">
        <v>21684</v>
      </c>
      <c r="G384" s="24" t="s">
        <v>1069</v>
      </c>
      <c r="H384" s="24" t="s">
        <v>640</v>
      </c>
    </row>
    <row r="385" spans="1:8" ht="51">
      <c r="A385" s="24">
        <v>5</v>
      </c>
      <c r="B385" s="24" t="s">
        <v>1070</v>
      </c>
      <c r="C385" s="24" t="s">
        <v>373</v>
      </c>
      <c r="D385" s="24" t="s">
        <v>374</v>
      </c>
      <c r="E385" s="24">
        <v>13.9</v>
      </c>
      <c r="F385" s="24" t="s">
        <v>21685</v>
      </c>
      <c r="G385" s="24" t="s">
        <v>1071</v>
      </c>
      <c r="H385" s="24" t="s">
        <v>645</v>
      </c>
    </row>
    <row r="386" spans="1:8" ht="51">
      <c r="A386" s="24">
        <v>6</v>
      </c>
      <c r="B386" s="24" t="s">
        <v>1072</v>
      </c>
      <c r="C386" s="24" t="s">
        <v>373</v>
      </c>
      <c r="D386" s="24" t="s">
        <v>374</v>
      </c>
      <c r="E386" s="24">
        <v>29</v>
      </c>
      <c r="F386" s="24" t="s">
        <v>1073</v>
      </c>
      <c r="G386" s="24" t="s">
        <v>1074</v>
      </c>
      <c r="H386" s="24" t="s">
        <v>493</v>
      </c>
    </row>
    <row r="387" spans="1:8">
      <c r="A387" s="327"/>
      <c r="B387" s="327" t="s">
        <v>375</v>
      </c>
      <c r="C387" s="327">
        <v>6</v>
      </c>
      <c r="D387" s="327"/>
      <c r="E387" s="327">
        <f>SUM(E381:E386)</f>
        <v>309.09999999999997</v>
      </c>
      <c r="F387" s="327"/>
      <c r="G387" s="327"/>
      <c r="H387" s="327"/>
    </row>
    <row r="388" spans="1:8" ht="25.5">
      <c r="A388" s="326"/>
      <c r="B388" s="326" t="s">
        <v>2142</v>
      </c>
      <c r="C388" s="326">
        <f>C387+C380+C375+C360+C299</f>
        <v>186</v>
      </c>
      <c r="D388" s="326"/>
      <c r="E388" s="326">
        <f t="shared" ref="E388" si="4">E387+E380+E375+E360+E299</f>
        <v>682.48</v>
      </c>
      <c r="F388" s="326"/>
      <c r="G388" s="326"/>
      <c r="H388" s="326"/>
    </row>
    <row r="389" spans="1:8" ht="51">
      <c r="A389" s="24">
        <v>1</v>
      </c>
      <c r="B389" s="24" t="s">
        <v>1076</v>
      </c>
      <c r="C389" s="24" t="s">
        <v>393</v>
      </c>
      <c r="D389" s="6"/>
      <c r="E389" s="24">
        <v>10</v>
      </c>
      <c r="F389" s="24" t="s">
        <v>1078</v>
      </c>
      <c r="G389" s="24" t="s">
        <v>1079</v>
      </c>
      <c r="H389" s="24" t="s">
        <v>1080</v>
      </c>
    </row>
    <row r="390" spans="1:8" ht="25.5">
      <c r="A390" s="326"/>
      <c r="B390" s="326" t="s">
        <v>6928</v>
      </c>
      <c r="C390" s="485">
        <v>1</v>
      </c>
      <c r="D390" s="326"/>
      <c r="E390" s="326">
        <f>SUM(E389)</f>
        <v>10</v>
      </c>
      <c r="F390" s="326"/>
      <c r="G390" s="326"/>
      <c r="H390" s="326"/>
    </row>
    <row r="391" spans="1:8" ht="25.5">
      <c r="A391" s="24">
        <v>1</v>
      </c>
      <c r="B391" s="24" t="s">
        <v>21734</v>
      </c>
      <c r="C391" s="24" t="s">
        <v>21735</v>
      </c>
      <c r="D391" s="6"/>
      <c r="E391" s="24">
        <v>5</v>
      </c>
      <c r="F391" s="24" t="s">
        <v>1081</v>
      </c>
      <c r="G391" s="24" t="s">
        <v>1082</v>
      </c>
      <c r="H391" s="24" t="s">
        <v>863</v>
      </c>
    </row>
    <row r="392" spans="1:8" ht="51">
      <c r="A392" s="24">
        <v>2</v>
      </c>
      <c r="B392" s="24" t="s">
        <v>1083</v>
      </c>
      <c r="C392" s="24" t="s">
        <v>21735</v>
      </c>
      <c r="D392" s="6"/>
      <c r="E392" s="24">
        <v>8.5</v>
      </c>
      <c r="F392" s="24" t="s">
        <v>21686</v>
      </c>
      <c r="G392" s="24" t="s">
        <v>1084</v>
      </c>
      <c r="H392" s="24" t="s">
        <v>1085</v>
      </c>
    </row>
    <row r="393" spans="1:8" ht="51">
      <c r="A393" s="24">
        <v>3</v>
      </c>
      <c r="B393" s="24" t="s">
        <v>1086</v>
      </c>
      <c r="C393" s="24" t="s">
        <v>21735</v>
      </c>
      <c r="D393" s="6"/>
      <c r="E393" s="24">
        <v>43.5</v>
      </c>
      <c r="F393" s="24" t="s">
        <v>1087</v>
      </c>
      <c r="G393" s="24" t="s">
        <v>1088</v>
      </c>
      <c r="H393" s="24" t="s">
        <v>21687</v>
      </c>
    </row>
    <row r="394" spans="1:8" ht="38.25">
      <c r="A394" s="24">
        <v>4</v>
      </c>
      <c r="B394" s="24" t="s">
        <v>1089</v>
      </c>
      <c r="C394" s="24" t="s">
        <v>21735</v>
      </c>
      <c r="D394" s="6"/>
      <c r="E394" s="24">
        <v>1.7</v>
      </c>
      <c r="F394" s="24" t="s">
        <v>1090</v>
      </c>
      <c r="G394" s="24" t="s">
        <v>1054</v>
      </c>
      <c r="H394" s="24" t="s">
        <v>21688</v>
      </c>
    </row>
    <row r="395" spans="1:8" ht="25.5">
      <c r="A395" s="24">
        <v>5</v>
      </c>
      <c r="B395" s="24" t="s">
        <v>1091</v>
      </c>
      <c r="C395" s="24" t="s">
        <v>21735</v>
      </c>
      <c r="D395" s="6"/>
      <c r="E395" s="24">
        <v>7.5</v>
      </c>
      <c r="F395" s="24" t="s">
        <v>21689</v>
      </c>
      <c r="G395" s="24" t="s">
        <v>1092</v>
      </c>
      <c r="H395" s="24" t="s">
        <v>21673</v>
      </c>
    </row>
    <row r="396" spans="1:8" ht="25.5">
      <c r="A396" s="24">
        <v>6</v>
      </c>
      <c r="B396" s="24" t="s">
        <v>1093</v>
      </c>
      <c r="C396" s="24" t="s">
        <v>21735</v>
      </c>
      <c r="D396" s="6"/>
      <c r="E396" s="24">
        <v>44</v>
      </c>
      <c r="F396" s="24" t="s">
        <v>1094</v>
      </c>
      <c r="G396" s="24" t="s">
        <v>1095</v>
      </c>
      <c r="H396" s="24" t="s">
        <v>21690</v>
      </c>
    </row>
    <row r="397" spans="1:8" ht="25.5">
      <c r="A397" s="24">
        <v>7</v>
      </c>
      <c r="B397" s="24" t="s">
        <v>1096</v>
      </c>
      <c r="C397" s="24" t="s">
        <v>21735</v>
      </c>
      <c r="D397" s="6"/>
      <c r="E397" s="24">
        <v>12</v>
      </c>
      <c r="F397" s="24" t="s">
        <v>21691</v>
      </c>
      <c r="G397" s="24" t="s">
        <v>1097</v>
      </c>
      <c r="H397" s="24" t="s">
        <v>21692</v>
      </c>
    </row>
    <row r="398" spans="1:8" ht="38.25">
      <c r="A398" s="24">
        <v>8</v>
      </c>
      <c r="B398" s="24" t="s">
        <v>1098</v>
      </c>
      <c r="C398" s="24" t="s">
        <v>21735</v>
      </c>
      <c r="D398" s="6"/>
      <c r="E398" s="24">
        <v>15.5</v>
      </c>
      <c r="F398" s="24" t="s">
        <v>21693</v>
      </c>
      <c r="G398" s="24" t="s">
        <v>1099</v>
      </c>
      <c r="H398" s="24" t="s">
        <v>21690</v>
      </c>
    </row>
    <row r="399" spans="1:8" ht="38.25">
      <c r="A399" s="24">
        <v>9</v>
      </c>
      <c r="B399" s="24" t="s">
        <v>1100</v>
      </c>
      <c r="C399" s="24" t="s">
        <v>21735</v>
      </c>
      <c r="D399" s="6"/>
      <c r="E399" s="24">
        <v>8</v>
      </c>
      <c r="F399" s="24" t="s">
        <v>1101</v>
      </c>
      <c r="G399" s="24" t="s">
        <v>1102</v>
      </c>
      <c r="H399" s="24" t="s">
        <v>21690</v>
      </c>
    </row>
    <row r="400" spans="1:8" ht="38.25">
      <c r="A400" s="24">
        <v>10</v>
      </c>
      <c r="B400" s="24" t="s">
        <v>1103</v>
      </c>
      <c r="C400" s="24" t="s">
        <v>21735</v>
      </c>
      <c r="D400" s="6"/>
      <c r="E400" s="24">
        <v>22</v>
      </c>
      <c r="F400" s="24" t="s">
        <v>21694</v>
      </c>
      <c r="G400" s="24" t="s">
        <v>1104</v>
      </c>
      <c r="H400" s="24" t="s">
        <v>21695</v>
      </c>
    </row>
    <row r="401" spans="1:8" ht="51">
      <c r="A401" s="24">
        <v>11</v>
      </c>
      <c r="B401" s="24" t="s">
        <v>1105</v>
      </c>
      <c r="C401" s="24" t="s">
        <v>21735</v>
      </c>
      <c r="D401" s="6"/>
      <c r="E401" s="24">
        <v>11</v>
      </c>
      <c r="F401" s="24" t="s">
        <v>21696</v>
      </c>
      <c r="G401" s="24" t="s">
        <v>1106</v>
      </c>
      <c r="H401" s="24" t="s">
        <v>1107</v>
      </c>
    </row>
    <row r="402" spans="1:8" ht="51">
      <c r="A402" s="24">
        <v>12</v>
      </c>
      <c r="B402" s="24" t="s">
        <v>1108</v>
      </c>
      <c r="C402" s="24" t="s">
        <v>21735</v>
      </c>
      <c r="D402" s="6"/>
      <c r="E402" s="24">
        <v>3.5</v>
      </c>
      <c r="F402" s="24" t="s">
        <v>21697</v>
      </c>
      <c r="G402" s="24" t="s">
        <v>1109</v>
      </c>
      <c r="H402" s="24" t="s">
        <v>1107</v>
      </c>
    </row>
    <row r="403" spans="1:8" ht="38.25">
      <c r="A403" s="24">
        <v>13</v>
      </c>
      <c r="B403" s="24" t="s">
        <v>1110</v>
      </c>
      <c r="C403" s="24" t="s">
        <v>21735</v>
      </c>
      <c r="D403" s="6"/>
      <c r="E403" s="24">
        <v>30.4</v>
      </c>
      <c r="F403" s="24" t="s">
        <v>1111</v>
      </c>
      <c r="G403" s="24" t="s">
        <v>1112</v>
      </c>
      <c r="H403" s="24" t="s">
        <v>21695</v>
      </c>
    </row>
    <row r="404" spans="1:8" ht="38.25">
      <c r="A404" s="24">
        <v>14</v>
      </c>
      <c r="B404" s="24" t="s">
        <v>1113</v>
      </c>
      <c r="C404" s="24" t="s">
        <v>21735</v>
      </c>
      <c r="D404" s="6"/>
      <c r="E404" s="24">
        <v>1.6</v>
      </c>
      <c r="F404" s="24" t="s">
        <v>1114</v>
      </c>
      <c r="G404" s="24" t="s">
        <v>1115</v>
      </c>
      <c r="H404" s="24" t="s">
        <v>1116</v>
      </c>
    </row>
    <row r="405" spans="1:8" ht="38.25">
      <c r="A405" s="24">
        <v>15</v>
      </c>
      <c r="B405" s="24" t="s">
        <v>1117</v>
      </c>
      <c r="C405" s="24" t="s">
        <v>21735</v>
      </c>
      <c r="D405" s="6"/>
      <c r="E405" s="24">
        <v>9.6999999999999993</v>
      </c>
      <c r="F405" s="24" t="s">
        <v>1118</v>
      </c>
      <c r="G405" s="24" t="s">
        <v>1115</v>
      </c>
      <c r="H405" s="24" t="s">
        <v>1116</v>
      </c>
    </row>
    <row r="406" spans="1:8" ht="25.5">
      <c r="A406" s="24">
        <v>16</v>
      </c>
      <c r="B406" s="24" t="s">
        <v>1119</v>
      </c>
      <c r="C406" s="24" t="s">
        <v>21735</v>
      </c>
      <c r="D406" s="6"/>
      <c r="E406" s="24">
        <v>20</v>
      </c>
      <c r="F406" s="24" t="s">
        <v>1120</v>
      </c>
      <c r="G406" s="24" t="s">
        <v>1121</v>
      </c>
      <c r="H406" s="24" t="s">
        <v>863</v>
      </c>
    </row>
    <row r="407" spans="1:8" ht="51">
      <c r="A407" s="24">
        <v>17</v>
      </c>
      <c r="B407" s="24" t="s">
        <v>1122</v>
      </c>
      <c r="C407" s="24" t="s">
        <v>21735</v>
      </c>
      <c r="D407" s="6"/>
      <c r="E407" s="24">
        <v>2.5</v>
      </c>
      <c r="F407" s="24" t="s">
        <v>1123</v>
      </c>
      <c r="G407" s="24" t="s">
        <v>1124</v>
      </c>
      <c r="H407" s="24" t="s">
        <v>21698</v>
      </c>
    </row>
    <row r="408" spans="1:8" ht="38.25">
      <c r="A408" s="24">
        <v>18</v>
      </c>
      <c r="B408" s="24" t="s">
        <v>1125</v>
      </c>
      <c r="C408" s="24" t="s">
        <v>21735</v>
      </c>
      <c r="D408" s="6"/>
      <c r="E408" s="24">
        <v>11</v>
      </c>
      <c r="F408" s="24" t="s">
        <v>1126</v>
      </c>
      <c r="G408" s="24" t="s">
        <v>1127</v>
      </c>
      <c r="H408" s="24" t="s">
        <v>21699</v>
      </c>
    </row>
    <row r="409" spans="1:8" ht="25.5">
      <c r="A409" s="24">
        <v>19</v>
      </c>
      <c r="B409" s="24" t="s">
        <v>1128</v>
      </c>
      <c r="C409" s="24" t="s">
        <v>21735</v>
      </c>
      <c r="D409" s="6"/>
      <c r="E409" s="24">
        <v>19</v>
      </c>
      <c r="F409" s="24" t="s">
        <v>1129</v>
      </c>
      <c r="G409" s="24" t="s">
        <v>1130</v>
      </c>
      <c r="H409" s="24" t="s">
        <v>863</v>
      </c>
    </row>
    <row r="410" spans="1:8" ht="25.5">
      <c r="A410" s="24">
        <v>20</v>
      </c>
      <c r="B410" s="24" t="s">
        <v>1131</v>
      </c>
      <c r="C410" s="24" t="s">
        <v>21735</v>
      </c>
      <c r="D410" s="6"/>
      <c r="E410" s="24">
        <v>14.7</v>
      </c>
      <c r="F410" s="24" t="s">
        <v>1132</v>
      </c>
      <c r="G410" s="24" t="s">
        <v>1133</v>
      </c>
      <c r="H410" s="24" t="s">
        <v>863</v>
      </c>
    </row>
    <row r="411" spans="1:8" ht="25.5">
      <c r="A411" s="24">
        <v>21</v>
      </c>
      <c r="B411" s="24" t="s">
        <v>1134</v>
      </c>
      <c r="C411" s="24" t="s">
        <v>21735</v>
      </c>
      <c r="D411" s="6"/>
      <c r="E411" s="24">
        <v>4.3</v>
      </c>
      <c r="F411" s="24" t="s">
        <v>1135</v>
      </c>
      <c r="G411" s="24" t="s">
        <v>1136</v>
      </c>
      <c r="H411" s="24" t="s">
        <v>863</v>
      </c>
    </row>
    <row r="412" spans="1:8" ht="38.25">
      <c r="A412" s="24">
        <v>22</v>
      </c>
      <c r="B412" s="24" t="s">
        <v>1137</v>
      </c>
      <c r="C412" s="24" t="s">
        <v>21735</v>
      </c>
      <c r="D412" s="6"/>
      <c r="E412" s="24">
        <v>32</v>
      </c>
      <c r="F412" s="24" t="s">
        <v>21700</v>
      </c>
      <c r="G412" s="24" t="s">
        <v>1138</v>
      </c>
      <c r="H412" s="24" t="s">
        <v>21701</v>
      </c>
    </row>
    <row r="413" spans="1:8" ht="38.25">
      <c r="A413" s="24">
        <v>23</v>
      </c>
      <c r="B413" s="24" t="s">
        <v>1139</v>
      </c>
      <c r="C413" s="24" t="s">
        <v>21735</v>
      </c>
      <c r="D413" s="6"/>
      <c r="E413" s="24">
        <v>15</v>
      </c>
      <c r="F413" s="24" t="s">
        <v>21702</v>
      </c>
      <c r="G413" s="24" t="s">
        <v>1140</v>
      </c>
      <c r="H413" s="24" t="s">
        <v>21699</v>
      </c>
    </row>
    <row r="414" spans="1:8" ht="51">
      <c r="A414" s="24">
        <v>24</v>
      </c>
      <c r="B414" s="24" t="s">
        <v>1141</v>
      </c>
      <c r="C414" s="24" t="s">
        <v>21735</v>
      </c>
      <c r="D414" s="6"/>
      <c r="E414" s="24">
        <v>5.8</v>
      </c>
      <c r="F414" s="24" t="s">
        <v>1142</v>
      </c>
      <c r="G414" s="24" t="s">
        <v>1143</v>
      </c>
      <c r="H414" s="24" t="s">
        <v>21703</v>
      </c>
    </row>
    <row r="415" spans="1:8" ht="51">
      <c r="A415" s="24">
        <v>25</v>
      </c>
      <c r="B415" s="24" t="s">
        <v>1144</v>
      </c>
      <c r="C415" s="24" t="s">
        <v>21735</v>
      </c>
      <c r="D415" s="6"/>
      <c r="E415" s="24">
        <v>18.899999999999999</v>
      </c>
      <c r="F415" s="24" t="s">
        <v>21704</v>
      </c>
      <c r="G415" s="24" t="s">
        <v>1145</v>
      </c>
      <c r="H415" s="24" t="s">
        <v>1107</v>
      </c>
    </row>
    <row r="416" spans="1:8" ht="38.25">
      <c r="A416" s="326"/>
      <c r="B416" s="326" t="s">
        <v>2144</v>
      </c>
      <c r="C416" s="485">
        <v>25</v>
      </c>
      <c r="D416" s="326"/>
      <c r="E416" s="326">
        <f>SUM(E391:E415)</f>
        <v>367.09999999999997</v>
      </c>
      <c r="F416" s="326"/>
      <c r="G416" s="326"/>
      <c r="H416" s="326"/>
    </row>
    <row r="417" spans="1:8" ht="38.25">
      <c r="A417" s="24">
        <v>1</v>
      </c>
      <c r="B417" s="24" t="s">
        <v>1146</v>
      </c>
      <c r="C417" s="24" t="s">
        <v>2143</v>
      </c>
      <c r="D417" s="6"/>
      <c r="E417" s="24">
        <v>4.5</v>
      </c>
      <c r="F417" s="24" t="s">
        <v>21705</v>
      </c>
      <c r="G417" s="24" t="s">
        <v>1148</v>
      </c>
      <c r="H417" s="24" t="s">
        <v>1149</v>
      </c>
    </row>
    <row r="418" spans="1:8" ht="38.25">
      <c r="A418" s="24">
        <v>2</v>
      </c>
      <c r="B418" s="24" t="s">
        <v>1150</v>
      </c>
      <c r="C418" s="24" t="s">
        <v>2143</v>
      </c>
      <c r="D418" s="6"/>
      <c r="E418" s="24">
        <v>3.2</v>
      </c>
      <c r="F418" s="24" t="s">
        <v>1151</v>
      </c>
      <c r="G418" s="24" t="s">
        <v>1152</v>
      </c>
      <c r="H418" s="24" t="s">
        <v>1149</v>
      </c>
    </row>
    <row r="419" spans="1:8" ht="38.25">
      <c r="A419" s="24">
        <v>3</v>
      </c>
      <c r="B419" s="24" t="s">
        <v>1153</v>
      </c>
      <c r="C419" s="24" t="s">
        <v>2143</v>
      </c>
      <c r="D419" s="6"/>
      <c r="E419" s="24">
        <v>6.2</v>
      </c>
      <c r="F419" s="24" t="s">
        <v>1154</v>
      </c>
      <c r="G419" s="24" t="s">
        <v>747</v>
      </c>
      <c r="H419" s="24" t="s">
        <v>1155</v>
      </c>
    </row>
    <row r="420" spans="1:8" ht="38.25">
      <c r="A420" s="24">
        <v>4</v>
      </c>
      <c r="B420" s="24" t="s">
        <v>1156</v>
      </c>
      <c r="C420" s="24" t="s">
        <v>2143</v>
      </c>
      <c r="D420" s="6"/>
      <c r="E420" s="24">
        <v>6.7</v>
      </c>
      <c r="F420" s="24" t="s">
        <v>21706</v>
      </c>
      <c r="G420" s="24" t="s">
        <v>439</v>
      </c>
      <c r="H420" s="24" t="s">
        <v>1155</v>
      </c>
    </row>
    <row r="421" spans="1:8" ht="38.25">
      <c r="A421" s="24">
        <v>5</v>
      </c>
      <c r="B421" s="24" t="s">
        <v>1157</v>
      </c>
      <c r="C421" s="24" t="s">
        <v>2143</v>
      </c>
      <c r="D421" s="6"/>
      <c r="E421" s="24">
        <v>31.7</v>
      </c>
      <c r="F421" s="24" t="s">
        <v>1158</v>
      </c>
      <c r="G421" s="24" t="s">
        <v>1159</v>
      </c>
      <c r="H421" s="24" t="s">
        <v>724</v>
      </c>
    </row>
    <row r="422" spans="1:8" ht="38.25">
      <c r="A422" s="24">
        <v>6</v>
      </c>
      <c r="B422" s="24" t="s">
        <v>1160</v>
      </c>
      <c r="C422" s="24" t="s">
        <v>2143</v>
      </c>
      <c r="D422" s="6"/>
      <c r="E422" s="24">
        <v>45.3</v>
      </c>
      <c r="F422" s="24" t="s">
        <v>1161</v>
      </c>
      <c r="G422" s="24" t="s">
        <v>1054</v>
      </c>
      <c r="H422" s="24" t="s">
        <v>724</v>
      </c>
    </row>
    <row r="423" spans="1:8" ht="25.5">
      <c r="A423" s="24">
        <v>7</v>
      </c>
      <c r="B423" s="24" t="s">
        <v>1162</v>
      </c>
      <c r="C423" s="24" t="s">
        <v>2143</v>
      </c>
      <c r="D423" s="6"/>
      <c r="E423" s="24">
        <v>6.7</v>
      </c>
      <c r="F423" s="24" t="s">
        <v>1163</v>
      </c>
      <c r="G423" s="24" t="s">
        <v>413</v>
      </c>
      <c r="H423" s="24" t="s">
        <v>724</v>
      </c>
    </row>
    <row r="424" spans="1:8" ht="38.25">
      <c r="A424" s="24">
        <v>8</v>
      </c>
      <c r="B424" s="24" t="s">
        <v>1164</v>
      </c>
      <c r="C424" s="24" t="s">
        <v>2143</v>
      </c>
      <c r="D424" s="6"/>
      <c r="E424" s="24">
        <v>80</v>
      </c>
      <c r="F424" s="24" t="s">
        <v>21707</v>
      </c>
      <c r="G424" s="24" t="s">
        <v>419</v>
      </c>
      <c r="H424" s="24" t="s">
        <v>21708</v>
      </c>
    </row>
    <row r="425" spans="1:8" ht="38.25">
      <c r="A425" s="24">
        <v>9</v>
      </c>
      <c r="B425" s="24" t="s">
        <v>1165</v>
      </c>
      <c r="C425" s="24" t="s">
        <v>2143</v>
      </c>
      <c r="D425" s="6"/>
      <c r="E425" s="24">
        <v>7.1</v>
      </c>
      <c r="F425" s="24" t="s">
        <v>1166</v>
      </c>
      <c r="G425" s="24" t="s">
        <v>1167</v>
      </c>
      <c r="H425" s="24" t="s">
        <v>21709</v>
      </c>
    </row>
    <row r="426" spans="1:8" ht="38.25">
      <c r="A426" s="24">
        <v>10</v>
      </c>
      <c r="B426" s="24" t="s">
        <v>1168</v>
      </c>
      <c r="C426" s="24" t="s">
        <v>2143</v>
      </c>
      <c r="D426" s="6"/>
      <c r="E426" s="24">
        <v>40.700000000000003</v>
      </c>
      <c r="F426" s="24" t="s">
        <v>1169</v>
      </c>
      <c r="G426" s="24" t="s">
        <v>1167</v>
      </c>
      <c r="H426" s="24" t="s">
        <v>21709</v>
      </c>
    </row>
    <row r="427" spans="1:8" ht="51">
      <c r="A427" s="24">
        <v>11</v>
      </c>
      <c r="B427" s="24" t="s">
        <v>1170</v>
      </c>
      <c r="C427" s="24" t="s">
        <v>2143</v>
      </c>
      <c r="D427" s="6"/>
      <c r="E427" s="24">
        <v>18</v>
      </c>
      <c r="F427" s="24" t="s">
        <v>21710</v>
      </c>
      <c r="G427" s="24" t="s">
        <v>1171</v>
      </c>
      <c r="H427" s="24" t="s">
        <v>1107</v>
      </c>
    </row>
    <row r="428" spans="1:8" ht="51">
      <c r="A428" s="24">
        <v>12</v>
      </c>
      <c r="B428" s="24" t="s">
        <v>1172</v>
      </c>
      <c r="C428" s="24" t="s">
        <v>2143</v>
      </c>
      <c r="D428" s="6"/>
      <c r="E428" s="24">
        <v>5.7</v>
      </c>
      <c r="F428" s="24" t="s">
        <v>21711</v>
      </c>
      <c r="G428" s="24" t="s">
        <v>1171</v>
      </c>
      <c r="H428" s="24" t="s">
        <v>21709</v>
      </c>
    </row>
    <row r="429" spans="1:8" ht="25.5">
      <c r="A429" s="24">
        <v>13</v>
      </c>
      <c r="B429" s="24" t="s">
        <v>1173</v>
      </c>
      <c r="C429" s="24" t="s">
        <v>2143</v>
      </c>
      <c r="D429" s="6"/>
      <c r="E429" s="24">
        <v>24</v>
      </c>
      <c r="F429" s="24" t="s">
        <v>21712</v>
      </c>
      <c r="G429" s="24" t="s">
        <v>1174</v>
      </c>
      <c r="H429" s="24" t="s">
        <v>21690</v>
      </c>
    </row>
    <row r="430" spans="1:8" ht="38.25">
      <c r="A430" s="24">
        <v>14</v>
      </c>
      <c r="B430" s="24" t="s">
        <v>1175</v>
      </c>
      <c r="C430" s="24" t="s">
        <v>2143</v>
      </c>
      <c r="D430" s="6"/>
      <c r="E430" s="24">
        <v>27.1</v>
      </c>
      <c r="F430" s="24" t="s">
        <v>21713</v>
      </c>
      <c r="G430" s="24" t="s">
        <v>408</v>
      </c>
      <c r="H430" s="24" t="s">
        <v>21714</v>
      </c>
    </row>
    <row r="431" spans="1:8" ht="38.25">
      <c r="A431" s="24">
        <v>15</v>
      </c>
      <c r="B431" s="24" t="s">
        <v>1176</v>
      </c>
      <c r="C431" s="24" t="s">
        <v>2143</v>
      </c>
      <c r="D431" s="6"/>
      <c r="E431" s="24">
        <v>7.7</v>
      </c>
      <c r="F431" s="24" t="s">
        <v>1177</v>
      </c>
      <c r="G431" s="24" t="s">
        <v>436</v>
      </c>
      <c r="H431" s="24" t="s">
        <v>21715</v>
      </c>
    </row>
    <row r="432" spans="1:8" ht="38.25">
      <c r="A432" s="24">
        <v>16</v>
      </c>
      <c r="B432" s="24" t="s">
        <v>1178</v>
      </c>
      <c r="C432" s="24" t="s">
        <v>2143</v>
      </c>
      <c r="D432" s="6"/>
      <c r="E432" s="24">
        <v>22.7</v>
      </c>
      <c r="F432" s="24" t="s">
        <v>21716</v>
      </c>
      <c r="G432" s="24" t="s">
        <v>770</v>
      </c>
      <c r="H432" s="24" t="s">
        <v>21715</v>
      </c>
    </row>
    <row r="433" spans="1:8" ht="38.25">
      <c r="A433" s="24">
        <v>17</v>
      </c>
      <c r="B433" s="24" t="s">
        <v>1179</v>
      </c>
      <c r="C433" s="24" t="s">
        <v>2143</v>
      </c>
      <c r="D433" s="6"/>
      <c r="E433" s="24">
        <v>22</v>
      </c>
      <c r="F433" s="24" t="s">
        <v>21717</v>
      </c>
      <c r="G433" s="24" t="s">
        <v>770</v>
      </c>
      <c r="H433" s="24" t="s">
        <v>21715</v>
      </c>
    </row>
    <row r="434" spans="1:8" ht="38.25">
      <c r="A434" s="24">
        <v>18</v>
      </c>
      <c r="B434" s="24" t="s">
        <v>1180</v>
      </c>
      <c r="C434" s="24" t="s">
        <v>2143</v>
      </c>
      <c r="D434" s="6"/>
      <c r="E434" s="24">
        <v>20</v>
      </c>
      <c r="F434" s="24" t="s">
        <v>21718</v>
      </c>
      <c r="G434" s="24" t="s">
        <v>408</v>
      </c>
      <c r="H434" s="24" t="s">
        <v>21714</v>
      </c>
    </row>
    <row r="435" spans="1:8" ht="25.5">
      <c r="A435" s="24">
        <v>19</v>
      </c>
      <c r="B435" s="24" t="s">
        <v>1181</v>
      </c>
      <c r="C435" s="24" t="s">
        <v>2143</v>
      </c>
      <c r="D435" s="6"/>
      <c r="E435" s="24">
        <v>6</v>
      </c>
      <c r="F435" s="24" t="s">
        <v>21719</v>
      </c>
      <c r="G435" s="24" t="s">
        <v>439</v>
      </c>
      <c r="H435" s="24" t="s">
        <v>21720</v>
      </c>
    </row>
    <row r="436" spans="1:8" ht="38.25">
      <c r="A436" s="24">
        <v>20</v>
      </c>
      <c r="B436" s="24" t="s">
        <v>1182</v>
      </c>
      <c r="C436" s="24" t="s">
        <v>2143</v>
      </c>
      <c r="D436" s="6"/>
      <c r="E436" s="24">
        <v>53.7</v>
      </c>
      <c r="F436" s="24" t="s">
        <v>21721</v>
      </c>
      <c r="G436" s="24" t="s">
        <v>436</v>
      </c>
      <c r="H436" s="24" t="s">
        <v>21722</v>
      </c>
    </row>
    <row r="437" spans="1:8" ht="38.25">
      <c r="A437" s="24">
        <v>21</v>
      </c>
      <c r="B437" s="24" t="s">
        <v>1183</v>
      </c>
      <c r="C437" s="24" t="s">
        <v>2143</v>
      </c>
      <c r="D437" s="6"/>
      <c r="E437" s="24">
        <v>32</v>
      </c>
      <c r="F437" s="24" t="s">
        <v>21723</v>
      </c>
      <c r="G437" s="24" t="s">
        <v>436</v>
      </c>
      <c r="H437" s="24" t="s">
        <v>21722</v>
      </c>
    </row>
    <row r="438" spans="1:8" ht="25.5">
      <c r="A438" s="24">
        <v>22</v>
      </c>
      <c r="B438" s="24" t="s">
        <v>1184</v>
      </c>
      <c r="C438" s="24" t="s">
        <v>2143</v>
      </c>
      <c r="D438" s="6"/>
      <c r="E438" s="24">
        <v>7.3</v>
      </c>
      <c r="F438" s="24" t="s">
        <v>21724</v>
      </c>
      <c r="G438" s="24" t="s">
        <v>1185</v>
      </c>
      <c r="H438" s="24" t="s">
        <v>21722</v>
      </c>
    </row>
    <row r="439" spans="1:8" ht="25.5">
      <c r="A439" s="24">
        <v>23</v>
      </c>
      <c r="B439" s="24" t="s">
        <v>1186</v>
      </c>
      <c r="C439" s="24" t="s">
        <v>2143</v>
      </c>
      <c r="D439" s="6"/>
      <c r="E439" s="24">
        <v>4.5</v>
      </c>
      <c r="F439" s="24" t="s">
        <v>21724</v>
      </c>
      <c r="G439" s="24" t="s">
        <v>1185</v>
      </c>
      <c r="H439" s="24" t="s">
        <v>21720</v>
      </c>
    </row>
    <row r="440" spans="1:8" ht="25.5">
      <c r="A440" s="24">
        <v>24</v>
      </c>
      <c r="B440" s="24" t="s">
        <v>1187</v>
      </c>
      <c r="C440" s="24" t="s">
        <v>2143</v>
      </c>
      <c r="D440" s="6"/>
      <c r="E440" s="24">
        <v>3.6</v>
      </c>
      <c r="F440" s="24" t="s">
        <v>21445</v>
      </c>
      <c r="G440" s="24" t="s">
        <v>562</v>
      </c>
      <c r="H440" s="24" t="s">
        <v>1188</v>
      </c>
    </row>
    <row r="441" spans="1:8" ht="38.25">
      <c r="A441" s="24">
        <v>25</v>
      </c>
      <c r="B441" s="24" t="s">
        <v>1189</v>
      </c>
      <c r="C441" s="24" t="s">
        <v>2143</v>
      </c>
      <c r="D441" s="6"/>
      <c r="E441" s="24">
        <v>6.9</v>
      </c>
      <c r="F441" s="24" t="s">
        <v>21725</v>
      </c>
      <c r="G441" s="24" t="s">
        <v>413</v>
      </c>
      <c r="H441" s="24" t="s">
        <v>21722</v>
      </c>
    </row>
    <row r="442" spans="1:8" ht="38.25">
      <c r="A442" s="24">
        <v>26</v>
      </c>
      <c r="B442" s="24" t="s">
        <v>1190</v>
      </c>
      <c r="C442" s="24" t="s">
        <v>2143</v>
      </c>
      <c r="D442" s="6"/>
      <c r="E442" s="24">
        <v>34.299999999999997</v>
      </c>
      <c r="F442" s="24" t="s">
        <v>21726</v>
      </c>
      <c r="G442" s="24" t="s">
        <v>413</v>
      </c>
      <c r="H442" s="24" t="s">
        <v>21720</v>
      </c>
    </row>
    <row r="443" spans="1:8" ht="38.25">
      <c r="A443" s="24">
        <v>27</v>
      </c>
      <c r="B443" s="24" t="s">
        <v>1191</v>
      </c>
      <c r="C443" s="24" t="s">
        <v>2143</v>
      </c>
      <c r="D443" s="6"/>
      <c r="E443" s="24">
        <v>28.6</v>
      </c>
      <c r="F443" s="24" t="s">
        <v>21727</v>
      </c>
      <c r="G443" s="24" t="s">
        <v>413</v>
      </c>
      <c r="H443" s="24" t="s">
        <v>21720</v>
      </c>
    </row>
    <row r="444" spans="1:8" ht="38.25">
      <c r="A444" s="24">
        <v>28</v>
      </c>
      <c r="B444" s="24" t="s">
        <v>1192</v>
      </c>
      <c r="C444" s="24" t="s">
        <v>2143</v>
      </c>
      <c r="D444" s="6"/>
      <c r="E444" s="24">
        <v>8.6</v>
      </c>
      <c r="F444" s="24" t="s">
        <v>21728</v>
      </c>
      <c r="G444" s="24" t="s">
        <v>608</v>
      </c>
      <c r="H444" s="24" t="s">
        <v>21722</v>
      </c>
    </row>
    <row r="445" spans="1:8" ht="51">
      <c r="A445" s="24">
        <v>29</v>
      </c>
      <c r="B445" s="24" t="s">
        <v>1193</v>
      </c>
      <c r="C445" s="24" t="s">
        <v>2143</v>
      </c>
      <c r="D445" s="6"/>
      <c r="E445" s="24">
        <v>7.2</v>
      </c>
      <c r="F445" s="24" t="s">
        <v>21729</v>
      </c>
      <c r="G445" s="24" t="s">
        <v>608</v>
      </c>
      <c r="H445" s="24" t="s">
        <v>21722</v>
      </c>
    </row>
    <row r="446" spans="1:8" ht="38.25">
      <c r="A446" s="24">
        <v>30</v>
      </c>
      <c r="B446" s="24" t="s">
        <v>1194</v>
      </c>
      <c r="C446" s="24" t="s">
        <v>2143</v>
      </c>
      <c r="D446" s="6"/>
      <c r="E446" s="24">
        <v>162.4</v>
      </c>
      <c r="F446" s="24" t="s">
        <v>21730</v>
      </c>
      <c r="G446" s="24" t="s">
        <v>430</v>
      </c>
      <c r="H446" s="24" t="s">
        <v>1195</v>
      </c>
    </row>
    <row r="447" spans="1:8">
      <c r="A447" s="326"/>
      <c r="B447" s="326" t="s">
        <v>395</v>
      </c>
      <c r="C447" s="485">
        <v>30</v>
      </c>
      <c r="D447" s="326"/>
      <c r="E447" s="326">
        <f>SUM(E417:E446)</f>
        <v>734.40000000000009</v>
      </c>
      <c r="F447" s="326"/>
      <c r="G447" s="326"/>
      <c r="H447" s="457"/>
    </row>
    <row r="448" spans="1:8" ht="25.5">
      <c r="A448" s="459"/>
      <c r="B448" s="487" t="s">
        <v>21736</v>
      </c>
      <c r="C448" s="488">
        <f>C447+C416+C390+C388+C196+C71</f>
        <v>363</v>
      </c>
      <c r="D448" s="488"/>
      <c r="E448" s="488">
        <f t="shared" ref="E448" si="5">E447+E416+E390+E388+E196+E71</f>
        <v>31233.589999999997</v>
      </c>
      <c r="F448" s="487"/>
      <c r="G448" s="487"/>
      <c r="H448" s="465"/>
    </row>
    <row r="449" spans="1:8" ht="31.5">
      <c r="A449" s="466"/>
      <c r="B449" s="467" t="s">
        <v>7865</v>
      </c>
      <c r="C449" s="489">
        <f>C448+C65</f>
        <v>406</v>
      </c>
      <c r="D449" s="489"/>
      <c r="E449" s="489">
        <f t="shared" ref="E449" si="6">E448+E65</f>
        <v>65723.69</v>
      </c>
      <c r="F449" s="467"/>
      <c r="G449" s="467"/>
      <c r="H449" s="466"/>
    </row>
  </sheetData>
  <mergeCells count="10">
    <mergeCell ref="A9:H9"/>
    <mergeCell ref="A66:H66"/>
    <mergeCell ref="A1:H1"/>
    <mergeCell ref="A2:H2"/>
    <mergeCell ref="G4:G5"/>
    <mergeCell ref="C4:C5"/>
    <mergeCell ref="B4:B5"/>
    <mergeCell ref="D4:D5"/>
    <mergeCell ref="E4:E5"/>
    <mergeCell ref="F4:F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N425"/>
  <sheetViews>
    <sheetView zoomScale="90" zoomScaleNormal="90" workbookViewId="0">
      <selection activeCell="E413" sqref="E413:E420"/>
    </sheetView>
  </sheetViews>
  <sheetFormatPr defaultRowHeight="12.75"/>
  <cols>
    <col min="1" max="1" width="5.7109375" style="12" bestFit="1" customWidth="1"/>
    <col min="2" max="2" width="33" style="12" customWidth="1"/>
    <col min="3" max="3" width="27.85546875" style="304" customWidth="1"/>
    <col min="4" max="4" width="27.28515625" style="12" customWidth="1"/>
    <col min="5" max="5" width="21.140625" style="305" customWidth="1"/>
    <col min="6" max="6" width="30.7109375" style="12" customWidth="1"/>
    <col min="7" max="7" width="28.85546875" style="12" customWidth="1"/>
    <col min="8" max="8" width="21.42578125" style="12" customWidth="1"/>
    <col min="9" max="16384" width="9.140625" style="12"/>
  </cols>
  <sheetData>
    <row r="1" spans="1:8">
      <c r="A1" s="340" t="s">
        <v>1196</v>
      </c>
      <c r="B1" s="340"/>
      <c r="C1" s="340"/>
      <c r="D1" s="340"/>
      <c r="E1" s="340"/>
      <c r="F1" s="340"/>
      <c r="G1" s="340"/>
      <c r="H1" s="340"/>
    </row>
    <row r="2" spans="1:8">
      <c r="A2" s="341" t="s">
        <v>387</v>
      </c>
      <c r="B2" s="341"/>
      <c r="C2" s="341"/>
      <c r="D2" s="341"/>
      <c r="E2" s="341"/>
      <c r="F2" s="341"/>
      <c r="G2" s="341"/>
      <c r="H2" s="341"/>
    </row>
    <row r="3" spans="1:8" ht="13.5" thickBot="1">
      <c r="A3" s="13"/>
      <c r="B3" s="13"/>
      <c r="C3" s="297"/>
      <c r="D3" s="13"/>
      <c r="E3" s="299"/>
      <c r="F3" s="13"/>
      <c r="G3" s="13"/>
      <c r="H3" s="13"/>
    </row>
    <row r="4" spans="1:8" ht="75.75" customHeight="1">
      <c r="A4" s="121" t="s">
        <v>3</v>
      </c>
      <c r="B4" s="338" t="s">
        <v>4</v>
      </c>
      <c r="C4" s="300" t="s">
        <v>5</v>
      </c>
      <c r="D4" s="338" t="s">
        <v>0</v>
      </c>
      <c r="E4" s="349" t="s">
        <v>1</v>
      </c>
      <c r="F4" s="22" t="s">
        <v>6</v>
      </c>
      <c r="G4" s="338" t="s">
        <v>7</v>
      </c>
      <c r="H4" s="338" t="s">
        <v>8</v>
      </c>
    </row>
    <row r="5" spans="1:8" ht="85.5" customHeight="1" thickBot="1">
      <c r="A5" s="122"/>
      <c r="B5" s="339"/>
      <c r="C5" s="301"/>
      <c r="D5" s="339"/>
      <c r="E5" s="350"/>
      <c r="F5" s="17"/>
      <c r="G5" s="339"/>
      <c r="H5" s="339"/>
    </row>
    <row r="6" spans="1:8" ht="15" hidden="1" customHeight="1">
      <c r="A6" s="15"/>
      <c r="B6" s="339"/>
      <c r="C6" s="301"/>
      <c r="D6" s="339"/>
      <c r="E6" s="350"/>
      <c r="F6" s="17"/>
      <c r="G6" s="339"/>
      <c r="H6" s="339"/>
    </row>
    <row r="7" spans="1:8" ht="15.75" hidden="1" customHeight="1" thickBot="1">
      <c r="A7" s="18"/>
      <c r="B7" s="342"/>
      <c r="C7" s="302"/>
      <c r="D7" s="342"/>
      <c r="E7" s="351"/>
      <c r="F7" s="20"/>
      <c r="G7" s="342"/>
      <c r="H7" s="342"/>
    </row>
    <row r="8" spans="1:8" ht="13.5" thickBot="1">
      <c r="A8" s="283">
        <v>1</v>
      </c>
      <c r="B8" s="284">
        <v>2</v>
      </c>
      <c r="C8" s="303">
        <v>3</v>
      </c>
      <c r="D8" s="284">
        <v>4</v>
      </c>
      <c r="E8" s="284">
        <v>5</v>
      </c>
      <c r="F8" s="284">
        <v>6</v>
      </c>
      <c r="G8" s="284">
        <v>7</v>
      </c>
      <c r="H8" s="284">
        <v>8</v>
      </c>
    </row>
    <row r="9" spans="1:8" ht="15" customHeight="1">
      <c r="A9" s="520" t="s">
        <v>386</v>
      </c>
      <c r="B9" s="520"/>
      <c r="C9" s="520"/>
      <c r="D9" s="520"/>
      <c r="E9" s="520"/>
      <c r="F9" s="520"/>
      <c r="G9" s="520"/>
      <c r="H9" s="520"/>
    </row>
    <row r="10" spans="1:8" ht="38.25">
      <c r="A10" s="24">
        <v>1</v>
      </c>
      <c r="B10" s="24" t="s">
        <v>1766</v>
      </c>
      <c r="C10" s="128" t="s">
        <v>10</v>
      </c>
      <c r="D10" s="6"/>
      <c r="E10" s="306">
        <v>2975.7</v>
      </c>
      <c r="F10" s="24" t="s">
        <v>1198</v>
      </c>
      <c r="G10" s="24" t="s">
        <v>1197</v>
      </c>
      <c r="H10" s="24" t="s">
        <v>1761</v>
      </c>
    </row>
    <row r="11" spans="1:8" s="41" customFormat="1">
      <c r="A11" s="549"/>
      <c r="B11" s="549" t="s">
        <v>383</v>
      </c>
      <c r="C11" s="550">
        <v>1</v>
      </c>
      <c r="D11" s="546"/>
      <c r="E11" s="551">
        <f>SUM(E10)</f>
        <v>2975.7</v>
      </c>
      <c r="F11" s="549"/>
      <c r="G11" s="549"/>
      <c r="H11" s="549"/>
    </row>
    <row r="12" spans="1:8" ht="38.25">
      <c r="A12" s="24">
        <v>1</v>
      </c>
      <c r="B12" s="24" t="s">
        <v>1767</v>
      </c>
      <c r="C12" s="128" t="s">
        <v>360</v>
      </c>
      <c r="D12" s="6"/>
      <c r="E12" s="306">
        <v>48977</v>
      </c>
      <c r="F12" s="24" t="s">
        <v>1770</v>
      </c>
      <c r="G12" s="24" t="s">
        <v>1199</v>
      </c>
      <c r="H12" s="24" t="s">
        <v>1762</v>
      </c>
    </row>
    <row r="13" spans="1:8" ht="38.25">
      <c r="A13" s="24">
        <v>2</v>
      </c>
      <c r="B13" s="24" t="s">
        <v>1768</v>
      </c>
      <c r="C13" s="128" t="s">
        <v>360</v>
      </c>
      <c r="D13" s="6"/>
      <c r="E13" s="306">
        <v>39315.5</v>
      </c>
      <c r="F13" s="24" t="s">
        <v>1201</v>
      </c>
      <c r="G13" s="24" t="s">
        <v>1200</v>
      </c>
      <c r="H13" s="24" t="s">
        <v>1202</v>
      </c>
    </row>
    <row r="14" spans="1:8" ht="38.25">
      <c r="A14" s="24">
        <v>3</v>
      </c>
      <c r="B14" s="24" t="s">
        <v>1769</v>
      </c>
      <c r="C14" s="128" t="s">
        <v>360</v>
      </c>
      <c r="D14" s="6"/>
      <c r="E14" s="306">
        <v>33475.339999999997</v>
      </c>
      <c r="F14" s="24" t="s">
        <v>1204</v>
      </c>
      <c r="G14" s="24" t="s">
        <v>1203</v>
      </c>
      <c r="H14" s="24" t="s">
        <v>1205</v>
      </c>
    </row>
    <row r="15" spans="1:8" s="41" customFormat="1" ht="25.5">
      <c r="A15" s="549"/>
      <c r="B15" s="549" t="s">
        <v>384</v>
      </c>
      <c r="C15" s="550">
        <v>3</v>
      </c>
      <c r="D15" s="546"/>
      <c r="E15" s="551">
        <f>SUM(E12:E14)</f>
        <v>121767.84</v>
      </c>
      <c r="F15" s="549"/>
      <c r="G15" s="549"/>
      <c r="H15" s="549"/>
    </row>
    <row r="16" spans="1:8" ht="38.25">
      <c r="A16" s="24">
        <v>1</v>
      </c>
      <c r="B16" s="24" t="s">
        <v>1771</v>
      </c>
      <c r="C16" s="128" t="s">
        <v>361</v>
      </c>
      <c r="D16" s="24" t="s">
        <v>362</v>
      </c>
      <c r="E16" s="306">
        <v>40</v>
      </c>
      <c r="F16" s="24" t="s">
        <v>1206</v>
      </c>
      <c r="G16" s="24" t="s">
        <v>1207</v>
      </c>
      <c r="H16" s="24" t="s">
        <v>1208</v>
      </c>
    </row>
    <row r="17" spans="1:8" ht="38.25">
      <c r="A17" s="24">
        <v>2</v>
      </c>
      <c r="B17" s="24" t="s">
        <v>1772</v>
      </c>
      <c r="C17" s="128" t="s">
        <v>361</v>
      </c>
      <c r="D17" s="24" t="s">
        <v>362</v>
      </c>
      <c r="E17" s="306">
        <v>72.900000000000006</v>
      </c>
      <c r="F17" s="24" t="s">
        <v>1209</v>
      </c>
      <c r="G17" s="24" t="s">
        <v>1210</v>
      </c>
      <c r="H17" s="24" t="s">
        <v>1763</v>
      </c>
    </row>
    <row r="18" spans="1:8" ht="38.25">
      <c r="A18" s="24">
        <v>3</v>
      </c>
      <c r="B18" s="24" t="s">
        <v>1773</v>
      </c>
      <c r="C18" s="128" t="s">
        <v>361</v>
      </c>
      <c r="D18" s="24" t="s">
        <v>362</v>
      </c>
      <c r="E18" s="306">
        <v>73.3</v>
      </c>
      <c r="F18" s="24" t="s">
        <v>1211</v>
      </c>
      <c r="G18" s="24" t="s">
        <v>1210</v>
      </c>
      <c r="H18" s="24" t="s">
        <v>1212</v>
      </c>
    </row>
    <row r="19" spans="1:8" ht="38.25">
      <c r="A19" s="24">
        <v>4</v>
      </c>
      <c r="B19" s="24" t="s">
        <v>1774</v>
      </c>
      <c r="C19" s="128" t="s">
        <v>361</v>
      </c>
      <c r="D19" s="24" t="s">
        <v>362</v>
      </c>
      <c r="E19" s="306">
        <v>705.6</v>
      </c>
      <c r="F19" s="24" t="s">
        <v>1213</v>
      </c>
      <c r="G19" s="24" t="s">
        <v>1214</v>
      </c>
      <c r="H19" s="24" t="s">
        <v>1764</v>
      </c>
    </row>
    <row r="20" spans="1:8" ht="276.75" customHeight="1">
      <c r="A20" s="24">
        <v>5</v>
      </c>
      <c r="B20" s="24" t="s">
        <v>1775</v>
      </c>
      <c r="C20" s="128" t="s">
        <v>361</v>
      </c>
      <c r="D20" s="24" t="s">
        <v>362</v>
      </c>
      <c r="E20" s="306">
        <v>549</v>
      </c>
      <c r="F20" s="24" t="s">
        <v>1215</v>
      </c>
      <c r="G20" s="24" t="s">
        <v>1216</v>
      </c>
      <c r="H20" s="24" t="s">
        <v>1212</v>
      </c>
    </row>
    <row r="21" spans="1:8" ht="38.25">
      <c r="A21" s="24">
        <v>6</v>
      </c>
      <c r="B21" s="24" t="s">
        <v>1776</v>
      </c>
      <c r="C21" s="128" t="s">
        <v>361</v>
      </c>
      <c r="D21" s="24" t="s">
        <v>362</v>
      </c>
      <c r="E21" s="306">
        <v>75.900000000000006</v>
      </c>
      <c r="F21" s="24" t="s">
        <v>1217</v>
      </c>
      <c r="G21" s="24" t="s">
        <v>1218</v>
      </c>
      <c r="H21" s="24" t="s">
        <v>1763</v>
      </c>
    </row>
    <row r="22" spans="1:8" ht="121.5" customHeight="1">
      <c r="A22" s="24">
        <v>7</v>
      </c>
      <c r="B22" s="24" t="s">
        <v>1777</v>
      </c>
      <c r="C22" s="128" t="s">
        <v>361</v>
      </c>
      <c r="D22" s="24" t="s">
        <v>362</v>
      </c>
      <c r="E22" s="306">
        <v>90</v>
      </c>
      <c r="F22" s="24" t="s">
        <v>1219</v>
      </c>
      <c r="G22" s="24" t="s">
        <v>1220</v>
      </c>
      <c r="H22" s="24" t="s">
        <v>1763</v>
      </c>
    </row>
    <row r="23" spans="1:8" ht="38.25">
      <c r="A23" s="24">
        <v>8</v>
      </c>
      <c r="B23" s="24" t="s">
        <v>1778</v>
      </c>
      <c r="C23" s="128" t="s">
        <v>361</v>
      </c>
      <c r="D23" s="24" t="s">
        <v>362</v>
      </c>
      <c r="E23" s="306">
        <v>4420</v>
      </c>
      <c r="F23" s="24" t="s">
        <v>1221</v>
      </c>
      <c r="G23" s="24" t="s">
        <v>1222</v>
      </c>
      <c r="H23" s="24" t="s">
        <v>1764</v>
      </c>
    </row>
    <row r="24" spans="1:8" s="41" customFormat="1">
      <c r="A24" s="552"/>
      <c r="B24" s="552" t="s">
        <v>363</v>
      </c>
      <c r="C24" s="553">
        <v>8</v>
      </c>
      <c r="D24" s="554"/>
      <c r="E24" s="555">
        <f>SUM(E16:E23)</f>
        <v>6026.7</v>
      </c>
      <c r="F24" s="552"/>
      <c r="G24" s="552"/>
      <c r="H24" s="552"/>
    </row>
    <row r="25" spans="1:8" s="41" customFormat="1" ht="38.25">
      <c r="A25" s="24">
        <v>1</v>
      </c>
      <c r="B25" s="24" t="s">
        <v>1779</v>
      </c>
      <c r="C25" s="128" t="s">
        <v>361</v>
      </c>
      <c r="D25" s="24" t="s">
        <v>366</v>
      </c>
      <c r="E25" s="306">
        <v>600</v>
      </c>
      <c r="F25" s="24" t="s">
        <v>1223</v>
      </c>
      <c r="G25" s="24" t="s">
        <v>1224</v>
      </c>
      <c r="H25" s="24" t="s">
        <v>1225</v>
      </c>
    </row>
    <row r="26" spans="1:8" ht="38.25">
      <c r="A26" s="24">
        <v>2</v>
      </c>
      <c r="B26" s="24" t="s">
        <v>1226</v>
      </c>
      <c r="C26" s="128" t="s">
        <v>361</v>
      </c>
      <c r="D26" s="24" t="s">
        <v>366</v>
      </c>
      <c r="E26" s="306">
        <v>130</v>
      </c>
      <c r="F26" s="24" t="s">
        <v>1227</v>
      </c>
      <c r="G26" s="24" t="s">
        <v>1228</v>
      </c>
      <c r="H26" s="24" t="s">
        <v>1208</v>
      </c>
    </row>
    <row r="27" spans="1:8" ht="51">
      <c r="A27" s="24">
        <v>3</v>
      </c>
      <c r="B27" s="24" t="s">
        <v>1780</v>
      </c>
      <c r="C27" s="128" t="s">
        <v>361</v>
      </c>
      <c r="D27" s="24" t="s">
        <v>366</v>
      </c>
      <c r="E27" s="306">
        <v>50</v>
      </c>
      <c r="F27" s="24" t="s">
        <v>1229</v>
      </c>
      <c r="G27" s="24" t="s">
        <v>1230</v>
      </c>
      <c r="H27" s="24" t="s">
        <v>1208</v>
      </c>
    </row>
    <row r="28" spans="1:8" ht="38.25">
      <c r="A28" s="24">
        <v>4</v>
      </c>
      <c r="B28" s="24" t="s">
        <v>1781</v>
      </c>
      <c r="C28" s="128" t="s">
        <v>361</v>
      </c>
      <c r="D28" s="24" t="s">
        <v>366</v>
      </c>
      <c r="E28" s="306">
        <v>418</v>
      </c>
      <c r="F28" s="24" t="s">
        <v>1231</v>
      </c>
      <c r="G28" s="24" t="s">
        <v>1232</v>
      </c>
      <c r="H28" s="24" t="s">
        <v>1763</v>
      </c>
    </row>
    <row r="29" spans="1:8" ht="38.25">
      <c r="A29" s="24">
        <v>5</v>
      </c>
      <c r="B29" s="24" t="s">
        <v>1782</v>
      </c>
      <c r="C29" s="128" t="s">
        <v>361</v>
      </c>
      <c r="D29" s="24" t="s">
        <v>366</v>
      </c>
      <c r="E29" s="306">
        <v>87.6</v>
      </c>
      <c r="F29" s="24" t="s">
        <v>1233</v>
      </c>
      <c r="G29" s="24" t="s">
        <v>1220</v>
      </c>
      <c r="H29" s="24" t="s">
        <v>1763</v>
      </c>
    </row>
    <row r="30" spans="1:8" ht="38.25">
      <c r="A30" s="24">
        <v>6</v>
      </c>
      <c r="B30" s="24" t="s">
        <v>1783</v>
      </c>
      <c r="C30" s="128" t="s">
        <v>361</v>
      </c>
      <c r="D30" s="24" t="s">
        <v>366</v>
      </c>
      <c r="E30" s="306">
        <v>99</v>
      </c>
      <c r="F30" s="24" t="s">
        <v>1234</v>
      </c>
      <c r="G30" s="24" t="s">
        <v>1218</v>
      </c>
      <c r="H30" s="24" t="s">
        <v>1763</v>
      </c>
    </row>
    <row r="31" spans="1:8" s="41" customFormat="1">
      <c r="A31" s="552"/>
      <c r="B31" s="552" t="s">
        <v>365</v>
      </c>
      <c r="C31" s="553">
        <v>6</v>
      </c>
      <c r="D31" s="554"/>
      <c r="E31" s="555">
        <f>SUM(E25:E30)</f>
        <v>1384.6</v>
      </c>
      <c r="F31" s="552"/>
      <c r="G31" s="552"/>
      <c r="H31" s="552"/>
    </row>
    <row r="32" spans="1:8" ht="38.25">
      <c r="A32" s="24">
        <v>1</v>
      </c>
      <c r="B32" s="24" t="s">
        <v>1784</v>
      </c>
      <c r="C32" s="128" t="s">
        <v>361</v>
      </c>
      <c r="D32" s="24" t="s">
        <v>1403</v>
      </c>
      <c r="E32" s="306">
        <v>320.5</v>
      </c>
      <c r="F32" s="24" t="s">
        <v>1765</v>
      </c>
      <c r="G32" s="24" t="s">
        <v>1218</v>
      </c>
      <c r="H32" s="24" t="s">
        <v>1235</v>
      </c>
    </row>
    <row r="33" spans="1:14" s="41" customFormat="1">
      <c r="A33" s="552"/>
      <c r="B33" s="552" t="s">
        <v>449</v>
      </c>
      <c r="C33" s="553">
        <v>1</v>
      </c>
      <c r="D33" s="554"/>
      <c r="E33" s="555">
        <f>SUM(E32)</f>
        <v>320.5</v>
      </c>
      <c r="F33" s="552"/>
      <c r="G33" s="552"/>
      <c r="H33" s="552"/>
    </row>
    <row r="34" spans="1:14" s="41" customFormat="1" ht="25.5">
      <c r="A34" s="549"/>
      <c r="B34" s="549" t="s">
        <v>464</v>
      </c>
      <c r="C34" s="550">
        <f>C33+C31+C24</f>
        <v>15</v>
      </c>
      <c r="D34" s="546"/>
      <c r="E34" s="551">
        <f>E33+E31+E24</f>
        <v>7731.7999999999993</v>
      </c>
      <c r="F34" s="549"/>
      <c r="G34" s="549"/>
      <c r="H34" s="549"/>
    </row>
    <row r="35" spans="1:14" ht="51">
      <c r="A35" s="24">
        <v>1</v>
      </c>
      <c r="B35" s="24" t="s">
        <v>1977</v>
      </c>
      <c r="C35" s="128" t="s">
        <v>373</v>
      </c>
      <c r="D35" s="24" t="s">
        <v>374</v>
      </c>
      <c r="E35" s="306">
        <v>30</v>
      </c>
      <c r="F35" s="24" t="s">
        <v>1236</v>
      </c>
      <c r="G35" s="24" t="s">
        <v>1216</v>
      </c>
      <c r="H35" s="24" t="s">
        <v>1225</v>
      </c>
    </row>
    <row r="36" spans="1:14" s="41" customFormat="1">
      <c r="A36" s="552"/>
      <c r="B36" s="552" t="s">
        <v>375</v>
      </c>
      <c r="C36" s="553">
        <v>1</v>
      </c>
      <c r="D36" s="554"/>
      <c r="E36" s="555">
        <f>SUM(E35)</f>
        <v>30</v>
      </c>
      <c r="F36" s="552"/>
      <c r="G36" s="552"/>
      <c r="H36" s="552"/>
    </row>
    <row r="37" spans="1:14" ht="38.25">
      <c r="A37" s="24">
        <v>2</v>
      </c>
      <c r="B37" s="24" t="s">
        <v>1978</v>
      </c>
      <c r="C37" s="128" t="s">
        <v>373</v>
      </c>
      <c r="D37" s="24" t="s">
        <v>378</v>
      </c>
      <c r="E37" s="306">
        <v>44</v>
      </c>
      <c r="F37" s="24" t="s">
        <v>1237</v>
      </c>
      <c r="G37" s="24" t="s">
        <v>1238</v>
      </c>
      <c r="H37" s="24" t="s">
        <v>1239</v>
      </c>
    </row>
    <row r="38" spans="1:14" ht="38.25">
      <c r="A38" s="24">
        <v>3</v>
      </c>
      <c r="B38" s="24" t="s">
        <v>1979</v>
      </c>
      <c r="C38" s="128" t="s">
        <v>373</v>
      </c>
      <c r="D38" s="24" t="s">
        <v>378</v>
      </c>
      <c r="E38" s="306">
        <v>46</v>
      </c>
      <c r="F38" s="24" t="s">
        <v>1240</v>
      </c>
      <c r="G38" s="24" t="s">
        <v>1241</v>
      </c>
      <c r="H38" s="24" t="s">
        <v>1239</v>
      </c>
    </row>
    <row r="39" spans="1:14" s="41" customFormat="1" ht="25.5">
      <c r="A39" s="552"/>
      <c r="B39" s="552" t="s">
        <v>379</v>
      </c>
      <c r="C39" s="553">
        <v>2</v>
      </c>
      <c r="D39" s="554"/>
      <c r="E39" s="555">
        <f>SUM(E37:E38)</f>
        <v>90</v>
      </c>
      <c r="F39" s="552"/>
      <c r="G39" s="552"/>
      <c r="H39" s="552"/>
    </row>
    <row r="40" spans="1:14" s="41" customFormat="1" ht="25.5">
      <c r="A40" s="549"/>
      <c r="B40" s="549" t="s">
        <v>2129</v>
      </c>
      <c r="C40" s="550">
        <f>C39+C36</f>
        <v>3</v>
      </c>
      <c r="D40" s="546"/>
      <c r="E40" s="551">
        <f>E36+E39</f>
        <v>120</v>
      </c>
      <c r="F40" s="549"/>
      <c r="G40" s="549"/>
      <c r="H40" s="549"/>
    </row>
    <row r="41" spans="1:14" ht="38.25">
      <c r="A41" s="24">
        <v>1</v>
      </c>
      <c r="B41" s="24" t="s">
        <v>1252</v>
      </c>
      <c r="C41" s="128" t="s">
        <v>382</v>
      </c>
      <c r="D41" s="24"/>
      <c r="E41" s="306">
        <v>10</v>
      </c>
      <c r="F41" s="24" t="s">
        <v>1242</v>
      </c>
      <c r="G41" s="24" t="s">
        <v>1243</v>
      </c>
      <c r="H41" s="24" t="s">
        <v>1239</v>
      </c>
    </row>
    <row r="42" spans="1:14" s="41" customFormat="1" ht="25.5">
      <c r="A42" s="549"/>
      <c r="B42" s="549" t="s">
        <v>1251</v>
      </c>
      <c r="C42" s="550">
        <v>1</v>
      </c>
      <c r="D42" s="546"/>
      <c r="E42" s="551">
        <f>SUM(E41)</f>
        <v>10</v>
      </c>
      <c r="F42" s="549"/>
      <c r="G42" s="549"/>
      <c r="H42" s="549"/>
    </row>
    <row r="43" spans="1:14" ht="38.25">
      <c r="A43" s="24">
        <v>1</v>
      </c>
      <c r="B43" s="24" t="s">
        <v>2092</v>
      </c>
      <c r="C43" s="24" t="s">
        <v>385</v>
      </c>
      <c r="D43" s="24"/>
      <c r="E43" s="306">
        <v>13</v>
      </c>
      <c r="F43" s="24" t="s">
        <v>1244</v>
      </c>
      <c r="G43" s="24" t="s">
        <v>1245</v>
      </c>
      <c r="H43" s="24" t="s">
        <v>1246</v>
      </c>
    </row>
    <row r="44" spans="1:14" ht="38.25">
      <c r="A44" s="24">
        <v>2</v>
      </c>
      <c r="B44" s="24" t="s">
        <v>2093</v>
      </c>
      <c r="C44" s="24" t="s">
        <v>385</v>
      </c>
      <c r="D44" s="24"/>
      <c r="E44" s="306">
        <v>13.6</v>
      </c>
      <c r="F44" s="24" t="s">
        <v>1247</v>
      </c>
      <c r="G44" s="24" t="s">
        <v>1248</v>
      </c>
      <c r="H44" s="24" t="s">
        <v>1246</v>
      </c>
    </row>
    <row r="45" spans="1:14" ht="38.25">
      <c r="A45" s="24">
        <v>3</v>
      </c>
      <c r="B45" s="24" t="s">
        <v>2094</v>
      </c>
      <c r="C45" s="24" t="s">
        <v>385</v>
      </c>
      <c r="D45" s="24"/>
      <c r="E45" s="306">
        <v>2</v>
      </c>
      <c r="F45" s="24" t="s">
        <v>1249</v>
      </c>
      <c r="G45" s="24" t="s">
        <v>1250</v>
      </c>
      <c r="H45" s="24" t="s">
        <v>1246</v>
      </c>
    </row>
    <row r="46" spans="1:14" s="41" customFormat="1" ht="38.25">
      <c r="A46" s="549"/>
      <c r="B46" s="549" t="s">
        <v>2130</v>
      </c>
      <c r="C46" s="550">
        <v>3</v>
      </c>
      <c r="D46" s="546"/>
      <c r="E46" s="551">
        <f>SUM(E43:E45)</f>
        <v>28.6</v>
      </c>
      <c r="F46" s="549"/>
      <c r="G46" s="549"/>
      <c r="H46" s="549"/>
    </row>
    <row r="47" spans="1:14" ht="25.5">
      <c r="A47" s="557"/>
      <c r="B47" s="557" t="s">
        <v>388</v>
      </c>
      <c r="C47" s="558">
        <f>C46+C42+C40+C34+C15+C11</f>
        <v>26</v>
      </c>
      <c r="D47" s="558"/>
      <c r="E47" s="559">
        <f>E46+E42+E40+E34+E15+E11</f>
        <v>132633.94</v>
      </c>
      <c r="F47" s="557"/>
      <c r="G47" s="557"/>
      <c r="H47" s="557"/>
      <c r="N47" s="272"/>
    </row>
    <row r="48" spans="1:14" s="23" customFormat="1">
      <c r="A48" s="369" t="s">
        <v>2933</v>
      </c>
      <c r="B48" s="369"/>
      <c r="C48" s="369"/>
      <c r="D48" s="369"/>
      <c r="E48" s="369"/>
      <c r="F48" s="369"/>
      <c r="G48" s="369"/>
      <c r="H48" s="369"/>
    </row>
    <row r="49" spans="1:8" ht="25.5">
      <c r="A49" s="564">
        <v>1</v>
      </c>
      <c r="B49" s="24" t="s">
        <v>1785</v>
      </c>
      <c r="C49" s="128" t="s">
        <v>361</v>
      </c>
      <c r="D49" s="24" t="s">
        <v>362</v>
      </c>
      <c r="E49" s="306">
        <v>36.700000000000003</v>
      </c>
      <c r="F49" s="24" t="s">
        <v>1253</v>
      </c>
      <c r="G49" s="24"/>
      <c r="H49" s="24" t="s">
        <v>1254</v>
      </c>
    </row>
    <row r="50" spans="1:8" ht="38.25">
      <c r="A50" s="564">
        <v>2</v>
      </c>
      <c r="B50" s="24" t="s">
        <v>1786</v>
      </c>
      <c r="C50" s="128" t="s">
        <v>361</v>
      </c>
      <c r="D50" s="24" t="s">
        <v>362</v>
      </c>
      <c r="E50" s="306">
        <v>127</v>
      </c>
      <c r="F50" s="24" t="s">
        <v>1255</v>
      </c>
      <c r="G50" s="24" t="s">
        <v>1232</v>
      </c>
      <c r="H50" s="24" t="s">
        <v>1256</v>
      </c>
    </row>
    <row r="51" spans="1:8" ht="25.5">
      <c r="A51" s="564">
        <v>3</v>
      </c>
      <c r="B51" s="24" t="s">
        <v>1787</v>
      </c>
      <c r="C51" s="128" t="s">
        <v>361</v>
      </c>
      <c r="D51" s="24" t="s">
        <v>362</v>
      </c>
      <c r="E51" s="306">
        <v>37.700000000000003</v>
      </c>
      <c r="F51" s="24" t="s">
        <v>1257</v>
      </c>
      <c r="G51" s="24" t="s">
        <v>1258</v>
      </c>
      <c r="H51" s="24" t="s">
        <v>1254</v>
      </c>
    </row>
    <row r="52" spans="1:8" s="41" customFormat="1" ht="38.25">
      <c r="A52" s="564">
        <v>4</v>
      </c>
      <c r="B52" s="24" t="s">
        <v>1788</v>
      </c>
      <c r="C52" s="128" t="s">
        <v>361</v>
      </c>
      <c r="D52" s="24" t="s">
        <v>362</v>
      </c>
      <c r="E52" s="306">
        <v>156.80000000000001</v>
      </c>
      <c r="F52" s="24" t="s">
        <v>1259</v>
      </c>
      <c r="G52" s="24" t="s">
        <v>1260</v>
      </c>
      <c r="H52" s="24" t="s">
        <v>1261</v>
      </c>
    </row>
    <row r="53" spans="1:8" ht="51">
      <c r="A53" s="564">
        <v>5</v>
      </c>
      <c r="B53" s="24" t="s">
        <v>1789</v>
      </c>
      <c r="C53" s="128" t="s">
        <v>361</v>
      </c>
      <c r="D53" s="24" t="s">
        <v>362</v>
      </c>
      <c r="E53" s="306">
        <v>81.8</v>
      </c>
      <c r="F53" s="24" t="s">
        <v>1262</v>
      </c>
      <c r="G53" s="24" t="s">
        <v>1263</v>
      </c>
      <c r="H53" s="24" t="s">
        <v>1264</v>
      </c>
    </row>
    <row r="54" spans="1:8" ht="38.25">
      <c r="A54" s="564">
        <v>6</v>
      </c>
      <c r="B54" s="24" t="s">
        <v>1790</v>
      </c>
      <c r="C54" s="128" t="s">
        <v>361</v>
      </c>
      <c r="D54" s="24" t="s">
        <v>362</v>
      </c>
      <c r="E54" s="306">
        <v>64</v>
      </c>
      <c r="F54" s="24" t="s">
        <v>1265</v>
      </c>
      <c r="G54" s="24" t="s">
        <v>1266</v>
      </c>
      <c r="H54" s="24" t="s">
        <v>1310</v>
      </c>
    </row>
    <row r="55" spans="1:8" ht="63.75">
      <c r="A55" s="564">
        <v>7</v>
      </c>
      <c r="B55" s="24" t="s">
        <v>1791</v>
      </c>
      <c r="C55" s="128" t="s">
        <v>361</v>
      </c>
      <c r="D55" s="24" t="s">
        <v>362</v>
      </c>
      <c r="E55" s="306">
        <v>2704.9</v>
      </c>
      <c r="F55" s="24" t="s">
        <v>1267</v>
      </c>
      <c r="G55" s="24" t="s">
        <v>1263</v>
      </c>
      <c r="H55" s="24" t="s">
        <v>1310</v>
      </c>
    </row>
    <row r="56" spans="1:8" ht="38.25">
      <c r="A56" s="564">
        <v>8</v>
      </c>
      <c r="B56" s="24" t="s">
        <v>1792</v>
      </c>
      <c r="C56" s="128" t="s">
        <v>361</v>
      </c>
      <c r="D56" s="24" t="s">
        <v>362</v>
      </c>
      <c r="E56" s="306">
        <v>68</v>
      </c>
      <c r="F56" s="24" t="s">
        <v>1268</v>
      </c>
      <c r="G56" s="24" t="s">
        <v>1269</v>
      </c>
      <c r="H56" s="24" t="s">
        <v>1310</v>
      </c>
    </row>
    <row r="57" spans="1:8" ht="38.25">
      <c r="A57" s="564">
        <v>9</v>
      </c>
      <c r="B57" s="24" t="s">
        <v>1793</v>
      </c>
      <c r="C57" s="128" t="s">
        <v>361</v>
      </c>
      <c r="D57" s="24" t="s">
        <v>362</v>
      </c>
      <c r="E57" s="306">
        <v>194.7</v>
      </c>
      <c r="F57" s="24" t="s">
        <v>1270</v>
      </c>
      <c r="G57" s="24" t="s">
        <v>1263</v>
      </c>
      <c r="H57" s="24" t="s">
        <v>1310</v>
      </c>
    </row>
    <row r="58" spans="1:8" ht="25.5">
      <c r="A58" s="564">
        <v>10</v>
      </c>
      <c r="B58" s="24" t="s">
        <v>1794</v>
      </c>
      <c r="C58" s="128" t="s">
        <v>361</v>
      </c>
      <c r="D58" s="24" t="s">
        <v>362</v>
      </c>
      <c r="E58" s="306">
        <v>676</v>
      </c>
      <c r="F58" s="24" t="s">
        <v>1271</v>
      </c>
      <c r="G58" s="24" t="s">
        <v>1207</v>
      </c>
      <c r="H58" s="24" t="s">
        <v>1254</v>
      </c>
    </row>
    <row r="59" spans="1:8" ht="25.5">
      <c r="A59" s="564">
        <v>11</v>
      </c>
      <c r="B59" s="24" t="s">
        <v>1795</v>
      </c>
      <c r="C59" s="128" t="s">
        <v>361</v>
      </c>
      <c r="D59" s="24" t="s">
        <v>362</v>
      </c>
      <c r="E59" s="306">
        <v>1255</v>
      </c>
      <c r="F59" s="24" t="s">
        <v>1272</v>
      </c>
      <c r="G59" s="24" t="s">
        <v>1207</v>
      </c>
      <c r="H59" s="24" t="s">
        <v>1273</v>
      </c>
    </row>
    <row r="60" spans="1:8" ht="25.5">
      <c r="A60" s="564">
        <v>12</v>
      </c>
      <c r="B60" s="24" t="s">
        <v>1796</v>
      </c>
      <c r="C60" s="128" t="s">
        <v>361</v>
      </c>
      <c r="D60" s="24" t="s">
        <v>362</v>
      </c>
      <c r="E60" s="306">
        <v>33</v>
      </c>
      <c r="F60" s="24" t="s">
        <v>1274</v>
      </c>
      <c r="G60" s="24" t="s">
        <v>1207</v>
      </c>
      <c r="H60" s="24" t="s">
        <v>1275</v>
      </c>
    </row>
    <row r="61" spans="1:8" ht="25.5">
      <c r="A61" s="564">
        <v>13</v>
      </c>
      <c r="B61" s="24" t="s">
        <v>1797</v>
      </c>
      <c r="C61" s="128" t="s">
        <v>361</v>
      </c>
      <c r="D61" s="24" t="s">
        <v>362</v>
      </c>
      <c r="E61" s="306">
        <v>150</v>
      </c>
      <c r="F61" s="24" t="s">
        <v>1276</v>
      </c>
      <c r="G61" s="24" t="s">
        <v>1207</v>
      </c>
      <c r="H61" s="24" t="s">
        <v>1275</v>
      </c>
    </row>
    <row r="62" spans="1:8" ht="25.5">
      <c r="A62" s="564">
        <v>14</v>
      </c>
      <c r="B62" s="24" t="s">
        <v>1798</v>
      </c>
      <c r="C62" s="128" t="s">
        <v>361</v>
      </c>
      <c r="D62" s="24" t="s">
        <v>362</v>
      </c>
      <c r="E62" s="306">
        <v>160</v>
      </c>
      <c r="F62" s="24" t="s">
        <v>1277</v>
      </c>
      <c r="G62" s="24" t="s">
        <v>1207</v>
      </c>
      <c r="H62" s="24" t="s">
        <v>1275</v>
      </c>
    </row>
    <row r="63" spans="1:8" ht="25.5">
      <c r="A63" s="564">
        <v>15</v>
      </c>
      <c r="B63" s="24" t="s">
        <v>1799</v>
      </c>
      <c r="C63" s="128" t="s">
        <v>361</v>
      </c>
      <c r="D63" s="24" t="s">
        <v>362</v>
      </c>
      <c r="E63" s="306">
        <v>51.1</v>
      </c>
      <c r="F63" s="24" t="s">
        <v>1278</v>
      </c>
      <c r="G63" s="24" t="s">
        <v>1279</v>
      </c>
      <c r="H63" s="24" t="s">
        <v>1280</v>
      </c>
    </row>
    <row r="64" spans="1:8" ht="51">
      <c r="A64" s="564">
        <v>16</v>
      </c>
      <c r="B64" s="24" t="s">
        <v>1778</v>
      </c>
      <c r="C64" s="128" t="s">
        <v>361</v>
      </c>
      <c r="D64" s="24" t="s">
        <v>362</v>
      </c>
      <c r="E64" s="306">
        <v>1572</v>
      </c>
      <c r="F64" s="24" t="s">
        <v>1281</v>
      </c>
      <c r="G64" s="24" t="s">
        <v>1282</v>
      </c>
      <c r="H64" s="24" t="s">
        <v>1283</v>
      </c>
    </row>
    <row r="65" spans="1:8" ht="63.75">
      <c r="A65" s="564">
        <v>17</v>
      </c>
      <c r="B65" s="24" t="s">
        <v>1800</v>
      </c>
      <c r="C65" s="128" t="s">
        <v>361</v>
      </c>
      <c r="D65" s="24" t="s">
        <v>362</v>
      </c>
      <c r="E65" s="306">
        <v>285.5</v>
      </c>
      <c r="F65" s="24" t="s">
        <v>1284</v>
      </c>
      <c r="G65" s="24" t="s">
        <v>1207</v>
      </c>
      <c r="H65" s="24" t="s">
        <v>1275</v>
      </c>
    </row>
    <row r="66" spans="1:8" ht="51">
      <c r="A66" s="564">
        <v>18</v>
      </c>
      <c r="B66" s="24" t="s">
        <v>1801</v>
      </c>
      <c r="C66" s="128" t="s">
        <v>361</v>
      </c>
      <c r="D66" s="24" t="s">
        <v>362</v>
      </c>
      <c r="E66" s="306">
        <v>589</v>
      </c>
      <c r="F66" s="24" t="s">
        <v>1285</v>
      </c>
      <c r="G66" s="24" t="s">
        <v>1218</v>
      </c>
      <c r="H66" s="24" t="s">
        <v>1286</v>
      </c>
    </row>
    <row r="67" spans="1:8" ht="63.75">
      <c r="A67" s="564">
        <v>19</v>
      </c>
      <c r="B67" s="24" t="s">
        <v>1802</v>
      </c>
      <c r="C67" s="128" t="s">
        <v>361</v>
      </c>
      <c r="D67" s="24" t="s">
        <v>362</v>
      </c>
      <c r="E67" s="306">
        <v>1400.2</v>
      </c>
      <c r="F67" s="24" t="s">
        <v>1287</v>
      </c>
      <c r="G67" s="24" t="s">
        <v>1288</v>
      </c>
      <c r="H67" s="24" t="s">
        <v>1289</v>
      </c>
    </row>
    <row r="68" spans="1:8" ht="63.75">
      <c r="A68" s="564">
        <v>20</v>
      </c>
      <c r="B68" s="24" t="s">
        <v>1803</v>
      </c>
      <c r="C68" s="128" t="s">
        <v>361</v>
      </c>
      <c r="D68" s="24" t="s">
        <v>362</v>
      </c>
      <c r="E68" s="306">
        <v>860.6</v>
      </c>
      <c r="F68" s="24" t="s">
        <v>1290</v>
      </c>
      <c r="G68" s="24" t="s">
        <v>1288</v>
      </c>
      <c r="H68" s="24" t="s">
        <v>1291</v>
      </c>
    </row>
    <row r="69" spans="1:8" ht="25.5">
      <c r="A69" s="564">
        <v>21</v>
      </c>
      <c r="B69" s="24" t="s">
        <v>1804</v>
      </c>
      <c r="C69" s="128" t="s">
        <v>361</v>
      </c>
      <c r="D69" s="24" t="s">
        <v>362</v>
      </c>
      <c r="E69" s="306">
        <v>192</v>
      </c>
      <c r="F69" s="24" t="s">
        <v>1292</v>
      </c>
      <c r="G69" s="24" t="s">
        <v>1288</v>
      </c>
      <c r="H69" s="24" t="s">
        <v>1293</v>
      </c>
    </row>
    <row r="70" spans="1:8" ht="25.5">
      <c r="A70" s="564">
        <v>22</v>
      </c>
      <c r="B70" s="24" t="s">
        <v>1805</v>
      </c>
      <c r="C70" s="128" t="s">
        <v>361</v>
      </c>
      <c r="D70" s="24" t="s">
        <v>362</v>
      </c>
      <c r="E70" s="306">
        <v>376</v>
      </c>
      <c r="F70" s="24" t="s">
        <v>1294</v>
      </c>
      <c r="G70" s="24" t="s">
        <v>1288</v>
      </c>
      <c r="H70" s="24" t="s">
        <v>1293</v>
      </c>
    </row>
    <row r="71" spans="1:8" ht="38.25">
      <c r="A71" s="564">
        <v>23</v>
      </c>
      <c r="B71" s="24" t="s">
        <v>1806</v>
      </c>
      <c r="C71" s="128" t="s">
        <v>361</v>
      </c>
      <c r="D71" s="24" t="s">
        <v>362</v>
      </c>
      <c r="E71" s="306">
        <v>488</v>
      </c>
      <c r="F71" s="24" t="s">
        <v>1295</v>
      </c>
      <c r="G71" s="24" t="s">
        <v>1210</v>
      </c>
      <c r="H71" s="24" t="s">
        <v>1256</v>
      </c>
    </row>
    <row r="72" spans="1:8" ht="38.25">
      <c r="A72" s="564">
        <v>24</v>
      </c>
      <c r="B72" s="24" t="s">
        <v>1807</v>
      </c>
      <c r="C72" s="128" t="s">
        <v>361</v>
      </c>
      <c r="D72" s="24" t="s">
        <v>362</v>
      </c>
      <c r="E72" s="306">
        <v>687</v>
      </c>
      <c r="F72" s="24" t="s">
        <v>1296</v>
      </c>
      <c r="G72" s="24" t="s">
        <v>1210</v>
      </c>
      <c r="H72" s="24" t="s">
        <v>1297</v>
      </c>
    </row>
    <row r="73" spans="1:8" ht="38.25">
      <c r="A73" s="564">
        <v>25</v>
      </c>
      <c r="B73" s="24" t="s">
        <v>1808</v>
      </c>
      <c r="C73" s="128" t="s">
        <v>361</v>
      </c>
      <c r="D73" s="24" t="s">
        <v>362</v>
      </c>
      <c r="E73" s="306">
        <v>262</v>
      </c>
      <c r="F73" s="24" t="s">
        <v>1298</v>
      </c>
      <c r="G73" s="24" t="s">
        <v>1207</v>
      </c>
      <c r="H73" s="24" t="s">
        <v>1299</v>
      </c>
    </row>
    <row r="74" spans="1:8" ht="25.5">
      <c r="A74" s="564">
        <v>26</v>
      </c>
      <c r="B74" s="24" t="s">
        <v>1809</v>
      </c>
      <c r="C74" s="128" t="s">
        <v>361</v>
      </c>
      <c r="D74" s="24" t="s">
        <v>362</v>
      </c>
      <c r="E74" s="306">
        <v>1102.5</v>
      </c>
      <c r="F74" s="24" t="s">
        <v>1300</v>
      </c>
      <c r="G74" s="24" t="s">
        <v>1241</v>
      </c>
      <c r="H74" s="24" t="s">
        <v>1301</v>
      </c>
    </row>
    <row r="75" spans="1:8" ht="25.5">
      <c r="A75" s="564">
        <v>27</v>
      </c>
      <c r="B75" s="24" t="s">
        <v>1810</v>
      </c>
      <c r="C75" s="128" t="s">
        <v>361</v>
      </c>
      <c r="D75" s="24" t="s">
        <v>362</v>
      </c>
      <c r="E75" s="306">
        <v>662.6</v>
      </c>
      <c r="F75" s="24" t="s">
        <v>1302</v>
      </c>
      <c r="G75" s="24" t="s">
        <v>1218</v>
      </c>
      <c r="H75" s="24" t="s">
        <v>1301</v>
      </c>
    </row>
    <row r="76" spans="1:8" ht="25.5">
      <c r="A76" s="564">
        <v>28</v>
      </c>
      <c r="B76" s="24" t="s">
        <v>1772</v>
      </c>
      <c r="C76" s="128" t="s">
        <v>361</v>
      </c>
      <c r="D76" s="24" t="s">
        <v>362</v>
      </c>
      <c r="E76" s="306">
        <v>6.9</v>
      </c>
      <c r="F76" s="24" t="s">
        <v>1303</v>
      </c>
      <c r="G76" s="24" t="s">
        <v>1210</v>
      </c>
      <c r="H76" s="24" t="s">
        <v>1301</v>
      </c>
    </row>
    <row r="77" spans="1:8" ht="38.25">
      <c r="A77" s="564">
        <v>29</v>
      </c>
      <c r="B77" s="24" t="s">
        <v>1811</v>
      </c>
      <c r="C77" s="128" t="s">
        <v>361</v>
      </c>
      <c r="D77" s="24" t="s">
        <v>362</v>
      </c>
      <c r="E77" s="306">
        <v>224</v>
      </c>
      <c r="F77" s="24" t="s">
        <v>1304</v>
      </c>
      <c r="G77" s="24" t="s">
        <v>1305</v>
      </c>
      <c r="H77" s="24" t="s">
        <v>1306</v>
      </c>
    </row>
    <row r="78" spans="1:8" s="41" customFormat="1">
      <c r="A78" s="552"/>
      <c r="B78" s="552" t="s">
        <v>363</v>
      </c>
      <c r="C78" s="553">
        <v>29</v>
      </c>
      <c r="D78" s="554"/>
      <c r="E78" s="555">
        <f>SUM(E49:E77)</f>
        <v>14505.000000000002</v>
      </c>
      <c r="F78" s="552"/>
      <c r="G78" s="552"/>
      <c r="H78" s="552"/>
    </row>
    <row r="79" spans="1:8" ht="38.25">
      <c r="A79" s="564">
        <v>1</v>
      </c>
      <c r="B79" s="24" t="s">
        <v>1812</v>
      </c>
      <c r="C79" s="128" t="s">
        <v>361</v>
      </c>
      <c r="D79" s="24" t="s">
        <v>391</v>
      </c>
      <c r="E79" s="306">
        <v>32</v>
      </c>
      <c r="F79" s="24" t="s">
        <v>1307</v>
      </c>
      <c r="G79" s="24" t="s">
        <v>1232</v>
      </c>
      <c r="H79" s="24" t="s">
        <v>1308</v>
      </c>
    </row>
    <row r="80" spans="1:8" ht="38.25">
      <c r="A80" s="564">
        <v>2</v>
      </c>
      <c r="B80" s="24" t="s">
        <v>1813</v>
      </c>
      <c r="C80" s="128" t="s">
        <v>361</v>
      </c>
      <c r="D80" s="24" t="s">
        <v>391</v>
      </c>
      <c r="E80" s="306">
        <v>551.6</v>
      </c>
      <c r="F80" s="24" t="s">
        <v>1309</v>
      </c>
      <c r="G80" s="24" t="s">
        <v>1232</v>
      </c>
      <c r="H80" s="24" t="s">
        <v>1310</v>
      </c>
    </row>
    <row r="81" spans="1:8" ht="25.5">
      <c r="A81" s="564">
        <v>3</v>
      </c>
      <c r="B81" s="24" t="s">
        <v>1814</v>
      </c>
      <c r="C81" s="128" t="s">
        <v>361</v>
      </c>
      <c r="D81" s="24" t="s">
        <v>391</v>
      </c>
      <c r="E81" s="306">
        <v>385</v>
      </c>
      <c r="F81" s="24" t="s">
        <v>1311</v>
      </c>
      <c r="G81" s="24" t="s">
        <v>1232</v>
      </c>
      <c r="H81" s="24" t="s">
        <v>1256</v>
      </c>
    </row>
    <row r="82" spans="1:8" ht="25.5">
      <c r="A82" s="564">
        <v>4</v>
      </c>
      <c r="B82" s="24" t="s">
        <v>1815</v>
      </c>
      <c r="C82" s="128" t="s">
        <v>361</v>
      </c>
      <c r="D82" s="24" t="s">
        <v>391</v>
      </c>
      <c r="E82" s="306">
        <v>24.8</v>
      </c>
      <c r="F82" s="24" t="s">
        <v>1312</v>
      </c>
      <c r="G82" s="24" t="s">
        <v>1313</v>
      </c>
      <c r="H82" s="24" t="s">
        <v>1254</v>
      </c>
    </row>
    <row r="83" spans="1:8" ht="38.25">
      <c r="A83" s="564">
        <v>5</v>
      </c>
      <c r="B83" s="24" t="s">
        <v>1816</v>
      </c>
      <c r="C83" s="128" t="s">
        <v>361</v>
      </c>
      <c r="D83" s="24" t="s">
        <v>391</v>
      </c>
      <c r="E83" s="306">
        <v>23.1</v>
      </c>
      <c r="F83" s="24" t="s">
        <v>1314</v>
      </c>
      <c r="G83" s="24" t="s">
        <v>1232</v>
      </c>
      <c r="H83" s="24" t="s">
        <v>1286</v>
      </c>
    </row>
    <row r="84" spans="1:8" ht="38.25">
      <c r="A84" s="564">
        <v>6</v>
      </c>
      <c r="B84" s="24" t="s">
        <v>1817</v>
      </c>
      <c r="C84" s="128" t="s">
        <v>361</v>
      </c>
      <c r="D84" s="24" t="s">
        <v>391</v>
      </c>
      <c r="E84" s="306">
        <v>40.700000000000003</v>
      </c>
      <c r="F84" s="24" t="s">
        <v>1315</v>
      </c>
      <c r="G84" s="24" t="s">
        <v>1263</v>
      </c>
      <c r="H84" s="24" t="s">
        <v>1299</v>
      </c>
    </row>
    <row r="85" spans="1:8" ht="25.5">
      <c r="A85" s="564">
        <v>7</v>
      </c>
      <c r="B85" s="24" t="s">
        <v>1818</v>
      </c>
      <c r="C85" s="128" t="s">
        <v>361</v>
      </c>
      <c r="D85" s="24" t="s">
        <v>391</v>
      </c>
      <c r="E85" s="306">
        <v>9.6999999999999993</v>
      </c>
      <c r="F85" s="24" t="s">
        <v>1316</v>
      </c>
      <c r="G85" s="24" t="s">
        <v>1263</v>
      </c>
      <c r="H85" s="24" t="s">
        <v>1317</v>
      </c>
    </row>
    <row r="86" spans="1:8" ht="38.25">
      <c r="A86" s="564">
        <v>8</v>
      </c>
      <c r="B86" s="24" t="s">
        <v>1819</v>
      </c>
      <c r="C86" s="128" t="s">
        <v>361</v>
      </c>
      <c r="D86" s="24" t="s">
        <v>391</v>
      </c>
      <c r="E86" s="306">
        <v>4.5</v>
      </c>
      <c r="F86" s="24" t="s">
        <v>1318</v>
      </c>
      <c r="G86" s="24" t="s">
        <v>1263</v>
      </c>
      <c r="H86" s="24" t="s">
        <v>1301</v>
      </c>
    </row>
    <row r="87" spans="1:8" ht="38.25">
      <c r="A87" s="564">
        <v>9</v>
      </c>
      <c r="B87" s="24" t="s">
        <v>1820</v>
      </c>
      <c r="C87" s="128" t="s">
        <v>361</v>
      </c>
      <c r="D87" s="24" t="s">
        <v>391</v>
      </c>
      <c r="E87" s="306">
        <v>14</v>
      </c>
      <c r="F87" s="24" t="s">
        <v>1319</v>
      </c>
      <c r="G87" s="24" t="s">
        <v>1241</v>
      </c>
      <c r="H87" s="24" t="s">
        <v>1320</v>
      </c>
    </row>
    <row r="88" spans="1:8" ht="38.25">
      <c r="A88" s="564">
        <v>10</v>
      </c>
      <c r="B88" s="24" t="s">
        <v>1821</v>
      </c>
      <c r="C88" s="128" t="s">
        <v>361</v>
      </c>
      <c r="D88" s="24" t="s">
        <v>391</v>
      </c>
      <c r="E88" s="306">
        <v>12</v>
      </c>
      <c r="F88" s="24" t="s">
        <v>1321</v>
      </c>
      <c r="G88" s="24" t="s">
        <v>1238</v>
      </c>
      <c r="H88" s="24" t="s">
        <v>1254</v>
      </c>
    </row>
    <row r="89" spans="1:8" ht="38.25">
      <c r="A89" s="564">
        <v>11</v>
      </c>
      <c r="B89" s="24" t="s">
        <v>1822</v>
      </c>
      <c r="C89" s="128" t="s">
        <v>361</v>
      </c>
      <c r="D89" s="24" t="s">
        <v>391</v>
      </c>
      <c r="E89" s="306" t="s">
        <v>1322</v>
      </c>
      <c r="F89" s="24" t="s">
        <v>1323</v>
      </c>
      <c r="G89" s="24" t="s">
        <v>1216</v>
      </c>
      <c r="H89" s="24" t="s">
        <v>1275</v>
      </c>
    </row>
    <row r="90" spans="1:8" ht="63.75">
      <c r="A90" s="564">
        <v>12</v>
      </c>
      <c r="B90" s="24" t="s">
        <v>1823</v>
      </c>
      <c r="C90" s="128" t="s">
        <v>361</v>
      </c>
      <c r="D90" s="24" t="s">
        <v>391</v>
      </c>
      <c r="E90" s="306">
        <v>73.599999999999994</v>
      </c>
      <c r="F90" s="24" t="s">
        <v>1324</v>
      </c>
      <c r="G90" s="24" t="s">
        <v>1325</v>
      </c>
      <c r="H90" s="24" t="s">
        <v>1326</v>
      </c>
    </row>
    <row r="91" spans="1:8" ht="38.25">
      <c r="A91" s="564">
        <v>13</v>
      </c>
      <c r="B91" s="24" t="s">
        <v>1824</v>
      </c>
      <c r="C91" s="128" t="s">
        <v>361</v>
      </c>
      <c r="D91" s="24" t="s">
        <v>391</v>
      </c>
      <c r="E91" s="306">
        <v>10.3</v>
      </c>
      <c r="F91" s="24" t="s">
        <v>1327</v>
      </c>
      <c r="G91" s="24" t="s">
        <v>1325</v>
      </c>
      <c r="H91" s="24" t="s">
        <v>1326</v>
      </c>
    </row>
    <row r="92" spans="1:8" ht="140.25">
      <c r="A92" s="564">
        <v>14</v>
      </c>
      <c r="B92" s="24" t="s">
        <v>1825</v>
      </c>
      <c r="C92" s="128" t="s">
        <v>361</v>
      </c>
      <c r="D92" s="24" t="s">
        <v>391</v>
      </c>
      <c r="E92" s="306">
        <v>276.5</v>
      </c>
      <c r="F92" s="24" t="s">
        <v>1328</v>
      </c>
      <c r="G92" s="24" t="s">
        <v>1325</v>
      </c>
      <c r="H92" s="24" t="s">
        <v>1326</v>
      </c>
    </row>
    <row r="93" spans="1:8" ht="63.75">
      <c r="A93" s="564">
        <v>15</v>
      </c>
      <c r="B93" s="24" t="s">
        <v>1784</v>
      </c>
      <c r="C93" s="128" t="s">
        <v>361</v>
      </c>
      <c r="D93" s="24" t="s">
        <v>391</v>
      </c>
      <c r="E93" s="306">
        <v>65.7</v>
      </c>
      <c r="F93" s="24" t="s">
        <v>1329</v>
      </c>
      <c r="G93" s="24" t="s">
        <v>1325</v>
      </c>
      <c r="H93" s="24" t="s">
        <v>1326</v>
      </c>
    </row>
    <row r="94" spans="1:8" ht="38.25">
      <c r="A94" s="564">
        <v>16</v>
      </c>
      <c r="B94" s="24" t="s">
        <v>1826</v>
      </c>
      <c r="C94" s="128" t="s">
        <v>361</v>
      </c>
      <c r="D94" s="24" t="s">
        <v>391</v>
      </c>
      <c r="E94" s="306">
        <v>21</v>
      </c>
      <c r="F94" s="24" t="s">
        <v>1330</v>
      </c>
      <c r="G94" s="24" t="s">
        <v>1331</v>
      </c>
      <c r="H94" s="24" t="s">
        <v>1256</v>
      </c>
    </row>
    <row r="95" spans="1:8" ht="51">
      <c r="A95" s="564">
        <v>17</v>
      </c>
      <c r="B95" s="24" t="s">
        <v>1827</v>
      </c>
      <c r="C95" s="128" t="s">
        <v>361</v>
      </c>
      <c r="D95" s="24" t="s">
        <v>391</v>
      </c>
      <c r="E95" s="306">
        <v>19.100000000000001</v>
      </c>
      <c r="F95" s="24" t="s">
        <v>1332</v>
      </c>
      <c r="G95" s="24" t="s">
        <v>1331</v>
      </c>
      <c r="H95" s="24" t="s">
        <v>1256</v>
      </c>
    </row>
    <row r="96" spans="1:8" ht="25.5">
      <c r="A96" s="564">
        <v>18</v>
      </c>
      <c r="B96" s="24" t="s">
        <v>1828</v>
      </c>
      <c r="C96" s="128" t="s">
        <v>361</v>
      </c>
      <c r="D96" s="24" t="s">
        <v>391</v>
      </c>
      <c r="E96" s="306">
        <v>20</v>
      </c>
      <c r="F96" s="24" t="s">
        <v>1333</v>
      </c>
      <c r="G96" s="24" t="s">
        <v>1288</v>
      </c>
      <c r="H96" s="24" t="s">
        <v>1254</v>
      </c>
    </row>
    <row r="97" spans="1:8" ht="25.5">
      <c r="A97" s="564">
        <v>19</v>
      </c>
      <c r="B97" s="24" t="s">
        <v>1829</v>
      </c>
      <c r="C97" s="128" t="s">
        <v>361</v>
      </c>
      <c r="D97" s="24" t="s">
        <v>391</v>
      </c>
      <c r="E97" s="306">
        <v>7.5</v>
      </c>
      <c r="F97" s="24" t="s">
        <v>1334</v>
      </c>
      <c r="G97" s="24" t="s">
        <v>1288</v>
      </c>
      <c r="H97" s="24" t="s">
        <v>1254</v>
      </c>
    </row>
    <row r="98" spans="1:8" ht="25.5">
      <c r="A98" s="564">
        <v>20</v>
      </c>
      <c r="B98" s="24" t="s">
        <v>1805</v>
      </c>
      <c r="C98" s="128" t="s">
        <v>361</v>
      </c>
      <c r="D98" s="24" t="s">
        <v>391</v>
      </c>
      <c r="E98" s="306">
        <v>6.5</v>
      </c>
      <c r="F98" s="24" t="s">
        <v>1335</v>
      </c>
      <c r="G98" s="24" t="s">
        <v>1288</v>
      </c>
      <c r="H98" s="24" t="s">
        <v>1254</v>
      </c>
    </row>
    <row r="99" spans="1:8" ht="38.25">
      <c r="A99" s="564">
        <v>21</v>
      </c>
      <c r="B99" s="24" t="s">
        <v>1830</v>
      </c>
      <c r="C99" s="128" t="s">
        <v>361</v>
      </c>
      <c r="D99" s="24" t="s">
        <v>391</v>
      </c>
      <c r="E99" s="306">
        <v>9.4</v>
      </c>
      <c r="F99" s="24" t="s">
        <v>1336</v>
      </c>
      <c r="G99" s="24" t="s">
        <v>1220</v>
      </c>
      <c r="H99" s="24" t="s">
        <v>1337</v>
      </c>
    </row>
    <row r="100" spans="1:8" ht="38.25">
      <c r="A100" s="564">
        <v>22</v>
      </c>
      <c r="B100" s="24" t="s">
        <v>1831</v>
      </c>
      <c r="C100" s="128" t="s">
        <v>361</v>
      </c>
      <c r="D100" s="24" t="s">
        <v>391</v>
      </c>
      <c r="E100" s="306">
        <v>16</v>
      </c>
      <c r="F100" s="24" t="s">
        <v>1338</v>
      </c>
      <c r="G100" s="24" t="s">
        <v>1220</v>
      </c>
      <c r="H100" s="24" t="s">
        <v>1337</v>
      </c>
    </row>
    <row r="101" spans="1:8" ht="51">
      <c r="A101" s="564">
        <v>23</v>
      </c>
      <c r="B101" s="24" t="s">
        <v>1832</v>
      </c>
      <c r="C101" s="128" t="s">
        <v>361</v>
      </c>
      <c r="D101" s="24" t="s">
        <v>391</v>
      </c>
      <c r="E101" s="306">
        <v>70.099999999999994</v>
      </c>
      <c r="F101" s="24" t="s">
        <v>1339</v>
      </c>
      <c r="G101" s="24" t="s">
        <v>1220</v>
      </c>
      <c r="H101" s="24" t="s">
        <v>1264</v>
      </c>
    </row>
    <row r="102" spans="1:8" ht="25.5">
      <c r="A102" s="564">
        <v>24</v>
      </c>
      <c r="B102" s="24" t="s">
        <v>1785</v>
      </c>
      <c r="C102" s="128" t="s">
        <v>361</v>
      </c>
      <c r="D102" s="24" t="s">
        <v>391</v>
      </c>
      <c r="E102" s="306">
        <v>10.5</v>
      </c>
      <c r="F102" s="24" t="s">
        <v>1340</v>
      </c>
      <c r="G102" s="24" t="s">
        <v>1218</v>
      </c>
      <c r="H102" s="24" t="s">
        <v>1264</v>
      </c>
    </row>
    <row r="103" spans="1:8" ht="38.25">
      <c r="A103" s="564">
        <v>25</v>
      </c>
      <c r="B103" s="24" t="s">
        <v>1833</v>
      </c>
      <c r="C103" s="128" t="s">
        <v>361</v>
      </c>
      <c r="D103" s="24" t="s">
        <v>391</v>
      </c>
      <c r="E103" s="306">
        <v>1401</v>
      </c>
      <c r="F103" s="24" t="s">
        <v>1341</v>
      </c>
      <c r="G103" s="24" t="s">
        <v>1238</v>
      </c>
      <c r="H103" s="24" t="s">
        <v>1342</v>
      </c>
    </row>
    <row r="104" spans="1:8" ht="25.5">
      <c r="A104" s="564">
        <v>26</v>
      </c>
      <c r="B104" s="24" t="s">
        <v>1834</v>
      </c>
      <c r="C104" s="128" t="s">
        <v>361</v>
      </c>
      <c r="D104" s="24" t="s">
        <v>391</v>
      </c>
      <c r="E104" s="306">
        <v>1.1000000000000001</v>
      </c>
      <c r="F104" s="24" t="s">
        <v>1343</v>
      </c>
      <c r="G104" s="24" t="s">
        <v>1238</v>
      </c>
      <c r="H104" s="24" t="s">
        <v>1342</v>
      </c>
    </row>
    <row r="105" spans="1:8" ht="38.25">
      <c r="A105" s="564">
        <v>27</v>
      </c>
      <c r="B105" s="24" t="s">
        <v>1835</v>
      </c>
      <c r="C105" s="128" t="s">
        <v>361</v>
      </c>
      <c r="D105" s="24" t="s">
        <v>391</v>
      </c>
      <c r="E105" s="306">
        <v>0.9</v>
      </c>
      <c r="F105" s="24" t="s">
        <v>1344</v>
      </c>
      <c r="G105" s="24" t="s">
        <v>1238</v>
      </c>
      <c r="H105" s="24" t="s">
        <v>1342</v>
      </c>
    </row>
    <row r="106" spans="1:8" ht="38.25">
      <c r="A106" s="564">
        <v>28</v>
      </c>
      <c r="B106" s="24" t="s">
        <v>1836</v>
      </c>
      <c r="C106" s="128" t="s">
        <v>361</v>
      </c>
      <c r="D106" s="24" t="s">
        <v>391</v>
      </c>
      <c r="E106" s="306">
        <v>33</v>
      </c>
      <c r="F106" s="24" t="s">
        <v>1345</v>
      </c>
      <c r="G106" s="24" t="s">
        <v>1346</v>
      </c>
      <c r="H106" s="24" t="s">
        <v>1264</v>
      </c>
    </row>
    <row r="107" spans="1:8" ht="38.25">
      <c r="A107" s="564">
        <v>29</v>
      </c>
      <c r="B107" s="24" t="s">
        <v>1837</v>
      </c>
      <c r="C107" s="128" t="s">
        <v>361</v>
      </c>
      <c r="D107" s="24" t="s">
        <v>391</v>
      </c>
      <c r="E107" s="306">
        <v>11</v>
      </c>
      <c r="F107" s="24" t="s">
        <v>1347</v>
      </c>
      <c r="G107" s="24" t="s">
        <v>1346</v>
      </c>
      <c r="H107" s="24" t="s">
        <v>1264</v>
      </c>
    </row>
    <row r="108" spans="1:8" ht="38.25">
      <c r="A108" s="564">
        <v>30</v>
      </c>
      <c r="B108" s="24" t="s">
        <v>1838</v>
      </c>
      <c r="C108" s="128" t="s">
        <v>361</v>
      </c>
      <c r="D108" s="24" t="s">
        <v>391</v>
      </c>
      <c r="E108" s="306">
        <v>110</v>
      </c>
      <c r="F108" s="24" t="s">
        <v>1348</v>
      </c>
      <c r="G108" s="24" t="s">
        <v>1346</v>
      </c>
      <c r="H108" s="24" t="s">
        <v>1264</v>
      </c>
    </row>
    <row r="109" spans="1:8" ht="38.25">
      <c r="A109" s="564">
        <v>31</v>
      </c>
      <c r="B109" s="24" t="s">
        <v>1839</v>
      </c>
      <c r="C109" s="128" t="s">
        <v>361</v>
      </c>
      <c r="D109" s="24" t="s">
        <v>391</v>
      </c>
      <c r="E109" s="306">
        <v>898</v>
      </c>
      <c r="F109" s="24" t="s">
        <v>1349</v>
      </c>
      <c r="G109" s="24" t="s">
        <v>1350</v>
      </c>
      <c r="H109" s="24" t="s">
        <v>1351</v>
      </c>
    </row>
    <row r="110" spans="1:8" ht="25.5">
      <c r="A110" s="564">
        <v>32</v>
      </c>
      <c r="B110" s="24" t="s">
        <v>1840</v>
      </c>
      <c r="C110" s="128" t="s">
        <v>361</v>
      </c>
      <c r="D110" s="24" t="s">
        <v>391</v>
      </c>
      <c r="E110" s="306">
        <v>51.7</v>
      </c>
      <c r="F110" s="24" t="s">
        <v>1352</v>
      </c>
      <c r="G110" s="24" t="s">
        <v>1350</v>
      </c>
      <c r="H110" s="24" t="s">
        <v>1264</v>
      </c>
    </row>
    <row r="111" spans="1:8" ht="38.25">
      <c r="A111" s="564">
        <v>33</v>
      </c>
      <c r="B111" s="24" t="s">
        <v>1841</v>
      </c>
      <c r="C111" s="128" t="s">
        <v>361</v>
      </c>
      <c r="D111" s="24" t="s">
        <v>391</v>
      </c>
      <c r="E111" s="306">
        <v>689</v>
      </c>
      <c r="F111" s="24" t="s">
        <v>1353</v>
      </c>
      <c r="G111" s="24" t="s">
        <v>1350</v>
      </c>
      <c r="H111" s="24" t="s">
        <v>1351</v>
      </c>
    </row>
    <row r="112" spans="1:8" ht="25.5">
      <c r="A112" s="564">
        <v>34</v>
      </c>
      <c r="B112" s="24" t="s">
        <v>1842</v>
      </c>
      <c r="C112" s="128" t="s">
        <v>361</v>
      </c>
      <c r="D112" s="24" t="s">
        <v>391</v>
      </c>
      <c r="E112" s="306">
        <v>127</v>
      </c>
      <c r="F112" s="24" t="s">
        <v>1354</v>
      </c>
      <c r="G112" s="24" t="s">
        <v>1355</v>
      </c>
      <c r="H112" s="24" t="s">
        <v>1356</v>
      </c>
    </row>
    <row r="113" spans="1:8" ht="25.5">
      <c r="A113" s="564">
        <v>35</v>
      </c>
      <c r="B113" s="24" t="s">
        <v>1843</v>
      </c>
      <c r="C113" s="128" t="s">
        <v>361</v>
      </c>
      <c r="D113" s="24" t="s">
        <v>391</v>
      </c>
      <c r="E113" s="306">
        <v>83</v>
      </c>
      <c r="F113" s="24" t="s">
        <v>1357</v>
      </c>
      <c r="G113" s="24" t="s">
        <v>1228</v>
      </c>
      <c r="H113" s="24" t="s">
        <v>1358</v>
      </c>
    </row>
    <row r="114" spans="1:8" ht="25.5">
      <c r="A114" s="564">
        <v>36</v>
      </c>
      <c r="B114" s="24" t="s">
        <v>1844</v>
      </c>
      <c r="C114" s="128" t="s">
        <v>361</v>
      </c>
      <c r="D114" s="24" t="s">
        <v>391</v>
      </c>
      <c r="E114" s="306">
        <v>14.6</v>
      </c>
      <c r="F114" s="24" t="s">
        <v>1359</v>
      </c>
      <c r="G114" s="24" t="s">
        <v>1228</v>
      </c>
      <c r="H114" s="24" t="s">
        <v>1254</v>
      </c>
    </row>
    <row r="115" spans="1:8" ht="25.5">
      <c r="A115" s="564">
        <v>37</v>
      </c>
      <c r="B115" s="24" t="s">
        <v>1845</v>
      </c>
      <c r="C115" s="128" t="s">
        <v>361</v>
      </c>
      <c r="D115" s="24" t="s">
        <v>391</v>
      </c>
      <c r="E115" s="306">
        <v>57.6</v>
      </c>
      <c r="F115" s="24" t="s">
        <v>1360</v>
      </c>
      <c r="G115" s="24" t="s">
        <v>1361</v>
      </c>
      <c r="H115" s="24" t="s">
        <v>1275</v>
      </c>
    </row>
    <row r="116" spans="1:8" ht="25.5">
      <c r="A116" s="564">
        <v>38</v>
      </c>
      <c r="B116" s="24" t="s">
        <v>1846</v>
      </c>
      <c r="C116" s="128" t="s">
        <v>361</v>
      </c>
      <c r="D116" s="24" t="s">
        <v>391</v>
      </c>
      <c r="E116" s="306">
        <v>338</v>
      </c>
      <c r="F116" s="24"/>
      <c r="G116" s="24"/>
      <c r="H116" s="24" t="s">
        <v>1362</v>
      </c>
    </row>
    <row r="117" spans="1:8" ht="25.5">
      <c r="A117" s="564">
        <v>39</v>
      </c>
      <c r="B117" s="24" t="s">
        <v>1847</v>
      </c>
      <c r="C117" s="128" t="s">
        <v>361</v>
      </c>
      <c r="D117" s="24" t="s">
        <v>391</v>
      </c>
      <c r="E117" s="306">
        <v>159</v>
      </c>
      <c r="F117" s="24"/>
      <c r="G117" s="24"/>
      <c r="H117" s="24" t="s">
        <v>1363</v>
      </c>
    </row>
    <row r="118" spans="1:8" ht="254.25" customHeight="1">
      <c r="A118" s="564">
        <v>40</v>
      </c>
      <c r="B118" s="24" t="s">
        <v>1848</v>
      </c>
      <c r="C118" s="128" t="s">
        <v>361</v>
      </c>
      <c r="D118" s="24" t="s">
        <v>391</v>
      </c>
      <c r="E118" s="306">
        <v>2669.62</v>
      </c>
      <c r="F118" s="24" t="s">
        <v>1364</v>
      </c>
      <c r="G118" s="24" t="s">
        <v>1365</v>
      </c>
      <c r="H118" s="24" t="s">
        <v>2131</v>
      </c>
    </row>
    <row r="119" spans="1:8" s="41" customFormat="1">
      <c r="A119" s="552"/>
      <c r="B119" s="552" t="s">
        <v>392</v>
      </c>
      <c r="C119" s="553">
        <v>40</v>
      </c>
      <c r="D119" s="554"/>
      <c r="E119" s="555">
        <f>SUM(E79:E118)</f>
        <v>8348.1200000000008</v>
      </c>
      <c r="F119" s="552"/>
      <c r="G119" s="552"/>
      <c r="H119" s="552"/>
    </row>
    <row r="120" spans="1:8" ht="38.25">
      <c r="A120" s="564">
        <v>1</v>
      </c>
      <c r="B120" s="24" t="s">
        <v>1849</v>
      </c>
      <c r="C120" s="128" t="s">
        <v>361</v>
      </c>
      <c r="D120" s="24" t="s">
        <v>366</v>
      </c>
      <c r="E120" s="306">
        <v>195.1</v>
      </c>
      <c r="F120" s="24" t="s">
        <v>1368</v>
      </c>
      <c r="G120" s="24" t="s">
        <v>1241</v>
      </c>
      <c r="H120" s="24" t="s">
        <v>1369</v>
      </c>
    </row>
    <row r="121" spans="1:8" ht="38.25">
      <c r="A121" s="564">
        <v>2</v>
      </c>
      <c r="B121" s="24" t="s">
        <v>1850</v>
      </c>
      <c r="C121" s="128" t="s">
        <v>361</v>
      </c>
      <c r="D121" s="24" t="s">
        <v>366</v>
      </c>
      <c r="E121" s="306">
        <v>22.6</v>
      </c>
      <c r="F121" s="24" t="s">
        <v>1370</v>
      </c>
      <c r="G121" s="24" t="s">
        <v>1241</v>
      </c>
      <c r="H121" s="24" t="s">
        <v>1371</v>
      </c>
    </row>
    <row r="122" spans="1:8" ht="38.25">
      <c r="A122" s="564">
        <v>3</v>
      </c>
      <c r="B122" s="24" t="s">
        <v>1830</v>
      </c>
      <c r="C122" s="128" t="s">
        <v>361</v>
      </c>
      <c r="D122" s="24" t="s">
        <v>366</v>
      </c>
      <c r="E122" s="306">
        <v>15</v>
      </c>
      <c r="F122" s="24" t="s">
        <v>1372</v>
      </c>
      <c r="G122" s="24" t="s">
        <v>1241</v>
      </c>
      <c r="H122" s="24" t="s">
        <v>1371</v>
      </c>
    </row>
    <row r="123" spans="1:8" ht="38.25">
      <c r="A123" s="564">
        <v>4</v>
      </c>
      <c r="B123" s="24" t="s">
        <v>1851</v>
      </c>
      <c r="C123" s="128" t="s">
        <v>361</v>
      </c>
      <c r="D123" s="24" t="s">
        <v>366</v>
      </c>
      <c r="E123" s="306">
        <v>8.6999999999999993</v>
      </c>
      <c r="F123" s="24" t="s">
        <v>1373</v>
      </c>
      <c r="G123" s="24" t="s">
        <v>1241</v>
      </c>
      <c r="H123" s="24" t="s">
        <v>1371</v>
      </c>
    </row>
    <row r="124" spans="1:8" ht="38.25">
      <c r="A124" s="564">
        <v>5</v>
      </c>
      <c r="B124" s="24" t="s">
        <v>1852</v>
      </c>
      <c r="C124" s="128" t="s">
        <v>361</v>
      </c>
      <c r="D124" s="24" t="s">
        <v>366</v>
      </c>
      <c r="E124" s="306">
        <v>5.0999999999999996</v>
      </c>
      <c r="F124" s="24" t="s">
        <v>1374</v>
      </c>
      <c r="G124" s="24" t="s">
        <v>1241</v>
      </c>
      <c r="H124" s="24" t="s">
        <v>1371</v>
      </c>
    </row>
    <row r="125" spans="1:8" ht="38.25">
      <c r="A125" s="564">
        <v>6</v>
      </c>
      <c r="B125" s="24" t="s">
        <v>1853</v>
      </c>
      <c r="C125" s="128" t="s">
        <v>361</v>
      </c>
      <c r="D125" s="24" t="s">
        <v>366</v>
      </c>
      <c r="E125" s="306">
        <v>6.7</v>
      </c>
      <c r="F125" s="24" t="s">
        <v>1375</v>
      </c>
      <c r="G125" s="24" t="s">
        <v>1241</v>
      </c>
      <c r="H125" s="24" t="s">
        <v>1371</v>
      </c>
    </row>
    <row r="126" spans="1:8" ht="38.25">
      <c r="A126" s="564">
        <v>7</v>
      </c>
      <c r="B126" s="24" t="s">
        <v>1854</v>
      </c>
      <c r="C126" s="128" t="s">
        <v>361</v>
      </c>
      <c r="D126" s="24" t="s">
        <v>366</v>
      </c>
      <c r="E126" s="306">
        <v>35.5</v>
      </c>
      <c r="F126" s="24" t="s">
        <v>1376</v>
      </c>
      <c r="G126" s="24" t="s">
        <v>1241</v>
      </c>
      <c r="H126" s="24" t="s">
        <v>1371</v>
      </c>
    </row>
    <row r="127" spans="1:8" ht="25.5">
      <c r="A127" s="564">
        <v>8</v>
      </c>
      <c r="B127" s="24" t="s">
        <v>1855</v>
      </c>
      <c r="C127" s="128" t="s">
        <v>361</v>
      </c>
      <c r="D127" s="24" t="s">
        <v>366</v>
      </c>
      <c r="E127" s="306">
        <v>8.6</v>
      </c>
      <c r="F127" s="24" t="s">
        <v>1377</v>
      </c>
      <c r="G127" s="24" t="s">
        <v>1238</v>
      </c>
      <c r="H127" s="24" t="s">
        <v>1254</v>
      </c>
    </row>
    <row r="128" spans="1:8" ht="25.5">
      <c r="A128" s="564">
        <v>9</v>
      </c>
      <c r="B128" s="24" t="s">
        <v>1856</v>
      </c>
      <c r="C128" s="128" t="s">
        <v>361</v>
      </c>
      <c r="D128" s="24" t="s">
        <v>366</v>
      </c>
      <c r="E128" s="306">
        <v>110.4</v>
      </c>
      <c r="F128" s="24" t="s">
        <v>1360</v>
      </c>
      <c r="G128" s="24" t="s">
        <v>1361</v>
      </c>
      <c r="H128" s="24" t="s">
        <v>1275</v>
      </c>
    </row>
    <row r="129" spans="1:8" ht="25.5">
      <c r="A129" s="564">
        <v>10</v>
      </c>
      <c r="B129" s="24" t="s">
        <v>1857</v>
      </c>
      <c r="C129" s="128" t="s">
        <v>361</v>
      </c>
      <c r="D129" s="24" t="s">
        <v>366</v>
      </c>
      <c r="E129" s="306">
        <v>309</v>
      </c>
      <c r="F129" s="24" t="s">
        <v>1378</v>
      </c>
      <c r="G129" s="24" t="s">
        <v>1379</v>
      </c>
      <c r="H129" s="24" t="s">
        <v>1264</v>
      </c>
    </row>
    <row r="130" spans="1:8" ht="38.25">
      <c r="A130" s="564">
        <v>11</v>
      </c>
      <c r="B130" s="24" t="s">
        <v>1858</v>
      </c>
      <c r="C130" s="128" t="s">
        <v>361</v>
      </c>
      <c r="D130" s="24" t="s">
        <v>366</v>
      </c>
      <c r="E130" s="306">
        <v>21.2</v>
      </c>
      <c r="F130" s="24" t="s">
        <v>1380</v>
      </c>
      <c r="G130" s="24" t="s">
        <v>1379</v>
      </c>
      <c r="H130" s="24" t="s">
        <v>1275</v>
      </c>
    </row>
    <row r="131" spans="1:8" ht="38.25">
      <c r="A131" s="564">
        <v>12</v>
      </c>
      <c r="B131" s="24" t="s">
        <v>1859</v>
      </c>
      <c r="C131" s="128" t="s">
        <v>361</v>
      </c>
      <c r="D131" s="24" t="s">
        <v>366</v>
      </c>
      <c r="E131" s="306">
        <v>307</v>
      </c>
      <c r="F131" s="24" t="s">
        <v>1381</v>
      </c>
      <c r="G131" s="24" t="s">
        <v>1382</v>
      </c>
      <c r="H131" s="24" t="s">
        <v>1383</v>
      </c>
    </row>
    <row r="132" spans="1:8" ht="38.25">
      <c r="A132" s="564">
        <v>13</v>
      </c>
      <c r="B132" s="24" t="s">
        <v>1860</v>
      </c>
      <c r="C132" s="128" t="s">
        <v>361</v>
      </c>
      <c r="D132" s="24" t="s">
        <v>366</v>
      </c>
      <c r="E132" s="306">
        <v>8.1999999999999993</v>
      </c>
      <c r="F132" s="24" t="s">
        <v>1384</v>
      </c>
      <c r="G132" s="24" t="s">
        <v>1382</v>
      </c>
      <c r="H132" s="24" t="s">
        <v>1385</v>
      </c>
    </row>
    <row r="133" spans="1:8" ht="38.25">
      <c r="A133" s="564">
        <v>14</v>
      </c>
      <c r="B133" s="24" t="s">
        <v>1843</v>
      </c>
      <c r="C133" s="128" t="s">
        <v>361</v>
      </c>
      <c r="D133" s="24" t="s">
        <v>366</v>
      </c>
      <c r="E133" s="306">
        <v>5.7</v>
      </c>
      <c r="F133" s="24" t="s">
        <v>1386</v>
      </c>
      <c r="G133" s="24" t="s">
        <v>1382</v>
      </c>
      <c r="H133" s="24" t="s">
        <v>1385</v>
      </c>
    </row>
    <row r="134" spans="1:8" ht="25.5">
      <c r="A134" s="564">
        <v>15</v>
      </c>
      <c r="B134" s="24" t="s">
        <v>1861</v>
      </c>
      <c r="C134" s="128" t="s">
        <v>361</v>
      </c>
      <c r="D134" s="24" t="s">
        <v>366</v>
      </c>
      <c r="E134" s="306">
        <v>43.7</v>
      </c>
      <c r="F134" s="24" t="s">
        <v>1387</v>
      </c>
      <c r="G134" s="24" t="s">
        <v>1388</v>
      </c>
      <c r="H134" s="24" t="s">
        <v>1280</v>
      </c>
    </row>
    <row r="135" spans="1:8" ht="38.25">
      <c r="A135" s="564">
        <v>16</v>
      </c>
      <c r="B135" s="24" t="s">
        <v>1862</v>
      </c>
      <c r="C135" s="128" t="s">
        <v>361</v>
      </c>
      <c r="D135" s="24" t="s">
        <v>366</v>
      </c>
      <c r="E135" s="306">
        <v>4.3</v>
      </c>
      <c r="F135" s="24" t="s">
        <v>1389</v>
      </c>
      <c r="G135" s="24" t="s">
        <v>1390</v>
      </c>
      <c r="H135" s="24" t="s">
        <v>1371</v>
      </c>
    </row>
    <row r="136" spans="1:8" ht="38.25">
      <c r="A136" s="564">
        <v>17</v>
      </c>
      <c r="B136" s="24" t="s">
        <v>1782</v>
      </c>
      <c r="C136" s="128" t="s">
        <v>361</v>
      </c>
      <c r="D136" s="24" t="s">
        <v>366</v>
      </c>
      <c r="E136" s="306">
        <v>19</v>
      </c>
      <c r="F136" s="24" t="s">
        <v>1391</v>
      </c>
      <c r="G136" s="24" t="s">
        <v>1390</v>
      </c>
      <c r="H136" s="24" t="s">
        <v>1371</v>
      </c>
    </row>
    <row r="137" spans="1:8" ht="38.25">
      <c r="A137" s="564">
        <v>18</v>
      </c>
      <c r="B137" s="24" t="s">
        <v>1863</v>
      </c>
      <c r="C137" s="128" t="s">
        <v>361</v>
      </c>
      <c r="D137" s="24" t="s">
        <v>366</v>
      </c>
      <c r="E137" s="306">
        <v>10</v>
      </c>
      <c r="F137" s="24" t="s">
        <v>1392</v>
      </c>
      <c r="G137" s="24" t="s">
        <v>1390</v>
      </c>
      <c r="H137" s="24" t="s">
        <v>1371</v>
      </c>
    </row>
    <row r="138" spans="1:8" ht="38.25">
      <c r="A138" s="564">
        <v>19</v>
      </c>
      <c r="B138" s="24" t="s">
        <v>1864</v>
      </c>
      <c r="C138" s="128" t="s">
        <v>361</v>
      </c>
      <c r="D138" s="24" t="s">
        <v>366</v>
      </c>
      <c r="E138" s="306">
        <v>9.5</v>
      </c>
      <c r="F138" s="24" t="s">
        <v>1393</v>
      </c>
      <c r="G138" s="24" t="s">
        <v>1390</v>
      </c>
      <c r="H138" s="24" t="s">
        <v>1371</v>
      </c>
    </row>
    <row r="139" spans="1:8" ht="38.25">
      <c r="A139" s="564">
        <v>20</v>
      </c>
      <c r="B139" s="24" t="s">
        <v>1865</v>
      </c>
      <c r="C139" s="128" t="s">
        <v>361</v>
      </c>
      <c r="D139" s="24" t="s">
        <v>366</v>
      </c>
      <c r="E139" s="306">
        <v>7.5</v>
      </c>
      <c r="F139" s="24" t="s">
        <v>1394</v>
      </c>
      <c r="G139" s="24" t="s">
        <v>1390</v>
      </c>
      <c r="H139" s="24" t="s">
        <v>1371</v>
      </c>
    </row>
    <row r="140" spans="1:8" ht="38.25">
      <c r="A140" s="564">
        <v>21</v>
      </c>
      <c r="B140" s="24" t="s">
        <v>1831</v>
      </c>
      <c r="C140" s="128" t="s">
        <v>361</v>
      </c>
      <c r="D140" s="24" t="s">
        <v>366</v>
      </c>
      <c r="E140" s="306">
        <v>6.3</v>
      </c>
      <c r="F140" s="24" t="s">
        <v>1395</v>
      </c>
      <c r="G140" s="24" t="s">
        <v>1390</v>
      </c>
      <c r="H140" s="24" t="s">
        <v>1337</v>
      </c>
    </row>
    <row r="141" spans="1:8" ht="38.25">
      <c r="A141" s="564">
        <v>22</v>
      </c>
      <c r="B141" s="24" t="s">
        <v>1866</v>
      </c>
      <c r="C141" s="128" t="s">
        <v>361</v>
      </c>
      <c r="D141" s="24" t="s">
        <v>366</v>
      </c>
      <c r="E141" s="306">
        <v>21.6</v>
      </c>
      <c r="F141" s="24" t="s">
        <v>1396</v>
      </c>
      <c r="G141" s="24" t="s">
        <v>1346</v>
      </c>
      <c r="H141" s="24" t="s">
        <v>1371</v>
      </c>
    </row>
    <row r="142" spans="1:8" ht="38.25">
      <c r="A142" s="564">
        <v>23</v>
      </c>
      <c r="B142" s="24" t="s">
        <v>1825</v>
      </c>
      <c r="C142" s="128" t="s">
        <v>361</v>
      </c>
      <c r="D142" s="24" t="s">
        <v>366</v>
      </c>
      <c r="E142" s="306">
        <v>7</v>
      </c>
      <c r="F142" s="24" t="s">
        <v>1397</v>
      </c>
      <c r="G142" s="24" t="s">
        <v>1346</v>
      </c>
      <c r="H142" s="24" t="s">
        <v>1371</v>
      </c>
    </row>
    <row r="143" spans="1:8" ht="51">
      <c r="A143" s="564">
        <v>24</v>
      </c>
      <c r="B143" s="24" t="s">
        <v>1867</v>
      </c>
      <c r="C143" s="128" t="s">
        <v>361</v>
      </c>
      <c r="D143" s="24" t="s">
        <v>366</v>
      </c>
      <c r="E143" s="306">
        <v>14</v>
      </c>
      <c r="F143" s="24" t="s">
        <v>1398</v>
      </c>
      <c r="G143" s="24" t="s">
        <v>1346</v>
      </c>
      <c r="H143" s="24" t="s">
        <v>1264</v>
      </c>
    </row>
    <row r="144" spans="1:8" ht="25.5">
      <c r="A144" s="564">
        <v>25</v>
      </c>
      <c r="B144" s="24" t="s">
        <v>1868</v>
      </c>
      <c r="C144" s="128" t="s">
        <v>361</v>
      </c>
      <c r="D144" s="24" t="s">
        <v>366</v>
      </c>
      <c r="E144" s="306">
        <v>21.7</v>
      </c>
      <c r="F144" s="24" t="s">
        <v>1399</v>
      </c>
      <c r="G144" s="24" t="s">
        <v>1400</v>
      </c>
      <c r="H144" s="24" t="s">
        <v>1326</v>
      </c>
    </row>
    <row r="145" spans="1:8" ht="25.5">
      <c r="A145" s="564">
        <v>26</v>
      </c>
      <c r="B145" s="24" t="s">
        <v>1869</v>
      </c>
      <c r="C145" s="128" t="s">
        <v>361</v>
      </c>
      <c r="D145" s="24" t="s">
        <v>366</v>
      </c>
      <c r="E145" s="306">
        <v>25.9</v>
      </c>
      <c r="F145" s="24" t="s">
        <v>1401</v>
      </c>
      <c r="G145" s="24" t="s">
        <v>1402</v>
      </c>
      <c r="H145" s="24" t="s">
        <v>1264</v>
      </c>
    </row>
    <row r="146" spans="1:8" s="41" customFormat="1">
      <c r="A146" s="552"/>
      <c r="B146" s="552" t="s">
        <v>365</v>
      </c>
      <c r="C146" s="553">
        <v>26</v>
      </c>
      <c r="D146" s="554"/>
      <c r="E146" s="555">
        <f>SUM(E120:E145)</f>
        <v>1249.3000000000002</v>
      </c>
      <c r="F146" s="552"/>
      <c r="G146" s="552"/>
      <c r="H146" s="552"/>
    </row>
    <row r="147" spans="1:8" ht="38.25">
      <c r="A147" s="564">
        <v>1</v>
      </c>
      <c r="B147" s="24" t="s">
        <v>1870</v>
      </c>
      <c r="C147" s="128" t="s">
        <v>361</v>
      </c>
      <c r="D147" s="24" t="s">
        <v>1403</v>
      </c>
      <c r="E147" s="306">
        <v>293.39999999999998</v>
      </c>
      <c r="F147" s="24" t="s">
        <v>1404</v>
      </c>
      <c r="G147" s="24" t="s">
        <v>1405</v>
      </c>
      <c r="H147" s="24" t="s">
        <v>1310</v>
      </c>
    </row>
    <row r="148" spans="1:8" ht="38.25">
      <c r="A148" s="564">
        <v>2</v>
      </c>
      <c r="B148" s="24" t="s">
        <v>1871</v>
      </c>
      <c r="C148" s="128" t="s">
        <v>361</v>
      </c>
      <c r="D148" s="24" t="s">
        <v>1403</v>
      </c>
      <c r="E148" s="306">
        <v>152</v>
      </c>
      <c r="F148" s="24" t="s">
        <v>1406</v>
      </c>
      <c r="G148" s="24" t="s">
        <v>1405</v>
      </c>
      <c r="H148" s="24" t="s">
        <v>1310</v>
      </c>
    </row>
    <row r="149" spans="1:8" ht="25.5">
      <c r="A149" s="564">
        <v>3</v>
      </c>
      <c r="B149" s="24" t="s">
        <v>1872</v>
      </c>
      <c r="C149" s="128" t="s">
        <v>361</v>
      </c>
      <c r="D149" s="24" t="s">
        <v>1403</v>
      </c>
      <c r="E149" s="306">
        <v>1512</v>
      </c>
      <c r="F149" s="24" t="s">
        <v>1407</v>
      </c>
      <c r="G149" s="24" t="s">
        <v>1408</v>
      </c>
      <c r="H149" s="24" t="s">
        <v>1264</v>
      </c>
    </row>
    <row r="150" spans="1:8" ht="38.25">
      <c r="A150" s="564">
        <v>4</v>
      </c>
      <c r="B150" s="24" t="s">
        <v>1873</v>
      </c>
      <c r="C150" s="128" t="s">
        <v>361</v>
      </c>
      <c r="D150" s="24" t="s">
        <v>1403</v>
      </c>
      <c r="E150" s="306">
        <v>1528</v>
      </c>
      <c r="F150" s="24" t="s">
        <v>1409</v>
      </c>
      <c r="G150" s="24" t="s">
        <v>1405</v>
      </c>
      <c r="H150" s="24" t="s">
        <v>1310</v>
      </c>
    </row>
    <row r="151" spans="1:8" ht="63.75">
      <c r="A151" s="564">
        <v>5</v>
      </c>
      <c r="B151" s="24" t="s">
        <v>1874</v>
      </c>
      <c r="C151" s="128" t="s">
        <v>361</v>
      </c>
      <c r="D151" s="24" t="s">
        <v>1403</v>
      </c>
      <c r="E151" s="306">
        <v>1182.0999999999999</v>
      </c>
      <c r="F151" s="24" t="s">
        <v>1410</v>
      </c>
      <c r="G151" s="24" t="s">
        <v>1411</v>
      </c>
      <c r="H151" s="24" t="s">
        <v>1412</v>
      </c>
    </row>
    <row r="152" spans="1:8" ht="25.5">
      <c r="A152" s="564">
        <v>6</v>
      </c>
      <c r="B152" s="24" t="s">
        <v>1875</v>
      </c>
      <c r="C152" s="128" t="s">
        <v>361</v>
      </c>
      <c r="D152" s="24" t="s">
        <v>1403</v>
      </c>
      <c r="E152" s="306">
        <v>249.5</v>
      </c>
      <c r="F152" s="24" t="s">
        <v>1413</v>
      </c>
      <c r="G152" s="24" t="s">
        <v>1238</v>
      </c>
      <c r="H152" s="24" t="s">
        <v>1414</v>
      </c>
    </row>
    <row r="153" spans="1:8" ht="25.5">
      <c r="A153" s="564">
        <v>7</v>
      </c>
      <c r="B153" s="24" t="s">
        <v>1876</v>
      </c>
      <c r="C153" s="128" t="s">
        <v>361</v>
      </c>
      <c r="D153" s="24" t="s">
        <v>1403</v>
      </c>
      <c r="E153" s="306" t="s">
        <v>1415</v>
      </c>
      <c r="F153" s="24" t="s">
        <v>1416</v>
      </c>
      <c r="G153" s="24" t="s">
        <v>1417</v>
      </c>
      <c r="H153" s="24" t="s">
        <v>1264</v>
      </c>
    </row>
    <row r="154" spans="1:8" ht="167.25" customHeight="1">
      <c r="A154" s="564">
        <v>8</v>
      </c>
      <c r="B154" s="24" t="s">
        <v>1877</v>
      </c>
      <c r="C154" s="128" t="s">
        <v>361</v>
      </c>
      <c r="D154" s="24" t="s">
        <v>1403</v>
      </c>
      <c r="E154" s="306">
        <v>5530</v>
      </c>
      <c r="F154" s="24" t="s">
        <v>1418</v>
      </c>
      <c r="G154" s="24" t="s">
        <v>2132</v>
      </c>
      <c r="H154" s="24" t="s">
        <v>2133</v>
      </c>
    </row>
    <row r="155" spans="1:8" ht="25.5">
      <c r="A155" s="564">
        <v>9</v>
      </c>
      <c r="B155" s="24" t="s">
        <v>1878</v>
      </c>
      <c r="C155" s="128" t="s">
        <v>361</v>
      </c>
      <c r="D155" s="24" t="s">
        <v>1403</v>
      </c>
      <c r="E155" s="306">
        <v>46.6</v>
      </c>
      <c r="F155" s="24" t="s">
        <v>1419</v>
      </c>
      <c r="G155" s="24" t="s">
        <v>1420</v>
      </c>
      <c r="H155" s="24" t="s">
        <v>1421</v>
      </c>
    </row>
    <row r="156" spans="1:8" ht="38.25">
      <c r="A156" s="564">
        <v>10</v>
      </c>
      <c r="B156" s="24" t="s">
        <v>1879</v>
      </c>
      <c r="C156" s="128" t="s">
        <v>361</v>
      </c>
      <c r="D156" s="24" t="s">
        <v>1403</v>
      </c>
      <c r="E156" s="306">
        <v>232.35</v>
      </c>
      <c r="F156" s="24" t="s">
        <v>1422</v>
      </c>
      <c r="G156" s="24" t="s">
        <v>1423</v>
      </c>
      <c r="H156" s="24" t="s">
        <v>1310</v>
      </c>
    </row>
    <row r="157" spans="1:8" ht="38.25">
      <c r="A157" s="564">
        <v>11</v>
      </c>
      <c r="B157" s="24" t="s">
        <v>1880</v>
      </c>
      <c r="C157" s="128" t="s">
        <v>361</v>
      </c>
      <c r="D157" s="24" t="s">
        <v>1403</v>
      </c>
      <c r="E157" s="306">
        <v>116.6</v>
      </c>
      <c r="F157" s="24" t="s">
        <v>1424</v>
      </c>
      <c r="G157" s="24" t="s">
        <v>1425</v>
      </c>
      <c r="H157" s="24" t="s">
        <v>1261</v>
      </c>
    </row>
    <row r="158" spans="1:8" ht="25.5">
      <c r="A158" s="564">
        <v>12</v>
      </c>
      <c r="B158" s="24" t="s">
        <v>1881</v>
      </c>
      <c r="C158" s="128" t="s">
        <v>361</v>
      </c>
      <c r="D158" s="24" t="s">
        <v>1403</v>
      </c>
      <c r="E158" s="306">
        <v>108</v>
      </c>
      <c r="F158" s="24" t="s">
        <v>1426</v>
      </c>
      <c r="G158" s="24" t="s">
        <v>1263</v>
      </c>
      <c r="H158" s="24" t="s">
        <v>1264</v>
      </c>
    </row>
    <row r="159" spans="1:8" ht="51">
      <c r="A159" s="564">
        <v>13</v>
      </c>
      <c r="B159" s="24" t="s">
        <v>1882</v>
      </c>
      <c r="C159" s="128" t="s">
        <v>361</v>
      </c>
      <c r="D159" s="24" t="s">
        <v>1403</v>
      </c>
      <c r="E159" s="306">
        <v>3556.6</v>
      </c>
      <c r="F159" s="24" t="s">
        <v>1427</v>
      </c>
      <c r="G159" s="24" t="s">
        <v>1428</v>
      </c>
      <c r="H159" s="24" t="s">
        <v>1261</v>
      </c>
    </row>
    <row r="160" spans="1:8" ht="25.5">
      <c r="A160" s="564">
        <v>14</v>
      </c>
      <c r="B160" s="24" t="s">
        <v>1883</v>
      </c>
      <c r="C160" s="128" t="s">
        <v>361</v>
      </c>
      <c r="D160" s="24" t="s">
        <v>1403</v>
      </c>
      <c r="E160" s="306">
        <v>210</v>
      </c>
      <c r="F160" s="24" t="s">
        <v>1429</v>
      </c>
      <c r="G160" s="24" t="s">
        <v>1405</v>
      </c>
      <c r="H160" s="24" t="s">
        <v>1358</v>
      </c>
    </row>
    <row r="161" spans="1:8" ht="25.5">
      <c r="A161" s="564">
        <v>15</v>
      </c>
      <c r="B161" s="24" t="s">
        <v>1884</v>
      </c>
      <c r="C161" s="128" t="s">
        <v>361</v>
      </c>
      <c r="D161" s="24" t="s">
        <v>1403</v>
      </c>
      <c r="E161" s="306">
        <v>453</v>
      </c>
      <c r="F161" s="24" t="s">
        <v>1430</v>
      </c>
      <c r="G161" s="24" t="s">
        <v>1288</v>
      </c>
      <c r="H161" s="24" t="s">
        <v>1431</v>
      </c>
    </row>
    <row r="162" spans="1:8" ht="25.5">
      <c r="A162" s="564">
        <v>16</v>
      </c>
      <c r="B162" s="24" t="s">
        <v>1885</v>
      </c>
      <c r="C162" s="128" t="s">
        <v>361</v>
      </c>
      <c r="D162" s="24" t="s">
        <v>1403</v>
      </c>
      <c r="E162" s="306">
        <v>567</v>
      </c>
      <c r="F162" s="24" t="s">
        <v>1432</v>
      </c>
      <c r="G162" s="24" t="s">
        <v>1390</v>
      </c>
      <c r="H162" s="24" t="s">
        <v>1275</v>
      </c>
    </row>
    <row r="163" spans="1:8" ht="25.5">
      <c r="A163" s="564">
        <v>17</v>
      </c>
      <c r="B163" s="24" t="s">
        <v>1886</v>
      </c>
      <c r="C163" s="128" t="s">
        <v>361</v>
      </c>
      <c r="D163" s="24" t="s">
        <v>1403</v>
      </c>
      <c r="E163" s="306">
        <v>234.1</v>
      </c>
      <c r="F163" s="24" t="s">
        <v>1302</v>
      </c>
      <c r="G163" s="24" t="s">
        <v>1218</v>
      </c>
      <c r="H163" s="24" t="s">
        <v>1264</v>
      </c>
    </row>
    <row r="164" spans="1:8" ht="25.5">
      <c r="A164" s="564">
        <v>18</v>
      </c>
      <c r="B164" s="24" t="s">
        <v>1887</v>
      </c>
      <c r="C164" s="128" t="s">
        <v>361</v>
      </c>
      <c r="D164" s="24" t="s">
        <v>1403</v>
      </c>
      <c r="E164" s="306">
        <v>188</v>
      </c>
      <c r="F164" s="24" t="s">
        <v>1433</v>
      </c>
      <c r="G164" s="24" t="s">
        <v>1220</v>
      </c>
      <c r="H164" s="24" t="s">
        <v>1264</v>
      </c>
    </row>
    <row r="165" spans="1:8" ht="38.25">
      <c r="A165" s="564">
        <v>19</v>
      </c>
      <c r="B165" s="24" t="s">
        <v>1888</v>
      </c>
      <c r="C165" s="128" t="s">
        <v>361</v>
      </c>
      <c r="D165" s="24" t="s">
        <v>1403</v>
      </c>
      <c r="E165" s="306">
        <v>144</v>
      </c>
      <c r="F165" s="24" t="s">
        <v>1434</v>
      </c>
      <c r="G165" s="24" t="s">
        <v>1435</v>
      </c>
      <c r="H165" s="24" t="s">
        <v>1275</v>
      </c>
    </row>
    <row r="166" spans="1:8" ht="25.5">
      <c r="A166" s="564">
        <v>20</v>
      </c>
      <c r="B166" s="24" t="s">
        <v>1831</v>
      </c>
      <c r="C166" s="128" t="s">
        <v>361</v>
      </c>
      <c r="D166" s="24" t="s">
        <v>1403</v>
      </c>
      <c r="E166" s="306">
        <v>138</v>
      </c>
      <c r="F166" s="24" t="s">
        <v>1432</v>
      </c>
      <c r="G166" s="24" t="s">
        <v>1390</v>
      </c>
      <c r="H166" s="24" t="s">
        <v>1264</v>
      </c>
    </row>
    <row r="167" spans="1:8" ht="38.25">
      <c r="A167" s="564">
        <v>21</v>
      </c>
      <c r="B167" s="24" t="s">
        <v>1889</v>
      </c>
      <c r="C167" s="128" t="s">
        <v>361</v>
      </c>
      <c r="D167" s="24" t="s">
        <v>1403</v>
      </c>
      <c r="E167" s="306">
        <v>842.8</v>
      </c>
      <c r="F167" s="24" t="s">
        <v>1436</v>
      </c>
      <c r="G167" s="24" t="s">
        <v>1218</v>
      </c>
      <c r="H167" s="24" t="s">
        <v>1369</v>
      </c>
    </row>
    <row r="168" spans="1:8" ht="38.25">
      <c r="A168" s="564">
        <v>22</v>
      </c>
      <c r="B168" s="24" t="s">
        <v>1890</v>
      </c>
      <c r="C168" s="128" t="s">
        <v>361</v>
      </c>
      <c r="D168" s="24" t="s">
        <v>1403</v>
      </c>
      <c r="E168" s="306">
        <v>3294</v>
      </c>
      <c r="F168" s="24" t="s">
        <v>1437</v>
      </c>
      <c r="G168" s="24" t="s">
        <v>1438</v>
      </c>
      <c r="H168" s="24" t="s">
        <v>1310</v>
      </c>
    </row>
    <row r="169" spans="1:8" ht="38.25">
      <c r="A169" s="564">
        <v>23</v>
      </c>
      <c r="B169" s="24" t="s">
        <v>1891</v>
      </c>
      <c r="C169" s="128" t="s">
        <v>361</v>
      </c>
      <c r="D169" s="24" t="s">
        <v>1403</v>
      </c>
      <c r="E169" s="306">
        <v>1422</v>
      </c>
      <c r="F169" s="24" t="s">
        <v>1439</v>
      </c>
      <c r="G169" s="24" t="s">
        <v>1346</v>
      </c>
      <c r="H169" s="24" t="s">
        <v>1264</v>
      </c>
    </row>
    <row r="170" spans="1:8" ht="38.25">
      <c r="A170" s="564">
        <v>24</v>
      </c>
      <c r="B170" s="24" t="s">
        <v>1892</v>
      </c>
      <c r="C170" s="128" t="s">
        <v>361</v>
      </c>
      <c r="D170" s="24" t="s">
        <v>1403</v>
      </c>
      <c r="E170" s="306">
        <v>1525</v>
      </c>
      <c r="F170" s="24" t="s">
        <v>1439</v>
      </c>
      <c r="G170" s="24" t="s">
        <v>1346</v>
      </c>
      <c r="H170" s="24" t="s">
        <v>1385</v>
      </c>
    </row>
    <row r="171" spans="1:8" ht="38.25">
      <c r="A171" s="564">
        <v>25</v>
      </c>
      <c r="B171" s="24" t="s">
        <v>1893</v>
      </c>
      <c r="C171" s="128" t="s">
        <v>361</v>
      </c>
      <c r="D171" s="24" t="s">
        <v>1403</v>
      </c>
      <c r="E171" s="306">
        <v>1792</v>
      </c>
      <c r="F171" s="24" t="s">
        <v>1439</v>
      </c>
      <c r="G171" s="24" t="s">
        <v>1346</v>
      </c>
      <c r="H171" s="24" t="s">
        <v>1385</v>
      </c>
    </row>
    <row r="172" spans="1:8" ht="38.25">
      <c r="A172" s="564">
        <v>26</v>
      </c>
      <c r="B172" s="24" t="s">
        <v>1894</v>
      </c>
      <c r="C172" s="128" t="s">
        <v>361</v>
      </c>
      <c r="D172" s="24" t="s">
        <v>1403</v>
      </c>
      <c r="E172" s="306">
        <v>1326</v>
      </c>
      <c r="F172" s="24" t="s">
        <v>1440</v>
      </c>
      <c r="G172" s="24" t="s">
        <v>1350</v>
      </c>
      <c r="H172" s="24" t="s">
        <v>1310</v>
      </c>
    </row>
    <row r="173" spans="1:8" ht="25.5">
      <c r="A173" s="564">
        <v>27</v>
      </c>
      <c r="B173" s="24" t="s">
        <v>1895</v>
      </c>
      <c r="C173" s="128" t="s">
        <v>361</v>
      </c>
      <c r="D173" s="24" t="s">
        <v>1403</v>
      </c>
      <c r="E173" s="306">
        <v>2736</v>
      </c>
      <c r="F173" s="24" t="s">
        <v>1441</v>
      </c>
      <c r="G173" s="24" t="s">
        <v>1442</v>
      </c>
      <c r="H173" s="24" t="s">
        <v>1264</v>
      </c>
    </row>
    <row r="174" spans="1:8" ht="38.25">
      <c r="A174" s="564">
        <v>28</v>
      </c>
      <c r="B174" s="24" t="s">
        <v>1896</v>
      </c>
      <c r="C174" s="128" t="s">
        <v>361</v>
      </c>
      <c r="D174" s="24" t="s">
        <v>1403</v>
      </c>
      <c r="E174" s="306">
        <v>5137</v>
      </c>
      <c r="F174" s="24" t="s">
        <v>1443</v>
      </c>
      <c r="G174" s="24" t="s">
        <v>1350</v>
      </c>
      <c r="H174" s="24" t="s">
        <v>1310</v>
      </c>
    </row>
    <row r="175" spans="1:8" ht="25.5">
      <c r="A175" s="564">
        <v>29</v>
      </c>
      <c r="B175" s="24" t="s">
        <v>1897</v>
      </c>
      <c r="C175" s="128" t="s">
        <v>361</v>
      </c>
      <c r="D175" s="24" t="s">
        <v>1403</v>
      </c>
      <c r="E175" s="306">
        <v>432</v>
      </c>
      <c r="F175" s="24" t="s">
        <v>1444</v>
      </c>
      <c r="G175" s="24" t="s">
        <v>1350</v>
      </c>
      <c r="H175" s="24" t="s">
        <v>1275</v>
      </c>
    </row>
    <row r="176" spans="1:8" ht="38.25">
      <c r="A176" s="564">
        <v>30</v>
      </c>
      <c r="B176" s="24" t="s">
        <v>1898</v>
      </c>
      <c r="C176" s="128" t="s">
        <v>361</v>
      </c>
      <c r="D176" s="24" t="s">
        <v>1403</v>
      </c>
      <c r="E176" s="306">
        <v>660</v>
      </c>
      <c r="F176" s="24" t="s">
        <v>1445</v>
      </c>
      <c r="G176" s="24" t="s">
        <v>1446</v>
      </c>
      <c r="H176" s="24" t="s">
        <v>1310</v>
      </c>
    </row>
    <row r="177" spans="1:8" ht="25.5">
      <c r="A177" s="564">
        <v>31</v>
      </c>
      <c r="B177" s="24" t="s">
        <v>1899</v>
      </c>
      <c r="C177" s="128" t="s">
        <v>361</v>
      </c>
      <c r="D177" s="24" t="s">
        <v>1403</v>
      </c>
      <c r="E177" s="306">
        <v>120</v>
      </c>
      <c r="F177" s="24" t="s">
        <v>1447</v>
      </c>
      <c r="G177" s="24" t="s">
        <v>1361</v>
      </c>
      <c r="H177" s="24"/>
    </row>
    <row r="178" spans="1:8" ht="25.5">
      <c r="A178" s="564">
        <v>32</v>
      </c>
      <c r="B178" s="24" t="s">
        <v>1900</v>
      </c>
      <c r="C178" s="128" t="s">
        <v>361</v>
      </c>
      <c r="D178" s="24" t="s">
        <v>1403</v>
      </c>
      <c r="E178" s="306">
        <v>128</v>
      </c>
      <c r="F178" s="24" t="s">
        <v>1448</v>
      </c>
      <c r="G178" s="24" t="s">
        <v>1361</v>
      </c>
      <c r="H178" s="24"/>
    </row>
    <row r="179" spans="1:8" ht="25.5">
      <c r="A179" s="564">
        <v>33</v>
      </c>
      <c r="B179" s="24" t="s">
        <v>1901</v>
      </c>
      <c r="C179" s="128" t="s">
        <v>361</v>
      </c>
      <c r="D179" s="24" t="s">
        <v>1403</v>
      </c>
      <c r="E179" s="306">
        <v>146.30000000000001</v>
      </c>
      <c r="F179" s="24" t="s">
        <v>1316</v>
      </c>
      <c r="G179" s="24" t="s">
        <v>1263</v>
      </c>
      <c r="H179" s="24" t="s">
        <v>1367</v>
      </c>
    </row>
    <row r="180" spans="1:8" ht="25.5">
      <c r="A180" s="564">
        <v>34</v>
      </c>
      <c r="B180" s="24" t="s">
        <v>1902</v>
      </c>
      <c r="C180" s="128" t="s">
        <v>361</v>
      </c>
      <c r="D180" s="24" t="s">
        <v>1403</v>
      </c>
      <c r="E180" s="306">
        <v>889</v>
      </c>
      <c r="F180" s="24"/>
      <c r="G180" s="24"/>
      <c r="H180" s="24" t="s">
        <v>1449</v>
      </c>
    </row>
    <row r="181" spans="1:8">
      <c r="A181" s="552"/>
      <c r="B181" s="552" t="s">
        <v>449</v>
      </c>
      <c r="C181" s="553">
        <v>34</v>
      </c>
      <c r="D181" s="554"/>
      <c r="E181" s="555">
        <f>SUM(E147:E180)</f>
        <v>36891.350000000006</v>
      </c>
      <c r="F181" s="552"/>
      <c r="G181" s="552"/>
      <c r="H181" s="552"/>
    </row>
    <row r="182" spans="1:8" ht="25.5">
      <c r="A182" s="564">
        <v>1</v>
      </c>
      <c r="B182" s="24" t="s">
        <v>1903</v>
      </c>
      <c r="C182" s="128" t="s">
        <v>361</v>
      </c>
      <c r="D182" s="24" t="s">
        <v>371</v>
      </c>
      <c r="E182" s="306">
        <v>90.1</v>
      </c>
      <c r="F182" s="24" t="s">
        <v>1450</v>
      </c>
      <c r="G182" s="24" t="s">
        <v>1451</v>
      </c>
      <c r="H182" s="24" t="s">
        <v>1358</v>
      </c>
    </row>
    <row r="183" spans="1:8">
      <c r="A183" s="552"/>
      <c r="B183" s="552" t="s">
        <v>372</v>
      </c>
      <c r="C183" s="553">
        <v>1</v>
      </c>
      <c r="D183" s="554"/>
      <c r="E183" s="555">
        <f>SUM(E182)</f>
        <v>90.1</v>
      </c>
      <c r="F183" s="552"/>
      <c r="G183" s="552"/>
      <c r="H183" s="552"/>
    </row>
    <row r="184" spans="1:8" ht="51">
      <c r="A184" s="564">
        <v>1</v>
      </c>
      <c r="B184" s="24" t="s">
        <v>1904</v>
      </c>
      <c r="C184" s="128" t="s">
        <v>361</v>
      </c>
      <c r="D184" s="24" t="s">
        <v>367</v>
      </c>
      <c r="E184" s="306">
        <v>90</v>
      </c>
      <c r="F184" s="24" t="s">
        <v>1452</v>
      </c>
      <c r="G184" s="24" t="s">
        <v>1453</v>
      </c>
      <c r="H184" s="24" t="s">
        <v>2134</v>
      </c>
    </row>
    <row r="185" spans="1:8" ht="38.25">
      <c r="A185" s="564">
        <v>2</v>
      </c>
      <c r="B185" s="24" t="s">
        <v>1905</v>
      </c>
      <c r="C185" s="128" t="s">
        <v>361</v>
      </c>
      <c r="D185" s="24" t="s">
        <v>367</v>
      </c>
      <c r="E185" s="306">
        <v>257.2</v>
      </c>
      <c r="F185" s="24" t="s">
        <v>1454</v>
      </c>
      <c r="G185" s="24" t="s">
        <v>1455</v>
      </c>
      <c r="H185" s="24" t="s">
        <v>1310</v>
      </c>
    </row>
    <row r="186" spans="1:8" ht="38.25">
      <c r="A186" s="564">
        <v>3</v>
      </c>
      <c r="B186" s="24" t="s">
        <v>1906</v>
      </c>
      <c r="C186" s="128" t="s">
        <v>361</v>
      </c>
      <c r="D186" s="24" t="s">
        <v>367</v>
      </c>
      <c r="E186" s="306">
        <v>40</v>
      </c>
      <c r="F186" s="24" t="s">
        <v>1456</v>
      </c>
      <c r="G186" s="24" t="s">
        <v>1224</v>
      </c>
      <c r="H186" s="24" t="s">
        <v>1264</v>
      </c>
    </row>
    <row r="187" spans="1:8" ht="38.25">
      <c r="A187" s="564">
        <v>4</v>
      </c>
      <c r="B187" s="24" t="s">
        <v>1907</v>
      </c>
      <c r="C187" s="128" t="s">
        <v>361</v>
      </c>
      <c r="D187" s="24" t="s">
        <v>367</v>
      </c>
      <c r="E187" s="306">
        <v>15.4</v>
      </c>
      <c r="F187" s="24" t="s">
        <v>1457</v>
      </c>
      <c r="G187" s="24" t="s">
        <v>1224</v>
      </c>
      <c r="H187" s="24" t="s">
        <v>1264</v>
      </c>
    </row>
    <row r="188" spans="1:8" ht="25.5">
      <c r="A188" s="564">
        <v>5</v>
      </c>
      <c r="B188" s="24" t="s">
        <v>1908</v>
      </c>
      <c r="C188" s="128" t="s">
        <v>361</v>
      </c>
      <c r="D188" s="24" t="s">
        <v>367</v>
      </c>
      <c r="E188" s="306">
        <v>1600</v>
      </c>
      <c r="F188" s="24" t="s">
        <v>1458</v>
      </c>
      <c r="G188" s="24" t="s">
        <v>1459</v>
      </c>
      <c r="H188" s="24" t="s">
        <v>1275</v>
      </c>
    </row>
    <row r="189" spans="1:8" ht="25.5">
      <c r="A189" s="564">
        <v>6</v>
      </c>
      <c r="B189" s="24" t="s">
        <v>1909</v>
      </c>
      <c r="C189" s="128" t="s">
        <v>361</v>
      </c>
      <c r="D189" s="24" t="s">
        <v>367</v>
      </c>
      <c r="E189" s="306">
        <v>25</v>
      </c>
      <c r="F189" s="24" t="s">
        <v>1460</v>
      </c>
      <c r="G189" s="24" t="s">
        <v>1461</v>
      </c>
      <c r="H189" s="24" t="s">
        <v>1275</v>
      </c>
    </row>
    <row r="190" spans="1:8" ht="38.25">
      <c r="A190" s="564">
        <v>7</v>
      </c>
      <c r="B190" s="24" t="s">
        <v>1910</v>
      </c>
      <c r="C190" s="128" t="s">
        <v>361</v>
      </c>
      <c r="D190" s="24" t="s">
        <v>367</v>
      </c>
      <c r="E190" s="306">
        <v>375</v>
      </c>
      <c r="F190" s="24" t="s">
        <v>1462</v>
      </c>
      <c r="G190" s="24" t="s">
        <v>1463</v>
      </c>
      <c r="H190" s="24" t="s">
        <v>1310</v>
      </c>
    </row>
    <row r="191" spans="1:8" ht="25.5">
      <c r="A191" s="564">
        <v>8</v>
      </c>
      <c r="B191" s="24" t="s">
        <v>1911</v>
      </c>
      <c r="C191" s="128" t="s">
        <v>361</v>
      </c>
      <c r="D191" s="24" t="s">
        <v>367</v>
      </c>
      <c r="E191" s="306">
        <v>10</v>
      </c>
      <c r="F191" s="24" t="s">
        <v>1464</v>
      </c>
      <c r="G191" s="24" t="s">
        <v>1465</v>
      </c>
      <c r="H191" s="24" t="s">
        <v>1275</v>
      </c>
    </row>
    <row r="192" spans="1:8" ht="38.25">
      <c r="A192" s="564">
        <v>9</v>
      </c>
      <c r="B192" s="24" t="s">
        <v>1818</v>
      </c>
      <c r="C192" s="128" t="s">
        <v>361</v>
      </c>
      <c r="D192" s="24" t="s">
        <v>367</v>
      </c>
      <c r="E192" s="306">
        <v>153.5</v>
      </c>
      <c r="F192" s="24" t="s">
        <v>1466</v>
      </c>
      <c r="G192" s="24" t="s">
        <v>1220</v>
      </c>
      <c r="H192" s="24" t="s">
        <v>1275</v>
      </c>
    </row>
    <row r="193" spans="1:8" ht="25.5">
      <c r="A193" s="564">
        <v>10</v>
      </c>
      <c r="B193" s="24" t="s">
        <v>1912</v>
      </c>
      <c r="C193" s="128" t="s">
        <v>361</v>
      </c>
      <c r="D193" s="24" t="s">
        <v>367</v>
      </c>
      <c r="E193" s="306">
        <v>32.1</v>
      </c>
      <c r="F193" s="24" t="s">
        <v>1467</v>
      </c>
      <c r="G193" s="24" t="s">
        <v>1220</v>
      </c>
      <c r="H193" s="24" t="s">
        <v>1275</v>
      </c>
    </row>
    <row r="194" spans="1:8" ht="25.5">
      <c r="A194" s="564">
        <v>11</v>
      </c>
      <c r="B194" s="24" t="s">
        <v>1863</v>
      </c>
      <c r="C194" s="128" t="s">
        <v>361</v>
      </c>
      <c r="D194" s="24" t="s">
        <v>367</v>
      </c>
      <c r="E194" s="306">
        <v>290</v>
      </c>
      <c r="F194" s="24" t="s">
        <v>1468</v>
      </c>
      <c r="G194" s="24" t="s">
        <v>1220</v>
      </c>
      <c r="H194" s="24" t="s">
        <v>1275</v>
      </c>
    </row>
    <row r="195" spans="1:8" ht="25.5">
      <c r="A195" s="564">
        <v>12</v>
      </c>
      <c r="B195" s="24" t="s">
        <v>1913</v>
      </c>
      <c r="C195" s="128" t="s">
        <v>361</v>
      </c>
      <c r="D195" s="24" t="s">
        <v>367</v>
      </c>
      <c r="E195" s="306">
        <v>26.6</v>
      </c>
      <c r="F195" s="24" t="s">
        <v>1467</v>
      </c>
      <c r="G195" s="24" t="s">
        <v>1220</v>
      </c>
      <c r="H195" s="24" t="s">
        <v>1264</v>
      </c>
    </row>
    <row r="196" spans="1:8" ht="38.25">
      <c r="A196" s="564">
        <v>13</v>
      </c>
      <c r="B196" s="24" t="s">
        <v>1914</v>
      </c>
      <c r="C196" s="128" t="s">
        <v>361</v>
      </c>
      <c r="D196" s="24" t="s">
        <v>367</v>
      </c>
      <c r="E196" s="306">
        <v>419</v>
      </c>
      <c r="F196" s="24" t="s">
        <v>1469</v>
      </c>
      <c r="G196" s="24" t="s">
        <v>1220</v>
      </c>
      <c r="H196" s="24" t="s">
        <v>1261</v>
      </c>
    </row>
    <row r="197" spans="1:8" ht="25.5">
      <c r="A197" s="564">
        <v>14</v>
      </c>
      <c r="B197" s="24" t="s">
        <v>1915</v>
      </c>
      <c r="C197" s="128" t="s">
        <v>361</v>
      </c>
      <c r="D197" s="24" t="s">
        <v>367</v>
      </c>
      <c r="E197" s="306">
        <v>20.3</v>
      </c>
      <c r="F197" s="24" t="s">
        <v>1470</v>
      </c>
      <c r="G197" s="24" t="s">
        <v>1471</v>
      </c>
      <c r="H197" s="24" t="s">
        <v>1264</v>
      </c>
    </row>
    <row r="198" spans="1:8" ht="25.5">
      <c r="A198" s="564">
        <v>15</v>
      </c>
      <c r="B198" s="24" t="s">
        <v>1916</v>
      </c>
      <c r="C198" s="128" t="s">
        <v>361</v>
      </c>
      <c r="D198" s="24" t="s">
        <v>367</v>
      </c>
      <c r="E198" s="306">
        <v>232</v>
      </c>
      <c r="F198" s="24" t="s">
        <v>1472</v>
      </c>
      <c r="G198" s="24" t="s">
        <v>1473</v>
      </c>
      <c r="H198" s="24" t="s">
        <v>1474</v>
      </c>
    </row>
    <row r="199" spans="1:8">
      <c r="A199" s="552"/>
      <c r="B199" s="552" t="s">
        <v>368</v>
      </c>
      <c r="C199" s="553">
        <v>15</v>
      </c>
      <c r="D199" s="554"/>
      <c r="E199" s="555">
        <f>SUM(E184:E198)</f>
        <v>3586.1</v>
      </c>
      <c r="F199" s="552"/>
      <c r="G199" s="552"/>
      <c r="H199" s="552"/>
    </row>
    <row r="200" spans="1:8" ht="25.5">
      <c r="A200" s="564">
        <v>1</v>
      </c>
      <c r="B200" s="24" t="s">
        <v>1917</v>
      </c>
      <c r="C200" s="128" t="s">
        <v>361</v>
      </c>
      <c r="D200" s="24" t="s">
        <v>1475</v>
      </c>
      <c r="E200" s="306">
        <v>46</v>
      </c>
      <c r="F200" s="24" t="s">
        <v>1476</v>
      </c>
      <c r="G200" s="24" t="s">
        <v>1477</v>
      </c>
      <c r="H200" s="24" t="s">
        <v>1342</v>
      </c>
    </row>
    <row r="201" spans="1:8">
      <c r="A201" s="552"/>
      <c r="B201" s="552" t="s">
        <v>2140</v>
      </c>
      <c r="C201" s="553">
        <v>1</v>
      </c>
      <c r="D201" s="554"/>
      <c r="E201" s="555">
        <f>SUM(E200)</f>
        <v>46</v>
      </c>
      <c r="F201" s="552"/>
      <c r="G201" s="552"/>
      <c r="H201" s="552"/>
    </row>
    <row r="202" spans="1:8" ht="63.75">
      <c r="A202" s="564">
        <v>1</v>
      </c>
      <c r="B202" s="24" t="s">
        <v>1918</v>
      </c>
      <c r="C202" s="128" t="s">
        <v>361</v>
      </c>
      <c r="D202" s="24" t="s">
        <v>369</v>
      </c>
      <c r="E202" s="306">
        <v>2039.1</v>
      </c>
      <c r="F202" s="24" t="s">
        <v>1478</v>
      </c>
      <c r="G202" s="24" t="s">
        <v>1479</v>
      </c>
      <c r="H202" s="24" t="s">
        <v>1280</v>
      </c>
    </row>
    <row r="203" spans="1:8" ht="38.25">
      <c r="A203" s="564">
        <v>2</v>
      </c>
      <c r="B203" s="24" t="s">
        <v>1919</v>
      </c>
      <c r="C203" s="128" t="s">
        <v>361</v>
      </c>
      <c r="D203" s="24" t="s">
        <v>369</v>
      </c>
      <c r="E203" s="306">
        <v>1644</v>
      </c>
      <c r="F203" s="24" t="s">
        <v>1480</v>
      </c>
      <c r="G203" s="24" t="s">
        <v>1481</v>
      </c>
      <c r="H203" s="24" t="s">
        <v>1275</v>
      </c>
    </row>
    <row r="204" spans="1:8" ht="38.25">
      <c r="A204" s="564">
        <v>3</v>
      </c>
      <c r="B204" s="24" t="s">
        <v>1920</v>
      </c>
      <c r="C204" s="128" t="s">
        <v>361</v>
      </c>
      <c r="D204" s="24" t="s">
        <v>369</v>
      </c>
      <c r="E204" s="306">
        <v>59.8</v>
      </c>
      <c r="F204" s="24" t="s">
        <v>1482</v>
      </c>
      <c r="G204" s="24" t="s">
        <v>1483</v>
      </c>
      <c r="H204" s="24" t="s">
        <v>1310</v>
      </c>
    </row>
    <row r="205" spans="1:8" ht="38.25">
      <c r="A205" s="564">
        <v>4</v>
      </c>
      <c r="B205" s="24" t="s">
        <v>1921</v>
      </c>
      <c r="C205" s="128" t="s">
        <v>361</v>
      </c>
      <c r="D205" s="24" t="s">
        <v>369</v>
      </c>
      <c r="E205" s="306">
        <v>6.9</v>
      </c>
      <c r="F205" s="24" t="s">
        <v>1484</v>
      </c>
      <c r="G205" s="24" t="s">
        <v>1241</v>
      </c>
      <c r="H205" s="24" t="s">
        <v>1310</v>
      </c>
    </row>
    <row r="206" spans="1:8" ht="38.25">
      <c r="A206" s="564">
        <v>5</v>
      </c>
      <c r="B206" s="24" t="s">
        <v>1922</v>
      </c>
      <c r="C206" s="128" t="s">
        <v>361</v>
      </c>
      <c r="D206" s="24" t="s">
        <v>369</v>
      </c>
      <c r="E206" s="306">
        <v>16</v>
      </c>
      <c r="F206" s="24" t="s">
        <v>1484</v>
      </c>
      <c r="G206" s="24" t="s">
        <v>1241</v>
      </c>
      <c r="H206" s="24" t="s">
        <v>1310</v>
      </c>
    </row>
    <row r="207" spans="1:8" ht="38.25">
      <c r="A207" s="564">
        <v>6</v>
      </c>
      <c r="B207" s="24" t="s">
        <v>1923</v>
      </c>
      <c r="C207" s="128" t="s">
        <v>361</v>
      </c>
      <c r="D207" s="24" t="s">
        <v>369</v>
      </c>
      <c r="E207" s="306">
        <v>10</v>
      </c>
      <c r="F207" s="24" t="s">
        <v>1484</v>
      </c>
      <c r="G207" s="24" t="s">
        <v>1241</v>
      </c>
      <c r="H207" s="24" t="s">
        <v>1310</v>
      </c>
    </row>
    <row r="208" spans="1:8" ht="38.25">
      <c r="A208" s="564">
        <v>7</v>
      </c>
      <c r="B208" s="24" t="s">
        <v>1924</v>
      </c>
      <c r="C208" s="128" t="s">
        <v>361</v>
      </c>
      <c r="D208" s="24" t="s">
        <v>369</v>
      </c>
      <c r="E208" s="306">
        <v>91</v>
      </c>
      <c r="F208" s="24" t="s">
        <v>1485</v>
      </c>
      <c r="G208" s="24" t="s">
        <v>1486</v>
      </c>
      <c r="H208" s="24" t="s">
        <v>1310</v>
      </c>
    </row>
    <row r="209" spans="1:8" ht="38.25">
      <c r="A209" s="564">
        <v>8</v>
      </c>
      <c r="B209" s="24" t="s">
        <v>1925</v>
      </c>
      <c r="C209" s="128" t="s">
        <v>361</v>
      </c>
      <c r="D209" s="24" t="s">
        <v>369</v>
      </c>
      <c r="E209" s="306">
        <v>49.5</v>
      </c>
      <c r="F209" s="24" t="s">
        <v>1484</v>
      </c>
      <c r="G209" s="24" t="s">
        <v>1241</v>
      </c>
      <c r="H209" s="24" t="s">
        <v>1310</v>
      </c>
    </row>
    <row r="210" spans="1:8" ht="38.25">
      <c r="A210" s="564">
        <v>9</v>
      </c>
      <c r="B210" s="24" t="s">
        <v>1926</v>
      </c>
      <c r="C210" s="128" t="s">
        <v>361</v>
      </c>
      <c r="D210" s="24" t="s">
        <v>369</v>
      </c>
      <c r="E210" s="306">
        <v>29</v>
      </c>
      <c r="F210" s="24" t="s">
        <v>1487</v>
      </c>
      <c r="G210" s="24" t="s">
        <v>1241</v>
      </c>
      <c r="H210" s="24" t="s">
        <v>1310</v>
      </c>
    </row>
    <row r="211" spans="1:8" ht="25.5">
      <c r="A211" s="564">
        <v>10</v>
      </c>
      <c r="B211" s="24" t="s">
        <v>1927</v>
      </c>
      <c r="C211" s="128" t="s">
        <v>361</v>
      </c>
      <c r="D211" s="24" t="s">
        <v>369</v>
      </c>
      <c r="E211" s="306">
        <v>27.2</v>
      </c>
      <c r="F211" s="24" t="s">
        <v>1488</v>
      </c>
      <c r="G211" s="24" t="s">
        <v>1486</v>
      </c>
      <c r="H211" s="24" t="s">
        <v>1264</v>
      </c>
    </row>
    <row r="212" spans="1:8" ht="38.25">
      <c r="A212" s="564">
        <v>11</v>
      </c>
      <c r="B212" s="24" t="s">
        <v>1928</v>
      </c>
      <c r="C212" s="128" t="s">
        <v>361</v>
      </c>
      <c r="D212" s="24" t="s">
        <v>369</v>
      </c>
      <c r="E212" s="306">
        <v>3940</v>
      </c>
      <c r="F212" s="24" t="s">
        <v>1489</v>
      </c>
      <c r="G212" s="24" t="s">
        <v>1490</v>
      </c>
      <c r="H212" s="24" t="s">
        <v>1310</v>
      </c>
    </row>
    <row r="213" spans="1:8" ht="25.5">
      <c r="A213" s="564">
        <v>12</v>
      </c>
      <c r="B213" s="24" t="s">
        <v>1929</v>
      </c>
      <c r="C213" s="128" t="s">
        <v>361</v>
      </c>
      <c r="D213" s="24" t="s">
        <v>369</v>
      </c>
      <c r="E213" s="306">
        <v>43</v>
      </c>
      <c r="F213" s="24" t="s">
        <v>1484</v>
      </c>
      <c r="G213" s="24" t="s">
        <v>1241</v>
      </c>
      <c r="H213" s="24" t="s">
        <v>1385</v>
      </c>
    </row>
    <row r="214" spans="1:8" ht="25.5">
      <c r="A214" s="564">
        <v>13</v>
      </c>
      <c r="B214" s="24" t="s">
        <v>1930</v>
      </c>
      <c r="C214" s="128" t="s">
        <v>361</v>
      </c>
      <c r="D214" s="24" t="s">
        <v>369</v>
      </c>
      <c r="E214" s="306">
        <v>29.8</v>
      </c>
      <c r="F214" s="24" t="s">
        <v>1458</v>
      </c>
      <c r="G214" s="24" t="s">
        <v>1459</v>
      </c>
      <c r="H214" s="24" t="s">
        <v>1385</v>
      </c>
    </row>
    <row r="215" spans="1:8" ht="25.5">
      <c r="A215" s="564">
        <v>14</v>
      </c>
      <c r="B215" s="24" t="s">
        <v>1931</v>
      </c>
      <c r="C215" s="128" t="s">
        <v>361</v>
      </c>
      <c r="D215" s="24" t="s">
        <v>369</v>
      </c>
      <c r="E215" s="306">
        <v>304.60000000000002</v>
      </c>
      <c r="F215" s="24" t="s">
        <v>1458</v>
      </c>
      <c r="G215" s="24" t="s">
        <v>1459</v>
      </c>
      <c r="H215" s="24" t="s">
        <v>1280</v>
      </c>
    </row>
    <row r="216" spans="1:8" ht="25.5">
      <c r="A216" s="564">
        <v>15</v>
      </c>
      <c r="B216" s="24" t="s">
        <v>1932</v>
      </c>
      <c r="C216" s="128" t="s">
        <v>361</v>
      </c>
      <c r="D216" s="24" t="s">
        <v>369</v>
      </c>
      <c r="E216" s="306">
        <v>78.3</v>
      </c>
      <c r="F216" s="24" t="s">
        <v>1491</v>
      </c>
      <c r="G216" s="24" t="s">
        <v>1492</v>
      </c>
      <c r="H216" s="24" t="s">
        <v>1275</v>
      </c>
    </row>
    <row r="217" spans="1:8" ht="25.5">
      <c r="A217" s="564">
        <v>16</v>
      </c>
      <c r="B217" s="24" t="s">
        <v>1933</v>
      </c>
      <c r="C217" s="128" t="s">
        <v>361</v>
      </c>
      <c r="D217" s="24" t="s">
        <v>369</v>
      </c>
      <c r="E217" s="306">
        <v>121</v>
      </c>
      <c r="F217" s="24" t="s">
        <v>1493</v>
      </c>
      <c r="G217" s="24" t="s">
        <v>1494</v>
      </c>
      <c r="H217" s="24" t="s">
        <v>1254</v>
      </c>
    </row>
    <row r="218" spans="1:8" ht="25.5">
      <c r="A218" s="564">
        <v>17</v>
      </c>
      <c r="B218" s="24" t="s">
        <v>1934</v>
      </c>
      <c r="C218" s="128" t="s">
        <v>361</v>
      </c>
      <c r="D218" s="24" t="s">
        <v>369</v>
      </c>
      <c r="E218" s="306">
        <v>57</v>
      </c>
      <c r="F218" s="24" t="s">
        <v>1495</v>
      </c>
      <c r="G218" s="24" t="s">
        <v>1496</v>
      </c>
      <c r="H218" s="24" t="s">
        <v>1275</v>
      </c>
    </row>
    <row r="219" spans="1:8" ht="25.5">
      <c r="A219" s="564">
        <v>18</v>
      </c>
      <c r="B219" s="24" t="s">
        <v>1935</v>
      </c>
      <c r="C219" s="128" t="s">
        <v>361</v>
      </c>
      <c r="D219" s="24" t="s">
        <v>369</v>
      </c>
      <c r="E219" s="306">
        <v>880</v>
      </c>
      <c r="F219" s="24" t="s">
        <v>1497</v>
      </c>
      <c r="G219" s="24" t="s">
        <v>1498</v>
      </c>
      <c r="H219" s="24" t="s">
        <v>1256</v>
      </c>
    </row>
    <row r="220" spans="1:8" ht="25.5">
      <c r="A220" s="564">
        <v>19</v>
      </c>
      <c r="B220" s="24" t="s">
        <v>1936</v>
      </c>
      <c r="C220" s="128" t="s">
        <v>361</v>
      </c>
      <c r="D220" s="24" t="s">
        <v>369</v>
      </c>
      <c r="E220" s="306">
        <v>227</v>
      </c>
      <c r="F220" s="24" t="s">
        <v>1499</v>
      </c>
      <c r="G220" s="24" t="s">
        <v>1500</v>
      </c>
      <c r="H220" s="24" t="s">
        <v>1254</v>
      </c>
    </row>
    <row r="221" spans="1:8" ht="63.75">
      <c r="A221" s="564">
        <v>20</v>
      </c>
      <c r="B221" s="24" t="s">
        <v>1937</v>
      </c>
      <c r="C221" s="128" t="s">
        <v>361</v>
      </c>
      <c r="D221" s="24" t="s">
        <v>369</v>
      </c>
      <c r="E221" s="306">
        <v>1007</v>
      </c>
      <c r="F221" s="24" t="s">
        <v>1501</v>
      </c>
      <c r="G221" s="24" t="s">
        <v>1502</v>
      </c>
      <c r="H221" s="24" t="s">
        <v>1356</v>
      </c>
    </row>
    <row r="222" spans="1:8" ht="38.25">
      <c r="A222" s="564">
        <v>21</v>
      </c>
      <c r="B222" s="24" t="s">
        <v>1938</v>
      </c>
      <c r="C222" s="128" t="s">
        <v>361</v>
      </c>
      <c r="D222" s="24" t="s">
        <v>369</v>
      </c>
      <c r="E222" s="306">
        <v>1500</v>
      </c>
      <c r="F222" s="24" t="s">
        <v>1503</v>
      </c>
      <c r="G222" s="24" t="s">
        <v>1504</v>
      </c>
      <c r="H222" s="24" t="s">
        <v>1310</v>
      </c>
    </row>
    <row r="223" spans="1:8" ht="25.5">
      <c r="A223" s="564">
        <v>22</v>
      </c>
      <c r="B223" s="24" t="s">
        <v>1939</v>
      </c>
      <c r="C223" s="128" t="s">
        <v>361</v>
      </c>
      <c r="D223" s="24" t="s">
        <v>369</v>
      </c>
      <c r="E223" s="306">
        <v>8</v>
      </c>
      <c r="F223" s="24" t="s">
        <v>1244</v>
      </c>
      <c r="G223" s="24" t="s">
        <v>1453</v>
      </c>
      <c r="H223" s="24" t="s">
        <v>1431</v>
      </c>
    </row>
    <row r="224" spans="1:8" ht="25.5">
      <c r="A224" s="564">
        <v>23</v>
      </c>
      <c r="B224" s="24" t="s">
        <v>1940</v>
      </c>
      <c r="C224" s="128" t="s">
        <v>361</v>
      </c>
      <c r="D224" s="24" t="s">
        <v>369</v>
      </c>
      <c r="E224" s="306">
        <v>610.20000000000005</v>
      </c>
      <c r="F224" s="24" t="s">
        <v>1505</v>
      </c>
      <c r="G224" s="24" t="s">
        <v>1506</v>
      </c>
      <c r="H224" s="24" t="s">
        <v>1358</v>
      </c>
    </row>
    <row r="225" spans="1:8" ht="25.5">
      <c r="A225" s="564">
        <v>24</v>
      </c>
      <c r="B225" s="24" t="s">
        <v>1941</v>
      </c>
      <c r="C225" s="128" t="s">
        <v>361</v>
      </c>
      <c r="D225" s="24" t="s">
        <v>369</v>
      </c>
      <c r="E225" s="306">
        <v>210</v>
      </c>
      <c r="F225" s="24" t="s">
        <v>1507</v>
      </c>
      <c r="G225" s="24" t="s">
        <v>1508</v>
      </c>
      <c r="H225" s="24" t="s">
        <v>1509</v>
      </c>
    </row>
    <row r="226" spans="1:8" ht="25.5">
      <c r="A226" s="564">
        <v>25</v>
      </c>
      <c r="B226" s="24" t="s">
        <v>1942</v>
      </c>
      <c r="C226" s="128" t="s">
        <v>361</v>
      </c>
      <c r="D226" s="24" t="s">
        <v>369</v>
      </c>
      <c r="E226" s="306" t="s">
        <v>1510</v>
      </c>
      <c r="F226" s="24" t="s">
        <v>1511</v>
      </c>
      <c r="G226" s="24" t="s">
        <v>1512</v>
      </c>
      <c r="H226" s="24" t="s">
        <v>1509</v>
      </c>
    </row>
    <row r="227" spans="1:8" ht="25.5">
      <c r="A227" s="564">
        <v>26</v>
      </c>
      <c r="B227" s="24" t="s">
        <v>1943</v>
      </c>
      <c r="C227" s="128" t="s">
        <v>361</v>
      </c>
      <c r="D227" s="24" t="s">
        <v>369</v>
      </c>
      <c r="E227" s="306">
        <v>360</v>
      </c>
      <c r="F227" s="24" t="s">
        <v>1513</v>
      </c>
      <c r="G227" s="24" t="s">
        <v>1514</v>
      </c>
      <c r="H227" s="24" t="s">
        <v>1509</v>
      </c>
    </row>
    <row r="228" spans="1:8" ht="25.5">
      <c r="A228" s="564">
        <v>27</v>
      </c>
      <c r="B228" s="24" t="s">
        <v>1944</v>
      </c>
      <c r="C228" s="128" t="s">
        <v>361</v>
      </c>
      <c r="D228" s="24" t="s">
        <v>369</v>
      </c>
      <c r="E228" s="306">
        <v>600</v>
      </c>
      <c r="F228" s="24" t="s">
        <v>1505</v>
      </c>
      <c r="G228" s="24" t="s">
        <v>1506</v>
      </c>
      <c r="H228" s="24" t="s">
        <v>1509</v>
      </c>
    </row>
    <row r="229" spans="1:8" ht="25.5">
      <c r="A229" s="564">
        <v>28</v>
      </c>
      <c r="B229" s="24" t="s">
        <v>1945</v>
      </c>
      <c r="C229" s="128" t="s">
        <v>361</v>
      </c>
      <c r="D229" s="24" t="s">
        <v>369</v>
      </c>
      <c r="E229" s="306">
        <v>400</v>
      </c>
      <c r="F229" s="24" t="s">
        <v>1515</v>
      </c>
      <c r="G229" s="24" t="s">
        <v>1516</v>
      </c>
      <c r="H229" s="24" t="s">
        <v>1509</v>
      </c>
    </row>
    <row r="230" spans="1:8" ht="25.5">
      <c r="A230" s="564">
        <v>29</v>
      </c>
      <c r="B230" s="24" t="s">
        <v>1946</v>
      </c>
      <c r="C230" s="128" t="s">
        <v>361</v>
      </c>
      <c r="D230" s="24" t="s">
        <v>369</v>
      </c>
      <c r="E230" s="306">
        <v>6.3</v>
      </c>
      <c r="F230" s="24" t="s">
        <v>1517</v>
      </c>
      <c r="G230" s="24" t="s">
        <v>1518</v>
      </c>
      <c r="H230" s="24" t="s">
        <v>1317</v>
      </c>
    </row>
    <row r="231" spans="1:8" ht="25.5">
      <c r="A231" s="564">
        <v>30</v>
      </c>
      <c r="B231" s="24" t="s">
        <v>1947</v>
      </c>
      <c r="C231" s="128" t="s">
        <v>361</v>
      </c>
      <c r="D231" s="24" t="s">
        <v>369</v>
      </c>
      <c r="E231" s="306">
        <v>850</v>
      </c>
      <c r="F231" s="24" t="s">
        <v>1519</v>
      </c>
      <c r="G231" s="24" t="s">
        <v>1520</v>
      </c>
      <c r="H231" s="24" t="s">
        <v>1385</v>
      </c>
    </row>
    <row r="232" spans="1:8" ht="25.5">
      <c r="A232" s="564">
        <v>31</v>
      </c>
      <c r="B232" s="24" t="s">
        <v>1948</v>
      </c>
      <c r="C232" s="128" t="s">
        <v>361</v>
      </c>
      <c r="D232" s="24" t="s">
        <v>369</v>
      </c>
      <c r="E232" s="306">
        <v>340</v>
      </c>
      <c r="F232" s="24" t="s">
        <v>1521</v>
      </c>
      <c r="G232" s="24" t="s">
        <v>1508</v>
      </c>
      <c r="H232" s="24" t="s">
        <v>1385</v>
      </c>
    </row>
    <row r="233" spans="1:8" ht="25.5">
      <c r="A233" s="564">
        <v>32</v>
      </c>
      <c r="B233" s="24" t="s">
        <v>1949</v>
      </c>
      <c r="C233" s="128" t="s">
        <v>361</v>
      </c>
      <c r="D233" s="24" t="s">
        <v>369</v>
      </c>
      <c r="E233" s="306">
        <v>220</v>
      </c>
      <c r="F233" s="24" t="s">
        <v>1521</v>
      </c>
      <c r="G233" s="24" t="s">
        <v>1508</v>
      </c>
      <c r="H233" s="24" t="s">
        <v>1385</v>
      </c>
    </row>
    <row r="234" spans="1:8" ht="25.5">
      <c r="A234" s="564">
        <v>33</v>
      </c>
      <c r="B234" s="24" t="s">
        <v>1950</v>
      </c>
      <c r="C234" s="128" t="s">
        <v>361</v>
      </c>
      <c r="D234" s="24" t="s">
        <v>369</v>
      </c>
      <c r="E234" s="306">
        <v>320</v>
      </c>
      <c r="F234" s="24" t="s">
        <v>1522</v>
      </c>
      <c r="G234" s="24" t="s">
        <v>1516</v>
      </c>
      <c r="H234" s="24" t="s">
        <v>1385</v>
      </c>
    </row>
    <row r="235" spans="1:8" ht="89.25">
      <c r="A235" s="564">
        <v>34</v>
      </c>
      <c r="B235" s="24" t="s">
        <v>1951</v>
      </c>
      <c r="C235" s="128" t="s">
        <v>361</v>
      </c>
      <c r="D235" s="24" t="s">
        <v>369</v>
      </c>
      <c r="E235" s="306">
        <v>218.3</v>
      </c>
      <c r="F235" s="24" t="s">
        <v>1523</v>
      </c>
      <c r="G235" s="24" t="s">
        <v>1524</v>
      </c>
      <c r="H235" s="24" t="s">
        <v>1525</v>
      </c>
    </row>
    <row r="236" spans="1:8" ht="38.25">
      <c r="A236" s="564">
        <v>35</v>
      </c>
      <c r="B236" s="24" t="s">
        <v>1952</v>
      </c>
      <c r="C236" s="128" t="s">
        <v>361</v>
      </c>
      <c r="D236" s="24" t="s">
        <v>369</v>
      </c>
      <c r="E236" s="306">
        <v>16.2</v>
      </c>
      <c r="F236" s="24" t="s">
        <v>1526</v>
      </c>
      <c r="G236" s="24" t="s">
        <v>1527</v>
      </c>
      <c r="H236" s="24" t="s">
        <v>1337</v>
      </c>
    </row>
    <row r="237" spans="1:8" ht="25.5">
      <c r="A237" s="564">
        <v>36</v>
      </c>
      <c r="B237" s="24" t="s">
        <v>1953</v>
      </c>
      <c r="C237" s="128" t="s">
        <v>361</v>
      </c>
      <c r="D237" s="24" t="s">
        <v>369</v>
      </c>
      <c r="E237" s="306">
        <v>120.5</v>
      </c>
      <c r="F237" s="24" t="s">
        <v>1413</v>
      </c>
      <c r="G237" s="24" t="s">
        <v>1238</v>
      </c>
      <c r="H237" s="24" t="s">
        <v>1254</v>
      </c>
    </row>
    <row r="238" spans="1:8" ht="25.5">
      <c r="A238" s="564">
        <v>37</v>
      </c>
      <c r="B238" s="24" t="s">
        <v>1954</v>
      </c>
      <c r="C238" s="128" t="s">
        <v>361</v>
      </c>
      <c r="D238" s="24" t="s">
        <v>369</v>
      </c>
      <c r="E238" s="306">
        <v>9.3000000000000007</v>
      </c>
      <c r="F238" s="24" t="s">
        <v>1528</v>
      </c>
      <c r="G238" s="24" t="s">
        <v>1529</v>
      </c>
      <c r="H238" s="24" t="s">
        <v>1254</v>
      </c>
    </row>
    <row r="239" spans="1:8" ht="25.5">
      <c r="A239" s="564">
        <v>38</v>
      </c>
      <c r="B239" s="24" t="s">
        <v>1955</v>
      </c>
      <c r="C239" s="128" t="s">
        <v>361</v>
      </c>
      <c r="D239" s="24" t="s">
        <v>369</v>
      </c>
      <c r="E239" s="306">
        <v>67</v>
      </c>
      <c r="F239" s="24" t="s">
        <v>1530</v>
      </c>
      <c r="G239" s="24" t="s">
        <v>1531</v>
      </c>
      <c r="H239" s="24" t="s">
        <v>1254</v>
      </c>
    </row>
    <row r="240" spans="1:8" ht="25.5">
      <c r="A240" s="564">
        <v>39</v>
      </c>
      <c r="B240" s="24" t="s">
        <v>1956</v>
      </c>
      <c r="C240" s="128" t="s">
        <v>361</v>
      </c>
      <c r="D240" s="24" t="s">
        <v>369</v>
      </c>
      <c r="E240" s="306">
        <v>16.399999999999999</v>
      </c>
      <c r="F240" s="24" t="s">
        <v>1528</v>
      </c>
      <c r="G240" s="24" t="s">
        <v>1529</v>
      </c>
      <c r="H240" s="24" t="s">
        <v>1254</v>
      </c>
    </row>
    <row r="241" spans="1:8" ht="25.5">
      <c r="A241" s="564">
        <v>40</v>
      </c>
      <c r="B241" s="24" t="s">
        <v>1957</v>
      </c>
      <c r="C241" s="128" t="s">
        <v>361</v>
      </c>
      <c r="D241" s="24" t="s">
        <v>369</v>
      </c>
      <c r="E241" s="306">
        <v>1046.8</v>
      </c>
      <c r="F241" s="24" t="s">
        <v>1532</v>
      </c>
      <c r="G241" s="24" t="s">
        <v>1533</v>
      </c>
      <c r="H241" s="24" t="s">
        <v>1254</v>
      </c>
    </row>
    <row r="242" spans="1:8" ht="38.25">
      <c r="A242" s="564">
        <v>41</v>
      </c>
      <c r="B242" s="24" t="s">
        <v>1958</v>
      </c>
      <c r="C242" s="128" t="s">
        <v>361</v>
      </c>
      <c r="D242" s="24" t="s">
        <v>369</v>
      </c>
      <c r="E242" s="306">
        <v>824</v>
      </c>
      <c r="F242" s="24" t="s">
        <v>1534</v>
      </c>
      <c r="G242" s="24" t="s">
        <v>1535</v>
      </c>
      <c r="H242" s="24" t="s">
        <v>1299</v>
      </c>
    </row>
    <row r="243" spans="1:8" ht="25.5">
      <c r="A243" s="564">
        <v>42</v>
      </c>
      <c r="B243" s="24" t="s">
        <v>1959</v>
      </c>
      <c r="C243" s="128" t="s">
        <v>361</v>
      </c>
      <c r="D243" s="24" t="s">
        <v>369</v>
      </c>
      <c r="E243" s="306">
        <v>58</v>
      </c>
      <c r="F243" s="24" t="s">
        <v>1536</v>
      </c>
      <c r="G243" s="24" t="s">
        <v>1537</v>
      </c>
      <c r="H243" s="24" t="s">
        <v>1275</v>
      </c>
    </row>
    <row r="244" spans="1:8" ht="51">
      <c r="A244" s="564">
        <v>43</v>
      </c>
      <c r="B244" s="24" t="s">
        <v>1960</v>
      </c>
      <c r="C244" s="128" t="s">
        <v>361</v>
      </c>
      <c r="D244" s="24" t="s">
        <v>369</v>
      </c>
      <c r="E244" s="306">
        <v>661</v>
      </c>
      <c r="F244" s="24" t="s">
        <v>1413</v>
      </c>
      <c r="G244" s="24" t="s">
        <v>1238</v>
      </c>
      <c r="H244" s="24" t="s">
        <v>1538</v>
      </c>
    </row>
    <row r="245" spans="1:8" ht="25.5">
      <c r="A245" s="564">
        <v>44</v>
      </c>
      <c r="B245" s="24" t="s">
        <v>1961</v>
      </c>
      <c r="C245" s="128" t="s">
        <v>361</v>
      </c>
      <c r="D245" s="24" t="s">
        <v>369</v>
      </c>
      <c r="E245" s="306">
        <v>839.4</v>
      </c>
      <c r="F245" s="24" t="s">
        <v>1539</v>
      </c>
      <c r="G245" s="24" t="s">
        <v>1540</v>
      </c>
      <c r="H245" s="24" t="s">
        <v>1275</v>
      </c>
    </row>
    <row r="246" spans="1:8" ht="25.5">
      <c r="A246" s="564">
        <v>45</v>
      </c>
      <c r="B246" s="24" t="s">
        <v>1962</v>
      </c>
      <c r="C246" s="128" t="s">
        <v>361</v>
      </c>
      <c r="D246" s="24" t="s">
        <v>369</v>
      </c>
      <c r="E246" s="306">
        <v>700</v>
      </c>
      <c r="F246" s="24" t="s">
        <v>1541</v>
      </c>
      <c r="G246" s="24" t="s">
        <v>1542</v>
      </c>
      <c r="H246" s="24" t="s">
        <v>1385</v>
      </c>
    </row>
    <row r="247" spans="1:8" ht="38.25">
      <c r="A247" s="564">
        <v>46</v>
      </c>
      <c r="B247" s="24" t="s">
        <v>1963</v>
      </c>
      <c r="C247" s="128" t="s">
        <v>361</v>
      </c>
      <c r="D247" s="24" t="s">
        <v>369</v>
      </c>
      <c r="E247" s="306">
        <v>109.7</v>
      </c>
      <c r="F247" s="24" t="s">
        <v>1543</v>
      </c>
      <c r="G247" s="24" t="s">
        <v>1537</v>
      </c>
      <c r="H247" s="24" t="s">
        <v>1299</v>
      </c>
    </row>
    <row r="248" spans="1:8" ht="25.5">
      <c r="A248" s="564">
        <v>47</v>
      </c>
      <c r="B248" s="24" t="s">
        <v>1964</v>
      </c>
      <c r="C248" s="128" t="s">
        <v>361</v>
      </c>
      <c r="D248" s="24" t="s">
        <v>369</v>
      </c>
      <c r="E248" s="306">
        <v>181.5</v>
      </c>
      <c r="F248" s="24" t="s">
        <v>1544</v>
      </c>
      <c r="G248" s="24" t="s">
        <v>1545</v>
      </c>
      <c r="H248" s="24" t="s">
        <v>1431</v>
      </c>
    </row>
    <row r="249" spans="1:8" ht="25.5">
      <c r="A249" s="564">
        <v>48</v>
      </c>
      <c r="B249" s="24" t="s">
        <v>1965</v>
      </c>
      <c r="C249" s="128" t="s">
        <v>361</v>
      </c>
      <c r="D249" s="24" t="s">
        <v>369</v>
      </c>
      <c r="E249" s="306">
        <v>29.2</v>
      </c>
      <c r="F249" s="24" t="s">
        <v>1546</v>
      </c>
      <c r="G249" s="24" t="s">
        <v>1529</v>
      </c>
      <c r="H249" s="24" t="s">
        <v>1547</v>
      </c>
    </row>
    <row r="250" spans="1:8" ht="25.5">
      <c r="A250" s="564">
        <v>49</v>
      </c>
      <c r="B250" s="24" t="s">
        <v>1966</v>
      </c>
      <c r="C250" s="128" t="s">
        <v>361</v>
      </c>
      <c r="D250" s="24" t="s">
        <v>369</v>
      </c>
      <c r="E250" s="306">
        <v>100</v>
      </c>
      <c r="F250" s="24" t="s">
        <v>1548</v>
      </c>
      <c r="G250" s="24" t="s">
        <v>1549</v>
      </c>
      <c r="H250" s="24" t="s">
        <v>1385</v>
      </c>
    </row>
    <row r="251" spans="1:8" ht="25.5">
      <c r="A251" s="564">
        <v>50</v>
      </c>
      <c r="B251" s="24" t="s">
        <v>1967</v>
      </c>
      <c r="C251" s="128" t="s">
        <v>361</v>
      </c>
      <c r="D251" s="24" t="s">
        <v>369</v>
      </c>
      <c r="E251" s="306">
        <v>145.19999999999999</v>
      </c>
      <c r="F251" s="24" t="s">
        <v>1548</v>
      </c>
      <c r="G251" s="24" t="s">
        <v>1550</v>
      </c>
      <c r="H251" s="24" t="s">
        <v>1264</v>
      </c>
    </row>
    <row r="252" spans="1:8" ht="25.5">
      <c r="A252" s="564">
        <v>51</v>
      </c>
      <c r="B252" s="24" t="s">
        <v>1968</v>
      </c>
      <c r="C252" s="128" t="s">
        <v>361</v>
      </c>
      <c r="D252" s="24" t="s">
        <v>369</v>
      </c>
      <c r="E252" s="306">
        <v>181</v>
      </c>
      <c r="F252" s="24" t="s">
        <v>1548</v>
      </c>
      <c r="G252" s="24" t="s">
        <v>1551</v>
      </c>
      <c r="H252" s="24" t="s">
        <v>1385</v>
      </c>
    </row>
    <row r="253" spans="1:8" ht="25.5">
      <c r="A253" s="564">
        <v>52</v>
      </c>
      <c r="B253" s="24" t="s">
        <v>1969</v>
      </c>
      <c r="C253" s="128" t="s">
        <v>361</v>
      </c>
      <c r="D253" s="24" t="s">
        <v>369</v>
      </c>
      <c r="E253" s="306">
        <v>125</v>
      </c>
      <c r="F253" s="24" t="s">
        <v>1548</v>
      </c>
      <c r="G253" s="24" t="s">
        <v>1552</v>
      </c>
      <c r="H253" s="24" t="s">
        <v>1385</v>
      </c>
    </row>
    <row r="254" spans="1:8" ht="25.5">
      <c r="A254" s="564">
        <v>53</v>
      </c>
      <c r="B254" s="24" t="s">
        <v>1970</v>
      </c>
      <c r="C254" s="128" t="s">
        <v>361</v>
      </c>
      <c r="D254" s="24" t="s">
        <v>369</v>
      </c>
      <c r="E254" s="306">
        <v>1645</v>
      </c>
      <c r="F254" s="24" t="s">
        <v>1553</v>
      </c>
      <c r="G254" s="24" t="s">
        <v>1554</v>
      </c>
      <c r="H254" s="24" t="s">
        <v>1254</v>
      </c>
    </row>
    <row r="255" spans="1:8" ht="25.5">
      <c r="A255" s="564">
        <v>54</v>
      </c>
      <c r="B255" s="24" t="s">
        <v>1971</v>
      </c>
      <c r="C255" s="128" t="s">
        <v>361</v>
      </c>
      <c r="D255" s="24" t="s">
        <v>369</v>
      </c>
      <c r="E255" s="306">
        <v>31.4</v>
      </c>
      <c r="F255" s="24" t="s">
        <v>1555</v>
      </c>
      <c r="G255" s="24" t="s">
        <v>1556</v>
      </c>
      <c r="H255" s="24" t="s">
        <v>1280</v>
      </c>
    </row>
    <row r="256" spans="1:8" ht="25.5">
      <c r="A256" s="564">
        <v>55</v>
      </c>
      <c r="B256" s="24" t="s">
        <v>1972</v>
      </c>
      <c r="C256" s="128" t="s">
        <v>361</v>
      </c>
      <c r="D256" s="24" t="s">
        <v>369</v>
      </c>
      <c r="E256" s="306">
        <v>19.2</v>
      </c>
      <c r="F256" s="24" t="s">
        <v>1557</v>
      </c>
      <c r="G256" s="24" t="s">
        <v>1558</v>
      </c>
      <c r="H256" s="24" t="s">
        <v>1280</v>
      </c>
    </row>
    <row r="257" spans="1:8" ht="25.5">
      <c r="A257" s="564">
        <v>56</v>
      </c>
      <c r="B257" s="24" t="s">
        <v>1973</v>
      </c>
      <c r="C257" s="128" t="s">
        <v>361</v>
      </c>
      <c r="D257" s="24" t="s">
        <v>369</v>
      </c>
      <c r="E257" s="306">
        <v>16</v>
      </c>
      <c r="F257" s="24" t="s">
        <v>1559</v>
      </c>
      <c r="G257" s="24" t="s">
        <v>1560</v>
      </c>
      <c r="H257" s="24" t="s">
        <v>1275</v>
      </c>
    </row>
    <row r="258" spans="1:8" ht="25.5">
      <c r="A258" s="564">
        <v>57</v>
      </c>
      <c r="B258" s="24" t="s">
        <v>1974</v>
      </c>
      <c r="C258" s="128" t="s">
        <v>361</v>
      </c>
      <c r="D258" s="24" t="s">
        <v>369</v>
      </c>
      <c r="E258" s="306">
        <v>519.4</v>
      </c>
      <c r="F258" s="24" t="s">
        <v>1561</v>
      </c>
      <c r="G258" s="24" t="s">
        <v>1562</v>
      </c>
      <c r="H258" s="24" t="s">
        <v>1280</v>
      </c>
    </row>
    <row r="259" spans="1:8" ht="25.5">
      <c r="A259" s="564">
        <v>58</v>
      </c>
      <c r="B259" s="24" t="s">
        <v>1975</v>
      </c>
      <c r="C259" s="128" t="s">
        <v>361</v>
      </c>
      <c r="D259" s="24" t="s">
        <v>369</v>
      </c>
      <c r="E259" s="306">
        <v>420.5</v>
      </c>
      <c r="F259" s="24" t="s">
        <v>1563</v>
      </c>
      <c r="G259" s="24" t="s">
        <v>1564</v>
      </c>
      <c r="H259" s="24" t="s">
        <v>1369</v>
      </c>
    </row>
    <row r="260" spans="1:8" ht="25.5">
      <c r="A260" s="564">
        <v>59</v>
      </c>
      <c r="B260" s="24" t="s">
        <v>1976</v>
      </c>
      <c r="C260" s="128" t="s">
        <v>361</v>
      </c>
      <c r="D260" s="24" t="s">
        <v>369</v>
      </c>
      <c r="E260" s="306">
        <v>24.6</v>
      </c>
      <c r="F260" s="24" t="s">
        <v>1565</v>
      </c>
      <c r="G260" s="24" t="s">
        <v>1566</v>
      </c>
      <c r="H260" s="24" t="s">
        <v>1567</v>
      </c>
    </row>
    <row r="261" spans="1:8">
      <c r="A261" s="552"/>
      <c r="B261" s="552" t="s">
        <v>370</v>
      </c>
      <c r="C261" s="553">
        <v>59</v>
      </c>
      <c r="D261" s="554"/>
      <c r="E261" s="555">
        <f>SUM(E202:E260)</f>
        <v>24209.300000000003</v>
      </c>
      <c r="F261" s="552"/>
      <c r="G261" s="552"/>
      <c r="H261" s="552"/>
    </row>
    <row r="262" spans="1:8" s="41" customFormat="1">
      <c r="A262" s="549"/>
      <c r="B262" s="549" t="s">
        <v>731</v>
      </c>
      <c r="C262" s="550">
        <f>C261+C201+C199+C183+C181+C146+C119+C78</f>
        <v>205</v>
      </c>
      <c r="D262" s="550"/>
      <c r="E262" s="551">
        <f>E261+E201+E199+E183+E181+E146+E119+E78</f>
        <v>88925.27</v>
      </c>
      <c r="F262" s="549"/>
      <c r="G262" s="549"/>
      <c r="H262" s="549"/>
    </row>
    <row r="263" spans="1:8" ht="38.25">
      <c r="A263" s="24">
        <v>1</v>
      </c>
      <c r="B263" s="24" t="s">
        <v>1980</v>
      </c>
      <c r="C263" s="128" t="s">
        <v>373</v>
      </c>
      <c r="D263" s="24" t="s">
        <v>376</v>
      </c>
      <c r="E263" s="306">
        <v>0.01</v>
      </c>
      <c r="F263" s="24" t="s">
        <v>1568</v>
      </c>
      <c r="G263" s="24" t="s">
        <v>1569</v>
      </c>
      <c r="H263" s="24" t="s">
        <v>1570</v>
      </c>
    </row>
    <row r="264" spans="1:8" ht="38.25">
      <c r="A264" s="24">
        <v>2</v>
      </c>
      <c r="B264" s="24" t="s">
        <v>1981</v>
      </c>
      <c r="C264" s="128" t="s">
        <v>373</v>
      </c>
      <c r="D264" s="24" t="s">
        <v>376</v>
      </c>
      <c r="E264" s="306">
        <v>0.01</v>
      </c>
      <c r="F264" s="24" t="s">
        <v>1571</v>
      </c>
      <c r="G264" s="24" t="s">
        <v>1572</v>
      </c>
      <c r="H264" s="24" t="s">
        <v>1286</v>
      </c>
    </row>
    <row r="265" spans="1:8" ht="38.25">
      <c r="A265" s="24">
        <v>3</v>
      </c>
      <c r="B265" s="24" t="s">
        <v>1982</v>
      </c>
      <c r="C265" s="128" t="s">
        <v>373</v>
      </c>
      <c r="D265" s="24" t="s">
        <v>376</v>
      </c>
      <c r="E265" s="306">
        <v>0.01</v>
      </c>
      <c r="F265" s="24" t="s">
        <v>1573</v>
      </c>
      <c r="G265" s="24" t="s">
        <v>1574</v>
      </c>
      <c r="H265" s="24" t="s">
        <v>1570</v>
      </c>
    </row>
    <row r="266" spans="1:8" ht="38.25">
      <c r="A266" s="24">
        <v>4</v>
      </c>
      <c r="B266" s="24" t="s">
        <v>1983</v>
      </c>
      <c r="C266" s="128" t="s">
        <v>373</v>
      </c>
      <c r="D266" s="24" t="s">
        <v>376</v>
      </c>
      <c r="E266" s="306">
        <v>0.01</v>
      </c>
      <c r="F266" s="24" t="s">
        <v>1575</v>
      </c>
      <c r="G266" s="24" t="s">
        <v>1408</v>
      </c>
      <c r="H266" s="24" t="s">
        <v>1576</v>
      </c>
    </row>
    <row r="267" spans="1:8" ht="38.25">
      <c r="A267" s="24">
        <v>5</v>
      </c>
      <c r="B267" s="24" t="s">
        <v>1984</v>
      </c>
      <c r="C267" s="128" t="s">
        <v>373</v>
      </c>
      <c r="D267" s="24" t="s">
        <v>376</v>
      </c>
      <c r="E267" s="306">
        <v>0.01</v>
      </c>
      <c r="F267" s="24" t="s">
        <v>1577</v>
      </c>
      <c r="G267" s="24" t="s">
        <v>1408</v>
      </c>
      <c r="H267" s="24" t="s">
        <v>1576</v>
      </c>
    </row>
    <row r="268" spans="1:8" ht="38.25">
      <c r="A268" s="24">
        <v>6</v>
      </c>
      <c r="B268" s="24" t="s">
        <v>1985</v>
      </c>
      <c r="C268" s="128" t="s">
        <v>373</v>
      </c>
      <c r="D268" s="24" t="s">
        <v>376</v>
      </c>
      <c r="E268" s="306">
        <v>1.6</v>
      </c>
      <c r="F268" s="24" t="s">
        <v>1578</v>
      </c>
      <c r="G268" s="24" t="s">
        <v>1408</v>
      </c>
      <c r="H268" s="24" t="s">
        <v>1576</v>
      </c>
    </row>
    <row r="269" spans="1:8" ht="38.25">
      <c r="A269" s="24">
        <v>7</v>
      </c>
      <c r="B269" s="24" t="s">
        <v>1986</v>
      </c>
      <c r="C269" s="128" t="s">
        <v>373</v>
      </c>
      <c r="D269" s="24" t="s">
        <v>376</v>
      </c>
      <c r="E269" s="306">
        <v>0.01</v>
      </c>
      <c r="F269" s="24" t="s">
        <v>1579</v>
      </c>
      <c r="G269" s="24" t="s">
        <v>1241</v>
      </c>
      <c r="H269" s="24" t="s">
        <v>1576</v>
      </c>
    </row>
    <row r="270" spans="1:8" ht="38.25">
      <c r="A270" s="24">
        <v>8</v>
      </c>
      <c r="B270" s="24" t="s">
        <v>1987</v>
      </c>
      <c r="C270" s="128" t="s">
        <v>373</v>
      </c>
      <c r="D270" s="24" t="s">
        <v>376</v>
      </c>
      <c r="E270" s="306">
        <v>0.01</v>
      </c>
      <c r="F270" s="24" t="s">
        <v>1580</v>
      </c>
      <c r="G270" s="24" t="s">
        <v>1581</v>
      </c>
      <c r="H270" s="24" t="s">
        <v>1582</v>
      </c>
    </row>
    <row r="271" spans="1:8" ht="38.25">
      <c r="A271" s="24">
        <v>9</v>
      </c>
      <c r="B271" s="24" t="s">
        <v>1988</v>
      </c>
      <c r="C271" s="128" t="s">
        <v>373</v>
      </c>
      <c r="D271" s="24" t="s">
        <v>376</v>
      </c>
      <c r="E271" s="306">
        <v>0.6</v>
      </c>
      <c r="F271" s="24" t="s">
        <v>1583</v>
      </c>
      <c r="G271" s="24" t="s">
        <v>1238</v>
      </c>
      <c r="H271" s="24" t="s">
        <v>1584</v>
      </c>
    </row>
    <row r="272" spans="1:8" ht="38.25">
      <c r="A272" s="24">
        <v>10</v>
      </c>
      <c r="B272" s="24" t="s">
        <v>1989</v>
      </c>
      <c r="C272" s="128" t="s">
        <v>373</v>
      </c>
      <c r="D272" s="24" t="s">
        <v>376</v>
      </c>
      <c r="E272" s="306">
        <v>3.4</v>
      </c>
      <c r="F272" s="24" t="s">
        <v>1585</v>
      </c>
      <c r="G272" s="24" t="s">
        <v>1238</v>
      </c>
      <c r="H272" s="24" t="s">
        <v>1586</v>
      </c>
    </row>
    <row r="273" spans="1:8" ht="38.25">
      <c r="A273" s="24">
        <v>11</v>
      </c>
      <c r="B273" s="24" t="s">
        <v>1990</v>
      </c>
      <c r="C273" s="128" t="s">
        <v>373</v>
      </c>
      <c r="D273" s="24" t="s">
        <v>376</v>
      </c>
      <c r="E273" s="306">
        <v>2.2000000000000002</v>
      </c>
      <c r="F273" s="24" t="s">
        <v>1587</v>
      </c>
      <c r="G273" s="24" t="s">
        <v>1238</v>
      </c>
      <c r="H273" s="24" t="s">
        <v>1588</v>
      </c>
    </row>
    <row r="274" spans="1:8" ht="38.25">
      <c r="A274" s="24">
        <v>12</v>
      </c>
      <c r="B274" s="24" t="s">
        <v>1991</v>
      </c>
      <c r="C274" s="128" t="s">
        <v>373</v>
      </c>
      <c r="D274" s="24" t="s">
        <v>376</v>
      </c>
      <c r="E274" s="306">
        <v>0.01</v>
      </c>
      <c r="F274" s="24" t="s">
        <v>1589</v>
      </c>
      <c r="G274" s="24" t="s">
        <v>1590</v>
      </c>
      <c r="H274" s="24" t="s">
        <v>1591</v>
      </c>
    </row>
    <row r="275" spans="1:8" ht="25.5">
      <c r="A275" s="24">
        <v>13</v>
      </c>
      <c r="B275" s="24" t="s">
        <v>1992</v>
      </c>
      <c r="C275" s="128" t="s">
        <v>373</v>
      </c>
      <c r="D275" s="24" t="s">
        <v>376</v>
      </c>
      <c r="E275" s="306">
        <v>4.3</v>
      </c>
      <c r="F275" s="24" t="s">
        <v>1592</v>
      </c>
      <c r="G275" s="24" t="s">
        <v>1224</v>
      </c>
      <c r="H275" s="24" t="s">
        <v>1576</v>
      </c>
    </row>
    <row r="276" spans="1:8" ht="25.5">
      <c r="A276" s="24">
        <v>14</v>
      </c>
      <c r="B276" s="24" t="s">
        <v>1993</v>
      </c>
      <c r="C276" s="128" t="s">
        <v>373</v>
      </c>
      <c r="D276" s="24" t="s">
        <v>376</v>
      </c>
      <c r="E276" s="306">
        <v>6.7</v>
      </c>
      <c r="F276" s="24" t="s">
        <v>1593</v>
      </c>
      <c r="G276" s="24" t="s">
        <v>1224</v>
      </c>
      <c r="H276" s="24" t="s">
        <v>1584</v>
      </c>
    </row>
    <row r="277" spans="1:8" ht="25.5">
      <c r="A277" s="24">
        <v>15</v>
      </c>
      <c r="B277" s="24" t="s">
        <v>1994</v>
      </c>
      <c r="C277" s="128" t="s">
        <v>373</v>
      </c>
      <c r="D277" s="24" t="s">
        <v>376</v>
      </c>
      <c r="E277" s="306">
        <v>0.9</v>
      </c>
      <c r="F277" s="24" t="s">
        <v>1594</v>
      </c>
      <c r="G277" s="24" t="s">
        <v>1216</v>
      </c>
      <c r="H277" s="24" t="s">
        <v>1584</v>
      </c>
    </row>
    <row r="278" spans="1:8" ht="38.25">
      <c r="A278" s="24">
        <v>16</v>
      </c>
      <c r="B278" s="24" t="s">
        <v>1995</v>
      </c>
      <c r="C278" s="128" t="s">
        <v>373</v>
      </c>
      <c r="D278" s="24" t="s">
        <v>376</v>
      </c>
      <c r="E278" s="306">
        <v>15</v>
      </c>
      <c r="F278" s="24" t="s">
        <v>1595</v>
      </c>
      <c r="G278" s="24" t="s">
        <v>1224</v>
      </c>
      <c r="H278" s="24" t="s">
        <v>1264</v>
      </c>
    </row>
    <row r="279" spans="1:8" ht="38.25">
      <c r="A279" s="24">
        <v>17</v>
      </c>
      <c r="B279" s="24" t="s">
        <v>1996</v>
      </c>
      <c r="C279" s="128" t="s">
        <v>373</v>
      </c>
      <c r="D279" s="24" t="s">
        <v>376</v>
      </c>
      <c r="E279" s="306">
        <v>6.6</v>
      </c>
      <c r="F279" s="24" t="s">
        <v>1596</v>
      </c>
      <c r="G279" s="24" t="s">
        <v>1224</v>
      </c>
      <c r="H279" s="24" t="s">
        <v>1264</v>
      </c>
    </row>
    <row r="280" spans="1:8" ht="25.5">
      <c r="A280" s="24">
        <v>18</v>
      </c>
      <c r="B280" s="24" t="s">
        <v>1997</v>
      </c>
      <c r="C280" s="128" t="s">
        <v>373</v>
      </c>
      <c r="D280" s="24" t="s">
        <v>376</v>
      </c>
      <c r="E280" s="306">
        <v>0.01</v>
      </c>
      <c r="F280" s="24" t="s">
        <v>1597</v>
      </c>
      <c r="G280" s="24" t="s">
        <v>1224</v>
      </c>
      <c r="H280" s="24" t="s">
        <v>1264</v>
      </c>
    </row>
    <row r="281" spans="1:8" ht="25.5">
      <c r="A281" s="24">
        <v>19</v>
      </c>
      <c r="B281" s="24" t="s">
        <v>1998</v>
      </c>
      <c r="C281" s="128" t="s">
        <v>373</v>
      </c>
      <c r="D281" s="24" t="s">
        <v>376</v>
      </c>
      <c r="E281" s="306">
        <v>17</v>
      </c>
      <c r="F281" s="24" t="s">
        <v>1598</v>
      </c>
      <c r="G281" s="24" t="s">
        <v>1224</v>
      </c>
      <c r="H281" s="24" t="s">
        <v>1264</v>
      </c>
    </row>
    <row r="282" spans="1:8" ht="25.5">
      <c r="A282" s="24">
        <v>20</v>
      </c>
      <c r="B282" s="24" t="s">
        <v>1999</v>
      </c>
      <c r="C282" s="128" t="s">
        <v>373</v>
      </c>
      <c r="D282" s="24" t="s">
        <v>376</v>
      </c>
      <c r="E282" s="306">
        <v>3.3</v>
      </c>
      <c r="F282" s="24" t="s">
        <v>1599</v>
      </c>
      <c r="G282" s="24" t="s">
        <v>1224</v>
      </c>
      <c r="H282" s="24" t="s">
        <v>1264</v>
      </c>
    </row>
    <row r="283" spans="1:8" ht="25.5">
      <c r="A283" s="24">
        <v>21</v>
      </c>
      <c r="B283" s="24" t="s">
        <v>2000</v>
      </c>
      <c r="C283" s="128" t="s">
        <v>373</v>
      </c>
      <c r="D283" s="24" t="s">
        <v>376</v>
      </c>
      <c r="E283" s="306">
        <v>8.3000000000000007</v>
      </c>
      <c r="F283" s="24" t="s">
        <v>1600</v>
      </c>
      <c r="G283" s="24" t="s">
        <v>1224</v>
      </c>
      <c r="H283" s="24" t="s">
        <v>1264</v>
      </c>
    </row>
    <row r="284" spans="1:8" ht="25.5">
      <c r="A284" s="24">
        <v>22</v>
      </c>
      <c r="B284" s="24" t="s">
        <v>2001</v>
      </c>
      <c r="C284" s="128" t="s">
        <v>373</v>
      </c>
      <c r="D284" s="24" t="s">
        <v>376</v>
      </c>
      <c r="E284" s="306">
        <v>7.2</v>
      </c>
      <c r="F284" s="24" t="s">
        <v>1601</v>
      </c>
      <c r="G284" s="24" t="s">
        <v>1224</v>
      </c>
      <c r="H284" s="24" t="s">
        <v>1264</v>
      </c>
    </row>
    <row r="285" spans="1:8" ht="38.25">
      <c r="A285" s="24">
        <v>23</v>
      </c>
      <c r="B285" s="24" t="s">
        <v>2002</v>
      </c>
      <c r="C285" s="128" t="s">
        <v>373</v>
      </c>
      <c r="D285" s="24" t="s">
        <v>376</v>
      </c>
      <c r="E285" s="306">
        <v>5.9</v>
      </c>
      <c r="F285" s="24" t="s">
        <v>1602</v>
      </c>
      <c r="G285" s="24" t="s">
        <v>1417</v>
      </c>
      <c r="H285" s="24" t="s">
        <v>1264</v>
      </c>
    </row>
    <row r="286" spans="1:8" ht="38.25">
      <c r="A286" s="24">
        <v>24</v>
      </c>
      <c r="B286" s="24" t="s">
        <v>1981</v>
      </c>
      <c r="C286" s="128" t="s">
        <v>373</v>
      </c>
      <c r="D286" s="24" t="s">
        <v>376</v>
      </c>
      <c r="E286" s="306">
        <v>0.01</v>
      </c>
      <c r="F286" s="24" t="s">
        <v>1603</v>
      </c>
      <c r="G286" s="24" t="s">
        <v>1224</v>
      </c>
      <c r="H286" s="24" t="s">
        <v>1264</v>
      </c>
    </row>
    <row r="287" spans="1:8" ht="25.5">
      <c r="A287" s="24">
        <v>25</v>
      </c>
      <c r="B287" s="24" t="s">
        <v>2003</v>
      </c>
      <c r="C287" s="128" t="s">
        <v>373</v>
      </c>
      <c r="D287" s="24" t="s">
        <v>376</v>
      </c>
      <c r="E287" s="306">
        <v>0.5</v>
      </c>
      <c r="F287" s="24" t="s">
        <v>1604</v>
      </c>
      <c r="G287" s="24" t="s">
        <v>1605</v>
      </c>
      <c r="H287" s="24" t="s">
        <v>1264</v>
      </c>
    </row>
    <row r="288" spans="1:8" ht="38.25">
      <c r="A288" s="24">
        <v>26</v>
      </c>
      <c r="B288" s="24" t="s">
        <v>2004</v>
      </c>
      <c r="C288" s="128" t="s">
        <v>373</v>
      </c>
      <c r="D288" s="24" t="s">
        <v>376</v>
      </c>
      <c r="E288" s="306">
        <v>0.5</v>
      </c>
      <c r="F288" s="24" t="s">
        <v>1606</v>
      </c>
      <c r="G288" s="24" t="s">
        <v>1224</v>
      </c>
      <c r="H288" s="24" t="s">
        <v>1264</v>
      </c>
    </row>
    <row r="289" spans="1:8" ht="25.5">
      <c r="A289" s="24">
        <v>27</v>
      </c>
      <c r="B289" s="24" t="s">
        <v>2005</v>
      </c>
      <c r="C289" s="128" t="s">
        <v>373</v>
      </c>
      <c r="D289" s="24" t="s">
        <v>376</v>
      </c>
      <c r="E289" s="306">
        <v>3.2</v>
      </c>
      <c r="F289" s="24" t="s">
        <v>2135</v>
      </c>
      <c r="G289" s="24" t="s">
        <v>1607</v>
      </c>
      <c r="H289" s="24" t="s">
        <v>1283</v>
      </c>
    </row>
    <row r="290" spans="1:8" ht="25.5">
      <c r="A290" s="24">
        <v>28</v>
      </c>
      <c r="B290" s="24" t="s">
        <v>2006</v>
      </c>
      <c r="C290" s="128" t="s">
        <v>373</v>
      </c>
      <c r="D290" s="24" t="s">
        <v>376</v>
      </c>
      <c r="E290" s="306">
        <v>0.02</v>
      </c>
      <c r="F290" s="24" t="s">
        <v>1608</v>
      </c>
      <c r="G290" s="24" t="s">
        <v>1609</v>
      </c>
      <c r="H290" s="24" t="s">
        <v>1280</v>
      </c>
    </row>
    <row r="291" spans="1:8" ht="25.5">
      <c r="A291" s="24">
        <v>29</v>
      </c>
      <c r="B291" s="24" t="s">
        <v>2007</v>
      </c>
      <c r="C291" s="128" t="s">
        <v>373</v>
      </c>
      <c r="D291" s="24" t="s">
        <v>376</v>
      </c>
      <c r="E291" s="306">
        <v>8</v>
      </c>
      <c r="F291" s="24" t="s">
        <v>1610</v>
      </c>
      <c r="G291" s="24" t="s">
        <v>1379</v>
      </c>
      <c r="H291" s="24" t="s">
        <v>1611</v>
      </c>
    </row>
    <row r="292" spans="1:8" ht="25.5">
      <c r="A292" s="24">
        <v>30</v>
      </c>
      <c r="B292" s="24" t="s">
        <v>2008</v>
      </c>
      <c r="C292" s="128" t="s">
        <v>373</v>
      </c>
      <c r="D292" s="24" t="s">
        <v>376</v>
      </c>
      <c r="E292" s="306">
        <v>6.7</v>
      </c>
      <c r="F292" s="24" t="s">
        <v>1612</v>
      </c>
      <c r="G292" s="24" t="s">
        <v>1379</v>
      </c>
      <c r="H292" s="24" t="s">
        <v>1611</v>
      </c>
    </row>
    <row r="293" spans="1:8" ht="38.25">
      <c r="A293" s="24">
        <v>31</v>
      </c>
      <c r="B293" s="24" t="s">
        <v>2009</v>
      </c>
      <c r="C293" s="128" t="s">
        <v>373</v>
      </c>
      <c r="D293" s="24" t="s">
        <v>376</v>
      </c>
      <c r="E293" s="306">
        <v>14.4</v>
      </c>
      <c r="F293" s="24" t="s">
        <v>1613</v>
      </c>
      <c r="G293" s="24" t="s">
        <v>1379</v>
      </c>
      <c r="H293" s="24" t="s">
        <v>1611</v>
      </c>
    </row>
    <row r="294" spans="1:8" ht="25.5">
      <c r="A294" s="24">
        <v>32</v>
      </c>
      <c r="B294" s="24" t="s">
        <v>2010</v>
      </c>
      <c r="C294" s="128" t="s">
        <v>373</v>
      </c>
      <c r="D294" s="24" t="s">
        <v>376</v>
      </c>
      <c r="E294" s="306">
        <v>1.2</v>
      </c>
      <c r="F294" s="24" t="s">
        <v>1614</v>
      </c>
      <c r="G294" s="24" t="s">
        <v>1379</v>
      </c>
      <c r="H294" s="24" t="s">
        <v>1611</v>
      </c>
    </row>
    <row r="295" spans="1:8" ht="25.5">
      <c r="A295" s="24">
        <v>33</v>
      </c>
      <c r="B295" s="24" t="s">
        <v>2011</v>
      </c>
      <c r="C295" s="128" t="s">
        <v>373</v>
      </c>
      <c r="D295" s="24" t="s">
        <v>376</v>
      </c>
      <c r="E295" s="306">
        <v>4.3</v>
      </c>
      <c r="F295" s="24" t="s">
        <v>1615</v>
      </c>
      <c r="G295" s="24" t="s">
        <v>1379</v>
      </c>
      <c r="H295" s="24" t="s">
        <v>1611</v>
      </c>
    </row>
    <row r="296" spans="1:8" ht="25.5">
      <c r="A296" s="24">
        <v>34</v>
      </c>
      <c r="B296" s="24" t="s">
        <v>2012</v>
      </c>
      <c r="C296" s="128" t="s">
        <v>373</v>
      </c>
      <c r="D296" s="24" t="s">
        <v>376</v>
      </c>
      <c r="E296" s="306">
        <v>2.5</v>
      </c>
      <c r="F296" s="24" t="s">
        <v>1616</v>
      </c>
      <c r="G296" s="24" t="s">
        <v>1379</v>
      </c>
      <c r="H296" s="24" t="s">
        <v>1611</v>
      </c>
    </row>
    <row r="297" spans="1:8" ht="25.5">
      <c r="A297" s="24">
        <v>35</v>
      </c>
      <c r="B297" s="24" t="s">
        <v>2013</v>
      </c>
      <c r="C297" s="128" t="s">
        <v>373</v>
      </c>
      <c r="D297" s="24" t="s">
        <v>376</v>
      </c>
      <c r="E297" s="306">
        <v>17</v>
      </c>
      <c r="F297" s="24" t="s">
        <v>1617</v>
      </c>
      <c r="G297" s="24" t="s">
        <v>1379</v>
      </c>
      <c r="H297" s="24" t="s">
        <v>1264</v>
      </c>
    </row>
    <row r="298" spans="1:8" ht="38.25">
      <c r="A298" s="24">
        <v>36</v>
      </c>
      <c r="B298" s="24" t="s">
        <v>2014</v>
      </c>
      <c r="C298" s="128" t="s">
        <v>373</v>
      </c>
      <c r="D298" s="24" t="s">
        <v>376</v>
      </c>
      <c r="E298" s="306">
        <v>6.2</v>
      </c>
      <c r="F298" s="24" t="s">
        <v>1618</v>
      </c>
      <c r="G298" s="24" t="s">
        <v>1379</v>
      </c>
      <c r="H298" s="24" t="s">
        <v>1264</v>
      </c>
    </row>
    <row r="299" spans="1:8" ht="25.5">
      <c r="A299" s="24">
        <v>37</v>
      </c>
      <c r="B299" s="24" t="s">
        <v>2015</v>
      </c>
      <c r="C299" s="128" t="s">
        <v>373</v>
      </c>
      <c r="D299" s="24" t="s">
        <v>376</v>
      </c>
      <c r="E299" s="306">
        <v>23</v>
      </c>
      <c r="F299" s="24" t="s">
        <v>1619</v>
      </c>
      <c r="G299" s="24" t="s">
        <v>1379</v>
      </c>
      <c r="H299" s="24" t="s">
        <v>1264</v>
      </c>
    </row>
    <row r="300" spans="1:8" ht="25.5">
      <c r="A300" s="24">
        <v>38</v>
      </c>
      <c r="B300" s="24" t="s">
        <v>2016</v>
      </c>
      <c r="C300" s="128" t="s">
        <v>373</v>
      </c>
      <c r="D300" s="24" t="s">
        <v>376</v>
      </c>
      <c r="E300" s="306">
        <v>4.5</v>
      </c>
      <c r="F300" s="24" t="s">
        <v>1620</v>
      </c>
      <c r="G300" s="24" t="s">
        <v>1379</v>
      </c>
      <c r="H300" s="24" t="s">
        <v>1264</v>
      </c>
    </row>
    <row r="301" spans="1:8" ht="38.25">
      <c r="A301" s="24">
        <v>39</v>
      </c>
      <c r="B301" s="24" t="s">
        <v>2017</v>
      </c>
      <c r="C301" s="128" t="s">
        <v>373</v>
      </c>
      <c r="D301" s="24" t="s">
        <v>376</v>
      </c>
      <c r="E301" s="306">
        <v>0.01</v>
      </c>
      <c r="F301" s="24" t="s">
        <v>1621</v>
      </c>
      <c r="G301" s="24" t="s">
        <v>1622</v>
      </c>
      <c r="H301" s="24" t="s">
        <v>1582</v>
      </c>
    </row>
    <row r="302" spans="1:8" ht="38.25">
      <c r="A302" s="24">
        <v>40</v>
      </c>
      <c r="B302" s="24" t="s">
        <v>2018</v>
      </c>
      <c r="C302" s="128" t="s">
        <v>373</v>
      </c>
      <c r="D302" s="24" t="s">
        <v>376</v>
      </c>
      <c r="E302" s="306">
        <v>0.01</v>
      </c>
      <c r="F302" s="24" t="s">
        <v>1623</v>
      </c>
      <c r="G302" s="24" t="s">
        <v>1622</v>
      </c>
      <c r="H302" s="24" t="s">
        <v>1582</v>
      </c>
    </row>
    <row r="303" spans="1:8" ht="38.25">
      <c r="A303" s="24">
        <v>41</v>
      </c>
      <c r="B303" s="24" t="s">
        <v>2103</v>
      </c>
      <c r="C303" s="128" t="s">
        <v>373</v>
      </c>
      <c r="D303" s="24" t="s">
        <v>376</v>
      </c>
      <c r="E303" s="306">
        <v>0.01</v>
      </c>
      <c r="F303" s="24" t="s">
        <v>1624</v>
      </c>
      <c r="G303" s="24" t="s">
        <v>1622</v>
      </c>
      <c r="H303" s="24" t="s">
        <v>1625</v>
      </c>
    </row>
    <row r="304" spans="1:8" ht="38.25">
      <c r="A304" s="24">
        <v>42</v>
      </c>
      <c r="B304" s="24" t="s">
        <v>2019</v>
      </c>
      <c r="C304" s="128" t="s">
        <v>373</v>
      </c>
      <c r="D304" s="24" t="s">
        <v>376</v>
      </c>
      <c r="E304" s="306">
        <v>1.6</v>
      </c>
      <c r="F304" s="24" t="s">
        <v>1626</v>
      </c>
      <c r="G304" s="24" t="s">
        <v>1622</v>
      </c>
      <c r="H304" s="24" t="s">
        <v>1584</v>
      </c>
    </row>
    <row r="305" spans="1:8" ht="25.5">
      <c r="A305" s="24">
        <v>43</v>
      </c>
      <c r="B305" s="24" t="s">
        <v>2020</v>
      </c>
      <c r="C305" s="128" t="s">
        <v>373</v>
      </c>
      <c r="D305" s="24" t="s">
        <v>376</v>
      </c>
      <c r="E305" s="306">
        <v>0.05</v>
      </c>
      <c r="F305" s="24" t="s">
        <v>1627</v>
      </c>
      <c r="G305" s="24" t="s">
        <v>1224</v>
      </c>
      <c r="H305" s="24" t="s">
        <v>1582</v>
      </c>
    </row>
    <row r="306" spans="1:8" ht="25.5">
      <c r="A306" s="24">
        <v>44</v>
      </c>
      <c r="B306" s="24" t="s">
        <v>2021</v>
      </c>
      <c r="C306" s="128" t="s">
        <v>373</v>
      </c>
      <c r="D306" s="24" t="s">
        <v>376</v>
      </c>
      <c r="E306" s="306">
        <v>5</v>
      </c>
      <c r="F306" s="24" t="s">
        <v>1464</v>
      </c>
      <c r="G306" s="24" t="s">
        <v>1465</v>
      </c>
      <c r="H306" s="24" t="s">
        <v>1275</v>
      </c>
    </row>
    <row r="307" spans="1:8" ht="25.5">
      <c r="A307" s="24">
        <v>45</v>
      </c>
      <c r="B307" s="24" t="s">
        <v>2022</v>
      </c>
      <c r="C307" s="128" t="s">
        <v>373</v>
      </c>
      <c r="D307" s="24" t="s">
        <v>376</v>
      </c>
      <c r="E307" s="306">
        <v>1</v>
      </c>
      <c r="F307" s="24" t="s">
        <v>1464</v>
      </c>
      <c r="G307" s="24" t="s">
        <v>1465</v>
      </c>
      <c r="H307" s="24" t="s">
        <v>1275</v>
      </c>
    </row>
    <row r="308" spans="1:8" ht="25.5">
      <c r="A308" s="24">
        <v>46</v>
      </c>
      <c r="B308" s="24" t="s">
        <v>2023</v>
      </c>
      <c r="C308" s="128" t="s">
        <v>373</v>
      </c>
      <c r="D308" s="24" t="s">
        <v>376</v>
      </c>
      <c r="E308" s="306">
        <v>0.01</v>
      </c>
      <c r="F308" s="24" t="s">
        <v>1464</v>
      </c>
      <c r="G308" s="24" t="s">
        <v>1465</v>
      </c>
      <c r="H308" s="24" t="s">
        <v>1582</v>
      </c>
    </row>
    <row r="309" spans="1:8" ht="38.25">
      <c r="A309" s="24">
        <v>47</v>
      </c>
      <c r="B309" s="24" t="s">
        <v>2024</v>
      </c>
      <c r="C309" s="128" t="s">
        <v>373</v>
      </c>
      <c r="D309" s="24" t="s">
        <v>376</v>
      </c>
      <c r="E309" s="306">
        <v>0.01</v>
      </c>
      <c r="F309" s="24" t="s">
        <v>1464</v>
      </c>
      <c r="G309" s="24" t="s">
        <v>1465</v>
      </c>
      <c r="H309" s="24" t="s">
        <v>1625</v>
      </c>
    </row>
    <row r="310" spans="1:8" ht="38.25">
      <c r="A310" s="24">
        <v>48</v>
      </c>
      <c r="B310" s="24" t="s">
        <v>2025</v>
      </c>
      <c r="C310" s="128" t="s">
        <v>373</v>
      </c>
      <c r="D310" s="24" t="s">
        <v>376</v>
      </c>
      <c r="E310" s="306">
        <v>0.01</v>
      </c>
      <c r="F310" s="24" t="s">
        <v>1464</v>
      </c>
      <c r="G310" s="24" t="s">
        <v>1465</v>
      </c>
      <c r="H310" s="24" t="s">
        <v>1625</v>
      </c>
    </row>
    <row r="311" spans="1:8" ht="38.25">
      <c r="A311" s="24">
        <v>49</v>
      </c>
      <c r="B311" s="24" t="s">
        <v>2026</v>
      </c>
      <c r="C311" s="128" t="s">
        <v>373</v>
      </c>
      <c r="D311" s="24" t="s">
        <v>376</v>
      </c>
      <c r="E311" s="306">
        <v>0.1</v>
      </c>
      <c r="F311" s="24" t="s">
        <v>1628</v>
      </c>
      <c r="G311" s="24" t="s">
        <v>1629</v>
      </c>
      <c r="H311" s="24" t="s">
        <v>1358</v>
      </c>
    </row>
    <row r="312" spans="1:8" ht="38.25">
      <c r="A312" s="24">
        <v>50</v>
      </c>
      <c r="B312" s="24" t="s">
        <v>2027</v>
      </c>
      <c r="C312" s="128" t="s">
        <v>373</v>
      </c>
      <c r="D312" s="24" t="s">
        <v>376</v>
      </c>
      <c r="E312" s="306">
        <v>0.5</v>
      </c>
      <c r="F312" s="24" t="s">
        <v>1630</v>
      </c>
      <c r="G312" s="24" t="s">
        <v>1631</v>
      </c>
      <c r="H312" s="24" t="s">
        <v>1358</v>
      </c>
    </row>
    <row r="313" spans="1:8" ht="38.25">
      <c r="A313" s="24">
        <v>51</v>
      </c>
      <c r="B313" s="24" t="s">
        <v>2028</v>
      </c>
      <c r="C313" s="128" t="s">
        <v>373</v>
      </c>
      <c r="D313" s="24" t="s">
        <v>376</v>
      </c>
      <c r="E313" s="306">
        <v>0.2</v>
      </c>
      <c r="F313" s="24" t="s">
        <v>1632</v>
      </c>
      <c r="G313" s="24" t="s">
        <v>1631</v>
      </c>
      <c r="H313" s="24" t="s">
        <v>1582</v>
      </c>
    </row>
    <row r="314" spans="1:8" ht="38.25">
      <c r="A314" s="24">
        <v>52</v>
      </c>
      <c r="B314" s="24" t="s">
        <v>2029</v>
      </c>
      <c r="C314" s="128" t="s">
        <v>373</v>
      </c>
      <c r="D314" s="24" t="s">
        <v>376</v>
      </c>
      <c r="E314" s="306">
        <v>0.3</v>
      </c>
      <c r="F314" s="24" t="s">
        <v>1632</v>
      </c>
      <c r="G314" s="24" t="s">
        <v>1631</v>
      </c>
      <c r="H314" s="24" t="s">
        <v>1582</v>
      </c>
    </row>
    <row r="315" spans="1:8" ht="38.25">
      <c r="A315" s="24">
        <v>53</v>
      </c>
      <c r="B315" s="24" t="s">
        <v>2030</v>
      </c>
      <c r="C315" s="128" t="s">
        <v>373</v>
      </c>
      <c r="D315" s="24" t="s">
        <v>376</v>
      </c>
      <c r="E315" s="306">
        <v>5.8</v>
      </c>
      <c r="F315" s="24" t="s">
        <v>1632</v>
      </c>
      <c r="G315" s="24" t="s">
        <v>1631</v>
      </c>
      <c r="H315" s="24" t="s">
        <v>1582</v>
      </c>
    </row>
    <row r="316" spans="1:8" ht="38.25">
      <c r="A316" s="24">
        <v>54</v>
      </c>
      <c r="B316" s="24" t="s">
        <v>1993</v>
      </c>
      <c r="C316" s="128" t="s">
        <v>373</v>
      </c>
      <c r="D316" s="24" t="s">
        <v>376</v>
      </c>
      <c r="E316" s="306">
        <v>1.7</v>
      </c>
      <c r="F316" s="24" t="s">
        <v>1632</v>
      </c>
      <c r="G316" s="24" t="s">
        <v>1631</v>
      </c>
      <c r="H316" s="24" t="s">
        <v>1582</v>
      </c>
    </row>
    <row r="317" spans="1:8" ht="38.25">
      <c r="A317" s="24">
        <v>55</v>
      </c>
      <c r="B317" s="24" t="s">
        <v>2031</v>
      </c>
      <c r="C317" s="128" t="s">
        <v>373</v>
      </c>
      <c r="D317" s="24" t="s">
        <v>376</v>
      </c>
      <c r="E317" s="306">
        <v>0.01</v>
      </c>
      <c r="F317" s="24" t="s">
        <v>1633</v>
      </c>
      <c r="G317" s="24" t="s">
        <v>1382</v>
      </c>
      <c r="H317" s="24" t="s">
        <v>1582</v>
      </c>
    </row>
    <row r="318" spans="1:8" ht="38.25">
      <c r="A318" s="24">
        <v>56</v>
      </c>
      <c r="B318" s="24" t="s">
        <v>2032</v>
      </c>
      <c r="C318" s="128" t="s">
        <v>373</v>
      </c>
      <c r="D318" s="24" t="s">
        <v>376</v>
      </c>
      <c r="E318" s="306">
        <v>6</v>
      </c>
      <c r="F318" s="24" t="s">
        <v>1634</v>
      </c>
      <c r="G318" s="24" t="s">
        <v>1382</v>
      </c>
      <c r="H318" s="24" t="s">
        <v>1256</v>
      </c>
    </row>
    <row r="319" spans="1:8" ht="38.25">
      <c r="A319" s="24">
        <v>57</v>
      </c>
      <c r="B319" s="24" t="s">
        <v>2033</v>
      </c>
      <c r="C319" s="128" t="s">
        <v>373</v>
      </c>
      <c r="D319" s="24" t="s">
        <v>376</v>
      </c>
      <c r="E319" s="306">
        <v>5.6</v>
      </c>
      <c r="F319" s="24" t="s">
        <v>1634</v>
      </c>
      <c r="G319" s="24" t="s">
        <v>1382</v>
      </c>
      <c r="H319" s="24" t="s">
        <v>1256</v>
      </c>
    </row>
    <row r="320" spans="1:8" ht="38.25">
      <c r="A320" s="24">
        <v>58</v>
      </c>
      <c r="B320" s="24" t="s">
        <v>2034</v>
      </c>
      <c r="C320" s="128" t="s">
        <v>373</v>
      </c>
      <c r="D320" s="24" t="s">
        <v>376</v>
      </c>
      <c r="E320" s="306">
        <v>12</v>
      </c>
      <c r="F320" s="24" t="s">
        <v>1633</v>
      </c>
      <c r="G320" s="24" t="s">
        <v>1382</v>
      </c>
      <c r="H320" s="24" t="s">
        <v>1256</v>
      </c>
    </row>
    <row r="321" spans="1:8" ht="38.25">
      <c r="A321" s="24">
        <v>59</v>
      </c>
      <c r="B321" s="24" t="s">
        <v>2035</v>
      </c>
      <c r="C321" s="128" t="s">
        <v>373</v>
      </c>
      <c r="D321" s="24" t="s">
        <v>376</v>
      </c>
      <c r="E321" s="306">
        <v>8.9</v>
      </c>
      <c r="F321" s="24" t="s">
        <v>1633</v>
      </c>
      <c r="G321" s="24" t="s">
        <v>1382</v>
      </c>
      <c r="H321" s="24" t="s">
        <v>1256</v>
      </c>
    </row>
    <row r="322" spans="1:8" ht="38.25">
      <c r="A322" s="24">
        <v>60</v>
      </c>
      <c r="B322" s="24" t="s">
        <v>2036</v>
      </c>
      <c r="C322" s="128" t="s">
        <v>373</v>
      </c>
      <c r="D322" s="24" t="s">
        <v>376</v>
      </c>
      <c r="E322" s="306">
        <v>9.1999999999999993</v>
      </c>
      <c r="F322" s="24" t="s">
        <v>1633</v>
      </c>
      <c r="G322" s="24" t="s">
        <v>1382</v>
      </c>
      <c r="H322" s="24" t="s">
        <v>1256</v>
      </c>
    </row>
    <row r="323" spans="1:8" ht="25.5">
      <c r="A323" s="24">
        <v>61</v>
      </c>
      <c r="B323" s="24" t="s">
        <v>2037</v>
      </c>
      <c r="C323" s="128" t="s">
        <v>373</v>
      </c>
      <c r="D323" s="24" t="s">
        <v>376</v>
      </c>
      <c r="E323" s="306">
        <v>5.9</v>
      </c>
      <c r="F323" s="24" t="s">
        <v>1635</v>
      </c>
      <c r="G323" s="24" t="s">
        <v>1636</v>
      </c>
      <c r="H323" s="24" t="s">
        <v>1358</v>
      </c>
    </row>
    <row r="324" spans="1:8" ht="25.5">
      <c r="A324" s="24">
        <v>62</v>
      </c>
      <c r="B324" s="24" t="s">
        <v>2038</v>
      </c>
      <c r="C324" s="128" t="s">
        <v>373</v>
      </c>
      <c r="D324" s="24" t="s">
        <v>376</v>
      </c>
      <c r="E324" s="306">
        <v>2.6</v>
      </c>
      <c r="F324" s="24" t="s">
        <v>1637</v>
      </c>
      <c r="G324" s="24" t="s">
        <v>1636</v>
      </c>
      <c r="H324" s="24" t="s">
        <v>1358</v>
      </c>
    </row>
    <row r="325" spans="1:8" ht="25.5">
      <c r="A325" s="24">
        <v>63</v>
      </c>
      <c r="B325" s="24" t="s">
        <v>2039</v>
      </c>
      <c r="C325" s="128" t="s">
        <v>373</v>
      </c>
      <c r="D325" s="24" t="s">
        <v>376</v>
      </c>
      <c r="E325" s="306">
        <v>24.9</v>
      </c>
      <c r="F325" s="24" t="s">
        <v>1638</v>
      </c>
      <c r="G325" s="24" t="s">
        <v>1207</v>
      </c>
      <c r="H325" s="24" t="s">
        <v>1275</v>
      </c>
    </row>
    <row r="326" spans="1:8" ht="25.5">
      <c r="A326" s="24">
        <v>64</v>
      </c>
      <c r="B326" s="24" t="s">
        <v>1986</v>
      </c>
      <c r="C326" s="128" t="s">
        <v>373</v>
      </c>
      <c r="D326" s="24" t="s">
        <v>376</v>
      </c>
      <c r="E326" s="306">
        <v>0.01</v>
      </c>
      <c r="F326" s="24" t="s">
        <v>1639</v>
      </c>
      <c r="G326" s="24" t="s">
        <v>1288</v>
      </c>
      <c r="H326" s="24" t="s">
        <v>1582</v>
      </c>
    </row>
    <row r="327" spans="1:8" ht="25.5">
      <c r="A327" s="24">
        <v>65</v>
      </c>
      <c r="B327" s="24" t="s">
        <v>2040</v>
      </c>
      <c r="C327" s="128" t="s">
        <v>373</v>
      </c>
      <c r="D327" s="24" t="s">
        <v>376</v>
      </c>
      <c r="E327" s="306">
        <v>0.01</v>
      </c>
      <c r="F327" s="24" t="s">
        <v>1639</v>
      </c>
      <c r="G327" s="24" t="s">
        <v>1288</v>
      </c>
      <c r="H327" s="24" t="s">
        <v>1582</v>
      </c>
    </row>
    <row r="328" spans="1:8" ht="25.5">
      <c r="A328" s="24">
        <v>66</v>
      </c>
      <c r="B328" s="24" t="s">
        <v>2041</v>
      </c>
      <c r="C328" s="128" t="s">
        <v>373</v>
      </c>
      <c r="D328" s="24" t="s">
        <v>376</v>
      </c>
      <c r="E328" s="306">
        <v>0.01</v>
      </c>
      <c r="F328" s="24" t="s">
        <v>1639</v>
      </c>
      <c r="G328" s="24" t="s">
        <v>1288</v>
      </c>
      <c r="H328" s="24" t="s">
        <v>1582</v>
      </c>
    </row>
    <row r="329" spans="1:8" ht="25.5">
      <c r="A329" s="24">
        <v>67</v>
      </c>
      <c r="B329" s="24" t="s">
        <v>2042</v>
      </c>
      <c r="C329" s="128" t="s">
        <v>373</v>
      </c>
      <c r="D329" s="24" t="s">
        <v>376</v>
      </c>
      <c r="E329" s="306">
        <v>2.4</v>
      </c>
      <c r="F329" s="24" t="s">
        <v>1640</v>
      </c>
      <c r="G329" s="24" t="s">
        <v>1288</v>
      </c>
      <c r="H329" s="24" t="s">
        <v>1254</v>
      </c>
    </row>
    <row r="330" spans="1:8" ht="38.25">
      <c r="A330" s="24">
        <v>68</v>
      </c>
      <c r="B330" s="24" t="s">
        <v>2043</v>
      </c>
      <c r="C330" s="128" t="s">
        <v>373</v>
      </c>
      <c r="D330" s="24" t="s">
        <v>376</v>
      </c>
      <c r="E330" s="306">
        <v>4.3</v>
      </c>
      <c r="F330" s="24" t="s">
        <v>1641</v>
      </c>
      <c r="G330" s="24" t="s">
        <v>1218</v>
      </c>
      <c r="H330" s="24" t="s">
        <v>1337</v>
      </c>
    </row>
    <row r="331" spans="1:8" ht="25.5">
      <c r="A331" s="24">
        <v>69</v>
      </c>
      <c r="B331" s="24" t="s">
        <v>2044</v>
      </c>
      <c r="C331" s="128" t="s">
        <v>373</v>
      </c>
      <c r="D331" s="24" t="s">
        <v>376</v>
      </c>
      <c r="E331" s="306">
        <v>2.91</v>
      </c>
      <c r="F331" s="24" t="s">
        <v>1642</v>
      </c>
      <c r="G331" s="24" t="s">
        <v>1643</v>
      </c>
      <c r="H331" s="24" t="s">
        <v>1366</v>
      </c>
    </row>
    <row r="332" spans="1:8" ht="25.5">
      <c r="A332" s="24">
        <v>70</v>
      </c>
      <c r="B332" s="24" t="s">
        <v>2045</v>
      </c>
      <c r="C332" s="128" t="s">
        <v>373</v>
      </c>
      <c r="D332" s="24" t="s">
        <v>376</v>
      </c>
      <c r="E332" s="306">
        <v>0.2</v>
      </c>
      <c r="F332" s="24" t="s">
        <v>1644</v>
      </c>
      <c r="G332" s="24" t="s">
        <v>1645</v>
      </c>
      <c r="H332" s="24" t="s">
        <v>1525</v>
      </c>
    </row>
    <row r="333" spans="1:8" ht="25.5">
      <c r="A333" s="24">
        <v>71</v>
      </c>
      <c r="B333" s="24" t="s">
        <v>2046</v>
      </c>
      <c r="C333" s="128" t="s">
        <v>373</v>
      </c>
      <c r="D333" s="24" t="s">
        <v>376</v>
      </c>
      <c r="E333" s="306">
        <v>0.01</v>
      </c>
      <c r="F333" s="24" t="s">
        <v>1646</v>
      </c>
      <c r="G333" s="24" t="s">
        <v>1647</v>
      </c>
      <c r="H333" s="24" t="s">
        <v>1582</v>
      </c>
    </row>
    <row r="334" spans="1:8" ht="38.25">
      <c r="A334" s="24">
        <v>72</v>
      </c>
      <c r="B334" s="24" t="s">
        <v>2047</v>
      </c>
      <c r="C334" s="128" t="s">
        <v>373</v>
      </c>
      <c r="D334" s="24" t="s">
        <v>376</v>
      </c>
      <c r="E334" s="306">
        <v>2.1</v>
      </c>
      <c r="F334" s="24" t="s">
        <v>1648</v>
      </c>
      <c r="G334" s="24" t="s">
        <v>1438</v>
      </c>
      <c r="H334" s="24" t="s">
        <v>1337</v>
      </c>
    </row>
    <row r="335" spans="1:8" ht="25.5">
      <c r="A335" s="24">
        <v>73</v>
      </c>
      <c r="B335" s="24" t="s">
        <v>2048</v>
      </c>
      <c r="C335" s="128" t="s">
        <v>373</v>
      </c>
      <c r="D335" s="24" t="s">
        <v>376</v>
      </c>
      <c r="E335" s="306">
        <v>0.01</v>
      </c>
      <c r="F335" s="24" t="s">
        <v>1648</v>
      </c>
      <c r="G335" s="24" t="s">
        <v>1438</v>
      </c>
      <c r="H335" s="24" t="s">
        <v>1254</v>
      </c>
    </row>
    <row r="336" spans="1:8" ht="38.25">
      <c r="A336" s="24">
        <v>74</v>
      </c>
      <c r="B336" s="24" t="s">
        <v>2049</v>
      </c>
      <c r="C336" s="128" t="s">
        <v>373</v>
      </c>
      <c r="D336" s="24" t="s">
        <v>376</v>
      </c>
      <c r="E336" s="306">
        <v>4.3</v>
      </c>
      <c r="F336" s="24" t="s">
        <v>1649</v>
      </c>
      <c r="G336" s="24" t="s">
        <v>1346</v>
      </c>
      <c r="H336" s="24" t="s">
        <v>1264</v>
      </c>
    </row>
    <row r="337" spans="1:8" ht="38.25">
      <c r="A337" s="24">
        <v>75</v>
      </c>
      <c r="B337" s="24" t="s">
        <v>2031</v>
      </c>
      <c r="C337" s="128" t="s">
        <v>373</v>
      </c>
      <c r="D337" s="24" t="s">
        <v>376</v>
      </c>
      <c r="E337" s="306">
        <v>0.1</v>
      </c>
      <c r="F337" s="24" t="s">
        <v>1650</v>
      </c>
      <c r="G337" s="24" t="s">
        <v>1346</v>
      </c>
      <c r="H337" s="24" t="s">
        <v>1582</v>
      </c>
    </row>
    <row r="338" spans="1:8" ht="38.25">
      <c r="A338" s="24">
        <v>76</v>
      </c>
      <c r="B338" s="24" t="s">
        <v>2050</v>
      </c>
      <c r="C338" s="128" t="s">
        <v>373</v>
      </c>
      <c r="D338" s="24" t="s">
        <v>376</v>
      </c>
      <c r="E338" s="306">
        <v>0.01</v>
      </c>
      <c r="F338" s="24" t="s">
        <v>1439</v>
      </c>
      <c r="G338" s="24" t="s">
        <v>1346</v>
      </c>
      <c r="H338" s="24" t="s">
        <v>1582</v>
      </c>
    </row>
    <row r="339" spans="1:8" ht="25.5">
      <c r="A339" s="24">
        <v>77</v>
      </c>
      <c r="B339" s="24" t="s">
        <v>2051</v>
      </c>
      <c r="C339" s="128" t="s">
        <v>373</v>
      </c>
      <c r="D339" s="24" t="s">
        <v>376</v>
      </c>
      <c r="E339" s="306">
        <v>0.01</v>
      </c>
      <c r="F339" s="24" t="s">
        <v>1651</v>
      </c>
      <c r="G339" s="24" t="s">
        <v>1652</v>
      </c>
      <c r="H339" s="24" t="s">
        <v>1653</v>
      </c>
    </row>
    <row r="340" spans="1:8" ht="38.25">
      <c r="A340" s="24">
        <v>78</v>
      </c>
      <c r="B340" s="24" t="s">
        <v>2052</v>
      </c>
      <c r="C340" s="128" t="s">
        <v>373</v>
      </c>
      <c r="D340" s="24" t="s">
        <v>376</v>
      </c>
      <c r="E340" s="306">
        <v>2.1</v>
      </c>
      <c r="F340" s="24" t="s">
        <v>1654</v>
      </c>
      <c r="G340" s="24" t="s">
        <v>1346</v>
      </c>
      <c r="H340" s="24" t="s">
        <v>1655</v>
      </c>
    </row>
    <row r="341" spans="1:8" ht="38.25">
      <c r="A341" s="24">
        <v>79</v>
      </c>
      <c r="B341" s="24" t="s">
        <v>2053</v>
      </c>
      <c r="C341" s="128" t="s">
        <v>373</v>
      </c>
      <c r="D341" s="24" t="s">
        <v>376</v>
      </c>
      <c r="E341" s="306">
        <v>0.4</v>
      </c>
      <c r="F341" s="24" t="s">
        <v>1654</v>
      </c>
      <c r="G341" s="24" t="s">
        <v>1346</v>
      </c>
      <c r="H341" s="24" t="s">
        <v>1655</v>
      </c>
    </row>
    <row r="342" spans="1:8" ht="38.25">
      <c r="A342" s="24">
        <v>80</v>
      </c>
      <c r="B342" s="24" t="s">
        <v>2054</v>
      </c>
      <c r="C342" s="128" t="s">
        <v>373</v>
      </c>
      <c r="D342" s="24" t="s">
        <v>376</v>
      </c>
      <c r="E342" s="306">
        <v>0.2</v>
      </c>
      <c r="F342" s="24" t="s">
        <v>1439</v>
      </c>
      <c r="G342" s="24" t="s">
        <v>1346</v>
      </c>
      <c r="H342" s="24" t="s">
        <v>1264</v>
      </c>
    </row>
    <row r="343" spans="1:8" ht="38.25">
      <c r="A343" s="24">
        <v>81</v>
      </c>
      <c r="B343" s="24" t="s">
        <v>2055</v>
      </c>
      <c r="C343" s="128" t="s">
        <v>373</v>
      </c>
      <c r="D343" s="24" t="s">
        <v>376</v>
      </c>
      <c r="E343" s="306">
        <v>2.1</v>
      </c>
      <c r="F343" s="24" t="s">
        <v>1649</v>
      </c>
      <c r="G343" s="24" t="s">
        <v>1346</v>
      </c>
      <c r="H343" s="24" t="s">
        <v>1264</v>
      </c>
    </row>
    <row r="344" spans="1:8" ht="25.5">
      <c r="A344" s="24">
        <v>82</v>
      </c>
      <c r="B344" s="24" t="s">
        <v>2056</v>
      </c>
      <c r="C344" s="128" t="s">
        <v>373</v>
      </c>
      <c r="D344" s="24" t="s">
        <v>376</v>
      </c>
      <c r="E344" s="306">
        <v>0.01</v>
      </c>
      <c r="F344" s="24" t="s">
        <v>1656</v>
      </c>
      <c r="G344" s="24" t="s">
        <v>1657</v>
      </c>
      <c r="H344" s="24" t="s">
        <v>1582</v>
      </c>
    </row>
    <row r="345" spans="1:8" ht="25.5">
      <c r="A345" s="24">
        <v>83</v>
      </c>
      <c r="B345" s="24" t="s">
        <v>2057</v>
      </c>
      <c r="C345" s="128" t="s">
        <v>373</v>
      </c>
      <c r="D345" s="24" t="s">
        <v>376</v>
      </c>
      <c r="E345" s="306">
        <v>0.01</v>
      </c>
      <c r="F345" s="24" t="s">
        <v>1658</v>
      </c>
      <c r="G345" s="24" t="s">
        <v>1659</v>
      </c>
      <c r="H345" s="24" t="s">
        <v>1584</v>
      </c>
    </row>
    <row r="346" spans="1:8" ht="25.5">
      <c r="A346" s="24">
        <v>84</v>
      </c>
      <c r="B346" s="24" t="s">
        <v>2058</v>
      </c>
      <c r="C346" s="128" t="s">
        <v>373</v>
      </c>
      <c r="D346" s="24" t="s">
        <v>376</v>
      </c>
      <c r="E346" s="306">
        <v>0.05</v>
      </c>
      <c r="F346" s="24" t="s">
        <v>1656</v>
      </c>
      <c r="G346" s="24" t="s">
        <v>1657</v>
      </c>
      <c r="H346" s="24" t="s">
        <v>1655</v>
      </c>
    </row>
    <row r="347" spans="1:8" ht="38.25">
      <c r="A347" s="24">
        <v>85</v>
      </c>
      <c r="B347" s="24" t="s">
        <v>2059</v>
      </c>
      <c r="C347" s="128" t="s">
        <v>373</v>
      </c>
      <c r="D347" s="24" t="s">
        <v>376</v>
      </c>
      <c r="E347" s="306" t="s">
        <v>1660</v>
      </c>
      <c r="F347" s="24" t="s">
        <v>1661</v>
      </c>
      <c r="G347" s="24" t="s">
        <v>1224</v>
      </c>
      <c r="H347" s="24" t="s">
        <v>1317</v>
      </c>
    </row>
    <row r="348" spans="1:8" ht="25.5">
      <c r="A348" s="24">
        <v>86</v>
      </c>
      <c r="B348" s="24" t="s">
        <v>2060</v>
      </c>
      <c r="C348" s="128" t="s">
        <v>373</v>
      </c>
      <c r="D348" s="24" t="s">
        <v>376</v>
      </c>
      <c r="E348" s="306">
        <v>0.01</v>
      </c>
      <c r="F348" s="24" t="s">
        <v>1662</v>
      </c>
      <c r="G348" s="24" t="s">
        <v>1663</v>
      </c>
      <c r="H348" s="24" t="s">
        <v>1366</v>
      </c>
    </row>
    <row r="349" spans="1:8" ht="25.5">
      <c r="A349" s="24">
        <v>87</v>
      </c>
      <c r="B349" s="24" t="s">
        <v>1986</v>
      </c>
      <c r="C349" s="128" t="s">
        <v>373</v>
      </c>
      <c r="D349" s="24" t="s">
        <v>376</v>
      </c>
      <c r="E349" s="306">
        <v>0.01</v>
      </c>
      <c r="F349" s="24" t="s">
        <v>1664</v>
      </c>
      <c r="G349" s="24" t="s">
        <v>1665</v>
      </c>
      <c r="H349" s="24" t="s">
        <v>1582</v>
      </c>
    </row>
    <row r="350" spans="1:8" ht="25.5">
      <c r="A350" s="24">
        <v>88</v>
      </c>
      <c r="B350" s="24" t="s">
        <v>2061</v>
      </c>
      <c r="C350" s="128" t="s">
        <v>373</v>
      </c>
      <c r="D350" s="24" t="s">
        <v>376</v>
      </c>
      <c r="E350" s="306">
        <v>0.1</v>
      </c>
      <c r="F350" s="24" t="s">
        <v>1666</v>
      </c>
      <c r="G350" s="24" t="s">
        <v>1667</v>
      </c>
      <c r="H350" s="24" t="s">
        <v>1584</v>
      </c>
    </row>
    <row r="351" spans="1:8" ht="25.5">
      <c r="A351" s="24">
        <v>89</v>
      </c>
      <c r="B351" s="24" t="s">
        <v>2062</v>
      </c>
      <c r="C351" s="128" t="s">
        <v>373</v>
      </c>
      <c r="D351" s="24" t="s">
        <v>376</v>
      </c>
      <c r="E351" s="306">
        <v>0.1</v>
      </c>
      <c r="F351" s="24" t="s">
        <v>1668</v>
      </c>
      <c r="G351" s="24" t="s">
        <v>1667</v>
      </c>
      <c r="H351" s="24" t="s">
        <v>1584</v>
      </c>
    </row>
    <row r="352" spans="1:8" ht="25.5">
      <c r="A352" s="24">
        <v>90</v>
      </c>
      <c r="B352" s="24" t="s">
        <v>2063</v>
      </c>
      <c r="C352" s="128" t="s">
        <v>373</v>
      </c>
      <c r="D352" s="24" t="s">
        <v>376</v>
      </c>
      <c r="E352" s="306">
        <v>0.1</v>
      </c>
      <c r="F352" s="24" t="s">
        <v>1669</v>
      </c>
      <c r="G352" s="24" t="s">
        <v>1667</v>
      </c>
      <c r="H352" s="24" t="s">
        <v>1584</v>
      </c>
    </row>
    <row r="353" spans="1:8" ht="25.5">
      <c r="A353" s="24">
        <v>91</v>
      </c>
      <c r="B353" s="24" t="s">
        <v>2064</v>
      </c>
      <c r="C353" s="128" t="s">
        <v>373</v>
      </c>
      <c r="D353" s="24" t="s">
        <v>376</v>
      </c>
      <c r="E353" s="306">
        <v>0.1</v>
      </c>
      <c r="F353" s="24" t="s">
        <v>1670</v>
      </c>
      <c r="G353" s="24" t="s">
        <v>1667</v>
      </c>
      <c r="H353" s="24" t="s">
        <v>1671</v>
      </c>
    </row>
    <row r="354" spans="1:8" ht="38.25">
      <c r="A354" s="24">
        <v>92</v>
      </c>
      <c r="B354" s="24" t="s">
        <v>2065</v>
      </c>
      <c r="C354" s="128" t="s">
        <v>373</v>
      </c>
      <c r="D354" s="24" t="s">
        <v>376</v>
      </c>
      <c r="E354" s="306">
        <v>0.5</v>
      </c>
      <c r="F354" s="24" t="s">
        <v>1672</v>
      </c>
      <c r="G354" s="24" t="s">
        <v>1382</v>
      </c>
      <c r="H354" s="24" t="s">
        <v>1673</v>
      </c>
    </row>
    <row r="355" spans="1:8" ht="38.25">
      <c r="A355" s="24">
        <v>93</v>
      </c>
      <c r="B355" s="24" t="s">
        <v>2066</v>
      </c>
      <c r="C355" s="128" t="s">
        <v>373</v>
      </c>
      <c r="D355" s="24" t="s">
        <v>376</v>
      </c>
      <c r="E355" s="565">
        <v>5.3</v>
      </c>
      <c r="F355" s="24" t="s">
        <v>1674</v>
      </c>
      <c r="G355" s="24" t="s">
        <v>1382</v>
      </c>
      <c r="H355" s="24" t="s">
        <v>1673</v>
      </c>
    </row>
    <row r="356" spans="1:8" ht="25.5">
      <c r="A356" s="24">
        <v>117</v>
      </c>
      <c r="B356" s="24" t="s">
        <v>2067</v>
      </c>
      <c r="C356" s="128" t="s">
        <v>373</v>
      </c>
      <c r="D356" s="24" t="s">
        <v>376</v>
      </c>
      <c r="E356" s="565">
        <v>0.01</v>
      </c>
      <c r="F356" s="24" t="s">
        <v>1675</v>
      </c>
      <c r="G356" s="24" t="s">
        <v>1676</v>
      </c>
      <c r="H356" s="24" t="s">
        <v>1367</v>
      </c>
    </row>
    <row r="357" spans="1:8" ht="25.5">
      <c r="A357" s="24">
        <v>118</v>
      </c>
      <c r="B357" s="24" t="s">
        <v>2068</v>
      </c>
      <c r="C357" s="128" t="s">
        <v>373</v>
      </c>
      <c r="D357" s="24" t="s">
        <v>376</v>
      </c>
      <c r="E357" s="565">
        <v>0.01</v>
      </c>
      <c r="F357" s="24" t="s">
        <v>1677</v>
      </c>
      <c r="G357" s="24" t="s">
        <v>1678</v>
      </c>
      <c r="H357" s="24" t="s">
        <v>1367</v>
      </c>
    </row>
    <row r="358" spans="1:8" ht="25.5">
      <c r="A358" s="24">
        <v>119</v>
      </c>
      <c r="B358" s="24" t="s">
        <v>2069</v>
      </c>
      <c r="C358" s="128" t="s">
        <v>373</v>
      </c>
      <c r="D358" s="24" t="s">
        <v>376</v>
      </c>
      <c r="E358" s="565">
        <v>0.01</v>
      </c>
      <c r="F358" s="24" t="s">
        <v>1679</v>
      </c>
      <c r="G358" s="24" t="s">
        <v>1680</v>
      </c>
      <c r="H358" s="24" t="s">
        <v>1367</v>
      </c>
    </row>
    <row r="359" spans="1:8" ht="25.5">
      <c r="A359" s="24">
        <v>120</v>
      </c>
      <c r="B359" s="24" t="s">
        <v>2069</v>
      </c>
      <c r="C359" s="128" t="s">
        <v>373</v>
      </c>
      <c r="D359" s="24" t="s">
        <v>376</v>
      </c>
      <c r="E359" s="565">
        <v>0.01</v>
      </c>
      <c r="F359" s="24" t="s">
        <v>1681</v>
      </c>
      <c r="G359" s="24" t="s">
        <v>1643</v>
      </c>
      <c r="H359" s="24" t="s">
        <v>1367</v>
      </c>
    </row>
    <row r="360" spans="1:8">
      <c r="A360" s="552"/>
      <c r="B360" s="552" t="s">
        <v>377</v>
      </c>
      <c r="C360" s="553">
        <v>97</v>
      </c>
      <c r="D360" s="554"/>
      <c r="E360" s="555">
        <f>SUM(E263:E359)</f>
        <v>294.04999999999995</v>
      </c>
      <c r="F360" s="552"/>
      <c r="G360" s="552"/>
      <c r="H360" s="552"/>
    </row>
    <row r="361" spans="1:8" ht="38.25">
      <c r="A361" s="24">
        <v>94</v>
      </c>
      <c r="B361" s="24" t="s">
        <v>2070</v>
      </c>
      <c r="C361" s="128" t="s">
        <v>373</v>
      </c>
      <c r="D361" s="24" t="s">
        <v>378</v>
      </c>
      <c r="E361" s="306">
        <v>6.5</v>
      </c>
      <c r="F361" s="24" t="s">
        <v>1682</v>
      </c>
      <c r="G361" s="24" t="s">
        <v>1232</v>
      </c>
      <c r="H361" s="24" t="s">
        <v>1671</v>
      </c>
    </row>
    <row r="362" spans="1:8" ht="25.5">
      <c r="A362" s="24">
        <v>95</v>
      </c>
      <c r="B362" s="24" t="s">
        <v>2071</v>
      </c>
      <c r="C362" s="128" t="s">
        <v>373</v>
      </c>
      <c r="D362" s="24" t="s">
        <v>378</v>
      </c>
      <c r="E362" s="306">
        <v>0.01</v>
      </c>
      <c r="F362" s="24" t="s">
        <v>1683</v>
      </c>
      <c r="G362" s="24" t="s">
        <v>1684</v>
      </c>
      <c r="H362" s="24" t="s">
        <v>1582</v>
      </c>
    </row>
    <row r="363" spans="1:8" ht="25.5">
      <c r="A363" s="24">
        <v>96</v>
      </c>
      <c r="B363" s="24" t="s">
        <v>2072</v>
      </c>
      <c r="C363" s="128" t="s">
        <v>373</v>
      </c>
      <c r="D363" s="24" t="s">
        <v>378</v>
      </c>
      <c r="E363" s="306">
        <v>86.5</v>
      </c>
      <c r="F363" s="24" t="s">
        <v>1685</v>
      </c>
      <c r="G363" s="24" t="s">
        <v>1686</v>
      </c>
      <c r="H363" s="24" t="s">
        <v>1421</v>
      </c>
    </row>
    <row r="364" spans="1:8" ht="25.5">
      <c r="A364" s="24">
        <v>97</v>
      </c>
      <c r="B364" s="24" t="s">
        <v>2073</v>
      </c>
      <c r="C364" s="128" t="s">
        <v>373</v>
      </c>
      <c r="D364" s="24" t="s">
        <v>378</v>
      </c>
      <c r="E364" s="306">
        <v>4</v>
      </c>
      <c r="F364" s="24" t="s">
        <v>1687</v>
      </c>
      <c r="G364" s="24" t="s">
        <v>1688</v>
      </c>
      <c r="H364" s="24" t="s">
        <v>1275</v>
      </c>
    </row>
    <row r="365" spans="1:8" ht="25.5">
      <c r="A365" s="24">
        <v>98</v>
      </c>
      <c r="B365" s="24" t="s">
        <v>2074</v>
      </c>
      <c r="C365" s="128" t="s">
        <v>373</v>
      </c>
      <c r="D365" s="24" t="s">
        <v>378</v>
      </c>
      <c r="E365" s="306">
        <v>9</v>
      </c>
      <c r="F365" s="24" t="s">
        <v>1689</v>
      </c>
      <c r="G365" s="24" t="s">
        <v>1690</v>
      </c>
      <c r="H365" s="24" t="s">
        <v>1275</v>
      </c>
    </row>
    <row r="366" spans="1:8" ht="25.5">
      <c r="A366" s="24">
        <v>99</v>
      </c>
      <c r="B366" s="24" t="s">
        <v>2075</v>
      </c>
      <c r="C366" s="128" t="s">
        <v>373</v>
      </c>
      <c r="D366" s="24" t="s">
        <v>378</v>
      </c>
      <c r="E366" s="306">
        <v>0.5</v>
      </c>
      <c r="F366" s="24" t="s">
        <v>1691</v>
      </c>
      <c r="G366" s="24" t="s">
        <v>1692</v>
      </c>
      <c r="H366" s="24" t="s">
        <v>1264</v>
      </c>
    </row>
    <row r="367" spans="1:8" ht="25.5">
      <c r="A367" s="24">
        <v>100</v>
      </c>
      <c r="B367" s="24" t="s">
        <v>2076</v>
      </c>
      <c r="C367" s="128" t="s">
        <v>373</v>
      </c>
      <c r="D367" s="24" t="s">
        <v>378</v>
      </c>
      <c r="E367" s="306">
        <v>0.2</v>
      </c>
      <c r="F367" s="24" t="s">
        <v>1693</v>
      </c>
      <c r="G367" s="24" t="s">
        <v>1694</v>
      </c>
      <c r="H367" s="24" t="s">
        <v>1695</v>
      </c>
    </row>
    <row r="368" spans="1:8" ht="25.5">
      <c r="A368" s="24">
        <v>101</v>
      </c>
      <c r="B368" s="24" t="s">
        <v>2077</v>
      </c>
      <c r="C368" s="128" t="s">
        <v>373</v>
      </c>
      <c r="D368" s="24" t="s">
        <v>378</v>
      </c>
      <c r="E368" s="306">
        <v>0.2</v>
      </c>
      <c r="F368" s="24" t="s">
        <v>1693</v>
      </c>
      <c r="G368" s="24" t="s">
        <v>1694</v>
      </c>
      <c r="H368" s="24" t="s">
        <v>1695</v>
      </c>
    </row>
    <row r="369" spans="1:8" ht="25.5">
      <c r="A369" s="24">
        <v>102</v>
      </c>
      <c r="B369" s="24" t="s">
        <v>2078</v>
      </c>
      <c r="C369" s="128" t="s">
        <v>373</v>
      </c>
      <c r="D369" s="24" t="s">
        <v>378</v>
      </c>
      <c r="E369" s="306">
        <v>0.02</v>
      </c>
      <c r="F369" s="24" t="s">
        <v>1696</v>
      </c>
      <c r="G369" s="24" t="s">
        <v>1697</v>
      </c>
      <c r="H369" s="24" t="s">
        <v>1695</v>
      </c>
    </row>
    <row r="370" spans="1:8" ht="51">
      <c r="A370" s="24">
        <v>103</v>
      </c>
      <c r="B370" s="24" t="s">
        <v>2079</v>
      </c>
      <c r="C370" s="128" t="s">
        <v>373</v>
      </c>
      <c r="D370" s="24" t="s">
        <v>378</v>
      </c>
      <c r="E370" s="306">
        <v>5.91</v>
      </c>
      <c r="F370" s="24" t="s">
        <v>1698</v>
      </c>
      <c r="G370" s="24" t="s">
        <v>1465</v>
      </c>
      <c r="H370" s="24" t="s">
        <v>2136</v>
      </c>
    </row>
    <row r="371" spans="1:8" ht="25.5">
      <c r="A371" s="24">
        <v>104</v>
      </c>
      <c r="B371" s="24" t="s">
        <v>2080</v>
      </c>
      <c r="C371" s="128" t="s">
        <v>373</v>
      </c>
      <c r="D371" s="24" t="s">
        <v>378</v>
      </c>
      <c r="E371" s="306">
        <v>0.1</v>
      </c>
      <c r="F371" s="24" t="s">
        <v>1699</v>
      </c>
      <c r="G371" s="24" t="s">
        <v>1700</v>
      </c>
      <c r="H371" s="24" t="s">
        <v>1695</v>
      </c>
    </row>
    <row r="372" spans="1:8" ht="25.5">
      <c r="A372" s="24">
        <v>105</v>
      </c>
      <c r="B372" s="24" t="s">
        <v>2081</v>
      </c>
      <c r="C372" s="128" t="s">
        <v>373</v>
      </c>
      <c r="D372" s="24" t="s">
        <v>378</v>
      </c>
      <c r="E372" s="306">
        <v>0.02</v>
      </c>
      <c r="F372" s="24" t="s">
        <v>1699</v>
      </c>
      <c r="G372" s="24" t="s">
        <v>1700</v>
      </c>
      <c r="H372" s="24" t="s">
        <v>1695</v>
      </c>
    </row>
    <row r="373" spans="1:8" ht="25.5">
      <c r="A373" s="24">
        <v>106</v>
      </c>
      <c r="B373" s="24" t="s">
        <v>2082</v>
      </c>
      <c r="C373" s="128" t="s">
        <v>373</v>
      </c>
      <c r="D373" s="24" t="s">
        <v>378</v>
      </c>
      <c r="E373" s="306">
        <v>0.03</v>
      </c>
      <c r="F373" s="24" t="s">
        <v>1701</v>
      </c>
      <c r="G373" s="24" t="s">
        <v>1702</v>
      </c>
      <c r="H373" s="24" t="s">
        <v>1695</v>
      </c>
    </row>
    <row r="374" spans="1:8" ht="25.5">
      <c r="A374" s="24">
        <v>107</v>
      </c>
      <c r="B374" s="24" t="s">
        <v>2083</v>
      </c>
      <c r="C374" s="128" t="s">
        <v>373</v>
      </c>
      <c r="D374" s="24" t="s">
        <v>378</v>
      </c>
      <c r="E374" s="306">
        <v>0.03</v>
      </c>
      <c r="F374" s="24" t="s">
        <v>1701</v>
      </c>
      <c r="G374" s="24" t="s">
        <v>1702</v>
      </c>
      <c r="H374" s="24" t="s">
        <v>1695</v>
      </c>
    </row>
    <row r="375" spans="1:8" ht="25.5">
      <c r="A375" s="24">
        <v>108</v>
      </c>
      <c r="B375" s="24" t="s">
        <v>2084</v>
      </c>
      <c r="C375" s="128" t="s">
        <v>373</v>
      </c>
      <c r="D375" s="24" t="s">
        <v>378</v>
      </c>
      <c r="E375" s="306">
        <v>0.53</v>
      </c>
      <c r="F375" s="24" t="s">
        <v>1703</v>
      </c>
      <c r="G375" s="24" t="s">
        <v>1704</v>
      </c>
      <c r="H375" s="24" t="s">
        <v>1582</v>
      </c>
    </row>
    <row r="376" spans="1:8" ht="51">
      <c r="A376" s="24">
        <v>116</v>
      </c>
      <c r="B376" s="24" t="s">
        <v>2069</v>
      </c>
      <c r="C376" s="128" t="s">
        <v>373</v>
      </c>
      <c r="D376" s="24" t="s">
        <v>378</v>
      </c>
      <c r="E376" s="306">
        <v>2.9</v>
      </c>
      <c r="F376" s="24" t="s">
        <v>1705</v>
      </c>
      <c r="G376" s="24" t="s">
        <v>1706</v>
      </c>
      <c r="H376" s="24" t="s">
        <v>1673</v>
      </c>
    </row>
    <row r="377" spans="1:8" ht="25.5">
      <c r="A377" s="552"/>
      <c r="B377" s="552" t="s">
        <v>379</v>
      </c>
      <c r="C377" s="553">
        <v>16</v>
      </c>
      <c r="D377" s="554"/>
      <c r="E377" s="555">
        <f>SUM(E361:E376)</f>
        <v>116.45</v>
      </c>
      <c r="F377" s="552"/>
      <c r="G377" s="552"/>
      <c r="H377" s="552"/>
    </row>
    <row r="378" spans="1:8" ht="38.25">
      <c r="A378" s="24">
        <v>109</v>
      </c>
      <c r="B378" s="24" t="s">
        <v>2085</v>
      </c>
      <c r="C378" s="128" t="s">
        <v>373</v>
      </c>
      <c r="D378" s="24" t="s">
        <v>1707</v>
      </c>
      <c r="E378" s="306">
        <v>3.4</v>
      </c>
      <c r="F378" s="24" t="s">
        <v>1708</v>
      </c>
      <c r="G378" s="24" t="s">
        <v>1232</v>
      </c>
      <c r="H378" s="24" t="s">
        <v>1582</v>
      </c>
    </row>
    <row r="379" spans="1:8" ht="25.5">
      <c r="A379" s="24">
        <v>110</v>
      </c>
      <c r="B379" s="24" t="s">
        <v>2086</v>
      </c>
      <c r="C379" s="128" t="s">
        <v>373</v>
      </c>
      <c r="D379" s="24" t="s">
        <v>1707</v>
      </c>
      <c r="E379" s="306">
        <v>4.5</v>
      </c>
      <c r="F379" s="24" t="s">
        <v>1709</v>
      </c>
      <c r="G379" s="24" t="s">
        <v>1710</v>
      </c>
      <c r="H379" s="24" t="s">
        <v>1582</v>
      </c>
    </row>
    <row r="380" spans="1:8" ht="38.25">
      <c r="A380" s="24">
        <v>111</v>
      </c>
      <c r="B380" s="24" t="s">
        <v>2087</v>
      </c>
      <c r="C380" s="128" t="s">
        <v>373</v>
      </c>
      <c r="D380" s="24" t="s">
        <v>1707</v>
      </c>
      <c r="E380" s="306">
        <v>5.3</v>
      </c>
      <c r="F380" s="24" t="s">
        <v>1711</v>
      </c>
      <c r="G380" s="24" t="s">
        <v>1238</v>
      </c>
      <c r="H380" s="24" t="s">
        <v>1582</v>
      </c>
    </row>
    <row r="381" spans="1:8" ht="38.25">
      <c r="A381" s="24">
        <v>112</v>
      </c>
      <c r="B381" s="24" t="s">
        <v>2088</v>
      </c>
      <c r="C381" s="128" t="s">
        <v>373</v>
      </c>
      <c r="D381" s="24" t="s">
        <v>1707</v>
      </c>
      <c r="E381" s="306">
        <v>8.5</v>
      </c>
      <c r="F381" s="24" t="s">
        <v>1712</v>
      </c>
      <c r="G381" s="24" t="s">
        <v>1238</v>
      </c>
      <c r="H381" s="24" t="s">
        <v>1264</v>
      </c>
    </row>
    <row r="382" spans="1:8" ht="38.25">
      <c r="A382" s="24">
        <v>113</v>
      </c>
      <c r="B382" s="24" t="s">
        <v>2089</v>
      </c>
      <c r="C382" s="128" t="s">
        <v>373</v>
      </c>
      <c r="D382" s="24" t="s">
        <v>1707</v>
      </c>
      <c r="E382" s="306">
        <v>7</v>
      </c>
      <c r="F382" s="24" t="s">
        <v>2137</v>
      </c>
      <c r="G382" s="24" t="s">
        <v>1607</v>
      </c>
      <c r="H382" s="24" t="s">
        <v>1261</v>
      </c>
    </row>
    <row r="383" spans="1:8" ht="38.25">
      <c r="A383" s="24">
        <v>114</v>
      </c>
      <c r="B383" s="24" t="s">
        <v>2090</v>
      </c>
      <c r="C383" s="128" t="s">
        <v>373</v>
      </c>
      <c r="D383" s="24" t="s">
        <v>1707</v>
      </c>
      <c r="E383" s="306">
        <v>15.5</v>
      </c>
      <c r="F383" s="24" t="s">
        <v>1713</v>
      </c>
      <c r="G383" s="24" t="s">
        <v>1238</v>
      </c>
      <c r="H383" s="24" t="s">
        <v>1714</v>
      </c>
    </row>
    <row r="384" spans="1:8" ht="38.25">
      <c r="A384" s="24">
        <v>115</v>
      </c>
      <c r="B384" s="24" t="s">
        <v>2091</v>
      </c>
      <c r="C384" s="128" t="s">
        <v>373</v>
      </c>
      <c r="D384" s="24" t="s">
        <v>1707</v>
      </c>
      <c r="E384" s="306">
        <v>0.8</v>
      </c>
      <c r="F384" s="24" t="s">
        <v>1715</v>
      </c>
      <c r="G384" s="24" t="s">
        <v>1350</v>
      </c>
      <c r="H384" s="24" t="s">
        <v>1716</v>
      </c>
    </row>
    <row r="385" spans="1:8">
      <c r="A385" s="552"/>
      <c r="B385" s="552" t="s">
        <v>2141</v>
      </c>
      <c r="C385" s="553">
        <v>7</v>
      </c>
      <c r="D385" s="554"/>
      <c r="E385" s="555">
        <f>SUM(E378:E384)</f>
        <v>45</v>
      </c>
      <c r="F385" s="552"/>
      <c r="G385" s="552"/>
      <c r="H385" s="552"/>
    </row>
    <row r="386" spans="1:8" ht="25.5">
      <c r="A386" s="549"/>
      <c r="B386" s="549" t="s">
        <v>2142</v>
      </c>
      <c r="C386" s="550">
        <f>C385+C377+C360</f>
        <v>120</v>
      </c>
      <c r="D386" s="550"/>
      <c r="E386" s="551">
        <f>E385+E377+E360</f>
        <v>455.49999999999994</v>
      </c>
      <c r="F386" s="549"/>
      <c r="G386" s="549"/>
      <c r="H386" s="549"/>
    </row>
    <row r="387" spans="1:8" ht="38.25">
      <c r="A387" s="24">
        <v>1</v>
      </c>
      <c r="B387" s="24" t="s">
        <v>2104</v>
      </c>
      <c r="C387" s="128" t="s">
        <v>2143</v>
      </c>
      <c r="D387" s="24"/>
      <c r="E387" s="306">
        <v>10</v>
      </c>
      <c r="F387" s="24" t="s">
        <v>1717</v>
      </c>
      <c r="G387" s="24" t="s">
        <v>1408</v>
      </c>
      <c r="H387" s="24" t="s">
        <v>1509</v>
      </c>
    </row>
    <row r="388" spans="1:8" ht="38.25">
      <c r="A388" s="24">
        <v>2</v>
      </c>
      <c r="B388" s="24" t="s">
        <v>2105</v>
      </c>
      <c r="C388" s="128" t="s">
        <v>2143</v>
      </c>
      <c r="D388" s="24"/>
      <c r="E388" s="306">
        <v>26.5</v>
      </c>
      <c r="F388" s="24" t="s">
        <v>1718</v>
      </c>
      <c r="G388" s="24" t="s">
        <v>1224</v>
      </c>
      <c r="H388" s="24" t="s">
        <v>1261</v>
      </c>
    </row>
    <row r="389" spans="1:8" ht="25.5">
      <c r="A389" s="24">
        <v>3</v>
      </c>
      <c r="B389" s="24" t="s">
        <v>2106</v>
      </c>
      <c r="C389" s="128" t="s">
        <v>2143</v>
      </c>
      <c r="D389" s="24"/>
      <c r="E389" s="306">
        <v>8930.6</v>
      </c>
      <c r="F389" s="24" t="s">
        <v>1719</v>
      </c>
      <c r="G389" s="24" t="s">
        <v>1216</v>
      </c>
      <c r="H389" s="24" t="s">
        <v>1366</v>
      </c>
    </row>
    <row r="390" spans="1:8" ht="25.5">
      <c r="A390" s="24">
        <v>4</v>
      </c>
      <c r="B390" s="24" t="s">
        <v>2107</v>
      </c>
      <c r="C390" s="128" t="s">
        <v>2143</v>
      </c>
      <c r="D390" s="24"/>
      <c r="E390" s="306">
        <v>8.6</v>
      </c>
      <c r="F390" s="24" t="s">
        <v>1720</v>
      </c>
      <c r="G390" s="24" t="s">
        <v>1216</v>
      </c>
      <c r="H390" s="24" t="s">
        <v>1721</v>
      </c>
    </row>
    <row r="391" spans="1:8" ht="38.25">
      <c r="A391" s="24">
        <v>5</v>
      </c>
      <c r="B391" s="24" t="s">
        <v>2108</v>
      </c>
      <c r="C391" s="128" t="s">
        <v>2143</v>
      </c>
      <c r="D391" s="24"/>
      <c r="E391" s="306">
        <v>6.3</v>
      </c>
      <c r="F391" s="24" t="s">
        <v>1722</v>
      </c>
      <c r="G391" s="24" t="s">
        <v>1224</v>
      </c>
      <c r="H391" s="24" t="s">
        <v>1261</v>
      </c>
    </row>
    <row r="392" spans="1:8" ht="38.25">
      <c r="A392" s="24">
        <v>6</v>
      </c>
      <c r="B392" s="24" t="s">
        <v>2109</v>
      </c>
      <c r="C392" s="128" t="s">
        <v>2143</v>
      </c>
      <c r="D392" s="24"/>
      <c r="E392" s="306">
        <v>24.8</v>
      </c>
      <c r="F392" s="24" t="s">
        <v>1723</v>
      </c>
      <c r="G392" s="24" t="s">
        <v>1224</v>
      </c>
      <c r="H392" s="24" t="s">
        <v>1724</v>
      </c>
    </row>
    <row r="393" spans="1:8" ht="51">
      <c r="A393" s="24">
        <v>7</v>
      </c>
      <c r="B393" s="24" t="s">
        <v>2110</v>
      </c>
      <c r="C393" s="128" t="s">
        <v>2143</v>
      </c>
      <c r="D393" s="24"/>
      <c r="E393" s="306">
        <v>75.3</v>
      </c>
      <c r="F393" s="24" t="s">
        <v>1725</v>
      </c>
      <c r="G393" s="24" t="s">
        <v>1224</v>
      </c>
      <c r="H393" s="24" t="s">
        <v>1724</v>
      </c>
    </row>
    <row r="394" spans="1:8" ht="38.25">
      <c r="A394" s="24">
        <v>8</v>
      </c>
      <c r="B394" s="24" t="s">
        <v>2111</v>
      </c>
      <c r="C394" s="128" t="s">
        <v>2143</v>
      </c>
      <c r="D394" s="24"/>
      <c r="E394" s="306">
        <v>7.2</v>
      </c>
      <c r="F394" s="24" t="s">
        <v>1726</v>
      </c>
      <c r="G394" s="24" t="s">
        <v>1224</v>
      </c>
      <c r="H394" s="24" t="s">
        <v>1721</v>
      </c>
    </row>
    <row r="395" spans="1:8" ht="38.25">
      <c r="A395" s="24">
        <v>9</v>
      </c>
      <c r="B395" s="24" t="s">
        <v>2112</v>
      </c>
      <c r="C395" s="128" t="s">
        <v>2143</v>
      </c>
      <c r="D395" s="24"/>
      <c r="E395" s="306">
        <v>606</v>
      </c>
      <c r="F395" s="24" t="s">
        <v>1720</v>
      </c>
      <c r="G395" s="24" t="s">
        <v>1216</v>
      </c>
      <c r="H395" s="24" t="s">
        <v>1310</v>
      </c>
    </row>
    <row r="396" spans="1:8" ht="38.25">
      <c r="A396" s="24">
        <v>10</v>
      </c>
      <c r="B396" s="24" t="s">
        <v>2113</v>
      </c>
      <c r="C396" s="128" t="s">
        <v>2143</v>
      </c>
      <c r="D396" s="24"/>
      <c r="E396" s="306">
        <v>329</v>
      </c>
      <c r="F396" s="24" t="s">
        <v>1727</v>
      </c>
      <c r="G396" s="24" t="s">
        <v>1728</v>
      </c>
      <c r="H396" s="24" t="s">
        <v>1310</v>
      </c>
    </row>
    <row r="397" spans="1:8" ht="38.25">
      <c r="A397" s="24">
        <v>11</v>
      </c>
      <c r="B397" s="24" t="s">
        <v>2114</v>
      </c>
      <c r="C397" s="128" t="s">
        <v>2143</v>
      </c>
      <c r="D397" s="24"/>
      <c r="E397" s="306">
        <v>29.6</v>
      </c>
      <c r="F397" s="24" t="s">
        <v>2138</v>
      </c>
      <c r="G397" s="24" t="s">
        <v>1730</v>
      </c>
      <c r="H397" s="24" t="s">
        <v>1261</v>
      </c>
    </row>
    <row r="398" spans="1:8" ht="38.25">
      <c r="A398" s="24">
        <v>12</v>
      </c>
      <c r="B398" s="24" t="s">
        <v>2115</v>
      </c>
      <c r="C398" s="128" t="s">
        <v>2143</v>
      </c>
      <c r="D398" s="24"/>
      <c r="E398" s="306">
        <v>45.5</v>
      </c>
      <c r="F398" s="24" t="s">
        <v>2139</v>
      </c>
      <c r="G398" s="24" t="s">
        <v>1730</v>
      </c>
      <c r="H398" s="24" t="s">
        <v>1261</v>
      </c>
    </row>
    <row r="399" spans="1:8" ht="51">
      <c r="A399" s="24">
        <v>13</v>
      </c>
      <c r="B399" s="24" t="s">
        <v>2116</v>
      </c>
      <c r="C399" s="128" t="s">
        <v>2143</v>
      </c>
      <c r="D399" s="24"/>
      <c r="E399" s="306">
        <v>100.9</v>
      </c>
      <c r="F399" s="24" t="s">
        <v>1731</v>
      </c>
      <c r="G399" s="24" t="s">
        <v>1730</v>
      </c>
      <c r="H399" s="24" t="s">
        <v>1261</v>
      </c>
    </row>
    <row r="400" spans="1:8" ht="38.25">
      <c r="A400" s="24">
        <v>14</v>
      </c>
      <c r="B400" s="24" t="s">
        <v>2117</v>
      </c>
      <c r="C400" s="128" t="s">
        <v>2143</v>
      </c>
      <c r="D400" s="24"/>
      <c r="E400" s="306">
        <v>50.6</v>
      </c>
      <c r="F400" s="24" t="s">
        <v>1729</v>
      </c>
      <c r="G400" s="24" t="s">
        <v>1730</v>
      </c>
      <c r="H400" s="24" t="s">
        <v>1261</v>
      </c>
    </row>
    <row r="401" spans="1:8" ht="38.25">
      <c r="A401" s="24">
        <v>15</v>
      </c>
      <c r="B401" s="24" t="s">
        <v>2118</v>
      </c>
      <c r="C401" s="128" t="s">
        <v>2143</v>
      </c>
      <c r="D401" s="24"/>
      <c r="E401" s="306">
        <v>23.5</v>
      </c>
      <c r="F401" s="24" t="s">
        <v>1729</v>
      </c>
      <c r="G401" s="24" t="s">
        <v>1730</v>
      </c>
      <c r="H401" s="24" t="s">
        <v>1261</v>
      </c>
    </row>
    <row r="402" spans="1:8" ht="25.5">
      <c r="A402" s="24">
        <v>16</v>
      </c>
      <c r="B402" s="24" t="s">
        <v>2119</v>
      </c>
      <c r="C402" s="128" t="s">
        <v>2143</v>
      </c>
      <c r="D402" s="24"/>
      <c r="E402" s="306">
        <v>18</v>
      </c>
      <c r="F402" s="24" t="s">
        <v>1732</v>
      </c>
      <c r="G402" s="24" t="s">
        <v>1224</v>
      </c>
      <c r="H402" s="24" t="s">
        <v>1714</v>
      </c>
    </row>
    <row r="403" spans="1:8" ht="25.5">
      <c r="A403" s="24">
        <v>17</v>
      </c>
      <c r="B403" s="24" t="s">
        <v>2120</v>
      </c>
      <c r="C403" s="128" t="s">
        <v>2143</v>
      </c>
      <c r="D403" s="24"/>
      <c r="E403" s="306">
        <v>9.5</v>
      </c>
      <c r="F403" s="24" t="s">
        <v>1733</v>
      </c>
      <c r="G403" s="24" t="s">
        <v>1218</v>
      </c>
      <c r="H403" s="24" t="s">
        <v>1721</v>
      </c>
    </row>
    <row r="404" spans="1:8" ht="25.5">
      <c r="A404" s="24">
        <v>18</v>
      </c>
      <c r="B404" s="24" t="s">
        <v>2121</v>
      </c>
      <c r="C404" s="128" t="s">
        <v>2143</v>
      </c>
      <c r="D404" s="24"/>
      <c r="E404" s="306">
        <v>1346</v>
      </c>
      <c r="F404" s="24" t="s">
        <v>1734</v>
      </c>
      <c r="G404" s="24" t="s">
        <v>1735</v>
      </c>
      <c r="H404" s="24" t="s">
        <v>1736</v>
      </c>
    </row>
    <row r="405" spans="1:8" ht="25.5">
      <c r="A405" s="24">
        <v>19</v>
      </c>
      <c r="B405" s="24" t="s">
        <v>2122</v>
      </c>
      <c r="C405" s="128" t="s">
        <v>2143</v>
      </c>
      <c r="D405" s="24"/>
      <c r="E405" s="306">
        <v>22.6</v>
      </c>
      <c r="F405" s="24" t="s">
        <v>1737</v>
      </c>
      <c r="G405" s="24" t="s">
        <v>1238</v>
      </c>
      <c r="H405" s="24" t="s">
        <v>1736</v>
      </c>
    </row>
    <row r="406" spans="1:8" ht="25.5">
      <c r="A406" s="24">
        <v>20</v>
      </c>
      <c r="B406" s="24" t="s">
        <v>2123</v>
      </c>
      <c r="C406" s="128" t="s">
        <v>2143</v>
      </c>
      <c r="D406" s="24"/>
      <c r="E406" s="306">
        <v>52</v>
      </c>
      <c r="F406" s="24" t="s">
        <v>1738</v>
      </c>
      <c r="G406" s="24" t="s">
        <v>1739</v>
      </c>
      <c r="H406" s="24" t="s">
        <v>1721</v>
      </c>
    </row>
    <row r="407" spans="1:8" ht="38.25">
      <c r="A407" s="24">
        <v>21</v>
      </c>
      <c r="B407" s="24" t="s">
        <v>2124</v>
      </c>
      <c r="C407" s="128" t="s">
        <v>2143</v>
      </c>
      <c r="D407" s="24"/>
      <c r="E407" s="306">
        <v>25.4</v>
      </c>
      <c r="F407" s="24" t="s">
        <v>1740</v>
      </c>
      <c r="G407" s="24" t="s">
        <v>1350</v>
      </c>
      <c r="H407" s="24" t="s">
        <v>1358</v>
      </c>
    </row>
    <row r="408" spans="1:8" ht="25.5">
      <c r="A408" s="24">
        <v>22</v>
      </c>
      <c r="B408" s="24" t="s">
        <v>2125</v>
      </c>
      <c r="C408" s="128" t="s">
        <v>2143</v>
      </c>
      <c r="D408" s="24"/>
      <c r="E408" s="306">
        <v>65</v>
      </c>
      <c r="F408" s="24" t="s">
        <v>1741</v>
      </c>
      <c r="G408" s="24" t="s">
        <v>1224</v>
      </c>
      <c r="H408" s="24" t="s">
        <v>1742</v>
      </c>
    </row>
    <row r="409" spans="1:8" ht="25.5">
      <c r="A409" s="24">
        <v>23</v>
      </c>
      <c r="B409" s="24" t="s">
        <v>2126</v>
      </c>
      <c r="C409" s="128" t="s">
        <v>2143</v>
      </c>
      <c r="D409" s="24"/>
      <c r="E409" s="306">
        <v>65</v>
      </c>
      <c r="F409" s="24" t="s">
        <v>1743</v>
      </c>
      <c r="G409" s="24" t="s">
        <v>1224</v>
      </c>
      <c r="H409" s="24" t="s">
        <v>1742</v>
      </c>
    </row>
    <row r="410" spans="1:8" ht="25.5">
      <c r="A410" s="24">
        <v>24</v>
      </c>
      <c r="B410" s="24" t="s">
        <v>2127</v>
      </c>
      <c r="C410" s="128" t="s">
        <v>2143</v>
      </c>
      <c r="D410" s="24"/>
      <c r="E410" s="306">
        <v>1</v>
      </c>
      <c r="F410" s="24" t="s">
        <v>1744</v>
      </c>
      <c r="G410" s="24" t="s">
        <v>1745</v>
      </c>
      <c r="H410" s="24" t="s">
        <v>1673</v>
      </c>
    </row>
    <row r="411" spans="1:8" ht="89.25">
      <c r="A411" s="24">
        <v>25</v>
      </c>
      <c r="B411" s="24" t="s">
        <v>2128</v>
      </c>
      <c r="C411" s="128" t="s">
        <v>2143</v>
      </c>
      <c r="D411" s="24"/>
      <c r="E411" s="306">
        <v>435.9</v>
      </c>
      <c r="F411" s="24" t="s">
        <v>1746</v>
      </c>
      <c r="G411" s="24" t="s">
        <v>1747</v>
      </c>
      <c r="H411" s="24" t="s">
        <v>1748</v>
      </c>
    </row>
    <row r="412" spans="1:8">
      <c r="A412" s="549"/>
      <c r="B412" s="549" t="s">
        <v>395</v>
      </c>
      <c r="C412" s="550">
        <v>25</v>
      </c>
      <c r="D412" s="550"/>
      <c r="E412" s="551">
        <f>SUM(E387:E411)</f>
        <v>12314.8</v>
      </c>
      <c r="F412" s="549"/>
      <c r="G412" s="549"/>
      <c r="H412" s="549"/>
    </row>
    <row r="413" spans="1:8" ht="25.5">
      <c r="A413" s="24">
        <v>1</v>
      </c>
      <c r="B413" s="24" t="s">
        <v>2095</v>
      </c>
      <c r="C413" s="128" t="s">
        <v>385</v>
      </c>
      <c r="D413" s="24"/>
      <c r="E413" s="306">
        <v>27.53</v>
      </c>
      <c r="F413" s="24" t="s">
        <v>1571</v>
      </c>
      <c r="G413" s="24" t="s">
        <v>1572</v>
      </c>
      <c r="H413" s="24" t="s">
        <v>1421</v>
      </c>
    </row>
    <row r="414" spans="1:8" ht="25.5">
      <c r="A414" s="24">
        <v>2</v>
      </c>
      <c r="B414" s="24" t="s">
        <v>2096</v>
      </c>
      <c r="C414" s="128" t="s">
        <v>385</v>
      </c>
      <c r="D414" s="24"/>
      <c r="E414" s="306">
        <v>4.5</v>
      </c>
      <c r="F414" s="24" t="s">
        <v>1749</v>
      </c>
      <c r="G414" s="24" t="s">
        <v>1750</v>
      </c>
      <c r="H414" s="24" t="s">
        <v>1254</v>
      </c>
    </row>
    <row r="415" spans="1:8" ht="25.5">
      <c r="A415" s="24">
        <v>3</v>
      </c>
      <c r="B415" s="24" t="s">
        <v>2097</v>
      </c>
      <c r="C415" s="128" t="s">
        <v>385</v>
      </c>
      <c r="D415" s="24"/>
      <c r="E415" s="306">
        <v>12</v>
      </c>
      <c r="F415" s="24" t="s">
        <v>1751</v>
      </c>
      <c r="G415" s="24" t="s">
        <v>1752</v>
      </c>
      <c r="H415" s="24" t="s">
        <v>1582</v>
      </c>
    </row>
    <row r="416" spans="1:8" ht="25.5">
      <c r="A416" s="24">
        <v>4</v>
      </c>
      <c r="B416" s="24" t="s">
        <v>2098</v>
      </c>
      <c r="C416" s="128" t="s">
        <v>385</v>
      </c>
      <c r="D416" s="24"/>
      <c r="E416" s="306">
        <v>0.9</v>
      </c>
      <c r="F416" s="24" t="s">
        <v>1753</v>
      </c>
      <c r="G416" s="24" t="s">
        <v>1754</v>
      </c>
      <c r="H416" s="24" t="s">
        <v>1342</v>
      </c>
    </row>
    <row r="417" spans="1:10" ht="25.5">
      <c r="A417" s="24">
        <v>5</v>
      </c>
      <c r="B417" s="24" t="s">
        <v>2099</v>
      </c>
      <c r="C417" s="128" t="s">
        <v>385</v>
      </c>
      <c r="D417" s="24"/>
      <c r="E417" s="306">
        <v>12</v>
      </c>
      <c r="F417" s="24" t="s">
        <v>1755</v>
      </c>
      <c r="G417" s="24" t="s">
        <v>1224</v>
      </c>
      <c r="H417" s="24" t="s">
        <v>1695</v>
      </c>
    </row>
    <row r="418" spans="1:10" ht="25.5">
      <c r="A418" s="24">
        <v>6</v>
      </c>
      <c r="B418" s="24" t="s">
        <v>2100</v>
      </c>
      <c r="C418" s="128" t="s">
        <v>385</v>
      </c>
      <c r="D418" s="24"/>
      <c r="E418" s="306">
        <v>3</v>
      </c>
      <c r="F418" s="24" t="s">
        <v>1693</v>
      </c>
      <c r="G418" s="24" t="s">
        <v>1756</v>
      </c>
      <c r="H418" s="24" t="s">
        <v>1254</v>
      </c>
    </row>
    <row r="419" spans="1:10" ht="25.5">
      <c r="A419" s="24">
        <v>7</v>
      </c>
      <c r="B419" s="24" t="s">
        <v>2101</v>
      </c>
      <c r="C419" s="128" t="s">
        <v>385</v>
      </c>
      <c r="D419" s="24"/>
      <c r="E419" s="306">
        <v>12</v>
      </c>
      <c r="F419" s="24" t="s">
        <v>1757</v>
      </c>
      <c r="G419" s="24" t="s">
        <v>1758</v>
      </c>
      <c r="H419" s="24" t="s">
        <v>1582</v>
      </c>
    </row>
    <row r="420" spans="1:10" ht="25.5">
      <c r="A420" s="24">
        <v>8</v>
      </c>
      <c r="B420" s="24" t="s">
        <v>2102</v>
      </c>
      <c r="C420" s="128" t="s">
        <v>385</v>
      </c>
      <c r="D420" s="24"/>
      <c r="E420" s="306">
        <v>8.4</v>
      </c>
      <c r="F420" s="24" t="s">
        <v>1759</v>
      </c>
      <c r="G420" s="24" t="s">
        <v>1760</v>
      </c>
      <c r="H420" s="24" t="s">
        <v>1582</v>
      </c>
    </row>
    <row r="421" spans="1:10" ht="38.25">
      <c r="A421" s="549"/>
      <c r="B421" s="549" t="s">
        <v>2144</v>
      </c>
      <c r="C421" s="550">
        <v>8</v>
      </c>
      <c r="D421" s="550"/>
      <c r="E421" s="551">
        <f>SUM(E413:E420)</f>
        <v>80.330000000000013</v>
      </c>
      <c r="F421" s="549"/>
      <c r="G421" s="549"/>
      <c r="H421" s="549"/>
    </row>
    <row r="422" spans="1:10" ht="25.5">
      <c r="A422" s="557"/>
      <c r="B422" s="557" t="s">
        <v>2145</v>
      </c>
      <c r="C422" s="558">
        <f>C421+C412+C386+C262</f>
        <v>358</v>
      </c>
      <c r="D422" s="558"/>
      <c r="E422" s="560">
        <f>E421+E412+E386+E262</f>
        <v>101775.90000000001</v>
      </c>
      <c r="F422" s="557"/>
      <c r="G422" s="557"/>
      <c r="H422" s="557"/>
      <c r="J422" s="304"/>
    </row>
    <row r="423" spans="1:10" ht="31.5">
      <c r="A423" s="561"/>
      <c r="B423" s="561" t="s">
        <v>397</v>
      </c>
      <c r="C423" s="562">
        <f>C422+C47</f>
        <v>384</v>
      </c>
      <c r="D423" s="562"/>
      <c r="E423" s="563">
        <f>E422+E47</f>
        <v>234409.84000000003</v>
      </c>
      <c r="F423" s="561"/>
      <c r="G423" s="561"/>
      <c r="H423" s="561"/>
    </row>
    <row r="424" spans="1:10">
      <c r="A424" s="28"/>
      <c r="B424" s="28"/>
      <c r="C424" s="307"/>
      <c r="D424" s="28"/>
      <c r="E424" s="308"/>
      <c r="F424" s="28"/>
      <c r="G424" s="28"/>
      <c r="H424" s="28"/>
    </row>
    <row r="425" spans="1:10">
      <c r="A425" s="28"/>
      <c r="B425" s="28"/>
      <c r="C425" s="307"/>
      <c r="D425" s="28"/>
      <c r="E425" s="308"/>
      <c r="F425" s="28"/>
      <c r="G425" s="28"/>
      <c r="H425" s="28"/>
    </row>
  </sheetData>
  <mergeCells count="9">
    <mergeCell ref="A48:H48"/>
    <mergeCell ref="A1:H1"/>
    <mergeCell ref="A2:H2"/>
    <mergeCell ref="B4:B7"/>
    <mergeCell ref="D4:D7"/>
    <mergeCell ref="E4:E7"/>
    <mergeCell ref="G4:G7"/>
    <mergeCell ref="H4:H7"/>
    <mergeCell ref="A9:H9"/>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I216"/>
  <sheetViews>
    <sheetView zoomScale="80" zoomScaleNormal="80" workbookViewId="0">
      <selection activeCell="D103" sqref="D103"/>
    </sheetView>
  </sheetViews>
  <sheetFormatPr defaultRowHeight="12.75"/>
  <cols>
    <col min="1" max="1" width="12.7109375" style="12" customWidth="1"/>
    <col min="2" max="2" width="38.42578125" style="12" customWidth="1"/>
    <col min="3" max="3" width="25.7109375" style="12" customWidth="1"/>
    <col min="4" max="4" width="22" style="12" customWidth="1"/>
    <col min="5" max="5" width="30.28515625" style="296" customWidth="1"/>
    <col min="6" max="6" width="37.28515625" style="12" customWidth="1"/>
    <col min="7" max="7" width="28.42578125" style="12" customWidth="1"/>
    <col min="8" max="8" width="25.7109375" style="12" customWidth="1"/>
    <col min="9" max="16384" width="9.140625" style="12"/>
  </cols>
  <sheetData>
    <row r="1" spans="1:9">
      <c r="A1" s="352" t="s">
        <v>2597</v>
      </c>
      <c r="B1" s="352"/>
      <c r="C1" s="352"/>
      <c r="D1" s="352"/>
      <c r="E1" s="352"/>
      <c r="F1" s="352"/>
      <c r="G1" s="352"/>
      <c r="H1" s="352"/>
    </row>
    <row r="2" spans="1:9">
      <c r="A2" s="353" t="s">
        <v>387</v>
      </c>
      <c r="B2" s="353"/>
      <c r="C2" s="353"/>
      <c r="D2" s="353"/>
      <c r="E2" s="353"/>
      <c r="F2" s="353"/>
      <c r="G2" s="353"/>
      <c r="H2" s="353"/>
    </row>
    <row r="3" spans="1:9" ht="13.5" thickBot="1">
      <c r="A3" s="13"/>
      <c r="B3" s="13"/>
      <c r="C3" s="297"/>
      <c r="D3" s="13"/>
      <c r="E3" s="291"/>
      <c r="F3" s="13"/>
      <c r="G3" s="13"/>
      <c r="H3" s="13"/>
    </row>
    <row r="4" spans="1:9" ht="75" customHeight="1">
      <c r="A4" s="338" t="s">
        <v>3</v>
      </c>
      <c r="B4" s="338" t="s">
        <v>4</v>
      </c>
      <c r="C4" s="338" t="s">
        <v>5</v>
      </c>
      <c r="D4" s="338" t="s">
        <v>0</v>
      </c>
      <c r="E4" s="338" t="s">
        <v>1</v>
      </c>
      <c r="F4" s="338" t="s">
        <v>6</v>
      </c>
      <c r="G4" s="338" t="s">
        <v>7</v>
      </c>
      <c r="H4" s="338" t="s">
        <v>8</v>
      </c>
    </row>
    <row r="5" spans="1:9" ht="15" customHeight="1">
      <c r="A5" s="339"/>
      <c r="B5" s="339"/>
      <c r="C5" s="339"/>
      <c r="D5" s="339"/>
      <c r="E5" s="339"/>
      <c r="F5" s="339"/>
      <c r="G5" s="339"/>
      <c r="H5" s="339"/>
    </row>
    <row r="6" spans="1:9" ht="15" customHeight="1">
      <c r="A6" s="339"/>
      <c r="B6" s="339"/>
      <c r="C6" s="339"/>
      <c r="D6" s="339"/>
      <c r="E6" s="339"/>
      <c r="F6" s="339"/>
      <c r="G6" s="339"/>
      <c r="H6" s="339"/>
    </row>
    <row r="7" spans="1:9" ht="64.5" customHeight="1" thickBot="1">
      <c r="A7" s="342"/>
      <c r="B7" s="342"/>
      <c r="C7" s="342"/>
      <c r="D7" s="342"/>
      <c r="E7" s="342"/>
      <c r="F7" s="342"/>
      <c r="G7" s="342"/>
      <c r="H7" s="342"/>
    </row>
    <row r="8" spans="1:9" ht="13.5" thickBot="1">
      <c r="A8" s="283">
        <v>1</v>
      </c>
      <c r="B8" s="298">
        <v>2</v>
      </c>
      <c r="C8" s="284">
        <v>3</v>
      </c>
      <c r="D8" s="284">
        <v>4</v>
      </c>
      <c r="E8" s="284">
        <v>5</v>
      </c>
      <c r="F8" s="284">
        <v>6</v>
      </c>
      <c r="G8" s="284">
        <v>7</v>
      </c>
      <c r="H8" s="284">
        <v>8</v>
      </c>
    </row>
    <row r="9" spans="1:9">
      <c r="A9" s="520" t="s">
        <v>386</v>
      </c>
      <c r="B9" s="520"/>
      <c r="C9" s="520"/>
      <c r="D9" s="520"/>
      <c r="E9" s="520"/>
      <c r="F9" s="520"/>
      <c r="G9" s="520"/>
      <c r="H9" s="520"/>
    </row>
    <row r="10" spans="1:9" ht="63.75">
      <c r="A10" s="24">
        <v>1</v>
      </c>
      <c r="B10" s="24" t="s">
        <v>2146</v>
      </c>
      <c r="C10" s="24" t="s">
        <v>2462</v>
      </c>
      <c r="D10" s="24"/>
      <c r="E10" s="273">
        <v>3766.2</v>
      </c>
      <c r="F10" s="24" t="s">
        <v>2147</v>
      </c>
      <c r="G10" s="24" t="s">
        <v>2148</v>
      </c>
      <c r="H10" s="24" t="s">
        <v>2463</v>
      </c>
      <c r="I10" s="28"/>
    </row>
    <row r="11" spans="1:9">
      <c r="A11" s="549"/>
      <c r="B11" s="549" t="s">
        <v>383</v>
      </c>
      <c r="C11" s="550">
        <v>1</v>
      </c>
      <c r="D11" s="546"/>
      <c r="E11" s="556">
        <f>SUM(E10)</f>
        <v>3766.2</v>
      </c>
      <c r="F11" s="549"/>
      <c r="G11" s="549"/>
      <c r="H11" s="549"/>
      <c r="I11" s="28"/>
    </row>
    <row r="12" spans="1:9" ht="63.75">
      <c r="A12" s="24" t="s">
        <v>2149</v>
      </c>
      <c r="B12" s="24" t="s">
        <v>2150</v>
      </c>
      <c r="C12" s="24" t="s">
        <v>361</v>
      </c>
      <c r="D12" s="24" t="s">
        <v>362</v>
      </c>
      <c r="E12" s="273">
        <v>8377</v>
      </c>
      <c r="F12" s="24" t="s">
        <v>2464</v>
      </c>
      <c r="G12" s="24" t="s">
        <v>2465</v>
      </c>
      <c r="H12" s="24" t="s">
        <v>2466</v>
      </c>
      <c r="I12" s="28"/>
    </row>
    <row r="13" spans="1:9" ht="25.5">
      <c r="A13" s="24">
        <v>2</v>
      </c>
      <c r="B13" s="24" t="s">
        <v>2152</v>
      </c>
      <c r="C13" s="24" t="s">
        <v>361</v>
      </c>
      <c r="D13" s="24" t="s">
        <v>362</v>
      </c>
      <c r="E13" s="273">
        <v>1387</v>
      </c>
      <c r="F13" s="24" t="s">
        <v>2153</v>
      </c>
      <c r="G13" s="24" t="s">
        <v>2467</v>
      </c>
      <c r="H13" s="24" t="s">
        <v>2466</v>
      </c>
      <c r="I13" s="28"/>
    </row>
    <row r="14" spans="1:9" ht="38.25">
      <c r="A14" s="24">
        <v>3</v>
      </c>
      <c r="B14" s="24" t="s">
        <v>2154</v>
      </c>
      <c r="C14" s="24" t="s">
        <v>361</v>
      </c>
      <c r="D14" s="24" t="s">
        <v>362</v>
      </c>
      <c r="E14" s="273">
        <v>28</v>
      </c>
      <c r="F14" s="24" t="s">
        <v>2468</v>
      </c>
      <c r="G14" s="24" t="s">
        <v>2156</v>
      </c>
      <c r="H14" s="24" t="s">
        <v>2157</v>
      </c>
      <c r="I14" s="28"/>
    </row>
    <row r="15" spans="1:9" ht="25.5">
      <c r="A15" s="24">
        <v>4</v>
      </c>
      <c r="B15" s="24" t="s">
        <v>2158</v>
      </c>
      <c r="C15" s="24" t="s">
        <v>361</v>
      </c>
      <c r="D15" s="24" t="s">
        <v>362</v>
      </c>
      <c r="E15" s="273">
        <v>100</v>
      </c>
      <c r="F15" s="24" t="s">
        <v>2469</v>
      </c>
      <c r="G15" s="24" t="s">
        <v>2159</v>
      </c>
      <c r="H15" s="24" t="s">
        <v>2160</v>
      </c>
      <c r="I15" s="28"/>
    </row>
    <row r="16" spans="1:9" ht="25.5">
      <c r="A16" s="24">
        <v>5</v>
      </c>
      <c r="B16" s="24" t="s">
        <v>2161</v>
      </c>
      <c r="C16" s="24" t="s">
        <v>361</v>
      </c>
      <c r="D16" s="24" t="s">
        <v>362</v>
      </c>
      <c r="E16" s="273">
        <v>288</v>
      </c>
      <c r="F16" s="24" t="s">
        <v>2162</v>
      </c>
      <c r="G16" s="24" t="s">
        <v>2151</v>
      </c>
      <c r="H16" s="24" t="s">
        <v>2157</v>
      </c>
      <c r="I16" s="28"/>
    </row>
    <row r="17" spans="1:9" ht="25.5">
      <c r="A17" s="24">
        <v>6</v>
      </c>
      <c r="B17" s="24" t="s">
        <v>2163</v>
      </c>
      <c r="C17" s="24" t="s">
        <v>361</v>
      </c>
      <c r="D17" s="24" t="s">
        <v>362</v>
      </c>
      <c r="E17" s="273">
        <v>341</v>
      </c>
      <c r="F17" s="24" t="s">
        <v>2470</v>
      </c>
      <c r="G17" s="24" t="s">
        <v>2164</v>
      </c>
      <c r="H17" s="24" t="s">
        <v>2165</v>
      </c>
      <c r="I17" s="28"/>
    </row>
    <row r="18" spans="1:9" ht="25.5">
      <c r="A18" s="24">
        <v>7</v>
      </c>
      <c r="B18" s="24" t="s">
        <v>2166</v>
      </c>
      <c r="C18" s="24" t="s">
        <v>361</v>
      </c>
      <c r="D18" s="24" t="s">
        <v>362</v>
      </c>
      <c r="E18" s="273">
        <v>65.599999999999994</v>
      </c>
      <c r="F18" s="24" t="s">
        <v>2471</v>
      </c>
      <c r="G18" s="24" t="s">
        <v>2167</v>
      </c>
      <c r="H18" s="24" t="s">
        <v>2168</v>
      </c>
      <c r="I18" s="28"/>
    </row>
    <row r="19" spans="1:9" ht="25.5">
      <c r="A19" s="24">
        <v>8</v>
      </c>
      <c r="B19" s="24" t="s">
        <v>2169</v>
      </c>
      <c r="C19" s="24" t="s">
        <v>361</v>
      </c>
      <c r="D19" s="24" t="s">
        <v>362</v>
      </c>
      <c r="E19" s="273">
        <v>690</v>
      </c>
      <c r="F19" s="24" t="s">
        <v>2170</v>
      </c>
      <c r="G19" s="24" t="s">
        <v>2171</v>
      </c>
      <c r="H19" s="24" t="s">
        <v>2472</v>
      </c>
      <c r="I19" s="28"/>
    </row>
    <row r="20" spans="1:9" ht="38.25">
      <c r="A20" s="24">
        <v>9</v>
      </c>
      <c r="B20" s="24" t="s">
        <v>2172</v>
      </c>
      <c r="C20" s="24" t="s">
        <v>361</v>
      </c>
      <c r="D20" s="24" t="s">
        <v>362</v>
      </c>
      <c r="E20" s="273">
        <v>312.60000000000002</v>
      </c>
      <c r="F20" s="24" t="s">
        <v>2473</v>
      </c>
      <c r="G20" s="24" t="s">
        <v>2173</v>
      </c>
      <c r="H20" s="24" t="s">
        <v>2474</v>
      </c>
      <c r="I20" s="28"/>
    </row>
    <row r="21" spans="1:9" ht="25.5">
      <c r="A21" s="24">
        <v>10</v>
      </c>
      <c r="B21" s="24" t="s">
        <v>2174</v>
      </c>
      <c r="C21" s="24" t="s">
        <v>361</v>
      </c>
      <c r="D21" s="24" t="s">
        <v>362</v>
      </c>
      <c r="E21" s="273">
        <v>429.3</v>
      </c>
      <c r="F21" s="24" t="s">
        <v>2175</v>
      </c>
      <c r="G21" s="24" t="s">
        <v>2171</v>
      </c>
      <c r="H21" s="24" t="s">
        <v>2472</v>
      </c>
      <c r="I21" s="28"/>
    </row>
    <row r="22" spans="1:9" ht="25.5">
      <c r="A22" s="24">
        <v>11</v>
      </c>
      <c r="B22" s="24" t="s">
        <v>2176</v>
      </c>
      <c r="C22" s="24" t="s">
        <v>361</v>
      </c>
      <c r="D22" s="24" t="s">
        <v>362</v>
      </c>
      <c r="E22" s="273">
        <v>615</v>
      </c>
      <c r="F22" s="24" t="s">
        <v>2177</v>
      </c>
      <c r="G22" s="24" t="s">
        <v>2178</v>
      </c>
      <c r="H22" s="24" t="s">
        <v>2474</v>
      </c>
      <c r="I22" s="28"/>
    </row>
    <row r="23" spans="1:9" ht="38.25">
      <c r="A23" s="24">
        <v>12</v>
      </c>
      <c r="B23" s="24" t="s">
        <v>2179</v>
      </c>
      <c r="C23" s="24" t="s">
        <v>361</v>
      </c>
      <c r="D23" s="24" t="s">
        <v>362</v>
      </c>
      <c r="E23" s="273">
        <v>2803</v>
      </c>
      <c r="F23" s="24" t="s">
        <v>2475</v>
      </c>
      <c r="G23" s="24" t="s">
        <v>2180</v>
      </c>
      <c r="H23" s="24" t="s">
        <v>2474</v>
      </c>
      <c r="I23" s="28"/>
    </row>
    <row r="24" spans="1:9" ht="38.25">
      <c r="A24" s="24">
        <v>13</v>
      </c>
      <c r="B24" s="24" t="s">
        <v>2181</v>
      </c>
      <c r="C24" s="24" t="s">
        <v>361</v>
      </c>
      <c r="D24" s="24" t="s">
        <v>362</v>
      </c>
      <c r="E24" s="273">
        <v>4193</v>
      </c>
      <c r="F24" s="24" t="s">
        <v>2476</v>
      </c>
      <c r="G24" s="24" t="s">
        <v>2182</v>
      </c>
      <c r="H24" s="24" t="s">
        <v>2474</v>
      </c>
      <c r="I24" s="28"/>
    </row>
    <row r="25" spans="1:9" ht="25.5">
      <c r="A25" s="24">
        <v>14</v>
      </c>
      <c r="B25" s="24" t="s">
        <v>2183</v>
      </c>
      <c r="C25" s="24" t="s">
        <v>361</v>
      </c>
      <c r="D25" s="24" t="s">
        <v>362</v>
      </c>
      <c r="E25" s="273">
        <v>2615</v>
      </c>
      <c r="F25" s="24" t="s">
        <v>2477</v>
      </c>
      <c r="G25" s="24" t="s">
        <v>2184</v>
      </c>
      <c r="H25" s="24" t="s">
        <v>2478</v>
      </c>
      <c r="I25" s="28"/>
    </row>
    <row r="26" spans="1:9">
      <c r="A26" s="552"/>
      <c r="B26" s="552" t="s">
        <v>363</v>
      </c>
      <c r="C26" s="553">
        <v>14</v>
      </c>
      <c r="D26" s="554"/>
      <c r="E26" s="635">
        <f>SUM(E12:E25)</f>
        <v>22244.5</v>
      </c>
      <c r="F26" s="552"/>
      <c r="G26" s="552"/>
      <c r="H26" s="552"/>
      <c r="I26" s="28"/>
    </row>
    <row r="27" spans="1:9" ht="25.5">
      <c r="A27" s="24">
        <v>1</v>
      </c>
      <c r="B27" s="24" t="s">
        <v>2185</v>
      </c>
      <c r="C27" s="24" t="s">
        <v>361</v>
      </c>
      <c r="D27" s="24" t="s">
        <v>391</v>
      </c>
      <c r="E27" s="273">
        <v>175</v>
      </c>
      <c r="F27" s="24" t="s">
        <v>2186</v>
      </c>
      <c r="G27" s="24" t="s">
        <v>2187</v>
      </c>
      <c r="H27" s="24" t="s">
        <v>2188</v>
      </c>
      <c r="I27" s="28"/>
    </row>
    <row r="28" spans="1:9" ht="25.5">
      <c r="A28" s="24">
        <v>2</v>
      </c>
      <c r="B28" s="24" t="s">
        <v>2189</v>
      </c>
      <c r="C28" s="24" t="s">
        <v>361</v>
      </c>
      <c r="D28" s="24" t="s">
        <v>391</v>
      </c>
      <c r="E28" s="273">
        <v>157</v>
      </c>
      <c r="F28" s="24" t="s">
        <v>2190</v>
      </c>
      <c r="G28" s="24" t="s">
        <v>2191</v>
      </c>
      <c r="H28" s="24" t="s">
        <v>2192</v>
      </c>
      <c r="I28" s="28"/>
    </row>
    <row r="29" spans="1:9" ht="25.5">
      <c r="A29" s="24">
        <v>3</v>
      </c>
      <c r="B29" s="24" t="s">
        <v>2193</v>
      </c>
      <c r="C29" s="24" t="s">
        <v>361</v>
      </c>
      <c r="D29" s="24" t="s">
        <v>391</v>
      </c>
      <c r="E29" s="273">
        <v>598</v>
      </c>
      <c r="F29" s="24" t="s">
        <v>2479</v>
      </c>
      <c r="G29" s="24" t="s">
        <v>2191</v>
      </c>
      <c r="H29" s="24" t="s">
        <v>2192</v>
      </c>
      <c r="I29" s="28"/>
    </row>
    <row r="30" spans="1:9" ht="25.5">
      <c r="A30" s="24">
        <v>4</v>
      </c>
      <c r="B30" s="24" t="s">
        <v>2194</v>
      </c>
      <c r="C30" s="24" t="s">
        <v>361</v>
      </c>
      <c r="D30" s="24" t="s">
        <v>391</v>
      </c>
      <c r="E30" s="273">
        <v>947</v>
      </c>
      <c r="F30" s="24" t="s">
        <v>2480</v>
      </c>
      <c r="G30" s="24" t="s">
        <v>2191</v>
      </c>
      <c r="H30" s="24" t="s">
        <v>2192</v>
      </c>
      <c r="I30" s="28"/>
    </row>
    <row r="31" spans="1:9" ht="38.25">
      <c r="A31" s="24">
        <v>5</v>
      </c>
      <c r="B31" s="24" t="s">
        <v>2195</v>
      </c>
      <c r="C31" s="24" t="s">
        <v>361</v>
      </c>
      <c r="D31" s="24" t="s">
        <v>391</v>
      </c>
      <c r="E31" s="273">
        <v>1079</v>
      </c>
      <c r="F31" s="24" t="s">
        <v>2481</v>
      </c>
      <c r="G31" s="24" t="s">
        <v>2196</v>
      </c>
      <c r="H31" s="24" t="s">
        <v>2192</v>
      </c>
      <c r="I31" s="28"/>
    </row>
    <row r="32" spans="1:9">
      <c r="A32" s="552"/>
      <c r="B32" s="552" t="s">
        <v>392</v>
      </c>
      <c r="C32" s="553">
        <v>5</v>
      </c>
      <c r="D32" s="554"/>
      <c r="E32" s="635">
        <f>SUM(E27:E31)</f>
        <v>2956</v>
      </c>
      <c r="F32" s="552"/>
      <c r="G32" s="552"/>
      <c r="H32" s="552"/>
      <c r="I32" s="28"/>
    </row>
    <row r="33" spans="1:9" ht="25.5">
      <c r="A33" s="24">
        <v>1</v>
      </c>
      <c r="B33" s="24" t="s">
        <v>2197</v>
      </c>
      <c r="C33" s="24" t="s">
        <v>361</v>
      </c>
      <c r="D33" s="24" t="s">
        <v>366</v>
      </c>
      <c r="E33" s="273">
        <v>207</v>
      </c>
      <c r="F33" s="24" t="s">
        <v>2198</v>
      </c>
      <c r="G33" s="24" t="s">
        <v>2191</v>
      </c>
      <c r="H33" s="24" t="s">
        <v>2192</v>
      </c>
      <c r="I33" s="28"/>
    </row>
    <row r="34" spans="1:9" ht="38.25">
      <c r="A34" s="24">
        <v>2</v>
      </c>
      <c r="B34" s="24" t="s">
        <v>2199</v>
      </c>
      <c r="C34" s="24" t="s">
        <v>361</v>
      </c>
      <c r="D34" s="24" t="s">
        <v>366</v>
      </c>
      <c r="E34" s="273">
        <v>125</v>
      </c>
      <c r="F34" s="24" t="s">
        <v>2482</v>
      </c>
      <c r="G34" s="24" t="s">
        <v>2200</v>
      </c>
      <c r="H34" s="24" t="s">
        <v>2192</v>
      </c>
      <c r="I34" s="28"/>
    </row>
    <row r="35" spans="1:9">
      <c r="A35" s="552"/>
      <c r="B35" s="552" t="s">
        <v>365</v>
      </c>
      <c r="C35" s="553">
        <v>2</v>
      </c>
      <c r="D35" s="554"/>
      <c r="E35" s="635">
        <f>SUM(E33:E34)</f>
        <v>332</v>
      </c>
      <c r="F35" s="552"/>
      <c r="G35" s="552"/>
      <c r="H35" s="552"/>
      <c r="I35" s="28"/>
    </row>
    <row r="36" spans="1:9" ht="25.5">
      <c r="A36" s="24">
        <v>1</v>
      </c>
      <c r="B36" s="24" t="s">
        <v>2201</v>
      </c>
      <c r="C36" s="24" t="s">
        <v>361</v>
      </c>
      <c r="D36" s="24" t="s">
        <v>2583</v>
      </c>
      <c r="E36" s="273">
        <v>100</v>
      </c>
      <c r="F36" s="24" t="s">
        <v>2202</v>
      </c>
      <c r="G36" s="24" t="s">
        <v>2203</v>
      </c>
      <c r="H36" s="24" t="s">
        <v>2188</v>
      </c>
      <c r="I36" s="28"/>
    </row>
    <row r="37" spans="1:9" ht="25.5">
      <c r="A37" s="24">
        <v>2</v>
      </c>
      <c r="B37" s="24" t="s">
        <v>2204</v>
      </c>
      <c r="C37" s="24" t="s">
        <v>361</v>
      </c>
      <c r="D37" s="24" t="s">
        <v>2583</v>
      </c>
      <c r="E37" s="273">
        <v>648</v>
      </c>
      <c r="F37" s="24" t="s">
        <v>2483</v>
      </c>
      <c r="G37" s="24" t="s">
        <v>2205</v>
      </c>
      <c r="H37" s="24" t="s">
        <v>2192</v>
      </c>
      <c r="I37" s="28"/>
    </row>
    <row r="38" spans="1:9">
      <c r="A38" s="552"/>
      <c r="B38" s="552" t="s">
        <v>2584</v>
      </c>
      <c r="C38" s="553">
        <v>2</v>
      </c>
      <c r="D38" s="554"/>
      <c r="E38" s="635">
        <f>SUM(E36:E37)</f>
        <v>748</v>
      </c>
      <c r="F38" s="552"/>
      <c r="G38" s="552"/>
      <c r="H38" s="552"/>
      <c r="I38" s="28"/>
    </row>
    <row r="39" spans="1:9" ht="25.5">
      <c r="A39" s="549"/>
      <c r="B39" s="549" t="s">
        <v>464</v>
      </c>
      <c r="C39" s="550">
        <f>C38+C35+C32+C26</f>
        <v>23</v>
      </c>
      <c r="D39" s="550"/>
      <c r="E39" s="636">
        <f>E38+E35+E32+E26</f>
        <v>26280.5</v>
      </c>
      <c r="F39" s="549"/>
      <c r="G39" s="549"/>
      <c r="H39" s="549"/>
      <c r="I39" s="28"/>
    </row>
    <row r="40" spans="1:9" ht="25.5">
      <c r="A40" s="24">
        <v>1</v>
      </c>
      <c r="B40" s="24" t="s">
        <v>2206</v>
      </c>
      <c r="C40" s="24" t="s">
        <v>2585</v>
      </c>
      <c r="D40" s="24" t="s">
        <v>374</v>
      </c>
      <c r="E40" s="273">
        <v>30</v>
      </c>
      <c r="F40" s="24" t="s">
        <v>2207</v>
      </c>
      <c r="G40" s="24" t="s">
        <v>2208</v>
      </c>
      <c r="H40" s="24" t="s">
        <v>2484</v>
      </c>
      <c r="I40" s="28"/>
    </row>
    <row r="41" spans="1:9">
      <c r="A41" s="552"/>
      <c r="B41" s="552" t="s">
        <v>2586</v>
      </c>
      <c r="C41" s="553">
        <v>1</v>
      </c>
      <c r="D41" s="554"/>
      <c r="E41" s="635">
        <f>SUM(E40)</f>
        <v>30</v>
      </c>
      <c r="F41" s="552"/>
      <c r="G41" s="552"/>
      <c r="H41" s="552"/>
      <c r="I41" s="28"/>
    </row>
    <row r="42" spans="1:9" ht="38.25">
      <c r="A42" s="24">
        <v>1</v>
      </c>
      <c r="B42" s="24" t="s">
        <v>2209</v>
      </c>
      <c r="C42" s="24" t="s">
        <v>2585</v>
      </c>
      <c r="D42" s="24" t="s">
        <v>376</v>
      </c>
      <c r="E42" s="273">
        <v>56</v>
      </c>
      <c r="F42" s="24" t="s">
        <v>2485</v>
      </c>
      <c r="G42" s="24" t="s">
        <v>2191</v>
      </c>
      <c r="H42" s="24" t="s">
        <v>2486</v>
      </c>
      <c r="I42" s="28"/>
    </row>
    <row r="43" spans="1:9">
      <c r="A43" s="552"/>
      <c r="B43" s="552" t="s">
        <v>2587</v>
      </c>
      <c r="C43" s="553">
        <v>1</v>
      </c>
      <c r="D43" s="554"/>
      <c r="E43" s="635">
        <f>SUM(E42)</f>
        <v>56</v>
      </c>
      <c r="F43" s="552"/>
      <c r="G43" s="552"/>
      <c r="H43" s="552"/>
      <c r="I43" s="28"/>
    </row>
    <row r="44" spans="1:9" ht="38.25">
      <c r="A44" s="24">
        <v>1</v>
      </c>
      <c r="B44" s="24" t="s">
        <v>2210</v>
      </c>
      <c r="C44" s="24" t="s">
        <v>2585</v>
      </c>
      <c r="D44" s="24" t="s">
        <v>380</v>
      </c>
      <c r="E44" s="273">
        <v>62</v>
      </c>
      <c r="F44" s="24" t="s">
        <v>2155</v>
      </c>
      <c r="G44" s="24" t="s">
        <v>2156</v>
      </c>
      <c r="H44" s="24" t="s">
        <v>2484</v>
      </c>
      <c r="I44" s="28"/>
    </row>
    <row r="45" spans="1:9">
      <c r="A45" s="552"/>
      <c r="B45" s="552" t="s">
        <v>2588</v>
      </c>
      <c r="C45" s="553">
        <v>1</v>
      </c>
      <c r="D45" s="554"/>
      <c r="E45" s="635">
        <f>SUM(E44)</f>
        <v>62</v>
      </c>
      <c r="F45" s="552"/>
      <c r="G45" s="552"/>
      <c r="H45" s="552"/>
      <c r="I45" s="28"/>
    </row>
    <row r="46" spans="1:9" ht="25.5">
      <c r="A46" s="549"/>
      <c r="B46" s="549" t="s">
        <v>465</v>
      </c>
      <c r="C46" s="550">
        <f>C45+C43+C41</f>
        <v>3</v>
      </c>
      <c r="D46" s="550"/>
      <c r="E46" s="556">
        <f>E45+E43+E41</f>
        <v>148</v>
      </c>
      <c r="F46" s="549"/>
      <c r="G46" s="549"/>
      <c r="H46" s="549"/>
      <c r="I46" s="28"/>
    </row>
    <row r="47" spans="1:9" ht="51">
      <c r="A47" s="24">
        <v>1</v>
      </c>
      <c r="B47" s="24" t="s">
        <v>2211</v>
      </c>
      <c r="C47" s="24" t="s">
        <v>382</v>
      </c>
      <c r="D47" s="24"/>
      <c r="E47" s="273">
        <v>33</v>
      </c>
      <c r="F47" s="24" t="s">
        <v>2212</v>
      </c>
      <c r="G47" s="24" t="s">
        <v>2487</v>
      </c>
      <c r="H47" s="24" t="s">
        <v>2488</v>
      </c>
      <c r="I47" s="28"/>
    </row>
    <row r="48" spans="1:9" ht="38.25">
      <c r="A48" s="24">
        <v>2</v>
      </c>
      <c r="B48" s="24" t="s">
        <v>2489</v>
      </c>
      <c r="C48" s="24" t="s">
        <v>382</v>
      </c>
      <c r="D48" s="24"/>
      <c r="E48" s="273">
        <v>75</v>
      </c>
      <c r="F48" s="24" t="s">
        <v>2490</v>
      </c>
      <c r="G48" s="24" t="s">
        <v>2213</v>
      </c>
      <c r="H48" s="24" t="s">
        <v>2491</v>
      </c>
      <c r="I48" s="28"/>
    </row>
    <row r="49" spans="1:9" ht="25.5">
      <c r="A49" s="549"/>
      <c r="B49" s="549" t="s">
        <v>1251</v>
      </c>
      <c r="C49" s="550">
        <v>2</v>
      </c>
      <c r="D49" s="550"/>
      <c r="E49" s="556">
        <f>SUM(E47:E48)</f>
        <v>108</v>
      </c>
      <c r="F49" s="549"/>
      <c r="G49" s="549"/>
      <c r="H49" s="549"/>
      <c r="I49" s="28"/>
    </row>
    <row r="50" spans="1:9" ht="25.5">
      <c r="A50" s="24" t="s">
        <v>2149</v>
      </c>
      <c r="B50" s="24" t="s">
        <v>2214</v>
      </c>
      <c r="C50" s="24" t="s">
        <v>385</v>
      </c>
      <c r="D50" s="24"/>
      <c r="E50" s="273">
        <v>45</v>
      </c>
      <c r="F50" s="24" t="s">
        <v>2492</v>
      </c>
      <c r="G50" s="24" t="s">
        <v>2215</v>
      </c>
      <c r="H50" s="24" t="s">
        <v>2493</v>
      </c>
      <c r="I50" s="28"/>
    </row>
    <row r="51" spans="1:9" ht="25.5">
      <c r="A51" s="549"/>
      <c r="B51" s="549" t="s">
        <v>2589</v>
      </c>
      <c r="C51" s="550">
        <v>1</v>
      </c>
      <c r="D51" s="550"/>
      <c r="E51" s="556">
        <f>SUM(E50:E50)</f>
        <v>45</v>
      </c>
      <c r="F51" s="549"/>
      <c r="G51" s="549"/>
      <c r="H51" s="549"/>
      <c r="I51" s="28"/>
    </row>
    <row r="52" spans="1:9" ht="25.5">
      <c r="A52" s="557"/>
      <c r="B52" s="557" t="s">
        <v>2590</v>
      </c>
      <c r="C52" s="558">
        <f>C51+C49+C39+C11+C46</f>
        <v>30</v>
      </c>
      <c r="D52" s="558"/>
      <c r="E52" s="558">
        <f>E51+E49+E39+E11+E46</f>
        <v>30347.7</v>
      </c>
      <c r="F52" s="557"/>
      <c r="G52" s="557"/>
      <c r="H52" s="557"/>
      <c r="I52" s="28"/>
    </row>
    <row r="53" spans="1:9" ht="18.75" customHeight="1">
      <c r="A53" s="369" t="s">
        <v>2932</v>
      </c>
      <c r="B53" s="369"/>
      <c r="C53" s="369"/>
      <c r="D53" s="369"/>
      <c r="E53" s="369"/>
      <c r="F53" s="369"/>
      <c r="G53" s="369"/>
      <c r="H53" s="369"/>
      <c r="I53" s="28"/>
    </row>
    <row r="54" spans="1:9" ht="38.25">
      <c r="A54" s="24">
        <v>1</v>
      </c>
      <c r="B54" s="24" t="s">
        <v>2216</v>
      </c>
      <c r="C54" s="24" t="s">
        <v>389</v>
      </c>
      <c r="D54" s="24"/>
      <c r="E54" s="273">
        <v>4917.8999999999996</v>
      </c>
      <c r="F54" s="24" t="s">
        <v>2217</v>
      </c>
      <c r="G54" s="24" t="s">
        <v>2494</v>
      </c>
      <c r="H54" s="24" t="s">
        <v>2495</v>
      </c>
      <c r="I54" s="28"/>
    </row>
    <row r="55" spans="1:9" ht="51">
      <c r="A55" s="24">
        <v>2</v>
      </c>
      <c r="B55" s="24" t="s">
        <v>2218</v>
      </c>
      <c r="C55" s="24" t="s">
        <v>389</v>
      </c>
      <c r="D55" s="24"/>
      <c r="E55" s="273">
        <v>4437.4650000000001</v>
      </c>
      <c r="F55" s="24" t="s">
        <v>2496</v>
      </c>
      <c r="G55" s="24" t="s">
        <v>2497</v>
      </c>
      <c r="H55" s="24" t="s">
        <v>2219</v>
      </c>
      <c r="I55" s="28"/>
    </row>
    <row r="56" spans="1:9" ht="25.5">
      <c r="A56" s="24">
        <v>3</v>
      </c>
      <c r="B56" s="24" t="s">
        <v>2220</v>
      </c>
      <c r="C56" s="24" t="s">
        <v>389</v>
      </c>
      <c r="D56" s="24"/>
      <c r="E56" s="273">
        <v>2800.7</v>
      </c>
      <c r="F56" s="24" t="s">
        <v>2221</v>
      </c>
      <c r="G56" s="24" t="s">
        <v>2222</v>
      </c>
      <c r="H56" s="24" t="s">
        <v>2223</v>
      </c>
      <c r="I56" s="28"/>
    </row>
    <row r="57" spans="1:9">
      <c r="A57" s="549"/>
      <c r="B57" s="549" t="s">
        <v>2591</v>
      </c>
      <c r="C57" s="550">
        <v>3</v>
      </c>
      <c r="D57" s="550"/>
      <c r="E57" s="556">
        <f>SUM(E54:E56)</f>
        <v>12156.064999999999</v>
      </c>
      <c r="F57" s="549"/>
      <c r="G57" s="549"/>
      <c r="H57" s="549"/>
      <c r="I57" s="28"/>
    </row>
    <row r="58" spans="1:9" ht="38.25">
      <c r="A58" s="24">
        <v>1</v>
      </c>
      <c r="B58" s="24" t="s">
        <v>2154</v>
      </c>
      <c r="C58" s="24" t="s">
        <v>361</v>
      </c>
      <c r="D58" s="24" t="s">
        <v>362</v>
      </c>
      <c r="E58" s="638">
        <v>26</v>
      </c>
      <c r="F58" s="24" t="s">
        <v>2498</v>
      </c>
      <c r="G58" s="24" t="s">
        <v>2156</v>
      </c>
      <c r="H58" s="24" t="s">
        <v>2499</v>
      </c>
      <c r="I58" s="28"/>
    </row>
    <row r="59" spans="1:9" ht="38.25">
      <c r="A59" s="24">
        <v>2</v>
      </c>
      <c r="B59" s="24" t="s">
        <v>2224</v>
      </c>
      <c r="C59" s="24" t="s">
        <v>361</v>
      </c>
      <c r="D59" s="24" t="s">
        <v>362</v>
      </c>
      <c r="E59" s="638">
        <v>2.5</v>
      </c>
      <c r="F59" s="24" t="s">
        <v>2225</v>
      </c>
      <c r="G59" s="24" t="s">
        <v>2226</v>
      </c>
      <c r="H59" s="24" t="s">
        <v>2227</v>
      </c>
      <c r="I59" s="28"/>
    </row>
    <row r="60" spans="1:9" ht="51">
      <c r="A60" s="24">
        <v>3</v>
      </c>
      <c r="B60" s="24" t="s">
        <v>2228</v>
      </c>
      <c r="C60" s="24" t="s">
        <v>361</v>
      </c>
      <c r="D60" s="24" t="s">
        <v>362</v>
      </c>
      <c r="E60" s="638">
        <v>113.4</v>
      </c>
      <c r="F60" s="24" t="s">
        <v>2229</v>
      </c>
      <c r="G60" s="24" t="s">
        <v>2230</v>
      </c>
      <c r="H60" s="24" t="s">
        <v>2231</v>
      </c>
      <c r="I60" s="28"/>
    </row>
    <row r="61" spans="1:9" ht="38.25">
      <c r="A61" s="24">
        <v>4</v>
      </c>
      <c r="B61" s="24" t="s">
        <v>2232</v>
      </c>
      <c r="C61" s="24" t="s">
        <v>361</v>
      </c>
      <c r="D61" s="24" t="s">
        <v>362</v>
      </c>
      <c r="E61" s="638">
        <v>400</v>
      </c>
      <c r="F61" s="24" t="s">
        <v>2233</v>
      </c>
      <c r="G61" s="24" t="s">
        <v>2159</v>
      </c>
      <c r="H61" s="24" t="s">
        <v>2500</v>
      </c>
      <c r="I61" s="28"/>
    </row>
    <row r="62" spans="1:9" ht="25.5">
      <c r="A62" s="24">
        <v>5</v>
      </c>
      <c r="B62" s="24" t="s">
        <v>2234</v>
      </c>
      <c r="C62" s="24" t="s">
        <v>361</v>
      </c>
      <c r="D62" s="24" t="s">
        <v>362</v>
      </c>
      <c r="E62" s="638">
        <v>48.4</v>
      </c>
      <c r="F62" s="24" t="s">
        <v>2235</v>
      </c>
      <c r="G62" s="24" t="s">
        <v>2236</v>
      </c>
      <c r="H62" s="24" t="s">
        <v>2501</v>
      </c>
      <c r="I62" s="28"/>
    </row>
    <row r="63" spans="1:9" ht="25.5">
      <c r="A63" s="24">
        <v>6</v>
      </c>
      <c r="B63" s="24" t="s">
        <v>2237</v>
      </c>
      <c r="C63" s="24" t="s">
        <v>361</v>
      </c>
      <c r="D63" s="24" t="s">
        <v>362</v>
      </c>
      <c r="E63" s="638">
        <v>121</v>
      </c>
      <c r="F63" s="24" t="s">
        <v>2502</v>
      </c>
      <c r="G63" s="24" t="s">
        <v>2238</v>
      </c>
      <c r="H63" s="24" t="s">
        <v>2239</v>
      </c>
      <c r="I63" s="28"/>
    </row>
    <row r="64" spans="1:9" ht="25.5">
      <c r="A64" s="24">
        <v>7</v>
      </c>
      <c r="B64" s="24" t="s">
        <v>2240</v>
      </c>
      <c r="C64" s="24" t="s">
        <v>361</v>
      </c>
      <c r="D64" s="24" t="s">
        <v>362</v>
      </c>
      <c r="E64" s="638">
        <v>15</v>
      </c>
      <c r="F64" s="24" t="s">
        <v>2241</v>
      </c>
      <c r="G64" s="24" t="s">
        <v>2242</v>
      </c>
      <c r="H64" s="24" t="s">
        <v>2239</v>
      </c>
      <c r="I64" s="28"/>
    </row>
    <row r="65" spans="1:9" ht="25.5">
      <c r="A65" s="24">
        <v>8</v>
      </c>
      <c r="B65" s="24" t="s">
        <v>2243</v>
      </c>
      <c r="C65" s="24" t="s">
        <v>361</v>
      </c>
      <c r="D65" s="24" t="s">
        <v>362</v>
      </c>
      <c r="E65" s="638">
        <v>2156.4</v>
      </c>
      <c r="F65" s="24" t="s">
        <v>2244</v>
      </c>
      <c r="G65" s="24" t="s">
        <v>2203</v>
      </c>
      <c r="H65" s="24" t="s">
        <v>2503</v>
      </c>
      <c r="I65" s="28"/>
    </row>
    <row r="66" spans="1:9" ht="25.5">
      <c r="A66" s="24">
        <v>9</v>
      </c>
      <c r="B66" s="24" t="s">
        <v>2245</v>
      </c>
      <c r="C66" s="24" t="s">
        <v>361</v>
      </c>
      <c r="D66" s="24" t="s">
        <v>362</v>
      </c>
      <c r="E66" s="638">
        <v>1053.58</v>
      </c>
      <c r="F66" s="24" t="s">
        <v>2246</v>
      </c>
      <c r="G66" s="24" t="s">
        <v>2203</v>
      </c>
      <c r="H66" s="24" t="s">
        <v>2247</v>
      </c>
      <c r="I66" s="28"/>
    </row>
    <row r="67" spans="1:9" ht="25.5">
      <c r="A67" s="24">
        <v>10</v>
      </c>
      <c r="B67" s="24" t="s">
        <v>2504</v>
      </c>
      <c r="C67" s="24" t="s">
        <v>361</v>
      </c>
      <c r="D67" s="24" t="s">
        <v>362</v>
      </c>
      <c r="E67" s="638">
        <v>625.70000000000005</v>
      </c>
      <c r="F67" s="24" t="s">
        <v>2248</v>
      </c>
      <c r="G67" s="24" t="s">
        <v>2203</v>
      </c>
      <c r="H67" s="24" t="s">
        <v>2249</v>
      </c>
      <c r="I67" s="28"/>
    </row>
    <row r="68" spans="1:9" ht="25.5">
      <c r="A68" s="24">
        <v>11</v>
      </c>
      <c r="B68" s="24" t="s">
        <v>2250</v>
      </c>
      <c r="C68" s="24" t="s">
        <v>361</v>
      </c>
      <c r="D68" s="24" t="s">
        <v>362</v>
      </c>
      <c r="E68" s="638">
        <v>385.09</v>
      </c>
      <c r="F68" s="24" t="s">
        <v>2505</v>
      </c>
      <c r="G68" s="24" t="s">
        <v>2171</v>
      </c>
      <c r="H68" s="24" t="s">
        <v>2506</v>
      </c>
      <c r="I68" s="28"/>
    </row>
    <row r="69" spans="1:9" ht="25.5">
      <c r="A69" s="24">
        <v>12</v>
      </c>
      <c r="B69" s="24" t="s">
        <v>2251</v>
      </c>
      <c r="C69" s="24" t="s">
        <v>361</v>
      </c>
      <c r="D69" s="24" t="s">
        <v>362</v>
      </c>
      <c r="E69" s="638">
        <v>134.24</v>
      </c>
      <c r="F69" s="24" t="s">
        <v>2252</v>
      </c>
      <c r="G69" s="24" t="s">
        <v>2253</v>
      </c>
      <c r="H69" s="24" t="s">
        <v>2506</v>
      </c>
      <c r="I69" s="28"/>
    </row>
    <row r="70" spans="1:9" ht="25.5">
      <c r="A70" s="24">
        <v>13</v>
      </c>
      <c r="B70" s="24" t="s">
        <v>2254</v>
      </c>
      <c r="C70" s="24" t="s">
        <v>361</v>
      </c>
      <c r="D70" s="24" t="s">
        <v>362</v>
      </c>
      <c r="E70" s="638">
        <v>338.87</v>
      </c>
      <c r="F70" s="24" t="s">
        <v>2507</v>
      </c>
      <c r="G70" s="24" t="s">
        <v>2253</v>
      </c>
      <c r="H70" s="24" t="s">
        <v>2506</v>
      </c>
      <c r="I70" s="28"/>
    </row>
    <row r="71" spans="1:9" ht="25.5">
      <c r="A71" s="24">
        <v>14</v>
      </c>
      <c r="B71" s="24" t="s">
        <v>2255</v>
      </c>
      <c r="C71" s="24" t="s">
        <v>361</v>
      </c>
      <c r="D71" s="24" t="s">
        <v>362</v>
      </c>
      <c r="E71" s="638">
        <v>825.58</v>
      </c>
      <c r="F71" s="24" t="s">
        <v>2508</v>
      </c>
      <c r="G71" s="24" t="s">
        <v>2253</v>
      </c>
      <c r="H71" s="24" t="s">
        <v>2506</v>
      </c>
      <c r="I71" s="28"/>
    </row>
    <row r="72" spans="1:9" ht="25.5">
      <c r="A72" s="24">
        <v>15</v>
      </c>
      <c r="B72" s="24" t="s">
        <v>2256</v>
      </c>
      <c r="C72" s="24" t="s">
        <v>361</v>
      </c>
      <c r="D72" s="24" t="s">
        <v>362</v>
      </c>
      <c r="E72" s="638">
        <v>733.25</v>
      </c>
      <c r="F72" s="24" t="s">
        <v>2509</v>
      </c>
      <c r="G72" s="24" t="s">
        <v>2253</v>
      </c>
      <c r="H72" s="24" t="s">
        <v>2506</v>
      </c>
      <c r="I72" s="28"/>
    </row>
    <row r="73" spans="1:9" ht="38.25">
      <c r="A73" s="24">
        <v>16</v>
      </c>
      <c r="B73" s="24" t="s">
        <v>2257</v>
      </c>
      <c r="C73" s="24" t="s">
        <v>361</v>
      </c>
      <c r="D73" s="24" t="s">
        <v>362</v>
      </c>
      <c r="E73" s="638">
        <v>1059.47</v>
      </c>
      <c r="F73" s="24" t="s">
        <v>2258</v>
      </c>
      <c r="G73" s="24" t="s">
        <v>2253</v>
      </c>
      <c r="H73" s="24" t="s">
        <v>2506</v>
      </c>
      <c r="I73" s="28"/>
    </row>
    <row r="74" spans="1:9" ht="38.25">
      <c r="A74" s="24">
        <v>17</v>
      </c>
      <c r="B74" s="24" t="s">
        <v>2259</v>
      </c>
      <c r="C74" s="24" t="s">
        <v>361</v>
      </c>
      <c r="D74" s="24" t="s">
        <v>362</v>
      </c>
      <c r="E74" s="638">
        <v>664.4</v>
      </c>
      <c r="F74" s="24" t="s">
        <v>2260</v>
      </c>
      <c r="G74" s="24" t="s">
        <v>2261</v>
      </c>
      <c r="H74" s="24" t="s">
        <v>2262</v>
      </c>
      <c r="I74" s="28"/>
    </row>
    <row r="75" spans="1:9" ht="38.25">
      <c r="A75" s="24">
        <v>18</v>
      </c>
      <c r="B75" s="24" t="s">
        <v>2263</v>
      </c>
      <c r="C75" s="24" t="s">
        <v>361</v>
      </c>
      <c r="D75" s="24" t="s">
        <v>362</v>
      </c>
      <c r="E75" s="638">
        <v>1254.5</v>
      </c>
      <c r="F75" s="24" t="s">
        <v>2510</v>
      </c>
      <c r="G75" s="24" t="s">
        <v>2253</v>
      </c>
      <c r="H75" s="24" t="s">
        <v>2262</v>
      </c>
      <c r="I75" s="28"/>
    </row>
    <row r="76" spans="1:9" ht="38.25">
      <c r="A76" s="24">
        <v>19</v>
      </c>
      <c r="B76" s="24" t="s">
        <v>2264</v>
      </c>
      <c r="C76" s="24" t="s">
        <v>361</v>
      </c>
      <c r="D76" s="24" t="s">
        <v>362</v>
      </c>
      <c r="E76" s="638">
        <v>978.4</v>
      </c>
      <c r="F76" s="24" t="s">
        <v>2511</v>
      </c>
      <c r="G76" s="24" t="s">
        <v>2253</v>
      </c>
      <c r="H76" s="24" t="s">
        <v>2262</v>
      </c>
      <c r="I76" s="28"/>
    </row>
    <row r="77" spans="1:9" ht="38.25">
      <c r="A77" s="24">
        <v>20</v>
      </c>
      <c r="B77" s="24" t="s">
        <v>2265</v>
      </c>
      <c r="C77" s="24" t="s">
        <v>361</v>
      </c>
      <c r="D77" s="24" t="s">
        <v>362</v>
      </c>
      <c r="E77" s="638">
        <v>1076.9000000000001</v>
      </c>
      <c r="F77" s="24" t="s">
        <v>2512</v>
      </c>
      <c r="G77" s="24" t="s">
        <v>2261</v>
      </c>
      <c r="H77" s="24" t="s">
        <v>2513</v>
      </c>
      <c r="I77" s="28"/>
    </row>
    <row r="78" spans="1:9" ht="38.25">
      <c r="A78" s="24">
        <v>21</v>
      </c>
      <c r="B78" s="24" t="s">
        <v>2266</v>
      </c>
      <c r="C78" s="24" t="s">
        <v>361</v>
      </c>
      <c r="D78" s="24" t="s">
        <v>362</v>
      </c>
      <c r="E78" s="638">
        <v>1297.0999999999999</v>
      </c>
      <c r="F78" s="24" t="s">
        <v>2514</v>
      </c>
      <c r="G78" s="24" t="s">
        <v>2267</v>
      </c>
      <c r="H78" s="24" t="s">
        <v>2513</v>
      </c>
      <c r="I78" s="28"/>
    </row>
    <row r="79" spans="1:9" ht="38.25">
      <c r="A79" s="24">
        <v>22</v>
      </c>
      <c r="B79" s="24" t="s">
        <v>2268</v>
      </c>
      <c r="C79" s="24" t="s">
        <v>361</v>
      </c>
      <c r="D79" s="24" t="s">
        <v>362</v>
      </c>
      <c r="E79" s="638">
        <v>507.1</v>
      </c>
      <c r="F79" s="24" t="s">
        <v>2515</v>
      </c>
      <c r="G79" s="24" t="s">
        <v>2267</v>
      </c>
      <c r="H79" s="24" t="s">
        <v>2513</v>
      </c>
      <c r="I79" s="28"/>
    </row>
    <row r="80" spans="1:9" ht="38.25">
      <c r="A80" s="24">
        <v>23</v>
      </c>
      <c r="B80" s="24" t="s">
        <v>2269</v>
      </c>
      <c r="C80" s="24" t="s">
        <v>361</v>
      </c>
      <c r="D80" s="24" t="s">
        <v>362</v>
      </c>
      <c r="E80" s="638">
        <v>1874.1</v>
      </c>
      <c r="F80" s="24" t="s">
        <v>2516</v>
      </c>
      <c r="G80" s="24" t="s">
        <v>2267</v>
      </c>
      <c r="H80" s="24" t="s">
        <v>2517</v>
      </c>
      <c r="I80" s="28"/>
    </row>
    <row r="81" spans="1:9" ht="38.25">
      <c r="A81" s="24">
        <v>24</v>
      </c>
      <c r="B81" s="24" t="s">
        <v>2270</v>
      </c>
      <c r="C81" s="24" t="s">
        <v>361</v>
      </c>
      <c r="D81" s="24" t="s">
        <v>362</v>
      </c>
      <c r="E81" s="638">
        <v>1278.7</v>
      </c>
      <c r="F81" s="24" t="s">
        <v>2271</v>
      </c>
      <c r="G81" s="24" t="s">
        <v>2267</v>
      </c>
      <c r="H81" s="24" t="s">
        <v>2517</v>
      </c>
      <c r="I81" s="28"/>
    </row>
    <row r="82" spans="1:9" ht="38.25">
      <c r="A82" s="24">
        <v>25</v>
      </c>
      <c r="B82" s="24" t="s">
        <v>2272</v>
      </c>
      <c r="C82" s="24" t="s">
        <v>361</v>
      </c>
      <c r="D82" s="24" t="s">
        <v>362</v>
      </c>
      <c r="E82" s="638">
        <v>975</v>
      </c>
      <c r="F82" s="24" t="s">
        <v>2273</v>
      </c>
      <c r="G82" s="24" t="s">
        <v>2203</v>
      </c>
      <c r="H82" s="24" t="s">
        <v>2517</v>
      </c>
      <c r="I82" s="28"/>
    </row>
    <row r="83" spans="1:9" ht="38.25">
      <c r="A83" s="24">
        <v>26</v>
      </c>
      <c r="B83" s="24" t="s">
        <v>2274</v>
      </c>
      <c r="C83" s="24" t="s">
        <v>361</v>
      </c>
      <c r="D83" s="24" t="s">
        <v>362</v>
      </c>
      <c r="E83" s="638">
        <v>681.8</v>
      </c>
      <c r="F83" s="24" t="s">
        <v>2275</v>
      </c>
      <c r="G83" s="24" t="s">
        <v>2203</v>
      </c>
      <c r="H83" s="24" t="s">
        <v>2517</v>
      </c>
      <c r="I83" s="28"/>
    </row>
    <row r="84" spans="1:9" ht="38.25">
      <c r="A84" s="24">
        <v>27</v>
      </c>
      <c r="B84" s="24" t="s">
        <v>2276</v>
      </c>
      <c r="C84" s="24" t="s">
        <v>361</v>
      </c>
      <c r="D84" s="24" t="s">
        <v>362</v>
      </c>
      <c r="E84" s="638">
        <v>374.6</v>
      </c>
      <c r="F84" s="24" t="s">
        <v>2277</v>
      </c>
      <c r="G84" s="24" t="s">
        <v>2203</v>
      </c>
      <c r="H84" s="24" t="s">
        <v>2517</v>
      </c>
      <c r="I84" s="28"/>
    </row>
    <row r="85" spans="1:9" ht="38.25">
      <c r="A85" s="24">
        <v>28</v>
      </c>
      <c r="B85" s="24" t="s">
        <v>2278</v>
      </c>
      <c r="C85" s="24" t="s">
        <v>361</v>
      </c>
      <c r="D85" s="24" t="s">
        <v>362</v>
      </c>
      <c r="E85" s="638">
        <v>3504.2</v>
      </c>
      <c r="F85" s="24" t="s">
        <v>2279</v>
      </c>
      <c r="G85" s="24" t="s">
        <v>2261</v>
      </c>
      <c r="H85" s="24" t="s">
        <v>2518</v>
      </c>
      <c r="I85" s="28"/>
    </row>
    <row r="86" spans="1:9" ht="38.25">
      <c r="A86" s="24">
        <v>29</v>
      </c>
      <c r="B86" s="24" t="s">
        <v>2280</v>
      </c>
      <c r="C86" s="24" t="s">
        <v>361</v>
      </c>
      <c r="D86" s="24" t="s">
        <v>362</v>
      </c>
      <c r="E86" s="638">
        <v>137.5</v>
      </c>
      <c r="F86" s="24" t="s">
        <v>2281</v>
      </c>
      <c r="G86" s="24" t="s">
        <v>2282</v>
      </c>
      <c r="H86" s="24" t="s">
        <v>2518</v>
      </c>
      <c r="I86" s="28"/>
    </row>
    <row r="87" spans="1:9" ht="38.25">
      <c r="A87" s="24">
        <v>30</v>
      </c>
      <c r="B87" s="24" t="s">
        <v>2283</v>
      </c>
      <c r="C87" s="24" t="s">
        <v>361</v>
      </c>
      <c r="D87" s="24" t="s">
        <v>362</v>
      </c>
      <c r="E87" s="638">
        <v>120.66</v>
      </c>
      <c r="F87" s="24" t="s">
        <v>2284</v>
      </c>
      <c r="G87" s="24" t="s">
        <v>2285</v>
      </c>
      <c r="H87" s="24" t="s">
        <v>2519</v>
      </c>
      <c r="I87" s="28"/>
    </row>
    <row r="88" spans="1:9" ht="38.25">
      <c r="A88" s="24">
        <v>31</v>
      </c>
      <c r="B88" s="24" t="s">
        <v>2286</v>
      </c>
      <c r="C88" s="24" t="s">
        <v>361</v>
      </c>
      <c r="D88" s="24" t="s">
        <v>362</v>
      </c>
      <c r="E88" s="638">
        <v>801.34</v>
      </c>
      <c r="F88" s="24" t="s">
        <v>2287</v>
      </c>
      <c r="G88" s="24" t="s">
        <v>2285</v>
      </c>
      <c r="H88" s="24" t="s">
        <v>2519</v>
      </c>
      <c r="I88" s="28"/>
    </row>
    <row r="89" spans="1:9" ht="38.25">
      <c r="A89" s="24">
        <v>32</v>
      </c>
      <c r="B89" s="24" t="s">
        <v>2288</v>
      </c>
      <c r="C89" s="24" t="s">
        <v>361</v>
      </c>
      <c r="D89" s="24" t="s">
        <v>362</v>
      </c>
      <c r="E89" s="638">
        <v>507.1</v>
      </c>
      <c r="F89" s="24" t="s">
        <v>2458</v>
      </c>
      <c r="G89" s="24" t="s">
        <v>2285</v>
      </c>
      <c r="H89" s="24" t="s">
        <v>2519</v>
      </c>
      <c r="I89" s="28"/>
    </row>
    <row r="90" spans="1:9" ht="38.25">
      <c r="A90" s="24">
        <v>33</v>
      </c>
      <c r="B90" s="24" t="s">
        <v>2289</v>
      </c>
      <c r="C90" s="24" t="s">
        <v>361</v>
      </c>
      <c r="D90" s="24" t="s">
        <v>362</v>
      </c>
      <c r="E90" s="638">
        <v>66.900000000000006</v>
      </c>
      <c r="F90" s="24" t="s">
        <v>2290</v>
      </c>
      <c r="G90" s="24" t="s">
        <v>2285</v>
      </c>
      <c r="H90" s="24" t="s">
        <v>2519</v>
      </c>
      <c r="I90" s="28"/>
    </row>
    <row r="91" spans="1:9" ht="38.25">
      <c r="A91" s="24">
        <v>34</v>
      </c>
      <c r="B91" s="24" t="s">
        <v>2291</v>
      </c>
      <c r="C91" s="24" t="s">
        <v>361</v>
      </c>
      <c r="D91" s="24" t="s">
        <v>362</v>
      </c>
      <c r="E91" s="638">
        <v>117</v>
      </c>
      <c r="F91" s="24" t="s">
        <v>2292</v>
      </c>
      <c r="G91" s="24" t="s">
        <v>2164</v>
      </c>
      <c r="H91" s="24" t="s">
        <v>2519</v>
      </c>
      <c r="I91" s="28"/>
    </row>
    <row r="92" spans="1:9" ht="38.25">
      <c r="A92" s="24">
        <v>35</v>
      </c>
      <c r="B92" s="24" t="s">
        <v>2293</v>
      </c>
      <c r="C92" s="24" t="s">
        <v>361</v>
      </c>
      <c r="D92" s="24" t="s">
        <v>362</v>
      </c>
      <c r="E92" s="638">
        <v>1456</v>
      </c>
      <c r="F92" s="24" t="s">
        <v>2459</v>
      </c>
      <c r="G92" s="24" t="s">
        <v>2164</v>
      </c>
      <c r="H92" s="24" t="s">
        <v>2519</v>
      </c>
      <c r="I92" s="28"/>
    </row>
    <row r="93" spans="1:9" ht="38.25">
      <c r="A93" s="24">
        <v>36</v>
      </c>
      <c r="B93" s="24" t="s">
        <v>22541</v>
      </c>
      <c r="C93" s="24" t="s">
        <v>361</v>
      </c>
      <c r="D93" s="24" t="s">
        <v>362</v>
      </c>
      <c r="E93" s="638">
        <v>2330.9</v>
      </c>
      <c r="F93" s="329"/>
      <c r="G93" s="329"/>
      <c r="H93" s="24" t="s">
        <v>22552</v>
      </c>
      <c r="I93" s="28"/>
    </row>
    <row r="94" spans="1:9" ht="38.25">
      <c r="A94" s="24">
        <v>37</v>
      </c>
      <c r="B94" s="24" t="s">
        <v>22542</v>
      </c>
      <c r="C94" s="24" t="s">
        <v>361</v>
      </c>
      <c r="D94" s="24" t="s">
        <v>362</v>
      </c>
      <c r="E94" s="638">
        <v>826.7</v>
      </c>
      <c r="F94" s="329"/>
      <c r="G94" s="329"/>
      <c r="H94" s="24" t="s">
        <v>22552</v>
      </c>
      <c r="I94" s="28"/>
    </row>
    <row r="95" spans="1:9" ht="38.25">
      <c r="A95" s="24">
        <v>38</v>
      </c>
      <c r="B95" s="24" t="s">
        <v>22543</v>
      </c>
      <c r="C95" s="24" t="s">
        <v>361</v>
      </c>
      <c r="D95" s="24" t="s">
        <v>362</v>
      </c>
      <c r="E95" s="638">
        <v>232.5</v>
      </c>
      <c r="F95" s="329"/>
      <c r="G95" s="329"/>
      <c r="H95" s="24" t="s">
        <v>22552</v>
      </c>
      <c r="I95" s="28"/>
    </row>
    <row r="96" spans="1:9" ht="38.25">
      <c r="A96" s="24">
        <v>39</v>
      </c>
      <c r="B96" s="24" t="s">
        <v>22544</v>
      </c>
      <c r="C96" s="24" t="s">
        <v>361</v>
      </c>
      <c r="D96" s="24" t="s">
        <v>362</v>
      </c>
      <c r="E96" s="638">
        <v>107.6</v>
      </c>
      <c r="F96" s="329"/>
      <c r="G96" s="329"/>
      <c r="H96" s="24" t="s">
        <v>22552</v>
      </c>
      <c r="I96" s="28"/>
    </row>
    <row r="97" spans="1:9" ht="38.25">
      <c r="A97" s="24">
        <v>40</v>
      </c>
      <c r="B97" s="24" t="s">
        <v>22545</v>
      </c>
      <c r="C97" s="24" t="s">
        <v>361</v>
      </c>
      <c r="D97" s="24" t="s">
        <v>362</v>
      </c>
      <c r="E97" s="638">
        <v>448.4</v>
      </c>
      <c r="F97" s="329"/>
      <c r="G97" s="329"/>
      <c r="H97" s="24" t="s">
        <v>22552</v>
      </c>
      <c r="I97" s="28"/>
    </row>
    <row r="98" spans="1:9" ht="38.25">
      <c r="A98" s="24">
        <v>41</v>
      </c>
      <c r="B98" s="24" t="s">
        <v>22546</v>
      </c>
      <c r="C98" s="24" t="s">
        <v>361</v>
      </c>
      <c r="D98" s="24" t="s">
        <v>362</v>
      </c>
      <c r="E98" s="638">
        <v>909.6</v>
      </c>
      <c r="F98" s="329"/>
      <c r="G98" s="329"/>
      <c r="H98" s="24" t="s">
        <v>22552</v>
      </c>
      <c r="I98" s="28"/>
    </row>
    <row r="99" spans="1:9" ht="38.25">
      <c r="A99" s="24">
        <v>42</v>
      </c>
      <c r="B99" s="24" t="s">
        <v>22547</v>
      </c>
      <c r="C99" s="24" t="s">
        <v>361</v>
      </c>
      <c r="D99" s="24" t="s">
        <v>362</v>
      </c>
      <c r="E99" s="638">
        <v>1653.4</v>
      </c>
      <c r="F99" s="329"/>
      <c r="G99" s="329"/>
      <c r="H99" s="24" t="s">
        <v>22552</v>
      </c>
      <c r="I99" s="28"/>
    </row>
    <row r="100" spans="1:9" ht="38.25">
      <c r="A100" s="24">
        <v>43</v>
      </c>
      <c r="B100" s="24" t="s">
        <v>22548</v>
      </c>
      <c r="C100" s="24" t="s">
        <v>361</v>
      </c>
      <c r="D100" s="24" t="s">
        <v>362</v>
      </c>
      <c r="E100" s="638">
        <v>499.36</v>
      </c>
      <c r="F100" s="329"/>
      <c r="G100" s="329"/>
      <c r="H100" s="24" t="s">
        <v>22552</v>
      </c>
      <c r="I100" s="28"/>
    </row>
    <row r="101" spans="1:9" ht="38.25">
      <c r="A101" s="24">
        <v>44</v>
      </c>
      <c r="B101" s="24" t="s">
        <v>22549</v>
      </c>
      <c r="C101" s="24" t="s">
        <v>361</v>
      </c>
      <c r="D101" s="24" t="s">
        <v>362</v>
      </c>
      <c r="E101" s="638">
        <v>2758.3</v>
      </c>
      <c r="F101" s="329"/>
      <c r="G101" s="329"/>
      <c r="H101" s="24" t="s">
        <v>22552</v>
      </c>
      <c r="I101" s="28"/>
    </row>
    <row r="102" spans="1:9" ht="38.25">
      <c r="A102" s="24">
        <v>45</v>
      </c>
      <c r="B102" s="24" t="s">
        <v>22550</v>
      </c>
      <c r="C102" s="24" t="s">
        <v>361</v>
      </c>
      <c r="D102" s="24" t="s">
        <v>362</v>
      </c>
      <c r="E102" s="638">
        <v>793.1</v>
      </c>
      <c r="F102" s="329"/>
      <c r="G102" s="329"/>
      <c r="H102" s="24" t="s">
        <v>22552</v>
      </c>
      <c r="I102" s="28"/>
    </row>
    <row r="103" spans="1:9" ht="38.25">
      <c r="A103" s="24">
        <v>46</v>
      </c>
      <c r="B103" s="24" t="s">
        <v>22553</v>
      </c>
      <c r="C103" s="24" t="s">
        <v>361</v>
      </c>
      <c r="D103" s="24" t="s">
        <v>362</v>
      </c>
      <c r="E103" s="638">
        <v>617.4</v>
      </c>
      <c r="F103" s="329"/>
      <c r="G103" s="329"/>
      <c r="H103" s="24" t="s">
        <v>22554</v>
      </c>
      <c r="I103" s="28"/>
    </row>
    <row r="104" spans="1:9" ht="38.25">
      <c r="A104" s="24">
        <v>47</v>
      </c>
      <c r="B104" s="24" t="s">
        <v>22551</v>
      </c>
      <c r="C104" s="24" t="s">
        <v>361</v>
      </c>
      <c r="D104" s="24" t="s">
        <v>362</v>
      </c>
      <c r="E104" s="638">
        <v>631</v>
      </c>
      <c r="F104" s="329"/>
      <c r="G104" s="329"/>
      <c r="H104" s="24" t="s">
        <v>22552</v>
      </c>
      <c r="I104" s="28"/>
    </row>
    <row r="105" spans="1:9">
      <c r="A105" s="552"/>
      <c r="B105" s="552" t="s">
        <v>363</v>
      </c>
      <c r="C105" s="553">
        <v>47</v>
      </c>
      <c r="D105" s="554"/>
      <c r="E105" s="635">
        <f>SUM(E58:E104)</f>
        <v>37520.04</v>
      </c>
      <c r="F105" s="552"/>
      <c r="G105" s="552"/>
      <c r="H105" s="552"/>
      <c r="I105" s="28"/>
    </row>
    <row r="106" spans="1:9" ht="38.25">
      <c r="A106" s="24">
        <v>1</v>
      </c>
      <c r="B106" s="24" t="s">
        <v>2294</v>
      </c>
      <c r="C106" s="24" t="s">
        <v>361</v>
      </c>
      <c r="D106" s="24" t="s">
        <v>391</v>
      </c>
      <c r="E106" s="273">
        <v>361</v>
      </c>
      <c r="F106" s="24" t="s">
        <v>2520</v>
      </c>
      <c r="G106" s="24" t="s">
        <v>2191</v>
      </c>
      <c r="H106" s="24" t="s">
        <v>2295</v>
      </c>
      <c r="I106" s="28"/>
    </row>
    <row r="107" spans="1:9" ht="25.5">
      <c r="A107" s="24">
        <v>2</v>
      </c>
      <c r="B107" s="24" t="s">
        <v>2296</v>
      </c>
      <c r="C107" s="24" t="s">
        <v>361</v>
      </c>
      <c r="D107" s="24" t="s">
        <v>391</v>
      </c>
      <c r="E107" s="273">
        <v>10</v>
      </c>
      <c r="F107" s="24" t="s">
        <v>2521</v>
      </c>
      <c r="G107" s="24" t="s">
        <v>2196</v>
      </c>
      <c r="H107" s="24" t="s">
        <v>2297</v>
      </c>
      <c r="I107" s="28"/>
    </row>
    <row r="108" spans="1:9" ht="25.5">
      <c r="A108" s="24">
        <v>3</v>
      </c>
      <c r="B108" s="24" t="s">
        <v>2298</v>
      </c>
      <c r="C108" s="24" t="s">
        <v>361</v>
      </c>
      <c r="D108" s="24" t="s">
        <v>391</v>
      </c>
      <c r="E108" s="273">
        <v>650</v>
      </c>
      <c r="F108" s="24" t="s">
        <v>2299</v>
      </c>
      <c r="G108" s="24" t="s">
        <v>2196</v>
      </c>
      <c r="H108" s="24" t="s">
        <v>2297</v>
      </c>
      <c r="I108" s="28"/>
    </row>
    <row r="109" spans="1:9">
      <c r="A109" s="552"/>
      <c r="B109" s="552" t="s">
        <v>392</v>
      </c>
      <c r="C109" s="553">
        <v>3</v>
      </c>
      <c r="D109" s="554"/>
      <c r="E109" s="635">
        <f>SUM(E106:E108)</f>
        <v>1021</v>
      </c>
      <c r="F109" s="552"/>
      <c r="G109" s="552"/>
      <c r="H109" s="552"/>
      <c r="I109" s="28"/>
    </row>
    <row r="110" spans="1:9" ht="25.5">
      <c r="A110" s="24">
        <v>1</v>
      </c>
      <c r="B110" s="24" t="s">
        <v>2300</v>
      </c>
      <c r="C110" s="24" t="s">
        <v>361</v>
      </c>
      <c r="D110" s="24" t="s">
        <v>366</v>
      </c>
      <c r="E110" s="273">
        <v>38.6</v>
      </c>
      <c r="F110" s="24" t="s">
        <v>2301</v>
      </c>
      <c r="G110" s="24" t="s">
        <v>2171</v>
      </c>
      <c r="H110" s="24" t="s">
        <v>2297</v>
      </c>
      <c r="I110" s="28"/>
    </row>
    <row r="111" spans="1:9" ht="25.5">
      <c r="A111" s="24">
        <v>2</v>
      </c>
      <c r="B111" s="24" t="s">
        <v>2302</v>
      </c>
      <c r="C111" s="24" t="s">
        <v>361</v>
      </c>
      <c r="D111" s="24" t="s">
        <v>366</v>
      </c>
      <c r="E111" s="273">
        <v>136</v>
      </c>
      <c r="F111" s="24" t="s">
        <v>2522</v>
      </c>
      <c r="G111" s="24" t="s">
        <v>2191</v>
      </c>
      <c r="H111" s="24" t="s">
        <v>2303</v>
      </c>
      <c r="I111" s="28"/>
    </row>
    <row r="112" spans="1:9" ht="25.5">
      <c r="A112" s="24">
        <v>3</v>
      </c>
      <c r="B112" s="24" t="s">
        <v>2304</v>
      </c>
      <c r="C112" s="24" t="s">
        <v>361</v>
      </c>
      <c r="D112" s="24" t="s">
        <v>366</v>
      </c>
      <c r="E112" s="273">
        <v>150</v>
      </c>
      <c r="F112" s="24" t="s">
        <v>2305</v>
      </c>
      <c r="G112" s="24" t="s">
        <v>2191</v>
      </c>
      <c r="H112" s="24" t="s">
        <v>2303</v>
      </c>
      <c r="I112" s="28"/>
    </row>
    <row r="113" spans="1:9" ht="25.5">
      <c r="A113" s="24">
        <v>4</v>
      </c>
      <c r="B113" s="24" t="s">
        <v>2306</v>
      </c>
      <c r="C113" s="24" t="s">
        <v>361</v>
      </c>
      <c r="D113" s="24" t="s">
        <v>366</v>
      </c>
      <c r="E113" s="273">
        <v>4.2</v>
      </c>
      <c r="F113" s="24" t="s">
        <v>2307</v>
      </c>
      <c r="G113" s="24" t="s">
        <v>2191</v>
      </c>
      <c r="H113" s="24" t="s">
        <v>2308</v>
      </c>
      <c r="I113" s="28"/>
    </row>
    <row r="114" spans="1:9" ht="25.5">
      <c r="A114" s="24">
        <v>5</v>
      </c>
      <c r="B114" s="24" t="s">
        <v>2309</v>
      </c>
      <c r="C114" s="24" t="s">
        <v>361</v>
      </c>
      <c r="D114" s="24" t="s">
        <v>366</v>
      </c>
      <c r="E114" s="273">
        <v>28</v>
      </c>
      <c r="F114" s="24" t="s">
        <v>2310</v>
      </c>
      <c r="G114" s="24" t="s">
        <v>2311</v>
      </c>
      <c r="H114" s="24" t="s">
        <v>2312</v>
      </c>
      <c r="I114" s="28"/>
    </row>
    <row r="115" spans="1:9" ht="25.5">
      <c r="A115" s="24">
        <v>6</v>
      </c>
      <c r="B115" s="24" t="s">
        <v>2313</v>
      </c>
      <c r="C115" s="24" t="s">
        <v>361</v>
      </c>
      <c r="D115" s="24" t="s">
        <v>366</v>
      </c>
      <c r="E115" s="273">
        <v>9.4</v>
      </c>
      <c r="F115" s="24" t="s">
        <v>2310</v>
      </c>
      <c r="G115" s="24" t="s">
        <v>2311</v>
      </c>
      <c r="H115" s="24" t="s">
        <v>2312</v>
      </c>
      <c r="I115" s="28"/>
    </row>
    <row r="116" spans="1:9" ht="25.5">
      <c r="A116" s="24">
        <v>7</v>
      </c>
      <c r="B116" s="24" t="s">
        <v>2314</v>
      </c>
      <c r="C116" s="24" t="s">
        <v>361</v>
      </c>
      <c r="D116" s="24" t="s">
        <v>366</v>
      </c>
      <c r="E116" s="273">
        <v>3.1</v>
      </c>
      <c r="F116" s="24" t="s">
        <v>2310</v>
      </c>
      <c r="G116" s="24" t="s">
        <v>2311</v>
      </c>
      <c r="H116" s="24" t="s">
        <v>2315</v>
      </c>
      <c r="I116" s="28"/>
    </row>
    <row r="117" spans="1:9" ht="25.5">
      <c r="A117" s="24">
        <v>8</v>
      </c>
      <c r="B117" s="24" t="s">
        <v>2316</v>
      </c>
      <c r="C117" s="24" t="s">
        <v>361</v>
      </c>
      <c r="D117" s="24" t="s">
        <v>366</v>
      </c>
      <c r="E117" s="273">
        <v>14.4</v>
      </c>
      <c r="F117" s="24" t="s">
        <v>2310</v>
      </c>
      <c r="G117" s="24" t="s">
        <v>2311</v>
      </c>
      <c r="H117" s="24" t="s">
        <v>2315</v>
      </c>
      <c r="I117" s="28"/>
    </row>
    <row r="118" spans="1:9" ht="25.5">
      <c r="A118" s="24">
        <v>9</v>
      </c>
      <c r="B118" s="24" t="s">
        <v>2317</v>
      </c>
      <c r="C118" s="24" t="s">
        <v>361</v>
      </c>
      <c r="D118" s="24" t="s">
        <v>366</v>
      </c>
      <c r="E118" s="273">
        <v>11.3</v>
      </c>
      <c r="F118" s="24" t="s">
        <v>2310</v>
      </c>
      <c r="G118" s="24" t="s">
        <v>2311</v>
      </c>
      <c r="H118" s="24" t="s">
        <v>2312</v>
      </c>
      <c r="I118" s="28"/>
    </row>
    <row r="119" spans="1:9" ht="25.5">
      <c r="A119" s="24">
        <v>10</v>
      </c>
      <c r="B119" s="24" t="s">
        <v>2318</v>
      </c>
      <c r="C119" s="24" t="s">
        <v>361</v>
      </c>
      <c r="D119" s="24" t="s">
        <v>366</v>
      </c>
      <c r="E119" s="273">
        <v>5</v>
      </c>
      <c r="F119" s="24" t="s">
        <v>2319</v>
      </c>
      <c r="G119" s="24" t="s">
        <v>2285</v>
      </c>
      <c r="H119" s="24" t="s">
        <v>2312</v>
      </c>
      <c r="I119" s="28"/>
    </row>
    <row r="120" spans="1:9" ht="51">
      <c r="A120" s="24">
        <v>11</v>
      </c>
      <c r="B120" s="24" t="s">
        <v>2320</v>
      </c>
      <c r="C120" s="24" t="s">
        <v>361</v>
      </c>
      <c r="D120" s="24" t="s">
        <v>366</v>
      </c>
      <c r="E120" s="273">
        <v>272</v>
      </c>
      <c r="F120" s="24" t="s">
        <v>2321</v>
      </c>
      <c r="G120" s="24" t="s">
        <v>2191</v>
      </c>
      <c r="H120" s="24" t="s">
        <v>2322</v>
      </c>
      <c r="I120" s="28"/>
    </row>
    <row r="121" spans="1:9" ht="25.5">
      <c r="A121" s="24">
        <v>12</v>
      </c>
      <c r="B121" s="24" t="s">
        <v>2323</v>
      </c>
      <c r="C121" s="24" t="s">
        <v>361</v>
      </c>
      <c r="D121" s="24" t="s">
        <v>366</v>
      </c>
      <c r="E121" s="273">
        <v>175</v>
      </c>
      <c r="F121" s="24" t="s">
        <v>2523</v>
      </c>
      <c r="G121" s="24" t="s">
        <v>2191</v>
      </c>
      <c r="H121" s="24" t="s">
        <v>2303</v>
      </c>
      <c r="I121" s="28"/>
    </row>
    <row r="122" spans="1:9" ht="51">
      <c r="A122" s="24">
        <v>13</v>
      </c>
      <c r="B122" s="24" t="s">
        <v>2324</v>
      </c>
      <c r="C122" s="24" t="s">
        <v>361</v>
      </c>
      <c r="D122" s="24" t="s">
        <v>366</v>
      </c>
      <c r="E122" s="273">
        <v>32</v>
      </c>
      <c r="F122" s="24" t="s">
        <v>2524</v>
      </c>
      <c r="G122" s="24" t="s">
        <v>2164</v>
      </c>
      <c r="H122" s="24" t="s">
        <v>2525</v>
      </c>
      <c r="I122" s="28"/>
    </row>
    <row r="123" spans="1:9" ht="38.25">
      <c r="A123" s="24">
        <v>14</v>
      </c>
      <c r="B123" s="24" t="s">
        <v>22555</v>
      </c>
      <c r="C123" s="24" t="s">
        <v>361</v>
      </c>
      <c r="D123" s="24" t="s">
        <v>366</v>
      </c>
      <c r="E123" s="273">
        <v>397</v>
      </c>
      <c r="F123" s="329"/>
      <c r="G123" s="329"/>
      <c r="H123" s="24" t="s">
        <v>22552</v>
      </c>
      <c r="I123" s="28"/>
    </row>
    <row r="124" spans="1:9" ht="38.25">
      <c r="A124" s="24">
        <v>15</v>
      </c>
      <c r="B124" s="24" t="s">
        <v>22556</v>
      </c>
      <c r="C124" s="24" t="s">
        <v>361</v>
      </c>
      <c r="D124" s="24" t="s">
        <v>366</v>
      </c>
      <c r="E124" s="273">
        <v>786</v>
      </c>
      <c r="F124" s="329"/>
      <c r="G124" s="329"/>
      <c r="H124" s="24" t="s">
        <v>22552</v>
      </c>
      <c r="I124" s="28"/>
    </row>
    <row r="125" spans="1:9" ht="38.25">
      <c r="A125" s="24">
        <v>16</v>
      </c>
      <c r="B125" s="24" t="s">
        <v>22557</v>
      </c>
      <c r="C125" s="24" t="s">
        <v>361</v>
      </c>
      <c r="D125" s="24" t="s">
        <v>366</v>
      </c>
      <c r="E125" s="273">
        <v>671</v>
      </c>
      <c r="F125" s="329"/>
      <c r="G125" s="329"/>
      <c r="H125" s="24" t="s">
        <v>22552</v>
      </c>
      <c r="I125" s="28"/>
    </row>
    <row r="126" spans="1:9" ht="38.25">
      <c r="A126" s="24">
        <v>17</v>
      </c>
      <c r="B126" s="24" t="s">
        <v>22558</v>
      </c>
      <c r="C126" s="24" t="s">
        <v>361</v>
      </c>
      <c r="D126" s="24" t="s">
        <v>366</v>
      </c>
      <c r="E126" s="273">
        <v>1413</v>
      </c>
      <c r="F126" s="329"/>
      <c r="G126" s="329"/>
      <c r="H126" s="24" t="s">
        <v>22559</v>
      </c>
      <c r="I126" s="28"/>
    </row>
    <row r="127" spans="1:9">
      <c r="A127" s="552"/>
      <c r="B127" s="552" t="s">
        <v>365</v>
      </c>
      <c r="C127" s="553">
        <v>17</v>
      </c>
      <c r="D127" s="554"/>
      <c r="E127" s="635">
        <f>SUM(E110:E126)</f>
        <v>4146</v>
      </c>
      <c r="F127" s="552"/>
      <c r="G127" s="552"/>
      <c r="H127" s="552"/>
      <c r="I127" s="28"/>
    </row>
    <row r="128" spans="1:9" ht="25.5">
      <c r="A128" s="24">
        <v>1</v>
      </c>
      <c r="B128" s="24" t="s">
        <v>2325</v>
      </c>
      <c r="C128" s="24" t="s">
        <v>361</v>
      </c>
      <c r="D128" s="24" t="s">
        <v>367</v>
      </c>
      <c r="E128" s="273">
        <v>144</v>
      </c>
      <c r="F128" s="24" t="s">
        <v>2326</v>
      </c>
      <c r="G128" s="24" t="s">
        <v>2327</v>
      </c>
      <c r="H128" s="24" t="s">
        <v>2312</v>
      </c>
      <c r="I128" s="28"/>
    </row>
    <row r="129" spans="1:9" ht="25.5">
      <c r="A129" s="24">
        <v>2</v>
      </c>
      <c r="B129" s="24" t="s">
        <v>2328</v>
      </c>
      <c r="C129" s="24" t="s">
        <v>361</v>
      </c>
      <c r="D129" s="24" t="s">
        <v>367</v>
      </c>
      <c r="E129" s="273" t="s">
        <v>2253</v>
      </c>
      <c r="F129" s="24" t="s">
        <v>2329</v>
      </c>
      <c r="G129" s="24" t="s">
        <v>2330</v>
      </c>
      <c r="H129" s="24" t="s">
        <v>2297</v>
      </c>
      <c r="I129" s="28"/>
    </row>
    <row r="130" spans="1:9" ht="25.5">
      <c r="A130" s="24">
        <v>3</v>
      </c>
      <c r="B130" s="24" t="s">
        <v>2331</v>
      </c>
      <c r="C130" s="24" t="s">
        <v>361</v>
      </c>
      <c r="D130" s="24" t="s">
        <v>367</v>
      </c>
      <c r="E130" s="273" t="s">
        <v>2253</v>
      </c>
      <c r="F130" s="24" t="s">
        <v>2332</v>
      </c>
      <c r="G130" s="24" t="s">
        <v>2184</v>
      </c>
      <c r="H130" s="24" t="s">
        <v>2297</v>
      </c>
      <c r="I130" s="28"/>
    </row>
    <row r="131" spans="1:9">
      <c r="A131" s="552"/>
      <c r="B131" s="552" t="s">
        <v>368</v>
      </c>
      <c r="C131" s="553">
        <v>3</v>
      </c>
      <c r="D131" s="554"/>
      <c r="E131" s="635">
        <f>SUM(E128:E130)</f>
        <v>144</v>
      </c>
      <c r="F131" s="552"/>
      <c r="G131" s="552"/>
      <c r="H131" s="552"/>
      <c r="I131" s="28"/>
    </row>
    <row r="132" spans="1:9" ht="25.5">
      <c r="A132" s="24">
        <v>1</v>
      </c>
      <c r="B132" s="24" t="s">
        <v>2333</v>
      </c>
      <c r="C132" s="24" t="s">
        <v>361</v>
      </c>
      <c r="D132" s="24" t="s">
        <v>726</v>
      </c>
      <c r="E132" s="273">
        <v>245</v>
      </c>
      <c r="F132" s="24" t="s">
        <v>2526</v>
      </c>
      <c r="G132" s="24" t="s">
        <v>2164</v>
      </c>
      <c r="H132" s="24" t="s">
        <v>2334</v>
      </c>
      <c r="I132" s="28"/>
    </row>
    <row r="133" spans="1:9" ht="25.5">
      <c r="A133" s="24">
        <v>2</v>
      </c>
      <c r="B133" s="24" t="s">
        <v>2335</v>
      </c>
      <c r="C133" s="24" t="s">
        <v>361</v>
      </c>
      <c r="D133" s="24" t="s">
        <v>726</v>
      </c>
      <c r="E133" s="273">
        <v>30.6</v>
      </c>
      <c r="F133" s="24" t="s">
        <v>2336</v>
      </c>
      <c r="G133" s="24" t="s">
        <v>2337</v>
      </c>
      <c r="H133" s="24" t="s">
        <v>2334</v>
      </c>
      <c r="I133" s="28"/>
    </row>
    <row r="134" spans="1:9" ht="51">
      <c r="A134" s="24">
        <v>3</v>
      </c>
      <c r="B134" s="24" t="s">
        <v>2338</v>
      </c>
      <c r="C134" s="24" t="s">
        <v>361</v>
      </c>
      <c r="D134" s="24" t="s">
        <v>726</v>
      </c>
      <c r="E134" s="273">
        <v>85.5</v>
      </c>
      <c r="F134" s="24" t="s">
        <v>2527</v>
      </c>
      <c r="G134" s="24" t="s">
        <v>2339</v>
      </c>
      <c r="H134" s="24" t="s">
        <v>2340</v>
      </c>
      <c r="I134" s="28"/>
    </row>
    <row r="135" spans="1:9" ht="51">
      <c r="A135" s="24">
        <v>4</v>
      </c>
      <c r="B135" s="24" t="s">
        <v>2341</v>
      </c>
      <c r="C135" s="24" t="s">
        <v>361</v>
      </c>
      <c r="D135" s="24" t="s">
        <v>726</v>
      </c>
      <c r="E135" s="273">
        <v>101</v>
      </c>
      <c r="F135" s="24" t="s">
        <v>2528</v>
      </c>
      <c r="G135" s="24" t="s">
        <v>2285</v>
      </c>
      <c r="H135" s="24" t="s">
        <v>2340</v>
      </c>
      <c r="I135" s="28"/>
    </row>
    <row r="136" spans="1:9">
      <c r="A136" s="552"/>
      <c r="B136" s="552" t="s">
        <v>2592</v>
      </c>
      <c r="C136" s="553">
        <v>4</v>
      </c>
      <c r="D136" s="554"/>
      <c r="E136" s="635">
        <f>SUM(E132:E135)</f>
        <v>462.1</v>
      </c>
      <c r="F136" s="552"/>
      <c r="G136" s="552"/>
      <c r="H136" s="552"/>
      <c r="I136" s="28"/>
    </row>
    <row r="137" spans="1:9" ht="51">
      <c r="A137" s="24">
        <v>1</v>
      </c>
      <c r="B137" s="24" t="s">
        <v>2343</v>
      </c>
      <c r="C137" s="24" t="s">
        <v>361</v>
      </c>
      <c r="D137" s="24" t="s">
        <v>2342</v>
      </c>
      <c r="E137" s="273">
        <v>287</v>
      </c>
      <c r="F137" s="24" t="s">
        <v>2529</v>
      </c>
      <c r="G137" s="24" t="s">
        <v>2164</v>
      </c>
      <c r="H137" s="24" t="s">
        <v>2344</v>
      </c>
      <c r="I137" s="28"/>
    </row>
    <row r="138" spans="1:9">
      <c r="A138" s="552"/>
      <c r="B138" s="552" t="s">
        <v>2592</v>
      </c>
      <c r="C138" s="553">
        <v>1</v>
      </c>
      <c r="D138" s="554"/>
      <c r="E138" s="635">
        <f>SUM(E137)</f>
        <v>287</v>
      </c>
      <c r="F138" s="552"/>
      <c r="G138" s="552"/>
      <c r="H138" s="552"/>
      <c r="I138" s="28"/>
    </row>
    <row r="139" spans="1:9" ht="25.5">
      <c r="A139" s="24">
        <v>1</v>
      </c>
      <c r="B139" s="24" t="s">
        <v>2345</v>
      </c>
      <c r="C139" s="24" t="s">
        <v>361</v>
      </c>
      <c r="D139" s="24" t="s">
        <v>1475</v>
      </c>
      <c r="E139" s="273">
        <v>2000</v>
      </c>
      <c r="F139" s="24" t="s">
        <v>2530</v>
      </c>
      <c r="G139" s="24" t="s">
        <v>2230</v>
      </c>
      <c r="H139" s="24" t="s">
        <v>2334</v>
      </c>
      <c r="I139" s="28"/>
    </row>
    <row r="140" spans="1:9" ht="51">
      <c r="A140" s="24">
        <v>2</v>
      </c>
      <c r="B140" s="24" t="s">
        <v>2346</v>
      </c>
      <c r="C140" s="24" t="s">
        <v>361</v>
      </c>
      <c r="D140" s="24" t="s">
        <v>1475</v>
      </c>
      <c r="E140" s="273">
        <v>422</v>
      </c>
      <c r="F140" s="24" t="s">
        <v>2531</v>
      </c>
      <c r="G140" s="24" t="s">
        <v>2230</v>
      </c>
      <c r="H140" s="24" t="s">
        <v>2347</v>
      </c>
      <c r="I140" s="28"/>
    </row>
    <row r="141" spans="1:9">
      <c r="A141" s="552"/>
      <c r="B141" s="552" t="s">
        <v>2140</v>
      </c>
      <c r="C141" s="553">
        <v>2</v>
      </c>
      <c r="D141" s="554"/>
      <c r="E141" s="635">
        <f>SUM(E139:E140)</f>
        <v>2422</v>
      </c>
      <c r="F141" s="552"/>
      <c r="G141" s="552"/>
      <c r="H141" s="552"/>
      <c r="I141" s="28"/>
    </row>
    <row r="142" spans="1:9" ht="51">
      <c r="A142" s="24">
        <v>1</v>
      </c>
      <c r="B142" s="24" t="s">
        <v>2348</v>
      </c>
      <c r="C142" s="24" t="s">
        <v>361</v>
      </c>
      <c r="D142" s="24" t="s">
        <v>369</v>
      </c>
      <c r="E142" s="273">
        <v>22</v>
      </c>
      <c r="F142" s="24" t="s">
        <v>2349</v>
      </c>
      <c r="G142" s="24" t="s">
        <v>2208</v>
      </c>
      <c r="H142" s="24" t="s">
        <v>2532</v>
      </c>
      <c r="I142" s="28"/>
    </row>
    <row r="143" spans="1:9">
      <c r="A143" s="552"/>
      <c r="B143" s="552" t="s">
        <v>370</v>
      </c>
      <c r="C143" s="553">
        <v>1</v>
      </c>
      <c r="D143" s="554"/>
      <c r="E143" s="635">
        <f>SUM(E142)</f>
        <v>22</v>
      </c>
      <c r="F143" s="552"/>
      <c r="G143" s="552"/>
      <c r="H143" s="552"/>
      <c r="I143" s="28"/>
    </row>
    <row r="144" spans="1:9">
      <c r="A144" s="549"/>
      <c r="B144" s="549" t="s">
        <v>731</v>
      </c>
      <c r="C144" s="550">
        <f>C143+C141+C138+C136+C127+C109+C105+C131</f>
        <v>78</v>
      </c>
      <c r="D144" s="550"/>
      <c r="E144" s="556">
        <f>E143+E141+E138+E136+E127+E109+E105+E131</f>
        <v>46024.14</v>
      </c>
      <c r="F144" s="549"/>
      <c r="G144" s="549"/>
      <c r="H144" s="549"/>
      <c r="I144" s="28"/>
    </row>
    <row r="145" spans="1:9" ht="38.25">
      <c r="A145" s="24">
        <v>1</v>
      </c>
      <c r="B145" s="24" t="s">
        <v>2350</v>
      </c>
      <c r="C145" s="24" t="s">
        <v>2585</v>
      </c>
      <c r="D145" s="24" t="s">
        <v>376</v>
      </c>
      <c r="E145" s="273">
        <v>5</v>
      </c>
      <c r="F145" s="24" t="s">
        <v>2533</v>
      </c>
      <c r="G145" s="24" t="s">
        <v>2187</v>
      </c>
      <c r="H145" s="24" t="s">
        <v>2364</v>
      </c>
      <c r="I145" s="28"/>
    </row>
    <row r="146" spans="1:9" ht="38.25">
      <c r="A146" s="24">
        <v>2</v>
      </c>
      <c r="B146" s="24" t="s">
        <v>2351</v>
      </c>
      <c r="C146" s="24" t="s">
        <v>2585</v>
      </c>
      <c r="D146" s="24" t="s">
        <v>376</v>
      </c>
      <c r="E146" s="273">
        <v>1.8</v>
      </c>
      <c r="F146" s="24" t="s">
        <v>2534</v>
      </c>
      <c r="G146" s="24" t="s">
        <v>2187</v>
      </c>
      <c r="H146" s="24" t="s">
        <v>2364</v>
      </c>
      <c r="I146" s="28"/>
    </row>
    <row r="147" spans="1:9" ht="25.5">
      <c r="A147" s="24">
        <v>3</v>
      </c>
      <c r="B147" s="24" t="s">
        <v>2352</v>
      </c>
      <c r="C147" s="24" t="s">
        <v>2585</v>
      </c>
      <c r="D147" s="24" t="s">
        <v>376</v>
      </c>
      <c r="E147" s="273">
        <v>0.03</v>
      </c>
      <c r="F147" s="24" t="s">
        <v>2155</v>
      </c>
      <c r="G147" s="24" t="s">
        <v>2353</v>
      </c>
      <c r="H147" s="24" t="s">
        <v>2297</v>
      </c>
      <c r="I147" s="28"/>
    </row>
    <row r="148" spans="1:9" ht="25.5">
      <c r="A148" s="24">
        <v>4</v>
      </c>
      <c r="B148" s="24" t="s">
        <v>2354</v>
      </c>
      <c r="C148" s="24" t="s">
        <v>2585</v>
      </c>
      <c r="D148" s="24" t="s">
        <v>376</v>
      </c>
      <c r="E148" s="273">
        <v>5</v>
      </c>
      <c r="F148" s="24" t="s">
        <v>2355</v>
      </c>
      <c r="G148" s="24" t="s">
        <v>2356</v>
      </c>
      <c r="H148" s="24" t="s">
        <v>2315</v>
      </c>
      <c r="I148" s="28"/>
    </row>
    <row r="149" spans="1:9" ht="25.5">
      <c r="A149" s="24">
        <v>5</v>
      </c>
      <c r="B149" s="24" t="s">
        <v>2357</v>
      </c>
      <c r="C149" s="24" t="s">
        <v>2585</v>
      </c>
      <c r="D149" s="24" t="s">
        <v>376</v>
      </c>
      <c r="E149" s="273">
        <v>5</v>
      </c>
      <c r="F149" s="24" t="s">
        <v>2358</v>
      </c>
      <c r="G149" s="24" t="s">
        <v>2151</v>
      </c>
      <c r="H149" s="24" t="s">
        <v>2359</v>
      </c>
      <c r="I149" s="28"/>
    </row>
    <row r="150" spans="1:9" ht="25.5">
      <c r="A150" s="24">
        <v>6</v>
      </c>
      <c r="B150" s="24" t="s">
        <v>2535</v>
      </c>
      <c r="C150" s="24" t="s">
        <v>2585</v>
      </c>
      <c r="D150" s="24" t="s">
        <v>376</v>
      </c>
      <c r="E150" s="273">
        <v>0.9</v>
      </c>
      <c r="F150" s="24" t="s">
        <v>2537</v>
      </c>
      <c r="G150" s="24" t="s">
        <v>2267</v>
      </c>
      <c r="H150" s="24" t="s">
        <v>2360</v>
      </c>
      <c r="I150" s="28"/>
    </row>
    <row r="151" spans="1:9" ht="25.5">
      <c r="A151" s="24">
        <v>7</v>
      </c>
      <c r="B151" s="24" t="s">
        <v>2538</v>
      </c>
      <c r="C151" s="24" t="s">
        <v>2585</v>
      </c>
      <c r="D151" s="24" t="s">
        <v>376</v>
      </c>
      <c r="E151" s="273">
        <v>0.4</v>
      </c>
      <c r="F151" s="24" t="s">
        <v>2361</v>
      </c>
      <c r="G151" s="24" t="s">
        <v>2536</v>
      </c>
      <c r="H151" s="24" t="s">
        <v>2315</v>
      </c>
      <c r="I151" s="28"/>
    </row>
    <row r="152" spans="1:9" ht="25.5">
      <c r="A152" s="24">
        <v>8</v>
      </c>
      <c r="B152" s="24" t="s">
        <v>2362</v>
      </c>
      <c r="C152" s="24" t="s">
        <v>2585</v>
      </c>
      <c r="D152" s="24" t="s">
        <v>376</v>
      </c>
      <c r="E152" s="273">
        <v>5.4</v>
      </c>
      <c r="F152" s="24" t="s">
        <v>2539</v>
      </c>
      <c r="G152" s="24" t="s">
        <v>2151</v>
      </c>
      <c r="H152" s="24" t="s">
        <v>2315</v>
      </c>
      <c r="I152" s="28"/>
    </row>
    <row r="153" spans="1:9" ht="25.5">
      <c r="A153" s="24">
        <v>9</v>
      </c>
      <c r="B153" s="24" t="s">
        <v>2363</v>
      </c>
      <c r="C153" s="24" t="s">
        <v>2585</v>
      </c>
      <c r="D153" s="24" t="s">
        <v>376</v>
      </c>
      <c r="E153" s="273">
        <v>4.7</v>
      </c>
      <c r="F153" s="24" t="s">
        <v>2540</v>
      </c>
      <c r="G153" s="24" t="s">
        <v>2151</v>
      </c>
      <c r="H153" s="24" t="s">
        <v>2364</v>
      </c>
      <c r="I153" s="28"/>
    </row>
    <row r="154" spans="1:9" ht="25.5">
      <c r="A154" s="24">
        <v>10</v>
      </c>
      <c r="B154" s="24" t="s">
        <v>2363</v>
      </c>
      <c r="C154" s="24" t="s">
        <v>2585</v>
      </c>
      <c r="D154" s="24" t="s">
        <v>376</v>
      </c>
      <c r="E154" s="273">
        <v>7.1</v>
      </c>
      <c r="F154" s="24" t="s">
        <v>2365</v>
      </c>
      <c r="G154" s="24" t="s">
        <v>2151</v>
      </c>
      <c r="H154" s="24" t="s">
        <v>2359</v>
      </c>
      <c r="I154" s="28"/>
    </row>
    <row r="155" spans="1:9" ht="25.5">
      <c r="A155" s="24">
        <v>11</v>
      </c>
      <c r="B155" s="24" t="s">
        <v>2366</v>
      </c>
      <c r="C155" s="24" t="s">
        <v>2585</v>
      </c>
      <c r="D155" s="24" t="s">
        <v>376</v>
      </c>
      <c r="E155" s="273">
        <v>0.1</v>
      </c>
      <c r="F155" s="24" t="s">
        <v>2541</v>
      </c>
      <c r="G155" s="24" t="s">
        <v>2367</v>
      </c>
      <c r="H155" s="24" t="s">
        <v>2315</v>
      </c>
      <c r="I155" s="28"/>
    </row>
    <row r="156" spans="1:9" ht="25.5">
      <c r="A156" s="24">
        <v>12</v>
      </c>
      <c r="B156" s="24" t="s">
        <v>740</v>
      </c>
      <c r="C156" s="24" t="s">
        <v>2585</v>
      </c>
      <c r="D156" s="24" t="s">
        <v>376</v>
      </c>
      <c r="E156" s="273">
        <v>0.5</v>
      </c>
      <c r="F156" s="24" t="s">
        <v>2542</v>
      </c>
      <c r="G156" s="24" t="s">
        <v>2367</v>
      </c>
      <c r="H156" s="24" t="s">
        <v>2315</v>
      </c>
      <c r="I156" s="28"/>
    </row>
    <row r="157" spans="1:9" ht="38.25">
      <c r="A157" s="24">
        <v>13</v>
      </c>
      <c r="B157" s="24" t="s">
        <v>2368</v>
      </c>
      <c r="C157" s="24" t="s">
        <v>2585</v>
      </c>
      <c r="D157" s="24" t="s">
        <v>376</v>
      </c>
      <c r="E157" s="273">
        <v>0.5</v>
      </c>
      <c r="F157" s="24" t="s">
        <v>2543</v>
      </c>
      <c r="G157" s="24" t="s">
        <v>2200</v>
      </c>
      <c r="H157" s="24" t="s">
        <v>2315</v>
      </c>
      <c r="I157" s="28"/>
    </row>
    <row r="158" spans="1:9" ht="25.5">
      <c r="A158" s="24">
        <v>14</v>
      </c>
      <c r="B158" s="24" t="s">
        <v>2369</v>
      </c>
      <c r="C158" s="24" t="s">
        <v>2585</v>
      </c>
      <c r="D158" s="24" t="s">
        <v>376</v>
      </c>
      <c r="E158" s="273">
        <v>3</v>
      </c>
      <c r="F158" s="24" t="s">
        <v>2544</v>
      </c>
      <c r="G158" s="24" t="s">
        <v>2151</v>
      </c>
      <c r="H158" s="24" t="s">
        <v>2315</v>
      </c>
      <c r="I158" s="28"/>
    </row>
    <row r="159" spans="1:9" ht="25.5">
      <c r="A159" s="24">
        <v>15</v>
      </c>
      <c r="B159" s="24" t="s">
        <v>2370</v>
      </c>
      <c r="C159" s="24" t="s">
        <v>2585</v>
      </c>
      <c r="D159" s="24" t="s">
        <v>376</v>
      </c>
      <c r="E159" s="273">
        <v>7</v>
      </c>
      <c r="F159" s="24" t="s">
        <v>2545</v>
      </c>
      <c r="G159" s="24" t="s">
        <v>2371</v>
      </c>
      <c r="H159" s="24" t="s">
        <v>2315</v>
      </c>
      <c r="I159" s="28"/>
    </row>
    <row r="160" spans="1:9" ht="25.5">
      <c r="A160" s="24">
        <v>16</v>
      </c>
      <c r="B160" s="24" t="s">
        <v>2370</v>
      </c>
      <c r="C160" s="24" t="s">
        <v>2585</v>
      </c>
      <c r="D160" s="24" t="s">
        <v>376</v>
      </c>
      <c r="E160" s="273">
        <v>1.9</v>
      </c>
      <c r="F160" s="24" t="s">
        <v>2546</v>
      </c>
      <c r="G160" s="24" t="s">
        <v>2367</v>
      </c>
      <c r="H160" s="24" t="s">
        <v>2547</v>
      </c>
      <c r="I160" s="28"/>
    </row>
    <row r="161" spans="1:9" ht="38.25">
      <c r="A161" s="24">
        <v>17</v>
      </c>
      <c r="B161" s="24" t="s">
        <v>2372</v>
      </c>
      <c r="C161" s="24" t="s">
        <v>2585</v>
      </c>
      <c r="D161" s="24" t="s">
        <v>376</v>
      </c>
      <c r="E161" s="273">
        <v>5.8</v>
      </c>
      <c r="F161" s="24" t="s">
        <v>2548</v>
      </c>
      <c r="G161" s="24" t="s">
        <v>2373</v>
      </c>
      <c r="H161" s="24" t="s">
        <v>2547</v>
      </c>
      <c r="I161" s="28"/>
    </row>
    <row r="162" spans="1:9" ht="38.25">
      <c r="A162" s="24">
        <v>18</v>
      </c>
      <c r="B162" s="24" t="s">
        <v>790</v>
      </c>
      <c r="C162" s="24" t="s">
        <v>2585</v>
      </c>
      <c r="D162" s="24" t="s">
        <v>376</v>
      </c>
      <c r="E162" s="273">
        <v>3</v>
      </c>
      <c r="F162" s="24" t="s">
        <v>2549</v>
      </c>
      <c r="G162" s="24" t="s">
        <v>2327</v>
      </c>
      <c r="H162" s="24" t="s">
        <v>2315</v>
      </c>
      <c r="I162" s="28"/>
    </row>
    <row r="163" spans="1:9" ht="38.25">
      <c r="A163" s="24">
        <v>19</v>
      </c>
      <c r="B163" s="24" t="s">
        <v>790</v>
      </c>
      <c r="C163" s="24" t="s">
        <v>2585</v>
      </c>
      <c r="D163" s="24" t="s">
        <v>376</v>
      </c>
      <c r="E163" s="273">
        <v>11</v>
      </c>
      <c r="F163" s="24" t="s">
        <v>2550</v>
      </c>
      <c r="G163" s="24" t="s">
        <v>2327</v>
      </c>
      <c r="H163" s="24" t="s">
        <v>2374</v>
      </c>
      <c r="I163" s="28"/>
    </row>
    <row r="164" spans="1:9" ht="25.5">
      <c r="A164" s="24">
        <v>20</v>
      </c>
      <c r="B164" s="24" t="s">
        <v>2375</v>
      </c>
      <c r="C164" s="24" t="s">
        <v>2585</v>
      </c>
      <c r="D164" s="24" t="s">
        <v>376</v>
      </c>
      <c r="E164" s="273">
        <v>2.2000000000000002</v>
      </c>
      <c r="F164" s="24" t="s">
        <v>2551</v>
      </c>
      <c r="G164" s="24" t="s">
        <v>2200</v>
      </c>
      <c r="H164" s="24" t="s">
        <v>2552</v>
      </c>
      <c r="I164" s="28"/>
    </row>
    <row r="165" spans="1:9" ht="38.25">
      <c r="A165" s="24">
        <v>21</v>
      </c>
      <c r="B165" s="24" t="s">
        <v>2376</v>
      </c>
      <c r="C165" s="24" t="s">
        <v>2585</v>
      </c>
      <c r="D165" s="24" t="s">
        <v>376</v>
      </c>
      <c r="E165" s="273">
        <v>3.4</v>
      </c>
      <c r="F165" s="24" t="s">
        <v>2553</v>
      </c>
      <c r="G165" s="24" t="s">
        <v>2367</v>
      </c>
      <c r="H165" s="24" t="s">
        <v>2315</v>
      </c>
      <c r="I165" s="28"/>
    </row>
    <row r="166" spans="1:9" ht="25.5">
      <c r="A166" s="24">
        <v>22</v>
      </c>
      <c r="B166" s="24" t="s">
        <v>2377</v>
      </c>
      <c r="C166" s="24" t="s">
        <v>2585</v>
      </c>
      <c r="D166" s="24" t="s">
        <v>376</v>
      </c>
      <c r="E166" s="273">
        <v>2.4</v>
      </c>
      <c r="F166" s="24" t="s">
        <v>2554</v>
      </c>
      <c r="G166" s="24" t="s">
        <v>2367</v>
      </c>
      <c r="H166" s="24" t="s">
        <v>2315</v>
      </c>
      <c r="I166" s="28"/>
    </row>
    <row r="167" spans="1:9" ht="38.25">
      <c r="A167" s="24">
        <v>23</v>
      </c>
      <c r="B167" s="24" t="s">
        <v>2375</v>
      </c>
      <c r="C167" s="24" t="s">
        <v>2585</v>
      </c>
      <c r="D167" s="24" t="s">
        <v>376</v>
      </c>
      <c r="E167" s="273">
        <v>4.3</v>
      </c>
      <c r="F167" s="24" t="s">
        <v>2556</v>
      </c>
      <c r="G167" s="24" t="s">
        <v>2200</v>
      </c>
      <c r="H167" s="24" t="s">
        <v>2555</v>
      </c>
      <c r="I167" s="28"/>
    </row>
    <row r="168" spans="1:9" ht="25.5">
      <c r="A168" s="24">
        <v>24</v>
      </c>
      <c r="B168" s="24" t="s">
        <v>790</v>
      </c>
      <c r="C168" s="24" t="s">
        <v>2585</v>
      </c>
      <c r="D168" s="24" t="s">
        <v>376</v>
      </c>
      <c r="E168" s="273">
        <v>15</v>
      </c>
      <c r="F168" s="24" t="s">
        <v>2378</v>
      </c>
      <c r="G168" s="24" t="s">
        <v>2379</v>
      </c>
      <c r="H168" s="24" t="s">
        <v>2315</v>
      </c>
      <c r="I168" s="28"/>
    </row>
    <row r="169" spans="1:9" ht="25.5">
      <c r="A169" s="24">
        <v>25</v>
      </c>
      <c r="B169" s="24" t="s">
        <v>2380</v>
      </c>
      <c r="C169" s="24" t="s">
        <v>2585</v>
      </c>
      <c r="D169" s="24" t="s">
        <v>376</v>
      </c>
      <c r="E169" s="273">
        <v>43</v>
      </c>
      <c r="F169" s="24" t="s">
        <v>2381</v>
      </c>
      <c r="G169" s="24" t="s">
        <v>2379</v>
      </c>
      <c r="H169" s="24" t="s">
        <v>2364</v>
      </c>
      <c r="I169" s="28"/>
    </row>
    <row r="170" spans="1:9" ht="38.25">
      <c r="A170" s="24">
        <v>26</v>
      </c>
      <c r="B170" s="24" t="s">
        <v>2382</v>
      </c>
      <c r="C170" s="24" t="s">
        <v>2585</v>
      </c>
      <c r="D170" s="24" t="s">
        <v>376</v>
      </c>
      <c r="E170" s="273">
        <v>1.8</v>
      </c>
      <c r="F170" s="24" t="s">
        <v>2557</v>
      </c>
      <c r="G170" s="24" t="s">
        <v>2367</v>
      </c>
      <c r="H170" s="24" t="s">
        <v>2315</v>
      </c>
      <c r="I170" s="28"/>
    </row>
    <row r="171" spans="1:9" ht="25.5">
      <c r="A171" s="24">
        <v>27</v>
      </c>
      <c r="B171" s="24" t="s">
        <v>2383</v>
      </c>
      <c r="C171" s="24" t="s">
        <v>2585</v>
      </c>
      <c r="D171" s="24" t="s">
        <v>376</v>
      </c>
      <c r="E171" s="273">
        <v>5</v>
      </c>
      <c r="F171" s="24" t="s">
        <v>2558</v>
      </c>
      <c r="G171" s="24" t="s">
        <v>2151</v>
      </c>
      <c r="H171" s="24" t="s">
        <v>2315</v>
      </c>
      <c r="I171" s="28"/>
    </row>
    <row r="172" spans="1:9" ht="25.5">
      <c r="A172" s="24">
        <v>28</v>
      </c>
      <c r="B172" s="24" t="s">
        <v>740</v>
      </c>
      <c r="C172" s="24" t="s">
        <v>2585</v>
      </c>
      <c r="D172" s="24" t="s">
        <v>376</v>
      </c>
      <c r="E172" s="273">
        <v>0.3</v>
      </c>
      <c r="F172" s="24" t="s">
        <v>2572</v>
      </c>
      <c r="G172" s="24" t="s">
        <v>2151</v>
      </c>
      <c r="H172" s="24" t="s">
        <v>2384</v>
      </c>
      <c r="I172" s="28"/>
    </row>
    <row r="173" spans="1:9" ht="25.5">
      <c r="A173" s="24">
        <v>29</v>
      </c>
      <c r="B173" s="24" t="s">
        <v>2560</v>
      </c>
      <c r="C173" s="24" t="s">
        <v>2585</v>
      </c>
      <c r="D173" s="24" t="s">
        <v>376</v>
      </c>
      <c r="E173" s="273">
        <v>5</v>
      </c>
      <c r="F173" s="24" t="s">
        <v>2559</v>
      </c>
      <c r="G173" s="24" t="s">
        <v>2385</v>
      </c>
      <c r="H173" s="24" t="s">
        <v>2364</v>
      </c>
      <c r="I173" s="28"/>
    </row>
    <row r="174" spans="1:9" ht="25.5">
      <c r="A174" s="24">
        <v>30</v>
      </c>
      <c r="B174" s="24" t="s">
        <v>2386</v>
      </c>
      <c r="C174" s="24" t="s">
        <v>2585</v>
      </c>
      <c r="D174" s="24" t="s">
        <v>376</v>
      </c>
      <c r="E174" s="273">
        <v>15</v>
      </c>
      <c r="F174" s="24" t="s">
        <v>2561</v>
      </c>
      <c r="G174" s="24" t="s">
        <v>2387</v>
      </c>
      <c r="H174" s="24" t="s">
        <v>2388</v>
      </c>
      <c r="I174" s="28"/>
    </row>
    <row r="175" spans="1:9" ht="25.5">
      <c r="A175" s="24">
        <v>31</v>
      </c>
      <c r="B175" s="24" t="s">
        <v>2389</v>
      </c>
      <c r="C175" s="24" t="s">
        <v>2585</v>
      </c>
      <c r="D175" s="24" t="s">
        <v>376</v>
      </c>
      <c r="E175" s="273">
        <v>1</v>
      </c>
      <c r="F175" s="24" t="s">
        <v>2562</v>
      </c>
      <c r="G175" s="24" t="s">
        <v>2390</v>
      </c>
      <c r="H175" s="24" t="s">
        <v>2315</v>
      </c>
      <c r="I175" s="28"/>
    </row>
    <row r="176" spans="1:9" ht="25.5">
      <c r="A176" s="24">
        <v>32</v>
      </c>
      <c r="B176" s="24" t="s">
        <v>2391</v>
      </c>
      <c r="C176" s="24" t="s">
        <v>2585</v>
      </c>
      <c r="D176" s="24" t="s">
        <v>376</v>
      </c>
      <c r="E176" s="273">
        <v>25.7</v>
      </c>
      <c r="F176" s="24" t="s">
        <v>2392</v>
      </c>
      <c r="G176" s="24" t="s">
        <v>2230</v>
      </c>
      <c r="H176" s="24" t="s">
        <v>2388</v>
      </c>
      <c r="I176" s="28"/>
    </row>
    <row r="177" spans="1:9" ht="25.5">
      <c r="A177" s="24">
        <v>33</v>
      </c>
      <c r="B177" s="24" t="s">
        <v>2393</v>
      </c>
      <c r="C177" s="24" t="s">
        <v>2585</v>
      </c>
      <c r="D177" s="24" t="s">
        <v>376</v>
      </c>
      <c r="E177" s="273">
        <v>40</v>
      </c>
      <c r="F177" s="24" t="s">
        <v>2563</v>
      </c>
      <c r="G177" s="24" t="s">
        <v>2208</v>
      </c>
      <c r="H177" s="24" t="s">
        <v>2394</v>
      </c>
      <c r="I177" s="28"/>
    </row>
    <row r="178" spans="1:9" ht="38.25">
      <c r="A178" s="24">
        <v>34</v>
      </c>
      <c r="B178" s="24" t="s">
        <v>2395</v>
      </c>
      <c r="C178" s="24" t="s">
        <v>2585</v>
      </c>
      <c r="D178" s="24" t="s">
        <v>376</v>
      </c>
      <c r="E178" s="273">
        <v>1.4999999999999999E-2</v>
      </c>
      <c r="F178" s="24" t="s">
        <v>2396</v>
      </c>
      <c r="G178" s="24" t="s">
        <v>2397</v>
      </c>
      <c r="H178" s="24" t="s">
        <v>2398</v>
      </c>
      <c r="I178" s="28"/>
    </row>
    <row r="179" spans="1:9">
      <c r="A179" s="552"/>
      <c r="B179" s="552" t="s">
        <v>377</v>
      </c>
      <c r="C179" s="553">
        <v>34</v>
      </c>
      <c r="D179" s="554"/>
      <c r="E179" s="635">
        <f>SUM(E145:E178)</f>
        <v>232.245</v>
      </c>
      <c r="F179" s="552"/>
      <c r="G179" s="552"/>
      <c r="H179" s="552"/>
      <c r="I179" s="28"/>
    </row>
    <row r="180" spans="1:9" ht="38.25">
      <c r="A180" s="24">
        <v>1</v>
      </c>
      <c r="B180" s="24" t="s">
        <v>2399</v>
      </c>
      <c r="C180" s="24" t="s">
        <v>2585</v>
      </c>
      <c r="D180" s="24" t="s">
        <v>374</v>
      </c>
      <c r="E180" s="273">
        <v>3.7</v>
      </c>
      <c r="F180" s="24" t="s">
        <v>2400</v>
      </c>
      <c r="G180" s="24" t="s">
        <v>2401</v>
      </c>
      <c r="H180" s="24" t="s">
        <v>2402</v>
      </c>
      <c r="I180" s="28"/>
    </row>
    <row r="181" spans="1:9">
      <c r="A181" s="552"/>
      <c r="B181" s="552" t="s">
        <v>375</v>
      </c>
      <c r="C181" s="553">
        <v>1</v>
      </c>
      <c r="D181" s="554"/>
      <c r="E181" s="635">
        <f>SUM(E180)</f>
        <v>3.7</v>
      </c>
      <c r="F181" s="552"/>
      <c r="G181" s="552"/>
      <c r="H181" s="552"/>
      <c r="I181" s="28"/>
    </row>
    <row r="182" spans="1:9" ht="51">
      <c r="A182" s="24">
        <v>1</v>
      </c>
      <c r="B182" s="24" t="s">
        <v>2403</v>
      </c>
      <c r="C182" s="24" t="s">
        <v>2585</v>
      </c>
      <c r="D182" s="24" t="s">
        <v>378</v>
      </c>
      <c r="E182" s="273">
        <v>1.5</v>
      </c>
      <c r="F182" s="24" t="s">
        <v>2564</v>
      </c>
      <c r="G182" s="24" t="s">
        <v>2404</v>
      </c>
      <c r="H182" s="24" t="s">
        <v>2565</v>
      </c>
      <c r="I182" s="28"/>
    </row>
    <row r="183" spans="1:9" ht="25.5">
      <c r="A183" s="24">
        <v>2</v>
      </c>
      <c r="B183" s="24" t="s">
        <v>2405</v>
      </c>
      <c r="C183" s="24" t="s">
        <v>2585</v>
      </c>
      <c r="D183" s="24" t="s">
        <v>378</v>
      </c>
      <c r="E183" s="273" t="s">
        <v>2253</v>
      </c>
      <c r="F183" s="24" t="s">
        <v>2566</v>
      </c>
      <c r="G183" s="24" t="s">
        <v>2184</v>
      </c>
      <c r="H183" s="24" t="s">
        <v>2384</v>
      </c>
      <c r="I183" s="28"/>
    </row>
    <row r="184" spans="1:9">
      <c r="A184" s="552"/>
      <c r="B184" s="552" t="s">
        <v>379</v>
      </c>
      <c r="C184" s="553">
        <v>2</v>
      </c>
      <c r="D184" s="554"/>
      <c r="E184" s="635">
        <f>SUM(E182:E183)</f>
        <v>1.5</v>
      </c>
      <c r="F184" s="552"/>
      <c r="G184" s="552"/>
      <c r="H184" s="552"/>
      <c r="I184" s="28"/>
    </row>
    <row r="185" spans="1:9" ht="25.5">
      <c r="A185" s="24">
        <v>1</v>
      </c>
      <c r="B185" s="24" t="s">
        <v>2406</v>
      </c>
      <c r="C185" s="24" t="s">
        <v>2585</v>
      </c>
      <c r="D185" s="24" t="s">
        <v>380</v>
      </c>
      <c r="E185" s="273">
        <v>4</v>
      </c>
      <c r="F185" s="24" t="s">
        <v>2407</v>
      </c>
      <c r="G185" s="24" t="s">
        <v>2408</v>
      </c>
      <c r="H185" s="24" t="s">
        <v>2315</v>
      </c>
      <c r="I185" s="28"/>
    </row>
    <row r="186" spans="1:9" ht="25.5">
      <c r="A186" s="24">
        <v>2</v>
      </c>
      <c r="B186" s="24" t="s">
        <v>2409</v>
      </c>
      <c r="C186" s="24" t="s">
        <v>2585</v>
      </c>
      <c r="D186" s="24" t="s">
        <v>380</v>
      </c>
      <c r="E186" s="273">
        <v>4</v>
      </c>
      <c r="F186" s="24" t="s">
        <v>2567</v>
      </c>
      <c r="G186" s="24" t="s">
        <v>2410</v>
      </c>
      <c r="H186" s="24" t="s">
        <v>2315</v>
      </c>
      <c r="I186" s="28"/>
    </row>
    <row r="187" spans="1:9" ht="25.5">
      <c r="A187" s="24">
        <v>3</v>
      </c>
      <c r="B187" s="24" t="s">
        <v>2411</v>
      </c>
      <c r="C187" s="24" t="s">
        <v>2585</v>
      </c>
      <c r="D187" s="24" t="s">
        <v>380</v>
      </c>
      <c r="E187" s="273">
        <v>9</v>
      </c>
      <c r="F187" s="24" t="s">
        <v>2460</v>
      </c>
      <c r="G187" s="24" t="s">
        <v>2408</v>
      </c>
      <c r="H187" s="24" t="s">
        <v>2315</v>
      </c>
      <c r="I187" s="28"/>
    </row>
    <row r="188" spans="1:9" ht="25.5">
      <c r="A188" s="24">
        <v>4</v>
      </c>
      <c r="B188" s="24" t="s">
        <v>2412</v>
      </c>
      <c r="C188" s="24" t="s">
        <v>2585</v>
      </c>
      <c r="D188" s="24" t="s">
        <v>380</v>
      </c>
      <c r="E188" s="273">
        <v>1</v>
      </c>
      <c r="F188" s="24" t="s">
        <v>2413</v>
      </c>
      <c r="G188" s="24" t="s">
        <v>2408</v>
      </c>
      <c r="H188" s="24" t="s">
        <v>2568</v>
      </c>
      <c r="I188" s="28"/>
    </row>
    <row r="189" spans="1:9" ht="38.25">
      <c r="A189" s="24">
        <v>5</v>
      </c>
      <c r="B189" s="24" t="s">
        <v>2414</v>
      </c>
      <c r="C189" s="24" t="s">
        <v>2585</v>
      </c>
      <c r="D189" s="24" t="s">
        <v>380</v>
      </c>
      <c r="E189" s="273">
        <v>5</v>
      </c>
      <c r="F189" s="24" t="s">
        <v>2415</v>
      </c>
      <c r="G189" s="24" t="s">
        <v>2408</v>
      </c>
      <c r="H189" s="24" t="s">
        <v>2569</v>
      </c>
      <c r="I189" s="28"/>
    </row>
    <row r="190" spans="1:9" ht="25.5">
      <c r="A190" s="24">
        <v>6</v>
      </c>
      <c r="B190" s="24" t="s">
        <v>2416</v>
      </c>
      <c r="C190" s="24" t="s">
        <v>2585</v>
      </c>
      <c r="D190" s="24" t="s">
        <v>380</v>
      </c>
      <c r="E190" s="273" t="s">
        <v>2253</v>
      </c>
      <c r="F190" s="24" t="s">
        <v>2417</v>
      </c>
      <c r="G190" s="24" t="s">
        <v>2184</v>
      </c>
      <c r="H190" s="24" t="s">
        <v>2384</v>
      </c>
      <c r="I190" s="28"/>
    </row>
    <row r="191" spans="1:9" ht="25.5">
      <c r="A191" s="24">
        <v>7</v>
      </c>
      <c r="B191" s="24" t="s">
        <v>2418</v>
      </c>
      <c r="C191" s="24" t="s">
        <v>2585</v>
      </c>
      <c r="D191" s="24" t="s">
        <v>380</v>
      </c>
      <c r="E191" s="273">
        <v>5</v>
      </c>
      <c r="F191" s="24" t="s">
        <v>2419</v>
      </c>
      <c r="G191" s="24" t="s">
        <v>2196</v>
      </c>
      <c r="H191" s="24" t="s">
        <v>2384</v>
      </c>
      <c r="I191" s="28"/>
    </row>
    <row r="192" spans="1:9" ht="25.5">
      <c r="A192" s="24">
        <v>8</v>
      </c>
      <c r="B192" s="24" t="s">
        <v>2420</v>
      </c>
      <c r="C192" s="24" t="s">
        <v>2585</v>
      </c>
      <c r="D192" s="24" t="s">
        <v>380</v>
      </c>
      <c r="E192" s="273">
        <v>4</v>
      </c>
      <c r="F192" s="24" t="s">
        <v>2570</v>
      </c>
      <c r="G192" s="24" t="s">
        <v>2159</v>
      </c>
      <c r="H192" s="24" t="s">
        <v>2315</v>
      </c>
      <c r="I192" s="28"/>
    </row>
    <row r="193" spans="1:9" ht="25.5">
      <c r="A193" s="24" t="s">
        <v>2421</v>
      </c>
      <c r="B193" s="24" t="s">
        <v>2422</v>
      </c>
      <c r="C193" s="24" t="s">
        <v>2585</v>
      </c>
      <c r="D193" s="24" t="s">
        <v>380</v>
      </c>
      <c r="E193" s="273">
        <v>5</v>
      </c>
      <c r="F193" s="24" t="s">
        <v>2571</v>
      </c>
      <c r="G193" s="24" t="s">
        <v>2167</v>
      </c>
      <c r="H193" s="24" t="s">
        <v>2315</v>
      </c>
      <c r="I193" s="28"/>
    </row>
    <row r="194" spans="1:9" ht="25.5">
      <c r="A194" s="24" t="s">
        <v>2423</v>
      </c>
      <c r="B194" s="24" t="s">
        <v>2424</v>
      </c>
      <c r="C194" s="24" t="s">
        <v>2585</v>
      </c>
      <c r="D194" s="24" t="s">
        <v>380</v>
      </c>
      <c r="E194" s="273">
        <v>1</v>
      </c>
      <c r="F194" s="24" t="s">
        <v>2573</v>
      </c>
      <c r="G194" s="24" t="s">
        <v>2167</v>
      </c>
      <c r="H194" s="24" t="s">
        <v>2384</v>
      </c>
      <c r="I194" s="28"/>
    </row>
    <row r="195" spans="1:9" ht="25.5">
      <c r="A195" s="24" t="s">
        <v>2425</v>
      </c>
      <c r="B195" s="24" t="s">
        <v>2426</v>
      </c>
      <c r="C195" s="24" t="s">
        <v>2585</v>
      </c>
      <c r="D195" s="24" t="s">
        <v>380</v>
      </c>
      <c r="E195" s="273">
        <v>0.5</v>
      </c>
      <c r="F195" s="24" t="s">
        <v>2427</v>
      </c>
      <c r="G195" s="24" t="s">
        <v>2164</v>
      </c>
      <c r="H195" s="24" t="s">
        <v>2315</v>
      </c>
      <c r="I195" s="28"/>
    </row>
    <row r="196" spans="1:9" ht="25.5">
      <c r="A196" s="24" t="s">
        <v>2428</v>
      </c>
      <c r="B196" s="24" t="s">
        <v>2429</v>
      </c>
      <c r="C196" s="24" t="s">
        <v>2585</v>
      </c>
      <c r="D196" s="24" t="s">
        <v>380</v>
      </c>
      <c r="E196" s="273">
        <v>1</v>
      </c>
      <c r="F196" s="24" t="s">
        <v>2430</v>
      </c>
      <c r="G196" s="24" t="s">
        <v>2461</v>
      </c>
      <c r="H196" s="24" t="s">
        <v>2384</v>
      </c>
      <c r="I196" s="28"/>
    </row>
    <row r="197" spans="1:9">
      <c r="A197" s="552"/>
      <c r="B197" s="552" t="s">
        <v>381</v>
      </c>
      <c r="C197" s="553">
        <v>12</v>
      </c>
      <c r="D197" s="554"/>
      <c r="E197" s="635">
        <f>SUM(E185:E196)</f>
        <v>39.5</v>
      </c>
      <c r="F197" s="552"/>
      <c r="G197" s="552"/>
      <c r="H197" s="552"/>
      <c r="I197" s="28"/>
    </row>
    <row r="198" spans="1:9" ht="25.5">
      <c r="A198" s="549"/>
      <c r="B198" s="549" t="s">
        <v>2142</v>
      </c>
      <c r="C198" s="550">
        <f>C197+C184+C181+C179</f>
        <v>49</v>
      </c>
      <c r="D198" s="550"/>
      <c r="E198" s="556">
        <f>E197+E184+E181+E179</f>
        <v>276.94499999999999</v>
      </c>
      <c r="F198" s="549"/>
      <c r="G198" s="549"/>
      <c r="H198" s="549"/>
      <c r="I198" s="28"/>
    </row>
    <row r="199" spans="1:9" ht="51">
      <c r="A199" s="24" t="s">
        <v>2149</v>
      </c>
      <c r="B199" s="24" t="s">
        <v>1077</v>
      </c>
      <c r="C199" s="24" t="s">
        <v>382</v>
      </c>
      <c r="D199" s="24"/>
      <c r="E199" s="273">
        <v>27</v>
      </c>
      <c r="F199" s="24" t="s">
        <v>2574</v>
      </c>
      <c r="G199" s="24" t="s">
        <v>2431</v>
      </c>
      <c r="H199" s="24" t="s">
        <v>2432</v>
      </c>
      <c r="I199" s="28"/>
    </row>
    <row r="200" spans="1:9">
      <c r="A200" s="549"/>
      <c r="B200" s="549" t="s">
        <v>2593</v>
      </c>
      <c r="C200" s="550">
        <v>1</v>
      </c>
      <c r="D200" s="550"/>
      <c r="E200" s="556">
        <f>SUM(E199)</f>
        <v>27</v>
      </c>
      <c r="F200" s="549"/>
      <c r="G200" s="549"/>
      <c r="H200" s="549"/>
      <c r="I200" s="28"/>
    </row>
    <row r="201" spans="1:9" ht="25.5">
      <c r="A201" s="24">
        <v>1</v>
      </c>
      <c r="B201" s="24" t="s">
        <v>2433</v>
      </c>
      <c r="C201" s="24" t="s">
        <v>2594</v>
      </c>
      <c r="D201" s="24"/>
      <c r="E201" s="273">
        <v>2.8</v>
      </c>
      <c r="F201" s="24" t="s">
        <v>2434</v>
      </c>
      <c r="G201" s="24" t="s">
        <v>2435</v>
      </c>
      <c r="H201" s="24" t="s">
        <v>2575</v>
      </c>
      <c r="I201" s="28"/>
    </row>
    <row r="202" spans="1:9">
      <c r="A202" s="549"/>
      <c r="B202" s="549" t="s">
        <v>2595</v>
      </c>
      <c r="C202" s="550">
        <v>1</v>
      </c>
      <c r="D202" s="550"/>
      <c r="E202" s="556">
        <f>SUM(E201)</f>
        <v>2.8</v>
      </c>
      <c r="F202" s="549"/>
      <c r="G202" s="549"/>
      <c r="H202" s="549"/>
      <c r="I202" s="28"/>
    </row>
    <row r="203" spans="1:9" ht="25.5">
      <c r="A203" s="24">
        <v>1</v>
      </c>
      <c r="B203" s="24" t="s">
        <v>2436</v>
      </c>
      <c r="C203" s="24" t="s">
        <v>385</v>
      </c>
      <c r="D203" s="24"/>
      <c r="E203" s="273">
        <v>40</v>
      </c>
      <c r="F203" s="24" t="s">
        <v>2576</v>
      </c>
      <c r="G203" s="24" t="s">
        <v>2215</v>
      </c>
      <c r="H203" s="24" t="s">
        <v>2315</v>
      </c>
      <c r="I203" s="28"/>
    </row>
    <row r="204" spans="1:9" ht="38.25">
      <c r="A204" s="24">
        <v>2</v>
      </c>
      <c r="B204" s="24" t="s">
        <v>2437</v>
      </c>
      <c r="C204" s="24" t="s">
        <v>385</v>
      </c>
      <c r="D204" s="24"/>
      <c r="E204" s="273">
        <v>6.5</v>
      </c>
      <c r="F204" s="24" t="s">
        <v>2577</v>
      </c>
      <c r="G204" s="24" t="s">
        <v>2438</v>
      </c>
      <c r="H204" s="24" t="s">
        <v>2439</v>
      </c>
      <c r="I204" s="28"/>
    </row>
    <row r="205" spans="1:9" ht="38.25">
      <c r="A205" s="24">
        <v>3</v>
      </c>
      <c r="B205" s="24" t="s">
        <v>2440</v>
      </c>
      <c r="C205" s="24" t="s">
        <v>385</v>
      </c>
      <c r="D205" s="24"/>
      <c r="E205" s="273">
        <v>35</v>
      </c>
      <c r="F205" s="24" t="s">
        <v>2441</v>
      </c>
      <c r="G205" s="24" t="s">
        <v>2442</v>
      </c>
      <c r="H205" s="24" t="s">
        <v>2315</v>
      </c>
      <c r="I205" s="28"/>
    </row>
    <row r="206" spans="1:9" ht="38.25">
      <c r="A206" s="24">
        <v>4</v>
      </c>
      <c r="B206" s="24" t="s">
        <v>2443</v>
      </c>
      <c r="C206" s="24" t="s">
        <v>385</v>
      </c>
      <c r="D206" s="24"/>
      <c r="E206" s="273">
        <v>8</v>
      </c>
      <c r="F206" s="24" t="s">
        <v>2444</v>
      </c>
      <c r="G206" s="24" t="s">
        <v>2445</v>
      </c>
      <c r="H206" s="24" t="s">
        <v>2384</v>
      </c>
      <c r="I206" s="28"/>
    </row>
    <row r="207" spans="1:9" ht="38.25">
      <c r="A207" s="24">
        <v>5</v>
      </c>
      <c r="B207" s="24" t="s">
        <v>2446</v>
      </c>
      <c r="C207" s="24" t="s">
        <v>385</v>
      </c>
      <c r="D207" s="24"/>
      <c r="E207" s="273">
        <v>36</v>
      </c>
      <c r="F207" s="24" t="s">
        <v>2447</v>
      </c>
      <c r="G207" s="24" t="s">
        <v>2448</v>
      </c>
      <c r="H207" s="24" t="s">
        <v>2315</v>
      </c>
      <c r="I207" s="28"/>
    </row>
    <row r="208" spans="1:9" ht="51">
      <c r="A208" s="24">
        <v>6</v>
      </c>
      <c r="B208" s="24" t="s">
        <v>2449</v>
      </c>
      <c r="C208" s="24" t="s">
        <v>385</v>
      </c>
      <c r="D208" s="24"/>
      <c r="E208" s="273">
        <v>290</v>
      </c>
      <c r="F208" s="24" t="s">
        <v>2450</v>
      </c>
      <c r="G208" s="24" t="s">
        <v>2578</v>
      </c>
      <c r="H208" s="24" t="s">
        <v>2579</v>
      </c>
      <c r="I208" s="28"/>
    </row>
    <row r="209" spans="1:9" ht="38.25">
      <c r="A209" s="24">
        <v>7</v>
      </c>
      <c r="B209" s="24" t="s">
        <v>2451</v>
      </c>
      <c r="C209" s="24" t="s">
        <v>385</v>
      </c>
      <c r="D209" s="24"/>
      <c r="E209" s="273">
        <v>2</v>
      </c>
      <c r="F209" s="24" t="s">
        <v>2580</v>
      </c>
      <c r="G209" s="24" t="s">
        <v>2452</v>
      </c>
      <c r="H209" s="24" t="s">
        <v>2500</v>
      </c>
      <c r="I209" s="28"/>
    </row>
    <row r="210" spans="1:9" ht="25.5">
      <c r="A210" s="549"/>
      <c r="B210" s="549" t="s">
        <v>2144</v>
      </c>
      <c r="C210" s="550">
        <v>7</v>
      </c>
      <c r="D210" s="550"/>
      <c r="E210" s="556">
        <f>SUM(E203:E209)</f>
        <v>417.5</v>
      </c>
      <c r="F210" s="549"/>
      <c r="G210" s="549"/>
      <c r="H210" s="549"/>
      <c r="I210" s="28"/>
    </row>
    <row r="211" spans="1:9" ht="38.25">
      <c r="A211" s="24">
        <v>1</v>
      </c>
      <c r="B211" s="24" t="s">
        <v>2453</v>
      </c>
      <c r="C211" s="24" t="s">
        <v>2143</v>
      </c>
      <c r="D211" s="24"/>
      <c r="E211" s="273">
        <v>33.9</v>
      </c>
      <c r="F211" s="24" t="s">
        <v>2454</v>
      </c>
      <c r="G211" s="24" t="s">
        <v>2191</v>
      </c>
      <c r="H211" s="24" t="s">
        <v>2312</v>
      </c>
      <c r="I211" s="28"/>
    </row>
    <row r="212" spans="1:9" ht="25.5">
      <c r="A212" s="24">
        <v>2</v>
      </c>
      <c r="B212" s="24" t="s">
        <v>2455</v>
      </c>
      <c r="C212" s="24" t="s">
        <v>2143</v>
      </c>
      <c r="D212" s="24"/>
      <c r="E212" s="273">
        <v>400</v>
      </c>
      <c r="F212" s="24" t="s">
        <v>2581</v>
      </c>
      <c r="G212" s="24" t="s">
        <v>2208</v>
      </c>
      <c r="H212" s="24" t="s">
        <v>2334</v>
      </c>
      <c r="I212" s="28"/>
    </row>
    <row r="213" spans="1:9" ht="25.5">
      <c r="A213" s="24">
        <v>3</v>
      </c>
      <c r="B213" s="24" t="s">
        <v>2456</v>
      </c>
      <c r="C213" s="24" t="s">
        <v>2143</v>
      </c>
      <c r="D213" s="24"/>
      <c r="E213" s="273">
        <v>32.5</v>
      </c>
      <c r="F213" s="24" t="s">
        <v>2582</v>
      </c>
      <c r="G213" s="24" t="s">
        <v>2457</v>
      </c>
      <c r="H213" s="24" t="s">
        <v>2334</v>
      </c>
      <c r="I213" s="28"/>
    </row>
    <row r="214" spans="1:9">
      <c r="A214" s="549"/>
      <c r="B214" s="549" t="s">
        <v>395</v>
      </c>
      <c r="C214" s="550">
        <v>3</v>
      </c>
      <c r="D214" s="550"/>
      <c r="E214" s="556">
        <f>SUM(E211:E213)</f>
        <v>466.4</v>
      </c>
      <c r="F214" s="549"/>
      <c r="G214" s="549"/>
      <c r="H214" s="549"/>
      <c r="I214" s="28"/>
    </row>
    <row r="215" spans="1:9" ht="25.5">
      <c r="A215" s="557"/>
      <c r="B215" s="557" t="s">
        <v>2596</v>
      </c>
      <c r="C215" s="558">
        <f>C214+C210+C202+C200+C198+C144+C57</f>
        <v>142</v>
      </c>
      <c r="D215" s="558"/>
      <c r="E215" s="559">
        <f>E214+E210+E202+E200+E198+E144+E57</f>
        <v>59370.849999999991</v>
      </c>
      <c r="F215" s="557"/>
      <c r="G215" s="557"/>
      <c r="H215" s="557"/>
      <c r="I215" s="28"/>
    </row>
    <row r="216" spans="1:9" ht="15.75">
      <c r="A216" s="561"/>
      <c r="B216" s="561" t="s">
        <v>397</v>
      </c>
      <c r="C216" s="562">
        <f>C215+C52</f>
        <v>172</v>
      </c>
      <c r="D216" s="562"/>
      <c r="E216" s="637">
        <f>E215+E52</f>
        <v>89718.549999999988</v>
      </c>
      <c r="F216" s="561"/>
      <c r="G216" s="561"/>
      <c r="H216" s="561"/>
    </row>
  </sheetData>
  <mergeCells count="12">
    <mergeCell ref="F4:F7"/>
    <mergeCell ref="C4:C7"/>
    <mergeCell ref="A53:H53"/>
    <mergeCell ref="A4:A7"/>
    <mergeCell ref="A1:H1"/>
    <mergeCell ref="A2:H2"/>
    <mergeCell ref="B4:B7"/>
    <mergeCell ref="D4:D7"/>
    <mergeCell ref="E4:E7"/>
    <mergeCell ref="G4:G7"/>
    <mergeCell ref="H4:H7"/>
    <mergeCell ref="A9:H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K164"/>
  <sheetViews>
    <sheetView zoomScaleNormal="100" workbookViewId="0">
      <selection activeCell="E129" sqref="E129"/>
    </sheetView>
  </sheetViews>
  <sheetFormatPr defaultRowHeight="12.75"/>
  <cols>
    <col min="1" max="1" width="8.140625" style="12" customWidth="1"/>
    <col min="2" max="2" width="24.5703125" style="12" customWidth="1"/>
    <col min="3" max="3" width="18.5703125" style="12" customWidth="1"/>
    <col min="4" max="4" width="17.140625" style="12" customWidth="1"/>
    <col min="5" max="5" width="21.140625" style="296" customWidth="1"/>
    <col min="6" max="6" width="34.7109375" style="12" customWidth="1"/>
    <col min="7" max="7" width="33.140625" style="12" customWidth="1"/>
    <col min="8" max="8" width="27.28515625" style="12" customWidth="1"/>
    <col min="9" max="16384" width="9.140625" style="12"/>
  </cols>
  <sheetData>
    <row r="1" spans="1:11">
      <c r="A1" s="352" t="s">
        <v>2598</v>
      </c>
      <c r="B1" s="352"/>
      <c r="C1" s="352"/>
      <c r="D1" s="352"/>
      <c r="E1" s="352"/>
      <c r="F1" s="352"/>
      <c r="G1" s="352"/>
      <c r="H1" s="352"/>
    </row>
    <row r="2" spans="1:11">
      <c r="A2" s="353" t="s">
        <v>387</v>
      </c>
      <c r="B2" s="353"/>
      <c r="C2" s="353"/>
      <c r="D2" s="353"/>
      <c r="E2" s="353"/>
      <c r="F2" s="353"/>
      <c r="G2" s="353"/>
      <c r="H2" s="353"/>
    </row>
    <row r="3" spans="1:11" ht="13.5" thickBot="1">
      <c r="A3" s="13"/>
      <c r="B3" s="13"/>
      <c r="C3" s="13"/>
      <c r="D3" s="13"/>
      <c r="E3" s="291"/>
      <c r="F3" s="13"/>
      <c r="G3" s="13"/>
      <c r="H3" s="13"/>
    </row>
    <row r="4" spans="1:11" ht="25.5">
      <c r="A4" s="121" t="s">
        <v>3</v>
      </c>
      <c r="B4" s="338" t="s">
        <v>4</v>
      </c>
      <c r="C4" s="21" t="s">
        <v>5</v>
      </c>
      <c r="D4" s="338" t="s">
        <v>0</v>
      </c>
      <c r="E4" s="338" t="s">
        <v>1</v>
      </c>
      <c r="F4" s="22" t="s">
        <v>6</v>
      </c>
      <c r="G4" s="338" t="s">
        <v>7</v>
      </c>
      <c r="H4" s="338" t="s">
        <v>8</v>
      </c>
    </row>
    <row r="5" spans="1:11">
      <c r="A5" s="122"/>
      <c r="B5" s="339"/>
      <c r="C5" s="16"/>
      <c r="D5" s="339"/>
      <c r="E5" s="339"/>
      <c r="F5" s="17"/>
      <c r="G5" s="339"/>
      <c r="H5" s="339"/>
    </row>
    <row r="6" spans="1:11">
      <c r="A6" s="15"/>
      <c r="B6" s="339"/>
      <c r="C6" s="16"/>
      <c r="D6" s="339"/>
      <c r="E6" s="339"/>
      <c r="F6" s="17"/>
      <c r="G6" s="339"/>
      <c r="H6" s="339"/>
    </row>
    <row r="7" spans="1:11" ht="13.5" thickBot="1">
      <c r="A7" s="18"/>
      <c r="B7" s="342"/>
      <c r="C7" s="19"/>
      <c r="D7" s="342"/>
      <c r="E7" s="342"/>
      <c r="F7" s="20"/>
      <c r="G7" s="342"/>
      <c r="H7" s="342"/>
    </row>
    <row r="8" spans="1:11" ht="13.5" thickBot="1">
      <c r="A8" s="21">
        <v>1</v>
      </c>
      <c r="B8" s="22">
        <v>2</v>
      </c>
      <c r="C8" s="22">
        <v>3</v>
      </c>
      <c r="D8" s="22">
        <v>4</v>
      </c>
      <c r="E8" s="22">
        <v>5</v>
      </c>
      <c r="F8" s="22">
        <v>6</v>
      </c>
      <c r="G8" s="22">
        <v>7</v>
      </c>
      <c r="H8" s="22">
        <v>8</v>
      </c>
    </row>
    <row r="9" spans="1:11" s="292" customFormat="1">
      <c r="A9" s="520" t="s">
        <v>386</v>
      </c>
      <c r="B9" s="520"/>
      <c r="C9" s="520"/>
      <c r="D9" s="520"/>
      <c r="E9" s="520"/>
      <c r="F9" s="520"/>
      <c r="G9" s="520"/>
      <c r="H9" s="520"/>
    </row>
    <row r="10" spans="1:11" ht="25.5">
      <c r="A10" s="24">
        <v>1</v>
      </c>
      <c r="B10" s="24" t="s">
        <v>2916</v>
      </c>
      <c r="C10" s="24" t="s">
        <v>10</v>
      </c>
      <c r="D10" s="24"/>
      <c r="E10" s="273">
        <v>3033.2</v>
      </c>
      <c r="F10" s="24" t="s">
        <v>2601</v>
      </c>
      <c r="G10" s="24"/>
      <c r="H10" s="24" t="s">
        <v>2602</v>
      </c>
      <c r="I10" s="28"/>
      <c r="J10" s="28"/>
      <c r="K10" s="28"/>
    </row>
    <row r="11" spans="1:11">
      <c r="A11" s="335" t="s">
        <v>2600</v>
      </c>
      <c r="B11" s="336"/>
      <c r="C11" s="336"/>
      <c r="D11" s="336"/>
      <c r="E11" s="336"/>
      <c r="F11" s="336"/>
      <c r="G11" s="336"/>
      <c r="H11" s="337"/>
      <c r="I11" s="28"/>
      <c r="J11" s="28"/>
      <c r="K11" s="28"/>
    </row>
    <row r="12" spans="1:11" ht="51">
      <c r="A12" s="293"/>
      <c r="B12" s="24" t="s">
        <v>2603</v>
      </c>
      <c r="C12" s="24" t="s">
        <v>10</v>
      </c>
      <c r="D12" s="24"/>
      <c r="E12" s="273">
        <v>1030.4000000000001</v>
      </c>
      <c r="F12" s="24" t="s">
        <v>2601</v>
      </c>
      <c r="G12" s="24" t="s">
        <v>2599</v>
      </c>
      <c r="H12" s="24" t="s">
        <v>2918</v>
      </c>
      <c r="I12" s="28"/>
      <c r="J12" s="28"/>
      <c r="K12" s="28"/>
    </row>
    <row r="13" spans="1:11" ht="63.75">
      <c r="A13" s="293"/>
      <c r="B13" s="24" t="s">
        <v>2604</v>
      </c>
      <c r="C13" s="24" t="s">
        <v>10</v>
      </c>
      <c r="D13" s="24"/>
      <c r="E13" s="273">
        <v>289.2</v>
      </c>
      <c r="F13" s="24" t="s">
        <v>2605</v>
      </c>
      <c r="G13" s="24" t="s">
        <v>2599</v>
      </c>
      <c r="H13" s="24" t="s">
        <v>2606</v>
      </c>
      <c r="I13" s="28"/>
      <c r="J13" s="28"/>
      <c r="K13" s="28"/>
    </row>
    <row r="14" spans="1:11" ht="76.5">
      <c r="A14" s="293"/>
      <c r="B14" s="24" t="s">
        <v>2607</v>
      </c>
      <c r="C14" s="24" t="s">
        <v>10</v>
      </c>
      <c r="D14" s="24"/>
      <c r="E14" s="273">
        <v>1134</v>
      </c>
      <c r="F14" s="24" t="s">
        <v>2917</v>
      </c>
      <c r="G14" s="24" t="s">
        <v>2599</v>
      </c>
      <c r="H14" s="24" t="s">
        <v>2608</v>
      </c>
      <c r="I14" s="28"/>
      <c r="J14" s="28"/>
      <c r="K14" s="28"/>
    </row>
    <row r="15" spans="1:11" ht="25.5">
      <c r="A15" s="293"/>
      <c r="B15" s="24" t="s">
        <v>2609</v>
      </c>
      <c r="C15" s="24" t="s">
        <v>10</v>
      </c>
      <c r="D15" s="24"/>
      <c r="E15" s="273">
        <v>579.6</v>
      </c>
      <c r="F15" s="24" t="s">
        <v>2610</v>
      </c>
      <c r="G15" s="24" t="s">
        <v>2599</v>
      </c>
      <c r="H15" s="24" t="s">
        <v>2611</v>
      </c>
      <c r="I15" s="28"/>
      <c r="J15" s="28"/>
      <c r="K15" s="28"/>
    </row>
    <row r="16" spans="1:11" s="289" customFormat="1" ht="25.5">
      <c r="A16" s="566"/>
      <c r="B16" s="566" t="s">
        <v>383</v>
      </c>
      <c r="C16" s="567">
        <v>1</v>
      </c>
      <c r="D16" s="566"/>
      <c r="E16" s="568">
        <f>SUM(E10)</f>
        <v>3033.2</v>
      </c>
      <c r="F16" s="566"/>
      <c r="G16" s="566"/>
      <c r="H16" s="566"/>
      <c r="I16" s="129"/>
      <c r="J16" s="129"/>
      <c r="K16" s="129"/>
    </row>
    <row r="17" spans="1:11" ht="76.5">
      <c r="A17" s="24">
        <v>1</v>
      </c>
      <c r="B17" s="24" t="s">
        <v>2612</v>
      </c>
      <c r="C17" s="24" t="s">
        <v>360</v>
      </c>
      <c r="D17" s="24"/>
      <c r="E17" s="273">
        <v>40605.5</v>
      </c>
      <c r="F17" s="24" t="s">
        <v>2613</v>
      </c>
      <c r="G17" s="24" t="s">
        <v>2919</v>
      </c>
      <c r="H17" s="24" t="s">
        <v>2615</v>
      </c>
      <c r="I17" s="28"/>
      <c r="J17" s="28"/>
      <c r="K17" s="28"/>
    </row>
    <row r="18" spans="1:11" ht="63.75">
      <c r="A18" s="24">
        <v>2</v>
      </c>
      <c r="B18" s="24" t="s">
        <v>2616</v>
      </c>
      <c r="C18" s="24" t="s">
        <v>360</v>
      </c>
      <c r="D18" s="24"/>
      <c r="E18" s="273">
        <v>20720.953099999999</v>
      </c>
      <c r="F18" s="24" t="s">
        <v>2617</v>
      </c>
      <c r="G18" s="24" t="s">
        <v>2618</v>
      </c>
      <c r="H18" s="24" t="s">
        <v>2619</v>
      </c>
      <c r="I18" s="28"/>
      <c r="J18" s="28"/>
      <c r="K18" s="28"/>
    </row>
    <row r="19" spans="1:11" ht="25.5">
      <c r="A19" s="326"/>
      <c r="B19" s="326" t="s">
        <v>384</v>
      </c>
      <c r="C19" s="457">
        <v>2</v>
      </c>
      <c r="D19" s="326"/>
      <c r="E19" s="569">
        <f>SUM(E17:E18)</f>
        <v>61326.453099999999</v>
      </c>
      <c r="F19" s="326"/>
      <c r="G19" s="326"/>
      <c r="H19" s="326"/>
      <c r="I19" s="28"/>
      <c r="J19" s="28"/>
      <c r="K19" s="28"/>
    </row>
    <row r="20" spans="1:11" ht="51">
      <c r="A20" s="24">
        <v>1</v>
      </c>
      <c r="B20" s="24" t="s">
        <v>2620</v>
      </c>
      <c r="C20" s="24" t="s">
        <v>361</v>
      </c>
      <c r="D20" s="24" t="s">
        <v>391</v>
      </c>
      <c r="E20" s="273">
        <v>413</v>
      </c>
      <c r="F20" s="24" t="s">
        <v>2621</v>
      </c>
      <c r="G20" s="24" t="s">
        <v>2622</v>
      </c>
      <c r="H20" s="24" t="s">
        <v>2623</v>
      </c>
      <c r="I20" s="28"/>
      <c r="J20" s="28"/>
      <c r="K20" s="28"/>
    </row>
    <row r="21" spans="1:11" ht="51">
      <c r="A21" s="24">
        <v>2</v>
      </c>
      <c r="B21" s="24" t="s">
        <v>2624</v>
      </c>
      <c r="C21" s="24" t="s">
        <v>361</v>
      </c>
      <c r="D21" s="24" t="s">
        <v>391</v>
      </c>
      <c r="E21" s="273">
        <v>2543</v>
      </c>
      <c r="F21" s="24" t="s">
        <v>2921</v>
      </c>
      <c r="G21" s="24" t="s">
        <v>2625</v>
      </c>
      <c r="H21" s="24" t="s">
        <v>2623</v>
      </c>
      <c r="I21" s="28"/>
      <c r="J21" s="28"/>
      <c r="K21" s="28"/>
    </row>
    <row r="22" spans="1:11">
      <c r="A22" s="327"/>
      <c r="B22" s="327" t="s">
        <v>2920</v>
      </c>
      <c r="C22" s="327">
        <v>2</v>
      </c>
      <c r="D22" s="327"/>
      <c r="E22" s="570">
        <f>SUM(E20:E21)</f>
        <v>2956</v>
      </c>
      <c r="F22" s="327"/>
      <c r="G22" s="327"/>
      <c r="H22" s="327"/>
      <c r="I22" s="28"/>
      <c r="J22" s="28"/>
      <c r="K22" s="28"/>
    </row>
    <row r="23" spans="1:11" ht="51">
      <c r="A23" s="24">
        <v>1</v>
      </c>
      <c r="B23" s="24" t="s">
        <v>2626</v>
      </c>
      <c r="C23" s="24" t="s">
        <v>361</v>
      </c>
      <c r="D23" s="24" t="s">
        <v>362</v>
      </c>
      <c r="E23" s="273">
        <v>616</v>
      </c>
      <c r="F23" s="24" t="s">
        <v>2627</v>
      </c>
      <c r="G23" s="24" t="s">
        <v>2628</v>
      </c>
      <c r="H23" s="24" t="s">
        <v>2629</v>
      </c>
      <c r="I23" s="28"/>
      <c r="J23" s="28"/>
      <c r="K23" s="28"/>
    </row>
    <row r="24" spans="1:11" ht="25.5">
      <c r="A24" s="327"/>
      <c r="B24" s="327" t="s">
        <v>2922</v>
      </c>
      <c r="C24" s="327">
        <v>1</v>
      </c>
      <c r="D24" s="327"/>
      <c r="E24" s="570">
        <f>SUM(E23)</f>
        <v>616</v>
      </c>
      <c r="F24" s="327"/>
      <c r="G24" s="327"/>
      <c r="H24" s="327"/>
      <c r="I24" s="28"/>
      <c r="J24" s="28"/>
      <c r="K24" s="28"/>
    </row>
    <row r="25" spans="1:11" ht="25.5">
      <c r="A25" s="24">
        <v>1</v>
      </c>
      <c r="B25" s="24" t="s">
        <v>2630</v>
      </c>
      <c r="C25" s="24" t="s">
        <v>361</v>
      </c>
      <c r="D25" s="24" t="s">
        <v>371</v>
      </c>
      <c r="E25" s="273">
        <v>100</v>
      </c>
      <c r="F25" s="24" t="s">
        <v>2923</v>
      </c>
      <c r="G25" s="24" t="s">
        <v>2631</v>
      </c>
      <c r="H25" s="24" t="s">
        <v>2632</v>
      </c>
      <c r="I25" s="28"/>
      <c r="J25" s="28"/>
      <c r="K25" s="28"/>
    </row>
    <row r="26" spans="1:11">
      <c r="A26" s="327"/>
      <c r="B26" s="327" t="s">
        <v>372</v>
      </c>
      <c r="C26" s="327">
        <v>1</v>
      </c>
      <c r="D26" s="327"/>
      <c r="E26" s="570">
        <f>SUM(E25)</f>
        <v>100</v>
      </c>
      <c r="F26" s="327"/>
      <c r="G26" s="327"/>
      <c r="H26" s="327"/>
      <c r="I26" s="28"/>
      <c r="J26" s="28"/>
      <c r="K26" s="28"/>
    </row>
    <row r="27" spans="1:11" ht="25.5">
      <c r="A27" s="24">
        <v>1</v>
      </c>
      <c r="B27" s="24" t="s">
        <v>2633</v>
      </c>
      <c r="C27" s="24" t="s">
        <v>361</v>
      </c>
      <c r="D27" s="24" t="s">
        <v>367</v>
      </c>
      <c r="E27" s="273">
        <v>100</v>
      </c>
      <c r="F27" s="24" t="s">
        <v>2635</v>
      </c>
      <c r="G27" s="24" t="s">
        <v>2636</v>
      </c>
      <c r="H27" s="24" t="s">
        <v>2637</v>
      </c>
      <c r="I27" s="28"/>
      <c r="J27" s="28"/>
      <c r="K27" s="28"/>
    </row>
    <row r="28" spans="1:11" ht="38.25">
      <c r="A28" s="24">
        <v>2</v>
      </c>
      <c r="B28" s="24" t="s">
        <v>2638</v>
      </c>
      <c r="C28" s="24" t="s">
        <v>361</v>
      </c>
      <c r="D28" s="24" t="s">
        <v>367</v>
      </c>
      <c r="E28" s="273">
        <v>289</v>
      </c>
      <c r="F28" s="24" t="s">
        <v>2639</v>
      </c>
      <c r="G28" s="24" t="s">
        <v>2640</v>
      </c>
      <c r="H28" s="24" t="s">
        <v>2641</v>
      </c>
      <c r="I28" s="28"/>
      <c r="J28" s="28"/>
      <c r="K28" s="28"/>
    </row>
    <row r="29" spans="1:11" ht="38.25">
      <c r="A29" s="24">
        <v>3</v>
      </c>
      <c r="B29" s="24" t="s">
        <v>2642</v>
      </c>
      <c r="C29" s="24" t="s">
        <v>361</v>
      </c>
      <c r="D29" s="24" t="s">
        <v>367</v>
      </c>
      <c r="E29" s="273">
        <v>567.6</v>
      </c>
      <c r="F29" s="24" t="s">
        <v>2643</v>
      </c>
      <c r="G29" s="24" t="s">
        <v>2644</v>
      </c>
      <c r="H29" s="24" t="s">
        <v>2641</v>
      </c>
      <c r="I29" s="28"/>
      <c r="J29" s="28"/>
      <c r="K29" s="28"/>
    </row>
    <row r="30" spans="1:11" ht="25.5">
      <c r="A30" s="327"/>
      <c r="B30" s="327" t="s">
        <v>2924</v>
      </c>
      <c r="C30" s="331">
        <v>3</v>
      </c>
      <c r="D30" s="327"/>
      <c r="E30" s="570">
        <f>SUM(E27:E29)</f>
        <v>956.6</v>
      </c>
      <c r="F30" s="327"/>
      <c r="G30" s="327"/>
      <c r="H30" s="327"/>
      <c r="I30" s="28"/>
      <c r="J30" s="28"/>
      <c r="K30" s="28"/>
    </row>
    <row r="31" spans="1:11" ht="38.25">
      <c r="A31" s="326"/>
      <c r="B31" s="326" t="s">
        <v>464</v>
      </c>
      <c r="C31" s="457">
        <f>C26+C24+C22+C30</f>
        <v>7</v>
      </c>
      <c r="D31" s="457"/>
      <c r="E31" s="457">
        <f>E26+E24+E22+E30</f>
        <v>4628.6000000000004</v>
      </c>
      <c r="F31" s="326"/>
      <c r="G31" s="326"/>
      <c r="H31" s="326"/>
      <c r="I31" s="28"/>
      <c r="J31" s="28"/>
      <c r="K31" s="28"/>
    </row>
    <row r="32" spans="1:11" ht="25.5">
      <c r="A32" s="24">
        <v>1</v>
      </c>
      <c r="B32" s="24" t="s">
        <v>2645</v>
      </c>
      <c r="C32" s="6" t="s">
        <v>373</v>
      </c>
      <c r="D32" s="24" t="s">
        <v>458</v>
      </c>
      <c r="E32" s="273">
        <v>1</v>
      </c>
      <c r="F32" s="24" t="s">
        <v>2925</v>
      </c>
      <c r="G32" s="24" t="s">
        <v>2646</v>
      </c>
      <c r="H32" s="24" t="s">
        <v>2647</v>
      </c>
      <c r="I32" s="28"/>
      <c r="J32" s="28"/>
      <c r="K32" s="28"/>
    </row>
    <row r="33" spans="1:11" ht="25.5">
      <c r="A33" s="24">
        <v>2</v>
      </c>
      <c r="B33" s="24" t="s">
        <v>2648</v>
      </c>
      <c r="C33" s="6" t="s">
        <v>373</v>
      </c>
      <c r="D33" s="24" t="s">
        <v>458</v>
      </c>
      <c r="E33" s="273">
        <v>60</v>
      </c>
      <c r="F33" s="24" t="s">
        <v>2649</v>
      </c>
      <c r="G33" s="24" t="s">
        <v>2650</v>
      </c>
      <c r="H33" s="24" t="s">
        <v>2647</v>
      </c>
      <c r="I33" s="28"/>
      <c r="J33" s="28"/>
      <c r="K33" s="28"/>
    </row>
    <row r="34" spans="1:11" ht="25.5">
      <c r="A34" s="24">
        <v>3</v>
      </c>
      <c r="B34" s="24" t="s">
        <v>2651</v>
      </c>
      <c r="C34" s="6" t="s">
        <v>373</v>
      </c>
      <c r="D34" s="24" t="s">
        <v>458</v>
      </c>
      <c r="E34" s="273">
        <v>15</v>
      </c>
      <c r="F34" s="24" t="s">
        <v>2652</v>
      </c>
      <c r="G34" s="24" t="s">
        <v>2653</v>
      </c>
      <c r="H34" s="24" t="s">
        <v>2654</v>
      </c>
      <c r="I34" s="28"/>
      <c r="J34" s="28"/>
      <c r="K34" s="28"/>
    </row>
    <row r="35" spans="1:11" ht="25.5">
      <c r="A35" s="24">
        <v>4</v>
      </c>
      <c r="B35" s="24" t="s">
        <v>2655</v>
      </c>
      <c r="C35" s="6" t="s">
        <v>373</v>
      </c>
      <c r="D35" s="24" t="s">
        <v>458</v>
      </c>
      <c r="E35" s="273">
        <v>10</v>
      </c>
      <c r="F35" s="24" t="s">
        <v>2926</v>
      </c>
      <c r="G35" s="24" t="s">
        <v>2656</v>
      </c>
      <c r="H35" s="24" t="s">
        <v>2647</v>
      </c>
      <c r="I35" s="28"/>
      <c r="J35" s="28"/>
      <c r="K35" s="28"/>
    </row>
    <row r="36" spans="1:11" ht="25.5">
      <c r="A36" s="24">
        <v>5</v>
      </c>
      <c r="B36" s="24" t="s">
        <v>2657</v>
      </c>
      <c r="C36" s="6" t="s">
        <v>373</v>
      </c>
      <c r="D36" s="24" t="s">
        <v>458</v>
      </c>
      <c r="E36" s="273">
        <v>25</v>
      </c>
      <c r="F36" s="24" t="s">
        <v>2658</v>
      </c>
      <c r="G36" s="24" t="s">
        <v>2659</v>
      </c>
      <c r="H36" s="24" t="s">
        <v>2660</v>
      </c>
      <c r="I36" s="28"/>
      <c r="J36" s="28"/>
      <c r="K36" s="28"/>
    </row>
    <row r="37" spans="1:11" ht="25.5">
      <c r="A37" s="327"/>
      <c r="B37" s="327" t="s">
        <v>381</v>
      </c>
      <c r="C37" s="331">
        <v>5</v>
      </c>
      <c r="D37" s="327"/>
      <c r="E37" s="570">
        <f>SUM(E32:E36)</f>
        <v>111</v>
      </c>
      <c r="F37" s="327"/>
      <c r="G37" s="327"/>
      <c r="H37" s="327"/>
      <c r="I37" s="28"/>
      <c r="J37" s="28"/>
      <c r="K37" s="28"/>
    </row>
    <row r="38" spans="1:11" ht="38.25">
      <c r="A38" s="24">
        <v>1</v>
      </c>
      <c r="B38" s="24" t="s">
        <v>2661</v>
      </c>
      <c r="C38" s="6" t="s">
        <v>373</v>
      </c>
      <c r="D38" s="24" t="s">
        <v>734</v>
      </c>
      <c r="E38" s="273">
        <v>4</v>
      </c>
      <c r="F38" s="24" t="s">
        <v>2927</v>
      </c>
      <c r="G38" s="24" t="s">
        <v>2662</v>
      </c>
      <c r="H38" s="24" t="s">
        <v>2647</v>
      </c>
      <c r="I38" s="28"/>
      <c r="J38" s="28"/>
      <c r="K38" s="28"/>
    </row>
    <row r="39" spans="1:11" ht="38.25">
      <c r="A39" s="24">
        <v>2</v>
      </c>
      <c r="B39" s="24" t="s">
        <v>2663</v>
      </c>
      <c r="C39" s="6" t="s">
        <v>373</v>
      </c>
      <c r="D39" s="24" t="s">
        <v>734</v>
      </c>
      <c r="E39" s="273">
        <v>18</v>
      </c>
      <c r="F39" s="24" t="s">
        <v>2664</v>
      </c>
      <c r="G39" s="24" t="s">
        <v>2665</v>
      </c>
      <c r="H39" s="24" t="s">
        <v>2647</v>
      </c>
      <c r="I39" s="28"/>
      <c r="J39" s="28"/>
      <c r="K39" s="28"/>
    </row>
    <row r="40" spans="1:11" ht="51">
      <c r="A40" s="24">
        <v>3</v>
      </c>
      <c r="B40" s="24" t="s">
        <v>2666</v>
      </c>
      <c r="C40" s="6" t="s">
        <v>373</v>
      </c>
      <c r="D40" s="24" t="s">
        <v>734</v>
      </c>
      <c r="E40" s="273">
        <v>41</v>
      </c>
      <c r="F40" s="24" t="s">
        <v>2667</v>
      </c>
      <c r="G40" s="24" t="s">
        <v>2668</v>
      </c>
      <c r="H40" s="24" t="s">
        <v>2928</v>
      </c>
      <c r="I40" s="28"/>
      <c r="J40" s="28"/>
      <c r="K40" s="28"/>
    </row>
    <row r="41" spans="1:11" ht="25.5">
      <c r="A41" s="327"/>
      <c r="B41" s="327" t="s">
        <v>2929</v>
      </c>
      <c r="C41" s="331">
        <v>3</v>
      </c>
      <c r="D41" s="327"/>
      <c r="E41" s="570">
        <f>SUM(E38:E40)</f>
        <v>63</v>
      </c>
      <c r="F41" s="327"/>
      <c r="G41" s="327"/>
      <c r="H41" s="327"/>
      <c r="I41" s="28"/>
      <c r="J41" s="28"/>
      <c r="K41" s="28"/>
    </row>
    <row r="42" spans="1:11" ht="76.5">
      <c r="A42" s="24">
        <v>1</v>
      </c>
      <c r="B42" s="24" t="s">
        <v>2669</v>
      </c>
      <c r="C42" s="6" t="s">
        <v>373</v>
      </c>
      <c r="D42" s="24" t="s">
        <v>2670</v>
      </c>
      <c r="E42" s="273">
        <v>32</v>
      </c>
      <c r="F42" s="24" t="s">
        <v>2671</v>
      </c>
      <c r="G42" s="24" t="s">
        <v>2672</v>
      </c>
      <c r="H42" s="24" t="s">
        <v>2660</v>
      </c>
      <c r="I42" s="28"/>
      <c r="J42" s="28"/>
      <c r="K42" s="28"/>
    </row>
    <row r="43" spans="1:11" ht="76.5">
      <c r="A43" s="24">
        <v>2</v>
      </c>
      <c r="B43" s="24" t="s">
        <v>2673</v>
      </c>
      <c r="C43" s="6" t="s">
        <v>373</v>
      </c>
      <c r="D43" s="24" t="s">
        <v>2670</v>
      </c>
      <c r="E43" s="273">
        <v>30</v>
      </c>
      <c r="F43" s="24" t="s">
        <v>2671</v>
      </c>
      <c r="G43" s="24" t="s">
        <v>2672</v>
      </c>
      <c r="H43" s="24" t="s">
        <v>2647</v>
      </c>
      <c r="I43" s="28"/>
      <c r="J43" s="28"/>
      <c r="K43" s="28"/>
    </row>
    <row r="44" spans="1:11" ht="25.5">
      <c r="A44" s="327"/>
      <c r="B44" s="327" t="s">
        <v>379</v>
      </c>
      <c r="C44" s="331">
        <v>2</v>
      </c>
      <c r="D44" s="327"/>
      <c r="E44" s="570">
        <f>SUM(E42:E43)</f>
        <v>62</v>
      </c>
      <c r="F44" s="327"/>
      <c r="G44" s="327"/>
      <c r="H44" s="327"/>
      <c r="I44" s="28"/>
      <c r="J44" s="28"/>
      <c r="K44" s="28"/>
    </row>
    <row r="45" spans="1:11" ht="38.25">
      <c r="A45" s="326"/>
      <c r="B45" s="326" t="s">
        <v>2129</v>
      </c>
      <c r="C45" s="457">
        <f>C44+C41+C37</f>
        <v>10</v>
      </c>
      <c r="D45" s="457"/>
      <c r="E45" s="569">
        <f>E44+E41+E37</f>
        <v>236</v>
      </c>
      <c r="F45" s="326"/>
      <c r="G45" s="326"/>
      <c r="H45" s="326"/>
      <c r="I45" s="28"/>
      <c r="J45" s="28"/>
      <c r="K45" s="28"/>
    </row>
    <row r="46" spans="1:11" ht="76.5">
      <c r="A46" s="24" t="s">
        <v>2149</v>
      </c>
      <c r="B46" s="24" t="s">
        <v>2674</v>
      </c>
      <c r="C46" s="24" t="s">
        <v>382</v>
      </c>
      <c r="D46" s="24"/>
      <c r="E46" s="273">
        <v>203</v>
      </c>
      <c r="F46" s="24" t="s">
        <v>2675</v>
      </c>
      <c r="G46" s="24" t="s">
        <v>2930</v>
      </c>
      <c r="H46" s="24" t="s">
        <v>2931</v>
      </c>
      <c r="I46" s="28"/>
      <c r="J46" s="28"/>
      <c r="K46" s="28"/>
    </row>
    <row r="47" spans="1:11" ht="38.25">
      <c r="A47" s="326"/>
      <c r="B47" s="326" t="s">
        <v>1251</v>
      </c>
      <c r="C47" s="457">
        <v>1</v>
      </c>
      <c r="D47" s="326"/>
      <c r="E47" s="569">
        <f>SUM(E46)</f>
        <v>203</v>
      </c>
      <c r="F47" s="326"/>
      <c r="G47" s="326"/>
      <c r="H47" s="326"/>
      <c r="I47" s="28"/>
      <c r="J47" s="28"/>
      <c r="K47" s="28"/>
    </row>
    <row r="48" spans="1:11" ht="51">
      <c r="A48" s="329"/>
      <c r="B48" s="329" t="s">
        <v>4397</v>
      </c>
      <c r="C48" s="465">
        <f>C47+C45+C31+C19+C16</f>
        <v>21</v>
      </c>
      <c r="D48" s="465"/>
      <c r="E48" s="465">
        <f>E47+E45+E31+E19+E16</f>
        <v>69427.253100000002</v>
      </c>
      <c r="F48" s="329"/>
      <c r="G48" s="329"/>
      <c r="H48" s="329"/>
      <c r="I48" s="28"/>
      <c r="J48" s="28"/>
      <c r="K48" s="28"/>
    </row>
    <row r="49" spans="1:11">
      <c r="A49" s="480" t="s">
        <v>2932</v>
      </c>
      <c r="B49" s="481"/>
      <c r="C49" s="481"/>
      <c r="D49" s="481"/>
      <c r="E49" s="481"/>
      <c r="F49" s="481"/>
      <c r="G49" s="481"/>
      <c r="H49" s="482"/>
      <c r="I49" s="28"/>
      <c r="J49" s="28"/>
      <c r="K49" s="28"/>
    </row>
    <row r="50" spans="1:11" ht="140.25">
      <c r="A50" s="24">
        <v>1</v>
      </c>
      <c r="B50" s="24" t="s">
        <v>2616</v>
      </c>
      <c r="C50" s="24" t="s">
        <v>389</v>
      </c>
      <c r="D50" s="24"/>
      <c r="E50" s="273">
        <v>14351.9</v>
      </c>
      <c r="F50" s="24" t="s">
        <v>2934</v>
      </c>
      <c r="G50" s="24" t="s">
        <v>2935</v>
      </c>
      <c r="H50" s="24" t="s">
        <v>2936</v>
      </c>
      <c r="K50" s="28"/>
    </row>
    <row r="51" spans="1:11" ht="76.5">
      <c r="A51" s="24">
        <v>2</v>
      </c>
      <c r="B51" s="24" t="s">
        <v>2676</v>
      </c>
      <c r="C51" s="24" t="s">
        <v>389</v>
      </c>
      <c r="D51" s="24"/>
      <c r="E51" s="273">
        <v>7463.52</v>
      </c>
      <c r="F51" s="24" t="s">
        <v>2937</v>
      </c>
      <c r="G51" s="24" t="s">
        <v>2677</v>
      </c>
      <c r="H51" s="24" t="s">
        <v>2678</v>
      </c>
      <c r="K51" s="28"/>
    </row>
    <row r="52" spans="1:11" ht="165.75">
      <c r="A52" s="24">
        <v>3</v>
      </c>
      <c r="B52" s="24" t="s">
        <v>2679</v>
      </c>
      <c r="C52" s="24" t="s">
        <v>389</v>
      </c>
      <c r="D52" s="24"/>
      <c r="E52" s="273">
        <v>2900.1</v>
      </c>
      <c r="F52" s="24" t="s">
        <v>2680</v>
      </c>
      <c r="G52" s="24" t="s">
        <v>2938</v>
      </c>
      <c r="H52" s="24" t="s">
        <v>2681</v>
      </c>
      <c r="K52" s="28"/>
    </row>
    <row r="53" spans="1:11" ht="51">
      <c r="A53" s="24" t="s">
        <v>2682</v>
      </c>
      <c r="B53" s="24" t="s">
        <v>2683</v>
      </c>
      <c r="C53" s="24" t="s">
        <v>389</v>
      </c>
      <c r="D53" s="24"/>
      <c r="E53" s="273">
        <v>1532.6629</v>
      </c>
      <c r="F53" s="24" t="s">
        <v>2939</v>
      </c>
      <c r="G53" s="24" t="s">
        <v>2940</v>
      </c>
      <c r="H53" s="24" t="s">
        <v>22512</v>
      </c>
      <c r="K53" s="28"/>
    </row>
    <row r="54" spans="1:11" ht="51">
      <c r="A54" s="24">
        <v>5</v>
      </c>
      <c r="B54" s="24" t="s">
        <v>2684</v>
      </c>
      <c r="C54" s="24" t="s">
        <v>389</v>
      </c>
      <c r="D54" s="24"/>
      <c r="E54" s="273">
        <v>2247.8200000000002</v>
      </c>
      <c r="F54" s="24" t="s">
        <v>2685</v>
      </c>
      <c r="G54" s="24" t="s">
        <v>2941</v>
      </c>
      <c r="H54" s="24" t="s">
        <v>22511</v>
      </c>
      <c r="K54" s="28"/>
    </row>
    <row r="55" spans="1:11" ht="25.5">
      <c r="A55" s="24">
        <v>6</v>
      </c>
      <c r="B55" s="24" t="s">
        <v>2686</v>
      </c>
      <c r="C55" s="24" t="s">
        <v>389</v>
      </c>
      <c r="D55" s="24"/>
      <c r="E55" s="273">
        <v>431.31</v>
      </c>
      <c r="F55" s="24" t="s">
        <v>2687</v>
      </c>
      <c r="G55" s="24" t="s">
        <v>2688</v>
      </c>
      <c r="H55" s="24" t="s">
        <v>2689</v>
      </c>
      <c r="K55" s="28"/>
    </row>
    <row r="56" spans="1:11" s="23" customFormat="1" ht="25.5">
      <c r="A56" s="500"/>
      <c r="B56" s="566" t="s">
        <v>390</v>
      </c>
      <c r="C56" s="571">
        <v>6</v>
      </c>
      <c r="D56" s="500"/>
      <c r="E56" s="502">
        <f>SUM(E50:E55)</f>
        <v>28927.312899999997</v>
      </c>
      <c r="F56" s="500"/>
      <c r="G56" s="500"/>
      <c r="H56" s="500"/>
      <c r="K56" s="294"/>
    </row>
    <row r="57" spans="1:11" ht="51">
      <c r="A57" s="24">
        <v>1</v>
      </c>
      <c r="B57" s="24" t="s">
        <v>2690</v>
      </c>
      <c r="C57" s="6" t="s">
        <v>361</v>
      </c>
      <c r="D57" s="24" t="s">
        <v>362</v>
      </c>
      <c r="E57" s="273">
        <v>2071.29</v>
      </c>
      <c r="F57" s="24" t="s">
        <v>2691</v>
      </c>
      <c r="G57" s="24" t="s">
        <v>2692</v>
      </c>
      <c r="H57" s="24" t="s">
        <v>2942</v>
      </c>
      <c r="K57" s="28"/>
    </row>
    <row r="58" spans="1:11" ht="25.5">
      <c r="A58" s="24">
        <v>2</v>
      </c>
      <c r="B58" s="24" t="s">
        <v>2693</v>
      </c>
      <c r="C58" s="6" t="s">
        <v>361</v>
      </c>
      <c r="D58" s="24" t="s">
        <v>362</v>
      </c>
      <c r="E58" s="273">
        <v>25</v>
      </c>
      <c r="F58" s="24" t="s">
        <v>2694</v>
      </c>
      <c r="G58" s="24" t="s">
        <v>2695</v>
      </c>
      <c r="H58" s="24" t="s">
        <v>2696</v>
      </c>
      <c r="K58" s="28"/>
    </row>
    <row r="59" spans="1:11" ht="25.5">
      <c r="A59" s="24">
        <v>3</v>
      </c>
      <c r="B59" s="24" t="s">
        <v>2697</v>
      </c>
      <c r="C59" s="6" t="s">
        <v>361</v>
      </c>
      <c r="D59" s="24" t="s">
        <v>362</v>
      </c>
      <c r="E59" s="273">
        <v>70</v>
      </c>
      <c r="F59" s="24" t="s">
        <v>2943</v>
      </c>
      <c r="G59" s="24" t="s">
        <v>2698</v>
      </c>
      <c r="H59" s="24" t="s">
        <v>2699</v>
      </c>
      <c r="K59" s="28"/>
    </row>
    <row r="60" spans="1:11" ht="25.5">
      <c r="A60" s="24">
        <v>4</v>
      </c>
      <c r="B60" s="24" t="s">
        <v>2700</v>
      </c>
      <c r="C60" s="6" t="s">
        <v>361</v>
      </c>
      <c r="D60" s="24" t="s">
        <v>362</v>
      </c>
      <c r="E60" s="273">
        <v>15.43</v>
      </c>
      <c r="F60" s="24" t="s">
        <v>2944</v>
      </c>
      <c r="G60" s="24" t="s">
        <v>2701</v>
      </c>
      <c r="H60" s="24" t="s">
        <v>2702</v>
      </c>
      <c r="K60" s="28"/>
    </row>
    <row r="61" spans="1:11" ht="25.5">
      <c r="A61" s="24">
        <v>5</v>
      </c>
      <c r="B61" s="24" t="s">
        <v>2703</v>
      </c>
      <c r="C61" s="6" t="s">
        <v>361</v>
      </c>
      <c r="D61" s="24" t="s">
        <v>362</v>
      </c>
      <c r="E61" s="273">
        <v>27</v>
      </c>
      <c r="F61" s="24" t="s">
        <v>2704</v>
      </c>
      <c r="G61" s="24" t="s">
        <v>2705</v>
      </c>
      <c r="H61" s="24" t="s">
        <v>2706</v>
      </c>
      <c r="K61" s="28"/>
    </row>
    <row r="62" spans="1:11" ht="25.5">
      <c r="A62" s="24">
        <v>6</v>
      </c>
      <c r="B62" s="24" t="s">
        <v>2707</v>
      </c>
      <c r="C62" s="6" t="s">
        <v>361</v>
      </c>
      <c r="D62" s="24" t="s">
        <v>362</v>
      </c>
      <c r="E62" s="273">
        <v>16</v>
      </c>
      <c r="F62" s="24" t="s">
        <v>2708</v>
      </c>
      <c r="G62" s="24" t="s">
        <v>2709</v>
      </c>
      <c r="H62" s="24" t="s">
        <v>2710</v>
      </c>
      <c r="K62" s="28"/>
    </row>
    <row r="63" spans="1:11" ht="38.25">
      <c r="A63" s="24">
        <v>7</v>
      </c>
      <c r="B63" s="24" t="s">
        <v>2711</v>
      </c>
      <c r="C63" s="6" t="s">
        <v>361</v>
      </c>
      <c r="D63" s="24" t="s">
        <v>362</v>
      </c>
      <c r="E63" s="273">
        <v>77</v>
      </c>
      <c r="F63" s="24" t="s">
        <v>2712</v>
      </c>
      <c r="G63" s="24" t="s">
        <v>2713</v>
      </c>
      <c r="H63" s="24" t="s">
        <v>2945</v>
      </c>
      <c r="K63" s="28"/>
    </row>
    <row r="64" spans="1:11" ht="25.5">
      <c r="A64" s="24">
        <v>8</v>
      </c>
      <c r="B64" s="24" t="s">
        <v>2714</v>
      </c>
      <c r="C64" s="6" t="s">
        <v>361</v>
      </c>
      <c r="D64" s="24" t="s">
        <v>362</v>
      </c>
      <c r="E64" s="273">
        <v>437</v>
      </c>
      <c r="F64" s="24" t="s">
        <v>2715</v>
      </c>
      <c r="G64" s="24" t="s">
        <v>2716</v>
      </c>
      <c r="H64" s="24" t="s">
        <v>2717</v>
      </c>
      <c r="K64" s="28"/>
    </row>
    <row r="65" spans="1:11" ht="38.25">
      <c r="A65" s="24">
        <v>9</v>
      </c>
      <c r="B65" s="24" t="s">
        <v>2718</v>
      </c>
      <c r="C65" s="6" t="s">
        <v>361</v>
      </c>
      <c r="D65" s="24" t="s">
        <v>362</v>
      </c>
      <c r="E65" s="273">
        <v>109</v>
      </c>
      <c r="F65" s="24" t="s">
        <v>2719</v>
      </c>
      <c r="G65" s="24" t="s">
        <v>2720</v>
      </c>
      <c r="H65" s="24" t="s">
        <v>2946</v>
      </c>
      <c r="K65" s="28"/>
    </row>
    <row r="66" spans="1:11" ht="25.5">
      <c r="A66" s="24">
        <v>10</v>
      </c>
      <c r="B66" s="24" t="s">
        <v>2721</v>
      </c>
      <c r="C66" s="6" t="s">
        <v>361</v>
      </c>
      <c r="D66" s="24" t="s">
        <v>362</v>
      </c>
      <c r="E66" s="273">
        <v>117.8</v>
      </c>
      <c r="F66" s="24" t="s">
        <v>2722</v>
      </c>
      <c r="G66" s="24" t="s">
        <v>2723</v>
      </c>
      <c r="H66" s="24" t="s">
        <v>2947</v>
      </c>
      <c r="K66" s="28"/>
    </row>
    <row r="67" spans="1:11" ht="25.5">
      <c r="A67" s="24">
        <v>11</v>
      </c>
      <c r="B67" s="24"/>
      <c r="C67" s="6" t="s">
        <v>361</v>
      </c>
      <c r="D67" s="24" t="s">
        <v>362</v>
      </c>
      <c r="E67" s="273">
        <v>34.378700000000002</v>
      </c>
      <c r="F67" s="329"/>
      <c r="G67" s="329"/>
      <c r="H67" s="24" t="s">
        <v>22510</v>
      </c>
      <c r="K67" s="28"/>
    </row>
    <row r="68" spans="1:11" ht="38.25">
      <c r="A68" s="327"/>
      <c r="B68" s="327" t="s">
        <v>729</v>
      </c>
      <c r="C68" s="331">
        <v>11</v>
      </c>
      <c r="D68" s="327"/>
      <c r="E68" s="570">
        <f>SUM(E57:E67)</f>
        <v>2999.8987000000002</v>
      </c>
      <c r="F68" s="327"/>
      <c r="G68" s="327"/>
      <c r="H68" s="327"/>
      <c r="K68" s="28"/>
    </row>
    <row r="69" spans="1:11" ht="25.5">
      <c r="A69" s="24">
        <v>1</v>
      </c>
      <c r="B69" s="24" t="s">
        <v>2724</v>
      </c>
      <c r="C69" s="6" t="s">
        <v>361</v>
      </c>
      <c r="D69" s="24" t="s">
        <v>2725</v>
      </c>
      <c r="E69" s="273">
        <v>3</v>
      </c>
      <c r="F69" s="24" t="s">
        <v>2948</v>
      </c>
      <c r="G69" s="24" t="s">
        <v>2726</v>
      </c>
      <c r="H69" s="24" t="s">
        <v>2727</v>
      </c>
      <c r="K69" s="28"/>
    </row>
    <row r="70" spans="1:11" ht="25.5">
      <c r="A70" s="24">
        <v>2</v>
      </c>
      <c r="B70" s="24" t="s">
        <v>2728</v>
      </c>
      <c r="C70" s="6" t="s">
        <v>361</v>
      </c>
      <c r="D70" s="24" t="s">
        <v>2725</v>
      </c>
      <c r="E70" s="273">
        <v>5</v>
      </c>
      <c r="F70" s="24" t="s">
        <v>2715</v>
      </c>
      <c r="G70" s="24" t="s">
        <v>2716</v>
      </c>
      <c r="H70" s="24" t="s">
        <v>2729</v>
      </c>
      <c r="K70" s="28"/>
    </row>
    <row r="71" spans="1:11" ht="25.5">
      <c r="A71" s="24">
        <v>3</v>
      </c>
      <c r="B71" s="24" t="s">
        <v>2730</v>
      </c>
      <c r="C71" s="6" t="s">
        <v>361</v>
      </c>
      <c r="D71" s="24" t="s">
        <v>2725</v>
      </c>
      <c r="E71" s="273">
        <v>2</v>
      </c>
      <c r="F71" s="24" t="s">
        <v>2731</v>
      </c>
      <c r="G71" s="24" t="s">
        <v>2732</v>
      </c>
      <c r="H71" s="24" t="s">
        <v>2727</v>
      </c>
      <c r="K71" s="28"/>
    </row>
    <row r="72" spans="1:11" ht="25.5">
      <c r="A72" s="24">
        <v>4</v>
      </c>
      <c r="B72" s="24" t="s">
        <v>2733</v>
      </c>
      <c r="C72" s="6" t="s">
        <v>361</v>
      </c>
      <c r="D72" s="24" t="s">
        <v>2725</v>
      </c>
      <c r="E72" s="273">
        <v>0.5</v>
      </c>
      <c r="F72" s="24" t="s">
        <v>2734</v>
      </c>
      <c r="G72" s="24" t="s">
        <v>2735</v>
      </c>
      <c r="H72" s="24" t="s">
        <v>2736</v>
      </c>
      <c r="K72" s="28"/>
    </row>
    <row r="73" spans="1:11" ht="25.5">
      <c r="A73" s="24">
        <v>5</v>
      </c>
      <c r="B73" s="24" t="s">
        <v>2737</v>
      </c>
      <c r="C73" s="6" t="s">
        <v>361</v>
      </c>
      <c r="D73" s="24" t="s">
        <v>2725</v>
      </c>
      <c r="E73" s="273">
        <v>12.9</v>
      </c>
      <c r="F73" s="24" t="s">
        <v>2738</v>
      </c>
      <c r="G73" s="24" t="s">
        <v>2739</v>
      </c>
      <c r="H73" s="24" t="s">
        <v>2740</v>
      </c>
      <c r="K73" s="28"/>
    </row>
    <row r="74" spans="1:11" ht="38.25">
      <c r="A74" s="327"/>
      <c r="B74" s="327" t="s">
        <v>2949</v>
      </c>
      <c r="C74" s="331">
        <v>5</v>
      </c>
      <c r="D74" s="327"/>
      <c r="E74" s="570">
        <f>SUM(E69:E73)</f>
        <v>23.4</v>
      </c>
      <c r="F74" s="327"/>
      <c r="G74" s="327"/>
      <c r="H74" s="327"/>
      <c r="K74" s="28"/>
    </row>
    <row r="75" spans="1:11" ht="38.25">
      <c r="A75" s="24">
        <v>1</v>
      </c>
      <c r="B75" s="24" t="s">
        <v>2741</v>
      </c>
      <c r="C75" s="6" t="s">
        <v>361</v>
      </c>
      <c r="D75" s="24" t="s">
        <v>2634</v>
      </c>
      <c r="E75" s="273">
        <v>468.7</v>
      </c>
      <c r="F75" s="24" t="s">
        <v>2742</v>
      </c>
      <c r="G75" s="24" t="s">
        <v>2743</v>
      </c>
      <c r="H75" s="24" t="s">
        <v>2950</v>
      </c>
      <c r="K75" s="28"/>
    </row>
    <row r="76" spans="1:11" ht="38.25">
      <c r="A76" s="24">
        <v>2</v>
      </c>
      <c r="B76" s="24" t="s">
        <v>2744</v>
      </c>
      <c r="C76" s="6" t="s">
        <v>361</v>
      </c>
      <c r="D76" s="24" t="s">
        <v>2634</v>
      </c>
      <c r="E76" s="273">
        <v>79.5</v>
      </c>
      <c r="F76" s="24" t="s">
        <v>2951</v>
      </c>
      <c r="G76" s="24" t="s">
        <v>2688</v>
      </c>
      <c r="H76" s="24" t="s">
        <v>2952</v>
      </c>
      <c r="K76" s="28"/>
    </row>
    <row r="77" spans="1:11" ht="38.25">
      <c r="A77" s="327"/>
      <c r="B77" s="327" t="s">
        <v>730</v>
      </c>
      <c r="C77" s="331">
        <v>2</v>
      </c>
      <c r="D77" s="327"/>
      <c r="E77" s="570">
        <f>SUM(E75:E76)</f>
        <v>548.20000000000005</v>
      </c>
      <c r="F77" s="327"/>
      <c r="G77" s="327"/>
      <c r="H77" s="327"/>
      <c r="K77" s="28"/>
    </row>
    <row r="78" spans="1:11" ht="38.25">
      <c r="A78" s="24">
        <v>1</v>
      </c>
      <c r="B78" s="24" t="s">
        <v>2745</v>
      </c>
      <c r="C78" s="6" t="s">
        <v>361</v>
      </c>
      <c r="D78" s="24" t="s">
        <v>592</v>
      </c>
      <c r="E78" s="273">
        <v>1678</v>
      </c>
      <c r="F78" s="24" t="s">
        <v>2953</v>
      </c>
      <c r="G78" s="24" t="s">
        <v>2954</v>
      </c>
      <c r="H78" s="24" t="s">
        <v>2955</v>
      </c>
      <c r="K78" s="28"/>
    </row>
    <row r="79" spans="1:11" ht="38.25">
      <c r="A79" s="24">
        <v>2</v>
      </c>
      <c r="B79" s="24" t="s">
        <v>2746</v>
      </c>
      <c r="C79" s="6" t="s">
        <v>361</v>
      </c>
      <c r="D79" s="24" t="s">
        <v>592</v>
      </c>
      <c r="E79" s="273">
        <v>590</v>
      </c>
      <c r="F79" s="24" t="s">
        <v>2747</v>
      </c>
      <c r="G79" s="24" t="s">
        <v>2665</v>
      </c>
      <c r="H79" s="24" t="s">
        <v>2957</v>
      </c>
      <c r="K79" s="28"/>
    </row>
    <row r="80" spans="1:11" ht="38.25">
      <c r="A80" s="24">
        <v>3</v>
      </c>
      <c r="B80" s="24" t="s">
        <v>2748</v>
      </c>
      <c r="C80" s="6" t="s">
        <v>361</v>
      </c>
      <c r="D80" s="24" t="s">
        <v>592</v>
      </c>
      <c r="E80" s="273">
        <v>565</v>
      </c>
      <c r="F80" s="24" t="s">
        <v>2958</v>
      </c>
      <c r="G80" s="24" t="s">
        <v>2749</v>
      </c>
      <c r="H80" s="24" t="s">
        <v>2959</v>
      </c>
      <c r="K80" s="28"/>
    </row>
    <row r="81" spans="1:11" ht="38.25">
      <c r="A81" s="24">
        <v>4</v>
      </c>
      <c r="B81" s="24" t="s">
        <v>2750</v>
      </c>
      <c r="C81" s="6" t="s">
        <v>361</v>
      </c>
      <c r="D81" s="24" t="s">
        <v>592</v>
      </c>
      <c r="E81" s="273">
        <v>100</v>
      </c>
      <c r="F81" s="24" t="s">
        <v>2960</v>
      </c>
      <c r="G81" s="24" t="s">
        <v>2749</v>
      </c>
      <c r="H81" s="24" t="s">
        <v>2961</v>
      </c>
      <c r="K81" s="28"/>
    </row>
    <row r="82" spans="1:11" ht="38.25">
      <c r="A82" s="24">
        <v>5</v>
      </c>
      <c r="B82" s="24" t="s">
        <v>2751</v>
      </c>
      <c r="C82" s="6" t="s">
        <v>361</v>
      </c>
      <c r="D82" s="24" t="s">
        <v>592</v>
      </c>
      <c r="E82" s="273">
        <v>129</v>
      </c>
      <c r="F82" s="24" t="s">
        <v>2962</v>
      </c>
      <c r="G82" s="24" t="s">
        <v>2749</v>
      </c>
      <c r="H82" s="24" t="s">
        <v>2963</v>
      </c>
      <c r="K82" s="28"/>
    </row>
    <row r="83" spans="1:11" ht="38.25">
      <c r="A83" s="24">
        <v>6</v>
      </c>
      <c r="B83" s="24" t="s">
        <v>2752</v>
      </c>
      <c r="C83" s="6" t="s">
        <v>361</v>
      </c>
      <c r="D83" s="24" t="s">
        <v>592</v>
      </c>
      <c r="E83" s="273">
        <v>1290</v>
      </c>
      <c r="F83" s="24" t="s">
        <v>2753</v>
      </c>
      <c r="G83" s="24" t="s">
        <v>2668</v>
      </c>
      <c r="H83" s="24" t="s">
        <v>2964</v>
      </c>
      <c r="K83" s="28"/>
    </row>
    <row r="84" spans="1:11" ht="25.5">
      <c r="A84" s="327"/>
      <c r="B84" s="327" t="s">
        <v>2965</v>
      </c>
      <c r="C84" s="331">
        <v>6</v>
      </c>
      <c r="D84" s="327"/>
      <c r="E84" s="570">
        <f>SUM(E78:E83)</f>
        <v>4352</v>
      </c>
      <c r="F84" s="327"/>
      <c r="G84" s="327"/>
      <c r="H84" s="327"/>
      <c r="K84" s="28"/>
    </row>
    <row r="85" spans="1:11" ht="38.25">
      <c r="A85" s="24">
        <v>1</v>
      </c>
      <c r="B85" s="24" t="s">
        <v>2754</v>
      </c>
      <c r="C85" s="6" t="s">
        <v>361</v>
      </c>
      <c r="D85" s="24" t="s">
        <v>407</v>
      </c>
      <c r="E85" s="273">
        <v>250</v>
      </c>
      <c r="F85" s="24" t="s">
        <v>2966</v>
      </c>
      <c r="G85" s="24" t="s">
        <v>2622</v>
      </c>
      <c r="H85" s="24" t="s">
        <v>2967</v>
      </c>
      <c r="K85" s="28"/>
    </row>
    <row r="86" spans="1:11" ht="25.5">
      <c r="A86" s="24">
        <v>2</v>
      </c>
      <c r="B86" s="24" t="s">
        <v>2755</v>
      </c>
      <c r="C86" s="6" t="s">
        <v>361</v>
      </c>
      <c r="D86" s="24" t="s">
        <v>407</v>
      </c>
      <c r="E86" s="273">
        <v>12</v>
      </c>
      <c r="F86" s="24" t="s">
        <v>2968</v>
      </c>
      <c r="G86" s="24" t="s">
        <v>2756</v>
      </c>
      <c r="H86" s="24" t="s">
        <v>2969</v>
      </c>
      <c r="K86" s="28"/>
    </row>
    <row r="87" spans="1:11" ht="25.5">
      <c r="A87" s="24">
        <v>3</v>
      </c>
      <c r="B87" s="24" t="s">
        <v>2757</v>
      </c>
      <c r="C87" s="6" t="s">
        <v>361</v>
      </c>
      <c r="D87" s="24" t="s">
        <v>407</v>
      </c>
      <c r="E87" s="273">
        <v>9</v>
      </c>
      <c r="F87" s="24" t="s">
        <v>2758</v>
      </c>
      <c r="G87" s="24" t="s">
        <v>2759</v>
      </c>
      <c r="H87" s="24" t="s">
        <v>2760</v>
      </c>
      <c r="K87" s="28"/>
    </row>
    <row r="88" spans="1:11" ht="25.5">
      <c r="A88" s="24">
        <v>4</v>
      </c>
      <c r="B88" s="24" t="s">
        <v>2761</v>
      </c>
      <c r="C88" s="6" t="s">
        <v>361</v>
      </c>
      <c r="D88" s="24" t="s">
        <v>407</v>
      </c>
      <c r="E88" s="273">
        <v>50</v>
      </c>
      <c r="F88" s="24" t="s">
        <v>2762</v>
      </c>
      <c r="G88" s="24" t="s">
        <v>2763</v>
      </c>
      <c r="H88" s="24" t="s">
        <v>2764</v>
      </c>
      <c r="K88" s="28"/>
    </row>
    <row r="89" spans="1:11" ht="38.25">
      <c r="A89" s="24">
        <v>5</v>
      </c>
      <c r="B89" s="24" t="s">
        <v>2765</v>
      </c>
      <c r="C89" s="6" t="s">
        <v>361</v>
      </c>
      <c r="D89" s="24" t="s">
        <v>407</v>
      </c>
      <c r="E89" s="273">
        <v>342.3</v>
      </c>
      <c r="F89" s="24" t="s">
        <v>2970</v>
      </c>
      <c r="G89" s="24" t="s">
        <v>2766</v>
      </c>
      <c r="H89" s="24" t="s">
        <v>2971</v>
      </c>
      <c r="K89" s="28"/>
    </row>
    <row r="90" spans="1:11" ht="25.5">
      <c r="A90" s="24">
        <v>6</v>
      </c>
      <c r="B90" s="24" t="s">
        <v>2767</v>
      </c>
      <c r="C90" s="6" t="s">
        <v>361</v>
      </c>
      <c r="D90" s="24" t="s">
        <v>407</v>
      </c>
      <c r="E90" s="273">
        <v>5</v>
      </c>
      <c r="F90" s="24" t="s">
        <v>2972</v>
      </c>
      <c r="G90" s="24" t="s">
        <v>2768</v>
      </c>
      <c r="H90" s="24" t="s">
        <v>2769</v>
      </c>
      <c r="K90" s="28"/>
    </row>
    <row r="91" spans="1:11" ht="25.5">
      <c r="A91" s="24">
        <v>7</v>
      </c>
      <c r="B91" s="24" t="s">
        <v>2770</v>
      </c>
      <c r="C91" s="6" t="s">
        <v>361</v>
      </c>
      <c r="D91" s="24" t="s">
        <v>407</v>
      </c>
      <c r="E91" s="273">
        <v>5</v>
      </c>
      <c r="F91" s="24" t="s">
        <v>2771</v>
      </c>
      <c r="G91" s="24" t="s">
        <v>2768</v>
      </c>
      <c r="H91" s="24" t="s">
        <v>2764</v>
      </c>
      <c r="K91" s="28"/>
    </row>
    <row r="92" spans="1:11" ht="51">
      <c r="A92" s="24">
        <v>8</v>
      </c>
      <c r="B92" s="24" t="s">
        <v>2772</v>
      </c>
      <c r="C92" s="6" t="s">
        <v>361</v>
      </c>
      <c r="D92" s="24" t="s">
        <v>407</v>
      </c>
      <c r="E92" s="273">
        <v>290</v>
      </c>
      <c r="F92" s="24" t="s">
        <v>2773</v>
      </c>
      <c r="G92" s="24" t="s">
        <v>2774</v>
      </c>
      <c r="H92" s="24" t="s">
        <v>22513</v>
      </c>
      <c r="K92" s="28"/>
    </row>
    <row r="93" spans="1:11" ht="25.5">
      <c r="A93" s="24">
        <v>9</v>
      </c>
      <c r="B93" s="24" t="s">
        <v>2775</v>
      </c>
      <c r="C93" s="6" t="s">
        <v>361</v>
      </c>
      <c r="D93" s="24" t="s">
        <v>407</v>
      </c>
      <c r="E93" s="273">
        <v>18</v>
      </c>
      <c r="F93" s="24" t="s">
        <v>2776</v>
      </c>
      <c r="G93" s="24" t="s">
        <v>2774</v>
      </c>
      <c r="H93" s="24" t="s">
        <v>2769</v>
      </c>
      <c r="K93" s="28"/>
    </row>
    <row r="94" spans="1:11" ht="25.5">
      <c r="A94" s="24">
        <v>10</v>
      </c>
      <c r="B94" s="24" t="s">
        <v>2777</v>
      </c>
      <c r="C94" s="6" t="s">
        <v>361</v>
      </c>
      <c r="D94" s="24" t="s">
        <v>407</v>
      </c>
      <c r="E94" s="273">
        <v>37</v>
      </c>
      <c r="F94" s="24" t="s">
        <v>2778</v>
      </c>
      <c r="G94" s="24" t="s">
        <v>2779</v>
      </c>
      <c r="H94" s="24" t="s">
        <v>2780</v>
      </c>
      <c r="K94" s="28"/>
    </row>
    <row r="95" spans="1:11" ht="25.5">
      <c r="A95" s="24">
        <v>11</v>
      </c>
      <c r="B95" s="24" t="s">
        <v>2781</v>
      </c>
      <c r="C95" s="6" t="s">
        <v>361</v>
      </c>
      <c r="D95" s="24" t="s">
        <v>407</v>
      </c>
      <c r="E95" s="273">
        <v>30.8</v>
      </c>
      <c r="F95" s="24" t="s">
        <v>2778</v>
      </c>
      <c r="G95" s="24" t="s">
        <v>2779</v>
      </c>
      <c r="H95" s="24" t="s">
        <v>2780</v>
      </c>
      <c r="K95" s="28"/>
    </row>
    <row r="96" spans="1:11" ht="25.5">
      <c r="A96" s="24">
        <v>12</v>
      </c>
      <c r="B96" s="24" t="s">
        <v>2782</v>
      </c>
      <c r="C96" s="6" t="s">
        <v>361</v>
      </c>
      <c r="D96" s="24" t="s">
        <v>407</v>
      </c>
      <c r="E96" s="273">
        <v>38</v>
      </c>
      <c r="F96" s="24" t="s">
        <v>2783</v>
      </c>
      <c r="G96" s="24" t="s">
        <v>2784</v>
      </c>
      <c r="H96" s="24" t="s">
        <v>2780</v>
      </c>
      <c r="K96" s="28"/>
    </row>
    <row r="97" spans="1:11" ht="38.25">
      <c r="A97" s="24">
        <v>13</v>
      </c>
      <c r="B97" s="24" t="s">
        <v>2785</v>
      </c>
      <c r="C97" s="6" t="s">
        <v>361</v>
      </c>
      <c r="D97" s="24" t="s">
        <v>407</v>
      </c>
      <c r="E97" s="273">
        <v>168.3</v>
      </c>
      <c r="F97" s="24" t="s">
        <v>2786</v>
      </c>
      <c r="G97" s="24" t="s">
        <v>2779</v>
      </c>
      <c r="H97" s="24" t="s">
        <v>2780</v>
      </c>
      <c r="K97" s="28"/>
    </row>
    <row r="98" spans="1:11" ht="25.5">
      <c r="A98" s="24">
        <v>14</v>
      </c>
      <c r="B98" s="24" t="s">
        <v>2787</v>
      </c>
      <c r="C98" s="6" t="s">
        <v>361</v>
      </c>
      <c r="D98" s="24" t="s">
        <v>407</v>
      </c>
      <c r="E98" s="273">
        <v>58.6</v>
      </c>
      <c r="F98" s="24" t="s">
        <v>2788</v>
      </c>
      <c r="G98" s="24" t="s">
        <v>2668</v>
      </c>
      <c r="H98" s="24" t="s">
        <v>2789</v>
      </c>
      <c r="K98" s="28"/>
    </row>
    <row r="99" spans="1:11" ht="51">
      <c r="A99" s="24">
        <v>15</v>
      </c>
      <c r="B99" s="24" t="s">
        <v>2318</v>
      </c>
      <c r="C99" s="6" t="s">
        <v>361</v>
      </c>
      <c r="D99" s="24" t="s">
        <v>407</v>
      </c>
      <c r="E99" s="273">
        <v>5</v>
      </c>
      <c r="F99" s="24" t="s">
        <v>2790</v>
      </c>
      <c r="G99" s="24" t="s">
        <v>2791</v>
      </c>
      <c r="H99" s="24" t="s">
        <v>2973</v>
      </c>
      <c r="K99" s="28"/>
    </row>
    <row r="100" spans="1:11" ht="25.5">
      <c r="A100" s="24">
        <v>16</v>
      </c>
      <c r="B100" s="24" t="s">
        <v>2792</v>
      </c>
      <c r="C100" s="6" t="s">
        <v>361</v>
      </c>
      <c r="D100" s="24" t="s">
        <v>407</v>
      </c>
      <c r="E100" s="273">
        <v>55</v>
      </c>
      <c r="F100" s="24" t="s">
        <v>2974</v>
      </c>
      <c r="G100" s="24" t="s">
        <v>2793</v>
      </c>
      <c r="H100" s="24" t="s">
        <v>2975</v>
      </c>
      <c r="K100" s="28"/>
    </row>
    <row r="101" spans="1:11" ht="25.5">
      <c r="A101" s="24">
        <v>17</v>
      </c>
      <c r="B101" s="24" t="s">
        <v>2794</v>
      </c>
      <c r="C101" s="6" t="s">
        <v>361</v>
      </c>
      <c r="D101" s="24" t="s">
        <v>407</v>
      </c>
      <c r="E101" s="273">
        <v>100</v>
      </c>
      <c r="F101" s="24" t="s">
        <v>2795</v>
      </c>
      <c r="G101" s="24" t="s">
        <v>2796</v>
      </c>
      <c r="H101" s="24" t="s">
        <v>2797</v>
      </c>
      <c r="K101" s="28"/>
    </row>
    <row r="102" spans="1:11" ht="25.5">
      <c r="A102" s="24">
        <v>18</v>
      </c>
      <c r="B102" s="24" t="s">
        <v>2798</v>
      </c>
      <c r="C102" s="6" t="s">
        <v>361</v>
      </c>
      <c r="D102" s="24" t="s">
        <v>407</v>
      </c>
      <c r="E102" s="273">
        <v>102.9</v>
      </c>
      <c r="F102" s="24" t="s">
        <v>2799</v>
      </c>
      <c r="G102" s="24" t="s">
        <v>2800</v>
      </c>
      <c r="H102" s="24" t="s">
        <v>2801</v>
      </c>
      <c r="K102" s="28"/>
    </row>
    <row r="103" spans="1:11" ht="25.5">
      <c r="A103" s="24">
        <v>19</v>
      </c>
      <c r="B103" s="24" t="s">
        <v>2802</v>
      </c>
      <c r="C103" s="6" t="s">
        <v>361</v>
      </c>
      <c r="D103" s="24" t="s">
        <v>407</v>
      </c>
      <c r="E103" s="273">
        <v>65</v>
      </c>
      <c r="F103" s="24" t="s">
        <v>2979</v>
      </c>
      <c r="G103" s="24" t="s">
        <v>2803</v>
      </c>
      <c r="H103" s="24" t="s">
        <v>2804</v>
      </c>
      <c r="K103" s="28"/>
    </row>
    <row r="104" spans="1:11" ht="25.5">
      <c r="A104" s="24">
        <v>20</v>
      </c>
      <c r="B104" s="24" t="s">
        <v>2805</v>
      </c>
      <c r="C104" s="6" t="s">
        <v>361</v>
      </c>
      <c r="D104" s="24" t="s">
        <v>407</v>
      </c>
      <c r="E104" s="273">
        <v>107.4</v>
      </c>
      <c r="F104" s="24" t="s">
        <v>2976</v>
      </c>
      <c r="G104" s="24" t="s">
        <v>2806</v>
      </c>
      <c r="H104" s="24" t="s">
        <v>2807</v>
      </c>
      <c r="K104" s="28"/>
    </row>
    <row r="105" spans="1:11" ht="38.25">
      <c r="A105" s="24">
        <v>21</v>
      </c>
      <c r="B105" s="24" t="s">
        <v>2808</v>
      </c>
      <c r="C105" s="6" t="s">
        <v>361</v>
      </c>
      <c r="D105" s="24" t="s">
        <v>407</v>
      </c>
      <c r="E105" s="273">
        <v>325.92</v>
      </c>
      <c r="F105" s="24" t="s">
        <v>2809</v>
      </c>
      <c r="G105" s="24" t="s">
        <v>2810</v>
      </c>
      <c r="H105" s="24" t="s">
        <v>2977</v>
      </c>
      <c r="K105" s="28"/>
    </row>
    <row r="106" spans="1:11" ht="25.5">
      <c r="A106" s="327"/>
      <c r="B106" s="327" t="s">
        <v>2978</v>
      </c>
      <c r="C106" s="331">
        <v>21</v>
      </c>
      <c r="D106" s="327"/>
      <c r="E106" s="570">
        <f>SUM(E85:E105)</f>
        <v>2075.2199999999998</v>
      </c>
      <c r="F106" s="327"/>
      <c r="G106" s="327"/>
      <c r="H106" s="327"/>
      <c r="K106" s="28"/>
    </row>
    <row r="107" spans="1:11" ht="25.5">
      <c r="A107" s="326"/>
      <c r="B107" s="326" t="s">
        <v>2980</v>
      </c>
      <c r="C107" s="457">
        <f>C106+C84+C77+C74+C68</f>
        <v>45</v>
      </c>
      <c r="D107" s="457"/>
      <c r="E107" s="569">
        <f>E106+E84+E77+E74+E68</f>
        <v>9998.7186999999994</v>
      </c>
      <c r="F107" s="326"/>
      <c r="G107" s="326"/>
      <c r="H107" s="326"/>
      <c r="K107" s="28"/>
    </row>
    <row r="108" spans="1:11" ht="25.5">
      <c r="A108" s="24">
        <v>1</v>
      </c>
      <c r="B108" s="24" t="s">
        <v>2981</v>
      </c>
      <c r="C108" s="6" t="s">
        <v>373</v>
      </c>
      <c r="D108" s="24" t="s">
        <v>458</v>
      </c>
      <c r="E108" s="273">
        <v>0.2</v>
      </c>
      <c r="F108" s="24" t="s">
        <v>2811</v>
      </c>
      <c r="G108" s="24" t="s">
        <v>2812</v>
      </c>
      <c r="H108" s="24" t="s">
        <v>2956</v>
      </c>
      <c r="K108" s="28"/>
    </row>
    <row r="109" spans="1:11" ht="25.5">
      <c r="A109" s="24">
        <v>2</v>
      </c>
      <c r="B109" s="24" t="s">
        <v>2813</v>
      </c>
      <c r="C109" s="6" t="s">
        <v>373</v>
      </c>
      <c r="D109" s="24" t="s">
        <v>458</v>
      </c>
      <c r="E109" s="273">
        <v>5</v>
      </c>
      <c r="F109" s="24" t="s">
        <v>2814</v>
      </c>
      <c r="G109" s="24" t="s">
        <v>2815</v>
      </c>
      <c r="H109" s="24" t="s">
        <v>2982</v>
      </c>
      <c r="K109" s="28"/>
    </row>
    <row r="110" spans="1:11" ht="25.5">
      <c r="A110" s="24">
        <v>3</v>
      </c>
      <c r="B110" s="24" t="s">
        <v>2816</v>
      </c>
      <c r="C110" s="6" t="s">
        <v>373</v>
      </c>
      <c r="D110" s="24" t="s">
        <v>458</v>
      </c>
      <c r="E110" s="273">
        <v>2</v>
      </c>
      <c r="F110" s="24" t="s">
        <v>2817</v>
      </c>
      <c r="G110" s="24" t="s">
        <v>2695</v>
      </c>
      <c r="H110" s="24" t="s">
        <v>2983</v>
      </c>
      <c r="K110" s="28"/>
    </row>
    <row r="111" spans="1:11" ht="25.5">
      <c r="A111" s="24">
        <v>4</v>
      </c>
      <c r="B111" s="24" t="s">
        <v>2818</v>
      </c>
      <c r="C111" s="6" t="s">
        <v>373</v>
      </c>
      <c r="D111" s="24" t="s">
        <v>458</v>
      </c>
      <c r="E111" s="273">
        <v>0.01</v>
      </c>
      <c r="F111" s="24" t="s">
        <v>2819</v>
      </c>
      <c r="G111" s="24" t="s">
        <v>2820</v>
      </c>
      <c r="H111" s="24" t="s">
        <v>2984</v>
      </c>
      <c r="K111" s="28"/>
    </row>
    <row r="112" spans="1:11" ht="25.5">
      <c r="A112" s="24">
        <v>5</v>
      </c>
      <c r="B112" s="24" t="s">
        <v>2821</v>
      </c>
      <c r="C112" s="6" t="s">
        <v>373</v>
      </c>
      <c r="D112" s="24" t="s">
        <v>458</v>
      </c>
      <c r="E112" s="273">
        <v>0.5</v>
      </c>
      <c r="F112" s="24" t="s">
        <v>2985</v>
      </c>
      <c r="G112" s="24" t="s">
        <v>2659</v>
      </c>
      <c r="H112" s="24" t="s">
        <v>2986</v>
      </c>
      <c r="K112" s="28"/>
    </row>
    <row r="113" spans="1:11" ht="25.5">
      <c r="A113" s="24">
        <v>6</v>
      </c>
      <c r="B113" s="24" t="s">
        <v>2822</v>
      </c>
      <c r="C113" s="6" t="s">
        <v>373</v>
      </c>
      <c r="D113" s="24" t="s">
        <v>458</v>
      </c>
      <c r="E113" s="273">
        <v>0.5</v>
      </c>
      <c r="F113" s="24" t="s">
        <v>2985</v>
      </c>
      <c r="G113" s="24" t="s">
        <v>2659</v>
      </c>
      <c r="H113" s="24" t="s">
        <v>2987</v>
      </c>
      <c r="K113" s="28"/>
    </row>
    <row r="114" spans="1:11" ht="25.5">
      <c r="A114" s="24">
        <v>7</v>
      </c>
      <c r="B114" s="24" t="s">
        <v>2823</v>
      </c>
      <c r="C114" s="6" t="s">
        <v>373</v>
      </c>
      <c r="D114" s="24" t="s">
        <v>458</v>
      </c>
      <c r="E114" s="273">
        <v>2</v>
      </c>
      <c r="F114" s="24" t="s">
        <v>2988</v>
      </c>
      <c r="G114" s="24" t="s">
        <v>2824</v>
      </c>
      <c r="H114" s="24" t="s">
        <v>2989</v>
      </c>
      <c r="K114" s="28"/>
    </row>
    <row r="115" spans="1:11" ht="25.5">
      <c r="A115" s="24">
        <v>8</v>
      </c>
      <c r="B115" s="24" t="s">
        <v>2825</v>
      </c>
      <c r="C115" s="6" t="s">
        <v>373</v>
      </c>
      <c r="D115" s="24" t="s">
        <v>458</v>
      </c>
      <c r="E115" s="273">
        <v>0.35</v>
      </c>
      <c r="F115" s="24" t="s">
        <v>2826</v>
      </c>
      <c r="G115" s="24" t="s">
        <v>2827</v>
      </c>
      <c r="H115" s="24" t="s">
        <v>2990</v>
      </c>
      <c r="K115" s="28"/>
    </row>
    <row r="116" spans="1:11" ht="25.5">
      <c r="A116" s="24">
        <v>9</v>
      </c>
      <c r="B116" s="24" t="s">
        <v>2828</v>
      </c>
      <c r="C116" s="6" t="s">
        <v>373</v>
      </c>
      <c r="D116" s="24" t="s">
        <v>458</v>
      </c>
      <c r="E116" s="273">
        <v>5</v>
      </c>
      <c r="F116" s="24" t="s">
        <v>2829</v>
      </c>
      <c r="G116" s="24" t="s">
        <v>2830</v>
      </c>
      <c r="H116" s="24" t="s">
        <v>2769</v>
      </c>
      <c r="K116" s="28"/>
    </row>
    <row r="117" spans="1:11" ht="25.5">
      <c r="A117" s="24">
        <v>10</v>
      </c>
      <c r="B117" s="24" t="s">
        <v>2831</v>
      </c>
      <c r="C117" s="6" t="s">
        <v>373</v>
      </c>
      <c r="D117" s="24" t="s">
        <v>458</v>
      </c>
      <c r="E117" s="273">
        <v>15</v>
      </c>
      <c r="F117" s="24" t="s">
        <v>2832</v>
      </c>
      <c r="G117" s="24" t="s">
        <v>2833</v>
      </c>
      <c r="H117" s="24" t="s">
        <v>2834</v>
      </c>
      <c r="K117" s="28"/>
    </row>
    <row r="118" spans="1:11" ht="25.5">
      <c r="A118" s="327"/>
      <c r="B118" s="327" t="s">
        <v>2991</v>
      </c>
      <c r="C118" s="331">
        <v>10</v>
      </c>
      <c r="D118" s="327"/>
      <c r="E118" s="570">
        <f>SUM(E108:E117)</f>
        <v>30.560000000000002</v>
      </c>
      <c r="F118" s="327"/>
      <c r="G118" s="327"/>
      <c r="H118" s="327"/>
      <c r="K118" s="28"/>
    </row>
    <row r="119" spans="1:11" ht="38.25">
      <c r="A119" s="24">
        <v>1</v>
      </c>
      <c r="B119" s="24" t="s">
        <v>2835</v>
      </c>
      <c r="C119" s="6" t="s">
        <v>373</v>
      </c>
      <c r="D119" s="24" t="s">
        <v>734</v>
      </c>
      <c r="E119" s="273">
        <v>4.3</v>
      </c>
      <c r="F119" s="24" t="s">
        <v>2836</v>
      </c>
      <c r="G119" s="24" t="s">
        <v>2837</v>
      </c>
      <c r="H119" s="24" t="s">
        <v>2992</v>
      </c>
      <c r="K119" s="28"/>
    </row>
    <row r="120" spans="1:11" ht="38.25">
      <c r="A120" s="24">
        <v>2</v>
      </c>
      <c r="B120" s="24" t="s">
        <v>2838</v>
      </c>
      <c r="C120" s="6" t="s">
        <v>373</v>
      </c>
      <c r="D120" s="24" t="s">
        <v>734</v>
      </c>
      <c r="E120" s="273">
        <v>0.01</v>
      </c>
      <c r="F120" s="24" t="s">
        <v>2993</v>
      </c>
      <c r="G120" s="24" t="s">
        <v>2839</v>
      </c>
      <c r="H120" s="24" t="s">
        <v>2956</v>
      </c>
      <c r="K120" s="28"/>
    </row>
    <row r="121" spans="1:11" ht="38.25">
      <c r="A121" s="24">
        <v>3</v>
      </c>
      <c r="B121" s="24" t="s">
        <v>2840</v>
      </c>
      <c r="C121" s="6" t="s">
        <v>373</v>
      </c>
      <c r="D121" s="24" t="s">
        <v>734</v>
      </c>
      <c r="E121" s="273">
        <v>81</v>
      </c>
      <c r="F121" s="24" t="s">
        <v>2994</v>
      </c>
      <c r="G121" s="24" t="s">
        <v>2796</v>
      </c>
      <c r="H121" s="24" t="s">
        <v>2995</v>
      </c>
      <c r="K121" s="28"/>
    </row>
    <row r="122" spans="1:11" ht="38.25">
      <c r="A122" s="24">
        <v>4</v>
      </c>
      <c r="B122" s="24" t="s">
        <v>2841</v>
      </c>
      <c r="C122" s="6" t="s">
        <v>373</v>
      </c>
      <c r="D122" s="24" t="s">
        <v>734</v>
      </c>
      <c r="E122" s="273">
        <v>84</v>
      </c>
      <c r="F122" s="24" t="s">
        <v>2996</v>
      </c>
      <c r="G122" s="24" t="s">
        <v>2997</v>
      </c>
      <c r="H122" s="24" t="s">
        <v>2842</v>
      </c>
      <c r="K122" s="28"/>
    </row>
    <row r="123" spans="1:11" ht="51">
      <c r="A123" s="24">
        <v>5</v>
      </c>
      <c r="B123" s="24" t="s">
        <v>2843</v>
      </c>
      <c r="C123" s="6" t="s">
        <v>373</v>
      </c>
      <c r="D123" s="24" t="s">
        <v>734</v>
      </c>
      <c r="E123" s="273">
        <v>150</v>
      </c>
      <c r="F123" s="24" t="s">
        <v>2998</v>
      </c>
      <c r="G123" s="24" t="s">
        <v>2844</v>
      </c>
      <c r="H123" s="24" t="s">
        <v>2999</v>
      </c>
      <c r="K123" s="28"/>
    </row>
    <row r="124" spans="1:11" ht="25.5">
      <c r="A124" s="24">
        <v>6</v>
      </c>
      <c r="B124" s="24" t="s">
        <v>2845</v>
      </c>
      <c r="C124" s="6" t="s">
        <v>373</v>
      </c>
      <c r="D124" s="24" t="s">
        <v>734</v>
      </c>
      <c r="E124" s="273">
        <v>0.1</v>
      </c>
      <c r="F124" s="24" t="s">
        <v>2614</v>
      </c>
      <c r="G124" s="24" t="s">
        <v>2846</v>
      </c>
      <c r="H124" s="24" t="s">
        <v>3000</v>
      </c>
      <c r="K124" s="28"/>
    </row>
    <row r="125" spans="1:11" ht="25.5">
      <c r="A125" s="24">
        <v>7</v>
      </c>
      <c r="B125" s="24" t="s">
        <v>2847</v>
      </c>
      <c r="C125" s="6" t="s">
        <v>373</v>
      </c>
      <c r="D125" s="24" t="s">
        <v>734</v>
      </c>
      <c r="E125" s="273">
        <v>3.9</v>
      </c>
      <c r="F125" s="24" t="s">
        <v>3001</v>
      </c>
      <c r="G125" s="24" t="s">
        <v>2848</v>
      </c>
      <c r="H125" s="24" t="s">
        <v>2849</v>
      </c>
      <c r="K125" s="28"/>
    </row>
    <row r="126" spans="1:11" ht="51">
      <c r="A126" s="24">
        <v>8</v>
      </c>
      <c r="B126" s="24" t="s">
        <v>2850</v>
      </c>
      <c r="C126" s="6" t="s">
        <v>373</v>
      </c>
      <c r="D126" s="24" t="s">
        <v>734</v>
      </c>
      <c r="E126" s="273">
        <v>91.03</v>
      </c>
      <c r="F126" s="24" t="s">
        <v>2851</v>
      </c>
      <c r="G126" s="24" t="s">
        <v>2852</v>
      </c>
      <c r="H126" s="24" t="s">
        <v>3002</v>
      </c>
      <c r="K126" s="28"/>
    </row>
    <row r="127" spans="1:11" ht="25.5">
      <c r="A127" s="24">
        <v>9</v>
      </c>
      <c r="B127" s="24" t="s">
        <v>2853</v>
      </c>
      <c r="C127" s="6" t="s">
        <v>373</v>
      </c>
      <c r="D127" s="24" t="s">
        <v>734</v>
      </c>
      <c r="E127" s="273">
        <v>0.01</v>
      </c>
      <c r="F127" s="24" t="s">
        <v>2614</v>
      </c>
      <c r="G127" s="24" t="s">
        <v>2854</v>
      </c>
      <c r="H127" s="24" t="s">
        <v>2855</v>
      </c>
      <c r="K127" s="28"/>
    </row>
    <row r="128" spans="1:11" ht="38.25">
      <c r="A128" s="24">
        <v>10</v>
      </c>
      <c r="B128" s="24" t="s">
        <v>22507</v>
      </c>
      <c r="C128" s="6" t="s">
        <v>373</v>
      </c>
      <c r="D128" s="24" t="s">
        <v>734</v>
      </c>
      <c r="E128" s="273">
        <v>0.01</v>
      </c>
      <c r="F128" s="329"/>
      <c r="G128" s="329"/>
      <c r="H128" s="24" t="s">
        <v>22508</v>
      </c>
      <c r="K128" s="28"/>
    </row>
    <row r="129" spans="1:11" ht="38.25">
      <c r="A129" s="327"/>
      <c r="B129" s="327" t="s">
        <v>908</v>
      </c>
      <c r="C129" s="331">
        <v>10</v>
      </c>
      <c r="D129" s="327"/>
      <c r="E129" s="570">
        <f ca="1">SUM(E119:E159)</f>
        <v>430.86</v>
      </c>
      <c r="F129" s="327"/>
      <c r="G129" s="327"/>
      <c r="H129" s="327"/>
      <c r="K129" s="28"/>
    </row>
    <row r="130" spans="1:11" ht="25.5">
      <c r="A130" s="24">
        <v>1</v>
      </c>
      <c r="B130" s="24" t="s">
        <v>2856</v>
      </c>
      <c r="C130" s="6" t="s">
        <v>373</v>
      </c>
      <c r="D130" s="24" t="s">
        <v>1065</v>
      </c>
      <c r="E130" s="273">
        <v>5.2</v>
      </c>
      <c r="F130" s="24" t="s">
        <v>2857</v>
      </c>
      <c r="G130" s="24" t="s">
        <v>2858</v>
      </c>
      <c r="H130" s="24" t="s">
        <v>2859</v>
      </c>
      <c r="K130" s="28"/>
    </row>
    <row r="131" spans="1:11" ht="25.5">
      <c r="A131" s="24">
        <v>2</v>
      </c>
      <c r="B131" s="24" t="s">
        <v>2860</v>
      </c>
      <c r="C131" s="6" t="s">
        <v>373</v>
      </c>
      <c r="D131" s="24" t="s">
        <v>1065</v>
      </c>
      <c r="E131" s="273">
        <v>5</v>
      </c>
      <c r="F131" s="24" t="s">
        <v>3003</v>
      </c>
      <c r="G131" s="24" t="s">
        <v>2861</v>
      </c>
      <c r="H131" s="24" t="s">
        <v>2982</v>
      </c>
      <c r="K131" s="28"/>
    </row>
    <row r="132" spans="1:11" ht="38.25">
      <c r="A132" s="327"/>
      <c r="B132" s="327" t="s">
        <v>1075</v>
      </c>
      <c r="C132" s="331">
        <v>2</v>
      </c>
      <c r="D132" s="327"/>
      <c r="E132" s="570">
        <f>SUM(E130:E131)</f>
        <v>10.199999999999999</v>
      </c>
      <c r="F132" s="327"/>
      <c r="G132" s="327"/>
      <c r="H132" s="327"/>
      <c r="K132" s="28"/>
    </row>
    <row r="133" spans="1:11" ht="25.5">
      <c r="A133" s="24">
        <v>1</v>
      </c>
      <c r="B133" s="24" t="s">
        <v>2862</v>
      </c>
      <c r="C133" s="6"/>
      <c r="D133" s="24" t="s">
        <v>2863</v>
      </c>
      <c r="E133" s="273">
        <v>5</v>
      </c>
      <c r="F133" s="24" t="s">
        <v>2742</v>
      </c>
      <c r="G133" s="24" t="s">
        <v>2743</v>
      </c>
      <c r="H133" s="24" t="s">
        <v>3004</v>
      </c>
      <c r="K133" s="28"/>
    </row>
    <row r="134" spans="1:11" ht="38.25">
      <c r="A134" s="327"/>
      <c r="B134" s="327" t="s">
        <v>3010</v>
      </c>
      <c r="C134" s="331">
        <v>1</v>
      </c>
      <c r="D134" s="327"/>
      <c r="E134" s="570">
        <f>SUM(E133)</f>
        <v>5</v>
      </c>
      <c r="F134" s="327"/>
      <c r="G134" s="327"/>
      <c r="H134" s="327"/>
      <c r="K134" s="28"/>
    </row>
    <row r="135" spans="1:11" ht="25.5">
      <c r="A135" s="24">
        <v>1</v>
      </c>
      <c r="B135" s="24" t="s">
        <v>2864</v>
      </c>
      <c r="C135" s="6" t="s">
        <v>373</v>
      </c>
      <c r="D135" s="24" t="s">
        <v>2670</v>
      </c>
      <c r="E135" s="273">
        <v>1.5</v>
      </c>
      <c r="F135" s="24" t="s">
        <v>2865</v>
      </c>
      <c r="G135" s="24" t="s">
        <v>2866</v>
      </c>
      <c r="H135" s="24" t="s">
        <v>3005</v>
      </c>
      <c r="K135" s="28"/>
    </row>
    <row r="136" spans="1:11" ht="25.5">
      <c r="A136" s="24">
        <v>2</v>
      </c>
      <c r="B136" s="24" t="s">
        <v>2867</v>
      </c>
      <c r="C136" s="6" t="s">
        <v>373</v>
      </c>
      <c r="D136" s="24" t="s">
        <v>2670</v>
      </c>
      <c r="E136" s="273">
        <v>0.1</v>
      </c>
      <c r="F136" s="24" t="s">
        <v>3006</v>
      </c>
      <c r="G136" s="24" t="s">
        <v>2868</v>
      </c>
      <c r="H136" s="24" t="s">
        <v>3007</v>
      </c>
      <c r="K136" s="28"/>
    </row>
    <row r="137" spans="1:11" ht="25.5">
      <c r="A137" s="24">
        <v>3</v>
      </c>
      <c r="B137" s="24" t="s">
        <v>2869</v>
      </c>
      <c r="C137" s="6" t="s">
        <v>373</v>
      </c>
      <c r="D137" s="24" t="s">
        <v>2670</v>
      </c>
      <c r="E137" s="273">
        <v>0.01</v>
      </c>
      <c r="F137" s="24" t="s">
        <v>3008</v>
      </c>
      <c r="G137" s="24" t="s">
        <v>2870</v>
      </c>
      <c r="H137" s="24" t="s">
        <v>2984</v>
      </c>
      <c r="K137" s="28"/>
    </row>
    <row r="138" spans="1:11" ht="25.5">
      <c r="A138" s="24">
        <v>4</v>
      </c>
      <c r="B138" s="24" t="s">
        <v>2871</v>
      </c>
      <c r="C138" s="6" t="s">
        <v>373</v>
      </c>
      <c r="D138" s="24" t="s">
        <v>2670</v>
      </c>
      <c r="E138" s="273">
        <v>0.01</v>
      </c>
      <c r="F138" s="24" t="s">
        <v>2872</v>
      </c>
      <c r="G138" s="24" t="s">
        <v>2873</v>
      </c>
      <c r="H138" s="24" t="s">
        <v>2769</v>
      </c>
      <c r="K138" s="28"/>
    </row>
    <row r="139" spans="1:11" ht="25.5">
      <c r="A139" s="24">
        <v>5</v>
      </c>
      <c r="B139" s="24" t="s">
        <v>2874</v>
      </c>
      <c r="C139" s="6" t="s">
        <v>373</v>
      </c>
      <c r="D139" s="24" t="s">
        <v>2670</v>
      </c>
      <c r="E139" s="273">
        <v>7.4</v>
      </c>
      <c r="F139" s="24" t="s">
        <v>2875</v>
      </c>
      <c r="G139" s="24" t="s">
        <v>2876</v>
      </c>
      <c r="H139" s="24" t="s">
        <v>2877</v>
      </c>
      <c r="K139" s="28"/>
    </row>
    <row r="140" spans="1:11" ht="25.5">
      <c r="A140" s="24">
        <v>6</v>
      </c>
      <c r="B140" s="24" t="s">
        <v>2878</v>
      </c>
      <c r="C140" s="6" t="s">
        <v>373</v>
      </c>
      <c r="D140" s="24" t="s">
        <v>2670</v>
      </c>
      <c r="E140" s="273">
        <v>0.1</v>
      </c>
      <c r="F140" s="24" t="s">
        <v>3009</v>
      </c>
      <c r="G140" s="24" t="s">
        <v>2879</v>
      </c>
      <c r="H140" s="24" t="s">
        <v>3004</v>
      </c>
      <c r="K140" s="28"/>
    </row>
    <row r="141" spans="1:11" ht="25.5">
      <c r="A141" s="24">
        <v>7</v>
      </c>
      <c r="B141" s="24" t="s">
        <v>2880</v>
      </c>
      <c r="C141" s="6" t="s">
        <v>373</v>
      </c>
      <c r="D141" s="24" t="s">
        <v>2670</v>
      </c>
      <c r="E141" s="273">
        <v>0.1</v>
      </c>
      <c r="F141" s="24" t="s">
        <v>2881</v>
      </c>
      <c r="G141" s="24" t="s">
        <v>2879</v>
      </c>
      <c r="H141" s="24" t="s">
        <v>2984</v>
      </c>
      <c r="K141" s="28"/>
    </row>
    <row r="142" spans="1:11" ht="38.25">
      <c r="A142" s="327"/>
      <c r="B142" s="327" t="s">
        <v>1026</v>
      </c>
      <c r="C142" s="331">
        <v>7</v>
      </c>
      <c r="D142" s="327"/>
      <c r="E142" s="570">
        <f>SUM(E135:E141)</f>
        <v>9.2199999999999989</v>
      </c>
      <c r="F142" s="327"/>
      <c r="G142" s="327"/>
      <c r="H142" s="327"/>
      <c r="K142" s="28"/>
    </row>
    <row r="143" spans="1:11" ht="25.5">
      <c r="A143" s="326"/>
      <c r="B143" s="326" t="s">
        <v>5733</v>
      </c>
      <c r="C143" s="457">
        <f>C142+C134+C132+C129+C118</f>
        <v>30</v>
      </c>
      <c r="D143" s="457"/>
      <c r="E143" s="457">
        <f ca="1">E142+E134+E132+E129+E118</f>
        <v>485.84000000000003</v>
      </c>
      <c r="F143" s="326"/>
      <c r="G143" s="326"/>
      <c r="H143" s="326"/>
      <c r="K143" s="28"/>
    </row>
    <row r="144" spans="1:11" ht="25.5">
      <c r="A144" s="24">
        <v>1</v>
      </c>
      <c r="B144" s="24" t="s">
        <v>2882</v>
      </c>
      <c r="C144" s="6" t="s">
        <v>2143</v>
      </c>
      <c r="D144" s="24"/>
      <c r="E144" s="273">
        <v>536</v>
      </c>
      <c r="F144" s="24" t="s">
        <v>2883</v>
      </c>
      <c r="G144" s="24" t="s">
        <v>2884</v>
      </c>
      <c r="H144" s="24" t="s">
        <v>3011</v>
      </c>
      <c r="K144" s="28"/>
    </row>
    <row r="145" spans="1:11" ht="25.5">
      <c r="A145" s="24">
        <v>2</v>
      </c>
      <c r="B145" s="24" t="s">
        <v>2885</v>
      </c>
      <c r="C145" s="6" t="s">
        <v>2143</v>
      </c>
      <c r="D145" s="24"/>
      <c r="E145" s="273">
        <v>1.5</v>
      </c>
      <c r="F145" s="24" t="s">
        <v>2886</v>
      </c>
      <c r="G145" s="24" t="s">
        <v>2631</v>
      </c>
      <c r="H145" s="24" t="s">
        <v>3012</v>
      </c>
      <c r="K145" s="28"/>
    </row>
    <row r="146" spans="1:11" ht="25.5">
      <c r="A146" s="24">
        <v>3</v>
      </c>
      <c r="B146" s="24" t="s">
        <v>2887</v>
      </c>
      <c r="C146" s="6" t="s">
        <v>2143</v>
      </c>
      <c r="D146" s="24"/>
      <c r="E146" s="273">
        <v>5</v>
      </c>
      <c r="F146" s="24" t="s">
        <v>2886</v>
      </c>
      <c r="G146" s="24" t="s">
        <v>2631</v>
      </c>
      <c r="H146" s="24" t="s">
        <v>3013</v>
      </c>
      <c r="K146" s="28"/>
    </row>
    <row r="147" spans="1:11" ht="25.5">
      <c r="A147" s="24">
        <v>4</v>
      </c>
      <c r="B147" s="24" t="s">
        <v>2888</v>
      </c>
      <c r="C147" s="6" t="s">
        <v>2143</v>
      </c>
      <c r="D147" s="24"/>
      <c r="E147" s="273">
        <v>7.5</v>
      </c>
      <c r="F147" s="24" t="s">
        <v>2886</v>
      </c>
      <c r="G147" s="24" t="s">
        <v>2631</v>
      </c>
      <c r="H147" s="24" t="s">
        <v>3012</v>
      </c>
      <c r="K147" s="28"/>
    </row>
    <row r="148" spans="1:11" ht="25.5">
      <c r="A148" s="24">
        <v>5</v>
      </c>
      <c r="B148" s="24" t="s">
        <v>2889</v>
      </c>
      <c r="C148" s="6" t="s">
        <v>2143</v>
      </c>
      <c r="D148" s="24"/>
      <c r="E148" s="273">
        <v>71.7</v>
      </c>
      <c r="F148" s="24" t="s">
        <v>3014</v>
      </c>
      <c r="G148" s="24" t="s">
        <v>2890</v>
      </c>
      <c r="H148" s="24" t="s">
        <v>3015</v>
      </c>
      <c r="K148" s="28"/>
    </row>
    <row r="149" spans="1:11" ht="25.5">
      <c r="A149" s="24">
        <v>6</v>
      </c>
      <c r="B149" s="24" t="s">
        <v>2891</v>
      </c>
      <c r="C149" s="6" t="s">
        <v>2143</v>
      </c>
      <c r="D149" s="24"/>
      <c r="E149" s="273">
        <v>1</v>
      </c>
      <c r="F149" s="24" t="s">
        <v>2892</v>
      </c>
      <c r="G149" s="24" t="s">
        <v>2893</v>
      </c>
      <c r="H149" s="24" t="s">
        <v>2764</v>
      </c>
      <c r="K149" s="28"/>
    </row>
    <row r="150" spans="1:11" ht="25.5">
      <c r="A150" s="24">
        <v>7</v>
      </c>
      <c r="B150" s="24" t="s">
        <v>2894</v>
      </c>
      <c r="C150" s="6" t="s">
        <v>2143</v>
      </c>
      <c r="D150" s="24"/>
      <c r="E150" s="273">
        <v>12</v>
      </c>
      <c r="F150" s="24" t="s">
        <v>2895</v>
      </c>
      <c r="G150" s="24" t="s">
        <v>2893</v>
      </c>
      <c r="H150" s="24" t="s">
        <v>2896</v>
      </c>
      <c r="K150" s="28"/>
    </row>
    <row r="151" spans="1:11" ht="25.5">
      <c r="A151" s="24">
        <v>8</v>
      </c>
      <c r="B151" s="24" t="s">
        <v>2897</v>
      </c>
      <c r="C151" s="6" t="s">
        <v>2143</v>
      </c>
      <c r="D151" s="24"/>
      <c r="E151" s="273">
        <v>39</v>
      </c>
      <c r="F151" s="24" t="s">
        <v>2898</v>
      </c>
      <c r="G151" s="24" t="s">
        <v>2899</v>
      </c>
      <c r="H151" s="24" t="s">
        <v>2764</v>
      </c>
      <c r="K151" s="28"/>
    </row>
    <row r="152" spans="1:11" ht="25.5">
      <c r="A152" s="24">
        <v>9</v>
      </c>
      <c r="B152" s="24" t="s">
        <v>2900</v>
      </c>
      <c r="C152" s="6" t="s">
        <v>2143</v>
      </c>
      <c r="D152" s="24"/>
      <c r="E152" s="273">
        <v>30.5</v>
      </c>
      <c r="F152" s="24" t="s">
        <v>2901</v>
      </c>
      <c r="G152" s="24" t="s">
        <v>2784</v>
      </c>
      <c r="H152" s="24" t="s">
        <v>2902</v>
      </c>
      <c r="K152" s="28"/>
    </row>
    <row r="153" spans="1:11" ht="25.5">
      <c r="A153" s="24">
        <v>10</v>
      </c>
      <c r="B153" s="24" t="s">
        <v>2903</v>
      </c>
      <c r="C153" s="6" t="s">
        <v>2143</v>
      </c>
      <c r="D153" s="24"/>
      <c r="E153" s="273">
        <v>34.9</v>
      </c>
      <c r="F153" s="24" t="s">
        <v>2904</v>
      </c>
      <c r="G153" s="24" t="s">
        <v>2784</v>
      </c>
      <c r="H153" s="24" t="s">
        <v>2905</v>
      </c>
      <c r="K153" s="28"/>
    </row>
    <row r="154" spans="1:11" ht="25.5">
      <c r="A154" s="24">
        <v>11</v>
      </c>
      <c r="B154" s="24" t="s">
        <v>2906</v>
      </c>
      <c r="C154" s="6" t="s">
        <v>2143</v>
      </c>
      <c r="D154" s="24"/>
      <c r="E154" s="273">
        <v>17.600000000000001</v>
      </c>
      <c r="F154" s="24" t="s">
        <v>2907</v>
      </c>
      <c r="G154" s="24" t="s">
        <v>2784</v>
      </c>
      <c r="H154" s="24" t="s">
        <v>2908</v>
      </c>
      <c r="K154" s="28"/>
    </row>
    <row r="155" spans="1:11" ht="25.5">
      <c r="A155" s="24">
        <v>12</v>
      </c>
      <c r="B155" s="24" t="s">
        <v>2909</v>
      </c>
      <c r="C155" s="6" t="s">
        <v>2143</v>
      </c>
      <c r="D155" s="24"/>
      <c r="E155" s="273">
        <v>44</v>
      </c>
      <c r="F155" s="24" t="s">
        <v>2910</v>
      </c>
      <c r="G155" s="24" t="s">
        <v>2784</v>
      </c>
      <c r="H155" s="24" t="s">
        <v>2905</v>
      </c>
      <c r="K155" s="28"/>
    </row>
    <row r="156" spans="1:11">
      <c r="A156" s="326"/>
      <c r="B156" s="326" t="s">
        <v>3016</v>
      </c>
      <c r="C156" s="457">
        <v>12</v>
      </c>
      <c r="D156" s="326"/>
      <c r="E156" s="569">
        <f>SUM(E144:E155)</f>
        <v>800.7</v>
      </c>
      <c r="F156" s="326"/>
      <c r="G156" s="326"/>
      <c r="H156" s="326"/>
      <c r="J156" s="28"/>
      <c r="K156" s="28"/>
    </row>
    <row r="157" spans="1:11" ht="38.25">
      <c r="A157" s="24">
        <v>1</v>
      </c>
      <c r="B157" s="24" t="s">
        <v>2911</v>
      </c>
      <c r="C157" s="24" t="s">
        <v>3017</v>
      </c>
      <c r="D157" s="24"/>
      <c r="E157" s="273">
        <v>1.5</v>
      </c>
      <c r="F157" s="24" t="s">
        <v>2912</v>
      </c>
      <c r="G157" s="24" t="s">
        <v>2665</v>
      </c>
      <c r="H157" s="24" t="s">
        <v>2956</v>
      </c>
    </row>
    <row r="158" spans="1:11" ht="38.25">
      <c r="A158" s="24">
        <v>2</v>
      </c>
      <c r="B158" s="24" t="s">
        <v>2913</v>
      </c>
      <c r="C158" s="24" t="s">
        <v>3017</v>
      </c>
      <c r="D158" s="24"/>
      <c r="E158" s="273">
        <v>12</v>
      </c>
      <c r="F158" s="24" t="s">
        <v>22506</v>
      </c>
      <c r="G158" s="24" t="s">
        <v>2914</v>
      </c>
      <c r="H158" s="24" t="s">
        <v>2915</v>
      </c>
    </row>
    <row r="159" spans="1:11" ht="38.25">
      <c r="A159" s="24">
        <v>3</v>
      </c>
      <c r="B159" s="24" t="s">
        <v>8631</v>
      </c>
      <c r="C159" s="24" t="s">
        <v>3017</v>
      </c>
      <c r="D159" s="24"/>
      <c r="E159" s="273">
        <v>16.5</v>
      </c>
      <c r="F159" s="329"/>
      <c r="G159" s="329"/>
      <c r="H159" s="24" t="s">
        <v>22509</v>
      </c>
    </row>
    <row r="160" spans="1:11" ht="38.25">
      <c r="A160" s="326"/>
      <c r="B160" s="326" t="s">
        <v>3018</v>
      </c>
      <c r="C160" s="457">
        <v>3</v>
      </c>
      <c r="D160" s="326"/>
      <c r="E160" s="569">
        <f>SUM(E157:E159)</f>
        <v>30</v>
      </c>
      <c r="F160" s="326"/>
      <c r="G160" s="326"/>
      <c r="H160" s="326"/>
    </row>
    <row r="161" spans="1:10" ht="25.5">
      <c r="A161" s="329"/>
      <c r="B161" s="329" t="s">
        <v>3019</v>
      </c>
      <c r="C161" s="465">
        <f>C160+C156+C143+C107+C56</f>
        <v>96</v>
      </c>
      <c r="D161" s="465"/>
      <c r="E161" s="465">
        <f ca="1">E160+E156+E143+E107+E56</f>
        <v>40226.071599999996</v>
      </c>
      <c r="F161" s="329"/>
      <c r="G161" s="329"/>
      <c r="H161" s="329"/>
      <c r="J161" s="28"/>
    </row>
    <row r="162" spans="1:10" ht="31.5">
      <c r="A162" s="467"/>
      <c r="B162" s="467" t="s">
        <v>11</v>
      </c>
      <c r="C162" s="466">
        <f>C161+C48</f>
        <v>117</v>
      </c>
      <c r="D162" s="466"/>
      <c r="E162" s="466">
        <f ca="1">E161+E48</f>
        <v>109653.3247</v>
      </c>
      <c r="F162" s="467"/>
      <c r="G162" s="467"/>
      <c r="H162" s="467"/>
      <c r="J162" s="28"/>
    </row>
    <row r="163" spans="1:10">
      <c r="A163" s="28"/>
      <c r="B163" s="28"/>
      <c r="C163" s="28"/>
      <c r="D163" s="28"/>
      <c r="E163" s="295"/>
      <c r="F163" s="28"/>
      <c r="G163" s="28"/>
      <c r="H163" s="28"/>
      <c r="I163" s="28"/>
      <c r="J163" s="28"/>
    </row>
    <row r="164" spans="1:10">
      <c r="A164" s="28"/>
      <c r="B164" s="28"/>
      <c r="C164" s="28"/>
      <c r="D164" s="28"/>
      <c r="E164" s="295"/>
      <c r="F164" s="28"/>
      <c r="G164" s="28"/>
      <c r="H164" s="28"/>
      <c r="I164" s="28"/>
      <c r="J164" s="28"/>
    </row>
  </sheetData>
  <mergeCells count="10">
    <mergeCell ref="A49:H49"/>
    <mergeCell ref="A9:H9"/>
    <mergeCell ref="A11:H11"/>
    <mergeCell ref="A1:H1"/>
    <mergeCell ref="A2:H2"/>
    <mergeCell ref="B4:B7"/>
    <mergeCell ref="D4:D7"/>
    <mergeCell ref="E4:E7"/>
    <mergeCell ref="G4:G7"/>
    <mergeCell ref="H4:H7"/>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J259"/>
  <sheetViews>
    <sheetView zoomScaleNormal="100" workbookViewId="0">
      <selection activeCell="B263" sqref="B263"/>
    </sheetView>
  </sheetViews>
  <sheetFormatPr defaultRowHeight="12.75"/>
  <cols>
    <col min="1" max="1" width="5.7109375" style="12" bestFit="1" customWidth="1"/>
    <col min="2" max="2" width="33" style="12" customWidth="1"/>
    <col min="3" max="3" width="27.85546875" style="12" customWidth="1"/>
    <col min="4" max="4" width="23.140625" style="12" customWidth="1"/>
    <col min="5" max="5" width="11.140625" style="272" customWidth="1"/>
    <col min="6" max="6" width="31" style="12" customWidth="1"/>
    <col min="7" max="7" width="23.42578125" style="12" customWidth="1"/>
    <col min="8" max="8" width="26.5703125" style="12" customWidth="1"/>
    <col min="9" max="9" width="19.85546875" style="12" customWidth="1"/>
    <col min="10" max="16384" width="9.140625" style="12"/>
  </cols>
  <sheetData>
    <row r="1" spans="1:10">
      <c r="A1" s="352" t="s">
        <v>3655</v>
      </c>
      <c r="B1" s="352"/>
      <c r="C1" s="352"/>
      <c r="D1" s="352"/>
      <c r="E1" s="352"/>
      <c r="F1" s="352"/>
      <c r="G1" s="352"/>
      <c r="H1" s="352"/>
    </row>
    <row r="2" spans="1:10">
      <c r="A2" s="353" t="s">
        <v>387</v>
      </c>
      <c r="B2" s="353"/>
      <c r="C2" s="353"/>
      <c r="D2" s="353"/>
      <c r="E2" s="353"/>
      <c r="F2" s="353"/>
      <c r="G2" s="353"/>
      <c r="H2" s="353"/>
    </row>
    <row r="3" spans="1:10" ht="13.5" thickBot="1">
      <c r="A3" s="13"/>
      <c r="B3" s="13"/>
      <c r="C3" s="13"/>
      <c r="D3" s="13"/>
      <c r="E3" s="269"/>
      <c r="F3" s="13"/>
      <c r="G3" s="13"/>
      <c r="H3" s="13"/>
    </row>
    <row r="4" spans="1:10" ht="25.5">
      <c r="A4" s="121" t="s">
        <v>3</v>
      </c>
      <c r="B4" s="338" t="s">
        <v>4</v>
      </c>
      <c r="C4" s="21" t="s">
        <v>5</v>
      </c>
      <c r="D4" s="338" t="s">
        <v>0</v>
      </c>
      <c r="E4" s="338" t="s">
        <v>1</v>
      </c>
      <c r="F4" s="22" t="s">
        <v>6</v>
      </c>
      <c r="G4" s="338" t="s">
        <v>7</v>
      </c>
      <c r="H4" s="338" t="s">
        <v>8</v>
      </c>
    </row>
    <row r="5" spans="1:10">
      <c r="A5" s="122"/>
      <c r="B5" s="339"/>
      <c r="C5" s="16"/>
      <c r="D5" s="339"/>
      <c r="E5" s="339"/>
      <c r="F5" s="17"/>
      <c r="G5" s="339"/>
      <c r="H5" s="339"/>
    </row>
    <row r="6" spans="1:10">
      <c r="A6" s="15"/>
      <c r="B6" s="339"/>
      <c r="C6" s="16"/>
      <c r="D6" s="339"/>
      <c r="E6" s="339"/>
      <c r="F6" s="17"/>
      <c r="G6" s="339"/>
      <c r="H6" s="339"/>
    </row>
    <row r="7" spans="1:10" ht="13.5" thickBot="1">
      <c r="A7" s="18"/>
      <c r="B7" s="342"/>
      <c r="C7" s="19"/>
      <c r="D7" s="342"/>
      <c r="E7" s="342"/>
      <c r="F7" s="20"/>
      <c r="G7" s="342"/>
      <c r="H7" s="342"/>
    </row>
    <row r="8" spans="1:10" ht="13.5" thickBot="1">
      <c r="A8" s="283">
        <v>1</v>
      </c>
      <c r="B8" s="22">
        <v>2</v>
      </c>
      <c r="C8" s="22">
        <v>3</v>
      </c>
      <c r="D8" s="22">
        <v>4</v>
      </c>
      <c r="E8" s="22">
        <v>5</v>
      </c>
      <c r="F8" s="22">
        <v>6</v>
      </c>
      <c r="G8" s="22">
        <v>7</v>
      </c>
      <c r="H8" s="22">
        <v>8</v>
      </c>
    </row>
    <row r="9" spans="1:10">
      <c r="A9" s="520" t="s">
        <v>386</v>
      </c>
      <c r="B9" s="520"/>
      <c r="C9" s="520"/>
      <c r="D9" s="520"/>
      <c r="E9" s="520"/>
      <c r="F9" s="520"/>
      <c r="G9" s="520"/>
      <c r="H9" s="520"/>
      <c r="I9" s="288"/>
      <c r="J9" s="288"/>
    </row>
    <row r="10" spans="1:10" s="289" customFormat="1" ht="76.5">
      <c r="A10" s="288">
        <v>1</v>
      </c>
      <c r="B10" s="275" t="s">
        <v>3653</v>
      </c>
      <c r="C10" s="275" t="s">
        <v>10</v>
      </c>
      <c r="D10" s="275"/>
      <c r="E10" s="314">
        <v>20104</v>
      </c>
      <c r="F10" s="275" t="s">
        <v>3654</v>
      </c>
      <c r="G10" s="275" t="s">
        <v>3020</v>
      </c>
      <c r="H10" s="275" t="s">
        <v>3021</v>
      </c>
      <c r="I10" s="288"/>
      <c r="J10" s="288"/>
    </row>
    <row r="11" spans="1:10" ht="369.75">
      <c r="A11" s="288">
        <v>2</v>
      </c>
      <c r="B11" s="312" t="s">
        <v>3656</v>
      </c>
      <c r="C11" s="312" t="s">
        <v>3657</v>
      </c>
      <c r="D11" s="312"/>
      <c r="E11" s="314">
        <v>30872.84</v>
      </c>
      <c r="F11" s="312" t="s">
        <v>3022</v>
      </c>
      <c r="G11" s="312" t="s">
        <v>3023</v>
      </c>
      <c r="H11" s="312" t="s">
        <v>3024</v>
      </c>
      <c r="I11" s="288"/>
      <c r="J11" s="288"/>
    </row>
    <row r="12" spans="1:10">
      <c r="A12" s="639"/>
      <c r="B12" s="639" t="s">
        <v>383</v>
      </c>
      <c r="C12" s="639">
        <v>2</v>
      </c>
      <c r="D12" s="639"/>
      <c r="E12" s="640">
        <f>SUM(E10:E11)</f>
        <v>50976.84</v>
      </c>
      <c r="F12" s="639"/>
      <c r="G12" s="639"/>
      <c r="H12" s="639"/>
      <c r="I12" s="288"/>
      <c r="J12" s="288"/>
    </row>
    <row r="13" spans="1:10" ht="38.25">
      <c r="A13" s="275">
        <v>1</v>
      </c>
      <c r="B13" s="275" t="s">
        <v>3026</v>
      </c>
      <c r="C13" s="275" t="s">
        <v>361</v>
      </c>
      <c r="D13" s="275" t="s">
        <v>362</v>
      </c>
      <c r="E13" s="313">
        <v>460</v>
      </c>
      <c r="F13" s="275" t="s">
        <v>3027</v>
      </c>
      <c r="G13" s="275" t="s">
        <v>3028</v>
      </c>
      <c r="H13" s="275" t="s">
        <v>3029</v>
      </c>
    </row>
    <row r="14" spans="1:10">
      <c r="A14" s="641"/>
      <c r="B14" s="641" t="s">
        <v>363</v>
      </c>
      <c r="C14" s="641">
        <v>1</v>
      </c>
      <c r="D14" s="641"/>
      <c r="E14" s="642">
        <f>SUM(E13)</f>
        <v>460</v>
      </c>
      <c r="F14" s="641"/>
      <c r="G14" s="641"/>
      <c r="H14" s="641"/>
    </row>
    <row r="15" spans="1:10" ht="25.5">
      <c r="A15" s="275">
        <v>2</v>
      </c>
      <c r="B15" s="275" t="s">
        <v>3030</v>
      </c>
      <c r="C15" s="275" t="s">
        <v>361</v>
      </c>
      <c r="D15" s="275" t="s">
        <v>391</v>
      </c>
      <c r="E15" s="313">
        <v>113</v>
      </c>
      <c r="F15" s="275" t="s">
        <v>3031</v>
      </c>
      <c r="G15" s="275" t="s">
        <v>3032</v>
      </c>
      <c r="H15" s="275" t="s">
        <v>3033</v>
      </c>
    </row>
    <row r="16" spans="1:10" ht="51">
      <c r="A16" s="275">
        <v>3</v>
      </c>
      <c r="B16" s="275" t="s">
        <v>3034</v>
      </c>
      <c r="C16" s="275" t="s">
        <v>361</v>
      </c>
      <c r="D16" s="275" t="s">
        <v>391</v>
      </c>
      <c r="E16" s="313">
        <v>245</v>
      </c>
      <c r="F16" s="275" t="s">
        <v>3035</v>
      </c>
      <c r="G16" s="275" t="s">
        <v>3036</v>
      </c>
      <c r="H16" s="275" t="s">
        <v>3033</v>
      </c>
    </row>
    <row r="17" spans="1:10">
      <c r="A17" s="641"/>
      <c r="B17" s="641" t="s">
        <v>392</v>
      </c>
      <c r="C17" s="641">
        <v>2</v>
      </c>
      <c r="D17" s="641"/>
      <c r="E17" s="642">
        <f>SUM(E15:E16)</f>
        <v>358</v>
      </c>
      <c r="F17" s="641"/>
      <c r="G17" s="641"/>
      <c r="H17" s="641"/>
    </row>
    <row r="18" spans="1:10" ht="38.25">
      <c r="A18" s="275">
        <v>4</v>
      </c>
      <c r="B18" s="275" t="s">
        <v>3037</v>
      </c>
      <c r="C18" s="275"/>
      <c r="D18" s="275" t="s">
        <v>366</v>
      </c>
      <c r="E18" s="313">
        <v>352</v>
      </c>
      <c r="F18" s="275" t="s">
        <v>3038</v>
      </c>
      <c r="G18" s="275" t="s">
        <v>3039</v>
      </c>
      <c r="H18" s="275" t="s">
        <v>3033</v>
      </c>
    </row>
    <row r="19" spans="1:10">
      <c r="A19" s="641"/>
      <c r="B19" s="641" t="s">
        <v>365</v>
      </c>
      <c r="C19" s="641">
        <v>1</v>
      </c>
      <c r="D19" s="641"/>
      <c r="E19" s="642">
        <f>SUM(E18)</f>
        <v>352</v>
      </c>
      <c r="F19" s="641"/>
      <c r="G19" s="641"/>
      <c r="H19" s="641"/>
    </row>
    <row r="20" spans="1:10" ht="51">
      <c r="A20" s="275">
        <v>5</v>
      </c>
      <c r="B20" s="275" t="s">
        <v>3040</v>
      </c>
      <c r="C20" s="275" t="s">
        <v>361</v>
      </c>
      <c r="D20" s="275" t="s">
        <v>446</v>
      </c>
      <c r="E20" s="313">
        <v>1859</v>
      </c>
      <c r="F20" s="275" t="s">
        <v>3042</v>
      </c>
      <c r="G20" s="275" t="s">
        <v>3043</v>
      </c>
      <c r="H20" s="275" t="s">
        <v>3044</v>
      </c>
    </row>
    <row r="21" spans="1:10" ht="51">
      <c r="A21" s="275">
        <v>6</v>
      </c>
      <c r="B21" s="275" t="s">
        <v>3045</v>
      </c>
      <c r="C21" s="275" t="s">
        <v>361</v>
      </c>
      <c r="D21" s="275" t="s">
        <v>446</v>
      </c>
      <c r="E21" s="313">
        <v>922</v>
      </c>
      <c r="F21" s="275" t="s">
        <v>3046</v>
      </c>
      <c r="G21" s="275" t="s">
        <v>3047</v>
      </c>
      <c r="H21" s="275" t="s">
        <v>3048</v>
      </c>
    </row>
    <row r="22" spans="1:10">
      <c r="A22" s="641"/>
      <c r="B22" s="641" t="s">
        <v>449</v>
      </c>
      <c r="C22" s="641">
        <v>2</v>
      </c>
      <c r="D22" s="641"/>
      <c r="E22" s="642">
        <f>SUM(E20:E21)</f>
        <v>2781</v>
      </c>
      <c r="F22" s="641"/>
      <c r="G22" s="641"/>
      <c r="H22" s="641"/>
      <c r="J22" s="288"/>
    </row>
    <row r="23" spans="1:10" ht="38.25">
      <c r="A23" s="275">
        <v>7</v>
      </c>
      <c r="B23" s="275" t="s">
        <v>3049</v>
      </c>
      <c r="C23" s="275" t="s">
        <v>361</v>
      </c>
      <c r="D23" s="275" t="s">
        <v>2583</v>
      </c>
      <c r="E23" s="313">
        <v>612</v>
      </c>
      <c r="F23" s="275" t="s">
        <v>3050</v>
      </c>
      <c r="G23" s="275" t="s">
        <v>3051</v>
      </c>
      <c r="H23" s="275" t="s">
        <v>3052</v>
      </c>
      <c r="J23" s="288"/>
    </row>
    <row r="24" spans="1:10">
      <c r="A24" s="641"/>
      <c r="B24" s="641" t="s">
        <v>368</v>
      </c>
      <c r="C24" s="641">
        <v>1</v>
      </c>
      <c r="D24" s="641"/>
      <c r="E24" s="642">
        <f>SUM(E23)</f>
        <v>612</v>
      </c>
      <c r="F24" s="641"/>
      <c r="G24" s="641"/>
      <c r="H24" s="641"/>
      <c r="I24" s="288"/>
      <c r="J24" s="288"/>
    </row>
    <row r="25" spans="1:10" ht="38.25">
      <c r="A25" s="275">
        <v>8</v>
      </c>
      <c r="B25" s="275" t="s">
        <v>3053</v>
      </c>
      <c r="C25" s="275" t="s">
        <v>361</v>
      </c>
      <c r="D25" s="275" t="s">
        <v>369</v>
      </c>
      <c r="E25" s="313">
        <v>294</v>
      </c>
      <c r="F25" s="275" t="s">
        <v>3054</v>
      </c>
      <c r="G25" s="275" t="s">
        <v>3055</v>
      </c>
      <c r="H25" s="275" t="s">
        <v>3052</v>
      </c>
    </row>
    <row r="26" spans="1:10" ht="38.25">
      <c r="A26" s="275">
        <v>9</v>
      </c>
      <c r="B26" s="275" t="s">
        <v>3056</v>
      </c>
      <c r="C26" s="275" t="s">
        <v>361</v>
      </c>
      <c r="D26" s="275" t="s">
        <v>369</v>
      </c>
      <c r="E26" s="313">
        <v>1095</v>
      </c>
      <c r="F26" s="275" t="s">
        <v>3057</v>
      </c>
      <c r="G26" s="275" t="s">
        <v>3058</v>
      </c>
      <c r="H26" s="275" t="s">
        <v>3059</v>
      </c>
    </row>
    <row r="27" spans="1:10" ht="38.25">
      <c r="A27" s="275">
        <v>10</v>
      </c>
      <c r="B27" s="275" t="s">
        <v>3060</v>
      </c>
      <c r="C27" s="275" t="s">
        <v>361</v>
      </c>
      <c r="D27" s="275" t="s">
        <v>369</v>
      </c>
      <c r="E27" s="313">
        <v>805</v>
      </c>
      <c r="F27" s="275" t="s">
        <v>3061</v>
      </c>
      <c r="G27" s="275" t="s">
        <v>3039</v>
      </c>
      <c r="H27" s="275" t="s">
        <v>3052</v>
      </c>
    </row>
    <row r="28" spans="1:10">
      <c r="A28" s="641"/>
      <c r="B28" s="641" t="s">
        <v>370</v>
      </c>
      <c r="C28" s="641">
        <v>3</v>
      </c>
      <c r="D28" s="641"/>
      <c r="E28" s="642">
        <f>SUM(E25:E27)</f>
        <v>2194</v>
      </c>
      <c r="F28" s="641"/>
      <c r="G28" s="641"/>
      <c r="H28" s="641"/>
      <c r="I28" s="288"/>
      <c r="J28" s="288"/>
    </row>
    <row r="29" spans="1:10" ht="25.5">
      <c r="A29" s="639"/>
      <c r="B29" s="639" t="s">
        <v>3658</v>
      </c>
      <c r="C29" s="639">
        <f>C28+C24+C22+C19+C17+C14</f>
        <v>10</v>
      </c>
      <c r="D29" s="639"/>
      <c r="E29" s="640">
        <f>E28+E24+E22+E19+E17+E14</f>
        <v>6757</v>
      </c>
      <c r="F29" s="639"/>
      <c r="G29" s="639"/>
      <c r="H29" s="639"/>
      <c r="I29" s="288"/>
      <c r="J29" s="288"/>
    </row>
    <row r="30" spans="1:10" ht="25.5">
      <c r="A30" s="275">
        <v>1</v>
      </c>
      <c r="B30" s="275" t="s">
        <v>3062</v>
      </c>
      <c r="C30" s="275" t="s">
        <v>373</v>
      </c>
      <c r="D30" s="275" t="s">
        <v>376</v>
      </c>
      <c r="E30" s="313">
        <v>15</v>
      </c>
      <c r="F30" s="275" t="s">
        <v>3063</v>
      </c>
      <c r="G30" s="275" t="s">
        <v>3064</v>
      </c>
      <c r="H30" s="275" t="s">
        <v>3659</v>
      </c>
      <c r="I30" s="288"/>
      <c r="J30" s="288"/>
    </row>
    <row r="31" spans="1:10" ht="38.25">
      <c r="A31" s="275">
        <v>2</v>
      </c>
      <c r="B31" s="275" t="s">
        <v>3065</v>
      </c>
      <c r="C31" s="275" t="s">
        <v>373</v>
      </c>
      <c r="D31" s="275" t="s">
        <v>376</v>
      </c>
      <c r="E31" s="313">
        <v>36</v>
      </c>
      <c r="F31" s="275" t="s">
        <v>3066</v>
      </c>
      <c r="G31" s="275" t="s">
        <v>3039</v>
      </c>
      <c r="H31" s="275" t="s">
        <v>3660</v>
      </c>
      <c r="I31" s="288"/>
      <c r="J31" s="288"/>
    </row>
    <row r="32" spans="1:10" ht="25.5">
      <c r="A32" s="639"/>
      <c r="B32" s="639" t="s">
        <v>2129</v>
      </c>
      <c r="C32" s="639">
        <v>2</v>
      </c>
      <c r="D32" s="639"/>
      <c r="E32" s="640">
        <f>SUM(E30:E31)</f>
        <v>51</v>
      </c>
      <c r="F32" s="639"/>
      <c r="G32" s="639"/>
      <c r="H32" s="639"/>
      <c r="I32" s="288"/>
      <c r="J32" s="288"/>
    </row>
    <row r="33" spans="1:10" ht="51">
      <c r="A33" s="275">
        <v>1</v>
      </c>
      <c r="B33" s="275" t="s">
        <v>3067</v>
      </c>
      <c r="C33" s="275" t="s">
        <v>382</v>
      </c>
      <c r="D33" s="275"/>
      <c r="E33" s="313">
        <v>35.4</v>
      </c>
      <c r="F33" s="275" t="s">
        <v>3068</v>
      </c>
      <c r="G33" s="275" t="s">
        <v>3069</v>
      </c>
      <c r="H33" s="275" t="s">
        <v>3661</v>
      </c>
      <c r="I33" s="288"/>
      <c r="J33" s="288"/>
    </row>
    <row r="34" spans="1:10" ht="25.5">
      <c r="A34" s="639"/>
      <c r="B34" s="639" t="s">
        <v>1251</v>
      </c>
      <c r="C34" s="639">
        <v>1</v>
      </c>
      <c r="D34" s="639"/>
      <c r="E34" s="640">
        <f>SUM(E33)</f>
        <v>35.4</v>
      </c>
      <c r="F34" s="639"/>
      <c r="G34" s="639"/>
      <c r="H34" s="639"/>
      <c r="I34" s="288"/>
      <c r="J34" s="288"/>
    </row>
    <row r="35" spans="1:10" ht="38.25">
      <c r="A35" s="275">
        <v>1</v>
      </c>
      <c r="B35" s="275" t="s">
        <v>3070</v>
      </c>
      <c r="C35" s="275" t="s">
        <v>385</v>
      </c>
      <c r="D35" s="275"/>
      <c r="E35" s="313">
        <v>33.700000000000003</v>
      </c>
      <c r="F35" s="275" t="s">
        <v>3662</v>
      </c>
      <c r="G35" s="275" t="s">
        <v>3071</v>
      </c>
      <c r="H35" s="275" t="s">
        <v>3072</v>
      </c>
      <c r="J35" s="288"/>
    </row>
    <row r="36" spans="1:10" ht="38.25">
      <c r="A36" s="275">
        <v>2</v>
      </c>
      <c r="B36" s="275" t="s">
        <v>3037</v>
      </c>
      <c r="C36" s="275" t="s">
        <v>385</v>
      </c>
      <c r="D36" s="275"/>
      <c r="E36" s="313">
        <v>21</v>
      </c>
      <c r="F36" s="275" t="s">
        <v>3073</v>
      </c>
      <c r="G36" s="275" t="s">
        <v>3074</v>
      </c>
      <c r="H36" s="275" t="s">
        <v>3072</v>
      </c>
      <c r="J36" s="288"/>
    </row>
    <row r="37" spans="1:10" ht="38.25">
      <c r="A37" s="275">
        <v>3</v>
      </c>
      <c r="B37" s="275" t="s">
        <v>3075</v>
      </c>
      <c r="C37" s="275" t="s">
        <v>385</v>
      </c>
      <c r="D37" s="275"/>
      <c r="E37" s="313">
        <v>14</v>
      </c>
      <c r="F37" s="275" t="s">
        <v>3076</v>
      </c>
      <c r="G37" s="275" t="s">
        <v>3077</v>
      </c>
      <c r="H37" s="275" t="s">
        <v>3072</v>
      </c>
      <c r="J37" s="288"/>
    </row>
    <row r="38" spans="1:10" ht="38.25">
      <c r="A38" s="275">
        <v>4</v>
      </c>
      <c r="B38" s="275" t="s">
        <v>3078</v>
      </c>
      <c r="C38" s="275" t="s">
        <v>385</v>
      </c>
      <c r="D38" s="275"/>
      <c r="E38" s="313">
        <v>19.2</v>
      </c>
      <c r="F38" s="275" t="s">
        <v>3079</v>
      </c>
      <c r="G38" s="275" t="s">
        <v>3080</v>
      </c>
      <c r="H38" s="275" t="s">
        <v>3072</v>
      </c>
      <c r="J38" s="288"/>
    </row>
    <row r="39" spans="1:10" ht="25.5">
      <c r="A39" s="275">
        <v>5</v>
      </c>
      <c r="B39" s="275" t="s">
        <v>3081</v>
      </c>
      <c r="C39" s="275" t="s">
        <v>385</v>
      </c>
      <c r="D39" s="275"/>
      <c r="E39" s="313">
        <v>31.9</v>
      </c>
      <c r="F39" s="275" t="s">
        <v>3663</v>
      </c>
      <c r="G39" s="275" t="s">
        <v>3082</v>
      </c>
      <c r="H39" s="275" t="s">
        <v>3664</v>
      </c>
      <c r="J39" s="288"/>
    </row>
    <row r="40" spans="1:10" ht="38.25">
      <c r="A40" s="639"/>
      <c r="B40" s="639" t="s">
        <v>2130</v>
      </c>
      <c r="C40" s="639">
        <v>5</v>
      </c>
      <c r="D40" s="639"/>
      <c r="E40" s="640">
        <f>SUM(E35:E39)</f>
        <v>119.80000000000001</v>
      </c>
      <c r="F40" s="639"/>
      <c r="G40" s="639"/>
      <c r="H40" s="639"/>
      <c r="I40" s="288"/>
      <c r="J40" s="288"/>
    </row>
    <row r="41" spans="1:10" ht="25.5">
      <c r="A41" s="643"/>
      <c r="B41" s="643" t="s">
        <v>388</v>
      </c>
      <c r="C41" s="643">
        <f>C40+C34+C32+C29+C12</f>
        <v>20</v>
      </c>
      <c r="D41" s="643"/>
      <c r="E41" s="644">
        <f>E40+E34+E32+E29+E12</f>
        <v>57940.039999999994</v>
      </c>
      <c r="F41" s="643"/>
      <c r="G41" s="643"/>
      <c r="H41" s="643"/>
      <c r="I41" s="288"/>
      <c r="J41" s="288"/>
    </row>
    <row r="42" spans="1:10">
      <c r="A42" s="369" t="s">
        <v>2932</v>
      </c>
      <c r="B42" s="369"/>
      <c r="C42" s="369"/>
      <c r="D42" s="369"/>
      <c r="E42" s="369"/>
      <c r="F42" s="369"/>
      <c r="G42" s="369"/>
      <c r="H42" s="369"/>
      <c r="I42" s="288"/>
      <c r="J42" s="288"/>
    </row>
    <row r="43" spans="1:10" ht="38.25">
      <c r="A43" s="275">
        <v>1</v>
      </c>
      <c r="B43" s="275" t="s">
        <v>3083</v>
      </c>
      <c r="C43" s="275" t="s">
        <v>361</v>
      </c>
      <c r="D43" s="275" t="s">
        <v>362</v>
      </c>
      <c r="E43" s="313">
        <v>1131</v>
      </c>
      <c r="F43" s="275" t="s">
        <v>3084</v>
      </c>
      <c r="G43" s="275" t="s">
        <v>3085</v>
      </c>
      <c r="H43" s="275" t="s">
        <v>3086</v>
      </c>
      <c r="I43" s="288"/>
      <c r="J43" s="288"/>
    </row>
    <row r="44" spans="1:10" ht="191.25">
      <c r="A44" s="275">
        <v>2</v>
      </c>
      <c r="B44" s="275" t="s">
        <v>3087</v>
      </c>
      <c r="C44" s="275" t="s">
        <v>361</v>
      </c>
      <c r="D44" s="275" t="s">
        <v>362</v>
      </c>
      <c r="E44" s="313">
        <v>9182.76</v>
      </c>
      <c r="F44" s="275" t="s">
        <v>3088</v>
      </c>
      <c r="G44" s="275" t="s">
        <v>3089</v>
      </c>
      <c r="H44" s="275" t="s">
        <v>3665</v>
      </c>
      <c r="I44" s="288"/>
      <c r="J44" s="288"/>
    </row>
    <row r="45" spans="1:10" ht="63.75">
      <c r="A45" s="275">
        <v>3</v>
      </c>
      <c r="B45" s="275" t="s">
        <v>3090</v>
      </c>
      <c r="C45" s="275" t="s">
        <v>361</v>
      </c>
      <c r="D45" s="275" t="s">
        <v>362</v>
      </c>
      <c r="E45" s="313">
        <v>723</v>
      </c>
      <c r="F45" s="275" t="s">
        <v>3091</v>
      </c>
      <c r="G45" s="275" t="s">
        <v>3092</v>
      </c>
      <c r="H45" s="275" t="s">
        <v>3093</v>
      </c>
      <c r="I45" s="288"/>
      <c r="J45" s="288"/>
    </row>
    <row r="46" spans="1:10" ht="63.75">
      <c r="A46" s="275">
        <v>4</v>
      </c>
      <c r="B46" s="275" t="s">
        <v>3094</v>
      </c>
      <c r="C46" s="275" t="s">
        <v>361</v>
      </c>
      <c r="D46" s="275" t="s">
        <v>362</v>
      </c>
      <c r="E46" s="313">
        <v>944</v>
      </c>
      <c r="F46" s="275" t="s">
        <v>3095</v>
      </c>
      <c r="G46" s="275" t="s">
        <v>3096</v>
      </c>
      <c r="H46" s="275" t="s">
        <v>3097</v>
      </c>
      <c r="I46" s="288"/>
      <c r="J46" s="288"/>
    </row>
    <row r="47" spans="1:10" ht="76.5">
      <c r="A47" s="275">
        <v>5</v>
      </c>
      <c r="B47" s="275" t="s">
        <v>3098</v>
      </c>
      <c r="C47" s="275" t="s">
        <v>361</v>
      </c>
      <c r="D47" s="275" t="s">
        <v>362</v>
      </c>
      <c r="E47" s="313">
        <v>55</v>
      </c>
      <c r="F47" s="275" t="s">
        <v>3099</v>
      </c>
      <c r="G47" s="275" t="s">
        <v>3100</v>
      </c>
      <c r="H47" s="275" t="s">
        <v>3101</v>
      </c>
      <c r="I47" s="288"/>
      <c r="J47" s="288"/>
    </row>
    <row r="48" spans="1:10" ht="76.5">
      <c r="A48" s="275">
        <v>6</v>
      </c>
      <c r="B48" s="275" t="s">
        <v>3102</v>
      </c>
      <c r="C48" s="275" t="s">
        <v>361</v>
      </c>
      <c r="D48" s="275" t="s">
        <v>362</v>
      </c>
      <c r="E48" s="313">
        <v>206.5</v>
      </c>
      <c r="F48" s="275" t="s">
        <v>3103</v>
      </c>
      <c r="G48" s="275" t="s">
        <v>3104</v>
      </c>
      <c r="H48" s="275" t="s">
        <v>3101</v>
      </c>
      <c r="I48" s="288"/>
      <c r="J48" s="288"/>
    </row>
    <row r="49" spans="1:10" ht="76.5">
      <c r="A49" s="275">
        <v>7</v>
      </c>
      <c r="B49" s="275" t="s">
        <v>1785</v>
      </c>
      <c r="C49" s="275" t="s">
        <v>361</v>
      </c>
      <c r="D49" s="275" t="s">
        <v>362</v>
      </c>
      <c r="E49" s="313">
        <v>234</v>
      </c>
      <c r="F49" s="275" t="s">
        <v>3105</v>
      </c>
      <c r="G49" s="275" t="s">
        <v>3104</v>
      </c>
      <c r="H49" s="275" t="s">
        <v>3101</v>
      </c>
      <c r="I49" s="288"/>
      <c r="J49" s="288"/>
    </row>
    <row r="50" spans="1:10" ht="76.5">
      <c r="A50" s="275">
        <v>8</v>
      </c>
      <c r="B50" s="275" t="s">
        <v>3106</v>
      </c>
      <c r="C50" s="275" t="s">
        <v>361</v>
      </c>
      <c r="D50" s="275" t="s">
        <v>362</v>
      </c>
      <c r="E50" s="313">
        <v>2293.3000000000002</v>
      </c>
      <c r="F50" s="275" t="s">
        <v>3107</v>
      </c>
      <c r="G50" s="275" t="s">
        <v>3108</v>
      </c>
      <c r="H50" s="275" t="s">
        <v>3109</v>
      </c>
      <c r="I50" s="288"/>
      <c r="J50" s="288"/>
    </row>
    <row r="51" spans="1:10" ht="63.75">
      <c r="A51" s="275">
        <v>9</v>
      </c>
      <c r="B51" s="275" t="s">
        <v>3110</v>
      </c>
      <c r="C51" s="275" t="s">
        <v>361</v>
      </c>
      <c r="D51" s="275" t="s">
        <v>362</v>
      </c>
      <c r="E51" s="313">
        <v>139.6</v>
      </c>
      <c r="F51" s="275" t="s">
        <v>3111</v>
      </c>
      <c r="G51" s="275" t="s">
        <v>3108</v>
      </c>
      <c r="H51" s="275" t="s">
        <v>3112</v>
      </c>
      <c r="I51" s="288"/>
      <c r="J51" s="288"/>
    </row>
    <row r="52" spans="1:10" ht="114.75">
      <c r="A52" s="275">
        <v>10</v>
      </c>
      <c r="B52" s="275" t="s">
        <v>3113</v>
      </c>
      <c r="C52" s="275" t="s">
        <v>361</v>
      </c>
      <c r="D52" s="275" t="s">
        <v>362</v>
      </c>
      <c r="E52" s="313">
        <v>54.9</v>
      </c>
      <c r="F52" s="275" t="s">
        <v>3114</v>
      </c>
      <c r="G52" s="275" t="s">
        <v>3115</v>
      </c>
      <c r="H52" s="275" t="s">
        <v>3116</v>
      </c>
      <c r="I52" s="288"/>
      <c r="J52" s="288"/>
    </row>
    <row r="53" spans="1:10" ht="89.25">
      <c r="A53" s="275">
        <v>11</v>
      </c>
      <c r="B53" s="275" t="s">
        <v>3117</v>
      </c>
      <c r="C53" s="275" t="s">
        <v>361</v>
      </c>
      <c r="D53" s="275" t="s">
        <v>362</v>
      </c>
      <c r="E53" s="313">
        <v>67.900000000000006</v>
      </c>
      <c r="F53" s="275" t="s">
        <v>3118</v>
      </c>
      <c r="G53" s="275" t="s">
        <v>3119</v>
      </c>
      <c r="H53" s="275" t="s">
        <v>3120</v>
      </c>
      <c r="I53" s="288"/>
      <c r="J53" s="288"/>
    </row>
    <row r="54" spans="1:10" ht="89.25">
      <c r="A54" s="275">
        <v>12</v>
      </c>
      <c r="B54" s="275" t="s">
        <v>3121</v>
      </c>
      <c r="C54" s="275" t="s">
        <v>361</v>
      </c>
      <c r="D54" s="275" t="s">
        <v>362</v>
      </c>
      <c r="E54" s="313">
        <v>36.200000000000003</v>
      </c>
      <c r="F54" s="275" t="s">
        <v>3122</v>
      </c>
      <c r="G54" s="275" t="s">
        <v>3123</v>
      </c>
      <c r="H54" s="275" t="s">
        <v>3120</v>
      </c>
      <c r="I54" s="288"/>
      <c r="J54" s="288"/>
    </row>
    <row r="55" spans="1:10" ht="127.5">
      <c r="A55" s="275">
        <v>13</v>
      </c>
      <c r="B55" s="275" t="s">
        <v>3124</v>
      </c>
      <c r="C55" s="275" t="s">
        <v>361</v>
      </c>
      <c r="D55" s="275" t="s">
        <v>362</v>
      </c>
      <c r="E55" s="313">
        <v>557</v>
      </c>
      <c r="F55" s="275" t="s">
        <v>3125</v>
      </c>
      <c r="G55" s="275" t="s">
        <v>3126</v>
      </c>
      <c r="H55" s="275" t="s">
        <v>3127</v>
      </c>
      <c r="I55" s="288"/>
      <c r="J55" s="288"/>
    </row>
    <row r="56" spans="1:10" ht="306">
      <c r="A56" s="275">
        <v>14</v>
      </c>
      <c r="B56" s="275" t="s">
        <v>3128</v>
      </c>
      <c r="C56" s="275" t="s">
        <v>361</v>
      </c>
      <c r="D56" s="275" t="s">
        <v>362</v>
      </c>
      <c r="E56" s="313">
        <v>128</v>
      </c>
      <c r="F56" s="275" t="s">
        <v>3129</v>
      </c>
      <c r="G56" s="275" t="s">
        <v>3126</v>
      </c>
      <c r="H56" s="275" t="s">
        <v>3127</v>
      </c>
      <c r="I56" s="288"/>
      <c r="J56" s="288"/>
    </row>
    <row r="57" spans="1:10" ht="89.25">
      <c r="A57" s="275">
        <v>15</v>
      </c>
      <c r="B57" s="275" t="s">
        <v>3130</v>
      </c>
      <c r="C57" s="275" t="s">
        <v>361</v>
      </c>
      <c r="D57" s="275" t="s">
        <v>362</v>
      </c>
      <c r="E57" s="313">
        <v>22.9</v>
      </c>
      <c r="F57" s="275" t="s">
        <v>3131</v>
      </c>
      <c r="G57" s="275" t="s">
        <v>3126</v>
      </c>
      <c r="H57" s="275" t="s">
        <v>3127</v>
      </c>
      <c r="I57" s="288"/>
      <c r="J57" s="288"/>
    </row>
    <row r="58" spans="1:10">
      <c r="A58" s="641"/>
      <c r="B58" s="641" t="s">
        <v>363</v>
      </c>
      <c r="C58" s="641">
        <v>15</v>
      </c>
      <c r="D58" s="641"/>
      <c r="E58" s="642">
        <f>SUM(E43:E57)</f>
        <v>15776.060000000001</v>
      </c>
      <c r="F58" s="641"/>
      <c r="G58" s="641"/>
      <c r="H58" s="641"/>
      <c r="I58" s="288"/>
      <c r="J58" s="288"/>
    </row>
    <row r="59" spans="1:10" ht="38.25">
      <c r="A59" s="275">
        <v>16</v>
      </c>
      <c r="B59" s="275" t="s">
        <v>3132</v>
      </c>
      <c r="C59" s="275" t="s">
        <v>361</v>
      </c>
      <c r="D59" s="275" t="s">
        <v>391</v>
      </c>
      <c r="E59" s="315">
        <v>2.8</v>
      </c>
      <c r="F59" s="275" t="s">
        <v>3133</v>
      </c>
      <c r="G59" s="275" t="s">
        <v>3134</v>
      </c>
      <c r="H59" s="275" t="s">
        <v>3086</v>
      </c>
      <c r="I59" s="288"/>
      <c r="J59" s="288"/>
    </row>
    <row r="60" spans="1:10" ht="38.25">
      <c r="A60" s="275">
        <v>17</v>
      </c>
      <c r="B60" s="275" t="s">
        <v>3135</v>
      </c>
      <c r="C60" s="275" t="s">
        <v>361</v>
      </c>
      <c r="D60" s="275" t="s">
        <v>391</v>
      </c>
      <c r="E60" s="315">
        <v>2.8</v>
      </c>
      <c r="F60" s="275" t="s">
        <v>3136</v>
      </c>
      <c r="G60" s="275" t="s">
        <v>3134</v>
      </c>
      <c r="H60" s="275" t="s">
        <v>3086</v>
      </c>
      <c r="I60" s="288"/>
      <c r="J60" s="288"/>
    </row>
    <row r="61" spans="1:10" ht="51">
      <c r="A61" s="275">
        <v>18</v>
      </c>
      <c r="B61" s="275" t="s">
        <v>3137</v>
      </c>
      <c r="C61" s="275" t="s">
        <v>361</v>
      </c>
      <c r="D61" s="275" t="s">
        <v>391</v>
      </c>
      <c r="E61" s="315">
        <v>1339</v>
      </c>
      <c r="F61" s="275" t="s">
        <v>3138</v>
      </c>
      <c r="G61" s="275" t="s">
        <v>3139</v>
      </c>
      <c r="H61" s="275" t="s">
        <v>3140</v>
      </c>
      <c r="I61" s="288"/>
      <c r="J61" s="288"/>
    </row>
    <row r="62" spans="1:10" ht="38.25">
      <c r="A62" s="275">
        <v>19</v>
      </c>
      <c r="B62" s="275" t="s">
        <v>3141</v>
      </c>
      <c r="C62" s="275" t="s">
        <v>361</v>
      </c>
      <c r="D62" s="275" t="s">
        <v>391</v>
      </c>
      <c r="E62" s="315">
        <v>550</v>
      </c>
      <c r="F62" s="275" t="s">
        <v>3142</v>
      </c>
      <c r="G62" s="275" t="s">
        <v>3143</v>
      </c>
      <c r="H62" s="275" t="s">
        <v>3144</v>
      </c>
      <c r="I62" s="288"/>
      <c r="J62" s="288"/>
    </row>
    <row r="63" spans="1:10" ht="63.75">
      <c r="A63" s="275">
        <v>20</v>
      </c>
      <c r="B63" s="275" t="s">
        <v>3145</v>
      </c>
      <c r="C63" s="275" t="s">
        <v>361</v>
      </c>
      <c r="D63" s="275" t="s">
        <v>391</v>
      </c>
      <c r="E63" s="315">
        <v>36</v>
      </c>
      <c r="F63" s="275" t="s">
        <v>3146</v>
      </c>
      <c r="G63" s="275" t="s">
        <v>3147</v>
      </c>
      <c r="H63" s="275" t="s">
        <v>3140</v>
      </c>
      <c r="I63" s="288"/>
      <c r="J63" s="288"/>
    </row>
    <row r="64" spans="1:10" ht="38.25">
      <c r="A64" s="275">
        <v>21</v>
      </c>
      <c r="B64" s="275" t="s">
        <v>3148</v>
      </c>
      <c r="C64" s="275" t="s">
        <v>361</v>
      </c>
      <c r="D64" s="275" t="s">
        <v>391</v>
      </c>
      <c r="E64" s="315">
        <v>18</v>
      </c>
      <c r="F64" s="275" t="s">
        <v>3149</v>
      </c>
      <c r="G64" s="275" t="s">
        <v>3150</v>
      </c>
      <c r="H64" s="275" t="s">
        <v>3151</v>
      </c>
      <c r="I64" s="288"/>
      <c r="J64" s="288"/>
    </row>
    <row r="65" spans="1:10" ht="38.25">
      <c r="A65" s="275">
        <v>22</v>
      </c>
      <c r="B65" s="275" t="s">
        <v>734</v>
      </c>
      <c r="C65" s="275" t="s">
        <v>361</v>
      </c>
      <c r="D65" s="275" t="s">
        <v>391</v>
      </c>
      <c r="E65" s="315">
        <v>0.6</v>
      </c>
      <c r="F65" s="275" t="s">
        <v>3152</v>
      </c>
      <c r="G65" s="275" t="s">
        <v>3153</v>
      </c>
      <c r="H65" s="275" t="s">
        <v>3154</v>
      </c>
      <c r="I65" s="288"/>
      <c r="J65" s="288"/>
    </row>
    <row r="66" spans="1:10" ht="38.25">
      <c r="A66" s="275">
        <v>23</v>
      </c>
      <c r="B66" s="275" t="s">
        <v>3155</v>
      </c>
      <c r="C66" s="275" t="s">
        <v>361</v>
      </c>
      <c r="D66" s="275" t="s">
        <v>391</v>
      </c>
      <c r="E66" s="315">
        <v>444</v>
      </c>
      <c r="F66" s="275" t="s">
        <v>3156</v>
      </c>
      <c r="G66" s="275" t="s">
        <v>3058</v>
      </c>
      <c r="H66" s="275" t="s">
        <v>3157</v>
      </c>
      <c r="I66" s="288"/>
      <c r="J66" s="288"/>
    </row>
    <row r="67" spans="1:10" ht="38.25">
      <c r="A67" s="275">
        <v>24</v>
      </c>
      <c r="B67" s="275" t="s">
        <v>1172</v>
      </c>
      <c r="C67" s="275" t="s">
        <v>361</v>
      </c>
      <c r="D67" s="275" t="s">
        <v>391</v>
      </c>
      <c r="E67" s="315">
        <v>2</v>
      </c>
      <c r="F67" s="275" t="s">
        <v>3158</v>
      </c>
      <c r="G67" s="275" t="s">
        <v>3159</v>
      </c>
      <c r="H67" s="275" t="s">
        <v>3160</v>
      </c>
      <c r="I67" s="288"/>
      <c r="J67" s="288"/>
    </row>
    <row r="68" spans="1:10" ht="25.5">
      <c r="A68" s="275">
        <v>25</v>
      </c>
      <c r="B68" s="275" t="s">
        <v>3161</v>
      </c>
      <c r="C68" s="275" t="s">
        <v>361</v>
      </c>
      <c r="D68" s="275" t="s">
        <v>391</v>
      </c>
      <c r="E68" s="315">
        <v>2</v>
      </c>
      <c r="F68" s="275" t="s">
        <v>3162</v>
      </c>
      <c r="G68" s="275" t="s">
        <v>3163</v>
      </c>
      <c r="H68" s="275" t="s">
        <v>3172</v>
      </c>
      <c r="I68" s="288"/>
      <c r="J68" s="288"/>
    </row>
    <row r="69" spans="1:10" ht="51">
      <c r="A69" s="275">
        <v>26</v>
      </c>
      <c r="B69" s="275" t="s">
        <v>3164</v>
      </c>
      <c r="C69" s="275" t="s">
        <v>361</v>
      </c>
      <c r="D69" s="275" t="s">
        <v>391</v>
      </c>
      <c r="E69" s="315">
        <v>77</v>
      </c>
      <c r="F69" s="275" t="s">
        <v>3165</v>
      </c>
      <c r="G69" s="275" t="s">
        <v>3166</v>
      </c>
      <c r="H69" s="275" t="s">
        <v>3172</v>
      </c>
      <c r="I69" s="288"/>
      <c r="J69" s="288"/>
    </row>
    <row r="70" spans="1:10" ht="38.25">
      <c r="A70" s="275">
        <v>27</v>
      </c>
      <c r="B70" s="275" t="s">
        <v>3167</v>
      </c>
      <c r="C70" s="275" t="s">
        <v>361</v>
      </c>
      <c r="D70" s="275" t="s">
        <v>391</v>
      </c>
      <c r="E70" s="315">
        <v>226</v>
      </c>
      <c r="F70" s="275" t="s">
        <v>3168</v>
      </c>
      <c r="G70" s="275" t="s">
        <v>3051</v>
      </c>
      <c r="H70" s="275" t="s">
        <v>3160</v>
      </c>
      <c r="I70" s="288"/>
      <c r="J70" s="288"/>
    </row>
    <row r="71" spans="1:10" ht="38.25">
      <c r="A71" s="275">
        <v>28</v>
      </c>
      <c r="B71" s="275" t="s">
        <v>3169</v>
      </c>
      <c r="C71" s="275" t="s">
        <v>361</v>
      </c>
      <c r="D71" s="275" t="s">
        <v>391</v>
      </c>
      <c r="E71" s="315">
        <v>220.4</v>
      </c>
      <c r="F71" s="275" t="s">
        <v>3170</v>
      </c>
      <c r="G71" s="275" t="s">
        <v>3171</v>
      </c>
      <c r="H71" s="275" t="s">
        <v>3172</v>
      </c>
      <c r="I71" s="288"/>
      <c r="J71" s="288"/>
    </row>
    <row r="72" spans="1:10" ht="38.25">
      <c r="A72" s="275">
        <v>29</v>
      </c>
      <c r="B72" s="275" t="s">
        <v>3173</v>
      </c>
      <c r="C72" s="275" t="s">
        <v>361</v>
      </c>
      <c r="D72" s="275" t="s">
        <v>391</v>
      </c>
      <c r="E72" s="315">
        <v>5.5</v>
      </c>
      <c r="F72" s="275" t="s">
        <v>3174</v>
      </c>
      <c r="G72" s="275" t="s">
        <v>3175</v>
      </c>
      <c r="H72" s="275" t="s">
        <v>3160</v>
      </c>
      <c r="I72" s="288"/>
      <c r="J72" s="288"/>
    </row>
    <row r="73" spans="1:10" ht="38.25">
      <c r="A73" s="275">
        <v>30</v>
      </c>
      <c r="B73" s="275" t="s">
        <v>3176</v>
      </c>
      <c r="C73" s="275" t="s">
        <v>361</v>
      </c>
      <c r="D73" s="275" t="s">
        <v>391</v>
      </c>
      <c r="E73" s="315">
        <v>26.2</v>
      </c>
      <c r="F73" s="275" t="s">
        <v>3177</v>
      </c>
      <c r="G73" s="275" t="s">
        <v>3032</v>
      </c>
      <c r="H73" s="275" t="s">
        <v>3172</v>
      </c>
      <c r="I73" s="288"/>
      <c r="J73" s="288"/>
    </row>
    <row r="74" spans="1:10" ht="51">
      <c r="A74" s="275">
        <v>31</v>
      </c>
      <c r="B74" s="275" t="s">
        <v>3178</v>
      </c>
      <c r="C74" s="275" t="s">
        <v>361</v>
      </c>
      <c r="D74" s="275" t="s">
        <v>391</v>
      </c>
      <c r="E74" s="315">
        <v>31.7</v>
      </c>
      <c r="F74" s="275" t="s">
        <v>3179</v>
      </c>
      <c r="G74" s="275" t="s">
        <v>3180</v>
      </c>
      <c r="H74" s="275" t="s">
        <v>3172</v>
      </c>
      <c r="I74" s="288"/>
      <c r="J74" s="288"/>
    </row>
    <row r="75" spans="1:10" ht="38.25">
      <c r="A75" s="275">
        <v>32</v>
      </c>
      <c r="B75" s="275" t="s">
        <v>3181</v>
      </c>
      <c r="C75" s="275" t="s">
        <v>361</v>
      </c>
      <c r="D75" s="275" t="s">
        <v>391</v>
      </c>
      <c r="E75" s="315">
        <v>105</v>
      </c>
      <c r="F75" s="275" t="s">
        <v>3182</v>
      </c>
      <c r="G75" s="275" t="s">
        <v>3183</v>
      </c>
      <c r="H75" s="275" t="s">
        <v>3184</v>
      </c>
      <c r="I75" s="288"/>
      <c r="J75" s="288"/>
    </row>
    <row r="76" spans="1:10" ht="38.25">
      <c r="A76" s="275">
        <v>33</v>
      </c>
      <c r="B76" s="275" t="s">
        <v>3185</v>
      </c>
      <c r="C76" s="275" t="s">
        <v>361</v>
      </c>
      <c r="D76" s="275" t="s">
        <v>391</v>
      </c>
      <c r="E76" s="315">
        <v>22.1</v>
      </c>
      <c r="F76" s="275" t="s">
        <v>3186</v>
      </c>
      <c r="G76" s="275" t="s">
        <v>3175</v>
      </c>
      <c r="H76" s="275" t="s">
        <v>3172</v>
      </c>
      <c r="I76" s="288"/>
      <c r="J76" s="288"/>
    </row>
    <row r="77" spans="1:10" ht="51">
      <c r="A77" s="275">
        <v>34</v>
      </c>
      <c r="B77" s="275" t="s">
        <v>3187</v>
      </c>
      <c r="C77" s="275" t="s">
        <v>361</v>
      </c>
      <c r="D77" s="275" t="s">
        <v>391</v>
      </c>
      <c r="E77" s="315">
        <v>408.2</v>
      </c>
      <c r="F77" s="275" t="s">
        <v>3188</v>
      </c>
      <c r="G77" s="275" t="s">
        <v>3183</v>
      </c>
      <c r="H77" s="275" t="s">
        <v>3184</v>
      </c>
      <c r="I77" s="288"/>
      <c r="J77" s="288"/>
    </row>
    <row r="78" spans="1:10" ht="38.25">
      <c r="A78" s="275">
        <v>35</v>
      </c>
      <c r="B78" s="275" t="s">
        <v>3189</v>
      </c>
      <c r="C78" s="275" t="s">
        <v>361</v>
      </c>
      <c r="D78" s="275" t="s">
        <v>391</v>
      </c>
      <c r="E78" s="315">
        <v>5.8</v>
      </c>
      <c r="F78" s="275" t="s">
        <v>3190</v>
      </c>
      <c r="G78" s="275" t="s">
        <v>3055</v>
      </c>
      <c r="H78" s="275" t="s">
        <v>3191</v>
      </c>
      <c r="I78" s="288"/>
      <c r="J78" s="288"/>
    </row>
    <row r="79" spans="1:10" ht="63.75">
      <c r="A79" s="275">
        <v>36</v>
      </c>
      <c r="B79" s="275" t="s">
        <v>3192</v>
      </c>
      <c r="C79" s="275" t="s">
        <v>361</v>
      </c>
      <c r="D79" s="275" t="s">
        <v>391</v>
      </c>
      <c r="E79" s="315">
        <v>26.8</v>
      </c>
      <c r="F79" s="275" t="s">
        <v>3193</v>
      </c>
      <c r="G79" s="275" t="s">
        <v>3194</v>
      </c>
      <c r="H79" s="275" t="s">
        <v>3195</v>
      </c>
      <c r="I79" s="288"/>
      <c r="J79" s="288"/>
    </row>
    <row r="80" spans="1:10" ht="51">
      <c r="A80" s="275">
        <v>37</v>
      </c>
      <c r="B80" s="275" t="s">
        <v>3196</v>
      </c>
      <c r="C80" s="275" t="s">
        <v>361</v>
      </c>
      <c r="D80" s="275" t="s">
        <v>391</v>
      </c>
      <c r="E80" s="315">
        <v>150</v>
      </c>
      <c r="F80" s="275" t="s">
        <v>3197</v>
      </c>
      <c r="G80" s="275" t="s">
        <v>3171</v>
      </c>
      <c r="H80" s="275" t="s">
        <v>3198</v>
      </c>
      <c r="I80" s="288"/>
      <c r="J80" s="288"/>
    </row>
    <row r="81" spans="1:10" ht="89.25">
      <c r="A81" s="275">
        <v>38</v>
      </c>
      <c r="B81" s="275" t="s">
        <v>3199</v>
      </c>
      <c r="C81" s="275" t="s">
        <v>361</v>
      </c>
      <c r="D81" s="275" t="s">
        <v>391</v>
      </c>
      <c r="E81" s="315">
        <v>3298.8</v>
      </c>
      <c r="F81" s="275" t="s">
        <v>3200</v>
      </c>
      <c r="G81" s="275" t="s">
        <v>3163</v>
      </c>
      <c r="H81" s="275" t="s">
        <v>3201</v>
      </c>
      <c r="I81" s="288"/>
      <c r="J81" s="288"/>
    </row>
    <row r="82" spans="1:10" ht="38.25">
      <c r="A82" s="275">
        <v>39</v>
      </c>
      <c r="B82" s="275" t="s">
        <v>3202</v>
      </c>
      <c r="C82" s="275" t="s">
        <v>361</v>
      </c>
      <c r="D82" s="275" t="s">
        <v>391</v>
      </c>
      <c r="E82" s="315">
        <v>35</v>
      </c>
      <c r="F82" s="275" t="s">
        <v>3203</v>
      </c>
      <c r="G82" s="275" t="s">
        <v>3204</v>
      </c>
      <c r="H82" s="275" t="s">
        <v>3172</v>
      </c>
      <c r="I82" s="288"/>
      <c r="J82" s="288"/>
    </row>
    <row r="83" spans="1:10" ht="63.75">
      <c r="A83" s="275">
        <v>40</v>
      </c>
      <c r="B83" s="275" t="s">
        <v>3205</v>
      </c>
      <c r="C83" s="275" t="s">
        <v>361</v>
      </c>
      <c r="D83" s="275" t="s">
        <v>391</v>
      </c>
      <c r="E83" s="315">
        <v>34.799999999999997</v>
      </c>
      <c r="F83" s="275" t="s">
        <v>3206</v>
      </c>
      <c r="G83" s="275" t="s">
        <v>3207</v>
      </c>
      <c r="H83" s="275" t="s">
        <v>3172</v>
      </c>
      <c r="I83" s="288"/>
      <c r="J83" s="288"/>
    </row>
    <row r="84" spans="1:10" ht="38.25">
      <c r="A84" s="275">
        <v>41</v>
      </c>
      <c r="B84" s="275" t="s">
        <v>3208</v>
      </c>
      <c r="C84" s="275" t="s">
        <v>361</v>
      </c>
      <c r="D84" s="275" t="s">
        <v>3209</v>
      </c>
      <c r="E84" s="315">
        <v>33</v>
      </c>
      <c r="F84" s="275" t="s">
        <v>3210</v>
      </c>
      <c r="G84" s="275" t="s">
        <v>3211</v>
      </c>
      <c r="H84" s="275" t="s">
        <v>3212</v>
      </c>
      <c r="I84" s="288"/>
      <c r="J84" s="288"/>
    </row>
    <row r="85" spans="1:10" ht="25.5">
      <c r="A85" s="275">
        <v>42</v>
      </c>
      <c r="B85" s="275" t="s">
        <v>3213</v>
      </c>
      <c r="C85" s="275" t="s">
        <v>361</v>
      </c>
      <c r="D85" s="275" t="s">
        <v>391</v>
      </c>
      <c r="E85" s="315">
        <v>99</v>
      </c>
      <c r="F85" s="275" t="s">
        <v>3214</v>
      </c>
      <c r="G85" s="275" t="s">
        <v>3215</v>
      </c>
      <c r="H85" s="275" t="s">
        <v>3666</v>
      </c>
      <c r="I85" s="288"/>
      <c r="J85" s="288"/>
    </row>
    <row r="86" spans="1:10" ht="38.25">
      <c r="A86" s="275">
        <v>43</v>
      </c>
      <c r="B86" s="275" t="s">
        <v>3216</v>
      </c>
      <c r="C86" s="275" t="s">
        <v>361</v>
      </c>
      <c r="D86" s="275" t="s">
        <v>391</v>
      </c>
      <c r="E86" s="315">
        <v>347</v>
      </c>
      <c r="F86" s="275" t="s">
        <v>3217</v>
      </c>
      <c r="G86" s="275" t="s">
        <v>3218</v>
      </c>
      <c r="H86" s="275" t="s">
        <v>3219</v>
      </c>
      <c r="I86" s="288"/>
      <c r="J86" s="288"/>
    </row>
    <row r="87" spans="1:10" ht="38.25">
      <c r="A87" s="275">
        <v>44</v>
      </c>
      <c r="B87" s="275" t="s">
        <v>3220</v>
      </c>
      <c r="C87" s="275" t="s">
        <v>361</v>
      </c>
      <c r="D87" s="275" t="s">
        <v>391</v>
      </c>
      <c r="E87" s="315">
        <v>5.8</v>
      </c>
      <c r="F87" s="275" t="s">
        <v>3221</v>
      </c>
      <c r="G87" s="275" t="s">
        <v>3222</v>
      </c>
      <c r="H87" s="275" t="s">
        <v>3223</v>
      </c>
      <c r="I87" s="288"/>
      <c r="J87" s="288"/>
    </row>
    <row r="88" spans="1:10" ht="38.25">
      <c r="A88" s="275">
        <v>45</v>
      </c>
      <c r="B88" s="275" t="s">
        <v>3224</v>
      </c>
      <c r="C88" s="275" t="s">
        <v>361</v>
      </c>
      <c r="D88" s="275" t="s">
        <v>391</v>
      </c>
      <c r="E88" s="315">
        <v>5.3</v>
      </c>
      <c r="F88" s="275" t="s">
        <v>3225</v>
      </c>
      <c r="G88" s="275" t="s">
        <v>3226</v>
      </c>
      <c r="H88" s="275" t="s">
        <v>3151</v>
      </c>
      <c r="I88" s="288"/>
      <c r="J88" s="288"/>
    </row>
    <row r="89" spans="1:10" ht="38.25">
      <c r="A89" s="275">
        <v>46</v>
      </c>
      <c r="B89" s="275" t="s">
        <v>3227</v>
      </c>
      <c r="C89" s="275" t="s">
        <v>361</v>
      </c>
      <c r="D89" s="275" t="s">
        <v>391</v>
      </c>
      <c r="E89" s="315">
        <v>152</v>
      </c>
      <c r="F89" s="275" t="s">
        <v>3228</v>
      </c>
      <c r="G89" s="275" t="s">
        <v>3171</v>
      </c>
      <c r="H89" s="275" t="s">
        <v>3229</v>
      </c>
      <c r="I89" s="288"/>
      <c r="J89" s="288"/>
    </row>
    <row r="90" spans="1:10" ht="76.5">
      <c r="A90" s="275">
        <v>47</v>
      </c>
      <c r="B90" s="275" t="s">
        <v>3230</v>
      </c>
      <c r="C90" s="275" t="s">
        <v>361</v>
      </c>
      <c r="D90" s="275" t="s">
        <v>391</v>
      </c>
      <c r="E90" s="315">
        <v>166.4</v>
      </c>
      <c r="F90" s="275" t="s">
        <v>3231</v>
      </c>
      <c r="G90" s="275" t="s">
        <v>3232</v>
      </c>
      <c r="H90" s="275" t="s">
        <v>3172</v>
      </c>
      <c r="I90" s="288"/>
      <c r="J90" s="288"/>
    </row>
    <row r="91" spans="1:10" ht="51">
      <c r="A91" s="275">
        <v>48</v>
      </c>
      <c r="B91" s="275" t="s">
        <v>3233</v>
      </c>
      <c r="C91" s="275" t="s">
        <v>361</v>
      </c>
      <c r="D91" s="275" t="s">
        <v>391</v>
      </c>
      <c r="E91" s="315">
        <v>100.1</v>
      </c>
      <c r="F91" s="275" t="s">
        <v>3234</v>
      </c>
      <c r="G91" s="275" t="s">
        <v>3235</v>
      </c>
      <c r="H91" s="275" t="s">
        <v>3172</v>
      </c>
      <c r="I91" s="288"/>
      <c r="J91" s="288"/>
    </row>
    <row r="92" spans="1:10" ht="153">
      <c r="A92" s="275">
        <v>49</v>
      </c>
      <c r="B92" s="275" t="s">
        <v>3236</v>
      </c>
      <c r="C92" s="275" t="s">
        <v>361</v>
      </c>
      <c r="D92" s="275" t="s">
        <v>391</v>
      </c>
      <c r="E92" s="315">
        <v>18230</v>
      </c>
      <c r="F92" s="275" t="s">
        <v>3667</v>
      </c>
      <c r="G92" s="275" t="s">
        <v>3064</v>
      </c>
      <c r="H92" s="275" t="s">
        <v>3237</v>
      </c>
      <c r="I92" s="288"/>
      <c r="J92" s="288"/>
    </row>
    <row r="93" spans="1:10" ht="38.25">
      <c r="A93" s="275">
        <v>50</v>
      </c>
      <c r="B93" s="275" t="s">
        <v>3238</v>
      </c>
      <c r="C93" s="275" t="s">
        <v>361</v>
      </c>
      <c r="D93" s="275" t="s">
        <v>391</v>
      </c>
      <c r="E93" s="315">
        <v>159</v>
      </c>
      <c r="F93" s="275" t="s">
        <v>3239</v>
      </c>
      <c r="G93" s="275" t="s">
        <v>3058</v>
      </c>
      <c r="H93" s="275" t="s">
        <v>3157</v>
      </c>
      <c r="I93" s="288"/>
      <c r="J93" s="288"/>
    </row>
    <row r="94" spans="1:10" ht="38.25">
      <c r="A94" s="275">
        <v>51</v>
      </c>
      <c r="B94" s="275" t="s">
        <v>3240</v>
      </c>
      <c r="C94" s="275" t="s">
        <v>361</v>
      </c>
      <c r="D94" s="275" t="s">
        <v>391</v>
      </c>
      <c r="E94" s="315">
        <v>4.5999999999999996</v>
      </c>
      <c r="F94" s="275" t="s">
        <v>3241</v>
      </c>
      <c r="G94" s="275" t="s">
        <v>3143</v>
      </c>
      <c r="H94" s="275" t="s">
        <v>3172</v>
      </c>
      <c r="I94" s="288"/>
      <c r="J94" s="288"/>
    </row>
    <row r="95" spans="1:10" ht="38.25">
      <c r="A95" s="275">
        <v>52</v>
      </c>
      <c r="B95" s="275" t="s">
        <v>3242</v>
      </c>
      <c r="C95" s="275" t="s">
        <v>361</v>
      </c>
      <c r="D95" s="275" t="s">
        <v>391</v>
      </c>
      <c r="E95" s="315">
        <v>67.099999999999994</v>
      </c>
      <c r="F95" s="275" t="s">
        <v>3243</v>
      </c>
      <c r="G95" s="275" t="s">
        <v>3244</v>
      </c>
      <c r="H95" s="275" t="s">
        <v>3151</v>
      </c>
      <c r="I95" s="288"/>
      <c r="J95" s="288"/>
    </row>
    <row r="96" spans="1:10" ht="38.25">
      <c r="A96" s="275">
        <v>53</v>
      </c>
      <c r="B96" s="275" t="s">
        <v>3245</v>
      </c>
      <c r="C96" s="275" t="s">
        <v>361</v>
      </c>
      <c r="D96" s="275" t="s">
        <v>391</v>
      </c>
      <c r="E96" s="315">
        <v>0.4</v>
      </c>
      <c r="F96" s="275" t="s">
        <v>3246</v>
      </c>
      <c r="G96" s="275" t="s">
        <v>3074</v>
      </c>
      <c r="H96" s="275" t="s">
        <v>3172</v>
      </c>
      <c r="I96" s="288"/>
      <c r="J96" s="288"/>
    </row>
    <row r="97" spans="1:10" ht="267.75">
      <c r="A97" s="275">
        <v>54</v>
      </c>
      <c r="B97" s="275" t="s">
        <v>3247</v>
      </c>
      <c r="C97" s="275" t="s">
        <v>361</v>
      </c>
      <c r="D97" s="275" t="s">
        <v>391</v>
      </c>
      <c r="E97" s="315">
        <v>2189.6999999999998</v>
      </c>
      <c r="F97" s="275" t="s">
        <v>3248</v>
      </c>
      <c r="G97" s="275" t="s">
        <v>3249</v>
      </c>
      <c r="H97" s="275" t="s">
        <v>3668</v>
      </c>
      <c r="I97" s="288"/>
      <c r="J97" s="288"/>
    </row>
    <row r="98" spans="1:10" ht="38.25">
      <c r="A98" s="275">
        <v>55</v>
      </c>
      <c r="B98" s="275" t="s">
        <v>3250</v>
      </c>
      <c r="C98" s="275" t="s">
        <v>361</v>
      </c>
      <c r="D98" s="275" t="s">
        <v>391</v>
      </c>
      <c r="E98" s="315">
        <v>4</v>
      </c>
      <c r="F98" s="275" t="s">
        <v>3251</v>
      </c>
      <c r="G98" s="275" t="s">
        <v>3252</v>
      </c>
      <c r="H98" s="275" t="s">
        <v>3198</v>
      </c>
      <c r="I98" s="288"/>
      <c r="J98" s="288"/>
    </row>
    <row r="99" spans="1:10" ht="38.25">
      <c r="A99" s="275">
        <v>56</v>
      </c>
      <c r="B99" s="275" t="s">
        <v>3253</v>
      </c>
      <c r="C99" s="275" t="s">
        <v>361</v>
      </c>
      <c r="D99" s="275" t="s">
        <v>391</v>
      </c>
      <c r="E99" s="315">
        <v>39</v>
      </c>
      <c r="F99" s="275" t="s">
        <v>3254</v>
      </c>
      <c r="G99" s="275" t="s">
        <v>3255</v>
      </c>
      <c r="H99" s="275" t="s">
        <v>3184</v>
      </c>
      <c r="I99" s="288"/>
      <c r="J99" s="288"/>
    </row>
    <row r="100" spans="1:10" ht="38.25">
      <c r="A100" s="275">
        <v>57</v>
      </c>
      <c r="B100" s="275" t="s">
        <v>3256</v>
      </c>
      <c r="C100" s="275" t="s">
        <v>361</v>
      </c>
      <c r="D100" s="275" t="s">
        <v>391</v>
      </c>
      <c r="E100" s="315">
        <v>29.7</v>
      </c>
      <c r="F100" s="275" t="s">
        <v>3257</v>
      </c>
      <c r="G100" s="275" t="s">
        <v>3258</v>
      </c>
      <c r="H100" s="275" t="s">
        <v>3666</v>
      </c>
      <c r="I100" s="288"/>
      <c r="J100" s="288"/>
    </row>
    <row r="101" spans="1:10" ht="25.5">
      <c r="A101" s="275">
        <v>58</v>
      </c>
      <c r="B101" s="275" t="s">
        <v>3259</v>
      </c>
      <c r="C101" s="275" t="s">
        <v>361</v>
      </c>
      <c r="D101" s="275" t="s">
        <v>391</v>
      </c>
      <c r="E101" s="315">
        <v>84</v>
      </c>
      <c r="F101" s="275" t="s">
        <v>3260</v>
      </c>
      <c r="G101" s="275" t="s">
        <v>3258</v>
      </c>
      <c r="H101" s="275" t="s">
        <v>3151</v>
      </c>
      <c r="I101" s="288"/>
      <c r="J101" s="288"/>
    </row>
    <row r="102" spans="1:10" ht="51">
      <c r="A102" s="275">
        <v>59</v>
      </c>
      <c r="B102" s="275" t="s">
        <v>3261</v>
      </c>
      <c r="C102" s="275" t="s">
        <v>361</v>
      </c>
      <c r="D102" s="275" t="s">
        <v>391</v>
      </c>
      <c r="E102" s="315">
        <v>439</v>
      </c>
      <c r="F102" s="275" t="s">
        <v>3262</v>
      </c>
      <c r="G102" s="275" t="s">
        <v>3058</v>
      </c>
      <c r="H102" s="275" t="s">
        <v>3157</v>
      </c>
      <c r="I102" s="288"/>
      <c r="J102" s="288"/>
    </row>
    <row r="103" spans="1:10" ht="51">
      <c r="A103" s="275">
        <v>60</v>
      </c>
      <c r="B103" s="275" t="s">
        <v>3263</v>
      </c>
      <c r="C103" s="275" t="s">
        <v>361</v>
      </c>
      <c r="D103" s="275" t="s">
        <v>391</v>
      </c>
      <c r="E103" s="315">
        <v>70</v>
      </c>
      <c r="F103" s="275" t="s">
        <v>3264</v>
      </c>
      <c r="G103" s="275" t="s">
        <v>3265</v>
      </c>
      <c r="H103" s="275" t="s">
        <v>3198</v>
      </c>
      <c r="I103" s="288"/>
      <c r="J103" s="288"/>
    </row>
    <row r="104" spans="1:10" ht="76.5">
      <c r="A104" s="275">
        <v>61</v>
      </c>
      <c r="B104" s="275" t="s">
        <v>3266</v>
      </c>
      <c r="C104" s="275" t="s">
        <v>361</v>
      </c>
      <c r="D104" s="275" t="s">
        <v>391</v>
      </c>
      <c r="E104" s="315">
        <v>189.5</v>
      </c>
      <c r="F104" s="275" t="s">
        <v>3267</v>
      </c>
      <c r="G104" s="275" t="s">
        <v>3100</v>
      </c>
      <c r="H104" s="275" t="s">
        <v>3101</v>
      </c>
      <c r="I104" s="288"/>
      <c r="J104" s="288"/>
    </row>
    <row r="105" spans="1:10" ht="76.5">
      <c r="A105" s="275">
        <v>62</v>
      </c>
      <c r="B105" s="275" t="s">
        <v>3268</v>
      </c>
      <c r="C105" s="275" t="s">
        <v>361</v>
      </c>
      <c r="D105" s="275" t="s">
        <v>391</v>
      </c>
      <c r="E105" s="315">
        <v>274</v>
      </c>
      <c r="F105" s="275" t="s">
        <v>3269</v>
      </c>
      <c r="G105" s="275" t="s">
        <v>3270</v>
      </c>
      <c r="H105" s="275" t="s">
        <v>3271</v>
      </c>
      <c r="I105" s="288"/>
      <c r="J105" s="288"/>
    </row>
    <row r="106" spans="1:10" ht="76.5">
      <c r="A106" s="275">
        <v>63</v>
      </c>
      <c r="B106" s="275" t="s">
        <v>3272</v>
      </c>
      <c r="C106" s="275" t="s">
        <v>361</v>
      </c>
      <c r="D106" s="275" t="s">
        <v>391</v>
      </c>
      <c r="E106" s="315">
        <v>451.2</v>
      </c>
      <c r="F106" s="275" t="s">
        <v>3273</v>
      </c>
      <c r="G106" s="275" t="s">
        <v>3270</v>
      </c>
      <c r="H106" s="275" t="s">
        <v>3271</v>
      </c>
      <c r="I106" s="288"/>
      <c r="J106" s="288"/>
    </row>
    <row r="107" spans="1:10" ht="76.5">
      <c r="A107" s="275">
        <v>64</v>
      </c>
      <c r="B107" s="275" t="s">
        <v>3274</v>
      </c>
      <c r="C107" s="275" t="s">
        <v>361</v>
      </c>
      <c r="D107" s="275" t="s">
        <v>391</v>
      </c>
      <c r="E107" s="315">
        <v>136.80000000000001</v>
      </c>
      <c r="F107" s="275" t="s">
        <v>3275</v>
      </c>
      <c r="G107" s="275" t="s">
        <v>3276</v>
      </c>
      <c r="H107" s="275" t="s">
        <v>3109</v>
      </c>
      <c r="I107" s="288"/>
      <c r="J107" s="288"/>
    </row>
    <row r="108" spans="1:10" ht="76.5">
      <c r="A108" s="275">
        <v>65</v>
      </c>
      <c r="B108" s="275" t="s">
        <v>3277</v>
      </c>
      <c r="C108" s="275" t="s">
        <v>361</v>
      </c>
      <c r="D108" s="275" t="s">
        <v>391</v>
      </c>
      <c r="E108" s="315">
        <v>132.30000000000001</v>
      </c>
      <c r="F108" s="275" t="s">
        <v>3278</v>
      </c>
      <c r="G108" s="275" t="s">
        <v>3276</v>
      </c>
      <c r="H108" s="275" t="s">
        <v>3109</v>
      </c>
      <c r="I108" s="288"/>
      <c r="J108" s="288"/>
    </row>
    <row r="109" spans="1:10" ht="63.75">
      <c r="A109" s="275">
        <v>66</v>
      </c>
      <c r="B109" s="275" t="s">
        <v>3279</v>
      </c>
      <c r="C109" s="275" t="s">
        <v>361</v>
      </c>
      <c r="D109" s="275" t="s">
        <v>391</v>
      </c>
      <c r="E109" s="315">
        <v>1454</v>
      </c>
      <c r="F109" s="275" t="s">
        <v>3280</v>
      </c>
      <c r="G109" s="275" t="s">
        <v>3281</v>
      </c>
      <c r="H109" s="275" t="s">
        <v>3195</v>
      </c>
      <c r="I109" s="288"/>
      <c r="J109" s="288"/>
    </row>
    <row r="110" spans="1:10" ht="89.25">
      <c r="A110" s="275">
        <v>67</v>
      </c>
      <c r="B110" s="275" t="s">
        <v>3282</v>
      </c>
      <c r="C110" s="275" t="s">
        <v>361</v>
      </c>
      <c r="D110" s="275" t="s">
        <v>391</v>
      </c>
      <c r="E110" s="315">
        <v>57</v>
      </c>
      <c r="F110" s="275" t="s">
        <v>3283</v>
      </c>
      <c r="G110" s="275" t="s">
        <v>3284</v>
      </c>
      <c r="H110" s="275" t="s">
        <v>3127</v>
      </c>
      <c r="I110" s="288"/>
      <c r="J110" s="288"/>
    </row>
    <row r="111" spans="1:10">
      <c r="A111" s="641"/>
      <c r="B111" s="641" t="s">
        <v>392</v>
      </c>
      <c r="C111" s="641">
        <v>52</v>
      </c>
      <c r="D111" s="641"/>
      <c r="E111" s="516">
        <f>SUM(E59:E110)</f>
        <v>31990.399999999998</v>
      </c>
      <c r="F111" s="641"/>
      <c r="G111" s="641"/>
      <c r="H111" s="641"/>
      <c r="I111" s="288"/>
      <c r="J111" s="288"/>
    </row>
    <row r="112" spans="1:10" ht="63.75">
      <c r="A112" s="275">
        <v>68</v>
      </c>
      <c r="B112" s="275" t="s">
        <v>3285</v>
      </c>
      <c r="C112" s="275" t="s">
        <v>361</v>
      </c>
      <c r="D112" s="275" t="s">
        <v>369</v>
      </c>
      <c r="E112" s="315">
        <v>15</v>
      </c>
      <c r="F112" s="275" t="s">
        <v>3286</v>
      </c>
      <c r="G112" s="275" t="s">
        <v>3287</v>
      </c>
      <c r="H112" s="275" t="s">
        <v>3093</v>
      </c>
      <c r="I112" s="288"/>
      <c r="J112" s="288"/>
    </row>
    <row r="113" spans="1:10" ht="63.75">
      <c r="A113" s="275">
        <v>69</v>
      </c>
      <c r="B113" s="275" t="s">
        <v>3288</v>
      </c>
      <c r="C113" s="275" t="s">
        <v>361</v>
      </c>
      <c r="D113" s="275" t="s">
        <v>369</v>
      </c>
      <c r="E113" s="315">
        <v>14.6</v>
      </c>
      <c r="F113" s="275" t="s">
        <v>3289</v>
      </c>
      <c r="G113" s="275" t="s">
        <v>3108</v>
      </c>
      <c r="H113" s="275" t="s">
        <v>3112</v>
      </c>
      <c r="I113" s="288"/>
      <c r="J113" s="288"/>
    </row>
    <row r="114" spans="1:10" ht="63.75">
      <c r="A114" s="275">
        <v>70</v>
      </c>
      <c r="B114" s="275" t="s">
        <v>3290</v>
      </c>
      <c r="C114" s="275" t="s">
        <v>361</v>
      </c>
      <c r="D114" s="275" t="s">
        <v>369</v>
      </c>
      <c r="E114" s="315">
        <v>39.4</v>
      </c>
      <c r="F114" s="275" t="s">
        <v>3291</v>
      </c>
      <c r="G114" s="275" t="s">
        <v>3126</v>
      </c>
      <c r="H114" s="275" t="s">
        <v>3195</v>
      </c>
      <c r="I114" s="288"/>
      <c r="J114" s="288"/>
    </row>
    <row r="115" spans="1:10" ht="153">
      <c r="A115" s="275">
        <v>71</v>
      </c>
      <c r="B115" s="275" t="s">
        <v>3292</v>
      </c>
      <c r="C115" s="275" t="s">
        <v>361</v>
      </c>
      <c r="D115" s="275" t="s">
        <v>369</v>
      </c>
      <c r="E115" s="315">
        <v>117</v>
      </c>
      <c r="F115" s="275" t="s">
        <v>3293</v>
      </c>
      <c r="G115" s="275" t="s">
        <v>3294</v>
      </c>
      <c r="H115" s="275" t="s">
        <v>3669</v>
      </c>
      <c r="I115" s="288"/>
      <c r="J115" s="288"/>
    </row>
    <row r="116" spans="1:10" ht="63.75">
      <c r="A116" s="275">
        <v>72</v>
      </c>
      <c r="B116" s="275" t="s">
        <v>3295</v>
      </c>
      <c r="C116" s="275" t="s">
        <v>361</v>
      </c>
      <c r="D116" s="275" t="s">
        <v>369</v>
      </c>
      <c r="E116" s="315">
        <v>11.6</v>
      </c>
      <c r="F116" s="275" t="s">
        <v>3296</v>
      </c>
      <c r="G116" s="275" t="s">
        <v>3108</v>
      </c>
      <c r="H116" s="275" t="s">
        <v>3112</v>
      </c>
      <c r="I116" s="288"/>
      <c r="J116" s="288"/>
    </row>
    <row r="117" spans="1:10" ht="114.75">
      <c r="A117" s="275">
        <v>73</v>
      </c>
      <c r="B117" s="275" t="s">
        <v>3297</v>
      </c>
      <c r="C117" s="275" t="s">
        <v>361</v>
      </c>
      <c r="D117" s="275" t="s">
        <v>369</v>
      </c>
      <c r="E117" s="315">
        <v>836.5</v>
      </c>
      <c r="F117" s="275" t="s">
        <v>3298</v>
      </c>
      <c r="G117" s="275" t="s">
        <v>3299</v>
      </c>
      <c r="H117" s="275" t="s">
        <v>3670</v>
      </c>
      <c r="I117" s="288"/>
      <c r="J117" s="288"/>
    </row>
    <row r="118" spans="1:10" ht="38.25">
      <c r="A118" s="275">
        <v>74</v>
      </c>
      <c r="B118" s="275" t="s">
        <v>3300</v>
      </c>
      <c r="C118" s="275" t="s">
        <v>361</v>
      </c>
      <c r="D118" s="275" t="s">
        <v>369</v>
      </c>
      <c r="E118" s="315">
        <v>452</v>
      </c>
      <c r="F118" s="275" t="s">
        <v>3301</v>
      </c>
      <c r="G118" s="275" t="s">
        <v>3302</v>
      </c>
      <c r="H118" s="275" t="s">
        <v>3303</v>
      </c>
      <c r="I118" s="288"/>
      <c r="J118" s="288"/>
    </row>
    <row r="119" spans="1:10" ht="114.75">
      <c r="A119" s="275">
        <v>75</v>
      </c>
      <c r="B119" s="275" t="s">
        <v>3304</v>
      </c>
      <c r="C119" s="275" t="s">
        <v>361</v>
      </c>
      <c r="D119" s="275" t="s">
        <v>369</v>
      </c>
      <c r="E119" s="315">
        <v>271</v>
      </c>
      <c r="F119" s="275" t="s">
        <v>3305</v>
      </c>
      <c r="G119" s="275" t="s">
        <v>3306</v>
      </c>
      <c r="H119" s="275" t="s">
        <v>3671</v>
      </c>
      <c r="I119" s="288"/>
      <c r="J119" s="288"/>
    </row>
    <row r="120" spans="1:10" ht="38.25">
      <c r="A120" s="275">
        <v>76</v>
      </c>
      <c r="B120" s="275" t="s">
        <v>3307</v>
      </c>
      <c r="C120" s="275" t="s">
        <v>361</v>
      </c>
      <c r="D120" s="275" t="s">
        <v>369</v>
      </c>
      <c r="E120" s="315">
        <v>185</v>
      </c>
      <c r="F120" s="275" t="s">
        <v>3308</v>
      </c>
      <c r="G120" s="275" t="s">
        <v>3309</v>
      </c>
      <c r="H120" s="275" t="s">
        <v>3212</v>
      </c>
      <c r="I120" s="288"/>
      <c r="J120" s="288"/>
    </row>
    <row r="121" spans="1:10" ht="63.75">
      <c r="A121" s="275">
        <v>77</v>
      </c>
      <c r="B121" s="275" t="s">
        <v>3310</v>
      </c>
      <c r="C121" s="275" t="s">
        <v>361</v>
      </c>
      <c r="D121" s="275" t="s">
        <v>369</v>
      </c>
      <c r="E121" s="315">
        <v>92.5</v>
      </c>
      <c r="F121" s="275" t="s">
        <v>3311</v>
      </c>
      <c r="G121" s="275" t="s">
        <v>3312</v>
      </c>
      <c r="H121" s="275" t="s">
        <v>3313</v>
      </c>
      <c r="I121" s="288"/>
      <c r="J121" s="288"/>
    </row>
    <row r="122" spans="1:10" ht="51">
      <c r="A122" s="275">
        <v>78</v>
      </c>
      <c r="B122" s="275" t="s">
        <v>3314</v>
      </c>
      <c r="C122" s="275" t="s">
        <v>361</v>
      </c>
      <c r="D122" s="275" t="s">
        <v>369</v>
      </c>
      <c r="E122" s="315">
        <v>191</v>
      </c>
      <c r="F122" s="275" t="s">
        <v>3315</v>
      </c>
      <c r="G122" s="275" t="s">
        <v>3316</v>
      </c>
      <c r="H122" s="275" t="s">
        <v>3303</v>
      </c>
      <c r="I122" s="288"/>
      <c r="J122" s="288"/>
    </row>
    <row r="123" spans="1:10" ht="38.25">
      <c r="A123" s="275">
        <v>79</v>
      </c>
      <c r="B123" s="275" t="s">
        <v>3317</v>
      </c>
      <c r="C123" s="275" t="s">
        <v>361</v>
      </c>
      <c r="D123" s="275" t="s">
        <v>369</v>
      </c>
      <c r="E123" s="315">
        <v>63</v>
      </c>
      <c r="F123" s="275" t="s">
        <v>3318</v>
      </c>
      <c r="G123" s="275" t="s">
        <v>3319</v>
      </c>
      <c r="H123" s="275" t="s">
        <v>3212</v>
      </c>
      <c r="I123" s="288"/>
      <c r="J123" s="288"/>
    </row>
    <row r="124" spans="1:10" ht="38.25">
      <c r="A124" s="275">
        <v>80</v>
      </c>
      <c r="B124" s="275" t="s">
        <v>3320</v>
      </c>
      <c r="C124" s="275" t="s">
        <v>361</v>
      </c>
      <c r="D124" s="275" t="s">
        <v>369</v>
      </c>
      <c r="E124" s="315">
        <v>687</v>
      </c>
      <c r="F124" s="275" t="s">
        <v>3321</v>
      </c>
      <c r="G124" s="275" t="s">
        <v>3322</v>
      </c>
      <c r="H124" s="275" t="s">
        <v>3201</v>
      </c>
      <c r="I124" s="288"/>
      <c r="J124" s="288"/>
    </row>
    <row r="125" spans="1:10" ht="63.75">
      <c r="A125" s="275">
        <v>81</v>
      </c>
      <c r="B125" s="275" t="s">
        <v>3323</v>
      </c>
      <c r="C125" s="275" t="s">
        <v>361</v>
      </c>
      <c r="D125" s="275" t="s">
        <v>369</v>
      </c>
      <c r="E125" s="315">
        <v>40</v>
      </c>
      <c r="F125" s="275" t="s">
        <v>3672</v>
      </c>
      <c r="G125" s="275" t="s">
        <v>3673</v>
      </c>
      <c r="H125" s="275" t="s">
        <v>3212</v>
      </c>
      <c r="I125" s="288"/>
      <c r="J125" s="288"/>
    </row>
    <row r="126" spans="1:10" ht="51">
      <c r="A126" s="275">
        <v>82</v>
      </c>
      <c r="B126" s="275" t="s">
        <v>3324</v>
      </c>
      <c r="C126" s="275" t="s">
        <v>361</v>
      </c>
      <c r="D126" s="275" t="s">
        <v>369</v>
      </c>
      <c r="E126" s="315">
        <v>52</v>
      </c>
      <c r="F126" s="275" t="s">
        <v>3325</v>
      </c>
      <c r="G126" s="275" t="s">
        <v>3326</v>
      </c>
      <c r="H126" s="275" t="s">
        <v>3327</v>
      </c>
      <c r="I126" s="288"/>
      <c r="J126" s="288"/>
    </row>
    <row r="127" spans="1:10" ht="51">
      <c r="A127" s="275">
        <v>83</v>
      </c>
      <c r="B127" s="275" t="s">
        <v>3328</v>
      </c>
      <c r="C127" s="275" t="s">
        <v>361</v>
      </c>
      <c r="D127" s="275" t="s">
        <v>369</v>
      </c>
      <c r="E127" s="315">
        <v>35.200000000000003</v>
      </c>
      <c r="F127" s="275" t="s">
        <v>3329</v>
      </c>
      <c r="G127" s="275" t="s">
        <v>3330</v>
      </c>
      <c r="H127" s="275" t="s">
        <v>3212</v>
      </c>
      <c r="I127" s="288"/>
      <c r="J127" s="288"/>
    </row>
    <row r="128" spans="1:10" ht="89.25">
      <c r="A128" s="275">
        <v>84</v>
      </c>
      <c r="B128" s="275" t="s">
        <v>3331</v>
      </c>
      <c r="C128" s="275" t="s">
        <v>361</v>
      </c>
      <c r="D128" s="275" t="s">
        <v>369</v>
      </c>
      <c r="E128" s="315">
        <v>120</v>
      </c>
      <c r="F128" s="275" t="s">
        <v>3332</v>
      </c>
      <c r="G128" s="275" t="s">
        <v>3333</v>
      </c>
      <c r="H128" s="275" t="s">
        <v>3303</v>
      </c>
      <c r="I128" s="288"/>
      <c r="J128" s="288"/>
    </row>
    <row r="129" spans="1:10" ht="63.75">
      <c r="A129" s="275">
        <v>85</v>
      </c>
      <c r="B129" s="275" t="s">
        <v>3334</v>
      </c>
      <c r="C129" s="275" t="s">
        <v>361</v>
      </c>
      <c r="D129" s="275" t="s">
        <v>369</v>
      </c>
      <c r="E129" s="315">
        <v>2405</v>
      </c>
      <c r="F129" s="275" t="s">
        <v>3335</v>
      </c>
      <c r="G129" s="275" t="s">
        <v>3316</v>
      </c>
      <c r="H129" s="275" t="s">
        <v>3201</v>
      </c>
      <c r="I129" s="288"/>
      <c r="J129" s="288"/>
    </row>
    <row r="130" spans="1:10" ht="114.75">
      <c r="A130" s="275">
        <v>86</v>
      </c>
      <c r="B130" s="275" t="s">
        <v>3336</v>
      </c>
      <c r="C130" s="275" t="s">
        <v>361</v>
      </c>
      <c r="D130" s="275" t="s">
        <v>369</v>
      </c>
      <c r="E130" s="315">
        <v>214</v>
      </c>
      <c r="F130" s="275" t="s">
        <v>3337</v>
      </c>
      <c r="G130" s="275" t="s">
        <v>3338</v>
      </c>
      <c r="H130" s="275" t="s">
        <v>3674</v>
      </c>
      <c r="I130" s="288"/>
      <c r="J130" s="288"/>
    </row>
    <row r="131" spans="1:10" ht="51">
      <c r="A131" s="275">
        <v>87</v>
      </c>
      <c r="B131" s="275" t="s">
        <v>3339</v>
      </c>
      <c r="C131" s="275" t="s">
        <v>361</v>
      </c>
      <c r="D131" s="275" t="s">
        <v>369</v>
      </c>
      <c r="E131" s="315">
        <v>49.5</v>
      </c>
      <c r="F131" s="275" t="s">
        <v>3340</v>
      </c>
      <c r="G131" s="275" t="s">
        <v>3341</v>
      </c>
      <c r="H131" s="275" t="s">
        <v>3313</v>
      </c>
      <c r="I131" s="288"/>
      <c r="J131" s="288"/>
    </row>
    <row r="132" spans="1:10" ht="38.25">
      <c r="A132" s="275">
        <v>88</v>
      </c>
      <c r="B132" s="275" t="s">
        <v>3342</v>
      </c>
      <c r="C132" s="275" t="s">
        <v>361</v>
      </c>
      <c r="D132" s="275" t="s">
        <v>369</v>
      </c>
      <c r="E132" s="315">
        <v>553</v>
      </c>
      <c r="F132" s="275" t="s">
        <v>3343</v>
      </c>
      <c r="G132" s="275" t="s">
        <v>3344</v>
      </c>
      <c r="H132" s="275" t="s">
        <v>3303</v>
      </c>
      <c r="I132" s="288"/>
      <c r="J132" s="288"/>
    </row>
    <row r="133" spans="1:10" ht="38.25">
      <c r="A133" s="275">
        <v>89</v>
      </c>
      <c r="B133" s="275" t="s">
        <v>3345</v>
      </c>
      <c r="C133" s="275" t="s">
        <v>361</v>
      </c>
      <c r="D133" s="275" t="s">
        <v>369</v>
      </c>
      <c r="E133" s="315">
        <v>915</v>
      </c>
      <c r="F133" s="275" t="s">
        <v>3346</v>
      </c>
      <c r="G133" s="275" t="s">
        <v>3347</v>
      </c>
      <c r="H133" s="275" t="s">
        <v>3157</v>
      </c>
      <c r="I133" s="288"/>
      <c r="J133" s="288"/>
    </row>
    <row r="134" spans="1:10" ht="51">
      <c r="A134" s="275">
        <v>90</v>
      </c>
      <c r="B134" s="275" t="s">
        <v>3348</v>
      </c>
      <c r="C134" s="275" t="s">
        <v>361</v>
      </c>
      <c r="D134" s="275" t="s">
        <v>369</v>
      </c>
      <c r="E134" s="315">
        <v>29</v>
      </c>
      <c r="F134" s="275" t="s">
        <v>3349</v>
      </c>
      <c r="G134" s="275" t="s">
        <v>3350</v>
      </c>
      <c r="H134" s="275" t="s">
        <v>3327</v>
      </c>
      <c r="I134" s="288"/>
      <c r="J134" s="288"/>
    </row>
    <row r="135" spans="1:10" ht="63.75">
      <c r="A135" s="275">
        <v>91</v>
      </c>
      <c r="B135" s="275" t="s">
        <v>3351</v>
      </c>
      <c r="C135" s="275" t="s">
        <v>361</v>
      </c>
      <c r="D135" s="275" t="s">
        <v>369</v>
      </c>
      <c r="E135" s="315">
        <v>591</v>
      </c>
      <c r="F135" s="275" t="s">
        <v>3352</v>
      </c>
      <c r="G135" s="275" t="s">
        <v>3281</v>
      </c>
      <c r="H135" s="275" t="s">
        <v>3195</v>
      </c>
      <c r="I135" s="288"/>
      <c r="J135" s="288"/>
    </row>
    <row r="136" spans="1:10" ht="89.25">
      <c r="A136" s="275">
        <v>92</v>
      </c>
      <c r="B136" s="275" t="s">
        <v>3353</v>
      </c>
      <c r="C136" s="275" t="s">
        <v>361</v>
      </c>
      <c r="D136" s="275" t="s">
        <v>369</v>
      </c>
      <c r="E136" s="315">
        <v>45.5</v>
      </c>
      <c r="F136" s="275" t="s">
        <v>3354</v>
      </c>
      <c r="G136" s="275" t="s">
        <v>3355</v>
      </c>
      <c r="H136" s="275" t="s">
        <v>3212</v>
      </c>
      <c r="I136" s="288"/>
      <c r="J136" s="288"/>
    </row>
    <row r="137" spans="1:10" ht="76.5">
      <c r="A137" s="275">
        <v>93</v>
      </c>
      <c r="B137" s="275" t="s">
        <v>3356</v>
      </c>
      <c r="C137" s="275" t="s">
        <v>361</v>
      </c>
      <c r="D137" s="275" t="s">
        <v>369</v>
      </c>
      <c r="E137" s="315">
        <v>85</v>
      </c>
      <c r="F137" s="275" t="s">
        <v>3357</v>
      </c>
      <c r="G137" s="275" t="s">
        <v>3100</v>
      </c>
      <c r="H137" s="275" t="s">
        <v>3101</v>
      </c>
      <c r="I137" s="288"/>
      <c r="J137" s="288"/>
    </row>
    <row r="138" spans="1:10" ht="229.5">
      <c r="A138" s="275">
        <v>94</v>
      </c>
      <c r="B138" s="275" t="s">
        <v>3358</v>
      </c>
      <c r="C138" s="275" t="s">
        <v>361</v>
      </c>
      <c r="D138" s="275" t="s">
        <v>369</v>
      </c>
      <c r="E138" s="315">
        <v>57.1</v>
      </c>
      <c r="F138" s="275" t="s">
        <v>3359</v>
      </c>
      <c r="G138" s="275" t="s">
        <v>3126</v>
      </c>
      <c r="H138" s="275" t="s">
        <v>3127</v>
      </c>
      <c r="I138" s="288"/>
      <c r="J138" s="288"/>
    </row>
    <row r="139" spans="1:10">
      <c r="A139" s="641"/>
      <c r="B139" s="641" t="s">
        <v>370</v>
      </c>
      <c r="C139" s="641">
        <v>27</v>
      </c>
      <c r="D139" s="641"/>
      <c r="E139" s="642">
        <f>SUM(E112:E138)</f>
        <v>8166.9</v>
      </c>
      <c r="F139" s="641"/>
      <c r="G139" s="641"/>
      <c r="H139" s="641"/>
      <c r="I139" s="288"/>
      <c r="J139" s="288"/>
    </row>
    <row r="140" spans="1:10" ht="63.75">
      <c r="A140" s="275">
        <v>95</v>
      </c>
      <c r="B140" s="275" t="s">
        <v>3360</v>
      </c>
      <c r="C140" s="275" t="s">
        <v>361</v>
      </c>
      <c r="D140" s="275" t="s">
        <v>366</v>
      </c>
      <c r="E140" s="313">
        <v>29.2</v>
      </c>
      <c r="F140" s="275" t="s">
        <v>3361</v>
      </c>
      <c r="G140" s="275" t="s">
        <v>3362</v>
      </c>
      <c r="H140" s="275" t="s">
        <v>3195</v>
      </c>
      <c r="I140" s="288"/>
      <c r="J140" s="288"/>
    </row>
    <row r="141" spans="1:10" ht="76.5">
      <c r="A141" s="275">
        <v>96</v>
      </c>
      <c r="B141" s="275" t="s">
        <v>3363</v>
      </c>
      <c r="C141" s="275" t="s">
        <v>361</v>
      </c>
      <c r="D141" s="275" t="s">
        <v>366</v>
      </c>
      <c r="E141" s="313">
        <v>392</v>
      </c>
      <c r="F141" s="275" t="s">
        <v>3364</v>
      </c>
      <c r="G141" s="275" t="s">
        <v>3365</v>
      </c>
      <c r="H141" s="275" t="s">
        <v>3086</v>
      </c>
      <c r="I141" s="288"/>
      <c r="J141" s="288"/>
    </row>
    <row r="142" spans="1:10" ht="25.5">
      <c r="A142" s="275">
        <v>97</v>
      </c>
      <c r="B142" s="275" t="s">
        <v>3366</v>
      </c>
      <c r="C142" s="275" t="s">
        <v>361</v>
      </c>
      <c r="D142" s="275" t="s">
        <v>366</v>
      </c>
      <c r="E142" s="313">
        <v>335</v>
      </c>
      <c r="F142" s="275" t="s">
        <v>3367</v>
      </c>
      <c r="G142" s="275" t="s">
        <v>3258</v>
      </c>
      <c r="H142" s="275" t="s">
        <v>3201</v>
      </c>
      <c r="I142" s="288"/>
      <c r="J142" s="288"/>
    </row>
    <row r="143" spans="1:10" ht="38.25">
      <c r="A143" s="275">
        <v>98</v>
      </c>
      <c r="B143" s="275" t="s">
        <v>3368</v>
      </c>
      <c r="C143" s="275" t="s">
        <v>361</v>
      </c>
      <c r="D143" s="275" t="s">
        <v>366</v>
      </c>
      <c r="E143" s="313">
        <v>56</v>
      </c>
      <c r="F143" s="275" t="s">
        <v>3369</v>
      </c>
      <c r="G143" s="275" t="s">
        <v>3370</v>
      </c>
      <c r="H143" s="275" t="s">
        <v>3172</v>
      </c>
      <c r="I143" s="288"/>
      <c r="J143" s="288"/>
    </row>
    <row r="144" spans="1:10" ht="76.5">
      <c r="A144" s="275">
        <v>99</v>
      </c>
      <c r="B144" s="275" t="s">
        <v>3371</v>
      </c>
      <c r="C144" s="275" t="s">
        <v>361</v>
      </c>
      <c r="D144" s="275" t="s">
        <v>366</v>
      </c>
      <c r="E144" s="313">
        <v>352</v>
      </c>
      <c r="F144" s="275" t="s">
        <v>3372</v>
      </c>
      <c r="G144" s="275" t="s">
        <v>3258</v>
      </c>
      <c r="H144" s="275" t="s">
        <v>3201</v>
      </c>
      <c r="I144" s="288"/>
      <c r="J144" s="288"/>
    </row>
    <row r="145" spans="1:10" ht="63.75">
      <c r="A145" s="275">
        <v>100</v>
      </c>
      <c r="B145" s="275" t="s">
        <v>3373</v>
      </c>
      <c r="C145" s="275" t="s">
        <v>361</v>
      </c>
      <c r="D145" s="275" t="s">
        <v>366</v>
      </c>
      <c r="E145" s="313">
        <v>1252</v>
      </c>
      <c r="F145" s="275" t="s">
        <v>3374</v>
      </c>
      <c r="G145" s="275" t="s">
        <v>3375</v>
      </c>
      <c r="H145" s="275" t="s">
        <v>3376</v>
      </c>
      <c r="I145" s="288"/>
      <c r="J145" s="288"/>
    </row>
    <row r="146" spans="1:10" ht="63.75">
      <c r="A146" s="275">
        <v>101</v>
      </c>
      <c r="B146" s="275" t="s">
        <v>3377</v>
      </c>
      <c r="C146" s="275" t="s">
        <v>361</v>
      </c>
      <c r="D146" s="275" t="s">
        <v>366</v>
      </c>
      <c r="E146" s="313">
        <v>85.3</v>
      </c>
      <c r="F146" s="275" t="s">
        <v>3378</v>
      </c>
      <c r="G146" s="275" t="s">
        <v>3379</v>
      </c>
      <c r="H146" s="275" t="s">
        <v>3201</v>
      </c>
      <c r="I146" s="288"/>
      <c r="J146" s="288"/>
    </row>
    <row r="147" spans="1:10" ht="38.25">
      <c r="A147" s="275">
        <v>102</v>
      </c>
      <c r="B147" s="275" t="s">
        <v>760</v>
      </c>
      <c r="C147" s="275" t="s">
        <v>361</v>
      </c>
      <c r="D147" s="275" t="s">
        <v>366</v>
      </c>
      <c r="E147" s="313">
        <v>698</v>
      </c>
      <c r="F147" s="275" t="s">
        <v>3380</v>
      </c>
      <c r="G147" s="275" t="s">
        <v>3258</v>
      </c>
      <c r="H147" s="275" t="s">
        <v>3201</v>
      </c>
      <c r="I147" s="288"/>
      <c r="J147" s="288"/>
    </row>
    <row r="148" spans="1:10" ht="51">
      <c r="A148" s="275">
        <v>103</v>
      </c>
      <c r="B148" s="275" t="s">
        <v>3381</v>
      </c>
      <c r="C148" s="275" t="s">
        <v>361</v>
      </c>
      <c r="D148" s="275" t="s">
        <v>366</v>
      </c>
      <c r="E148" s="313">
        <v>48.2</v>
      </c>
      <c r="F148" s="275" t="s">
        <v>3382</v>
      </c>
      <c r="G148" s="275" t="s">
        <v>3383</v>
      </c>
      <c r="H148" s="275" t="s">
        <v>3384</v>
      </c>
      <c r="I148" s="288"/>
      <c r="J148" s="288"/>
    </row>
    <row r="149" spans="1:10" ht="25.5">
      <c r="A149" s="275">
        <v>104</v>
      </c>
      <c r="B149" s="275" t="s">
        <v>3385</v>
      </c>
      <c r="C149" s="275" t="s">
        <v>361</v>
      </c>
      <c r="D149" s="275" t="s">
        <v>366</v>
      </c>
      <c r="E149" s="313">
        <v>170</v>
      </c>
      <c r="F149" s="275" t="s">
        <v>3386</v>
      </c>
      <c r="G149" s="275" t="s">
        <v>3387</v>
      </c>
      <c r="H149" s="275" t="s">
        <v>3313</v>
      </c>
      <c r="I149" s="288"/>
      <c r="J149" s="288"/>
    </row>
    <row r="150" spans="1:10" ht="25.5">
      <c r="A150" s="275">
        <v>105</v>
      </c>
      <c r="B150" s="275" t="s">
        <v>3388</v>
      </c>
      <c r="C150" s="275" t="s">
        <v>361</v>
      </c>
      <c r="D150" s="275" t="s">
        <v>366</v>
      </c>
      <c r="E150" s="313">
        <v>116</v>
      </c>
      <c r="F150" s="275" t="s">
        <v>3389</v>
      </c>
      <c r="G150" s="275" t="s">
        <v>3333</v>
      </c>
      <c r="H150" s="275" t="s">
        <v>3313</v>
      </c>
      <c r="I150" s="288"/>
      <c r="J150" s="288"/>
    </row>
    <row r="151" spans="1:10" ht="51">
      <c r="A151" s="275">
        <v>106</v>
      </c>
      <c r="B151" s="275" t="s">
        <v>3390</v>
      </c>
      <c r="C151" s="275" t="s">
        <v>361</v>
      </c>
      <c r="D151" s="275" t="s">
        <v>366</v>
      </c>
      <c r="E151" s="313">
        <v>50</v>
      </c>
      <c r="F151" s="275" t="s">
        <v>3391</v>
      </c>
      <c r="G151" s="275" t="s">
        <v>3064</v>
      </c>
      <c r="H151" s="275" t="s">
        <v>3198</v>
      </c>
      <c r="I151" s="288"/>
      <c r="J151" s="288"/>
    </row>
    <row r="152" spans="1:10" ht="38.25">
      <c r="A152" s="275">
        <v>107</v>
      </c>
      <c r="B152" s="275" t="s">
        <v>3392</v>
      </c>
      <c r="C152" s="275" t="s">
        <v>361</v>
      </c>
      <c r="D152" s="275" t="s">
        <v>366</v>
      </c>
      <c r="E152" s="313">
        <v>344</v>
      </c>
      <c r="F152" s="275" t="s">
        <v>3393</v>
      </c>
      <c r="G152" s="275" t="s">
        <v>3394</v>
      </c>
      <c r="H152" s="275" t="s">
        <v>3313</v>
      </c>
      <c r="I152" s="288"/>
      <c r="J152" s="288"/>
    </row>
    <row r="153" spans="1:10" ht="51">
      <c r="A153" s="275">
        <v>108</v>
      </c>
      <c r="B153" s="275" t="s">
        <v>3395</v>
      </c>
      <c r="C153" s="275" t="s">
        <v>361</v>
      </c>
      <c r="D153" s="275" t="s">
        <v>366</v>
      </c>
      <c r="E153" s="313">
        <v>72.2</v>
      </c>
      <c r="F153" s="275" t="s">
        <v>3396</v>
      </c>
      <c r="G153" s="275" t="s">
        <v>3397</v>
      </c>
      <c r="H153" s="275" t="s">
        <v>3160</v>
      </c>
      <c r="I153" s="288"/>
      <c r="J153" s="288"/>
    </row>
    <row r="154" spans="1:10" ht="25.5">
      <c r="A154" s="275">
        <v>109</v>
      </c>
      <c r="B154" s="275" t="s">
        <v>3398</v>
      </c>
      <c r="C154" s="275" t="s">
        <v>361</v>
      </c>
      <c r="D154" s="275" t="s">
        <v>366</v>
      </c>
      <c r="E154" s="313">
        <v>120</v>
      </c>
      <c r="F154" s="275" t="s">
        <v>3399</v>
      </c>
      <c r="G154" s="275" t="s">
        <v>3400</v>
      </c>
      <c r="H154" s="275" t="s">
        <v>3086</v>
      </c>
      <c r="I154" s="288"/>
      <c r="J154" s="288"/>
    </row>
    <row r="155" spans="1:10" ht="25.5">
      <c r="A155" s="275">
        <v>110</v>
      </c>
      <c r="B155" s="275" t="s">
        <v>3401</v>
      </c>
      <c r="C155" s="275" t="s">
        <v>361</v>
      </c>
      <c r="D155" s="275" t="s">
        <v>366</v>
      </c>
      <c r="E155" s="313">
        <v>115</v>
      </c>
      <c r="F155" s="275" t="s">
        <v>3402</v>
      </c>
      <c r="G155" s="275" t="s">
        <v>3400</v>
      </c>
      <c r="H155" s="275" t="s">
        <v>3313</v>
      </c>
      <c r="I155" s="288"/>
      <c r="J155" s="288"/>
    </row>
    <row r="156" spans="1:10" ht="51">
      <c r="A156" s="275">
        <v>111</v>
      </c>
      <c r="B156" s="275" t="s">
        <v>3403</v>
      </c>
      <c r="C156" s="275" t="s">
        <v>361</v>
      </c>
      <c r="D156" s="275" t="s">
        <v>366</v>
      </c>
      <c r="E156" s="313">
        <v>230</v>
      </c>
      <c r="F156" s="275" t="s">
        <v>3404</v>
      </c>
      <c r="G156" s="275" t="s">
        <v>3299</v>
      </c>
      <c r="H156" s="275" t="s">
        <v>3198</v>
      </c>
      <c r="I156" s="288"/>
      <c r="J156" s="288"/>
    </row>
    <row r="157" spans="1:10" ht="38.25">
      <c r="A157" s="275">
        <v>112</v>
      </c>
      <c r="B157" s="275" t="s">
        <v>3405</v>
      </c>
      <c r="C157" s="275" t="s">
        <v>361</v>
      </c>
      <c r="D157" s="275" t="s">
        <v>366</v>
      </c>
      <c r="E157" s="313">
        <v>227</v>
      </c>
      <c r="F157" s="275" t="s">
        <v>3406</v>
      </c>
      <c r="G157" s="275" t="s">
        <v>3407</v>
      </c>
      <c r="H157" s="275" t="s">
        <v>3157</v>
      </c>
      <c r="I157" s="288"/>
      <c r="J157" s="288"/>
    </row>
    <row r="158" spans="1:10" ht="38.25">
      <c r="A158" s="275">
        <v>113</v>
      </c>
      <c r="B158" s="275" t="s">
        <v>1150</v>
      </c>
      <c r="C158" s="275" t="s">
        <v>361</v>
      </c>
      <c r="D158" s="275" t="s">
        <v>366</v>
      </c>
      <c r="E158" s="313">
        <v>787</v>
      </c>
      <c r="F158" s="275" t="s">
        <v>3408</v>
      </c>
      <c r="G158" s="275" t="s">
        <v>3394</v>
      </c>
      <c r="H158" s="275" t="s">
        <v>3201</v>
      </c>
      <c r="I158" s="288"/>
      <c r="J158" s="288"/>
    </row>
    <row r="159" spans="1:10" ht="38.25">
      <c r="A159" s="275">
        <v>114</v>
      </c>
      <c r="B159" s="275" t="s">
        <v>3409</v>
      </c>
      <c r="C159" s="275" t="s">
        <v>361</v>
      </c>
      <c r="D159" s="275" t="s">
        <v>366</v>
      </c>
      <c r="E159" s="313">
        <v>815</v>
      </c>
      <c r="F159" s="275" t="s">
        <v>3410</v>
      </c>
      <c r="G159" s="275" t="s">
        <v>3411</v>
      </c>
      <c r="H159" s="275" t="s">
        <v>3412</v>
      </c>
      <c r="I159" s="288"/>
      <c r="J159" s="288"/>
    </row>
    <row r="160" spans="1:10" ht="38.25">
      <c r="A160" s="275">
        <v>115</v>
      </c>
      <c r="B160" s="275" t="s">
        <v>3413</v>
      </c>
      <c r="C160" s="275" t="s">
        <v>361</v>
      </c>
      <c r="D160" s="275" t="s">
        <v>366</v>
      </c>
      <c r="E160" s="313">
        <v>29</v>
      </c>
      <c r="F160" s="275" t="s">
        <v>3414</v>
      </c>
      <c r="G160" s="275" t="s">
        <v>3415</v>
      </c>
      <c r="H160" s="275" t="s">
        <v>3160</v>
      </c>
      <c r="I160" s="288"/>
      <c r="J160" s="288"/>
    </row>
    <row r="161" spans="1:10" ht="25.5">
      <c r="A161" s="275">
        <v>116</v>
      </c>
      <c r="B161" s="275" t="s">
        <v>3416</v>
      </c>
      <c r="C161" s="275" t="s">
        <v>361</v>
      </c>
      <c r="D161" s="275" t="s">
        <v>366</v>
      </c>
      <c r="E161" s="313">
        <v>428</v>
      </c>
      <c r="F161" s="275" t="s">
        <v>3417</v>
      </c>
      <c r="G161" s="275" t="s">
        <v>3394</v>
      </c>
      <c r="H161" s="275" t="s">
        <v>3376</v>
      </c>
      <c r="I161" s="288"/>
      <c r="J161" s="288"/>
    </row>
    <row r="162" spans="1:10" ht="25.5">
      <c r="A162" s="275">
        <v>117</v>
      </c>
      <c r="B162" s="275" t="s">
        <v>3418</v>
      </c>
      <c r="C162" s="275" t="s">
        <v>361</v>
      </c>
      <c r="D162" s="275" t="s">
        <v>366</v>
      </c>
      <c r="E162" s="313">
        <v>10</v>
      </c>
      <c r="F162" s="275" t="s">
        <v>3419</v>
      </c>
      <c r="G162" s="275" t="s">
        <v>3420</v>
      </c>
      <c r="H162" s="275" t="s">
        <v>3160</v>
      </c>
      <c r="I162" s="288"/>
      <c r="J162" s="288"/>
    </row>
    <row r="163" spans="1:10" ht="38.25">
      <c r="A163" s="275">
        <v>118</v>
      </c>
      <c r="B163" s="275" t="s">
        <v>3421</v>
      </c>
      <c r="C163" s="275" t="s">
        <v>361</v>
      </c>
      <c r="D163" s="275" t="s">
        <v>366</v>
      </c>
      <c r="E163" s="313">
        <v>543</v>
      </c>
      <c r="F163" s="275" t="s">
        <v>3422</v>
      </c>
      <c r="G163" s="275" t="s">
        <v>3423</v>
      </c>
      <c r="H163" s="275" t="s">
        <v>3201</v>
      </c>
      <c r="I163" s="288"/>
      <c r="J163" s="288"/>
    </row>
    <row r="164" spans="1:10" ht="38.25">
      <c r="A164" s="275">
        <v>119</v>
      </c>
      <c r="B164" s="275" t="s">
        <v>3424</v>
      </c>
      <c r="C164" s="275" t="s">
        <v>361</v>
      </c>
      <c r="D164" s="275" t="s">
        <v>366</v>
      </c>
      <c r="E164" s="313">
        <v>6.8</v>
      </c>
      <c r="F164" s="275" t="s">
        <v>3425</v>
      </c>
      <c r="G164" s="275" t="s">
        <v>3426</v>
      </c>
      <c r="H164" s="275" t="s">
        <v>3212</v>
      </c>
      <c r="I164" s="288"/>
      <c r="J164" s="288"/>
    </row>
    <row r="165" spans="1:10" ht="63.75">
      <c r="A165" s="275">
        <v>120</v>
      </c>
      <c r="B165" s="275" t="s">
        <v>3427</v>
      </c>
      <c r="C165" s="275" t="s">
        <v>361</v>
      </c>
      <c r="D165" s="275" t="s">
        <v>366</v>
      </c>
      <c r="E165" s="313">
        <v>345</v>
      </c>
      <c r="F165" s="275" t="s">
        <v>3428</v>
      </c>
      <c r="G165" s="275" t="s">
        <v>3316</v>
      </c>
      <c r="H165" s="275" t="s">
        <v>3313</v>
      </c>
      <c r="I165" s="288"/>
      <c r="J165" s="288"/>
    </row>
    <row r="166" spans="1:10" ht="63.75">
      <c r="A166" s="275">
        <v>121</v>
      </c>
      <c r="B166" s="275" t="s">
        <v>3429</v>
      </c>
      <c r="C166" s="275" t="s">
        <v>361</v>
      </c>
      <c r="D166" s="275" t="s">
        <v>366</v>
      </c>
      <c r="E166" s="313">
        <v>287</v>
      </c>
      <c r="F166" s="275" t="s">
        <v>3430</v>
      </c>
      <c r="G166" s="275" t="s">
        <v>3431</v>
      </c>
      <c r="H166" s="275" t="s">
        <v>3432</v>
      </c>
      <c r="I166" s="288"/>
      <c r="J166" s="288"/>
    </row>
    <row r="167" spans="1:10" ht="191.25">
      <c r="A167" s="275">
        <v>122</v>
      </c>
      <c r="B167" s="275" t="s">
        <v>3433</v>
      </c>
      <c r="C167" s="275" t="s">
        <v>361</v>
      </c>
      <c r="D167" s="275" t="s">
        <v>366</v>
      </c>
      <c r="E167" s="313">
        <v>14.5</v>
      </c>
      <c r="F167" s="275" t="s">
        <v>3434</v>
      </c>
      <c r="G167" s="275" t="s">
        <v>3435</v>
      </c>
      <c r="H167" s="275" t="s">
        <v>3675</v>
      </c>
      <c r="I167" s="288"/>
      <c r="J167" s="288"/>
    </row>
    <row r="168" spans="1:10">
      <c r="A168" s="641"/>
      <c r="B168" s="641" t="s">
        <v>365</v>
      </c>
      <c r="C168" s="641">
        <v>28</v>
      </c>
      <c r="D168" s="641"/>
      <c r="E168" s="642">
        <f>SUM(E140:E167)</f>
        <v>7957.2</v>
      </c>
      <c r="F168" s="641"/>
      <c r="G168" s="641"/>
      <c r="H168" s="641"/>
      <c r="I168" s="288"/>
      <c r="J168" s="288"/>
    </row>
    <row r="169" spans="1:10" ht="51">
      <c r="A169" s="275">
        <v>123</v>
      </c>
      <c r="B169" s="275" t="s">
        <v>3436</v>
      </c>
      <c r="C169" s="275" t="s">
        <v>361</v>
      </c>
      <c r="D169" s="275" t="s">
        <v>3041</v>
      </c>
      <c r="E169" s="313">
        <v>41.9</v>
      </c>
      <c r="F169" s="275" t="s">
        <v>3437</v>
      </c>
      <c r="G169" s="275" t="s">
        <v>3438</v>
      </c>
      <c r="H169" s="275" t="s">
        <v>3327</v>
      </c>
      <c r="I169" s="288"/>
      <c r="J169" s="288"/>
    </row>
    <row r="170" spans="1:10" ht="38.25">
      <c r="A170" s="275">
        <v>124</v>
      </c>
      <c r="B170" s="275" t="s">
        <v>3439</v>
      </c>
      <c r="C170" s="275" t="s">
        <v>361</v>
      </c>
      <c r="D170" s="275" t="s">
        <v>3041</v>
      </c>
      <c r="E170" s="313">
        <v>778</v>
      </c>
      <c r="F170" s="275" t="s">
        <v>3440</v>
      </c>
      <c r="G170" s="275" t="s">
        <v>3316</v>
      </c>
      <c r="H170" s="275" t="s">
        <v>3201</v>
      </c>
      <c r="I170" s="288"/>
      <c r="J170" s="288"/>
    </row>
    <row r="171" spans="1:10" ht="38.25">
      <c r="A171" s="275">
        <v>125</v>
      </c>
      <c r="B171" s="275" t="s">
        <v>3441</v>
      </c>
      <c r="C171" s="275" t="s">
        <v>361</v>
      </c>
      <c r="D171" s="275" t="s">
        <v>3041</v>
      </c>
      <c r="E171" s="313">
        <v>56</v>
      </c>
      <c r="F171" s="275" t="s">
        <v>3442</v>
      </c>
      <c r="G171" s="275" t="s">
        <v>3443</v>
      </c>
      <c r="H171" s="275" t="s">
        <v>3160</v>
      </c>
      <c r="I171" s="288"/>
      <c r="J171" s="288"/>
    </row>
    <row r="172" spans="1:10" ht="51">
      <c r="A172" s="275">
        <v>126</v>
      </c>
      <c r="B172" s="275" t="s">
        <v>3444</v>
      </c>
      <c r="C172" s="275" t="s">
        <v>361</v>
      </c>
      <c r="D172" s="275" t="s">
        <v>3041</v>
      </c>
      <c r="E172" s="313">
        <v>663</v>
      </c>
      <c r="F172" s="275" t="s">
        <v>3445</v>
      </c>
      <c r="G172" s="275" t="s">
        <v>3446</v>
      </c>
      <c r="H172" s="275" t="s">
        <v>3376</v>
      </c>
      <c r="I172" s="288"/>
      <c r="J172" s="288"/>
    </row>
    <row r="173" spans="1:10" ht="63.75">
      <c r="A173" s="275">
        <v>127</v>
      </c>
      <c r="B173" s="275" t="s">
        <v>3447</v>
      </c>
      <c r="C173" s="275" t="s">
        <v>361</v>
      </c>
      <c r="D173" s="275" t="s">
        <v>3041</v>
      </c>
      <c r="E173" s="313">
        <v>85</v>
      </c>
      <c r="F173" s="275" t="s">
        <v>3448</v>
      </c>
      <c r="G173" s="275" t="s">
        <v>3449</v>
      </c>
      <c r="H173" s="275" t="s">
        <v>3450</v>
      </c>
      <c r="I173" s="288"/>
      <c r="J173" s="288"/>
    </row>
    <row r="174" spans="1:10" ht="51">
      <c r="A174" s="275">
        <v>128</v>
      </c>
      <c r="B174" s="275" t="s">
        <v>3451</v>
      </c>
      <c r="C174" s="275" t="s">
        <v>361</v>
      </c>
      <c r="D174" s="275" t="s">
        <v>3041</v>
      </c>
      <c r="E174" s="313">
        <v>3000</v>
      </c>
      <c r="F174" s="275" t="s">
        <v>3452</v>
      </c>
      <c r="G174" s="275" t="s">
        <v>3330</v>
      </c>
      <c r="H174" s="275" t="s">
        <v>3140</v>
      </c>
      <c r="I174" s="288"/>
      <c r="J174" s="288"/>
    </row>
    <row r="175" spans="1:10" ht="63.75">
      <c r="A175" s="275">
        <v>129</v>
      </c>
      <c r="B175" s="275" t="s">
        <v>3453</v>
      </c>
      <c r="C175" s="275" t="s">
        <v>361</v>
      </c>
      <c r="D175" s="275" t="s">
        <v>3041</v>
      </c>
      <c r="E175" s="313">
        <v>296</v>
      </c>
      <c r="F175" s="275" t="s">
        <v>3454</v>
      </c>
      <c r="G175" s="275" t="s">
        <v>3455</v>
      </c>
      <c r="H175" s="275" t="s">
        <v>3160</v>
      </c>
      <c r="I175" s="288"/>
      <c r="J175" s="288"/>
    </row>
    <row r="176" spans="1:10" ht="38.25">
      <c r="A176" s="275">
        <v>130</v>
      </c>
      <c r="B176" s="275" t="s">
        <v>3456</v>
      </c>
      <c r="C176" s="275" t="s">
        <v>361</v>
      </c>
      <c r="D176" s="275" t="s">
        <v>3041</v>
      </c>
      <c r="E176" s="313">
        <v>1445</v>
      </c>
      <c r="F176" s="275" t="s">
        <v>3457</v>
      </c>
      <c r="G176" s="275" t="s">
        <v>3458</v>
      </c>
      <c r="H176" s="275" t="s">
        <v>3459</v>
      </c>
      <c r="I176" s="288"/>
      <c r="J176" s="288"/>
    </row>
    <row r="177" spans="1:10" ht="38.25">
      <c r="A177" s="275">
        <v>131</v>
      </c>
      <c r="B177" s="275" t="s">
        <v>3460</v>
      </c>
      <c r="C177" s="275" t="s">
        <v>361</v>
      </c>
      <c r="D177" s="275" t="s">
        <v>3041</v>
      </c>
      <c r="E177" s="313">
        <v>344</v>
      </c>
      <c r="F177" s="275" t="s">
        <v>3461</v>
      </c>
      <c r="G177" s="275" t="s">
        <v>3407</v>
      </c>
      <c r="H177" s="275" t="s">
        <v>3459</v>
      </c>
      <c r="I177" s="288"/>
      <c r="J177" s="288"/>
    </row>
    <row r="178" spans="1:10" ht="38.25">
      <c r="A178" s="275">
        <v>132</v>
      </c>
      <c r="B178" s="275" t="s">
        <v>3462</v>
      </c>
      <c r="C178" s="275" t="s">
        <v>361</v>
      </c>
      <c r="D178" s="275" t="s">
        <v>3041</v>
      </c>
      <c r="E178" s="313">
        <v>108</v>
      </c>
      <c r="F178" s="275" t="s">
        <v>3463</v>
      </c>
      <c r="G178" s="275" t="s">
        <v>3464</v>
      </c>
      <c r="H178" s="275" t="s">
        <v>3160</v>
      </c>
      <c r="I178" s="288"/>
      <c r="J178" s="288"/>
    </row>
    <row r="179" spans="1:10" ht="38.25">
      <c r="A179" s="275">
        <v>133</v>
      </c>
      <c r="B179" s="275" t="s">
        <v>3465</v>
      </c>
      <c r="C179" s="275" t="s">
        <v>361</v>
      </c>
      <c r="D179" s="275" t="s">
        <v>3041</v>
      </c>
      <c r="E179" s="313">
        <v>454</v>
      </c>
      <c r="F179" s="275" t="s">
        <v>3466</v>
      </c>
      <c r="G179" s="275" t="s">
        <v>3467</v>
      </c>
      <c r="H179" s="275" t="s">
        <v>3157</v>
      </c>
      <c r="I179" s="288"/>
      <c r="J179" s="288"/>
    </row>
    <row r="180" spans="1:10" ht="38.25">
      <c r="A180" s="275">
        <v>134</v>
      </c>
      <c r="B180" s="275" t="s">
        <v>3468</v>
      </c>
      <c r="C180" s="275" t="s">
        <v>361</v>
      </c>
      <c r="D180" s="275" t="s">
        <v>3041</v>
      </c>
      <c r="E180" s="313">
        <v>201</v>
      </c>
      <c r="F180" s="275" t="s">
        <v>3469</v>
      </c>
      <c r="G180" s="275" t="s">
        <v>3470</v>
      </c>
      <c r="H180" s="275" t="s">
        <v>3172</v>
      </c>
      <c r="I180" s="288"/>
      <c r="J180" s="288"/>
    </row>
    <row r="181" spans="1:10" ht="38.25">
      <c r="A181" s="275">
        <v>135</v>
      </c>
      <c r="B181" s="275" t="s">
        <v>3471</v>
      </c>
      <c r="C181" s="275" t="s">
        <v>361</v>
      </c>
      <c r="D181" s="275" t="s">
        <v>3041</v>
      </c>
      <c r="E181" s="313">
        <v>228</v>
      </c>
      <c r="F181" s="275" t="s">
        <v>3472</v>
      </c>
      <c r="G181" s="275" t="s">
        <v>3473</v>
      </c>
      <c r="H181" s="275" t="s">
        <v>3198</v>
      </c>
      <c r="I181" s="288"/>
      <c r="J181" s="288"/>
    </row>
    <row r="182" spans="1:10" ht="76.5">
      <c r="A182" s="275">
        <v>136</v>
      </c>
      <c r="B182" s="275" t="s">
        <v>3474</v>
      </c>
      <c r="C182" s="275" t="s">
        <v>361</v>
      </c>
      <c r="D182" s="275" t="s">
        <v>3041</v>
      </c>
      <c r="E182" s="313">
        <v>72</v>
      </c>
      <c r="F182" s="275" t="s">
        <v>3475</v>
      </c>
      <c r="G182" s="275" t="s">
        <v>3476</v>
      </c>
      <c r="H182" s="275" t="s">
        <v>3327</v>
      </c>
      <c r="I182" s="288"/>
      <c r="J182" s="288"/>
    </row>
    <row r="183" spans="1:10" ht="63.75">
      <c r="A183" s="275">
        <v>137</v>
      </c>
      <c r="B183" s="275" t="s">
        <v>3477</v>
      </c>
      <c r="C183" s="275" t="s">
        <v>361</v>
      </c>
      <c r="D183" s="275" t="s">
        <v>3041</v>
      </c>
      <c r="E183" s="313">
        <v>629</v>
      </c>
      <c r="F183" s="275" t="s">
        <v>3478</v>
      </c>
      <c r="G183" s="275" t="s">
        <v>3479</v>
      </c>
      <c r="H183" s="275" t="s">
        <v>3097</v>
      </c>
      <c r="I183" s="288"/>
      <c r="J183" s="288"/>
    </row>
    <row r="184" spans="1:10" ht="63.75">
      <c r="A184" s="275">
        <v>138</v>
      </c>
      <c r="B184" s="275" t="s">
        <v>3480</v>
      </c>
      <c r="C184" s="275" t="s">
        <v>361</v>
      </c>
      <c r="D184" s="275" t="s">
        <v>3041</v>
      </c>
      <c r="E184" s="313">
        <v>832</v>
      </c>
      <c r="F184" s="275" t="s">
        <v>3481</v>
      </c>
      <c r="G184" s="275" t="s">
        <v>3431</v>
      </c>
      <c r="H184" s="275" t="s">
        <v>3432</v>
      </c>
      <c r="I184" s="288"/>
      <c r="J184" s="288"/>
    </row>
    <row r="185" spans="1:10" ht="76.5">
      <c r="A185" s="275">
        <v>139</v>
      </c>
      <c r="B185" s="275" t="s">
        <v>3482</v>
      </c>
      <c r="C185" s="275" t="s">
        <v>361</v>
      </c>
      <c r="D185" s="275" t="s">
        <v>3041</v>
      </c>
      <c r="E185" s="313">
        <v>1516</v>
      </c>
      <c r="F185" s="275" t="s">
        <v>3483</v>
      </c>
      <c r="G185" s="275" t="s">
        <v>3484</v>
      </c>
      <c r="H185" s="275" t="s">
        <v>3109</v>
      </c>
      <c r="I185" s="288"/>
      <c r="J185" s="288"/>
    </row>
    <row r="186" spans="1:10" ht="216.75">
      <c r="A186" s="275">
        <v>140</v>
      </c>
      <c r="B186" s="275" t="s">
        <v>3485</v>
      </c>
      <c r="C186" s="275" t="s">
        <v>361</v>
      </c>
      <c r="D186" s="275" t="s">
        <v>3041</v>
      </c>
      <c r="E186" s="313">
        <v>3116</v>
      </c>
      <c r="F186" s="275" t="s">
        <v>3486</v>
      </c>
      <c r="G186" s="275" t="s">
        <v>3487</v>
      </c>
      <c r="H186" s="275" t="s">
        <v>3488</v>
      </c>
      <c r="I186" s="288"/>
      <c r="J186" s="288"/>
    </row>
    <row r="187" spans="1:10" ht="89.25">
      <c r="A187" s="275">
        <v>141</v>
      </c>
      <c r="B187" s="275" t="s">
        <v>3489</v>
      </c>
      <c r="C187" s="275" t="s">
        <v>361</v>
      </c>
      <c r="D187" s="275" t="s">
        <v>3041</v>
      </c>
      <c r="E187" s="313">
        <v>166.8</v>
      </c>
      <c r="F187" s="275" t="s">
        <v>3490</v>
      </c>
      <c r="G187" s="275" t="s">
        <v>3123</v>
      </c>
      <c r="H187" s="275" t="s">
        <v>3120</v>
      </c>
      <c r="I187" s="288"/>
      <c r="J187" s="288"/>
    </row>
    <row r="188" spans="1:10">
      <c r="A188" s="641"/>
      <c r="B188" s="641" t="s">
        <v>449</v>
      </c>
      <c r="C188" s="641">
        <v>19</v>
      </c>
      <c r="D188" s="641"/>
      <c r="E188" s="642">
        <f>SUM(E169:E187)</f>
        <v>14031.699999999999</v>
      </c>
      <c r="F188" s="641"/>
      <c r="G188" s="641"/>
      <c r="H188" s="641"/>
      <c r="I188" s="288"/>
      <c r="J188" s="288"/>
    </row>
    <row r="189" spans="1:10" ht="38.25">
      <c r="A189" s="275">
        <v>142</v>
      </c>
      <c r="B189" s="275" t="s">
        <v>3491</v>
      </c>
      <c r="C189" s="275"/>
      <c r="D189" s="275" t="s">
        <v>3492</v>
      </c>
      <c r="E189" s="313">
        <v>3.4</v>
      </c>
      <c r="F189" s="275" t="s">
        <v>3493</v>
      </c>
      <c r="G189" s="275" t="s">
        <v>3494</v>
      </c>
      <c r="H189" s="275" t="s">
        <v>3495</v>
      </c>
      <c r="I189" s="288"/>
      <c r="J189" s="288"/>
    </row>
    <row r="190" spans="1:10" ht="216.75">
      <c r="A190" s="275">
        <v>143</v>
      </c>
      <c r="B190" s="275" t="s">
        <v>3496</v>
      </c>
      <c r="C190" s="275"/>
      <c r="D190" s="275" t="s">
        <v>3492</v>
      </c>
      <c r="E190" s="313">
        <v>243</v>
      </c>
      <c r="F190" s="275" t="s">
        <v>3497</v>
      </c>
      <c r="G190" s="275" t="s">
        <v>3498</v>
      </c>
      <c r="H190" s="275" t="s">
        <v>3676</v>
      </c>
      <c r="I190" s="288"/>
      <c r="J190" s="288"/>
    </row>
    <row r="191" spans="1:10" ht="38.25">
      <c r="A191" s="275">
        <v>144</v>
      </c>
      <c r="B191" s="275" t="s">
        <v>3499</v>
      </c>
      <c r="C191" s="275"/>
      <c r="D191" s="275" t="s">
        <v>3492</v>
      </c>
      <c r="E191" s="313">
        <v>121</v>
      </c>
      <c r="F191" s="275" t="s">
        <v>3500</v>
      </c>
      <c r="G191" s="275" t="s">
        <v>3498</v>
      </c>
      <c r="H191" s="275" t="s">
        <v>3201</v>
      </c>
      <c r="I191" s="288"/>
      <c r="J191" s="288"/>
    </row>
    <row r="192" spans="1:10">
      <c r="A192" s="641"/>
      <c r="B192" s="641" t="s">
        <v>368</v>
      </c>
      <c r="C192" s="641">
        <v>3</v>
      </c>
      <c r="D192" s="641"/>
      <c r="E192" s="642">
        <f>SUM(E189:E191)</f>
        <v>367.4</v>
      </c>
      <c r="F192" s="641"/>
      <c r="G192" s="641"/>
      <c r="H192" s="641"/>
      <c r="I192" s="288"/>
      <c r="J192" s="288"/>
    </row>
    <row r="193" spans="1:10" ht="38.25">
      <c r="A193" s="275">
        <v>145</v>
      </c>
      <c r="B193" s="275" t="s">
        <v>3501</v>
      </c>
      <c r="C193" s="275"/>
      <c r="D193" s="275" t="s">
        <v>371</v>
      </c>
      <c r="E193" s="313">
        <v>15</v>
      </c>
      <c r="F193" s="275" t="s">
        <v>3502</v>
      </c>
      <c r="G193" s="275" t="s">
        <v>3333</v>
      </c>
      <c r="H193" s="275" t="s">
        <v>3157</v>
      </c>
      <c r="I193" s="288"/>
      <c r="J193" s="288"/>
    </row>
    <row r="194" spans="1:10">
      <c r="A194" s="641"/>
      <c r="B194" s="641" t="s">
        <v>372</v>
      </c>
      <c r="C194" s="641">
        <v>1</v>
      </c>
      <c r="D194" s="641"/>
      <c r="E194" s="642">
        <f>SUM(E193)</f>
        <v>15</v>
      </c>
      <c r="F194" s="641"/>
      <c r="G194" s="641"/>
      <c r="H194" s="641"/>
      <c r="I194" s="288"/>
      <c r="J194" s="288"/>
    </row>
    <row r="195" spans="1:10">
      <c r="A195" s="639"/>
      <c r="B195" s="639" t="s">
        <v>731</v>
      </c>
      <c r="C195" s="639">
        <f>C194+C192+C188+C168+C139+C111+C58</f>
        <v>145</v>
      </c>
      <c r="D195" s="639"/>
      <c r="E195" s="640">
        <f>E194+E192+E188+E168+E139+E111+E58</f>
        <v>78304.659999999989</v>
      </c>
      <c r="F195" s="639"/>
      <c r="G195" s="639"/>
      <c r="H195" s="639"/>
      <c r="I195" s="288"/>
      <c r="J195" s="288"/>
    </row>
    <row r="196" spans="1:10" ht="25.5">
      <c r="A196" s="275">
        <v>1</v>
      </c>
      <c r="B196" s="275" t="s">
        <v>3503</v>
      </c>
      <c r="C196" s="275" t="s">
        <v>373</v>
      </c>
      <c r="D196" s="275" t="s">
        <v>376</v>
      </c>
      <c r="E196" s="313">
        <v>0.1</v>
      </c>
      <c r="F196" s="275" t="s">
        <v>3677</v>
      </c>
      <c r="G196" s="275" t="s">
        <v>3504</v>
      </c>
      <c r="H196" s="275" t="s">
        <v>3505</v>
      </c>
      <c r="I196" s="288"/>
      <c r="J196" s="288"/>
    </row>
    <row r="197" spans="1:10" ht="51">
      <c r="A197" s="275">
        <v>2</v>
      </c>
      <c r="B197" s="275" t="s">
        <v>740</v>
      </c>
      <c r="C197" s="275" t="s">
        <v>373</v>
      </c>
      <c r="D197" s="275" t="s">
        <v>376</v>
      </c>
      <c r="E197" s="313">
        <v>0.01</v>
      </c>
      <c r="F197" s="275" t="s">
        <v>3678</v>
      </c>
      <c r="G197" s="275" t="s">
        <v>3506</v>
      </c>
      <c r="H197" s="275" t="s">
        <v>3507</v>
      </c>
      <c r="I197" s="288"/>
      <c r="J197" s="288"/>
    </row>
    <row r="198" spans="1:10" ht="38.25">
      <c r="A198" s="275">
        <v>3</v>
      </c>
      <c r="B198" s="275" t="s">
        <v>3508</v>
      </c>
      <c r="C198" s="275" t="s">
        <v>373</v>
      </c>
      <c r="D198" s="275" t="s">
        <v>376</v>
      </c>
      <c r="E198" s="313">
        <v>19.8</v>
      </c>
      <c r="F198" s="275" t="s">
        <v>3509</v>
      </c>
      <c r="G198" s="275" t="s">
        <v>3510</v>
      </c>
      <c r="H198" s="275" t="s">
        <v>3511</v>
      </c>
      <c r="I198" s="288"/>
      <c r="J198" s="288"/>
    </row>
    <row r="199" spans="1:10" ht="38.25">
      <c r="A199" s="275">
        <v>4</v>
      </c>
      <c r="B199" s="275" t="s">
        <v>3512</v>
      </c>
      <c r="C199" s="275" t="s">
        <v>373</v>
      </c>
      <c r="D199" s="275" t="s">
        <v>376</v>
      </c>
      <c r="E199" s="313">
        <v>20</v>
      </c>
      <c r="F199" s="275" t="s">
        <v>3513</v>
      </c>
      <c r="G199" s="275" t="s">
        <v>3514</v>
      </c>
      <c r="H199" s="275" t="s">
        <v>3515</v>
      </c>
      <c r="I199" s="288"/>
      <c r="J199" s="288"/>
    </row>
    <row r="200" spans="1:10" ht="38.25">
      <c r="A200" s="275">
        <v>5</v>
      </c>
      <c r="B200" s="275" t="s">
        <v>3516</v>
      </c>
      <c r="C200" s="275" t="s">
        <v>373</v>
      </c>
      <c r="D200" s="275" t="s">
        <v>376</v>
      </c>
      <c r="E200" s="313">
        <v>0.05</v>
      </c>
      <c r="F200" s="275" t="s">
        <v>3679</v>
      </c>
      <c r="G200" s="275" t="s">
        <v>3517</v>
      </c>
      <c r="H200" s="275" t="s">
        <v>3507</v>
      </c>
      <c r="I200" s="288"/>
      <c r="J200" s="288"/>
    </row>
    <row r="201" spans="1:10" ht="38.25">
      <c r="A201" s="275">
        <v>6</v>
      </c>
      <c r="B201" s="275" t="s">
        <v>3518</v>
      </c>
      <c r="C201" s="275" t="s">
        <v>373</v>
      </c>
      <c r="D201" s="275" t="s">
        <v>376</v>
      </c>
      <c r="E201" s="313">
        <v>0.01</v>
      </c>
      <c r="F201" s="275" t="s">
        <v>3519</v>
      </c>
      <c r="G201" s="275" t="s">
        <v>3520</v>
      </c>
      <c r="H201" s="275" t="s">
        <v>3521</v>
      </c>
      <c r="I201" s="288"/>
      <c r="J201" s="288"/>
    </row>
    <row r="202" spans="1:10" ht="38.25">
      <c r="A202" s="275">
        <v>7</v>
      </c>
      <c r="B202" s="275" t="s">
        <v>3522</v>
      </c>
      <c r="C202" s="275" t="s">
        <v>373</v>
      </c>
      <c r="D202" s="275" t="s">
        <v>376</v>
      </c>
      <c r="E202" s="313">
        <v>0.01</v>
      </c>
      <c r="F202" s="275" t="s">
        <v>3523</v>
      </c>
      <c r="G202" s="275" t="s">
        <v>3524</v>
      </c>
      <c r="H202" s="275" t="s">
        <v>3515</v>
      </c>
      <c r="I202" s="288"/>
      <c r="J202" s="288"/>
    </row>
    <row r="203" spans="1:10" ht="51">
      <c r="A203" s="275">
        <v>8</v>
      </c>
      <c r="B203" s="275" t="s">
        <v>3525</v>
      </c>
      <c r="C203" s="275" t="s">
        <v>373</v>
      </c>
      <c r="D203" s="275" t="s">
        <v>376</v>
      </c>
      <c r="E203" s="313">
        <v>40</v>
      </c>
      <c r="F203" s="275" t="s">
        <v>3526</v>
      </c>
      <c r="G203" s="275" t="s">
        <v>3514</v>
      </c>
      <c r="H203" s="275" t="s">
        <v>3515</v>
      </c>
      <c r="I203" s="288"/>
      <c r="J203" s="288"/>
    </row>
    <row r="204" spans="1:10" ht="38.25">
      <c r="A204" s="275">
        <v>9</v>
      </c>
      <c r="B204" s="275" t="s">
        <v>3527</v>
      </c>
      <c r="C204" s="275" t="s">
        <v>373</v>
      </c>
      <c r="D204" s="275" t="s">
        <v>376</v>
      </c>
      <c r="E204" s="313">
        <v>0.15</v>
      </c>
      <c r="F204" s="275" t="s">
        <v>3528</v>
      </c>
      <c r="G204" s="275" t="s">
        <v>3529</v>
      </c>
      <c r="H204" s="275" t="s">
        <v>3515</v>
      </c>
      <c r="I204" s="288"/>
      <c r="J204" s="288"/>
    </row>
    <row r="205" spans="1:10" ht="25.5">
      <c r="A205" s="275">
        <v>10</v>
      </c>
      <c r="B205" s="275" t="s">
        <v>3530</v>
      </c>
      <c r="C205" s="275" t="s">
        <v>373</v>
      </c>
      <c r="D205" s="275" t="s">
        <v>376</v>
      </c>
      <c r="E205" s="313">
        <v>0.01</v>
      </c>
      <c r="F205" s="275" t="s">
        <v>3680</v>
      </c>
      <c r="G205" s="275" t="s">
        <v>3531</v>
      </c>
      <c r="H205" s="275" t="s">
        <v>3505</v>
      </c>
      <c r="I205" s="288"/>
      <c r="J205" s="288"/>
    </row>
    <row r="206" spans="1:10" ht="51">
      <c r="A206" s="275">
        <v>11</v>
      </c>
      <c r="B206" s="275" t="s">
        <v>3532</v>
      </c>
      <c r="C206" s="275" t="s">
        <v>373</v>
      </c>
      <c r="D206" s="275" t="s">
        <v>376</v>
      </c>
      <c r="E206" s="313">
        <v>0.1</v>
      </c>
      <c r="F206" s="275" t="s">
        <v>3533</v>
      </c>
      <c r="G206" s="275" t="s">
        <v>3365</v>
      </c>
      <c r="H206" s="275" t="s">
        <v>3521</v>
      </c>
      <c r="I206" s="288"/>
      <c r="J206" s="288"/>
    </row>
    <row r="207" spans="1:10" ht="38.25">
      <c r="A207" s="275">
        <v>12</v>
      </c>
      <c r="B207" s="275" t="s">
        <v>3534</v>
      </c>
      <c r="C207" s="275" t="s">
        <v>373</v>
      </c>
      <c r="D207" s="275" t="s">
        <v>376</v>
      </c>
      <c r="E207" s="313">
        <v>0.1</v>
      </c>
      <c r="F207" s="275" t="s">
        <v>3535</v>
      </c>
      <c r="G207" s="275" t="s">
        <v>3464</v>
      </c>
      <c r="H207" s="275" t="s">
        <v>3536</v>
      </c>
      <c r="I207" s="288"/>
      <c r="J207" s="288"/>
    </row>
    <row r="208" spans="1:10" ht="38.25">
      <c r="A208" s="275">
        <v>13</v>
      </c>
      <c r="B208" s="275" t="s">
        <v>3537</v>
      </c>
      <c r="C208" s="275" t="s">
        <v>373</v>
      </c>
      <c r="D208" s="275" t="s">
        <v>376</v>
      </c>
      <c r="E208" s="313">
        <v>0.01</v>
      </c>
      <c r="F208" s="275" t="s">
        <v>3538</v>
      </c>
      <c r="G208" s="275" t="s">
        <v>3047</v>
      </c>
      <c r="H208" s="275" t="s">
        <v>3223</v>
      </c>
      <c r="I208" s="288"/>
      <c r="J208" s="288"/>
    </row>
    <row r="209" spans="1:10" ht="38.25">
      <c r="A209" s="275">
        <v>14</v>
      </c>
      <c r="B209" s="275" t="s">
        <v>3539</v>
      </c>
      <c r="C209" s="275" t="s">
        <v>373</v>
      </c>
      <c r="D209" s="275" t="s">
        <v>376</v>
      </c>
      <c r="E209" s="313">
        <v>0.01</v>
      </c>
      <c r="F209" s="275" t="s">
        <v>3540</v>
      </c>
      <c r="G209" s="275" t="s">
        <v>3541</v>
      </c>
      <c r="H209" s="275" t="s">
        <v>3223</v>
      </c>
      <c r="I209" s="288"/>
      <c r="J209" s="288"/>
    </row>
    <row r="210" spans="1:10" ht="38.25">
      <c r="A210" s="275">
        <v>15</v>
      </c>
      <c r="B210" s="275" t="s">
        <v>3542</v>
      </c>
      <c r="C210" s="275" t="s">
        <v>373</v>
      </c>
      <c r="D210" s="275" t="s">
        <v>376</v>
      </c>
      <c r="E210" s="313">
        <v>0.01</v>
      </c>
      <c r="F210" s="275" t="s">
        <v>3543</v>
      </c>
      <c r="G210" s="275" t="s">
        <v>3541</v>
      </c>
      <c r="H210" s="275" t="s">
        <v>3223</v>
      </c>
      <c r="I210" s="288"/>
      <c r="J210" s="288"/>
    </row>
    <row r="211" spans="1:10" ht="63.75">
      <c r="A211" s="275">
        <v>16</v>
      </c>
      <c r="B211" s="275" t="s">
        <v>3544</v>
      </c>
      <c r="C211" s="275" t="s">
        <v>373</v>
      </c>
      <c r="D211" s="275" t="s">
        <v>376</v>
      </c>
      <c r="E211" s="313">
        <v>0.03</v>
      </c>
      <c r="F211" s="275" t="s">
        <v>3545</v>
      </c>
      <c r="G211" s="275" t="s">
        <v>3126</v>
      </c>
      <c r="H211" s="275" t="s">
        <v>3546</v>
      </c>
      <c r="I211" s="288"/>
      <c r="J211" s="288"/>
    </row>
    <row r="212" spans="1:10" ht="38.25">
      <c r="A212" s="275">
        <v>17</v>
      </c>
      <c r="B212" s="275" t="s">
        <v>3547</v>
      </c>
      <c r="C212" s="275" t="s">
        <v>373</v>
      </c>
      <c r="D212" s="275" t="s">
        <v>376</v>
      </c>
      <c r="E212" s="313">
        <v>0.01</v>
      </c>
      <c r="F212" s="275" t="s">
        <v>3681</v>
      </c>
      <c r="G212" s="275" t="s">
        <v>3531</v>
      </c>
      <c r="H212" s="275" t="s">
        <v>3548</v>
      </c>
      <c r="I212" s="288"/>
      <c r="J212" s="288"/>
    </row>
    <row r="213" spans="1:10">
      <c r="A213" s="641"/>
      <c r="B213" s="641" t="s">
        <v>377</v>
      </c>
      <c r="C213" s="641">
        <v>17</v>
      </c>
      <c r="D213" s="641"/>
      <c r="E213" s="642">
        <f>SUM(E196:E212)</f>
        <v>80.410000000000011</v>
      </c>
      <c r="F213" s="641"/>
      <c r="G213" s="641"/>
      <c r="H213" s="641"/>
      <c r="I213" s="288"/>
      <c r="J213" s="288"/>
    </row>
    <row r="214" spans="1:10" ht="63.75">
      <c r="A214" s="275">
        <v>18</v>
      </c>
      <c r="B214" s="275" t="s">
        <v>3549</v>
      </c>
      <c r="C214" s="275" t="s">
        <v>373</v>
      </c>
      <c r="D214" s="275" t="s">
        <v>378</v>
      </c>
      <c r="E214" s="313">
        <v>0.1</v>
      </c>
      <c r="F214" s="275" t="s">
        <v>3550</v>
      </c>
      <c r="G214" s="275" t="s">
        <v>3551</v>
      </c>
      <c r="H214" s="275" t="s">
        <v>3552</v>
      </c>
      <c r="I214" s="288"/>
      <c r="J214" s="288"/>
    </row>
    <row r="215" spans="1:10" ht="51">
      <c r="A215" s="275">
        <v>19</v>
      </c>
      <c r="B215" s="275" t="s">
        <v>3682</v>
      </c>
      <c r="C215" s="275" t="s">
        <v>373</v>
      </c>
      <c r="D215" s="275" t="s">
        <v>378</v>
      </c>
      <c r="E215" s="313">
        <v>0.01</v>
      </c>
      <c r="F215" s="275" t="s">
        <v>3683</v>
      </c>
      <c r="G215" s="275" t="s">
        <v>3553</v>
      </c>
      <c r="H215" s="275" t="s">
        <v>3554</v>
      </c>
      <c r="I215" s="288"/>
      <c r="J215" s="288"/>
    </row>
    <row r="216" spans="1:10" ht="38.25">
      <c r="A216" s="275">
        <v>20</v>
      </c>
      <c r="B216" s="275" t="s">
        <v>3684</v>
      </c>
      <c r="C216" s="275" t="s">
        <v>373</v>
      </c>
      <c r="D216" s="275" t="s">
        <v>378</v>
      </c>
      <c r="E216" s="313">
        <v>0.04</v>
      </c>
      <c r="F216" s="275" t="s">
        <v>3685</v>
      </c>
      <c r="G216" s="275" t="s">
        <v>3555</v>
      </c>
      <c r="H216" s="275" t="s">
        <v>3515</v>
      </c>
      <c r="I216" s="288"/>
      <c r="J216" s="288"/>
    </row>
    <row r="217" spans="1:10" ht="31.5" customHeight="1">
      <c r="A217" s="641"/>
      <c r="B217" s="641" t="s">
        <v>379</v>
      </c>
      <c r="C217" s="641">
        <v>3</v>
      </c>
      <c r="D217" s="641"/>
      <c r="E217" s="642">
        <f>SUM(E214:E216)</f>
        <v>0.15</v>
      </c>
      <c r="F217" s="641"/>
      <c r="G217" s="641"/>
      <c r="H217" s="641"/>
      <c r="I217" s="288"/>
      <c r="J217" s="288"/>
    </row>
    <row r="218" spans="1:10" ht="25.5">
      <c r="A218" s="275">
        <v>21</v>
      </c>
      <c r="B218" s="275" t="s">
        <v>3556</v>
      </c>
      <c r="C218" s="275" t="s">
        <v>373</v>
      </c>
      <c r="D218" s="275" t="s">
        <v>380</v>
      </c>
      <c r="E218" s="313">
        <v>0.1</v>
      </c>
      <c r="F218" s="275" t="s">
        <v>3557</v>
      </c>
      <c r="G218" s="275" t="s">
        <v>3558</v>
      </c>
      <c r="H218" s="275" t="s">
        <v>3223</v>
      </c>
      <c r="I218" s="288"/>
      <c r="J218" s="288"/>
    </row>
    <row r="219" spans="1:10" ht="25.5">
      <c r="A219" s="275">
        <v>22</v>
      </c>
      <c r="B219" s="275" t="s">
        <v>3559</v>
      </c>
      <c r="C219" s="275" t="s">
        <v>373</v>
      </c>
      <c r="D219" s="275" t="s">
        <v>380</v>
      </c>
      <c r="E219" s="313">
        <v>0.1</v>
      </c>
      <c r="F219" s="275" t="s">
        <v>3560</v>
      </c>
      <c r="G219" s="275" t="s">
        <v>3561</v>
      </c>
      <c r="H219" s="275" t="s">
        <v>3223</v>
      </c>
      <c r="I219" s="288"/>
      <c r="J219" s="288"/>
    </row>
    <row r="220" spans="1:10" ht="38.25">
      <c r="A220" s="275">
        <v>23</v>
      </c>
      <c r="B220" s="275" t="s">
        <v>3562</v>
      </c>
      <c r="C220" s="275" t="s">
        <v>373</v>
      </c>
      <c r="D220" s="275" t="s">
        <v>380</v>
      </c>
      <c r="E220" s="313">
        <v>4.8</v>
      </c>
      <c r="F220" s="275" t="s">
        <v>3686</v>
      </c>
      <c r="G220" s="275" t="s">
        <v>3563</v>
      </c>
      <c r="H220" s="275" t="s">
        <v>3564</v>
      </c>
      <c r="I220" s="288"/>
      <c r="J220" s="288"/>
    </row>
    <row r="221" spans="1:10" ht="38.25">
      <c r="A221" s="275">
        <v>24</v>
      </c>
      <c r="B221" s="275" t="s">
        <v>3565</v>
      </c>
      <c r="C221" s="275" t="s">
        <v>373</v>
      </c>
      <c r="D221" s="275" t="s">
        <v>380</v>
      </c>
      <c r="E221" s="313">
        <v>0.5</v>
      </c>
      <c r="F221" s="275" t="s">
        <v>3566</v>
      </c>
      <c r="G221" s="275" t="s">
        <v>3344</v>
      </c>
      <c r="H221" s="275" t="s">
        <v>3567</v>
      </c>
      <c r="I221" s="288"/>
      <c r="J221" s="288"/>
    </row>
    <row r="222" spans="1:10" ht="38.25">
      <c r="A222" s="275">
        <v>25</v>
      </c>
      <c r="B222" s="275" t="s">
        <v>3568</v>
      </c>
      <c r="C222" s="275" t="s">
        <v>373</v>
      </c>
      <c r="D222" s="275" t="s">
        <v>380</v>
      </c>
      <c r="E222" s="313">
        <v>0.1</v>
      </c>
      <c r="F222" s="275" t="s">
        <v>3569</v>
      </c>
      <c r="G222" s="275" t="s">
        <v>3570</v>
      </c>
      <c r="H222" s="275" t="s">
        <v>3507</v>
      </c>
      <c r="I222" s="288"/>
      <c r="J222" s="288"/>
    </row>
    <row r="223" spans="1:10" ht="25.5">
      <c r="A223" s="275">
        <v>26</v>
      </c>
      <c r="B223" s="275" t="s">
        <v>3571</v>
      </c>
      <c r="C223" s="275" t="s">
        <v>373</v>
      </c>
      <c r="D223" s="275" t="s">
        <v>380</v>
      </c>
      <c r="E223" s="313">
        <v>0.1</v>
      </c>
      <c r="F223" s="275" t="s">
        <v>3687</v>
      </c>
      <c r="G223" s="275" t="s">
        <v>3570</v>
      </c>
      <c r="H223" s="275" t="s">
        <v>3572</v>
      </c>
      <c r="I223" s="288"/>
      <c r="J223" s="288"/>
    </row>
    <row r="224" spans="1:10" ht="38.25">
      <c r="A224" s="275">
        <v>27</v>
      </c>
      <c r="B224" s="275" t="s">
        <v>3573</v>
      </c>
      <c r="C224" s="275" t="s">
        <v>373</v>
      </c>
      <c r="D224" s="275" t="s">
        <v>380</v>
      </c>
      <c r="E224" s="313">
        <v>6.6</v>
      </c>
      <c r="F224" s="275" t="s">
        <v>3688</v>
      </c>
      <c r="G224" s="275" t="s">
        <v>3574</v>
      </c>
      <c r="H224" s="275" t="s">
        <v>3575</v>
      </c>
      <c r="I224" s="288"/>
      <c r="J224" s="288"/>
    </row>
    <row r="225" spans="1:10" ht="38.25">
      <c r="A225" s="275">
        <v>28</v>
      </c>
      <c r="B225" s="275" t="s">
        <v>3576</v>
      </c>
      <c r="C225" s="275" t="s">
        <v>373</v>
      </c>
      <c r="D225" s="275" t="s">
        <v>380</v>
      </c>
      <c r="E225" s="313">
        <v>0.01</v>
      </c>
      <c r="F225" s="275" t="s">
        <v>3689</v>
      </c>
      <c r="G225" s="275" t="s">
        <v>3577</v>
      </c>
      <c r="H225" s="275" t="s">
        <v>3507</v>
      </c>
      <c r="I225" s="288"/>
      <c r="J225" s="288"/>
    </row>
    <row r="226" spans="1:10" ht="25.5">
      <c r="A226" s="275">
        <v>29</v>
      </c>
      <c r="B226" s="275" t="s">
        <v>3578</v>
      </c>
      <c r="C226" s="275" t="s">
        <v>373</v>
      </c>
      <c r="D226" s="275" t="s">
        <v>380</v>
      </c>
      <c r="E226" s="313">
        <v>0.1</v>
      </c>
      <c r="F226" s="275" t="s">
        <v>3579</v>
      </c>
      <c r="G226" s="275" t="s">
        <v>3580</v>
      </c>
      <c r="H226" s="275" t="s">
        <v>3521</v>
      </c>
      <c r="I226" s="288"/>
      <c r="J226" s="288"/>
    </row>
    <row r="227" spans="1:10" ht="25.5">
      <c r="A227" s="275">
        <v>30</v>
      </c>
      <c r="B227" s="275" t="s">
        <v>3581</v>
      </c>
      <c r="C227" s="275" t="s">
        <v>373</v>
      </c>
      <c r="D227" s="275" t="s">
        <v>380</v>
      </c>
      <c r="E227" s="313">
        <v>0.2</v>
      </c>
      <c r="F227" s="275" t="s">
        <v>3560</v>
      </c>
      <c r="G227" s="275" t="s">
        <v>3582</v>
      </c>
      <c r="H227" s="275" t="s">
        <v>3223</v>
      </c>
      <c r="I227" s="288"/>
      <c r="J227" s="288"/>
    </row>
    <row r="228" spans="1:10" ht="25.5">
      <c r="A228" s="275">
        <v>31</v>
      </c>
      <c r="B228" s="275" t="s">
        <v>3583</v>
      </c>
      <c r="C228" s="275" t="s">
        <v>373</v>
      </c>
      <c r="D228" s="275" t="s">
        <v>380</v>
      </c>
      <c r="E228" s="313">
        <v>0.01</v>
      </c>
      <c r="F228" s="275" t="s">
        <v>3584</v>
      </c>
      <c r="G228" s="275" t="s">
        <v>3585</v>
      </c>
      <c r="H228" s="275" t="s">
        <v>3586</v>
      </c>
      <c r="I228" s="288"/>
      <c r="J228" s="288"/>
    </row>
    <row r="229" spans="1:10" ht="25.5">
      <c r="A229" s="275">
        <v>32</v>
      </c>
      <c r="B229" s="275" t="s">
        <v>3587</v>
      </c>
      <c r="C229" s="275" t="s">
        <v>373</v>
      </c>
      <c r="D229" s="275" t="s">
        <v>380</v>
      </c>
      <c r="E229" s="313">
        <v>0.1</v>
      </c>
      <c r="F229" s="275" t="s">
        <v>3588</v>
      </c>
      <c r="G229" s="275" t="s">
        <v>3589</v>
      </c>
      <c r="H229" s="275" t="s">
        <v>3223</v>
      </c>
      <c r="I229" s="288"/>
      <c r="J229" s="288"/>
    </row>
    <row r="230" spans="1:10" ht="38.25">
      <c r="A230" s="275">
        <v>33</v>
      </c>
      <c r="B230" s="275" t="s">
        <v>3590</v>
      </c>
      <c r="C230" s="275" t="s">
        <v>373</v>
      </c>
      <c r="D230" s="275" t="s">
        <v>380</v>
      </c>
      <c r="E230" s="313">
        <v>0.2</v>
      </c>
      <c r="F230" s="275" t="s">
        <v>3690</v>
      </c>
      <c r="G230" s="275" t="s">
        <v>3585</v>
      </c>
      <c r="H230" s="275" t="s">
        <v>3223</v>
      </c>
      <c r="I230" s="288"/>
      <c r="J230" s="288"/>
    </row>
    <row r="231" spans="1:10" ht="25.5">
      <c r="A231" s="275">
        <v>34</v>
      </c>
      <c r="B231" s="275" t="s">
        <v>3591</v>
      </c>
      <c r="C231" s="275" t="s">
        <v>373</v>
      </c>
      <c r="D231" s="275" t="s">
        <v>380</v>
      </c>
      <c r="E231" s="313">
        <v>0.01</v>
      </c>
      <c r="F231" s="275" t="s">
        <v>3691</v>
      </c>
      <c r="G231" s="275" t="s">
        <v>3592</v>
      </c>
      <c r="H231" s="275" t="s">
        <v>3223</v>
      </c>
      <c r="I231" s="288"/>
      <c r="J231" s="288"/>
    </row>
    <row r="232" spans="1:10" ht="38.25">
      <c r="A232" s="275">
        <v>35</v>
      </c>
      <c r="B232" s="275" t="s">
        <v>3593</v>
      </c>
      <c r="C232" s="275" t="s">
        <v>373</v>
      </c>
      <c r="D232" s="275" t="s">
        <v>380</v>
      </c>
      <c r="E232" s="313">
        <v>0.2</v>
      </c>
      <c r="F232" s="275" t="s">
        <v>3594</v>
      </c>
      <c r="G232" s="275" t="s">
        <v>3595</v>
      </c>
      <c r="H232" s="275" t="s">
        <v>3596</v>
      </c>
      <c r="I232" s="288"/>
      <c r="J232" s="288"/>
    </row>
    <row r="233" spans="1:10">
      <c r="A233" s="641"/>
      <c r="B233" s="641" t="s">
        <v>381</v>
      </c>
      <c r="C233" s="641">
        <v>15</v>
      </c>
      <c r="D233" s="641"/>
      <c r="E233" s="642">
        <f>SUM(E218:E232)</f>
        <v>13.129999999999995</v>
      </c>
      <c r="F233" s="641"/>
      <c r="G233" s="641"/>
      <c r="H233" s="641"/>
      <c r="I233" s="288"/>
      <c r="J233" s="288"/>
    </row>
    <row r="234" spans="1:10" ht="25.5">
      <c r="A234" s="639"/>
      <c r="B234" s="639" t="s">
        <v>2142</v>
      </c>
      <c r="C234" s="639">
        <f>C233+C217+C213</f>
        <v>35</v>
      </c>
      <c r="D234" s="639"/>
      <c r="E234" s="640">
        <f>E233+E217+E213</f>
        <v>93.690000000000012</v>
      </c>
      <c r="F234" s="639"/>
      <c r="G234" s="639"/>
      <c r="H234" s="639"/>
      <c r="I234" s="288"/>
      <c r="J234" s="288"/>
    </row>
    <row r="235" spans="1:10" ht="25.5">
      <c r="A235" s="275">
        <v>1</v>
      </c>
      <c r="B235" s="275" t="s">
        <v>3597</v>
      </c>
      <c r="C235" s="275" t="s">
        <v>2594</v>
      </c>
      <c r="D235" s="275"/>
      <c r="E235" s="313">
        <v>4</v>
      </c>
      <c r="F235" s="275" t="s">
        <v>3692</v>
      </c>
      <c r="G235" s="275" t="s">
        <v>3458</v>
      </c>
      <c r="H235" s="275" t="s">
        <v>3521</v>
      </c>
      <c r="I235" s="288"/>
      <c r="J235" s="288"/>
    </row>
    <row r="236" spans="1:10" ht="25.5">
      <c r="A236" s="275">
        <v>2</v>
      </c>
      <c r="B236" s="275" t="s">
        <v>3599</v>
      </c>
      <c r="C236" s="275" t="s">
        <v>2594</v>
      </c>
      <c r="D236" s="275"/>
      <c r="E236" s="313">
        <v>4.8</v>
      </c>
      <c r="F236" s="275" t="s">
        <v>3693</v>
      </c>
      <c r="G236" s="275" t="s">
        <v>3600</v>
      </c>
      <c r="H236" s="275" t="s">
        <v>3694</v>
      </c>
      <c r="I236" s="288"/>
      <c r="J236" s="288"/>
    </row>
    <row r="237" spans="1:10" ht="51">
      <c r="A237" s="275">
        <v>3</v>
      </c>
      <c r="B237" s="275" t="s">
        <v>3601</v>
      </c>
      <c r="C237" s="275" t="s">
        <v>2594</v>
      </c>
      <c r="D237" s="275"/>
      <c r="E237" s="313">
        <v>6.1</v>
      </c>
      <c r="F237" s="275" t="s">
        <v>3602</v>
      </c>
      <c r="G237" s="275" t="s">
        <v>3603</v>
      </c>
      <c r="H237" s="275" t="s">
        <v>3223</v>
      </c>
      <c r="I237" s="288"/>
      <c r="J237" s="288"/>
    </row>
    <row r="238" spans="1:10" ht="25.5">
      <c r="A238" s="639"/>
      <c r="B238" s="639" t="s">
        <v>2595</v>
      </c>
      <c r="C238" s="639">
        <v>3</v>
      </c>
      <c r="D238" s="639"/>
      <c r="E238" s="640">
        <f>SUM(E235:E237)</f>
        <v>14.9</v>
      </c>
      <c r="F238" s="639"/>
      <c r="G238" s="639"/>
      <c r="H238" s="639"/>
      <c r="I238" s="288"/>
      <c r="J238" s="288"/>
    </row>
    <row r="239" spans="1:10" ht="25.5">
      <c r="A239" s="275">
        <v>1</v>
      </c>
      <c r="B239" s="275" t="s">
        <v>3695</v>
      </c>
      <c r="C239" s="275" t="s">
        <v>385</v>
      </c>
      <c r="D239" s="275"/>
      <c r="E239" s="313">
        <v>9.3800000000000008</v>
      </c>
      <c r="F239" s="275" t="s">
        <v>3604</v>
      </c>
      <c r="G239" s="275" t="s">
        <v>3605</v>
      </c>
      <c r="H239" s="275" t="s">
        <v>3554</v>
      </c>
      <c r="J239" s="288"/>
    </row>
    <row r="240" spans="1:10" ht="25.5">
      <c r="A240" s="275">
        <v>2</v>
      </c>
      <c r="B240" s="275" t="s">
        <v>3606</v>
      </c>
      <c r="C240" s="275" t="s">
        <v>385</v>
      </c>
      <c r="D240" s="275"/>
      <c r="E240" s="313">
        <v>1.9</v>
      </c>
      <c r="F240" s="275" t="s">
        <v>3607</v>
      </c>
      <c r="G240" s="275" t="s">
        <v>3608</v>
      </c>
      <c r="H240" s="275" t="s">
        <v>3521</v>
      </c>
      <c r="J240" s="288"/>
    </row>
    <row r="241" spans="1:10" ht="25.5">
      <c r="A241" s="275">
        <v>3</v>
      </c>
      <c r="B241" s="275" t="s">
        <v>3609</v>
      </c>
      <c r="C241" s="275" t="s">
        <v>385</v>
      </c>
      <c r="D241" s="275"/>
      <c r="E241" s="313">
        <v>6.55</v>
      </c>
      <c r="F241" s="275" t="s">
        <v>3696</v>
      </c>
      <c r="G241" s="275" t="s">
        <v>3610</v>
      </c>
      <c r="H241" s="275" t="s">
        <v>3611</v>
      </c>
      <c r="J241" s="288"/>
    </row>
    <row r="242" spans="1:10" ht="25.5">
      <c r="A242" s="275">
        <v>4</v>
      </c>
      <c r="B242" s="275" t="s">
        <v>3612</v>
      </c>
      <c r="C242" s="275" t="s">
        <v>385</v>
      </c>
      <c r="D242" s="275"/>
      <c r="E242" s="313">
        <v>11.2</v>
      </c>
      <c r="F242" s="275" t="s">
        <v>3697</v>
      </c>
      <c r="G242" s="275" t="s">
        <v>3613</v>
      </c>
      <c r="H242" s="275" t="s">
        <v>3521</v>
      </c>
      <c r="J242" s="288"/>
    </row>
    <row r="243" spans="1:10" ht="38.25">
      <c r="A243" s="275">
        <v>5</v>
      </c>
      <c r="B243" s="275" t="s">
        <v>3614</v>
      </c>
      <c r="C243" s="275" t="s">
        <v>385</v>
      </c>
      <c r="D243" s="275"/>
      <c r="E243" s="313">
        <v>1.5</v>
      </c>
      <c r="F243" s="275" t="s">
        <v>3698</v>
      </c>
      <c r="G243" s="275" t="s">
        <v>3615</v>
      </c>
      <c r="H243" s="275" t="s">
        <v>3616</v>
      </c>
      <c r="J243" s="288"/>
    </row>
    <row r="244" spans="1:10" ht="25.5">
      <c r="A244" s="275">
        <v>6</v>
      </c>
      <c r="B244" s="275" t="s">
        <v>3617</v>
      </c>
      <c r="C244" s="275" t="s">
        <v>385</v>
      </c>
      <c r="D244" s="275"/>
      <c r="E244" s="313">
        <v>4</v>
      </c>
      <c r="F244" s="275" t="s">
        <v>3618</v>
      </c>
      <c r="G244" s="275" t="s">
        <v>3619</v>
      </c>
      <c r="H244" s="275" t="s">
        <v>3521</v>
      </c>
      <c r="J244" s="288"/>
    </row>
    <row r="245" spans="1:10" ht="38.25">
      <c r="A245" s="275">
        <v>7</v>
      </c>
      <c r="B245" s="275" t="s">
        <v>3620</v>
      </c>
      <c r="C245" s="275" t="s">
        <v>385</v>
      </c>
      <c r="D245" s="275"/>
      <c r="E245" s="313">
        <v>5</v>
      </c>
      <c r="F245" s="275" t="s">
        <v>3621</v>
      </c>
      <c r="G245" s="275" t="s">
        <v>3622</v>
      </c>
      <c r="H245" s="275" t="s">
        <v>3223</v>
      </c>
      <c r="J245" s="288"/>
    </row>
    <row r="246" spans="1:10" ht="153">
      <c r="A246" s="275">
        <v>8</v>
      </c>
      <c r="B246" s="275" t="s">
        <v>3623</v>
      </c>
      <c r="C246" s="275" t="s">
        <v>385</v>
      </c>
      <c r="D246" s="275"/>
      <c r="E246" s="313">
        <v>29.634799999999998</v>
      </c>
      <c r="F246" s="275" t="s">
        <v>3624</v>
      </c>
      <c r="G246" s="275" t="s">
        <v>3625</v>
      </c>
      <c r="H246" s="275" t="s">
        <v>3699</v>
      </c>
      <c r="J246" s="288"/>
    </row>
    <row r="247" spans="1:10" ht="38.25">
      <c r="A247" s="275">
        <v>9</v>
      </c>
      <c r="B247" s="275" t="s">
        <v>3700</v>
      </c>
      <c r="C247" s="275" t="s">
        <v>385</v>
      </c>
      <c r="D247" s="275"/>
      <c r="E247" s="313">
        <v>36</v>
      </c>
      <c r="F247" s="275" t="s">
        <v>3626</v>
      </c>
      <c r="G247" s="275" t="s">
        <v>3627</v>
      </c>
      <c r="H247" s="275" t="s">
        <v>3628</v>
      </c>
      <c r="J247" s="288"/>
    </row>
    <row r="248" spans="1:10" ht="25.5">
      <c r="A248" s="275">
        <v>10</v>
      </c>
      <c r="B248" s="275" t="s">
        <v>3629</v>
      </c>
      <c r="C248" s="275" t="s">
        <v>385</v>
      </c>
      <c r="D248" s="275"/>
      <c r="E248" s="313">
        <v>9</v>
      </c>
      <c r="F248" s="275" t="s">
        <v>3630</v>
      </c>
      <c r="G248" s="275" t="s">
        <v>3631</v>
      </c>
      <c r="H248" s="275" t="s">
        <v>3632</v>
      </c>
      <c r="J248" s="288"/>
    </row>
    <row r="249" spans="1:10" ht="25.5">
      <c r="A249" s="275">
        <v>11</v>
      </c>
      <c r="B249" s="275" t="s">
        <v>3633</v>
      </c>
      <c r="C249" s="275" t="s">
        <v>385</v>
      </c>
      <c r="D249" s="275"/>
      <c r="E249" s="313">
        <v>12.9</v>
      </c>
      <c r="F249" s="275" t="s">
        <v>3634</v>
      </c>
      <c r="G249" s="275" t="s">
        <v>3635</v>
      </c>
      <c r="H249" s="275" t="s">
        <v>3521</v>
      </c>
      <c r="J249" s="288"/>
    </row>
    <row r="250" spans="1:10" ht="63.75">
      <c r="A250" s="275">
        <v>12</v>
      </c>
      <c r="B250" s="275" t="s">
        <v>3636</v>
      </c>
      <c r="C250" s="275" t="s">
        <v>385</v>
      </c>
      <c r="D250" s="275"/>
      <c r="E250" s="313">
        <v>1.2</v>
      </c>
      <c r="F250" s="275" t="s">
        <v>3637</v>
      </c>
      <c r="G250" s="275" t="s">
        <v>3638</v>
      </c>
      <c r="H250" s="275" t="s">
        <v>3521</v>
      </c>
      <c r="J250" s="288"/>
    </row>
    <row r="251" spans="1:10" ht="191.25">
      <c r="A251" s="275">
        <v>13</v>
      </c>
      <c r="B251" s="275" t="s">
        <v>3639</v>
      </c>
      <c r="C251" s="275" t="s">
        <v>385</v>
      </c>
      <c r="D251" s="275"/>
      <c r="E251" s="313">
        <v>10.5</v>
      </c>
      <c r="F251" s="275" t="s">
        <v>3701</v>
      </c>
      <c r="G251" s="275" t="s">
        <v>3640</v>
      </c>
      <c r="H251" s="275" t="s">
        <v>3702</v>
      </c>
      <c r="J251" s="288"/>
    </row>
    <row r="252" spans="1:10" ht="25.5">
      <c r="A252" s="275">
        <v>14</v>
      </c>
      <c r="B252" s="275" t="s">
        <v>3641</v>
      </c>
      <c r="C252" s="275" t="s">
        <v>385</v>
      </c>
      <c r="D252" s="275"/>
      <c r="E252" s="313">
        <v>11</v>
      </c>
      <c r="F252" s="275" t="s">
        <v>3703</v>
      </c>
      <c r="G252" s="275" t="s">
        <v>3642</v>
      </c>
      <c r="H252" s="275" t="s">
        <v>3554</v>
      </c>
      <c r="J252" s="288"/>
    </row>
    <row r="253" spans="1:10" ht="25.5">
      <c r="A253" s="275">
        <v>15</v>
      </c>
      <c r="B253" s="275" t="s">
        <v>3643</v>
      </c>
      <c r="C253" s="275" t="s">
        <v>385</v>
      </c>
      <c r="D253" s="275"/>
      <c r="E253" s="313">
        <v>5</v>
      </c>
      <c r="F253" s="275" t="s">
        <v>3704</v>
      </c>
      <c r="G253" s="275" t="s">
        <v>3644</v>
      </c>
      <c r="H253" s="275" t="s">
        <v>3521</v>
      </c>
      <c r="J253" s="288"/>
    </row>
    <row r="254" spans="1:10" ht="25.5">
      <c r="A254" s="275">
        <v>16</v>
      </c>
      <c r="B254" s="275" t="s">
        <v>3645</v>
      </c>
      <c r="C254" s="275" t="s">
        <v>385</v>
      </c>
      <c r="D254" s="275"/>
      <c r="E254" s="313">
        <v>12.91</v>
      </c>
      <c r="F254" s="275" t="s">
        <v>3705</v>
      </c>
      <c r="G254" s="275" t="s">
        <v>3646</v>
      </c>
      <c r="H254" s="275" t="s">
        <v>3647</v>
      </c>
      <c r="J254" s="288"/>
    </row>
    <row r="255" spans="1:10" ht="25.5">
      <c r="A255" s="275">
        <v>17</v>
      </c>
      <c r="B255" s="275" t="s">
        <v>3648</v>
      </c>
      <c r="C255" s="275" t="s">
        <v>385</v>
      </c>
      <c r="D255" s="275"/>
      <c r="E255" s="313">
        <v>36</v>
      </c>
      <c r="F255" s="275" t="s">
        <v>3649</v>
      </c>
      <c r="G255" s="275" t="s">
        <v>3650</v>
      </c>
      <c r="H255" s="275" t="s">
        <v>3223</v>
      </c>
      <c r="J255" s="288"/>
    </row>
    <row r="256" spans="1:10" ht="25.5">
      <c r="A256" s="275">
        <v>18</v>
      </c>
      <c r="B256" s="275" t="s">
        <v>3651</v>
      </c>
      <c r="C256" s="275" t="s">
        <v>385</v>
      </c>
      <c r="D256" s="275"/>
      <c r="E256" s="313">
        <v>25</v>
      </c>
      <c r="F256" s="275" t="s">
        <v>3706</v>
      </c>
      <c r="G256" s="275" t="s">
        <v>3652</v>
      </c>
      <c r="H256" s="275" t="s">
        <v>3223</v>
      </c>
      <c r="J256" s="288"/>
    </row>
    <row r="257" spans="1:10" ht="38.25">
      <c r="A257" s="645"/>
      <c r="B257" s="639" t="s">
        <v>2144</v>
      </c>
      <c r="C257" s="639">
        <v>18</v>
      </c>
      <c r="D257" s="645"/>
      <c r="E257" s="646">
        <f>SUM(E239:E256)</f>
        <v>228.6748</v>
      </c>
      <c r="F257" s="645"/>
      <c r="G257" s="645"/>
      <c r="H257" s="645"/>
      <c r="I257" s="290"/>
      <c r="J257" s="290"/>
    </row>
    <row r="258" spans="1:10" ht="25.5">
      <c r="A258" s="329"/>
      <c r="B258" s="329" t="s">
        <v>3019</v>
      </c>
      <c r="C258" s="465">
        <f>C257+C238+C234+C195</f>
        <v>201</v>
      </c>
      <c r="D258" s="465"/>
      <c r="E258" s="515">
        <f>E257+E238+E234+E195</f>
        <v>78641.924799999993</v>
      </c>
      <c r="F258" s="329"/>
      <c r="G258" s="329"/>
      <c r="H258" s="329"/>
      <c r="I258" s="290"/>
      <c r="J258" s="290"/>
    </row>
    <row r="259" spans="1:10" ht="31.5">
      <c r="A259" s="647"/>
      <c r="B259" s="648" t="s">
        <v>397</v>
      </c>
      <c r="C259" s="648">
        <f>C258+C41</f>
        <v>221</v>
      </c>
      <c r="D259" s="648"/>
      <c r="E259" s="649">
        <f>E258+E41</f>
        <v>136581.96479999999</v>
      </c>
      <c r="F259" s="647"/>
      <c r="G259" s="647"/>
      <c r="H259" s="647"/>
      <c r="I259" s="290"/>
      <c r="J259" s="290"/>
    </row>
  </sheetData>
  <mergeCells count="9">
    <mergeCell ref="A42:H42"/>
    <mergeCell ref="A9:H9"/>
    <mergeCell ref="A1:H1"/>
    <mergeCell ref="A2:H2"/>
    <mergeCell ref="B4:B7"/>
    <mergeCell ref="D4:D7"/>
    <mergeCell ref="E4:E7"/>
    <mergeCell ref="G4:G7"/>
    <mergeCell ref="H4:H7"/>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535"/>
  <sheetViews>
    <sheetView zoomScaleNormal="100" workbookViewId="0">
      <selection activeCell="H532" sqref="H532"/>
    </sheetView>
  </sheetViews>
  <sheetFormatPr defaultRowHeight="12.75"/>
  <cols>
    <col min="1" max="1" width="5.7109375" style="12" bestFit="1" customWidth="1"/>
    <col min="2" max="2" width="33" style="12" customWidth="1"/>
    <col min="3" max="3" width="18.85546875" style="12" customWidth="1"/>
    <col min="4" max="4" width="20.42578125" style="12" customWidth="1"/>
    <col min="5" max="5" width="14.85546875" style="12" customWidth="1"/>
    <col min="6" max="6" width="22.5703125" style="12" customWidth="1"/>
    <col min="7" max="7" width="26.5703125" style="12" customWidth="1"/>
    <col min="8" max="8" width="24.42578125" style="12" customWidth="1"/>
    <col min="9" max="16384" width="9.140625" style="12"/>
  </cols>
  <sheetData>
    <row r="1" spans="1:8">
      <c r="A1" s="352" t="s">
        <v>6931</v>
      </c>
      <c r="B1" s="352"/>
      <c r="C1" s="352"/>
      <c r="D1" s="352"/>
      <c r="E1" s="352"/>
      <c r="F1" s="352"/>
      <c r="G1" s="352"/>
      <c r="H1" s="352"/>
    </row>
    <row r="2" spans="1:8">
      <c r="A2" s="353" t="s">
        <v>387</v>
      </c>
      <c r="B2" s="353"/>
      <c r="C2" s="353"/>
      <c r="D2" s="353"/>
      <c r="E2" s="353"/>
      <c r="F2" s="353"/>
      <c r="G2" s="353"/>
      <c r="H2" s="353"/>
    </row>
    <row r="3" spans="1:8" ht="13.5" thickBot="1">
      <c r="A3" s="13"/>
      <c r="B3" s="13"/>
      <c r="C3" s="13"/>
      <c r="D3" s="13"/>
      <c r="E3" s="13"/>
      <c r="F3" s="13"/>
      <c r="G3" s="13"/>
      <c r="H3" s="13"/>
    </row>
    <row r="4" spans="1:8" ht="25.5">
      <c r="A4" s="121" t="s">
        <v>3</v>
      </c>
      <c r="B4" s="338" t="s">
        <v>4</v>
      </c>
      <c r="C4" s="21" t="s">
        <v>5</v>
      </c>
      <c r="D4" s="338" t="s">
        <v>0</v>
      </c>
      <c r="E4" s="338" t="s">
        <v>1</v>
      </c>
      <c r="F4" s="22" t="s">
        <v>6</v>
      </c>
      <c r="G4" s="338" t="s">
        <v>7</v>
      </c>
      <c r="H4" s="338" t="s">
        <v>8</v>
      </c>
    </row>
    <row r="5" spans="1:8">
      <c r="A5" s="122"/>
      <c r="B5" s="339"/>
      <c r="C5" s="16"/>
      <c r="D5" s="339"/>
      <c r="E5" s="339"/>
      <c r="F5" s="17"/>
      <c r="G5" s="339"/>
      <c r="H5" s="339"/>
    </row>
    <row r="6" spans="1:8">
      <c r="A6" s="15"/>
      <c r="B6" s="339"/>
      <c r="C6" s="16"/>
      <c r="D6" s="339"/>
      <c r="E6" s="339"/>
      <c r="F6" s="17"/>
      <c r="G6" s="339"/>
      <c r="H6" s="339"/>
    </row>
    <row r="7" spans="1:8" ht="13.5" thickBot="1">
      <c r="A7" s="18"/>
      <c r="B7" s="342"/>
      <c r="C7" s="19"/>
      <c r="D7" s="342"/>
      <c r="E7" s="342"/>
      <c r="F7" s="20"/>
      <c r="G7" s="342"/>
      <c r="H7" s="342"/>
    </row>
    <row r="8" spans="1:8" ht="13.5" thickBot="1">
      <c r="A8" s="21">
        <v>1</v>
      </c>
      <c r="B8" s="22">
        <v>2</v>
      </c>
      <c r="C8" s="22">
        <v>3</v>
      </c>
      <c r="D8" s="22">
        <v>4</v>
      </c>
      <c r="E8" s="22">
        <v>5</v>
      </c>
      <c r="F8" s="22">
        <v>6</v>
      </c>
      <c r="G8" s="22">
        <v>7</v>
      </c>
      <c r="H8" s="22">
        <v>8</v>
      </c>
    </row>
    <row r="9" spans="1:8">
      <c r="A9" s="520" t="s">
        <v>386</v>
      </c>
      <c r="B9" s="520"/>
      <c r="C9" s="520"/>
      <c r="D9" s="520"/>
      <c r="E9" s="520"/>
      <c r="F9" s="520"/>
      <c r="G9" s="520"/>
      <c r="H9" s="520"/>
    </row>
    <row r="10" spans="1:8" ht="51">
      <c r="A10" s="24">
        <v>1</v>
      </c>
      <c r="B10" s="285" t="s">
        <v>3707</v>
      </c>
      <c r="C10" s="24" t="s">
        <v>4333</v>
      </c>
      <c r="D10" s="6"/>
      <c r="E10" s="24">
        <v>58035.8</v>
      </c>
      <c r="F10" s="24" t="s">
        <v>4334</v>
      </c>
      <c r="G10" s="24" t="s">
        <v>3768</v>
      </c>
      <c r="H10" s="24" t="s">
        <v>3708</v>
      </c>
    </row>
    <row r="11" spans="1:8">
      <c r="A11" s="326"/>
      <c r="B11" s="326" t="s">
        <v>4335</v>
      </c>
      <c r="C11" s="326">
        <v>1</v>
      </c>
      <c r="D11" s="457"/>
      <c r="E11" s="326">
        <f>SUM(E10)</f>
        <v>58035.8</v>
      </c>
      <c r="F11" s="326"/>
      <c r="G11" s="326"/>
      <c r="H11" s="326"/>
    </row>
    <row r="12" spans="1:8" ht="51">
      <c r="A12" s="24">
        <v>1</v>
      </c>
      <c r="B12" s="24" t="s">
        <v>12123</v>
      </c>
      <c r="C12" s="24" t="s">
        <v>401</v>
      </c>
      <c r="D12" s="6"/>
      <c r="E12" s="24">
        <v>42704</v>
      </c>
      <c r="F12" s="24" t="s">
        <v>4337</v>
      </c>
      <c r="G12" s="24" t="s">
        <v>4338</v>
      </c>
      <c r="H12" s="24" t="s">
        <v>4336</v>
      </c>
    </row>
    <row r="13" spans="1:8" ht="25.5">
      <c r="A13" s="24">
        <v>2</v>
      </c>
      <c r="B13" s="24" t="s">
        <v>12121</v>
      </c>
      <c r="C13" s="24" t="s">
        <v>401</v>
      </c>
      <c r="D13" s="6"/>
      <c r="E13" s="24">
        <v>39159.300000000003</v>
      </c>
      <c r="F13" s="24" t="s">
        <v>4339</v>
      </c>
      <c r="G13" s="24" t="s">
        <v>4340</v>
      </c>
      <c r="H13" s="24" t="s">
        <v>3710</v>
      </c>
    </row>
    <row r="14" spans="1:8" ht="25.5">
      <c r="A14" s="24">
        <v>3</v>
      </c>
      <c r="B14" s="24" t="s">
        <v>12122</v>
      </c>
      <c r="C14" s="24" t="s">
        <v>401</v>
      </c>
      <c r="D14" s="6"/>
      <c r="E14" s="24">
        <v>6101</v>
      </c>
      <c r="F14" s="24" t="s">
        <v>3711</v>
      </c>
      <c r="G14" s="24" t="s">
        <v>3712</v>
      </c>
      <c r="H14" s="24" t="s">
        <v>3713</v>
      </c>
    </row>
    <row r="15" spans="1:8">
      <c r="A15" s="326"/>
      <c r="B15" s="326" t="s">
        <v>384</v>
      </c>
      <c r="C15" s="457">
        <v>3</v>
      </c>
      <c r="D15" s="326"/>
      <c r="E15" s="326">
        <f>SUM(E12:E14)</f>
        <v>87964.3</v>
      </c>
      <c r="F15" s="326"/>
      <c r="G15" s="326"/>
      <c r="H15" s="326"/>
    </row>
    <row r="16" spans="1:8" ht="51">
      <c r="A16" s="24">
        <v>1</v>
      </c>
      <c r="B16" s="24" t="s">
        <v>3714</v>
      </c>
      <c r="C16" s="6" t="s">
        <v>361</v>
      </c>
      <c r="D16" s="24" t="s">
        <v>438</v>
      </c>
      <c r="E16" s="24">
        <v>1026</v>
      </c>
      <c r="F16" s="24" t="s">
        <v>3715</v>
      </c>
      <c r="G16" s="24" t="s">
        <v>3716</v>
      </c>
      <c r="H16" s="24" t="s">
        <v>4341</v>
      </c>
    </row>
    <row r="17" spans="1:8">
      <c r="A17" s="327"/>
      <c r="B17" s="327" t="s">
        <v>4342</v>
      </c>
      <c r="C17" s="331">
        <v>1</v>
      </c>
      <c r="D17" s="327"/>
      <c r="E17" s="327">
        <f>SUM(E16)</f>
        <v>1026</v>
      </c>
      <c r="F17" s="327"/>
      <c r="G17" s="327"/>
      <c r="H17" s="327"/>
    </row>
    <row r="18" spans="1:8" ht="51">
      <c r="A18" s="24">
        <v>1</v>
      </c>
      <c r="B18" s="24" t="s">
        <v>3718</v>
      </c>
      <c r="C18" s="6" t="s">
        <v>361</v>
      </c>
      <c r="D18" s="24" t="s">
        <v>592</v>
      </c>
      <c r="E18" s="24">
        <v>461</v>
      </c>
      <c r="F18" s="24" t="s">
        <v>4343</v>
      </c>
      <c r="G18" s="24" t="s">
        <v>3719</v>
      </c>
      <c r="H18" s="24" t="s">
        <v>4344</v>
      </c>
    </row>
    <row r="19" spans="1:8" ht="51">
      <c r="A19" s="24">
        <v>2</v>
      </c>
      <c r="B19" s="24" t="s">
        <v>3720</v>
      </c>
      <c r="C19" s="6" t="s">
        <v>361</v>
      </c>
      <c r="D19" s="24" t="s">
        <v>592</v>
      </c>
      <c r="E19" s="24">
        <v>712</v>
      </c>
      <c r="F19" s="24" t="s">
        <v>4345</v>
      </c>
      <c r="G19" s="24" t="s">
        <v>3721</v>
      </c>
      <c r="H19" s="24" t="s">
        <v>4344</v>
      </c>
    </row>
    <row r="20" spans="1:8" ht="76.5">
      <c r="A20" s="24">
        <v>3</v>
      </c>
      <c r="B20" s="24" t="s">
        <v>3722</v>
      </c>
      <c r="C20" s="6" t="s">
        <v>361</v>
      </c>
      <c r="D20" s="24" t="s">
        <v>592</v>
      </c>
      <c r="E20" s="24">
        <v>328</v>
      </c>
      <c r="F20" s="24" t="s">
        <v>4347</v>
      </c>
      <c r="G20" s="24" t="s">
        <v>3723</v>
      </c>
      <c r="H20" s="24" t="s">
        <v>4348</v>
      </c>
    </row>
    <row r="21" spans="1:8">
      <c r="A21" s="327"/>
      <c r="B21" s="327" t="s">
        <v>4346</v>
      </c>
      <c r="C21" s="331">
        <v>3</v>
      </c>
      <c r="D21" s="327"/>
      <c r="E21" s="327">
        <f>SUM(E18:E20)</f>
        <v>1501</v>
      </c>
      <c r="F21" s="327"/>
      <c r="G21" s="327"/>
      <c r="H21" s="327"/>
    </row>
    <row r="22" spans="1:8" ht="89.25">
      <c r="A22" s="24">
        <v>1</v>
      </c>
      <c r="B22" s="24" t="s">
        <v>3724</v>
      </c>
      <c r="C22" s="6" t="s">
        <v>361</v>
      </c>
      <c r="D22" s="24" t="s">
        <v>407</v>
      </c>
      <c r="E22" s="24">
        <v>823</v>
      </c>
      <c r="F22" s="24" t="s">
        <v>4349</v>
      </c>
      <c r="G22" s="24" t="s">
        <v>3725</v>
      </c>
      <c r="H22" s="24" t="s">
        <v>4350</v>
      </c>
    </row>
    <row r="23" spans="1:8" ht="89.25">
      <c r="A23" s="24">
        <v>2</v>
      </c>
      <c r="B23" s="24" t="s">
        <v>3726</v>
      </c>
      <c r="C23" s="6" t="s">
        <v>361</v>
      </c>
      <c r="D23" s="24" t="s">
        <v>407</v>
      </c>
      <c r="E23" s="24">
        <v>176</v>
      </c>
      <c r="F23" s="24" t="s">
        <v>4351</v>
      </c>
      <c r="G23" s="24" t="s">
        <v>3727</v>
      </c>
      <c r="H23" s="24" t="s">
        <v>4352</v>
      </c>
    </row>
    <row r="24" spans="1:8" ht="89.25">
      <c r="A24" s="24">
        <v>3</v>
      </c>
      <c r="B24" s="24" t="s">
        <v>3728</v>
      </c>
      <c r="C24" s="6" t="s">
        <v>361</v>
      </c>
      <c r="D24" s="24" t="s">
        <v>407</v>
      </c>
      <c r="E24" s="24">
        <v>13</v>
      </c>
      <c r="F24" s="24" t="s">
        <v>4353</v>
      </c>
      <c r="G24" s="24" t="s">
        <v>3729</v>
      </c>
      <c r="H24" s="24" t="s">
        <v>4354</v>
      </c>
    </row>
    <row r="25" spans="1:8" ht="63.75">
      <c r="A25" s="24">
        <v>4</v>
      </c>
      <c r="B25" s="24" t="s">
        <v>3730</v>
      </c>
      <c r="C25" s="6" t="s">
        <v>361</v>
      </c>
      <c r="D25" s="24" t="s">
        <v>407</v>
      </c>
      <c r="E25" s="24">
        <v>130</v>
      </c>
      <c r="F25" s="24" t="s">
        <v>4355</v>
      </c>
      <c r="G25" s="24" t="s">
        <v>3731</v>
      </c>
      <c r="H25" s="24" t="s">
        <v>4341</v>
      </c>
    </row>
    <row r="26" spans="1:8" ht="89.25">
      <c r="A26" s="24">
        <v>5</v>
      </c>
      <c r="B26" s="24" t="s">
        <v>3732</v>
      </c>
      <c r="C26" s="6" t="s">
        <v>361</v>
      </c>
      <c r="D26" s="24" t="s">
        <v>407</v>
      </c>
      <c r="E26" s="24">
        <v>248</v>
      </c>
      <c r="F26" s="24" t="s">
        <v>4356</v>
      </c>
      <c r="G26" s="24" t="s">
        <v>3731</v>
      </c>
      <c r="H26" s="24" t="s">
        <v>4357</v>
      </c>
    </row>
    <row r="27" spans="1:8" ht="63.75">
      <c r="A27" s="24">
        <v>6</v>
      </c>
      <c r="B27" s="24" t="s">
        <v>3733</v>
      </c>
      <c r="C27" s="6" t="s">
        <v>361</v>
      </c>
      <c r="D27" s="24" t="s">
        <v>407</v>
      </c>
      <c r="E27" s="24">
        <v>166</v>
      </c>
      <c r="F27" s="24" t="s">
        <v>4358</v>
      </c>
      <c r="G27" s="24" t="s">
        <v>3731</v>
      </c>
      <c r="H27" s="24" t="s">
        <v>4344</v>
      </c>
    </row>
    <row r="28" spans="1:8" ht="51">
      <c r="A28" s="24">
        <v>7</v>
      </c>
      <c r="B28" s="24" t="s">
        <v>3734</v>
      </c>
      <c r="C28" s="6" t="s">
        <v>361</v>
      </c>
      <c r="D28" s="24" t="s">
        <v>407</v>
      </c>
      <c r="E28" s="24">
        <v>107</v>
      </c>
      <c r="F28" s="24" t="s">
        <v>4359</v>
      </c>
      <c r="G28" s="24" t="s">
        <v>3716</v>
      </c>
      <c r="H28" s="24" t="s">
        <v>4360</v>
      </c>
    </row>
    <row r="29" spans="1:8" ht="140.25">
      <c r="A29" s="24">
        <v>8</v>
      </c>
      <c r="B29" s="24" t="s">
        <v>3735</v>
      </c>
      <c r="C29" s="6" t="s">
        <v>361</v>
      </c>
      <c r="D29" s="24" t="s">
        <v>407</v>
      </c>
      <c r="E29" s="24">
        <v>510</v>
      </c>
      <c r="F29" s="24" t="s">
        <v>4362</v>
      </c>
      <c r="G29" s="24" t="s">
        <v>4363</v>
      </c>
      <c r="H29" s="24" t="s">
        <v>4361</v>
      </c>
    </row>
    <row r="30" spans="1:8">
      <c r="A30" s="327" t="s">
        <v>3736</v>
      </c>
      <c r="B30" s="327" t="s">
        <v>4364</v>
      </c>
      <c r="C30" s="331">
        <v>8</v>
      </c>
      <c r="D30" s="327"/>
      <c r="E30" s="327">
        <f>SUM(E22:E29)</f>
        <v>2173</v>
      </c>
      <c r="F30" s="327"/>
      <c r="G30" s="327"/>
      <c r="H30" s="327"/>
    </row>
    <row r="31" spans="1:8" ht="76.5">
      <c r="A31" s="24">
        <v>1</v>
      </c>
      <c r="B31" s="24" t="s">
        <v>3738</v>
      </c>
      <c r="C31" s="6" t="s">
        <v>361</v>
      </c>
      <c r="D31" s="24" t="s">
        <v>3739</v>
      </c>
      <c r="E31" s="24">
        <v>2408</v>
      </c>
      <c r="F31" s="24" t="s">
        <v>4365</v>
      </c>
      <c r="G31" s="24" t="s">
        <v>3741</v>
      </c>
      <c r="H31" s="24" t="s">
        <v>3742</v>
      </c>
    </row>
    <row r="32" spans="1:8" ht="38.25">
      <c r="A32" s="24">
        <v>2</v>
      </c>
      <c r="B32" s="24" t="s">
        <v>3743</v>
      </c>
      <c r="C32" s="6" t="s">
        <v>361</v>
      </c>
      <c r="D32" s="24" t="s">
        <v>3739</v>
      </c>
      <c r="E32" s="24">
        <v>2163</v>
      </c>
      <c r="F32" s="24" t="s">
        <v>4366</v>
      </c>
      <c r="G32" s="24" t="s">
        <v>3744</v>
      </c>
      <c r="H32" s="24" t="s">
        <v>3742</v>
      </c>
    </row>
    <row r="33" spans="1:8" ht="76.5">
      <c r="A33" s="24">
        <v>3</v>
      </c>
      <c r="B33" s="24" t="s">
        <v>3745</v>
      </c>
      <c r="C33" s="6" t="s">
        <v>361</v>
      </c>
      <c r="D33" s="24" t="s">
        <v>3739</v>
      </c>
      <c r="E33" s="24">
        <v>1736</v>
      </c>
      <c r="F33" s="24" t="s">
        <v>4367</v>
      </c>
      <c r="G33" s="24" t="s">
        <v>3746</v>
      </c>
      <c r="H33" s="24" t="s">
        <v>4368</v>
      </c>
    </row>
    <row r="34" spans="1:8" ht="63.75">
      <c r="A34" s="24">
        <v>4</v>
      </c>
      <c r="B34" s="24" t="s">
        <v>3747</v>
      </c>
      <c r="C34" s="6" t="s">
        <v>361</v>
      </c>
      <c r="D34" s="24" t="s">
        <v>3748</v>
      </c>
      <c r="E34" s="24">
        <v>500</v>
      </c>
      <c r="F34" s="24" t="s">
        <v>4369</v>
      </c>
      <c r="G34" s="24" t="s">
        <v>3719</v>
      </c>
      <c r="H34" s="24" t="s">
        <v>3749</v>
      </c>
    </row>
    <row r="35" spans="1:8">
      <c r="A35" s="327"/>
      <c r="B35" s="327" t="s">
        <v>4370</v>
      </c>
      <c r="C35" s="331">
        <v>4</v>
      </c>
      <c r="D35" s="327"/>
      <c r="E35" s="327">
        <f>SUM(E31:E34)</f>
        <v>6807</v>
      </c>
      <c r="F35" s="327"/>
      <c r="G35" s="327"/>
      <c r="H35" s="327"/>
    </row>
    <row r="36" spans="1:8" ht="89.25">
      <c r="A36" s="24">
        <v>1</v>
      </c>
      <c r="B36" s="24" t="s">
        <v>3751</v>
      </c>
      <c r="C36" s="6" t="s">
        <v>361</v>
      </c>
      <c r="D36" s="24" t="s">
        <v>2634</v>
      </c>
      <c r="E36" s="24">
        <v>606</v>
      </c>
      <c r="F36" s="24" t="s">
        <v>4371</v>
      </c>
      <c r="G36" s="24" t="s">
        <v>3752</v>
      </c>
      <c r="H36" s="24" t="s">
        <v>4361</v>
      </c>
    </row>
    <row r="37" spans="1:8">
      <c r="A37" s="327"/>
      <c r="B37" s="327" t="s">
        <v>4372</v>
      </c>
      <c r="C37" s="331">
        <v>1</v>
      </c>
      <c r="D37" s="327"/>
      <c r="E37" s="327">
        <f>SUM(E36)</f>
        <v>606</v>
      </c>
      <c r="F37" s="327"/>
      <c r="G37" s="327"/>
      <c r="H37" s="327"/>
    </row>
    <row r="38" spans="1:8" ht="63.75">
      <c r="A38" s="24">
        <v>1</v>
      </c>
      <c r="B38" s="24" t="s">
        <v>3754</v>
      </c>
      <c r="C38" s="6" t="s">
        <v>361</v>
      </c>
      <c r="D38" s="24" t="s">
        <v>682</v>
      </c>
      <c r="E38" s="24">
        <v>105</v>
      </c>
      <c r="F38" s="24" t="s">
        <v>4373</v>
      </c>
      <c r="G38" s="24" t="s">
        <v>3755</v>
      </c>
      <c r="H38" s="24" t="s">
        <v>4344</v>
      </c>
    </row>
    <row r="39" spans="1:8">
      <c r="A39" s="327"/>
      <c r="B39" s="327" t="s">
        <v>4374</v>
      </c>
      <c r="C39" s="331">
        <v>1</v>
      </c>
      <c r="D39" s="327"/>
      <c r="E39" s="327">
        <f>SUM(E38)</f>
        <v>105</v>
      </c>
      <c r="F39" s="327"/>
      <c r="G39" s="327"/>
      <c r="H39" s="327"/>
    </row>
    <row r="40" spans="1:8" ht="102">
      <c r="A40" s="24">
        <v>1</v>
      </c>
      <c r="B40" s="24" t="s">
        <v>3756</v>
      </c>
      <c r="C40" s="6" t="s">
        <v>361</v>
      </c>
      <c r="D40" s="24" t="s">
        <v>3757</v>
      </c>
      <c r="E40" s="24">
        <v>150</v>
      </c>
      <c r="F40" s="24" t="s">
        <v>4375</v>
      </c>
      <c r="G40" s="24" t="s">
        <v>3758</v>
      </c>
      <c r="H40" s="24" t="s">
        <v>4376</v>
      </c>
    </row>
    <row r="41" spans="1:8">
      <c r="A41" s="327"/>
      <c r="B41" s="327" t="s">
        <v>3709</v>
      </c>
      <c r="C41" s="331">
        <v>1</v>
      </c>
      <c r="D41" s="327"/>
      <c r="E41" s="327">
        <f>SUM(E40)</f>
        <v>150</v>
      </c>
      <c r="F41" s="327"/>
      <c r="G41" s="327"/>
      <c r="H41" s="327"/>
    </row>
    <row r="42" spans="1:8" ht="25.5">
      <c r="A42" s="326"/>
      <c r="B42" s="326" t="s">
        <v>464</v>
      </c>
      <c r="C42" s="457">
        <f>C41+C39+C37+C35+C30+C21+C17</f>
        <v>19</v>
      </c>
      <c r="D42" s="457"/>
      <c r="E42" s="457">
        <f>E41+E39+E37+E35+E30+E21+E17</f>
        <v>12368</v>
      </c>
      <c r="F42" s="326"/>
      <c r="G42" s="326"/>
      <c r="H42" s="326"/>
    </row>
    <row r="43" spans="1:8" ht="76.5">
      <c r="A43" s="24">
        <v>1</v>
      </c>
      <c r="B43" s="24" t="s">
        <v>3759</v>
      </c>
      <c r="C43" s="6" t="s">
        <v>373</v>
      </c>
      <c r="D43" s="24" t="s">
        <v>1065</v>
      </c>
      <c r="E43" s="24">
        <v>22</v>
      </c>
      <c r="F43" s="24" t="s">
        <v>4377</v>
      </c>
      <c r="G43" s="24" t="s">
        <v>3719</v>
      </c>
      <c r="H43" s="24" t="s">
        <v>3760</v>
      </c>
    </row>
    <row r="44" spans="1:8">
      <c r="A44" s="327"/>
      <c r="B44" s="327" t="s">
        <v>3709</v>
      </c>
      <c r="C44" s="331">
        <v>1</v>
      </c>
      <c r="D44" s="327"/>
      <c r="E44" s="327">
        <f>SUM(E43)</f>
        <v>22</v>
      </c>
      <c r="F44" s="327"/>
      <c r="G44" s="327"/>
      <c r="H44" s="327"/>
    </row>
    <row r="45" spans="1:8" ht="76.5">
      <c r="A45" s="24">
        <v>1</v>
      </c>
      <c r="B45" s="24" t="s">
        <v>3761</v>
      </c>
      <c r="C45" s="6" t="s">
        <v>373</v>
      </c>
      <c r="D45" s="24" t="s">
        <v>734</v>
      </c>
      <c r="E45" s="24">
        <v>100</v>
      </c>
      <c r="F45" s="24" t="s">
        <v>4378</v>
      </c>
      <c r="G45" s="24" t="s">
        <v>3762</v>
      </c>
      <c r="H45" s="24" t="s">
        <v>3763</v>
      </c>
    </row>
    <row r="46" spans="1:8" ht="63.75">
      <c r="A46" s="24">
        <v>2</v>
      </c>
      <c r="B46" s="24" t="s">
        <v>3764</v>
      </c>
      <c r="C46" s="6" t="s">
        <v>373</v>
      </c>
      <c r="D46" s="24" t="s">
        <v>734</v>
      </c>
      <c r="E46" s="24">
        <v>93</v>
      </c>
      <c r="F46" s="24" t="s">
        <v>4379</v>
      </c>
      <c r="G46" s="24" t="s">
        <v>3746</v>
      </c>
      <c r="H46" s="24" t="s">
        <v>3760</v>
      </c>
    </row>
    <row r="47" spans="1:8" ht="89.25">
      <c r="A47" s="24">
        <v>3</v>
      </c>
      <c r="B47" s="24" t="s">
        <v>3765</v>
      </c>
      <c r="C47" s="6" t="s">
        <v>373</v>
      </c>
      <c r="D47" s="24" t="s">
        <v>734</v>
      </c>
      <c r="E47" s="24">
        <v>75</v>
      </c>
      <c r="F47" s="24" t="s">
        <v>4380</v>
      </c>
      <c r="G47" s="24" t="s">
        <v>3766</v>
      </c>
      <c r="H47" s="24" t="s">
        <v>4381</v>
      </c>
    </row>
    <row r="48" spans="1:8" ht="102">
      <c r="A48" s="24">
        <v>4</v>
      </c>
      <c r="B48" s="24" t="s">
        <v>3767</v>
      </c>
      <c r="C48" s="6" t="s">
        <v>373</v>
      </c>
      <c r="D48" s="24" t="s">
        <v>734</v>
      </c>
      <c r="E48" s="24">
        <v>30</v>
      </c>
      <c r="F48" s="24" t="s">
        <v>4382</v>
      </c>
      <c r="G48" s="24" t="s">
        <v>3768</v>
      </c>
      <c r="H48" s="24" t="s">
        <v>4384</v>
      </c>
    </row>
    <row r="49" spans="1:8" ht="51">
      <c r="A49" s="24">
        <v>5</v>
      </c>
      <c r="B49" s="24" t="s">
        <v>1785</v>
      </c>
      <c r="C49" s="6" t="s">
        <v>373</v>
      </c>
      <c r="D49" s="24" t="s">
        <v>734</v>
      </c>
      <c r="E49" s="24">
        <v>35</v>
      </c>
      <c r="F49" s="24" t="s">
        <v>4385</v>
      </c>
      <c r="G49" s="24" t="s">
        <v>3769</v>
      </c>
      <c r="H49" s="24" t="s">
        <v>4383</v>
      </c>
    </row>
    <row r="50" spans="1:8" ht="76.5">
      <c r="A50" s="24">
        <v>6</v>
      </c>
      <c r="B50" s="24" t="s">
        <v>3770</v>
      </c>
      <c r="C50" s="6" t="s">
        <v>373</v>
      </c>
      <c r="D50" s="24" t="s">
        <v>734</v>
      </c>
      <c r="E50" s="24">
        <v>52</v>
      </c>
      <c r="F50" s="24" t="s">
        <v>4387</v>
      </c>
      <c r="G50" s="24" t="s">
        <v>3771</v>
      </c>
      <c r="H50" s="24" t="s">
        <v>3772</v>
      </c>
    </row>
    <row r="51" spans="1:8" ht="51">
      <c r="A51" s="24">
        <v>7</v>
      </c>
      <c r="B51" s="24" t="s">
        <v>3773</v>
      </c>
      <c r="C51" s="6" t="s">
        <v>373</v>
      </c>
      <c r="D51" s="24" t="s">
        <v>734</v>
      </c>
      <c r="E51" s="24">
        <v>42</v>
      </c>
      <c r="F51" s="24" t="s">
        <v>4386</v>
      </c>
      <c r="G51" s="24" t="s">
        <v>3774</v>
      </c>
      <c r="H51" s="24" t="s">
        <v>3775</v>
      </c>
    </row>
    <row r="52" spans="1:8">
      <c r="A52" s="327"/>
      <c r="B52" s="327" t="s">
        <v>377</v>
      </c>
      <c r="C52" s="331">
        <v>7</v>
      </c>
      <c r="D52" s="327"/>
      <c r="E52" s="327">
        <f>SUM(E45:E51)</f>
        <v>427</v>
      </c>
      <c r="F52" s="327"/>
      <c r="G52" s="327"/>
      <c r="H52" s="327"/>
    </row>
    <row r="53" spans="1:8" ht="102">
      <c r="A53" s="24">
        <v>1</v>
      </c>
      <c r="B53" s="24" t="s">
        <v>3777</v>
      </c>
      <c r="C53" s="6"/>
      <c r="D53" s="24" t="s">
        <v>2670</v>
      </c>
      <c r="E53" s="24">
        <v>15</v>
      </c>
      <c r="F53" s="24" t="s">
        <v>3740</v>
      </c>
      <c r="G53" s="24" t="s">
        <v>4388</v>
      </c>
      <c r="H53" s="24" t="s">
        <v>4389</v>
      </c>
    </row>
    <row r="54" spans="1:8">
      <c r="A54" s="327"/>
      <c r="B54" s="327" t="s">
        <v>4390</v>
      </c>
      <c r="C54" s="331">
        <v>1</v>
      </c>
      <c r="D54" s="327"/>
      <c r="E54" s="327">
        <f>SUM(E53)</f>
        <v>15</v>
      </c>
      <c r="F54" s="327"/>
      <c r="G54" s="327"/>
      <c r="H54" s="327"/>
    </row>
    <row r="55" spans="1:8" ht="25.5">
      <c r="A55" s="326"/>
      <c r="B55" s="326" t="s">
        <v>4391</v>
      </c>
      <c r="C55" s="457">
        <f>C54+C52+C44</f>
        <v>9</v>
      </c>
      <c r="D55" s="457"/>
      <c r="E55" s="457">
        <f>E54+E52+E44</f>
        <v>464</v>
      </c>
      <c r="F55" s="326"/>
      <c r="G55" s="326"/>
      <c r="H55" s="326"/>
    </row>
    <row r="56" spans="1:8" ht="38.25">
      <c r="A56" s="24">
        <v>1</v>
      </c>
      <c r="B56" s="24" t="s">
        <v>3778</v>
      </c>
      <c r="C56" s="6" t="s">
        <v>382</v>
      </c>
      <c r="D56" s="24"/>
      <c r="E56" s="24">
        <v>86.414000000000001</v>
      </c>
      <c r="F56" s="24" t="s">
        <v>4392</v>
      </c>
      <c r="G56" s="24" t="s">
        <v>3779</v>
      </c>
      <c r="H56" s="24" t="s">
        <v>4393</v>
      </c>
    </row>
    <row r="57" spans="1:8" ht="25.5">
      <c r="A57" s="326"/>
      <c r="B57" s="326" t="s">
        <v>4394</v>
      </c>
      <c r="C57" s="457">
        <v>1</v>
      </c>
      <c r="D57" s="326"/>
      <c r="E57" s="326">
        <f>SUM(E56)</f>
        <v>86.414000000000001</v>
      </c>
      <c r="F57" s="326"/>
      <c r="G57" s="326"/>
      <c r="H57" s="326"/>
    </row>
    <row r="58" spans="1:8" ht="63.75">
      <c r="A58" s="24">
        <v>1</v>
      </c>
      <c r="B58" s="24" t="s">
        <v>3780</v>
      </c>
      <c r="C58" s="24" t="s">
        <v>385</v>
      </c>
      <c r="D58" s="24"/>
      <c r="E58" s="24">
        <v>38</v>
      </c>
      <c r="F58" s="24" t="s">
        <v>3781</v>
      </c>
      <c r="G58" s="24" t="s">
        <v>4395</v>
      </c>
      <c r="H58" s="24" t="s">
        <v>4396</v>
      </c>
    </row>
    <row r="59" spans="1:8" ht="38.25">
      <c r="A59" s="326"/>
      <c r="B59" s="326" t="s">
        <v>2130</v>
      </c>
      <c r="C59" s="457">
        <v>1</v>
      </c>
      <c r="D59" s="326"/>
      <c r="E59" s="326">
        <f>SUM(E58)</f>
        <v>38</v>
      </c>
      <c r="F59" s="326"/>
      <c r="G59" s="326"/>
      <c r="H59" s="326"/>
    </row>
    <row r="60" spans="1:8" ht="25.5">
      <c r="A60" s="329"/>
      <c r="B60" s="329" t="s">
        <v>388</v>
      </c>
      <c r="C60" s="465">
        <f>C59+C57+C55+C42+C15+C11</f>
        <v>34</v>
      </c>
      <c r="D60" s="465"/>
      <c r="E60" s="465">
        <f>E59+E57+E55+E42+E15+E11</f>
        <v>158956.51400000002</v>
      </c>
      <c r="F60" s="329"/>
      <c r="G60" s="329"/>
      <c r="H60" s="329"/>
    </row>
    <row r="61" spans="1:8">
      <c r="A61" s="480" t="s">
        <v>2932</v>
      </c>
      <c r="B61" s="481"/>
      <c r="C61" s="481"/>
      <c r="D61" s="481"/>
      <c r="E61" s="481"/>
      <c r="F61" s="481"/>
      <c r="G61" s="481"/>
      <c r="H61" s="482"/>
    </row>
    <row r="62" spans="1:8" ht="409.5">
      <c r="A62" s="24">
        <v>1</v>
      </c>
      <c r="B62" s="24" t="s">
        <v>3784</v>
      </c>
      <c r="C62" s="24" t="s">
        <v>491</v>
      </c>
      <c r="D62" s="6"/>
      <c r="E62" s="24">
        <v>10330.66</v>
      </c>
      <c r="F62" s="24" t="s">
        <v>4398</v>
      </c>
      <c r="G62" s="24" t="s">
        <v>3785</v>
      </c>
      <c r="H62" s="24" t="s">
        <v>3786</v>
      </c>
    </row>
    <row r="63" spans="1:8" ht="114.75">
      <c r="A63" s="24">
        <v>2</v>
      </c>
      <c r="B63" s="24" t="s">
        <v>3787</v>
      </c>
      <c r="C63" s="24" t="s">
        <v>491</v>
      </c>
      <c r="D63" s="6"/>
      <c r="E63" s="24">
        <v>4631.2957999999999</v>
      </c>
      <c r="F63" s="24" t="s">
        <v>3788</v>
      </c>
      <c r="G63" s="24" t="s">
        <v>3789</v>
      </c>
      <c r="H63" s="24" t="s">
        <v>3790</v>
      </c>
    </row>
    <row r="64" spans="1:8" ht="25.5">
      <c r="A64" s="326"/>
      <c r="B64" s="326" t="s">
        <v>390</v>
      </c>
      <c r="C64" s="326">
        <v>2</v>
      </c>
      <c r="D64" s="326"/>
      <c r="E64" s="326">
        <f>SUM(E62:E63)</f>
        <v>14961.9558</v>
      </c>
      <c r="F64" s="326"/>
      <c r="G64" s="326"/>
      <c r="H64" s="326"/>
    </row>
    <row r="65" spans="1:8" ht="63.75">
      <c r="A65" s="24">
        <v>1</v>
      </c>
      <c r="B65" s="24" t="s">
        <v>3791</v>
      </c>
      <c r="C65" s="6" t="s">
        <v>361</v>
      </c>
      <c r="D65" s="24" t="s">
        <v>438</v>
      </c>
      <c r="E65" s="24">
        <v>188.6</v>
      </c>
      <c r="F65" s="24" t="s">
        <v>4407</v>
      </c>
      <c r="G65" s="24" t="s">
        <v>3769</v>
      </c>
      <c r="H65" s="24" t="s">
        <v>3793</v>
      </c>
    </row>
    <row r="66" spans="1:8" ht="25.5">
      <c r="A66" s="24">
        <v>2</v>
      </c>
      <c r="B66" s="24" t="s">
        <v>3794</v>
      </c>
      <c r="C66" s="6" t="s">
        <v>361</v>
      </c>
      <c r="D66" s="24" t="s">
        <v>438</v>
      </c>
      <c r="E66" s="24">
        <v>20</v>
      </c>
      <c r="F66" s="24" t="s">
        <v>4408</v>
      </c>
      <c r="G66" s="24" t="s">
        <v>3795</v>
      </c>
      <c r="H66" s="24" t="s">
        <v>3796</v>
      </c>
    </row>
    <row r="67" spans="1:8">
      <c r="A67" s="547"/>
      <c r="B67" s="547" t="s">
        <v>363</v>
      </c>
      <c r="C67" s="527">
        <v>2</v>
      </c>
      <c r="D67" s="547"/>
      <c r="E67" s="547">
        <f>SUM(E65:E66)</f>
        <v>208.6</v>
      </c>
      <c r="F67" s="547"/>
      <c r="G67" s="547"/>
      <c r="H67" s="547"/>
    </row>
    <row r="68" spans="1:8" ht="114.75">
      <c r="A68" s="24">
        <v>1</v>
      </c>
      <c r="B68" s="24" t="s">
        <v>3797</v>
      </c>
      <c r="C68" s="6" t="s">
        <v>361</v>
      </c>
      <c r="D68" s="24" t="s">
        <v>592</v>
      </c>
      <c r="E68" s="24">
        <v>25</v>
      </c>
      <c r="F68" s="24" t="s">
        <v>4409</v>
      </c>
      <c r="G68" s="24" t="s">
        <v>3762</v>
      </c>
      <c r="H68" s="24" t="s">
        <v>3798</v>
      </c>
    </row>
    <row r="69" spans="1:8" ht="102">
      <c r="A69" s="24">
        <v>2</v>
      </c>
      <c r="B69" s="24" t="s">
        <v>3799</v>
      </c>
      <c r="C69" s="6" t="s">
        <v>361</v>
      </c>
      <c r="D69" s="24" t="s">
        <v>592</v>
      </c>
      <c r="E69" s="24">
        <v>3.1</v>
      </c>
      <c r="F69" s="24" t="s">
        <v>4410</v>
      </c>
      <c r="G69" s="24" t="s">
        <v>3762</v>
      </c>
      <c r="H69" s="24" t="s">
        <v>4411</v>
      </c>
    </row>
    <row r="70" spans="1:8" ht="102">
      <c r="A70" s="24">
        <v>3</v>
      </c>
      <c r="B70" s="24" t="s">
        <v>3800</v>
      </c>
      <c r="C70" s="6" t="s">
        <v>361</v>
      </c>
      <c r="D70" s="24" t="s">
        <v>592</v>
      </c>
      <c r="E70" s="24">
        <v>9.6</v>
      </c>
      <c r="F70" s="24" t="s">
        <v>4412</v>
      </c>
      <c r="G70" s="24" t="s">
        <v>3801</v>
      </c>
      <c r="H70" s="24" t="s">
        <v>4413</v>
      </c>
    </row>
    <row r="71" spans="1:8" ht="63.75">
      <c r="A71" s="24">
        <v>4</v>
      </c>
      <c r="B71" s="24" t="s">
        <v>3794</v>
      </c>
      <c r="C71" s="6" t="s">
        <v>361</v>
      </c>
      <c r="D71" s="24" t="s">
        <v>592</v>
      </c>
      <c r="E71" s="24">
        <v>6.8</v>
      </c>
      <c r="F71" s="24" t="s">
        <v>4414</v>
      </c>
      <c r="G71" s="24" t="s">
        <v>3802</v>
      </c>
      <c r="H71" s="24" t="s">
        <v>3803</v>
      </c>
    </row>
    <row r="72" spans="1:8" ht="89.25">
      <c r="A72" s="24">
        <v>5</v>
      </c>
      <c r="B72" s="24" t="s">
        <v>3804</v>
      </c>
      <c r="C72" s="6" t="s">
        <v>361</v>
      </c>
      <c r="D72" s="24" t="s">
        <v>592</v>
      </c>
      <c r="E72" s="24">
        <v>218.8</v>
      </c>
      <c r="F72" s="24" t="s">
        <v>4418</v>
      </c>
      <c r="G72" s="24" t="s">
        <v>3805</v>
      </c>
      <c r="H72" s="24" t="s">
        <v>3806</v>
      </c>
    </row>
    <row r="73" spans="1:8" ht="63.75">
      <c r="A73" s="24">
        <v>6</v>
      </c>
      <c r="B73" s="24" t="s">
        <v>3807</v>
      </c>
      <c r="C73" s="6" t="s">
        <v>361</v>
      </c>
      <c r="D73" s="24" t="s">
        <v>592</v>
      </c>
      <c r="E73" s="24">
        <v>30</v>
      </c>
      <c r="F73" s="24" t="s">
        <v>4419</v>
      </c>
      <c r="G73" s="24" t="s">
        <v>3805</v>
      </c>
      <c r="H73" s="24" t="s">
        <v>4420</v>
      </c>
    </row>
    <row r="74" spans="1:8" ht="76.5">
      <c r="A74" s="24">
        <v>7</v>
      </c>
      <c r="B74" s="24" t="s">
        <v>3808</v>
      </c>
      <c r="C74" s="6" t="s">
        <v>361</v>
      </c>
      <c r="D74" s="24" t="s">
        <v>592</v>
      </c>
      <c r="E74" s="24">
        <v>5</v>
      </c>
      <c r="F74" s="24" t="s">
        <v>4415</v>
      </c>
      <c r="G74" s="24" t="s">
        <v>3809</v>
      </c>
      <c r="H74" s="24" t="s">
        <v>3810</v>
      </c>
    </row>
    <row r="75" spans="1:8" ht="165.75">
      <c r="A75" s="24">
        <v>8</v>
      </c>
      <c r="B75" s="24" t="s">
        <v>3811</v>
      </c>
      <c r="C75" s="6" t="s">
        <v>361</v>
      </c>
      <c r="D75" s="24" t="s">
        <v>592</v>
      </c>
      <c r="E75" s="24">
        <v>648.9</v>
      </c>
      <c r="F75" s="24" t="s">
        <v>4416</v>
      </c>
      <c r="G75" s="24" t="s">
        <v>3812</v>
      </c>
      <c r="H75" s="24" t="s">
        <v>4417</v>
      </c>
    </row>
    <row r="76" spans="1:8" ht="63.75">
      <c r="A76" s="24">
        <v>9</v>
      </c>
      <c r="B76" s="24" t="s">
        <v>3813</v>
      </c>
      <c r="C76" s="6" t="s">
        <v>361</v>
      </c>
      <c r="D76" s="24" t="s">
        <v>592</v>
      </c>
      <c r="E76" s="24">
        <v>37.4</v>
      </c>
      <c r="F76" s="24" t="s">
        <v>4421</v>
      </c>
      <c r="G76" s="24" t="s">
        <v>3731</v>
      </c>
      <c r="H76" s="24" t="s">
        <v>4422</v>
      </c>
    </row>
    <row r="77" spans="1:8" ht="89.25">
      <c r="A77" s="24">
        <v>10</v>
      </c>
      <c r="B77" s="24" t="s">
        <v>3814</v>
      </c>
      <c r="C77" s="6" t="s">
        <v>361</v>
      </c>
      <c r="D77" s="24" t="s">
        <v>592</v>
      </c>
      <c r="E77" s="24">
        <v>10</v>
      </c>
      <c r="F77" s="24" t="s">
        <v>4423</v>
      </c>
      <c r="G77" s="24" t="s">
        <v>3744</v>
      </c>
      <c r="H77" s="24" t="s">
        <v>4424</v>
      </c>
    </row>
    <row r="78" spans="1:8" ht="127.5">
      <c r="A78" s="24">
        <v>11</v>
      </c>
      <c r="B78" s="24" t="s">
        <v>4425</v>
      </c>
      <c r="C78" s="6" t="s">
        <v>361</v>
      </c>
      <c r="D78" s="24" t="s">
        <v>592</v>
      </c>
      <c r="E78" s="24">
        <v>193.1</v>
      </c>
      <c r="F78" s="24" t="s">
        <v>4426</v>
      </c>
      <c r="G78" s="24" t="s">
        <v>3815</v>
      </c>
      <c r="H78" s="24" t="s">
        <v>3816</v>
      </c>
    </row>
    <row r="79" spans="1:8" ht="229.5">
      <c r="A79" s="24">
        <v>12</v>
      </c>
      <c r="B79" s="24" t="s">
        <v>3817</v>
      </c>
      <c r="C79" s="6" t="s">
        <v>361</v>
      </c>
      <c r="D79" s="24" t="s">
        <v>592</v>
      </c>
      <c r="E79" s="24">
        <v>1215</v>
      </c>
      <c r="F79" s="24" t="s">
        <v>4427</v>
      </c>
      <c r="G79" s="24" t="s">
        <v>3719</v>
      </c>
      <c r="H79" s="24" t="s">
        <v>3818</v>
      </c>
    </row>
    <row r="80" spans="1:8" ht="25.5">
      <c r="A80" s="24">
        <v>13</v>
      </c>
      <c r="B80" s="24" t="s">
        <v>3819</v>
      </c>
      <c r="C80" s="6" t="s">
        <v>361</v>
      </c>
      <c r="D80" s="24" t="s">
        <v>592</v>
      </c>
      <c r="E80" s="24">
        <v>74.415899999999993</v>
      </c>
      <c r="F80" s="24" t="s">
        <v>3820</v>
      </c>
      <c r="G80" s="24" t="s">
        <v>3821</v>
      </c>
      <c r="H80" s="24" t="s">
        <v>3822</v>
      </c>
    </row>
    <row r="81" spans="1:8" ht="76.5">
      <c r="A81" s="24">
        <v>14</v>
      </c>
      <c r="B81" s="24" t="s">
        <v>3823</v>
      </c>
      <c r="C81" s="6" t="s">
        <v>361</v>
      </c>
      <c r="D81" s="24" t="s">
        <v>592</v>
      </c>
      <c r="E81" s="24">
        <v>722</v>
      </c>
      <c r="F81" s="24" t="s">
        <v>3824</v>
      </c>
      <c r="G81" s="24" t="s">
        <v>3825</v>
      </c>
      <c r="H81" s="24" t="s">
        <v>3826</v>
      </c>
    </row>
    <row r="82" spans="1:8">
      <c r="A82" s="327"/>
      <c r="B82" s="327" t="s">
        <v>392</v>
      </c>
      <c r="C82" s="331">
        <v>14</v>
      </c>
      <c r="D82" s="327"/>
      <c r="E82" s="327">
        <f>SUM(E68:E81)</f>
        <v>3199.1158999999998</v>
      </c>
      <c r="F82" s="327"/>
      <c r="G82" s="327"/>
      <c r="H82" s="327"/>
    </row>
    <row r="83" spans="1:8" ht="76.5">
      <c r="A83" s="24">
        <v>1</v>
      </c>
      <c r="B83" s="24" t="s">
        <v>3827</v>
      </c>
      <c r="C83" s="6" t="s">
        <v>361</v>
      </c>
      <c r="D83" s="24" t="s">
        <v>407</v>
      </c>
      <c r="E83" s="24">
        <v>89.4</v>
      </c>
      <c r="F83" s="24" t="s">
        <v>4428</v>
      </c>
      <c r="G83" s="24" t="s">
        <v>3801</v>
      </c>
      <c r="H83" s="24" t="s">
        <v>3828</v>
      </c>
    </row>
    <row r="84" spans="1:8" ht="63.75">
      <c r="A84" s="24">
        <v>2</v>
      </c>
      <c r="B84" s="24" t="s">
        <v>3829</v>
      </c>
      <c r="C84" s="6" t="s">
        <v>361</v>
      </c>
      <c r="D84" s="24" t="s">
        <v>407</v>
      </c>
      <c r="E84" s="24">
        <v>2.1</v>
      </c>
      <c r="F84" s="24" t="s">
        <v>4429</v>
      </c>
      <c r="G84" s="24" t="s">
        <v>3801</v>
      </c>
      <c r="H84" s="24" t="s">
        <v>3830</v>
      </c>
    </row>
    <row r="85" spans="1:8" ht="63.75">
      <c r="A85" s="24">
        <v>3</v>
      </c>
      <c r="B85" s="24" t="s">
        <v>3831</v>
      </c>
      <c r="C85" s="6" t="s">
        <v>361</v>
      </c>
      <c r="D85" s="24" t="s">
        <v>407</v>
      </c>
      <c r="E85" s="24">
        <v>1.2</v>
      </c>
      <c r="F85" s="24" t="s">
        <v>4430</v>
      </c>
      <c r="G85" s="24" t="s">
        <v>3832</v>
      </c>
      <c r="H85" s="24" t="s">
        <v>3830</v>
      </c>
    </row>
    <row r="86" spans="1:8" ht="89.25">
      <c r="A86" s="24">
        <v>4</v>
      </c>
      <c r="B86" s="24" t="s">
        <v>3833</v>
      </c>
      <c r="C86" s="6" t="s">
        <v>361</v>
      </c>
      <c r="D86" s="24" t="s">
        <v>407</v>
      </c>
      <c r="E86" s="24">
        <v>425.3</v>
      </c>
      <c r="F86" s="24" t="s">
        <v>4431</v>
      </c>
      <c r="G86" s="24" t="s">
        <v>3719</v>
      </c>
      <c r="H86" s="24" t="s">
        <v>3834</v>
      </c>
    </row>
    <row r="87" spans="1:8" ht="51">
      <c r="A87" s="24">
        <v>5</v>
      </c>
      <c r="B87" s="24" t="s">
        <v>3835</v>
      </c>
      <c r="C87" s="6" t="s">
        <v>361</v>
      </c>
      <c r="D87" s="24" t="s">
        <v>407</v>
      </c>
      <c r="E87" s="24">
        <v>79.5</v>
      </c>
      <c r="F87" s="24" t="s">
        <v>4432</v>
      </c>
      <c r="G87" s="24" t="s">
        <v>3836</v>
      </c>
      <c r="H87" s="24" t="s">
        <v>3834</v>
      </c>
    </row>
    <row r="88" spans="1:8" ht="25.5">
      <c r="A88" s="24">
        <v>6</v>
      </c>
      <c r="B88" s="24" t="s">
        <v>3837</v>
      </c>
      <c r="C88" s="6" t="s">
        <v>361</v>
      </c>
      <c r="D88" s="24" t="s">
        <v>407</v>
      </c>
      <c r="E88" s="24">
        <v>58</v>
      </c>
      <c r="F88" s="24" t="s">
        <v>4433</v>
      </c>
      <c r="G88" s="24" t="s">
        <v>3838</v>
      </c>
      <c r="H88" s="24" t="s">
        <v>3793</v>
      </c>
    </row>
    <row r="89" spans="1:8" ht="25.5">
      <c r="A89" s="24">
        <v>7</v>
      </c>
      <c r="B89" s="24" t="s">
        <v>3839</v>
      </c>
      <c r="C89" s="6" t="s">
        <v>361</v>
      </c>
      <c r="D89" s="24" t="s">
        <v>407</v>
      </c>
      <c r="E89" s="24">
        <v>5</v>
      </c>
      <c r="F89" s="24" t="s">
        <v>4433</v>
      </c>
      <c r="G89" s="24" t="s">
        <v>3838</v>
      </c>
      <c r="H89" s="24" t="s">
        <v>3793</v>
      </c>
    </row>
    <row r="90" spans="1:8" ht="63.75">
      <c r="A90" s="24">
        <v>8</v>
      </c>
      <c r="B90" s="24" t="s">
        <v>3840</v>
      </c>
      <c r="C90" s="6" t="s">
        <v>361</v>
      </c>
      <c r="D90" s="24" t="s">
        <v>407</v>
      </c>
      <c r="E90" s="24">
        <v>2.5</v>
      </c>
      <c r="F90" s="24" t="s">
        <v>4434</v>
      </c>
      <c r="G90" s="24" t="s">
        <v>3841</v>
      </c>
      <c r="H90" s="24" t="s">
        <v>3793</v>
      </c>
    </row>
    <row r="91" spans="1:8" ht="76.5">
      <c r="A91" s="24">
        <v>9</v>
      </c>
      <c r="B91" s="24" t="s">
        <v>3842</v>
      </c>
      <c r="C91" s="6" t="s">
        <v>361</v>
      </c>
      <c r="D91" s="24" t="s">
        <v>407</v>
      </c>
      <c r="E91" s="24">
        <v>5.3</v>
      </c>
      <c r="F91" s="24" t="s">
        <v>4435</v>
      </c>
      <c r="G91" s="24" t="s">
        <v>3755</v>
      </c>
      <c r="H91" s="24" t="s">
        <v>3793</v>
      </c>
    </row>
    <row r="92" spans="1:8" ht="51">
      <c r="A92" s="24">
        <v>10</v>
      </c>
      <c r="B92" s="24" t="s">
        <v>3843</v>
      </c>
      <c r="C92" s="6" t="s">
        <v>361</v>
      </c>
      <c r="D92" s="24" t="s">
        <v>407</v>
      </c>
      <c r="E92" s="24">
        <v>9.5</v>
      </c>
      <c r="F92" s="24" t="s">
        <v>4436</v>
      </c>
      <c r="G92" s="24" t="s">
        <v>3721</v>
      </c>
      <c r="H92" s="24" t="s">
        <v>3844</v>
      </c>
    </row>
    <row r="93" spans="1:8" ht="63.75">
      <c r="A93" s="24">
        <v>11</v>
      </c>
      <c r="B93" s="24" t="s">
        <v>3845</v>
      </c>
      <c r="C93" s="6" t="s">
        <v>361</v>
      </c>
      <c r="D93" s="24" t="s">
        <v>407</v>
      </c>
      <c r="E93" s="24">
        <v>24.5</v>
      </c>
      <c r="F93" s="24" t="s">
        <v>4437</v>
      </c>
      <c r="G93" s="24" t="s">
        <v>3731</v>
      </c>
      <c r="H93" s="24" t="s">
        <v>3844</v>
      </c>
    </row>
    <row r="94" spans="1:8" ht="51">
      <c r="A94" s="24">
        <v>12</v>
      </c>
      <c r="B94" s="24" t="s">
        <v>3846</v>
      </c>
      <c r="C94" s="6" t="s">
        <v>361</v>
      </c>
      <c r="D94" s="24" t="s">
        <v>407</v>
      </c>
      <c r="E94" s="24">
        <v>53.5</v>
      </c>
      <c r="F94" s="24" t="s">
        <v>4438</v>
      </c>
      <c r="G94" s="24" t="s">
        <v>3731</v>
      </c>
      <c r="H94" s="24" t="s">
        <v>3844</v>
      </c>
    </row>
    <row r="95" spans="1:8" ht="51">
      <c r="A95" s="24">
        <v>13</v>
      </c>
      <c r="B95" s="24" t="s">
        <v>3847</v>
      </c>
      <c r="C95" s="6" t="s">
        <v>361</v>
      </c>
      <c r="D95" s="24" t="s">
        <v>407</v>
      </c>
      <c r="E95" s="24">
        <v>6</v>
      </c>
      <c r="F95" s="24" t="s">
        <v>4439</v>
      </c>
      <c r="G95" s="24" t="s">
        <v>3719</v>
      </c>
      <c r="H95" s="24" t="s">
        <v>3844</v>
      </c>
    </row>
    <row r="96" spans="1:8" ht="38.25">
      <c r="A96" s="24">
        <v>14</v>
      </c>
      <c r="B96" s="24" t="s">
        <v>3848</v>
      </c>
      <c r="C96" s="6" t="s">
        <v>361</v>
      </c>
      <c r="D96" s="24" t="s">
        <v>407</v>
      </c>
      <c r="E96" s="24">
        <v>1</v>
      </c>
      <c r="F96" s="24" t="s">
        <v>4440</v>
      </c>
      <c r="G96" s="24" t="s">
        <v>3849</v>
      </c>
      <c r="H96" s="24" t="s">
        <v>3850</v>
      </c>
    </row>
    <row r="97" spans="1:8" ht="89.25">
      <c r="A97" s="24">
        <v>15</v>
      </c>
      <c r="B97" s="24" t="s">
        <v>3851</v>
      </c>
      <c r="C97" s="6" t="s">
        <v>361</v>
      </c>
      <c r="D97" s="24" t="s">
        <v>407</v>
      </c>
      <c r="E97" s="24">
        <v>260</v>
      </c>
      <c r="F97" s="24" t="s">
        <v>4441</v>
      </c>
      <c r="G97" s="24" t="s">
        <v>3727</v>
      </c>
      <c r="H97" s="24" t="s">
        <v>3793</v>
      </c>
    </row>
    <row r="98" spans="1:8" ht="51">
      <c r="A98" s="24">
        <v>16</v>
      </c>
      <c r="B98" s="24" t="s">
        <v>3852</v>
      </c>
      <c r="C98" s="6" t="s">
        <v>361</v>
      </c>
      <c r="D98" s="24" t="s">
        <v>407</v>
      </c>
      <c r="E98" s="24">
        <v>3</v>
      </c>
      <c r="F98" s="24" t="s">
        <v>4442</v>
      </c>
      <c r="G98" s="24" t="s">
        <v>3771</v>
      </c>
      <c r="H98" s="24" t="s">
        <v>3853</v>
      </c>
    </row>
    <row r="99" spans="1:8" ht="25.5">
      <c r="A99" s="24">
        <v>17</v>
      </c>
      <c r="B99" s="24" t="s">
        <v>3854</v>
      </c>
      <c r="C99" s="6" t="s">
        <v>361</v>
      </c>
      <c r="D99" s="24" t="s">
        <v>407</v>
      </c>
      <c r="E99" s="24">
        <v>3.9</v>
      </c>
      <c r="F99" s="24" t="s">
        <v>4443</v>
      </c>
      <c r="G99" s="24" t="s">
        <v>3855</v>
      </c>
      <c r="H99" s="24" t="s">
        <v>3856</v>
      </c>
    </row>
    <row r="100" spans="1:8" ht="51">
      <c r="A100" s="24">
        <v>18</v>
      </c>
      <c r="B100" s="24" t="s">
        <v>3857</v>
      </c>
      <c r="C100" s="6" t="s">
        <v>361</v>
      </c>
      <c r="D100" s="24" t="s">
        <v>407</v>
      </c>
      <c r="E100" s="24">
        <v>25</v>
      </c>
      <c r="F100" s="24" t="s">
        <v>3858</v>
      </c>
      <c r="G100" s="24" t="s">
        <v>3859</v>
      </c>
      <c r="H100" s="24" t="s">
        <v>3860</v>
      </c>
    </row>
    <row r="101" spans="1:8" ht="51">
      <c r="A101" s="24">
        <v>19</v>
      </c>
      <c r="B101" s="24" t="s">
        <v>3861</v>
      </c>
      <c r="C101" s="6" t="s">
        <v>361</v>
      </c>
      <c r="D101" s="24" t="s">
        <v>407</v>
      </c>
      <c r="E101" s="24">
        <v>9</v>
      </c>
      <c r="F101" s="24" t="s">
        <v>3862</v>
      </c>
      <c r="G101" s="24" t="s">
        <v>3859</v>
      </c>
      <c r="H101" s="24" t="s">
        <v>3860</v>
      </c>
    </row>
    <row r="102" spans="1:8" ht="63.75">
      <c r="A102" s="24">
        <v>20</v>
      </c>
      <c r="B102" s="24" t="s">
        <v>3863</v>
      </c>
      <c r="C102" s="6" t="s">
        <v>361</v>
      </c>
      <c r="D102" s="24" t="s">
        <v>407</v>
      </c>
      <c r="E102" s="24">
        <v>75.5</v>
      </c>
      <c r="F102" s="24" t="s">
        <v>3864</v>
      </c>
      <c r="G102" s="24" t="s">
        <v>3859</v>
      </c>
      <c r="H102" s="24" t="s">
        <v>3860</v>
      </c>
    </row>
    <row r="103" spans="1:8" ht="63.75">
      <c r="A103" s="24">
        <v>21</v>
      </c>
      <c r="B103" s="24" t="s">
        <v>3865</v>
      </c>
      <c r="C103" s="6" t="s">
        <v>361</v>
      </c>
      <c r="D103" s="24" t="s">
        <v>407</v>
      </c>
      <c r="E103" s="24">
        <v>37.4</v>
      </c>
      <c r="F103" s="24" t="s">
        <v>4444</v>
      </c>
      <c r="G103" s="24" t="s">
        <v>3866</v>
      </c>
      <c r="H103" s="24" t="s">
        <v>3860</v>
      </c>
    </row>
    <row r="104" spans="1:8">
      <c r="A104" s="327"/>
      <c r="B104" s="327" t="s">
        <v>4445</v>
      </c>
      <c r="C104" s="331">
        <v>21</v>
      </c>
      <c r="D104" s="327"/>
      <c r="E104" s="327">
        <f>SUM(E83:E103)</f>
        <v>1176.6000000000001</v>
      </c>
      <c r="F104" s="327"/>
      <c r="G104" s="327"/>
      <c r="H104" s="327"/>
    </row>
    <row r="105" spans="1:8" ht="51">
      <c r="A105" s="24">
        <v>1</v>
      </c>
      <c r="B105" s="24" t="s">
        <v>3867</v>
      </c>
      <c r="C105" s="6" t="s">
        <v>361</v>
      </c>
      <c r="D105" s="6" t="s">
        <v>3868</v>
      </c>
      <c r="E105" s="24">
        <v>75</v>
      </c>
      <c r="F105" s="24" t="s">
        <v>4446</v>
      </c>
      <c r="G105" s="24" t="s">
        <v>3869</v>
      </c>
      <c r="H105" s="24" t="s">
        <v>4447</v>
      </c>
    </row>
    <row r="106" spans="1:8">
      <c r="A106" s="327"/>
      <c r="B106" s="327" t="s">
        <v>4715</v>
      </c>
      <c r="C106" s="464">
        <v>1</v>
      </c>
      <c r="D106" s="331"/>
      <c r="E106" s="327">
        <f>SUM(E105)</f>
        <v>75</v>
      </c>
      <c r="F106" s="327"/>
      <c r="G106" s="327"/>
      <c r="H106" s="327"/>
    </row>
    <row r="107" spans="1:8" ht="25.5">
      <c r="A107" s="24">
        <v>1</v>
      </c>
      <c r="B107" s="24" t="s">
        <v>3870</v>
      </c>
      <c r="C107" s="6" t="s">
        <v>361</v>
      </c>
      <c r="D107" s="6" t="s">
        <v>3871</v>
      </c>
      <c r="E107" s="24">
        <v>49.9</v>
      </c>
      <c r="F107" s="24" t="s">
        <v>4448</v>
      </c>
      <c r="G107" s="24" t="s">
        <v>3872</v>
      </c>
      <c r="H107" s="24" t="s">
        <v>3856</v>
      </c>
    </row>
    <row r="108" spans="1:8">
      <c r="A108" s="327"/>
      <c r="B108" s="327" t="s">
        <v>4716</v>
      </c>
      <c r="C108" s="464">
        <v>1</v>
      </c>
      <c r="D108" s="331"/>
      <c r="E108" s="327">
        <f>SUM(E107)</f>
        <v>49.9</v>
      </c>
      <c r="F108" s="327"/>
      <c r="G108" s="327"/>
      <c r="H108" s="327"/>
    </row>
    <row r="109" spans="1:8" ht="38.25">
      <c r="A109" s="24">
        <v>1</v>
      </c>
      <c r="B109" s="24" t="s">
        <v>3873</v>
      </c>
      <c r="C109" s="6" t="s">
        <v>361</v>
      </c>
      <c r="D109" s="6" t="s">
        <v>3874</v>
      </c>
      <c r="E109" s="24">
        <v>9.8000000000000007</v>
      </c>
      <c r="F109" s="24" t="s">
        <v>3875</v>
      </c>
      <c r="G109" s="24" t="s">
        <v>3876</v>
      </c>
      <c r="H109" s="24" t="s">
        <v>3822</v>
      </c>
    </row>
    <row r="110" spans="1:8">
      <c r="A110" s="327"/>
      <c r="B110" s="327" t="s">
        <v>2592</v>
      </c>
      <c r="C110" s="464">
        <v>1</v>
      </c>
      <c r="D110" s="331"/>
      <c r="E110" s="327">
        <f>SUM(E109)</f>
        <v>9.8000000000000007</v>
      </c>
      <c r="F110" s="327"/>
      <c r="G110" s="327"/>
      <c r="H110" s="327"/>
    </row>
    <row r="111" spans="1:8" ht="114.75">
      <c r="A111" s="24">
        <v>1</v>
      </c>
      <c r="B111" s="24" t="s">
        <v>3877</v>
      </c>
      <c r="C111" s="6" t="s">
        <v>361</v>
      </c>
      <c r="D111" s="6" t="s">
        <v>3878</v>
      </c>
      <c r="E111" s="24">
        <v>394</v>
      </c>
      <c r="F111" s="24" t="s">
        <v>4449</v>
      </c>
      <c r="G111" s="24" t="s">
        <v>3741</v>
      </c>
      <c r="H111" s="24" t="s">
        <v>4450</v>
      </c>
    </row>
    <row r="112" spans="1:8" ht="63.75">
      <c r="A112" s="24">
        <v>2</v>
      </c>
      <c r="B112" s="24" t="s">
        <v>3879</v>
      </c>
      <c r="C112" s="6" t="s">
        <v>361</v>
      </c>
      <c r="D112" s="6" t="s">
        <v>3878</v>
      </c>
      <c r="E112" s="24" t="s">
        <v>3880</v>
      </c>
      <c r="F112" s="24" t="s">
        <v>4451</v>
      </c>
      <c r="G112" s="24" t="s">
        <v>3716</v>
      </c>
      <c r="H112" s="24" t="s">
        <v>3881</v>
      </c>
    </row>
    <row r="113" spans="1:8" ht="63.75">
      <c r="A113" s="24">
        <v>3</v>
      </c>
      <c r="B113" s="24" t="s">
        <v>3882</v>
      </c>
      <c r="C113" s="6" t="s">
        <v>361</v>
      </c>
      <c r="D113" s="6" t="s">
        <v>3878</v>
      </c>
      <c r="E113" s="24">
        <v>25</v>
      </c>
      <c r="F113" s="24" t="s">
        <v>4452</v>
      </c>
      <c r="G113" s="24" t="s">
        <v>3723</v>
      </c>
      <c r="H113" s="24" t="s">
        <v>4453</v>
      </c>
    </row>
    <row r="114" spans="1:8" ht="102">
      <c r="A114" s="24">
        <v>4</v>
      </c>
      <c r="B114" s="24" t="s">
        <v>3883</v>
      </c>
      <c r="C114" s="6" t="s">
        <v>361</v>
      </c>
      <c r="D114" s="6" t="s">
        <v>3878</v>
      </c>
      <c r="E114" s="24" t="s">
        <v>3884</v>
      </c>
      <c r="F114" s="24" t="s">
        <v>4454</v>
      </c>
      <c r="G114" s="24" t="s">
        <v>3755</v>
      </c>
      <c r="H114" s="24" t="s">
        <v>3881</v>
      </c>
    </row>
    <row r="115" spans="1:8" ht="89.25">
      <c r="A115" s="24">
        <v>5</v>
      </c>
      <c r="B115" s="24" t="s">
        <v>3885</v>
      </c>
      <c r="C115" s="6" t="s">
        <v>361</v>
      </c>
      <c r="D115" s="6" t="s">
        <v>3878</v>
      </c>
      <c r="E115" s="24">
        <v>400</v>
      </c>
      <c r="F115" s="24" t="s">
        <v>4455</v>
      </c>
      <c r="G115" s="24" t="s">
        <v>3886</v>
      </c>
      <c r="H115" s="24" t="s">
        <v>4456</v>
      </c>
    </row>
    <row r="116" spans="1:8">
      <c r="A116" s="327"/>
      <c r="B116" s="327" t="s">
        <v>4717</v>
      </c>
      <c r="C116" s="464">
        <v>5</v>
      </c>
      <c r="D116" s="331">
        <v>5</v>
      </c>
      <c r="E116" s="588">
        <v>819</v>
      </c>
      <c r="F116" s="327"/>
      <c r="G116" s="327"/>
      <c r="H116" s="327"/>
    </row>
    <row r="117" spans="1:8" ht="63.75">
      <c r="A117" s="24">
        <v>1</v>
      </c>
      <c r="B117" s="24" t="s">
        <v>3887</v>
      </c>
      <c r="C117" s="6" t="s">
        <v>361</v>
      </c>
      <c r="D117" s="6" t="s">
        <v>682</v>
      </c>
      <c r="E117" s="24">
        <v>322.2</v>
      </c>
      <c r="F117" s="24" t="s">
        <v>4457</v>
      </c>
      <c r="G117" s="24" t="s">
        <v>3723</v>
      </c>
      <c r="H117" s="24" t="s">
        <v>3888</v>
      </c>
    </row>
    <row r="118" spans="1:8" ht="25.5">
      <c r="A118" s="24">
        <v>2</v>
      </c>
      <c r="B118" s="24" t="s">
        <v>3889</v>
      </c>
      <c r="C118" s="6" t="s">
        <v>361</v>
      </c>
      <c r="D118" s="6" t="s">
        <v>682</v>
      </c>
      <c r="E118" s="24">
        <v>15.4</v>
      </c>
      <c r="F118" s="24" t="s">
        <v>4448</v>
      </c>
      <c r="G118" s="24" t="s">
        <v>3872</v>
      </c>
      <c r="H118" s="24" t="s">
        <v>3856</v>
      </c>
    </row>
    <row r="119" spans="1:8" ht="25.5">
      <c r="A119" s="24">
        <v>3</v>
      </c>
      <c r="B119" s="24" t="s">
        <v>3890</v>
      </c>
      <c r="C119" s="6" t="s">
        <v>361</v>
      </c>
      <c r="D119" s="6" t="s">
        <v>682</v>
      </c>
      <c r="E119" s="24">
        <v>18.5</v>
      </c>
      <c r="F119" s="24" t="s">
        <v>4448</v>
      </c>
      <c r="G119" s="24" t="s">
        <v>3872</v>
      </c>
      <c r="H119" s="24" t="s">
        <v>3856</v>
      </c>
    </row>
    <row r="120" spans="1:8" ht="51">
      <c r="A120" s="24">
        <v>4</v>
      </c>
      <c r="B120" s="24" t="s">
        <v>3891</v>
      </c>
      <c r="C120" s="6" t="s">
        <v>361</v>
      </c>
      <c r="D120" s="6" t="s">
        <v>682</v>
      </c>
      <c r="E120" s="24">
        <v>495.3</v>
      </c>
      <c r="F120" s="24" t="s">
        <v>4458</v>
      </c>
      <c r="G120" s="24" t="s">
        <v>3769</v>
      </c>
      <c r="H120" s="24" t="s">
        <v>3892</v>
      </c>
    </row>
    <row r="121" spans="1:8">
      <c r="A121" s="547"/>
      <c r="B121" s="547" t="s">
        <v>370</v>
      </c>
      <c r="C121" s="527">
        <v>4</v>
      </c>
      <c r="D121" s="527"/>
      <c r="E121" s="547">
        <v>851.4</v>
      </c>
      <c r="F121" s="547"/>
      <c r="G121" s="547"/>
      <c r="H121" s="547"/>
    </row>
    <row r="122" spans="1:8">
      <c r="A122" s="326"/>
      <c r="B122" s="582" t="s">
        <v>3893</v>
      </c>
      <c r="C122" s="457">
        <f>C121+C116+C110+C108+C106+C104+C82+C67</f>
        <v>49</v>
      </c>
      <c r="D122" s="583"/>
      <c r="E122" s="582">
        <f>819+E121+E110+E108+E106+E104+E82+E67</f>
        <v>6389.4159</v>
      </c>
      <c r="F122" s="326"/>
      <c r="G122" s="326"/>
      <c r="H122" s="326"/>
    </row>
    <row r="123" spans="1:8" ht="38.25">
      <c r="A123" s="24">
        <v>1</v>
      </c>
      <c r="B123" s="24" t="s">
        <v>3894</v>
      </c>
      <c r="C123" s="6" t="s">
        <v>2143</v>
      </c>
      <c r="D123" s="6"/>
      <c r="E123" s="24">
        <v>10</v>
      </c>
      <c r="F123" s="24" t="s">
        <v>4459</v>
      </c>
      <c r="G123" s="24" t="s">
        <v>3895</v>
      </c>
      <c r="H123" s="24" t="s">
        <v>3793</v>
      </c>
    </row>
    <row r="124" spans="1:8" ht="51">
      <c r="A124" s="24">
        <v>2</v>
      </c>
      <c r="B124" s="24" t="s">
        <v>3896</v>
      </c>
      <c r="C124" s="6" t="s">
        <v>2143</v>
      </c>
      <c r="D124" s="6"/>
      <c r="E124" s="24">
        <v>430</v>
      </c>
      <c r="F124" s="24" t="s">
        <v>4460</v>
      </c>
      <c r="G124" s="24" t="s">
        <v>3744</v>
      </c>
      <c r="H124" s="24" t="s">
        <v>4461</v>
      </c>
    </row>
    <row r="125" spans="1:8" ht="51">
      <c r="A125" s="24">
        <v>3</v>
      </c>
      <c r="B125" s="24" t="s">
        <v>3897</v>
      </c>
      <c r="C125" s="6" t="s">
        <v>2143</v>
      </c>
      <c r="D125" s="6"/>
      <c r="E125" s="24">
        <v>33.299999999999997</v>
      </c>
      <c r="F125" s="24" t="s">
        <v>4462</v>
      </c>
      <c r="G125" s="24" t="s">
        <v>3771</v>
      </c>
      <c r="H125" s="24" t="s">
        <v>3793</v>
      </c>
    </row>
    <row r="126" spans="1:8" ht="102">
      <c r="A126" s="286">
        <v>4</v>
      </c>
      <c r="B126" s="24" t="s">
        <v>3898</v>
      </c>
      <c r="C126" s="6" t="s">
        <v>2143</v>
      </c>
      <c r="D126" s="6"/>
      <c r="E126" s="24">
        <v>149</v>
      </c>
      <c r="F126" s="24" t="s">
        <v>4463</v>
      </c>
      <c r="G126" s="24" t="s">
        <v>3727</v>
      </c>
      <c r="H126" s="24" t="s">
        <v>3900</v>
      </c>
    </row>
    <row r="127" spans="1:8" ht="89.25">
      <c r="A127" s="10"/>
      <c r="B127" s="24"/>
      <c r="C127" s="6" t="s">
        <v>2143</v>
      </c>
      <c r="D127" s="6"/>
      <c r="E127" s="24">
        <v>153</v>
      </c>
      <c r="F127" s="24" t="s">
        <v>4464</v>
      </c>
      <c r="G127" s="24" t="s">
        <v>3771</v>
      </c>
      <c r="H127" s="24" t="s">
        <v>3900</v>
      </c>
    </row>
    <row r="128" spans="1:8" ht="38.25">
      <c r="A128" s="24">
        <v>5</v>
      </c>
      <c r="B128" s="24" t="s">
        <v>3901</v>
      </c>
      <c r="C128" s="6" t="s">
        <v>2143</v>
      </c>
      <c r="D128" s="6"/>
      <c r="E128" s="24">
        <v>5</v>
      </c>
      <c r="F128" s="24" t="s">
        <v>4465</v>
      </c>
      <c r="G128" s="24" t="s">
        <v>3902</v>
      </c>
      <c r="H128" s="24" t="s">
        <v>3834</v>
      </c>
    </row>
    <row r="129" spans="1:8" ht="51">
      <c r="A129" s="24">
        <v>6</v>
      </c>
      <c r="B129" s="24" t="s">
        <v>3903</v>
      </c>
      <c r="C129" s="6" t="s">
        <v>2143</v>
      </c>
      <c r="D129" s="6"/>
      <c r="E129" s="24">
        <v>300</v>
      </c>
      <c r="F129" s="24" t="s">
        <v>4466</v>
      </c>
      <c r="G129" s="24" t="s">
        <v>3802</v>
      </c>
      <c r="H129" s="24" t="s">
        <v>3881</v>
      </c>
    </row>
    <row r="130" spans="1:8" ht="63.75">
      <c r="A130" s="24">
        <v>7</v>
      </c>
      <c r="B130" s="24" t="s">
        <v>3904</v>
      </c>
      <c r="C130" s="6" t="s">
        <v>2143</v>
      </c>
      <c r="D130" s="6"/>
      <c r="E130" s="24">
        <v>5</v>
      </c>
      <c r="F130" s="24" t="s">
        <v>4467</v>
      </c>
      <c r="G130" s="24" t="s">
        <v>3802</v>
      </c>
      <c r="H130" s="24" t="s">
        <v>3905</v>
      </c>
    </row>
    <row r="131" spans="1:8" ht="51">
      <c r="A131" s="24">
        <v>8</v>
      </c>
      <c r="B131" s="24" t="s">
        <v>3906</v>
      </c>
      <c r="C131" s="6" t="s">
        <v>2143</v>
      </c>
      <c r="D131" s="6"/>
      <c r="E131" s="24">
        <v>90</v>
      </c>
      <c r="F131" s="24" t="s">
        <v>4468</v>
      </c>
      <c r="G131" s="24" t="s">
        <v>3802</v>
      </c>
      <c r="H131" s="24" t="s">
        <v>3905</v>
      </c>
    </row>
    <row r="132" spans="1:8" ht="38.25">
      <c r="A132" s="24">
        <v>9</v>
      </c>
      <c r="B132" s="24" t="s">
        <v>3907</v>
      </c>
      <c r="C132" s="6" t="s">
        <v>2143</v>
      </c>
      <c r="D132" s="6"/>
      <c r="E132" s="24">
        <v>8</v>
      </c>
      <c r="F132" s="24" t="s">
        <v>4469</v>
      </c>
      <c r="G132" s="24" t="s">
        <v>3895</v>
      </c>
      <c r="H132" s="24" t="s">
        <v>3881</v>
      </c>
    </row>
    <row r="133" spans="1:8">
      <c r="A133" s="326"/>
      <c r="B133" s="326" t="s">
        <v>395</v>
      </c>
      <c r="C133" s="457">
        <v>9</v>
      </c>
      <c r="D133" s="457"/>
      <c r="E133" s="326">
        <f>SUM(E123:E132)</f>
        <v>1183.3</v>
      </c>
      <c r="F133" s="326"/>
      <c r="G133" s="326"/>
      <c r="H133" s="326"/>
    </row>
    <row r="134" spans="1:8" ht="63.75">
      <c r="A134" s="24">
        <v>1</v>
      </c>
      <c r="B134" s="287" t="s">
        <v>3908</v>
      </c>
      <c r="C134" s="6" t="s">
        <v>373</v>
      </c>
      <c r="D134" s="40" t="s">
        <v>734</v>
      </c>
      <c r="E134" s="24">
        <v>1.5</v>
      </c>
      <c r="F134" s="24" t="s">
        <v>4470</v>
      </c>
      <c r="G134" s="24" t="s">
        <v>3727</v>
      </c>
      <c r="H134" s="24" t="s">
        <v>3909</v>
      </c>
    </row>
    <row r="135" spans="1:8" ht="63.75">
      <c r="A135" s="24">
        <v>2</v>
      </c>
      <c r="B135" s="287" t="s">
        <v>3910</v>
      </c>
      <c r="C135" s="6" t="s">
        <v>373</v>
      </c>
      <c r="D135" s="40" t="s">
        <v>734</v>
      </c>
      <c r="E135" s="24">
        <v>16.7</v>
      </c>
      <c r="F135" s="24" t="s">
        <v>4471</v>
      </c>
      <c r="G135" s="24" t="s">
        <v>3869</v>
      </c>
      <c r="H135" s="24" t="s">
        <v>3911</v>
      </c>
    </row>
    <row r="136" spans="1:8" ht="51">
      <c r="A136" s="24">
        <v>3</v>
      </c>
      <c r="B136" s="287" t="s">
        <v>3912</v>
      </c>
      <c r="C136" s="6" t="s">
        <v>373</v>
      </c>
      <c r="D136" s="40" t="s">
        <v>734</v>
      </c>
      <c r="E136" s="24">
        <v>2.8</v>
      </c>
      <c r="F136" s="24" t="s">
        <v>4472</v>
      </c>
      <c r="G136" s="24" t="s">
        <v>3746</v>
      </c>
      <c r="H136" s="24" t="s">
        <v>3913</v>
      </c>
    </row>
    <row r="137" spans="1:8" ht="38.25">
      <c r="A137" s="24">
        <v>4</v>
      </c>
      <c r="B137" s="287" t="s">
        <v>3914</v>
      </c>
      <c r="C137" s="6" t="s">
        <v>373</v>
      </c>
      <c r="D137" s="40" t="s">
        <v>734</v>
      </c>
      <c r="E137" s="24">
        <v>1</v>
      </c>
      <c r="F137" s="24" t="s">
        <v>4473</v>
      </c>
      <c r="G137" s="24" t="s">
        <v>3915</v>
      </c>
      <c r="H137" s="24" t="s">
        <v>4474</v>
      </c>
    </row>
    <row r="138" spans="1:8" ht="38.25">
      <c r="A138" s="24">
        <v>5</v>
      </c>
      <c r="B138" s="287" t="s">
        <v>3916</v>
      </c>
      <c r="C138" s="6" t="s">
        <v>373</v>
      </c>
      <c r="D138" s="40" t="s">
        <v>734</v>
      </c>
      <c r="E138" s="24">
        <v>3</v>
      </c>
      <c r="F138" s="24" t="s">
        <v>4475</v>
      </c>
      <c r="G138" s="24" t="s">
        <v>3917</v>
      </c>
      <c r="H138" s="24" t="s">
        <v>3921</v>
      </c>
    </row>
    <row r="139" spans="1:8" ht="51">
      <c r="A139" s="24">
        <v>6</v>
      </c>
      <c r="B139" s="287" t="s">
        <v>3918</v>
      </c>
      <c r="C139" s="6" t="s">
        <v>373</v>
      </c>
      <c r="D139" s="40" t="s">
        <v>734</v>
      </c>
      <c r="E139" s="24">
        <v>1</v>
      </c>
      <c r="F139" s="24" t="s">
        <v>4476</v>
      </c>
      <c r="G139" s="24" t="s">
        <v>3727</v>
      </c>
      <c r="H139" s="24" t="s">
        <v>3717</v>
      </c>
    </row>
    <row r="140" spans="1:8" ht="63.75">
      <c r="A140" s="24">
        <v>7</v>
      </c>
      <c r="B140" s="287" t="s">
        <v>3919</v>
      </c>
      <c r="C140" s="6" t="s">
        <v>373</v>
      </c>
      <c r="D140" s="40" t="s">
        <v>734</v>
      </c>
      <c r="E140" s="24">
        <v>0.01</v>
      </c>
      <c r="F140" s="24" t="s">
        <v>4477</v>
      </c>
      <c r="G140" s="24" t="s">
        <v>3727</v>
      </c>
      <c r="H140" s="24" t="s">
        <v>3921</v>
      </c>
    </row>
    <row r="141" spans="1:8" ht="38.25">
      <c r="A141" s="24">
        <v>8</v>
      </c>
      <c r="B141" s="287" t="s">
        <v>3922</v>
      </c>
      <c r="C141" s="6" t="s">
        <v>373</v>
      </c>
      <c r="D141" s="40" t="s">
        <v>734</v>
      </c>
      <c r="E141" s="24">
        <v>0.02</v>
      </c>
      <c r="F141" s="24" t="s">
        <v>4478</v>
      </c>
      <c r="G141" s="24" t="s">
        <v>3923</v>
      </c>
      <c r="H141" s="24" t="s">
        <v>3921</v>
      </c>
    </row>
    <row r="142" spans="1:8" ht="89.25">
      <c r="A142" s="24">
        <v>9</v>
      </c>
      <c r="B142" s="287" t="s">
        <v>3924</v>
      </c>
      <c r="C142" s="6" t="s">
        <v>373</v>
      </c>
      <c r="D142" s="40" t="s">
        <v>734</v>
      </c>
      <c r="E142" s="24">
        <v>0.02</v>
      </c>
      <c r="F142" s="24" t="s">
        <v>4479</v>
      </c>
      <c r="G142" s="24" t="s">
        <v>3925</v>
      </c>
      <c r="H142" s="24" t="s">
        <v>4480</v>
      </c>
    </row>
    <row r="143" spans="1:8" ht="76.5">
      <c r="A143" s="24">
        <v>10</v>
      </c>
      <c r="B143" s="287" t="s">
        <v>3919</v>
      </c>
      <c r="C143" s="6" t="s">
        <v>373</v>
      </c>
      <c r="D143" s="40" t="s">
        <v>734</v>
      </c>
      <c r="E143" s="24">
        <v>0.01</v>
      </c>
      <c r="F143" s="24" t="s">
        <v>3926</v>
      </c>
      <c r="G143" s="24" t="s">
        <v>3927</v>
      </c>
      <c r="H143" s="24" t="s">
        <v>4481</v>
      </c>
    </row>
    <row r="144" spans="1:8" ht="38.25">
      <c r="A144" s="24">
        <v>11</v>
      </c>
      <c r="B144" s="287" t="s">
        <v>3928</v>
      </c>
      <c r="C144" s="6" t="s">
        <v>373</v>
      </c>
      <c r="D144" s="40" t="s">
        <v>734</v>
      </c>
      <c r="E144" s="24">
        <v>1.5</v>
      </c>
      <c r="F144" s="24" t="s">
        <v>4482</v>
      </c>
      <c r="G144" s="24" t="s">
        <v>3719</v>
      </c>
      <c r="H144" s="24" t="s">
        <v>4483</v>
      </c>
    </row>
    <row r="145" spans="1:8" ht="51">
      <c r="A145" s="24">
        <v>12</v>
      </c>
      <c r="B145" s="287" t="s">
        <v>3929</v>
      </c>
      <c r="C145" s="6" t="s">
        <v>373</v>
      </c>
      <c r="D145" s="40" t="s">
        <v>734</v>
      </c>
      <c r="E145" s="24">
        <v>0.5</v>
      </c>
      <c r="F145" s="24" t="s">
        <v>4484</v>
      </c>
      <c r="G145" s="24" t="s">
        <v>4485</v>
      </c>
      <c r="H145" s="24" t="s">
        <v>3921</v>
      </c>
    </row>
    <row r="146" spans="1:8" ht="38.25">
      <c r="A146" s="24">
        <v>13</v>
      </c>
      <c r="B146" s="287" t="s">
        <v>3930</v>
      </c>
      <c r="C146" s="6" t="s">
        <v>373</v>
      </c>
      <c r="D146" s="40" t="s">
        <v>734</v>
      </c>
      <c r="E146" s="24">
        <v>0.2</v>
      </c>
      <c r="F146" s="24" t="s">
        <v>4486</v>
      </c>
      <c r="G146" s="24" t="s">
        <v>3931</v>
      </c>
      <c r="H146" s="24" t="s">
        <v>3921</v>
      </c>
    </row>
    <row r="147" spans="1:8" ht="38.25">
      <c r="A147" s="24">
        <v>14</v>
      </c>
      <c r="B147" s="287" t="s">
        <v>3919</v>
      </c>
      <c r="C147" s="6" t="s">
        <v>373</v>
      </c>
      <c r="D147" s="40" t="s">
        <v>734</v>
      </c>
      <c r="E147" s="24">
        <v>0.01</v>
      </c>
      <c r="F147" s="24" t="s">
        <v>4487</v>
      </c>
      <c r="G147" s="24" t="s">
        <v>3932</v>
      </c>
      <c r="H147" s="24" t="s">
        <v>3972</v>
      </c>
    </row>
    <row r="148" spans="1:8" ht="38.25">
      <c r="A148" s="24">
        <v>15</v>
      </c>
      <c r="B148" s="287" t="s">
        <v>3934</v>
      </c>
      <c r="C148" s="6" t="s">
        <v>373</v>
      </c>
      <c r="D148" s="40" t="s">
        <v>734</v>
      </c>
      <c r="E148" s="24">
        <v>0.01</v>
      </c>
      <c r="F148" s="24" t="s">
        <v>4488</v>
      </c>
      <c r="G148" s="24" t="s">
        <v>3935</v>
      </c>
      <c r="H148" s="24" t="s">
        <v>3972</v>
      </c>
    </row>
    <row r="149" spans="1:8" ht="38.25">
      <c r="A149" s="24">
        <v>16</v>
      </c>
      <c r="B149" s="287" t="s">
        <v>3936</v>
      </c>
      <c r="C149" s="6" t="s">
        <v>373</v>
      </c>
      <c r="D149" s="40" t="s">
        <v>734</v>
      </c>
      <c r="E149" s="24">
        <v>0.5</v>
      </c>
      <c r="F149" s="24" t="s">
        <v>3937</v>
      </c>
      <c r="G149" s="24" t="s">
        <v>3938</v>
      </c>
      <c r="H149" s="24" t="s">
        <v>3972</v>
      </c>
    </row>
    <row r="150" spans="1:8" ht="38.25">
      <c r="A150" s="24">
        <v>17</v>
      </c>
      <c r="B150" s="287" t="s">
        <v>3939</v>
      </c>
      <c r="C150" s="6" t="s">
        <v>373</v>
      </c>
      <c r="D150" s="40" t="s">
        <v>734</v>
      </c>
      <c r="E150" s="24">
        <v>8.9</v>
      </c>
      <c r="F150" s="24" t="s">
        <v>4489</v>
      </c>
      <c r="G150" s="24" t="s">
        <v>3940</v>
      </c>
      <c r="H150" s="24" t="s">
        <v>3941</v>
      </c>
    </row>
    <row r="151" spans="1:8" ht="51">
      <c r="A151" s="24">
        <v>18</v>
      </c>
      <c r="B151" s="287" t="s">
        <v>3942</v>
      </c>
      <c r="C151" s="6" t="s">
        <v>373</v>
      </c>
      <c r="D151" s="40" t="s">
        <v>734</v>
      </c>
      <c r="E151" s="24">
        <v>1.5</v>
      </c>
      <c r="F151" s="24" t="s">
        <v>4490</v>
      </c>
      <c r="G151" s="24" t="s">
        <v>3841</v>
      </c>
      <c r="H151" s="24" t="s">
        <v>3933</v>
      </c>
    </row>
    <row r="152" spans="1:8" ht="51">
      <c r="A152" s="24">
        <v>19</v>
      </c>
      <c r="B152" s="287" t="s">
        <v>3942</v>
      </c>
      <c r="C152" s="6" t="s">
        <v>373</v>
      </c>
      <c r="D152" s="40" t="s">
        <v>734</v>
      </c>
      <c r="E152" s="24">
        <v>1</v>
      </c>
      <c r="F152" s="24" t="s">
        <v>4491</v>
      </c>
      <c r="G152" s="24" t="s">
        <v>3841</v>
      </c>
      <c r="H152" s="24" t="s">
        <v>3717</v>
      </c>
    </row>
    <row r="153" spans="1:8" ht="114.75">
      <c r="A153" s="24">
        <v>20</v>
      </c>
      <c r="B153" s="287" t="s">
        <v>3943</v>
      </c>
      <c r="C153" s="6" t="s">
        <v>373</v>
      </c>
      <c r="D153" s="40" t="s">
        <v>734</v>
      </c>
      <c r="E153" s="24">
        <v>3</v>
      </c>
      <c r="F153" s="24" t="s">
        <v>4492</v>
      </c>
      <c r="G153" s="24" t="s">
        <v>3768</v>
      </c>
      <c r="H153" s="24" t="s">
        <v>4493</v>
      </c>
    </row>
    <row r="154" spans="1:8" ht="51">
      <c r="A154" s="24">
        <v>21</v>
      </c>
      <c r="B154" s="287" t="s">
        <v>3944</v>
      </c>
      <c r="C154" s="6" t="s">
        <v>373</v>
      </c>
      <c r="D154" s="40" t="s">
        <v>734</v>
      </c>
      <c r="E154" s="24">
        <v>2</v>
      </c>
      <c r="F154" s="24" t="s">
        <v>4494</v>
      </c>
      <c r="G154" s="24" t="s">
        <v>3768</v>
      </c>
      <c r="H154" s="24" t="s">
        <v>4495</v>
      </c>
    </row>
    <row r="155" spans="1:8" ht="38.25">
      <c r="A155" s="24">
        <v>22</v>
      </c>
      <c r="B155" s="287" t="s">
        <v>3945</v>
      </c>
      <c r="C155" s="6" t="s">
        <v>373</v>
      </c>
      <c r="D155" s="40" t="s">
        <v>734</v>
      </c>
      <c r="E155" s="24">
        <v>1</v>
      </c>
      <c r="F155" s="24" t="s">
        <v>4496</v>
      </c>
      <c r="G155" s="24" t="s">
        <v>3721</v>
      </c>
      <c r="H155" s="24" t="s">
        <v>3717</v>
      </c>
    </row>
    <row r="156" spans="1:8" ht="51">
      <c r="A156" s="24">
        <v>23</v>
      </c>
      <c r="B156" s="287" t="s">
        <v>3946</v>
      </c>
      <c r="C156" s="6" t="s">
        <v>373</v>
      </c>
      <c r="D156" s="40" t="s">
        <v>734</v>
      </c>
      <c r="E156" s="24">
        <v>3</v>
      </c>
      <c r="F156" s="24" t="s">
        <v>4497</v>
      </c>
      <c r="G156" s="24" t="s">
        <v>3755</v>
      </c>
      <c r="H156" s="24" t="s">
        <v>3717</v>
      </c>
    </row>
    <row r="157" spans="1:8" ht="51">
      <c r="A157" s="24">
        <v>24</v>
      </c>
      <c r="B157" s="287" t="s">
        <v>3946</v>
      </c>
      <c r="C157" s="6" t="s">
        <v>373</v>
      </c>
      <c r="D157" s="40" t="s">
        <v>734</v>
      </c>
      <c r="E157" s="24">
        <v>2</v>
      </c>
      <c r="F157" s="24" t="s">
        <v>4498</v>
      </c>
      <c r="G157" s="24" t="s">
        <v>3841</v>
      </c>
      <c r="H157" s="24" t="s">
        <v>3717</v>
      </c>
    </row>
    <row r="158" spans="1:8" ht="76.5">
      <c r="A158" s="24">
        <v>25</v>
      </c>
      <c r="B158" s="287" t="s">
        <v>3946</v>
      </c>
      <c r="C158" s="6" t="s">
        <v>373</v>
      </c>
      <c r="D158" s="40" t="s">
        <v>734</v>
      </c>
      <c r="E158" s="24">
        <v>2</v>
      </c>
      <c r="F158" s="24" t="s">
        <v>4499</v>
      </c>
      <c r="G158" s="24" t="s">
        <v>3768</v>
      </c>
      <c r="H158" s="24" t="s">
        <v>4500</v>
      </c>
    </row>
    <row r="159" spans="1:8" ht="51">
      <c r="A159" s="24">
        <v>26</v>
      </c>
      <c r="B159" s="287" t="s">
        <v>3928</v>
      </c>
      <c r="C159" s="6" t="s">
        <v>373</v>
      </c>
      <c r="D159" s="40" t="s">
        <v>734</v>
      </c>
      <c r="E159" s="24">
        <v>6</v>
      </c>
      <c r="F159" s="24" t="s">
        <v>4501</v>
      </c>
      <c r="G159" s="24" t="s">
        <v>3721</v>
      </c>
      <c r="H159" s="24" t="s">
        <v>3921</v>
      </c>
    </row>
    <row r="160" spans="1:8" ht="76.5">
      <c r="A160" s="24">
        <v>27</v>
      </c>
      <c r="B160" s="287" t="s">
        <v>3928</v>
      </c>
      <c r="C160" s="6" t="s">
        <v>373</v>
      </c>
      <c r="D160" s="40" t="s">
        <v>734</v>
      </c>
      <c r="E160" s="24">
        <v>9</v>
      </c>
      <c r="F160" s="24" t="s">
        <v>4502</v>
      </c>
      <c r="G160" s="24" t="s">
        <v>3841</v>
      </c>
      <c r="H160" s="24" t="s">
        <v>3921</v>
      </c>
    </row>
    <row r="161" spans="1:8" ht="38.25">
      <c r="A161" s="24">
        <v>28</v>
      </c>
      <c r="B161" s="287" t="s">
        <v>3947</v>
      </c>
      <c r="C161" s="6" t="s">
        <v>373</v>
      </c>
      <c r="D161" s="40" t="s">
        <v>734</v>
      </c>
      <c r="E161" s="24">
        <v>3</v>
      </c>
      <c r="F161" s="24" t="s">
        <v>4503</v>
      </c>
      <c r="G161" s="24" t="s">
        <v>3948</v>
      </c>
      <c r="H161" s="24" t="s">
        <v>3921</v>
      </c>
    </row>
    <row r="162" spans="1:8" ht="51">
      <c r="A162" s="24">
        <v>29</v>
      </c>
      <c r="B162" s="287" t="s">
        <v>3949</v>
      </c>
      <c r="C162" s="6" t="s">
        <v>373</v>
      </c>
      <c r="D162" s="40" t="s">
        <v>734</v>
      </c>
      <c r="E162" s="24">
        <v>0.5</v>
      </c>
      <c r="F162" s="24" t="s">
        <v>4504</v>
      </c>
      <c r="G162" s="24" t="s">
        <v>3721</v>
      </c>
      <c r="H162" s="24" t="s">
        <v>4505</v>
      </c>
    </row>
    <row r="163" spans="1:8" ht="38.25">
      <c r="A163" s="24">
        <v>30</v>
      </c>
      <c r="B163" s="287" t="s">
        <v>3919</v>
      </c>
      <c r="C163" s="6" t="s">
        <v>373</v>
      </c>
      <c r="D163" s="40" t="s">
        <v>734</v>
      </c>
      <c r="E163" s="24">
        <v>0.01</v>
      </c>
      <c r="F163" s="24" t="s">
        <v>4506</v>
      </c>
      <c r="G163" s="24" t="s">
        <v>3951</v>
      </c>
      <c r="H163" s="24" t="s">
        <v>4505</v>
      </c>
    </row>
    <row r="164" spans="1:8" ht="25.5">
      <c r="A164" s="24">
        <v>31</v>
      </c>
      <c r="B164" s="287" t="s">
        <v>3919</v>
      </c>
      <c r="C164" s="6" t="s">
        <v>373</v>
      </c>
      <c r="D164" s="40" t="s">
        <v>734</v>
      </c>
      <c r="E164" s="24">
        <v>0.01</v>
      </c>
      <c r="F164" s="24" t="s">
        <v>4507</v>
      </c>
      <c r="G164" s="24" t="s">
        <v>3952</v>
      </c>
      <c r="H164" s="24" t="s">
        <v>3950</v>
      </c>
    </row>
    <row r="165" spans="1:8" ht="38.25">
      <c r="A165" s="24">
        <v>32</v>
      </c>
      <c r="B165" s="287" t="s">
        <v>3919</v>
      </c>
      <c r="C165" s="6" t="s">
        <v>373</v>
      </c>
      <c r="D165" s="40" t="s">
        <v>734</v>
      </c>
      <c r="E165" s="24">
        <v>0.01</v>
      </c>
      <c r="F165" s="24" t="s">
        <v>4508</v>
      </c>
      <c r="G165" s="24" t="s">
        <v>3953</v>
      </c>
      <c r="H165" s="24" t="s">
        <v>3921</v>
      </c>
    </row>
    <row r="166" spans="1:8" ht="63.75">
      <c r="A166" s="24">
        <v>33</v>
      </c>
      <c r="B166" s="287" t="s">
        <v>3943</v>
      </c>
      <c r="C166" s="6" t="s">
        <v>373</v>
      </c>
      <c r="D166" s="40" t="s">
        <v>734</v>
      </c>
      <c r="E166" s="24">
        <v>0.5</v>
      </c>
      <c r="F166" s="24" t="s">
        <v>4509</v>
      </c>
      <c r="G166" s="24" t="s">
        <v>3954</v>
      </c>
      <c r="H166" s="24" t="s">
        <v>3921</v>
      </c>
    </row>
    <row r="167" spans="1:8" ht="38.25">
      <c r="A167" s="24">
        <v>34</v>
      </c>
      <c r="B167" s="287" t="s">
        <v>3919</v>
      </c>
      <c r="C167" s="6" t="s">
        <v>373</v>
      </c>
      <c r="D167" s="40" t="s">
        <v>734</v>
      </c>
      <c r="E167" s="24" t="s">
        <v>3920</v>
      </c>
      <c r="F167" s="24" t="s">
        <v>4510</v>
      </c>
      <c r="G167" s="24" t="s">
        <v>3956</v>
      </c>
      <c r="H167" s="24" t="s">
        <v>3921</v>
      </c>
    </row>
    <row r="168" spans="1:8" ht="38.25">
      <c r="A168" s="24">
        <v>35</v>
      </c>
      <c r="B168" s="287" t="s">
        <v>3957</v>
      </c>
      <c r="C168" s="6" t="s">
        <v>373</v>
      </c>
      <c r="D168" s="40" t="s">
        <v>734</v>
      </c>
      <c r="E168" s="24">
        <v>0.02</v>
      </c>
      <c r="F168" s="24" t="s">
        <v>4511</v>
      </c>
      <c r="G168" s="24" t="s">
        <v>3958</v>
      </c>
      <c r="H168" s="24" t="s">
        <v>4505</v>
      </c>
    </row>
    <row r="169" spans="1:8" ht="38.25">
      <c r="A169" s="24">
        <v>36</v>
      </c>
      <c r="B169" s="287" t="s">
        <v>3919</v>
      </c>
      <c r="C169" s="6" t="s">
        <v>373</v>
      </c>
      <c r="D169" s="40" t="s">
        <v>734</v>
      </c>
      <c r="E169" s="24">
        <v>0.01</v>
      </c>
      <c r="F169" s="24" t="s">
        <v>4512</v>
      </c>
      <c r="G169" s="24" t="s">
        <v>3959</v>
      </c>
      <c r="H169" s="24" t="s">
        <v>3921</v>
      </c>
    </row>
    <row r="170" spans="1:8" ht="38.25">
      <c r="A170" s="24">
        <v>37</v>
      </c>
      <c r="B170" s="287" t="s">
        <v>3960</v>
      </c>
      <c r="C170" s="6" t="s">
        <v>373</v>
      </c>
      <c r="D170" s="40" t="s">
        <v>734</v>
      </c>
      <c r="E170" s="24">
        <v>0.1</v>
      </c>
      <c r="F170" s="24" t="s">
        <v>4513</v>
      </c>
      <c r="G170" s="24" t="s">
        <v>3961</v>
      </c>
      <c r="H170" s="24" t="s">
        <v>3921</v>
      </c>
    </row>
    <row r="171" spans="1:8" ht="63.75">
      <c r="A171" s="24">
        <v>38</v>
      </c>
      <c r="B171" s="287" t="s">
        <v>3962</v>
      </c>
      <c r="C171" s="6" t="s">
        <v>373</v>
      </c>
      <c r="D171" s="40" t="s">
        <v>734</v>
      </c>
      <c r="E171" s="24">
        <v>13</v>
      </c>
      <c r="F171" s="24" t="s">
        <v>4514</v>
      </c>
      <c r="G171" s="24" t="s">
        <v>3963</v>
      </c>
      <c r="H171" s="24" t="s">
        <v>3964</v>
      </c>
    </row>
    <row r="172" spans="1:8" ht="25.5">
      <c r="A172" s="24">
        <v>39</v>
      </c>
      <c r="B172" s="287" t="s">
        <v>3965</v>
      </c>
      <c r="C172" s="6" t="s">
        <v>373</v>
      </c>
      <c r="D172" s="40" t="s">
        <v>734</v>
      </c>
      <c r="E172" s="24">
        <v>1.81</v>
      </c>
      <c r="F172" s="24" t="s">
        <v>4515</v>
      </c>
      <c r="G172" s="24" t="s">
        <v>3966</v>
      </c>
      <c r="H172" s="24" t="s">
        <v>3793</v>
      </c>
    </row>
    <row r="173" spans="1:8" ht="25.5">
      <c r="A173" s="24">
        <v>40</v>
      </c>
      <c r="B173" s="287" t="s">
        <v>3967</v>
      </c>
      <c r="C173" s="6" t="s">
        <v>373</v>
      </c>
      <c r="D173" s="40" t="s">
        <v>734</v>
      </c>
      <c r="E173" s="24">
        <v>1.6000000000000001E-3</v>
      </c>
      <c r="F173" s="24" t="s">
        <v>3968</v>
      </c>
      <c r="G173" s="24" t="s">
        <v>3969</v>
      </c>
      <c r="H173" s="24" t="s">
        <v>3822</v>
      </c>
    </row>
    <row r="174" spans="1:8">
      <c r="A174" s="327"/>
      <c r="B174" s="586" t="s">
        <v>4718</v>
      </c>
      <c r="C174" s="331">
        <v>40</v>
      </c>
      <c r="D174" s="587"/>
      <c r="E174" s="327">
        <f>SUM(E134:E173)</f>
        <v>87.151600000000016</v>
      </c>
      <c r="F174" s="327"/>
      <c r="G174" s="327"/>
      <c r="H174" s="327"/>
    </row>
    <row r="175" spans="1:8" ht="63.75">
      <c r="A175" s="24">
        <v>1</v>
      </c>
      <c r="B175" s="287" t="s">
        <v>3970</v>
      </c>
      <c r="C175" s="6" t="s">
        <v>373</v>
      </c>
      <c r="D175" s="40" t="s">
        <v>2863</v>
      </c>
      <c r="E175" s="24">
        <v>1</v>
      </c>
      <c r="F175" s="24" t="s">
        <v>4516</v>
      </c>
      <c r="G175" s="24" t="s">
        <v>3746</v>
      </c>
      <c r="H175" s="24" t="s">
        <v>3793</v>
      </c>
    </row>
    <row r="176" spans="1:8">
      <c r="A176" s="327"/>
      <c r="B176" s="586" t="s">
        <v>4719</v>
      </c>
      <c r="C176" s="331">
        <v>1</v>
      </c>
      <c r="D176" s="587"/>
      <c r="E176" s="327">
        <f>SUM(E175)</f>
        <v>1</v>
      </c>
      <c r="F176" s="327"/>
      <c r="G176" s="327"/>
      <c r="H176" s="327"/>
    </row>
    <row r="177" spans="1:8" ht="51">
      <c r="A177" s="24">
        <v>1</v>
      </c>
      <c r="B177" s="287" t="s">
        <v>3971</v>
      </c>
      <c r="C177" s="6" t="s">
        <v>373</v>
      </c>
      <c r="D177" s="40" t="s">
        <v>4720</v>
      </c>
      <c r="E177" s="24">
        <v>0.19</v>
      </c>
      <c r="F177" s="24" t="s">
        <v>4517</v>
      </c>
      <c r="G177" s="24" t="s">
        <v>3769</v>
      </c>
      <c r="H177" s="24" t="s">
        <v>3972</v>
      </c>
    </row>
    <row r="178" spans="1:8" ht="51">
      <c r="A178" s="24">
        <v>2</v>
      </c>
      <c r="B178" s="287" t="s">
        <v>3973</v>
      </c>
      <c r="C178" s="6" t="s">
        <v>373</v>
      </c>
      <c r="D178" s="40" t="s">
        <v>4720</v>
      </c>
      <c r="E178" s="24">
        <v>0.4</v>
      </c>
      <c r="F178" s="24" t="s">
        <v>4518</v>
      </c>
      <c r="G178" s="24" t="s">
        <v>3802</v>
      </c>
      <c r="H178" s="24" t="s">
        <v>3972</v>
      </c>
    </row>
    <row r="179" spans="1:8" ht="63.75">
      <c r="A179" s="24">
        <v>3</v>
      </c>
      <c r="B179" s="287" t="s">
        <v>3974</v>
      </c>
      <c r="C179" s="6" t="s">
        <v>373</v>
      </c>
      <c r="D179" s="40" t="s">
        <v>4720</v>
      </c>
      <c r="E179" s="24">
        <v>1.4</v>
      </c>
      <c r="F179" s="24" t="s">
        <v>4519</v>
      </c>
      <c r="G179" s="24" t="s">
        <v>3744</v>
      </c>
      <c r="H179" s="24" t="s">
        <v>3972</v>
      </c>
    </row>
    <row r="180" spans="1:8" ht="51">
      <c r="A180" s="24">
        <v>4</v>
      </c>
      <c r="B180" s="287" t="s">
        <v>3975</v>
      </c>
      <c r="C180" s="6" t="s">
        <v>373</v>
      </c>
      <c r="D180" s="40" t="s">
        <v>4720</v>
      </c>
      <c r="E180" s="24">
        <v>0.2</v>
      </c>
      <c r="F180" s="24" t="s">
        <v>4520</v>
      </c>
      <c r="G180" s="24" t="s">
        <v>3744</v>
      </c>
      <c r="H180" s="24" t="s">
        <v>3972</v>
      </c>
    </row>
    <row r="181" spans="1:8" ht="38.25">
      <c r="A181" s="24">
        <v>5</v>
      </c>
      <c r="B181" s="287" t="s">
        <v>3976</v>
      </c>
      <c r="C181" s="6" t="s">
        <v>373</v>
      </c>
      <c r="D181" s="40" t="s">
        <v>4720</v>
      </c>
      <c r="E181" s="24">
        <v>0.7</v>
      </c>
      <c r="F181" s="24" t="s">
        <v>4521</v>
      </c>
      <c r="G181" s="24" t="s">
        <v>3977</v>
      </c>
      <c r="H181" s="24" t="s">
        <v>4522</v>
      </c>
    </row>
    <row r="182" spans="1:8" ht="51">
      <c r="A182" s="24">
        <v>6</v>
      </c>
      <c r="B182" s="287" t="s">
        <v>3978</v>
      </c>
      <c r="C182" s="6" t="s">
        <v>373</v>
      </c>
      <c r="D182" s="40" t="s">
        <v>4720</v>
      </c>
      <c r="E182" s="24">
        <v>3</v>
      </c>
      <c r="F182" s="24" t="s">
        <v>4523</v>
      </c>
      <c r="G182" s="24" t="s">
        <v>4188</v>
      </c>
      <c r="H182" s="24" t="s">
        <v>4524</v>
      </c>
    </row>
    <row r="183" spans="1:8" ht="51">
      <c r="A183" s="24">
        <v>7</v>
      </c>
      <c r="B183" s="287" t="s">
        <v>3979</v>
      </c>
      <c r="C183" s="6" t="s">
        <v>373</v>
      </c>
      <c r="D183" s="40" t="s">
        <v>4720</v>
      </c>
      <c r="E183" s="24">
        <v>1.9</v>
      </c>
      <c r="F183" s="24" t="s">
        <v>4525</v>
      </c>
      <c r="G183" s="24" t="s">
        <v>3744</v>
      </c>
      <c r="H183" s="24" t="s">
        <v>3980</v>
      </c>
    </row>
    <row r="184" spans="1:8" ht="51">
      <c r="A184" s="24">
        <v>8</v>
      </c>
      <c r="B184" s="287" t="s">
        <v>3981</v>
      </c>
      <c r="C184" s="6" t="s">
        <v>373</v>
      </c>
      <c r="D184" s="40" t="s">
        <v>4720</v>
      </c>
      <c r="E184" s="24">
        <v>1.4</v>
      </c>
      <c r="F184" s="24" t="s">
        <v>4526</v>
      </c>
      <c r="G184" s="24" t="s">
        <v>3815</v>
      </c>
      <c r="H184" s="24" t="s">
        <v>4524</v>
      </c>
    </row>
    <row r="185" spans="1:8" ht="38.25">
      <c r="A185" s="24">
        <v>9</v>
      </c>
      <c r="B185" s="287" t="s">
        <v>3982</v>
      </c>
      <c r="C185" s="6" t="s">
        <v>373</v>
      </c>
      <c r="D185" s="40" t="s">
        <v>4720</v>
      </c>
      <c r="E185" s="24">
        <v>2.6</v>
      </c>
      <c r="F185" s="24" t="s">
        <v>4527</v>
      </c>
      <c r="G185" s="24" t="s">
        <v>3940</v>
      </c>
      <c r="H185" s="24" t="s">
        <v>4524</v>
      </c>
    </row>
    <row r="186" spans="1:8" ht="63.75">
      <c r="A186" s="24">
        <v>10</v>
      </c>
      <c r="B186" s="287" t="s">
        <v>3983</v>
      </c>
      <c r="C186" s="6" t="s">
        <v>373</v>
      </c>
      <c r="D186" s="40" t="s">
        <v>4720</v>
      </c>
      <c r="E186" s="24">
        <v>0.97</v>
      </c>
      <c r="F186" s="24" t="s">
        <v>4528</v>
      </c>
      <c r="G186" s="24" t="s">
        <v>3741</v>
      </c>
      <c r="H186" s="24" t="s">
        <v>3972</v>
      </c>
    </row>
    <row r="187" spans="1:8" ht="63.75">
      <c r="A187" s="24">
        <v>11</v>
      </c>
      <c r="B187" s="287" t="s">
        <v>3984</v>
      </c>
      <c r="C187" s="6" t="s">
        <v>373</v>
      </c>
      <c r="D187" s="40" t="s">
        <v>4720</v>
      </c>
      <c r="E187" s="24">
        <v>0.12</v>
      </c>
      <c r="F187" s="24" t="s">
        <v>4529</v>
      </c>
      <c r="G187" s="24" t="s">
        <v>3985</v>
      </c>
      <c r="H187" s="24" t="s">
        <v>3972</v>
      </c>
    </row>
    <row r="188" spans="1:8" ht="38.25">
      <c r="A188" s="24">
        <v>12</v>
      </c>
      <c r="B188" s="287" t="s">
        <v>3986</v>
      </c>
      <c r="C188" s="6" t="s">
        <v>373</v>
      </c>
      <c r="D188" s="40" t="s">
        <v>4720</v>
      </c>
      <c r="E188" s="24">
        <v>0.3</v>
      </c>
      <c r="F188" s="24" t="s">
        <v>4530</v>
      </c>
      <c r="G188" s="24" t="s">
        <v>3987</v>
      </c>
      <c r="H188" s="24" t="s">
        <v>3972</v>
      </c>
    </row>
    <row r="189" spans="1:8" ht="76.5">
      <c r="A189" s="24">
        <v>13</v>
      </c>
      <c r="B189" s="287" t="s">
        <v>3988</v>
      </c>
      <c r="C189" s="6" t="s">
        <v>373</v>
      </c>
      <c r="D189" s="40" t="s">
        <v>4720</v>
      </c>
      <c r="E189" s="24">
        <v>0.25</v>
      </c>
      <c r="F189" s="24" t="s">
        <v>3989</v>
      </c>
      <c r="G189" s="24" t="s">
        <v>3768</v>
      </c>
      <c r="H189" s="24" t="s">
        <v>4531</v>
      </c>
    </row>
    <row r="190" spans="1:8" ht="38.25">
      <c r="A190" s="24">
        <v>14</v>
      </c>
      <c r="B190" s="287" t="s">
        <v>3990</v>
      </c>
      <c r="C190" s="6" t="s">
        <v>373</v>
      </c>
      <c r="D190" s="40" t="s">
        <v>4720</v>
      </c>
      <c r="E190" s="24">
        <v>3.9</v>
      </c>
      <c r="F190" s="24" t="s">
        <v>4532</v>
      </c>
      <c r="G190" s="24" t="s">
        <v>3991</v>
      </c>
      <c r="H190" s="24" t="s">
        <v>3992</v>
      </c>
    </row>
    <row r="191" spans="1:8" ht="25.5">
      <c r="A191" s="24">
        <v>15</v>
      </c>
      <c r="B191" s="287" t="s">
        <v>3993</v>
      </c>
      <c r="C191" s="6" t="s">
        <v>373</v>
      </c>
      <c r="D191" s="40" t="s">
        <v>4720</v>
      </c>
      <c r="E191" s="24">
        <v>2</v>
      </c>
      <c r="F191" s="24" t="s">
        <v>4533</v>
      </c>
      <c r="G191" s="24" t="s">
        <v>3994</v>
      </c>
      <c r="H191" s="24" t="s">
        <v>3995</v>
      </c>
    </row>
    <row r="192" spans="1:8" ht="38.25">
      <c r="A192" s="24">
        <v>16</v>
      </c>
      <c r="B192" s="287" t="s">
        <v>3996</v>
      </c>
      <c r="C192" s="6" t="s">
        <v>373</v>
      </c>
      <c r="D192" s="40" t="s">
        <v>4720</v>
      </c>
      <c r="E192" s="24">
        <v>2.7</v>
      </c>
      <c r="F192" s="24" t="s">
        <v>4534</v>
      </c>
      <c r="G192" s="24" t="s">
        <v>1127</v>
      </c>
      <c r="H192" s="24" t="s">
        <v>3992</v>
      </c>
    </row>
    <row r="193" spans="1:8" ht="38.25">
      <c r="A193" s="24">
        <v>17</v>
      </c>
      <c r="B193" s="287" t="s">
        <v>3996</v>
      </c>
      <c r="C193" s="6" t="s">
        <v>373</v>
      </c>
      <c r="D193" s="40" t="s">
        <v>4720</v>
      </c>
      <c r="E193" s="24">
        <v>2.5</v>
      </c>
      <c r="F193" s="24" t="s">
        <v>4535</v>
      </c>
      <c r="G193" s="24" t="s">
        <v>3997</v>
      </c>
      <c r="H193" s="24" t="s">
        <v>3992</v>
      </c>
    </row>
    <row r="194" spans="1:8" ht="76.5">
      <c r="A194" s="24">
        <v>18</v>
      </c>
      <c r="B194" s="287" t="s">
        <v>3998</v>
      </c>
      <c r="C194" s="6" t="s">
        <v>373</v>
      </c>
      <c r="D194" s="40" t="s">
        <v>4720</v>
      </c>
      <c r="E194" s="24">
        <v>0.68</v>
      </c>
      <c r="F194" s="24" t="s">
        <v>3989</v>
      </c>
      <c r="G194" s="24" t="s">
        <v>3768</v>
      </c>
      <c r="H194" s="24" t="s">
        <v>4536</v>
      </c>
    </row>
    <row r="195" spans="1:8" ht="76.5">
      <c r="A195" s="24">
        <v>19</v>
      </c>
      <c r="B195" s="287" t="s">
        <v>3999</v>
      </c>
      <c r="C195" s="6" t="s">
        <v>373</v>
      </c>
      <c r="D195" s="40" t="s">
        <v>4720</v>
      </c>
      <c r="E195" s="24">
        <v>0.37</v>
      </c>
      <c r="F195" s="24" t="s">
        <v>4537</v>
      </c>
      <c r="G195" s="24" t="s">
        <v>3768</v>
      </c>
      <c r="H195" s="24" t="s">
        <v>4538</v>
      </c>
    </row>
    <row r="196" spans="1:8" ht="38.25">
      <c r="A196" s="24">
        <v>20</v>
      </c>
      <c r="B196" s="287" t="s">
        <v>4000</v>
      </c>
      <c r="C196" s="6" t="s">
        <v>373</v>
      </c>
      <c r="D196" s="40" t="s">
        <v>4720</v>
      </c>
      <c r="E196" s="24">
        <v>0.75</v>
      </c>
      <c r="F196" s="24" t="s">
        <v>4539</v>
      </c>
      <c r="G196" s="24" t="s">
        <v>3940</v>
      </c>
      <c r="H196" s="24" t="s">
        <v>3992</v>
      </c>
    </row>
    <row r="197" spans="1:8" ht="38.25">
      <c r="A197" s="24">
        <v>21</v>
      </c>
      <c r="B197" s="287" t="s">
        <v>4001</v>
      </c>
      <c r="C197" s="6" t="s">
        <v>373</v>
      </c>
      <c r="D197" s="40" t="s">
        <v>4720</v>
      </c>
      <c r="E197" s="24">
        <v>1.35</v>
      </c>
      <c r="F197" s="24" t="s">
        <v>4540</v>
      </c>
      <c r="G197" s="24" t="s">
        <v>4002</v>
      </c>
      <c r="H197" s="24" t="s">
        <v>3992</v>
      </c>
    </row>
    <row r="198" spans="1:8" ht="63.75">
      <c r="A198" s="24">
        <v>22</v>
      </c>
      <c r="B198" s="287" t="s">
        <v>4003</v>
      </c>
      <c r="C198" s="6" t="s">
        <v>373</v>
      </c>
      <c r="D198" s="40" t="s">
        <v>4720</v>
      </c>
      <c r="E198" s="24">
        <v>1</v>
      </c>
      <c r="F198" s="24" t="s">
        <v>4541</v>
      </c>
      <c r="G198" s="24" t="s">
        <v>3802</v>
      </c>
      <c r="H198" s="24" t="s">
        <v>4004</v>
      </c>
    </row>
    <row r="199" spans="1:8" ht="38.25">
      <c r="A199" s="24">
        <v>23</v>
      </c>
      <c r="B199" s="287" t="s">
        <v>4005</v>
      </c>
      <c r="C199" s="6" t="s">
        <v>373</v>
      </c>
      <c r="D199" s="40" t="s">
        <v>4720</v>
      </c>
      <c r="E199" s="24">
        <v>2.34</v>
      </c>
      <c r="F199" s="24" t="s">
        <v>4542</v>
      </c>
      <c r="G199" s="24" t="s">
        <v>3741</v>
      </c>
      <c r="H199" s="24" t="s">
        <v>3992</v>
      </c>
    </row>
    <row r="200" spans="1:8">
      <c r="A200" s="327"/>
      <c r="B200" s="586" t="s">
        <v>3709</v>
      </c>
      <c r="C200" s="331">
        <v>23</v>
      </c>
      <c r="D200" s="587"/>
      <c r="E200" s="327">
        <f>SUM(E177:E199)</f>
        <v>31.02</v>
      </c>
      <c r="F200" s="327"/>
      <c r="G200" s="327"/>
      <c r="H200" s="327"/>
    </row>
    <row r="201" spans="1:8">
      <c r="A201" s="346" t="s">
        <v>2867</v>
      </c>
      <c r="B201" s="347"/>
      <c r="C201" s="347"/>
      <c r="D201" s="347"/>
      <c r="E201" s="347"/>
      <c r="F201" s="347"/>
      <c r="G201" s="347"/>
      <c r="H201" s="348"/>
    </row>
    <row r="202" spans="1:8">
      <c r="A202" s="346" t="s">
        <v>4006</v>
      </c>
      <c r="B202" s="347"/>
      <c r="C202" s="347"/>
      <c r="D202" s="347"/>
      <c r="E202" s="347"/>
      <c r="F202" s="347"/>
      <c r="G202" s="347"/>
      <c r="H202" s="348"/>
    </row>
    <row r="203" spans="1:8" ht="51">
      <c r="A203" s="24">
        <v>1</v>
      </c>
      <c r="B203" s="287" t="s">
        <v>4007</v>
      </c>
      <c r="C203" s="6" t="s">
        <v>373</v>
      </c>
      <c r="D203" s="40" t="s">
        <v>4720</v>
      </c>
      <c r="E203" s="24">
        <v>1</v>
      </c>
      <c r="F203" s="24" t="s">
        <v>4543</v>
      </c>
      <c r="G203" s="24" t="s">
        <v>3832</v>
      </c>
      <c r="H203" s="24" t="s">
        <v>4008</v>
      </c>
    </row>
    <row r="204" spans="1:8" ht="51">
      <c r="A204" s="24">
        <v>2</v>
      </c>
      <c r="B204" s="287" t="s">
        <v>4009</v>
      </c>
      <c r="C204" s="6" t="s">
        <v>373</v>
      </c>
      <c r="D204" s="40" t="s">
        <v>4720</v>
      </c>
      <c r="E204" s="24">
        <v>0.5</v>
      </c>
      <c r="F204" s="24" t="s">
        <v>4544</v>
      </c>
      <c r="G204" s="24" t="s">
        <v>4010</v>
      </c>
      <c r="H204" s="24" t="s">
        <v>4008</v>
      </c>
    </row>
    <row r="205" spans="1:8" ht="63.75">
      <c r="A205" s="24">
        <v>3</v>
      </c>
      <c r="B205" s="287" t="s">
        <v>4011</v>
      </c>
      <c r="C205" s="6" t="s">
        <v>373</v>
      </c>
      <c r="D205" s="40" t="s">
        <v>4720</v>
      </c>
      <c r="E205" s="24">
        <v>0.3</v>
      </c>
      <c r="F205" s="24" t="s">
        <v>4545</v>
      </c>
      <c r="G205" s="24" t="s">
        <v>3801</v>
      </c>
      <c r="H205" s="24" t="s">
        <v>4008</v>
      </c>
    </row>
    <row r="206" spans="1:8" ht="51">
      <c r="A206" s="24">
        <v>4</v>
      </c>
      <c r="B206" s="287" t="s">
        <v>4007</v>
      </c>
      <c r="C206" s="6" t="s">
        <v>373</v>
      </c>
      <c r="D206" s="40" t="s">
        <v>4720</v>
      </c>
      <c r="E206" s="24">
        <v>0.5</v>
      </c>
      <c r="F206" s="24" t="s">
        <v>4546</v>
      </c>
      <c r="G206" s="24" t="s">
        <v>3801</v>
      </c>
      <c r="H206" s="24" t="s">
        <v>4008</v>
      </c>
    </row>
    <row r="207" spans="1:8" ht="63.75">
      <c r="A207" s="24">
        <v>5</v>
      </c>
      <c r="B207" s="287" t="s">
        <v>4011</v>
      </c>
      <c r="C207" s="6" t="s">
        <v>373</v>
      </c>
      <c r="D207" s="40" t="s">
        <v>4720</v>
      </c>
      <c r="E207" s="24">
        <v>0.5</v>
      </c>
      <c r="F207" s="24" t="s">
        <v>4547</v>
      </c>
      <c r="G207" s="24" t="s">
        <v>3801</v>
      </c>
      <c r="H207" s="24" t="s">
        <v>4012</v>
      </c>
    </row>
    <row r="208" spans="1:8" ht="51">
      <c r="A208" s="24">
        <v>6</v>
      </c>
      <c r="B208" s="287" t="s">
        <v>4013</v>
      </c>
      <c r="C208" s="6" t="s">
        <v>373</v>
      </c>
      <c r="D208" s="40" t="s">
        <v>4720</v>
      </c>
      <c r="E208" s="24">
        <v>0.5</v>
      </c>
      <c r="F208" s="24" t="s">
        <v>4548</v>
      </c>
      <c r="G208" s="24" t="s">
        <v>3801</v>
      </c>
      <c r="H208" s="24" t="s">
        <v>4014</v>
      </c>
    </row>
    <row r="209" spans="1:8" ht="25.5">
      <c r="A209" s="24">
        <v>7</v>
      </c>
      <c r="B209" s="287" t="s">
        <v>4015</v>
      </c>
      <c r="C209" s="6" t="s">
        <v>373</v>
      </c>
      <c r="D209" s="40" t="s">
        <v>4720</v>
      </c>
      <c r="E209" s="24">
        <v>0.3</v>
      </c>
      <c r="F209" s="24" t="s">
        <v>4549</v>
      </c>
      <c r="G209" s="24" t="s">
        <v>4016</v>
      </c>
      <c r="H209" s="24" t="s">
        <v>3995</v>
      </c>
    </row>
    <row r="210" spans="1:8" ht="25.5">
      <c r="A210" s="24">
        <v>8</v>
      </c>
      <c r="B210" s="287" t="s">
        <v>4017</v>
      </c>
      <c r="C210" s="6" t="s">
        <v>373</v>
      </c>
      <c r="D210" s="40" t="s">
        <v>4720</v>
      </c>
      <c r="E210" s="24">
        <v>0.25</v>
      </c>
      <c r="F210" s="24" t="s">
        <v>4018</v>
      </c>
      <c r="G210" s="24" t="s">
        <v>4016</v>
      </c>
      <c r="H210" s="24" t="s">
        <v>3995</v>
      </c>
    </row>
    <row r="211" spans="1:8" ht="51">
      <c r="A211" s="24">
        <v>9</v>
      </c>
      <c r="B211" s="287" t="s">
        <v>4007</v>
      </c>
      <c r="C211" s="6" t="s">
        <v>373</v>
      </c>
      <c r="D211" s="40" t="s">
        <v>4720</v>
      </c>
      <c r="E211" s="24">
        <v>0.5</v>
      </c>
      <c r="F211" s="24" t="s">
        <v>4550</v>
      </c>
      <c r="G211" s="24" t="s">
        <v>3762</v>
      </c>
      <c r="H211" s="24" t="s">
        <v>3995</v>
      </c>
    </row>
    <row r="212" spans="1:8" ht="51">
      <c r="A212" s="24">
        <v>10</v>
      </c>
      <c r="B212" s="287" t="s">
        <v>4011</v>
      </c>
      <c r="C212" s="6" t="s">
        <v>373</v>
      </c>
      <c r="D212" s="40" t="s">
        <v>4720</v>
      </c>
      <c r="E212" s="24">
        <v>0.5</v>
      </c>
      <c r="F212" s="24" t="s">
        <v>4551</v>
      </c>
      <c r="G212" s="24" t="s">
        <v>3762</v>
      </c>
      <c r="H212" s="24" t="s">
        <v>3995</v>
      </c>
    </row>
    <row r="213" spans="1:8" ht="51">
      <c r="A213" s="24">
        <v>11</v>
      </c>
      <c r="B213" s="287" t="s">
        <v>4011</v>
      </c>
      <c r="C213" s="6" t="s">
        <v>373</v>
      </c>
      <c r="D213" s="40" t="s">
        <v>4720</v>
      </c>
      <c r="E213" s="24">
        <v>0.5</v>
      </c>
      <c r="F213" s="24" t="s">
        <v>4552</v>
      </c>
      <c r="G213" s="24" t="s">
        <v>3832</v>
      </c>
      <c r="H213" s="24" t="s">
        <v>4019</v>
      </c>
    </row>
    <row r="214" spans="1:8" ht="25.5">
      <c r="A214" s="24">
        <v>12</v>
      </c>
      <c r="B214" s="287" t="s">
        <v>4007</v>
      </c>
      <c r="C214" s="6" t="s">
        <v>373</v>
      </c>
      <c r="D214" s="40" t="s">
        <v>4720</v>
      </c>
      <c r="E214" s="24">
        <v>0.5</v>
      </c>
      <c r="F214" s="24" t="s">
        <v>4020</v>
      </c>
      <c r="G214" s="24" t="s">
        <v>4021</v>
      </c>
      <c r="H214" s="24" t="s">
        <v>3776</v>
      </c>
    </row>
    <row r="215" spans="1:8" ht="25.5">
      <c r="A215" s="24">
        <v>13</v>
      </c>
      <c r="B215" s="287" t="s">
        <v>4011</v>
      </c>
      <c r="C215" s="6" t="s">
        <v>373</v>
      </c>
      <c r="D215" s="40" t="s">
        <v>4720</v>
      </c>
      <c r="E215" s="24">
        <v>0.5</v>
      </c>
      <c r="F215" s="24" t="s">
        <v>4020</v>
      </c>
      <c r="G215" s="24" t="s">
        <v>3801</v>
      </c>
      <c r="H215" s="24" t="s">
        <v>3995</v>
      </c>
    </row>
    <row r="216" spans="1:8">
      <c r="A216" s="24"/>
      <c r="B216" s="287" t="s">
        <v>3709</v>
      </c>
      <c r="C216" s="6">
        <v>13</v>
      </c>
      <c r="D216" s="40"/>
      <c r="E216" s="24">
        <f>SUM(E203:E215)</f>
        <v>6.35</v>
      </c>
      <c r="F216" s="24"/>
      <c r="G216" s="24"/>
      <c r="H216" s="24"/>
    </row>
    <row r="217" spans="1:8">
      <c r="A217" s="346" t="s">
        <v>3899</v>
      </c>
      <c r="B217" s="347"/>
      <c r="C217" s="347"/>
      <c r="D217" s="347"/>
      <c r="E217" s="347"/>
      <c r="F217" s="347"/>
      <c r="G217" s="347"/>
      <c r="H217" s="348"/>
    </row>
    <row r="218" spans="1:8" ht="25.5">
      <c r="A218" s="24">
        <v>1</v>
      </c>
      <c r="B218" s="287" t="s">
        <v>4007</v>
      </c>
      <c r="C218" s="6" t="s">
        <v>373</v>
      </c>
      <c r="D218" s="40" t="s">
        <v>4720</v>
      </c>
      <c r="E218" s="24">
        <v>0.3</v>
      </c>
      <c r="F218" s="24" t="s">
        <v>4022</v>
      </c>
      <c r="G218" s="24" t="s">
        <v>4023</v>
      </c>
      <c r="H218" s="24" t="s">
        <v>3995</v>
      </c>
    </row>
    <row r="219" spans="1:8" ht="51">
      <c r="A219" s="24">
        <v>2</v>
      </c>
      <c r="B219" s="287" t="s">
        <v>4007</v>
      </c>
      <c r="C219" s="6" t="s">
        <v>373</v>
      </c>
      <c r="D219" s="40" t="s">
        <v>4720</v>
      </c>
      <c r="E219" s="24">
        <v>0.5</v>
      </c>
      <c r="F219" s="24" t="s">
        <v>4553</v>
      </c>
      <c r="G219" s="24" t="s">
        <v>3727</v>
      </c>
      <c r="H219" s="24" t="s">
        <v>3995</v>
      </c>
    </row>
    <row r="220" spans="1:8" ht="51">
      <c r="A220" s="24">
        <v>3</v>
      </c>
      <c r="B220" s="287" t="s">
        <v>4011</v>
      </c>
      <c r="C220" s="6" t="s">
        <v>373</v>
      </c>
      <c r="D220" s="40" t="s">
        <v>4720</v>
      </c>
      <c r="E220" s="24">
        <v>0.5</v>
      </c>
      <c r="F220" s="24" t="s">
        <v>4025</v>
      </c>
      <c r="G220" s="24" t="s">
        <v>3727</v>
      </c>
      <c r="H220" s="24" t="s">
        <v>3995</v>
      </c>
    </row>
    <row r="221" spans="1:8">
      <c r="A221" s="24"/>
      <c r="B221" s="287" t="s">
        <v>3709</v>
      </c>
      <c r="C221" s="6">
        <v>3</v>
      </c>
      <c r="D221" s="40"/>
      <c r="E221" s="24">
        <f>SUM(E218:E220)</f>
        <v>1.3</v>
      </c>
      <c r="F221" s="24"/>
      <c r="G221" s="24"/>
      <c r="H221" s="24"/>
    </row>
    <row r="222" spans="1:8">
      <c r="A222" s="346" t="s">
        <v>4026</v>
      </c>
      <c r="B222" s="347"/>
      <c r="C222" s="347"/>
      <c r="D222" s="347"/>
      <c r="E222" s="347"/>
      <c r="F222" s="347"/>
      <c r="G222" s="347"/>
      <c r="H222" s="348"/>
    </row>
    <row r="223" spans="1:8" ht="63.75">
      <c r="A223" s="24">
        <v>1</v>
      </c>
      <c r="B223" s="287" t="s">
        <v>4027</v>
      </c>
      <c r="C223" s="6" t="s">
        <v>373</v>
      </c>
      <c r="D223" s="40" t="s">
        <v>4720</v>
      </c>
      <c r="E223" s="24">
        <v>0.5</v>
      </c>
      <c r="F223" s="24" t="s">
        <v>4554</v>
      </c>
      <c r="G223" s="24" t="s">
        <v>4485</v>
      </c>
      <c r="H223" s="24" t="s">
        <v>3995</v>
      </c>
    </row>
    <row r="224" spans="1:8" ht="51">
      <c r="A224" s="24">
        <v>2</v>
      </c>
      <c r="B224" s="287" t="s">
        <v>4011</v>
      </c>
      <c r="C224" s="6" t="s">
        <v>373</v>
      </c>
      <c r="D224" s="40" t="s">
        <v>4720</v>
      </c>
      <c r="E224" s="24">
        <v>3</v>
      </c>
      <c r="F224" s="24" t="s">
        <v>4555</v>
      </c>
      <c r="G224" s="24" t="s">
        <v>4485</v>
      </c>
      <c r="H224" s="24" t="s">
        <v>3995</v>
      </c>
    </row>
    <row r="225" spans="1:8" ht="51">
      <c r="A225" s="24">
        <v>3</v>
      </c>
      <c r="B225" s="287" t="s">
        <v>4007</v>
      </c>
      <c r="C225" s="6" t="s">
        <v>373</v>
      </c>
      <c r="D225" s="40" t="s">
        <v>4720</v>
      </c>
      <c r="E225" s="24">
        <v>3</v>
      </c>
      <c r="F225" s="24" t="s">
        <v>4556</v>
      </c>
      <c r="G225" s="24" t="s">
        <v>4557</v>
      </c>
      <c r="H225" s="24" t="s">
        <v>3995</v>
      </c>
    </row>
    <row r="226" spans="1:8" ht="25.5">
      <c r="A226" s="24">
        <v>4</v>
      </c>
      <c r="B226" s="287" t="s">
        <v>4013</v>
      </c>
      <c r="C226" s="6" t="s">
        <v>373</v>
      </c>
      <c r="D226" s="40" t="s">
        <v>4720</v>
      </c>
      <c r="E226" s="24">
        <v>0.5</v>
      </c>
      <c r="F226" s="24" t="s">
        <v>4558</v>
      </c>
      <c r="G226" s="24" t="s">
        <v>4028</v>
      </c>
      <c r="H226" s="24" t="s">
        <v>3995</v>
      </c>
    </row>
    <row r="227" spans="1:8" ht="25.5">
      <c r="A227" s="24">
        <v>5</v>
      </c>
      <c r="B227" s="287" t="s">
        <v>4007</v>
      </c>
      <c r="C227" s="6" t="s">
        <v>373</v>
      </c>
      <c r="D227" s="40" t="s">
        <v>4720</v>
      </c>
      <c r="E227" s="24">
        <v>0.3</v>
      </c>
      <c r="F227" s="24" t="s">
        <v>4029</v>
      </c>
      <c r="G227" s="24" t="s">
        <v>4030</v>
      </c>
      <c r="H227" s="24" t="s">
        <v>3995</v>
      </c>
    </row>
    <row r="228" spans="1:8" ht="25.5">
      <c r="A228" s="24">
        <v>6</v>
      </c>
      <c r="B228" s="287" t="s">
        <v>4011</v>
      </c>
      <c r="C228" s="6" t="s">
        <v>373</v>
      </c>
      <c r="D228" s="40" t="s">
        <v>4720</v>
      </c>
      <c r="E228" s="24">
        <v>0.3</v>
      </c>
      <c r="F228" s="24" t="s">
        <v>4031</v>
      </c>
      <c r="G228" s="24" t="s">
        <v>4030</v>
      </c>
      <c r="H228" s="24" t="s">
        <v>3995</v>
      </c>
    </row>
    <row r="229" spans="1:8" ht="63.75">
      <c r="A229" s="24">
        <v>7</v>
      </c>
      <c r="B229" s="287" t="s">
        <v>4013</v>
      </c>
      <c r="C229" s="6" t="s">
        <v>373</v>
      </c>
      <c r="D229" s="40" t="s">
        <v>4720</v>
      </c>
      <c r="E229" s="24">
        <v>0.5</v>
      </c>
      <c r="F229" s="24" t="s">
        <v>4559</v>
      </c>
      <c r="G229" s="24" t="s">
        <v>4557</v>
      </c>
      <c r="H229" s="24" t="s">
        <v>3995</v>
      </c>
    </row>
    <row r="230" spans="1:8" ht="51">
      <c r="A230" s="24">
        <v>8</v>
      </c>
      <c r="B230" s="287" t="s">
        <v>4007</v>
      </c>
      <c r="C230" s="6" t="s">
        <v>373</v>
      </c>
      <c r="D230" s="40" t="s">
        <v>4720</v>
      </c>
      <c r="E230" s="24">
        <v>0.5</v>
      </c>
      <c r="F230" s="24" t="s">
        <v>4560</v>
      </c>
      <c r="G230" s="24" t="s">
        <v>4557</v>
      </c>
      <c r="H230" s="24" t="s">
        <v>3995</v>
      </c>
    </row>
    <row r="231" spans="1:8">
      <c r="A231" s="24"/>
      <c r="B231" s="287" t="s">
        <v>3709</v>
      </c>
      <c r="C231" s="6">
        <v>8</v>
      </c>
      <c r="D231" s="40"/>
      <c r="E231" s="24">
        <f>SUM(E223:E230)</f>
        <v>8.6</v>
      </c>
      <c r="F231" s="24"/>
      <c r="G231" s="24"/>
      <c r="H231" s="24"/>
    </row>
    <row r="232" spans="1:8">
      <c r="A232" s="346" t="s">
        <v>4032</v>
      </c>
      <c r="B232" s="347"/>
      <c r="C232" s="347"/>
      <c r="D232" s="347"/>
      <c r="E232" s="347"/>
      <c r="F232" s="347"/>
      <c r="G232" s="347"/>
      <c r="H232" s="348"/>
    </row>
    <row r="233" spans="1:8" ht="25.5">
      <c r="A233" s="24">
        <v>1</v>
      </c>
      <c r="B233" s="287" t="s">
        <v>4033</v>
      </c>
      <c r="C233" s="6" t="s">
        <v>373</v>
      </c>
      <c r="D233" s="40" t="s">
        <v>4720</v>
      </c>
      <c r="E233" s="24">
        <v>5</v>
      </c>
      <c r="F233" s="24" t="s">
        <v>4034</v>
      </c>
      <c r="G233" s="24" t="s">
        <v>4035</v>
      </c>
      <c r="H233" s="24" t="s">
        <v>3995</v>
      </c>
    </row>
    <row r="234" spans="1:8" ht="25.5">
      <c r="A234" s="24">
        <v>2</v>
      </c>
      <c r="B234" s="287" t="s">
        <v>4036</v>
      </c>
      <c r="C234" s="6" t="s">
        <v>373</v>
      </c>
      <c r="D234" s="40" t="s">
        <v>4720</v>
      </c>
      <c r="E234" s="24">
        <v>5</v>
      </c>
      <c r="F234" s="24" t="s">
        <v>4034</v>
      </c>
      <c r="G234" s="24" t="s">
        <v>4037</v>
      </c>
      <c r="H234" s="24" t="s">
        <v>3995</v>
      </c>
    </row>
    <row r="235" spans="1:8" ht="25.5">
      <c r="A235" s="24">
        <v>3</v>
      </c>
      <c r="B235" s="287" t="s">
        <v>4033</v>
      </c>
      <c r="C235" s="6" t="s">
        <v>373</v>
      </c>
      <c r="D235" s="40" t="s">
        <v>4720</v>
      </c>
      <c r="E235" s="24">
        <v>5</v>
      </c>
      <c r="F235" s="24" t="s">
        <v>4561</v>
      </c>
      <c r="G235" s="24" t="s">
        <v>4038</v>
      </c>
      <c r="H235" s="24" t="s">
        <v>3995</v>
      </c>
    </row>
    <row r="236" spans="1:8" ht="25.5">
      <c r="A236" s="24">
        <v>4</v>
      </c>
      <c r="B236" s="287" t="s">
        <v>4039</v>
      </c>
      <c r="C236" s="6" t="s">
        <v>373</v>
      </c>
      <c r="D236" s="40" t="s">
        <v>4720</v>
      </c>
      <c r="E236" s="24">
        <v>3</v>
      </c>
      <c r="F236" s="24" t="s">
        <v>4040</v>
      </c>
      <c r="G236" s="24" t="s">
        <v>4041</v>
      </c>
      <c r="H236" s="24" t="s">
        <v>3995</v>
      </c>
    </row>
    <row r="237" spans="1:8" ht="25.5">
      <c r="A237" s="24">
        <v>5</v>
      </c>
      <c r="B237" s="287" t="s">
        <v>4042</v>
      </c>
      <c r="C237" s="6" t="s">
        <v>373</v>
      </c>
      <c r="D237" s="40" t="s">
        <v>4720</v>
      </c>
      <c r="E237" s="24">
        <v>0.3</v>
      </c>
      <c r="F237" s="24" t="s">
        <v>4043</v>
      </c>
      <c r="G237" s="24" t="s">
        <v>4044</v>
      </c>
      <c r="H237" s="24" t="s">
        <v>3995</v>
      </c>
    </row>
    <row r="238" spans="1:8" ht="76.5">
      <c r="A238" s="24">
        <v>6</v>
      </c>
      <c r="B238" s="287" t="s">
        <v>4007</v>
      </c>
      <c r="C238" s="6" t="s">
        <v>373</v>
      </c>
      <c r="D238" s="40" t="s">
        <v>4720</v>
      </c>
      <c r="E238" s="24">
        <v>0.3</v>
      </c>
      <c r="F238" s="24" t="s">
        <v>4043</v>
      </c>
      <c r="G238" s="24" t="s">
        <v>4044</v>
      </c>
      <c r="H238" s="24" t="s">
        <v>4045</v>
      </c>
    </row>
    <row r="239" spans="1:8" ht="25.5">
      <c r="A239" s="24">
        <v>7</v>
      </c>
      <c r="B239" s="287" t="s">
        <v>4033</v>
      </c>
      <c r="C239" s="6" t="s">
        <v>373</v>
      </c>
      <c r="D239" s="40" t="s">
        <v>4720</v>
      </c>
      <c r="E239" s="24">
        <v>1.5</v>
      </c>
      <c r="F239" s="24" t="s">
        <v>4562</v>
      </c>
      <c r="G239" s="24" t="s">
        <v>4046</v>
      </c>
      <c r="H239" s="24" t="s">
        <v>3995</v>
      </c>
    </row>
    <row r="240" spans="1:8">
      <c r="A240" s="24"/>
      <c r="B240" s="287" t="s">
        <v>3709</v>
      </c>
      <c r="C240" s="6">
        <v>7</v>
      </c>
      <c r="D240" s="40"/>
      <c r="E240" s="24">
        <f>SUM(E233:E239)</f>
        <v>20.100000000000001</v>
      </c>
      <c r="F240" s="24"/>
      <c r="G240" s="24"/>
      <c r="H240" s="24"/>
    </row>
    <row r="241" spans="1:8">
      <c r="A241" s="346" t="s">
        <v>3989</v>
      </c>
      <c r="B241" s="347"/>
      <c r="C241" s="347"/>
      <c r="D241" s="347"/>
      <c r="E241" s="347"/>
      <c r="F241" s="347"/>
      <c r="G241" s="347"/>
      <c r="H241" s="348"/>
    </row>
    <row r="242" spans="1:8" ht="51">
      <c r="A242" s="24">
        <v>1</v>
      </c>
      <c r="B242" s="287" t="s">
        <v>4047</v>
      </c>
      <c r="C242" s="6" t="s">
        <v>373</v>
      </c>
      <c r="D242" s="40" t="s">
        <v>4720</v>
      </c>
      <c r="E242" s="24">
        <v>0.5</v>
      </c>
      <c r="F242" s="24" t="s">
        <v>4048</v>
      </c>
      <c r="G242" s="24" t="s">
        <v>3841</v>
      </c>
      <c r="H242" s="24" t="s">
        <v>3995</v>
      </c>
    </row>
    <row r="243" spans="1:8" ht="25.5">
      <c r="A243" s="24">
        <v>2</v>
      </c>
      <c r="B243" s="287" t="s">
        <v>4011</v>
      </c>
      <c r="C243" s="6" t="s">
        <v>373</v>
      </c>
      <c r="D243" s="40" t="s">
        <v>4720</v>
      </c>
      <c r="E243" s="24">
        <v>0.5</v>
      </c>
      <c r="F243" s="24" t="s">
        <v>4049</v>
      </c>
      <c r="G243" s="24" t="s">
        <v>3849</v>
      </c>
      <c r="H243" s="24" t="s">
        <v>3995</v>
      </c>
    </row>
    <row r="244" spans="1:8" ht="25.5">
      <c r="A244" s="24">
        <v>3</v>
      </c>
      <c r="B244" s="287" t="s">
        <v>4007</v>
      </c>
      <c r="C244" s="6" t="s">
        <v>373</v>
      </c>
      <c r="D244" s="40" t="s">
        <v>4720</v>
      </c>
      <c r="E244" s="24">
        <v>0.3</v>
      </c>
      <c r="F244" s="24" t="s">
        <v>4050</v>
      </c>
      <c r="G244" s="24" t="s">
        <v>4051</v>
      </c>
      <c r="H244" s="24" t="s">
        <v>3995</v>
      </c>
    </row>
    <row r="245" spans="1:8" ht="51">
      <c r="A245" s="24">
        <v>4</v>
      </c>
      <c r="B245" s="287" t="s">
        <v>4011</v>
      </c>
      <c r="C245" s="6" t="s">
        <v>373</v>
      </c>
      <c r="D245" s="40" t="s">
        <v>4720</v>
      </c>
      <c r="E245" s="24">
        <v>0.5</v>
      </c>
      <c r="F245" s="24" t="s">
        <v>4052</v>
      </c>
      <c r="G245" s="24" t="s">
        <v>3841</v>
      </c>
      <c r="H245" s="24" t="s">
        <v>3995</v>
      </c>
    </row>
    <row r="246" spans="1:8" ht="51">
      <c r="A246" s="24">
        <v>5</v>
      </c>
      <c r="B246" s="287" t="s">
        <v>4013</v>
      </c>
      <c r="C246" s="6" t="s">
        <v>373</v>
      </c>
      <c r="D246" s="40" t="s">
        <v>4720</v>
      </c>
      <c r="E246" s="24">
        <v>0.5</v>
      </c>
      <c r="F246" s="24" t="s">
        <v>4053</v>
      </c>
      <c r="G246" s="24" t="s">
        <v>3841</v>
      </c>
      <c r="H246" s="24" t="s">
        <v>3995</v>
      </c>
    </row>
    <row r="247" spans="1:8" ht="25.5">
      <c r="A247" s="24">
        <v>6</v>
      </c>
      <c r="B247" s="287" t="s">
        <v>4033</v>
      </c>
      <c r="C247" s="6" t="s">
        <v>373</v>
      </c>
      <c r="D247" s="40" t="s">
        <v>4720</v>
      </c>
      <c r="E247" s="24">
        <v>0.3</v>
      </c>
      <c r="F247" s="24" t="s">
        <v>4054</v>
      </c>
      <c r="G247" s="24" t="s">
        <v>4055</v>
      </c>
      <c r="H247" s="24" t="s">
        <v>3995</v>
      </c>
    </row>
    <row r="248" spans="1:8" ht="25.5">
      <c r="A248" s="24">
        <v>7</v>
      </c>
      <c r="B248" s="287" t="s">
        <v>4007</v>
      </c>
      <c r="C248" s="6" t="s">
        <v>373</v>
      </c>
      <c r="D248" s="40" t="s">
        <v>4720</v>
      </c>
      <c r="E248" s="24">
        <v>3</v>
      </c>
      <c r="F248" s="24" t="s">
        <v>4563</v>
      </c>
      <c r="G248" s="24" t="s">
        <v>4055</v>
      </c>
      <c r="H248" s="24" t="s">
        <v>3995</v>
      </c>
    </row>
    <row r="249" spans="1:8" ht="25.5">
      <c r="A249" s="24">
        <v>8</v>
      </c>
      <c r="B249" s="287" t="s">
        <v>4011</v>
      </c>
      <c r="C249" s="6" t="s">
        <v>373</v>
      </c>
      <c r="D249" s="40" t="s">
        <v>4720</v>
      </c>
      <c r="E249" s="24">
        <v>3</v>
      </c>
      <c r="F249" s="24" t="s">
        <v>4056</v>
      </c>
      <c r="G249" s="24" t="s">
        <v>4055</v>
      </c>
      <c r="H249" s="24" t="s">
        <v>3776</v>
      </c>
    </row>
    <row r="250" spans="1:8" ht="25.5">
      <c r="A250" s="24">
        <v>9</v>
      </c>
      <c r="B250" s="287" t="s">
        <v>4013</v>
      </c>
      <c r="C250" s="6" t="s">
        <v>373</v>
      </c>
      <c r="D250" s="40" t="s">
        <v>4720</v>
      </c>
      <c r="E250" s="24">
        <v>0.5</v>
      </c>
      <c r="F250" s="24" t="s">
        <v>4057</v>
      </c>
      <c r="G250" s="24" t="s">
        <v>3841</v>
      </c>
      <c r="H250" s="24" t="s">
        <v>3995</v>
      </c>
    </row>
    <row r="251" spans="1:8" ht="51">
      <c r="A251" s="24">
        <v>10</v>
      </c>
      <c r="B251" s="287" t="s">
        <v>4007</v>
      </c>
      <c r="C251" s="6" t="s">
        <v>373</v>
      </c>
      <c r="D251" s="40" t="s">
        <v>4720</v>
      </c>
      <c r="E251" s="24">
        <v>0.5</v>
      </c>
      <c r="F251" s="24" t="s">
        <v>4058</v>
      </c>
      <c r="G251" s="24" t="s">
        <v>3841</v>
      </c>
      <c r="H251" s="24" t="s">
        <v>3995</v>
      </c>
    </row>
    <row r="252" spans="1:8" ht="51">
      <c r="A252" s="24">
        <v>11</v>
      </c>
      <c r="B252" s="287" t="s">
        <v>4011</v>
      </c>
      <c r="C252" s="6" t="s">
        <v>373</v>
      </c>
      <c r="D252" s="40" t="s">
        <v>4720</v>
      </c>
      <c r="E252" s="24">
        <v>0.5</v>
      </c>
      <c r="F252" s="24" t="s">
        <v>4059</v>
      </c>
      <c r="G252" s="24" t="s">
        <v>3841</v>
      </c>
      <c r="H252" s="24" t="s">
        <v>3995</v>
      </c>
    </row>
    <row r="253" spans="1:8" ht="25.5">
      <c r="A253" s="24">
        <v>12</v>
      </c>
      <c r="B253" s="287" t="s">
        <v>4033</v>
      </c>
      <c r="C253" s="6" t="s">
        <v>373</v>
      </c>
      <c r="D253" s="40" t="s">
        <v>4720</v>
      </c>
      <c r="E253" s="24">
        <v>0.5</v>
      </c>
      <c r="F253" s="24" t="s">
        <v>4060</v>
      </c>
      <c r="G253" s="24" t="s">
        <v>4061</v>
      </c>
      <c r="H253" s="24" t="s">
        <v>3995</v>
      </c>
    </row>
    <row r="254" spans="1:8" ht="25.5">
      <c r="A254" s="24">
        <v>13</v>
      </c>
      <c r="B254" s="287" t="s">
        <v>4007</v>
      </c>
      <c r="C254" s="6" t="s">
        <v>373</v>
      </c>
      <c r="D254" s="40" t="s">
        <v>4720</v>
      </c>
      <c r="E254" s="24">
        <v>0.5</v>
      </c>
      <c r="F254" s="24" t="s">
        <v>4062</v>
      </c>
      <c r="G254" s="24" t="s">
        <v>3966</v>
      </c>
      <c r="H254" s="24" t="s">
        <v>3995</v>
      </c>
    </row>
    <row r="255" spans="1:8" ht="25.5">
      <c r="A255" s="24">
        <v>14</v>
      </c>
      <c r="B255" s="287" t="s">
        <v>4011</v>
      </c>
      <c r="C255" s="6" t="s">
        <v>373</v>
      </c>
      <c r="D255" s="40" t="s">
        <v>4720</v>
      </c>
      <c r="E255" s="24">
        <v>0.5</v>
      </c>
      <c r="F255" s="24" t="s">
        <v>4062</v>
      </c>
      <c r="G255" s="24" t="s">
        <v>3966</v>
      </c>
      <c r="H255" s="24" t="s">
        <v>3995</v>
      </c>
    </row>
    <row r="256" spans="1:8" ht="25.5">
      <c r="A256" s="24">
        <v>15</v>
      </c>
      <c r="B256" s="287" t="s">
        <v>4013</v>
      </c>
      <c r="C256" s="6" t="s">
        <v>373</v>
      </c>
      <c r="D256" s="40" t="s">
        <v>4720</v>
      </c>
      <c r="E256" s="24">
        <v>0.5</v>
      </c>
      <c r="F256" s="24" t="s">
        <v>4062</v>
      </c>
      <c r="G256" s="24" t="s">
        <v>3966</v>
      </c>
      <c r="H256" s="24" t="s">
        <v>3995</v>
      </c>
    </row>
    <row r="257" spans="1:8" ht="25.5">
      <c r="A257" s="24">
        <v>16</v>
      </c>
      <c r="B257" s="287" t="s">
        <v>4063</v>
      </c>
      <c r="C257" s="6" t="s">
        <v>373</v>
      </c>
      <c r="D257" s="40" t="s">
        <v>4720</v>
      </c>
      <c r="E257" s="24">
        <v>0.5</v>
      </c>
      <c r="F257" s="24" t="s">
        <v>4062</v>
      </c>
      <c r="G257" s="24" t="s">
        <v>3966</v>
      </c>
      <c r="H257" s="24" t="s">
        <v>3995</v>
      </c>
    </row>
    <row r="258" spans="1:8" ht="25.5">
      <c r="A258" s="24">
        <v>17</v>
      </c>
      <c r="B258" s="287" t="s">
        <v>4064</v>
      </c>
      <c r="C258" s="6" t="s">
        <v>373</v>
      </c>
      <c r="D258" s="40" t="s">
        <v>4720</v>
      </c>
      <c r="E258" s="24">
        <v>0.5</v>
      </c>
      <c r="F258" s="24" t="s">
        <v>4062</v>
      </c>
      <c r="G258" s="24" t="s">
        <v>3966</v>
      </c>
      <c r="H258" s="24" t="s">
        <v>3995</v>
      </c>
    </row>
    <row r="259" spans="1:8" ht="25.5">
      <c r="A259" s="24">
        <v>18</v>
      </c>
      <c r="B259" s="287" t="s">
        <v>4065</v>
      </c>
      <c r="C259" s="6" t="s">
        <v>373</v>
      </c>
      <c r="D259" s="40" t="s">
        <v>4720</v>
      </c>
      <c r="E259" s="24">
        <v>0.5</v>
      </c>
      <c r="F259" s="24" t="s">
        <v>4062</v>
      </c>
      <c r="G259" s="24" t="s">
        <v>3966</v>
      </c>
      <c r="H259" s="24" t="s">
        <v>3995</v>
      </c>
    </row>
    <row r="260" spans="1:8" ht="25.5">
      <c r="A260" s="24">
        <v>19</v>
      </c>
      <c r="B260" s="287" t="s">
        <v>4015</v>
      </c>
      <c r="C260" s="6" t="s">
        <v>373</v>
      </c>
      <c r="D260" s="40" t="s">
        <v>4720</v>
      </c>
      <c r="E260" s="24">
        <v>0.5</v>
      </c>
      <c r="F260" s="24" t="s">
        <v>4062</v>
      </c>
      <c r="G260" s="24" t="s">
        <v>3966</v>
      </c>
      <c r="H260" s="24" t="s">
        <v>3995</v>
      </c>
    </row>
    <row r="261" spans="1:8" ht="25.5">
      <c r="A261" s="24">
        <v>20</v>
      </c>
      <c r="B261" s="287" t="s">
        <v>4017</v>
      </c>
      <c r="C261" s="6" t="s">
        <v>373</v>
      </c>
      <c r="D261" s="40" t="s">
        <v>4720</v>
      </c>
      <c r="E261" s="24">
        <v>0.5</v>
      </c>
      <c r="F261" s="24" t="s">
        <v>4062</v>
      </c>
      <c r="G261" s="24" t="s">
        <v>3966</v>
      </c>
      <c r="H261" s="24" t="s">
        <v>3995</v>
      </c>
    </row>
    <row r="262" spans="1:8" ht="25.5">
      <c r="A262" s="24">
        <v>21</v>
      </c>
      <c r="B262" s="287" t="s">
        <v>4066</v>
      </c>
      <c r="C262" s="6" t="s">
        <v>373</v>
      </c>
      <c r="D262" s="40" t="s">
        <v>4720</v>
      </c>
      <c r="E262" s="24">
        <v>0.5</v>
      </c>
      <c r="F262" s="24" t="s">
        <v>4062</v>
      </c>
      <c r="G262" s="24" t="s">
        <v>3966</v>
      </c>
      <c r="H262" s="24" t="s">
        <v>3995</v>
      </c>
    </row>
    <row r="263" spans="1:8" ht="25.5">
      <c r="A263" s="24">
        <v>22</v>
      </c>
      <c r="B263" s="287" t="s">
        <v>4067</v>
      </c>
      <c r="C263" s="6" t="s">
        <v>373</v>
      </c>
      <c r="D263" s="40" t="s">
        <v>4720</v>
      </c>
      <c r="E263" s="24">
        <v>0.5</v>
      </c>
      <c r="F263" s="24" t="s">
        <v>4062</v>
      </c>
      <c r="G263" s="24" t="s">
        <v>3966</v>
      </c>
      <c r="H263" s="24" t="s">
        <v>3995</v>
      </c>
    </row>
    <row r="264" spans="1:8" ht="25.5">
      <c r="A264" s="24">
        <v>23</v>
      </c>
      <c r="B264" s="287" t="s">
        <v>4068</v>
      </c>
      <c r="C264" s="6" t="s">
        <v>373</v>
      </c>
      <c r="D264" s="40" t="s">
        <v>4720</v>
      </c>
      <c r="E264" s="24">
        <v>0.5</v>
      </c>
      <c r="F264" s="24" t="s">
        <v>4062</v>
      </c>
      <c r="G264" s="24" t="s">
        <v>3966</v>
      </c>
      <c r="H264" s="24" t="s">
        <v>3995</v>
      </c>
    </row>
    <row r="265" spans="1:8" ht="25.5">
      <c r="A265" s="24">
        <v>24</v>
      </c>
      <c r="B265" s="287" t="s">
        <v>4069</v>
      </c>
      <c r="C265" s="6" t="s">
        <v>373</v>
      </c>
      <c r="D265" s="40" t="s">
        <v>4720</v>
      </c>
      <c r="E265" s="24">
        <v>0.5</v>
      </c>
      <c r="F265" s="24" t="s">
        <v>4062</v>
      </c>
      <c r="G265" s="24" t="s">
        <v>3966</v>
      </c>
      <c r="H265" s="24" t="s">
        <v>3995</v>
      </c>
    </row>
    <row r="266" spans="1:8" ht="25.5">
      <c r="A266" s="24">
        <v>25</v>
      </c>
      <c r="B266" s="287" t="s">
        <v>4070</v>
      </c>
      <c r="C266" s="6" t="s">
        <v>373</v>
      </c>
      <c r="D266" s="40" t="s">
        <v>4720</v>
      </c>
      <c r="E266" s="24">
        <v>0.5</v>
      </c>
      <c r="F266" s="24" t="s">
        <v>4062</v>
      </c>
      <c r="G266" s="24" t="s">
        <v>3966</v>
      </c>
      <c r="H266" s="24" t="s">
        <v>3995</v>
      </c>
    </row>
    <row r="267" spans="1:8" ht="25.5">
      <c r="A267" s="24">
        <v>26</v>
      </c>
      <c r="B267" s="287" t="s">
        <v>4071</v>
      </c>
      <c r="C267" s="6" t="s">
        <v>373</v>
      </c>
      <c r="D267" s="40" t="s">
        <v>4720</v>
      </c>
      <c r="E267" s="24">
        <v>0.5</v>
      </c>
      <c r="F267" s="24" t="s">
        <v>4062</v>
      </c>
      <c r="G267" s="24" t="s">
        <v>3966</v>
      </c>
      <c r="H267" s="24" t="s">
        <v>3995</v>
      </c>
    </row>
    <row r="268" spans="1:8" ht="25.5">
      <c r="A268" s="24">
        <v>27</v>
      </c>
      <c r="B268" s="287" t="s">
        <v>4072</v>
      </c>
      <c r="C268" s="6" t="s">
        <v>373</v>
      </c>
      <c r="D268" s="40" t="s">
        <v>4720</v>
      </c>
      <c r="E268" s="24">
        <v>0.5</v>
      </c>
      <c r="F268" s="24" t="s">
        <v>4062</v>
      </c>
      <c r="G268" s="24" t="s">
        <v>3966</v>
      </c>
      <c r="H268" s="24" t="s">
        <v>3995</v>
      </c>
    </row>
    <row r="269" spans="1:8" ht="25.5">
      <c r="A269" s="24">
        <v>28</v>
      </c>
      <c r="B269" s="287" t="s">
        <v>4073</v>
      </c>
      <c r="C269" s="6" t="s">
        <v>373</v>
      </c>
      <c r="D269" s="40" t="s">
        <v>4720</v>
      </c>
      <c r="E269" s="24">
        <v>0.5</v>
      </c>
      <c r="F269" s="24" t="s">
        <v>4062</v>
      </c>
      <c r="G269" s="24" t="s">
        <v>3966</v>
      </c>
      <c r="H269" s="24" t="s">
        <v>3995</v>
      </c>
    </row>
    <row r="270" spans="1:8" ht="63.75">
      <c r="A270" s="24">
        <v>29</v>
      </c>
      <c r="B270" s="287" t="s">
        <v>4017</v>
      </c>
      <c r="C270" s="6" t="s">
        <v>373</v>
      </c>
      <c r="D270" s="40" t="s">
        <v>4720</v>
      </c>
      <c r="E270" s="24">
        <v>0.5</v>
      </c>
      <c r="F270" s="24" t="s">
        <v>4074</v>
      </c>
      <c r="G270" s="24" t="s">
        <v>3721</v>
      </c>
      <c r="H270" s="24" t="s">
        <v>3995</v>
      </c>
    </row>
    <row r="271" spans="1:8" ht="63.75">
      <c r="A271" s="24">
        <v>30</v>
      </c>
      <c r="B271" s="287" t="s">
        <v>4015</v>
      </c>
      <c r="C271" s="6" t="s">
        <v>373</v>
      </c>
      <c r="D271" s="40" t="s">
        <v>4720</v>
      </c>
      <c r="E271" s="24">
        <v>0.5</v>
      </c>
      <c r="F271" s="24" t="s">
        <v>4564</v>
      </c>
      <c r="G271" s="24" t="s">
        <v>3721</v>
      </c>
      <c r="H271" s="24" t="s">
        <v>4075</v>
      </c>
    </row>
    <row r="272" spans="1:8" ht="63.75">
      <c r="A272" s="24">
        <v>31</v>
      </c>
      <c r="B272" s="287" t="s">
        <v>4007</v>
      </c>
      <c r="C272" s="6" t="s">
        <v>373</v>
      </c>
      <c r="D272" s="40" t="s">
        <v>4720</v>
      </c>
      <c r="E272" s="24">
        <v>0.5</v>
      </c>
      <c r="F272" s="24" t="s">
        <v>4565</v>
      </c>
      <c r="G272" s="24" t="s">
        <v>3721</v>
      </c>
      <c r="H272" s="24" t="s">
        <v>3995</v>
      </c>
    </row>
    <row r="273" spans="1:8" ht="63.75">
      <c r="A273" s="24">
        <v>32</v>
      </c>
      <c r="B273" s="287" t="s">
        <v>4011</v>
      </c>
      <c r="C273" s="6" t="s">
        <v>373</v>
      </c>
      <c r="D273" s="40" t="s">
        <v>4720</v>
      </c>
      <c r="E273" s="24">
        <v>0.5</v>
      </c>
      <c r="F273" s="24" t="s">
        <v>4566</v>
      </c>
      <c r="G273" s="24" t="s">
        <v>3721</v>
      </c>
      <c r="H273" s="24" t="s">
        <v>3995</v>
      </c>
    </row>
    <row r="274" spans="1:8" ht="63.75">
      <c r="A274" s="24">
        <v>33</v>
      </c>
      <c r="B274" s="287" t="s">
        <v>4013</v>
      </c>
      <c r="C274" s="6" t="s">
        <v>373</v>
      </c>
      <c r="D274" s="40" t="s">
        <v>4720</v>
      </c>
      <c r="E274" s="24">
        <v>0.5</v>
      </c>
      <c r="F274" s="24" t="s">
        <v>4567</v>
      </c>
      <c r="G274" s="24" t="s">
        <v>3721</v>
      </c>
      <c r="H274" s="24" t="s">
        <v>3995</v>
      </c>
    </row>
    <row r="275" spans="1:8" ht="63.75">
      <c r="A275" s="24">
        <v>34</v>
      </c>
      <c r="B275" s="287" t="s">
        <v>4063</v>
      </c>
      <c r="C275" s="6" t="s">
        <v>373</v>
      </c>
      <c r="D275" s="40" t="s">
        <v>4720</v>
      </c>
      <c r="E275" s="24">
        <v>0.5</v>
      </c>
      <c r="F275" s="24" t="s">
        <v>4568</v>
      </c>
      <c r="G275" s="24" t="s">
        <v>3721</v>
      </c>
      <c r="H275" s="24" t="s">
        <v>3995</v>
      </c>
    </row>
    <row r="276" spans="1:8" ht="63.75">
      <c r="A276" s="24">
        <v>35</v>
      </c>
      <c r="B276" s="287" t="s">
        <v>4076</v>
      </c>
      <c r="C276" s="6" t="s">
        <v>373</v>
      </c>
      <c r="D276" s="40" t="s">
        <v>4720</v>
      </c>
      <c r="E276" s="24">
        <v>0.5</v>
      </c>
      <c r="F276" s="24" t="s">
        <v>4569</v>
      </c>
      <c r="G276" s="24" t="s">
        <v>3721</v>
      </c>
      <c r="H276" s="24" t="s">
        <v>3995</v>
      </c>
    </row>
    <row r="277" spans="1:8" ht="63.75">
      <c r="A277" s="24">
        <v>36</v>
      </c>
      <c r="B277" s="287" t="s">
        <v>4065</v>
      </c>
      <c r="C277" s="6" t="s">
        <v>373</v>
      </c>
      <c r="D277" s="40" t="s">
        <v>4720</v>
      </c>
      <c r="E277" s="24">
        <v>0.5</v>
      </c>
      <c r="F277" s="24" t="s">
        <v>4570</v>
      </c>
      <c r="G277" s="24" t="s">
        <v>3721</v>
      </c>
      <c r="H277" s="24" t="s">
        <v>3995</v>
      </c>
    </row>
    <row r="278" spans="1:8" ht="63.75">
      <c r="A278" s="24">
        <v>37</v>
      </c>
      <c r="B278" s="287" t="s">
        <v>4015</v>
      </c>
      <c r="C278" s="6" t="s">
        <v>373</v>
      </c>
      <c r="D278" s="40" t="s">
        <v>4720</v>
      </c>
      <c r="E278" s="24">
        <v>0.5</v>
      </c>
      <c r="F278" s="24" t="s">
        <v>4571</v>
      </c>
      <c r="G278" s="24" t="s">
        <v>3721</v>
      </c>
      <c r="H278" s="24" t="s">
        <v>3995</v>
      </c>
    </row>
    <row r="279" spans="1:8" ht="63.75">
      <c r="A279" s="24">
        <v>38</v>
      </c>
      <c r="B279" s="287" t="s">
        <v>4007</v>
      </c>
      <c r="C279" s="6" t="s">
        <v>373</v>
      </c>
      <c r="D279" s="40" t="s">
        <v>4720</v>
      </c>
      <c r="E279" s="24">
        <v>0.5</v>
      </c>
      <c r="F279" s="24" t="s">
        <v>4572</v>
      </c>
      <c r="G279" s="24" t="s">
        <v>3721</v>
      </c>
      <c r="H279" s="24" t="s">
        <v>3995</v>
      </c>
    </row>
    <row r="280" spans="1:8" ht="63.75">
      <c r="A280" s="24">
        <v>39</v>
      </c>
      <c r="B280" s="287" t="s">
        <v>4011</v>
      </c>
      <c r="C280" s="6" t="s">
        <v>373</v>
      </c>
      <c r="D280" s="40" t="s">
        <v>4720</v>
      </c>
      <c r="E280" s="24">
        <v>0.3</v>
      </c>
      <c r="F280" s="24" t="s">
        <v>4573</v>
      </c>
      <c r="G280" s="24" t="s">
        <v>3721</v>
      </c>
      <c r="H280" s="24" t="s">
        <v>3995</v>
      </c>
    </row>
    <row r="281" spans="1:8" ht="25.5">
      <c r="A281" s="24">
        <v>40</v>
      </c>
      <c r="B281" s="287" t="s">
        <v>4007</v>
      </c>
      <c r="C281" s="6" t="s">
        <v>373</v>
      </c>
      <c r="D281" s="40" t="s">
        <v>4720</v>
      </c>
      <c r="E281" s="24">
        <v>0.5</v>
      </c>
      <c r="F281" s="24" t="s">
        <v>4077</v>
      </c>
      <c r="G281" s="24" t="s">
        <v>4078</v>
      </c>
      <c r="H281" s="24" t="s">
        <v>3995</v>
      </c>
    </row>
    <row r="282" spans="1:8" ht="25.5">
      <c r="A282" s="24">
        <v>41</v>
      </c>
      <c r="B282" s="287" t="s">
        <v>4011</v>
      </c>
      <c r="C282" s="6" t="s">
        <v>373</v>
      </c>
      <c r="D282" s="40" t="s">
        <v>4720</v>
      </c>
      <c r="E282" s="24">
        <v>0.5</v>
      </c>
      <c r="F282" s="24" t="s">
        <v>4079</v>
      </c>
      <c r="G282" s="24" t="s">
        <v>4080</v>
      </c>
      <c r="H282" s="24" t="s">
        <v>3995</v>
      </c>
    </row>
    <row r="283" spans="1:8" ht="25.5">
      <c r="A283" s="24">
        <v>42</v>
      </c>
      <c r="B283" s="287" t="s">
        <v>4013</v>
      </c>
      <c r="C283" s="6" t="s">
        <v>373</v>
      </c>
      <c r="D283" s="40" t="s">
        <v>4720</v>
      </c>
      <c r="E283" s="24">
        <v>0.5</v>
      </c>
      <c r="F283" s="24" t="s">
        <v>4079</v>
      </c>
      <c r="G283" s="24" t="s">
        <v>4080</v>
      </c>
      <c r="H283" s="24" t="s">
        <v>3995</v>
      </c>
    </row>
    <row r="284" spans="1:8" ht="63.75">
      <c r="A284" s="24">
        <v>43</v>
      </c>
      <c r="B284" s="287" t="s">
        <v>4063</v>
      </c>
      <c r="C284" s="6" t="s">
        <v>373</v>
      </c>
      <c r="D284" s="40" t="s">
        <v>4720</v>
      </c>
      <c r="E284" s="24">
        <v>0.5</v>
      </c>
      <c r="F284" s="24" t="s">
        <v>4574</v>
      </c>
      <c r="G284" s="24" t="s">
        <v>3721</v>
      </c>
      <c r="H284" s="24" t="s">
        <v>3995</v>
      </c>
    </row>
    <row r="285" spans="1:8" ht="51">
      <c r="A285" s="24">
        <v>44</v>
      </c>
      <c r="B285" s="287" t="s">
        <v>4033</v>
      </c>
      <c r="C285" s="6" t="s">
        <v>373</v>
      </c>
      <c r="D285" s="40" t="s">
        <v>4720</v>
      </c>
      <c r="E285" s="24">
        <v>0.5</v>
      </c>
      <c r="F285" s="24" t="s">
        <v>4081</v>
      </c>
      <c r="G285" s="24" t="s">
        <v>3841</v>
      </c>
      <c r="H285" s="24" t="s">
        <v>3995</v>
      </c>
    </row>
    <row r="286" spans="1:8" ht="51">
      <c r="A286" s="24">
        <v>45</v>
      </c>
      <c r="B286" s="287" t="s">
        <v>4007</v>
      </c>
      <c r="C286" s="6" t="s">
        <v>373</v>
      </c>
      <c r="D286" s="40" t="s">
        <v>4720</v>
      </c>
      <c r="E286" s="24">
        <v>0.5</v>
      </c>
      <c r="F286" s="24" t="s">
        <v>4082</v>
      </c>
      <c r="G286" s="24" t="s">
        <v>3841</v>
      </c>
      <c r="H286" s="24" t="s">
        <v>3995</v>
      </c>
    </row>
    <row r="287" spans="1:8" ht="25.5">
      <c r="A287" s="24">
        <v>46</v>
      </c>
      <c r="B287" s="287" t="s">
        <v>4011</v>
      </c>
      <c r="C287" s="6" t="s">
        <v>373</v>
      </c>
      <c r="D287" s="40" t="s">
        <v>4720</v>
      </c>
      <c r="E287" s="24">
        <v>0.5</v>
      </c>
      <c r="F287" s="24" t="s">
        <v>4575</v>
      </c>
      <c r="G287" s="24" t="s">
        <v>4083</v>
      </c>
      <c r="H287" s="24" t="s">
        <v>3995</v>
      </c>
    </row>
    <row r="288" spans="1:8" ht="51">
      <c r="A288" s="24">
        <v>47</v>
      </c>
      <c r="B288" s="287" t="s">
        <v>4013</v>
      </c>
      <c r="C288" s="6" t="s">
        <v>373</v>
      </c>
      <c r="D288" s="40" t="s">
        <v>4720</v>
      </c>
      <c r="E288" s="24">
        <v>0.5</v>
      </c>
      <c r="F288" s="24" t="s">
        <v>4576</v>
      </c>
      <c r="G288" s="24" t="s">
        <v>3841</v>
      </c>
      <c r="H288" s="24" t="s">
        <v>3995</v>
      </c>
    </row>
    <row r="289" spans="1:8" ht="25.5">
      <c r="A289" s="24">
        <v>48</v>
      </c>
      <c r="B289" s="287" t="s">
        <v>4063</v>
      </c>
      <c r="C289" s="6" t="s">
        <v>373</v>
      </c>
      <c r="D289" s="40" t="s">
        <v>4720</v>
      </c>
      <c r="E289" s="24">
        <v>0.5</v>
      </c>
      <c r="F289" s="24" t="s">
        <v>4577</v>
      </c>
      <c r="G289" s="24" t="s">
        <v>4083</v>
      </c>
      <c r="H289" s="24" t="s">
        <v>3995</v>
      </c>
    </row>
    <row r="290" spans="1:8" ht="25.5">
      <c r="A290" s="24">
        <v>49</v>
      </c>
      <c r="B290" s="287" t="s">
        <v>4076</v>
      </c>
      <c r="C290" s="6" t="s">
        <v>373</v>
      </c>
      <c r="D290" s="40" t="s">
        <v>4720</v>
      </c>
      <c r="E290" s="24">
        <v>0.5</v>
      </c>
      <c r="F290" s="24" t="s">
        <v>4577</v>
      </c>
      <c r="G290" s="24" t="s">
        <v>4083</v>
      </c>
      <c r="H290" s="24" t="s">
        <v>3995</v>
      </c>
    </row>
    <row r="291" spans="1:8" ht="25.5">
      <c r="A291" s="24">
        <v>50</v>
      </c>
      <c r="B291" s="287" t="s">
        <v>4065</v>
      </c>
      <c r="C291" s="6" t="s">
        <v>373</v>
      </c>
      <c r="D291" s="40" t="s">
        <v>4720</v>
      </c>
      <c r="E291" s="24">
        <v>0.5</v>
      </c>
      <c r="F291" s="24" t="s">
        <v>4578</v>
      </c>
      <c r="G291" s="24" t="s">
        <v>4083</v>
      </c>
      <c r="H291" s="24" t="s">
        <v>3995</v>
      </c>
    </row>
    <row r="292" spans="1:8" ht="25.5">
      <c r="A292" s="24">
        <v>51</v>
      </c>
      <c r="B292" s="287" t="s">
        <v>4015</v>
      </c>
      <c r="C292" s="6" t="s">
        <v>373</v>
      </c>
      <c r="D292" s="40" t="s">
        <v>4720</v>
      </c>
      <c r="E292" s="24">
        <v>0.5</v>
      </c>
      <c r="F292" s="24" t="s">
        <v>4578</v>
      </c>
      <c r="G292" s="24" t="s">
        <v>4084</v>
      </c>
      <c r="H292" s="24" t="s">
        <v>3995</v>
      </c>
    </row>
    <row r="293" spans="1:8" ht="25.5">
      <c r="A293" s="24">
        <v>52</v>
      </c>
      <c r="B293" s="287" t="s">
        <v>4017</v>
      </c>
      <c r="C293" s="6" t="s">
        <v>373</v>
      </c>
      <c r="D293" s="40" t="s">
        <v>4720</v>
      </c>
      <c r="E293" s="24">
        <v>0.5</v>
      </c>
      <c r="F293" s="24" t="s">
        <v>4579</v>
      </c>
      <c r="G293" s="24" t="s">
        <v>4083</v>
      </c>
      <c r="H293" s="24" t="s">
        <v>3995</v>
      </c>
    </row>
    <row r="294" spans="1:8" ht="25.5">
      <c r="A294" s="24">
        <v>53</v>
      </c>
      <c r="B294" s="287" t="s">
        <v>4066</v>
      </c>
      <c r="C294" s="6" t="s">
        <v>373</v>
      </c>
      <c r="D294" s="40" t="s">
        <v>4720</v>
      </c>
      <c r="E294" s="24">
        <v>0.3</v>
      </c>
      <c r="F294" s="24" t="s">
        <v>4580</v>
      </c>
      <c r="G294" s="24" t="s">
        <v>4083</v>
      </c>
      <c r="H294" s="24" t="s">
        <v>3995</v>
      </c>
    </row>
    <row r="295" spans="1:8" ht="25.5">
      <c r="A295" s="24">
        <v>54</v>
      </c>
      <c r="B295" s="287" t="s">
        <v>4085</v>
      </c>
      <c r="C295" s="6" t="s">
        <v>373</v>
      </c>
      <c r="D295" s="40" t="s">
        <v>4720</v>
      </c>
      <c r="E295" s="24">
        <v>0.5</v>
      </c>
      <c r="F295" s="24" t="s">
        <v>4086</v>
      </c>
      <c r="G295" s="24" t="s">
        <v>4087</v>
      </c>
      <c r="H295" s="24" t="s">
        <v>3995</v>
      </c>
    </row>
    <row r="296" spans="1:8" ht="25.5">
      <c r="A296" s="24">
        <v>55</v>
      </c>
      <c r="B296" s="287" t="s">
        <v>4009</v>
      </c>
      <c r="C296" s="6" t="s">
        <v>373</v>
      </c>
      <c r="D296" s="40" t="s">
        <v>4720</v>
      </c>
      <c r="E296" s="24">
        <v>0.5</v>
      </c>
      <c r="F296" s="24" t="s">
        <v>4086</v>
      </c>
      <c r="G296" s="24" t="s">
        <v>4087</v>
      </c>
      <c r="H296" s="24" t="s">
        <v>3995</v>
      </c>
    </row>
    <row r="297" spans="1:8" ht="25.5">
      <c r="A297" s="24">
        <v>56</v>
      </c>
      <c r="B297" s="287" t="s">
        <v>4088</v>
      </c>
      <c r="C297" s="6" t="s">
        <v>373</v>
      </c>
      <c r="D297" s="40" t="s">
        <v>4720</v>
      </c>
      <c r="E297" s="24">
        <v>0.5</v>
      </c>
      <c r="F297" s="24" t="s">
        <v>4086</v>
      </c>
      <c r="G297" s="24" t="s">
        <v>4087</v>
      </c>
      <c r="H297" s="24" t="s">
        <v>3995</v>
      </c>
    </row>
    <row r="298" spans="1:8" ht="25.5">
      <c r="A298" s="24">
        <v>57</v>
      </c>
      <c r="B298" s="287" t="s">
        <v>4089</v>
      </c>
      <c r="C298" s="6" t="s">
        <v>373</v>
      </c>
      <c r="D298" s="40" t="s">
        <v>4720</v>
      </c>
      <c r="E298" s="24">
        <v>0.5</v>
      </c>
      <c r="F298" s="24" t="s">
        <v>4581</v>
      </c>
      <c r="G298" s="24" t="s">
        <v>4083</v>
      </c>
      <c r="H298" s="24" t="s">
        <v>3995</v>
      </c>
    </row>
    <row r="299" spans="1:8" ht="25.5">
      <c r="A299" s="24">
        <v>58</v>
      </c>
      <c r="B299" s="287" t="s">
        <v>4090</v>
      </c>
      <c r="C299" s="6" t="s">
        <v>373</v>
      </c>
      <c r="D299" s="40" t="s">
        <v>4720</v>
      </c>
      <c r="E299" s="24">
        <v>0.5</v>
      </c>
      <c r="F299" s="24" t="s">
        <v>4086</v>
      </c>
      <c r="G299" s="24" t="s">
        <v>4083</v>
      </c>
      <c r="H299" s="24" t="s">
        <v>3995</v>
      </c>
    </row>
    <row r="300" spans="1:8" ht="51">
      <c r="A300" s="24">
        <v>59</v>
      </c>
      <c r="B300" s="287" t="s">
        <v>4007</v>
      </c>
      <c r="C300" s="6" t="s">
        <v>373</v>
      </c>
      <c r="D300" s="40" t="s">
        <v>4720</v>
      </c>
      <c r="E300" s="24">
        <v>0.5</v>
      </c>
      <c r="F300" s="24" t="s">
        <v>4091</v>
      </c>
      <c r="G300" s="24" t="s">
        <v>3755</v>
      </c>
      <c r="H300" s="24" t="s">
        <v>3995</v>
      </c>
    </row>
    <row r="301" spans="1:8" ht="25.5">
      <c r="A301" s="24">
        <v>60</v>
      </c>
      <c r="B301" s="287" t="s">
        <v>4011</v>
      </c>
      <c r="C301" s="6" t="s">
        <v>373</v>
      </c>
      <c r="D301" s="40" t="s">
        <v>4720</v>
      </c>
      <c r="E301" s="24">
        <v>0.5</v>
      </c>
      <c r="F301" s="24" t="s">
        <v>4092</v>
      </c>
      <c r="G301" s="24" t="s">
        <v>3755</v>
      </c>
      <c r="H301" s="24" t="s">
        <v>3995</v>
      </c>
    </row>
    <row r="302" spans="1:8" ht="25.5">
      <c r="A302" s="24">
        <v>61</v>
      </c>
      <c r="B302" s="287" t="s">
        <v>4013</v>
      </c>
      <c r="C302" s="6" t="s">
        <v>373</v>
      </c>
      <c r="D302" s="40" t="s">
        <v>4720</v>
      </c>
      <c r="E302" s="24">
        <v>0.5</v>
      </c>
      <c r="F302" s="24" t="s">
        <v>4092</v>
      </c>
      <c r="G302" s="24" t="s">
        <v>3755</v>
      </c>
      <c r="H302" s="24" t="s">
        <v>3995</v>
      </c>
    </row>
    <row r="303" spans="1:8">
      <c r="A303" s="24"/>
      <c r="B303" s="287" t="s">
        <v>3709</v>
      </c>
      <c r="C303" s="6">
        <v>61</v>
      </c>
      <c r="D303" s="40"/>
      <c r="E303" s="24">
        <f>SUM(E242:E302)</f>
        <v>34.700000000000003</v>
      </c>
      <c r="F303" s="24"/>
      <c r="G303" s="24"/>
      <c r="H303" s="24"/>
    </row>
    <row r="304" spans="1:8">
      <c r="A304" s="346" t="s">
        <v>4093</v>
      </c>
      <c r="B304" s="347"/>
      <c r="C304" s="347"/>
      <c r="D304" s="347"/>
      <c r="E304" s="347"/>
      <c r="F304" s="347"/>
      <c r="G304" s="347"/>
      <c r="H304" s="348"/>
    </row>
    <row r="305" spans="1:8" ht="25.5">
      <c r="A305" s="24">
        <v>1</v>
      </c>
      <c r="B305" s="287" t="s">
        <v>4094</v>
      </c>
      <c r="C305" s="6" t="s">
        <v>373</v>
      </c>
      <c r="D305" s="40" t="s">
        <v>4720</v>
      </c>
      <c r="E305" s="24">
        <v>3</v>
      </c>
      <c r="F305" s="24" t="s">
        <v>4582</v>
      </c>
      <c r="G305" s="24" t="s">
        <v>4095</v>
      </c>
      <c r="H305" s="24" t="s">
        <v>3995</v>
      </c>
    </row>
    <row r="306" spans="1:8" ht="25.5">
      <c r="A306" s="24">
        <v>2</v>
      </c>
      <c r="B306" s="287" t="s">
        <v>4033</v>
      </c>
      <c r="C306" s="6" t="s">
        <v>373</v>
      </c>
      <c r="D306" s="40" t="s">
        <v>4720</v>
      </c>
      <c r="E306" s="24">
        <v>0.3</v>
      </c>
      <c r="F306" s="24" t="s">
        <v>4583</v>
      </c>
      <c r="G306" s="24" t="s">
        <v>4096</v>
      </c>
      <c r="H306" s="24" t="s">
        <v>3995</v>
      </c>
    </row>
    <row r="307" spans="1:8" ht="25.5">
      <c r="A307" s="24">
        <v>3</v>
      </c>
      <c r="B307" s="287" t="s">
        <v>4007</v>
      </c>
      <c r="C307" s="6" t="s">
        <v>373</v>
      </c>
      <c r="D307" s="40" t="s">
        <v>4720</v>
      </c>
      <c r="E307" s="24">
        <v>0.3</v>
      </c>
      <c r="F307" s="24" t="s">
        <v>4584</v>
      </c>
      <c r="G307" s="24" t="s">
        <v>4097</v>
      </c>
      <c r="H307" s="24" t="s">
        <v>3995</v>
      </c>
    </row>
    <row r="308" spans="1:8" ht="25.5">
      <c r="A308" s="24">
        <v>4</v>
      </c>
      <c r="B308" s="287" t="s">
        <v>4011</v>
      </c>
      <c r="C308" s="6" t="s">
        <v>373</v>
      </c>
      <c r="D308" s="40" t="s">
        <v>4720</v>
      </c>
      <c r="E308" s="24">
        <v>0.3</v>
      </c>
      <c r="F308" s="24" t="s">
        <v>4585</v>
      </c>
      <c r="G308" s="24" t="s">
        <v>4097</v>
      </c>
      <c r="H308" s="24" t="s">
        <v>3995</v>
      </c>
    </row>
    <row r="309" spans="1:8" ht="51">
      <c r="A309" s="24">
        <v>5</v>
      </c>
      <c r="B309" s="287" t="s">
        <v>4007</v>
      </c>
      <c r="C309" s="6" t="s">
        <v>373</v>
      </c>
      <c r="D309" s="40" t="s">
        <v>4720</v>
      </c>
      <c r="E309" s="24">
        <v>0.5</v>
      </c>
      <c r="F309" s="24" t="s">
        <v>4586</v>
      </c>
      <c r="G309" s="24" t="s">
        <v>3744</v>
      </c>
      <c r="H309" s="24" t="s">
        <v>3995</v>
      </c>
    </row>
    <row r="310" spans="1:8">
      <c r="A310" s="24"/>
      <c r="B310" s="287" t="s">
        <v>3709</v>
      </c>
      <c r="C310" s="6">
        <v>5</v>
      </c>
      <c r="D310" s="40"/>
      <c r="E310" s="24">
        <f>SUM(E305:E309)</f>
        <v>4.3999999999999995</v>
      </c>
      <c r="F310" s="24"/>
      <c r="G310" s="24"/>
      <c r="H310" s="24"/>
    </row>
    <row r="311" spans="1:8">
      <c r="A311" s="346" t="s">
        <v>4098</v>
      </c>
      <c r="B311" s="347"/>
      <c r="C311" s="347"/>
      <c r="D311" s="347"/>
      <c r="E311" s="347"/>
      <c r="F311" s="347"/>
      <c r="G311" s="347"/>
      <c r="H311" s="348"/>
    </row>
    <row r="312" spans="1:8" ht="25.5">
      <c r="A312" s="24">
        <v>1</v>
      </c>
      <c r="B312" s="287" t="s">
        <v>4007</v>
      </c>
      <c r="C312" s="6" t="s">
        <v>373</v>
      </c>
      <c r="D312" s="40" t="s">
        <v>4720</v>
      </c>
      <c r="E312" s="24">
        <v>0.5</v>
      </c>
      <c r="F312" s="24" t="s">
        <v>4099</v>
      </c>
      <c r="G312" s="24" t="s">
        <v>4100</v>
      </c>
      <c r="H312" s="24" t="s">
        <v>3995</v>
      </c>
    </row>
    <row r="313" spans="1:8" ht="25.5">
      <c r="A313" s="24">
        <v>2</v>
      </c>
      <c r="B313" s="287" t="s">
        <v>4094</v>
      </c>
      <c r="C313" s="6" t="s">
        <v>373</v>
      </c>
      <c r="D313" s="40" t="s">
        <v>4720</v>
      </c>
      <c r="E313" s="24">
        <v>0.5</v>
      </c>
      <c r="F313" s="24" t="s">
        <v>4101</v>
      </c>
      <c r="G313" s="24" t="s">
        <v>3953</v>
      </c>
      <c r="H313" s="24" t="s">
        <v>3995</v>
      </c>
    </row>
    <row r="314" spans="1:8" ht="25.5">
      <c r="A314" s="24">
        <v>3</v>
      </c>
      <c r="B314" s="287" t="s">
        <v>4007</v>
      </c>
      <c r="C314" s="6" t="s">
        <v>373</v>
      </c>
      <c r="D314" s="40" t="s">
        <v>4720</v>
      </c>
      <c r="E314" s="24">
        <v>0.5</v>
      </c>
      <c r="F314" s="24" t="s">
        <v>4101</v>
      </c>
      <c r="G314" s="24" t="s">
        <v>3953</v>
      </c>
      <c r="H314" s="24" t="s">
        <v>3995</v>
      </c>
    </row>
    <row r="315" spans="1:8" ht="25.5">
      <c r="A315" s="24">
        <v>4</v>
      </c>
      <c r="B315" s="287" t="s">
        <v>4011</v>
      </c>
      <c r="C315" s="6" t="s">
        <v>373</v>
      </c>
      <c r="D315" s="40" t="s">
        <v>4720</v>
      </c>
      <c r="E315" s="24">
        <v>0.5</v>
      </c>
      <c r="F315" s="24" t="s">
        <v>4101</v>
      </c>
      <c r="G315" s="24" t="s">
        <v>3953</v>
      </c>
      <c r="H315" s="24" t="s">
        <v>3995</v>
      </c>
    </row>
    <row r="316" spans="1:8" ht="25.5">
      <c r="A316" s="24">
        <v>5</v>
      </c>
      <c r="B316" s="287" t="s">
        <v>4587</v>
      </c>
      <c r="C316" s="6" t="s">
        <v>373</v>
      </c>
      <c r="D316" s="40" t="s">
        <v>4720</v>
      </c>
      <c r="E316" s="24">
        <v>0.3</v>
      </c>
      <c r="F316" s="24" t="s">
        <v>4102</v>
      </c>
      <c r="G316" s="24" t="s">
        <v>4103</v>
      </c>
      <c r="H316" s="24" t="s">
        <v>3995</v>
      </c>
    </row>
    <row r="317" spans="1:8" ht="25.5">
      <c r="A317" s="24">
        <v>6</v>
      </c>
      <c r="B317" s="287" t="s">
        <v>4588</v>
      </c>
      <c r="C317" s="6" t="s">
        <v>373</v>
      </c>
      <c r="D317" s="40" t="s">
        <v>4720</v>
      </c>
      <c r="E317" s="24">
        <v>0.3</v>
      </c>
      <c r="F317" s="24" t="s">
        <v>4105</v>
      </c>
      <c r="G317" s="24" t="s">
        <v>4103</v>
      </c>
      <c r="H317" s="24" t="s">
        <v>3995</v>
      </c>
    </row>
    <row r="318" spans="1:8" ht="25.5">
      <c r="A318" s="24">
        <v>7</v>
      </c>
      <c r="B318" s="287" t="s">
        <v>4589</v>
      </c>
      <c r="C318" s="6" t="s">
        <v>373</v>
      </c>
      <c r="D318" s="40" t="s">
        <v>4720</v>
      </c>
      <c r="E318" s="24">
        <v>0.3</v>
      </c>
      <c r="F318" s="24" t="s">
        <v>4106</v>
      </c>
      <c r="G318" s="24" t="s">
        <v>4103</v>
      </c>
      <c r="H318" s="24" t="s">
        <v>3995</v>
      </c>
    </row>
    <row r="319" spans="1:8" ht="25.5">
      <c r="A319" s="24">
        <v>8</v>
      </c>
      <c r="B319" s="287" t="s">
        <v>4033</v>
      </c>
      <c r="C319" s="6" t="s">
        <v>373</v>
      </c>
      <c r="D319" s="40" t="s">
        <v>4720</v>
      </c>
      <c r="E319" s="24">
        <v>0.5</v>
      </c>
      <c r="F319" s="24" t="s">
        <v>4107</v>
      </c>
      <c r="G319" s="24" t="s">
        <v>4108</v>
      </c>
      <c r="H319" s="24" t="s">
        <v>3995</v>
      </c>
    </row>
    <row r="320" spans="1:8" ht="25.5">
      <c r="A320" s="24">
        <v>9</v>
      </c>
      <c r="B320" s="287" t="s">
        <v>4013</v>
      </c>
      <c r="C320" s="6" t="s">
        <v>373</v>
      </c>
      <c r="D320" s="40" t="s">
        <v>4720</v>
      </c>
      <c r="E320" s="24">
        <v>0.5</v>
      </c>
      <c r="F320" s="24" t="s">
        <v>4109</v>
      </c>
      <c r="G320" s="24" t="s">
        <v>3821</v>
      </c>
      <c r="H320" s="24" t="s">
        <v>3995</v>
      </c>
    </row>
    <row r="321" spans="1:8" ht="25.5">
      <c r="A321" s="24">
        <v>10</v>
      </c>
      <c r="B321" s="287" t="s">
        <v>4063</v>
      </c>
      <c r="C321" s="6" t="s">
        <v>373</v>
      </c>
      <c r="D321" s="40" t="s">
        <v>4720</v>
      </c>
      <c r="E321" s="24">
        <v>0.5</v>
      </c>
      <c r="F321" s="24" t="s">
        <v>4109</v>
      </c>
      <c r="G321" s="24" t="s">
        <v>3821</v>
      </c>
      <c r="H321" s="24" t="s">
        <v>3995</v>
      </c>
    </row>
    <row r="322" spans="1:8" ht="25.5">
      <c r="A322" s="24">
        <v>11</v>
      </c>
      <c r="B322" s="287" t="s">
        <v>4076</v>
      </c>
      <c r="C322" s="6" t="s">
        <v>373</v>
      </c>
      <c r="D322" s="40" t="s">
        <v>4720</v>
      </c>
      <c r="E322" s="24">
        <v>0.5</v>
      </c>
      <c r="F322" s="24" t="s">
        <v>4109</v>
      </c>
      <c r="G322" s="24" t="s">
        <v>3821</v>
      </c>
      <c r="H322" s="24" t="s">
        <v>3995</v>
      </c>
    </row>
    <row r="323" spans="1:8">
      <c r="A323" s="24"/>
      <c r="B323" s="287" t="s">
        <v>3709</v>
      </c>
      <c r="C323" s="6">
        <v>11</v>
      </c>
      <c r="D323" s="40"/>
      <c r="E323" s="24">
        <f>SUM(E312:E322)</f>
        <v>4.8999999999999995</v>
      </c>
      <c r="F323" s="24"/>
      <c r="G323" s="24"/>
      <c r="H323" s="24"/>
    </row>
    <row r="324" spans="1:8">
      <c r="A324" s="346" t="s">
        <v>4110</v>
      </c>
      <c r="B324" s="347"/>
      <c r="C324" s="347"/>
      <c r="D324" s="347"/>
      <c r="E324" s="347"/>
      <c r="F324" s="347"/>
      <c r="G324" s="347"/>
      <c r="H324" s="348"/>
    </row>
    <row r="325" spans="1:8" ht="25.5">
      <c r="A325" s="24">
        <v>1</v>
      </c>
      <c r="B325" s="287" t="s">
        <v>4033</v>
      </c>
      <c r="C325" s="6" t="s">
        <v>373</v>
      </c>
      <c r="D325" s="40" t="s">
        <v>4720</v>
      </c>
      <c r="E325" s="24">
        <v>0.5</v>
      </c>
      <c r="F325" s="24" t="s">
        <v>4590</v>
      </c>
      <c r="G325" s="24" t="s">
        <v>4111</v>
      </c>
      <c r="H325" s="24" t="s">
        <v>3995</v>
      </c>
    </row>
    <row r="326" spans="1:8" ht="25.5">
      <c r="A326" s="24">
        <v>2</v>
      </c>
      <c r="B326" s="287" t="s">
        <v>4112</v>
      </c>
      <c r="C326" s="6" t="s">
        <v>373</v>
      </c>
      <c r="D326" s="40" t="s">
        <v>4720</v>
      </c>
      <c r="E326" s="24">
        <v>3</v>
      </c>
      <c r="F326" s="24" t="s">
        <v>4591</v>
      </c>
      <c r="G326" s="24" t="s">
        <v>4113</v>
      </c>
      <c r="H326" s="24" t="s">
        <v>3995</v>
      </c>
    </row>
    <row r="327" spans="1:8" ht="25.5">
      <c r="A327" s="24">
        <v>3</v>
      </c>
      <c r="B327" s="287" t="s">
        <v>4033</v>
      </c>
      <c r="C327" s="6" t="s">
        <v>373</v>
      </c>
      <c r="D327" s="40" t="s">
        <v>4720</v>
      </c>
      <c r="E327" s="24">
        <v>3</v>
      </c>
      <c r="F327" s="24" t="s">
        <v>4592</v>
      </c>
      <c r="G327" s="24" t="s">
        <v>4114</v>
      </c>
      <c r="H327" s="24" t="s">
        <v>3776</v>
      </c>
    </row>
    <row r="328" spans="1:8" ht="25.5">
      <c r="A328" s="24">
        <v>4</v>
      </c>
      <c r="B328" s="287" t="s">
        <v>4007</v>
      </c>
      <c r="C328" s="6" t="s">
        <v>373</v>
      </c>
      <c r="D328" s="40" t="s">
        <v>4720</v>
      </c>
      <c r="E328" s="24">
        <v>0.5</v>
      </c>
      <c r="F328" s="24" t="s">
        <v>4593</v>
      </c>
      <c r="G328" s="24" t="s">
        <v>4115</v>
      </c>
      <c r="H328" s="24" t="s">
        <v>3995</v>
      </c>
    </row>
    <row r="329" spans="1:8" ht="25.5">
      <c r="A329" s="24">
        <v>5</v>
      </c>
      <c r="B329" s="287" t="s">
        <v>4011</v>
      </c>
      <c r="C329" s="6" t="s">
        <v>373</v>
      </c>
      <c r="D329" s="40" t="s">
        <v>4720</v>
      </c>
      <c r="E329" s="24">
        <v>0.5</v>
      </c>
      <c r="F329" s="24" t="s">
        <v>4116</v>
      </c>
      <c r="G329" s="24" t="s">
        <v>4117</v>
      </c>
      <c r="H329" s="24" t="s">
        <v>3995</v>
      </c>
    </row>
    <row r="330" spans="1:8" ht="25.5">
      <c r="A330" s="24">
        <v>6</v>
      </c>
      <c r="B330" s="287" t="s">
        <v>4013</v>
      </c>
      <c r="C330" s="6" t="s">
        <v>373</v>
      </c>
      <c r="D330" s="40" t="s">
        <v>4720</v>
      </c>
      <c r="E330" s="24">
        <v>0.5</v>
      </c>
      <c r="F330" s="24" t="s">
        <v>4116</v>
      </c>
      <c r="G330" s="24" t="s">
        <v>4117</v>
      </c>
      <c r="H330" s="24" t="s">
        <v>3995</v>
      </c>
    </row>
    <row r="331" spans="1:8" ht="63.75">
      <c r="A331" s="24">
        <v>7</v>
      </c>
      <c r="B331" s="287" t="s">
        <v>4033</v>
      </c>
      <c r="C331" s="6" t="s">
        <v>373</v>
      </c>
      <c r="D331" s="40" t="s">
        <v>4720</v>
      </c>
      <c r="E331" s="24">
        <v>0.5</v>
      </c>
      <c r="F331" s="24" t="s">
        <v>4594</v>
      </c>
      <c r="G331" s="24" t="s">
        <v>3716</v>
      </c>
      <c r="H331" s="24" t="s">
        <v>3995</v>
      </c>
    </row>
    <row r="332" spans="1:8" ht="63.75">
      <c r="A332" s="24">
        <v>8</v>
      </c>
      <c r="B332" s="287" t="s">
        <v>4033</v>
      </c>
      <c r="C332" s="6" t="s">
        <v>373</v>
      </c>
      <c r="D332" s="40" t="s">
        <v>4720</v>
      </c>
      <c r="E332" s="24">
        <v>0.5</v>
      </c>
      <c r="F332" s="24" t="s">
        <v>4595</v>
      </c>
      <c r="G332" s="24" t="s">
        <v>3716</v>
      </c>
      <c r="H332" s="24" t="s">
        <v>3995</v>
      </c>
    </row>
    <row r="333" spans="1:8" ht="25.5">
      <c r="A333" s="24">
        <v>9</v>
      </c>
      <c r="B333" s="287" t="s">
        <v>4007</v>
      </c>
      <c r="C333" s="6" t="s">
        <v>373</v>
      </c>
      <c r="D333" s="40" t="s">
        <v>4720</v>
      </c>
      <c r="E333" s="24">
        <v>0.5</v>
      </c>
      <c r="F333" s="24" t="s">
        <v>4596</v>
      </c>
      <c r="G333" s="24" t="s">
        <v>4118</v>
      </c>
      <c r="H333" s="24" t="s">
        <v>3995</v>
      </c>
    </row>
    <row r="334" spans="1:8" ht="25.5">
      <c r="A334" s="24">
        <v>10</v>
      </c>
      <c r="B334" s="287" t="s">
        <v>4011</v>
      </c>
      <c r="C334" s="6" t="s">
        <v>373</v>
      </c>
      <c r="D334" s="40" t="s">
        <v>4720</v>
      </c>
      <c r="E334" s="24">
        <v>0.5</v>
      </c>
      <c r="F334" s="24" t="s">
        <v>4596</v>
      </c>
      <c r="G334" s="24" t="s">
        <v>4118</v>
      </c>
      <c r="H334" s="24" t="s">
        <v>3995</v>
      </c>
    </row>
    <row r="335" spans="1:8" ht="25.5">
      <c r="A335" s="24">
        <v>11</v>
      </c>
      <c r="B335" s="287" t="s">
        <v>4033</v>
      </c>
      <c r="C335" s="6" t="s">
        <v>373</v>
      </c>
      <c r="D335" s="40" t="s">
        <v>4720</v>
      </c>
      <c r="E335" s="24">
        <v>3</v>
      </c>
      <c r="F335" s="24" t="s">
        <v>4597</v>
      </c>
      <c r="G335" s="24" t="s">
        <v>4119</v>
      </c>
      <c r="H335" s="24" t="s">
        <v>3995</v>
      </c>
    </row>
    <row r="336" spans="1:8" ht="25.5">
      <c r="A336" s="24">
        <v>12</v>
      </c>
      <c r="B336" s="287" t="s">
        <v>4033</v>
      </c>
      <c r="C336" s="6" t="s">
        <v>373</v>
      </c>
      <c r="D336" s="40" t="s">
        <v>4720</v>
      </c>
      <c r="E336" s="24">
        <v>5</v>
      </c>
      <c r="F336" s="24" t="s">
        <v>4598</v>
      </c>
      <c r="G336" s="24" t="s">
        <v>4120</v>
      </c>
      <c r="H336" s="24" t="s">
        <v>3995</v>
      </c>
    </row>
    <row r="337" spans="1:8" ht="25.5">
      <c r="A337" s="24">
        <v>13</v>
      </c>
      <c r="B337" s="287" t="s">
        <v>4033</v>
      </c>
      <c r="C337" s="6" t="s">
        <v>373</v>
      </c>
      <c r="D337" s="40" t="s">
        <v>4720</v>
      </c>
      <c r="E337" s="24">
        <v>0.5</v>
      </c>
      <c r="F337" s="24" t="s">
        <v>4121</v>
      </c>
      <c r="G337" s="24" t="s">
        <v>4122</v>
      </c>
      <c r="H337" s="24" t="s">
        <v>3995</v>
      </c>
    </row>
    <row r="338" spans="1:8" ht="25.5">
      <c r="A338" s="24">
        <v>14</v>
      </c>
      <c r="B338" s="287" t="s">
        <v>4007</v>
      </c>
      <c r="C338" s="6" t="s">
        <v>373</v>
      </c>
      <c r="D338" s="40" t="s">
        <v>4720</v>
      </c>
      <c r="E338" s="24">
        <v>3</v>
      </c>
      <c r="F338" s="24" t="s">
        <v>4599</v>
      </c>
      <c r="G338" s="24" t="s">
        <v>4097</v>
      </c>
      <c r="H338" s="24" t="s">
        <v>3995</v>
      </c>
    </row>
    <row r="339" spans="1:8" ht="25.5">
      <c r="A339" s="24">
        <v>15</v>
      </c>
      <c r="B339" s="287" t="s">
        <v>4007</v>
      </c>
      <c r="C339" s="6" t="s">
        <v>373</v>
      </c>
      <c r="D339" s="40" t="s">
        <v>4720</v>
      </c>
      <c r="E339" s="24">
        <v>0.5</v>
      </c>
      <c r="F339" s="24" t="s">
        <v>4600</v>
      </c>
      <c r="G339" s="24" t="s">
        <v>4123</v>
      </c>
      <c r="H339" s="24" t="s">
        <v>3995</v>
      </c>
    </row>
    <row r="340" spans="1:8" ht="25.5">
      <c r="A340" s="24">
        <v>16</v>
      </c>
      <c r="B340" s="287" t="s">
        <v>4011</v>
      </c>
      <c r="C340" s="6" t="s">
        <v>373</v>
      </c>
      <c r="D340" s="40" t="s">
        <v>4720</v>
      </c>
      <c r="E340" s="24">
        <v>0.5</v>
      </c>
      <c r="F340" s="24" t="s">
        <v>4601</v>
      </c>
      <c r="G340" s="24" t="s">
        <v>4123</v>
      </c>
      <c r="H340" s="24" t="s">
        <v>3995</v>
      </c>
    </row>
    <row r="341" spans="1:8" ht="25.5">
      <c r="A341" s="24">
        <v>17</v>
      </c>
      <c r="B341" s="287" t="s">
        <v>4013</v>
      </c>
      <c r="C341" s="6" t="s">
        <v>373</v>
      </c>
      <c r="D341" s="40" t="s">
        <v>4720</v>
      </c>
      <c r="E341" s="24">
        <v>3</v>
      </c>
      <c r="F341" s="24" t="s">
        <v>4602</v>
      </c>
      <c r="G341" s="24" t="s">
        <v>4123</v>
      </c>
      <c r="H341" s="24" t="s">
        <v>3995</v>
      </c>
    </row>
    <row r="342" spans="1:8" ht="25.5">
      <c r="A342" s="24">
        <v>18</v>
      </c>
      <c r="B342" s="287" t="s">
        <v>4063</v>
      </c>
      <c r="C342" s="6" t="s">
        <v>373</v>
      </c>
      <c r="D342" s="40" t="s">
        <v>4720</v>
      </c>
      <c r="E342" s="24">
        <v>0.5</v>
      </c>
      <c r="F342" s="24" t="s">
        <v>4603</v>
      </c>
      <c r="G342" s="24" t="s">
        <v>4123</v>
      </c>
      <c r="H342" s="24" t="s">
        <v>3995</v>
      </c>
    </row>
    <row r="343" spans="1:8" ht="25.5">
      <c r="A343" s="24">
        <v>19</v>
      </c>
      <c r="B343" s="287" t="s">
        <v>4076</v>
      </c>
      <c r="C343" s="6" t="s">
        <v>373</v>
      </c>
      <c r="D343" s="40" t="s">
        <v>4720</v>
      </c>
      <c r="E343" s="24">
        <v>0.5</v>
      </c>
      <c r="F343" s="24" t="s">
        <v>4604</v>
      </c>
      <c r="G343" s="24" t="s">
        <v>4115</v>
      </c>
      <c r="H343" s="24" t="s">
        <v>3995</v>
      </c>
    </row>
    <row r="344" spans="1:8" ht="25.5">
      <c r="A344" s="24">
        <v>20</v>
      </c>
      <c r="B344" s="287" t="s">
        <v>4033</v>
      </c>
      <c r="C344" s="6" t="s">
        <v>373</v>
      </c>
      <c r="D344" s="40" t="s">
        <v>4720</v>
      </c>
      <c r="E344" s="24">
        <v>0.5</v>
      </c>
      <c r="F344" s="24" t="s">
        <v>3955</v>
      </c>
      <c r="G344" s="24" t="s">
        <v>3956</v>
      </c>
      <c r="H344" s="24" t="s">
        <v>3995</v>
      </c>
    </row>
    <row r="345" spans="1:8" ht="63.75">
      <c r="A345" s="24">
        <v>21</v>
      </c>
      <c r="B345" s="287" t="s">
        <v>4033</v>
      </c>
      <c r="C345" s="6" t="s">
        <v>373</v>
      </c>
      <c r="D345" s="40" t="s">
        <v>4720</v>
      </c>
      <c r="E345" s="24">
        <v>5</v>
      </c>
      <c r="F345" s="24" t="s">
        <v>4605</v>
      </c>
      <c r="G345" s="24" t="s">
        <v>4124</v>
      </c>
      <c r="H345" s="24" t="s">
        <v>3995</v>
      </c>
    </row>
    <row r="346" spans="1:8" ht="25.5">
      <c r="A346" s="24">
        <v>22</v>
      </c>
      <c r="B346" s="287" t="s">
        <v>4011</v>
      </c>
      <c r="C346" s="6" t="s">
        <v>373</v>
      </c>
      <c r="D346" s="40" t="s">
        <v>4720</v>
      </c>
      <c r="E346" s="24">
        <v>3</v>
      </c>
      <c r="F346" s="24" t="s">
        <v>4606</v>
      </c>
      <c r="G346" s="24" t="s">
        <v>4124</v>
      </c>
      <c r="H346" s="24" t="s">
        <v>3995</v>
      </c>
    </row>
    <row r="347" spans="1:8" ht="25.5">
      <c r="A347" s="24">
        <v>23</v>
      </c>
      <c r="B347" s="287" t="s">
        <v>4013</v>
      </c>
      <c r="C347" s="6" t="s">
        <v>373</v>
      </c>
      <c r="D347" s="40" t="s">
        <v>4720</v>
      </c>
      <c r="E347" s="24">
        <v>3</v>
      </c>
      <c r="F347" s="24" t="s">
        <v>4125</v>
      </c>
      <c r="G347" s="24" t="s">
        <v>4124</v>
      </c>
      <c r="H347" s="24" t="s">
        <v>3995</v>
      </c>
    </row>
    <row r="348" spans="1:8" ht="25.5">
      <c r="A348" s="24">
        <v>24</v>
      </c>
      <c r="B348" s="287" t="s">
        <v>4112</v>
      </c>
      <c r="C348" s="6" t="s">
        <v>373</v>
      </c>
      <c r="D348" s="40" t="s">
        <v>4720</v>
      </c>
      <c r="E348" s="24">
        <v>0.5</v>
      </c>
      <c r="F348" s="24" t="s">
        <v>4126</v>
      </c>
      <c r="G348" s="24" t="s">
        <v>3991</v>
      </c>
      <c r="H348" s="24" t="s">
        <v>3995</v>
      </c>
    </row>
    <row r="349" spans="1:8" ht="25.5">
      <c r="A349" s="24">
        <v>25</v>
      </c>
      <c r="B349" s="287" t="s">
        <v>4007</v>
      </c>
      <c r="C349" s="6" t="s">
        <v>373</v>
      </c>
      <c r="D349" s="40" t="s">
        <v>4720</v>
      </c>
      <c r="E349" s="24">
        <v>0.5</v>
      </c>
      <c r="F349" s="24" t="s">
        <v>4127</v>
      </c>
      <c r="G349" s="24" t="s">
        <v>4128</v>
      </c>
      <c r="H349" s="24" t="s">
        <v>3995</v>
      </c>
    </row>
    <row r="350" spans="1:8" ht="51">
      <c r="A350" s="24">
        <v>26</v>
      </c>
      <c r="B350" s="287" t="s">
        <v>4007</v>
      </c>
      <c r="C350" s="6" t="s">
        <v>373</v>
      </c>
      <c r="D350" s="40" t="s">
        <v>4720</v>
      </c>
      <c r="E350" s="24">
        <v>0.5</v>
      </c>
      <c r="F350" s="24" t="s">
        <v>4129</v>
      </c>
      <c r="G350" s="24" t="s">
        <v>3768</v>
      </c>
      <c r="H350" s="24" t="s">
        <v>4130</v>
      </c>
    </row>
    <row r="351" spans="1:8" ht="51">
      <c r="A351" s="24">
        <v>27</v>
      </c>
      <c r="B351" s="287" t="s">
        <v>4011</v>
      </c>
      <c r="C351" s="6" t="s">
        <v>373</v>
      </c>
      <c r="D351" s="40" t="s">
        <v>4720</v>
      </c>
      <c r="E351" s="24">
        <v>1</v>
      </c>
      <c r="F351" s="24" t="s">
        <v>4131</v>
      </c>
      <c r="G351" s="24" t="s">
        <v>3768</v>
      </c>
      <c r="H351" s="24" t="s">
        <v>4130</v>
      </c>
    </row>
    <row r="352" spans="1:8" ht="51">
      <c r="A352" s="24">
        <v>28</v>
      </c>
      <c r="B352" s="287" t="s">
        <v>4013</v>
      </c>
      <c r="C352" s="6" t="s">
        <v>373</v>
      </c>
      <c r="D352" s="40" t="s">
        <v>4720</v>
      </c>
      <c r="E352" s="24">
        <v>0.5</v>
      </c>
      <c r="F352" s="24" t="s">
        <v>4131</v>
      </c>
      <c r="G352" s="24" t="s">
        <v>3768</v>
      </c>
      <c r="H352" s="24" t="s">
        <v>4130</v>
      </c>
    </row>
    <row r="353" spans="1:8" ht="25.5">
      <c r="A353" s="24">
        <v>29</v>
      </c>
      <c r="B353" s="287" t="s">
        <v>4063</v>
      </c>
      <c r="C353" s="6" t="s">
        <v>373</v>
      </c>
      <c r="D353" s="40" t="s">
        <v>4720</v>
      </c>
      <c r="E353" s="24">
        <v>0.5</v>
      </c>
      <c r="F353" s="24" t="s">
        <v>4607</v>
      </c>
      <c r="G353" s="24" t="s">
        <v>4132</v>
      </c>
      <c r="H353" s="24" t="s">
        <v>3995</v>
      </c>
    </row>
    <row r="354" spans="1:8" ht="25.5">
      <c r="A354" s="24">
        <v>30</v>
      </c>
      <c r="B354" s="287" t="s">
        <v>4076</v>
      </c>
      <c r="C354" s="6" t="s">
        <v>373</v>
      </c>
      <c r="D354" s="40" t="s">
        <v>4720</v>
      </c>
      <c r="E354" s="24">
        <v>0.5</v>
      </c>
      <c r="F354" s="24" t="s">
        <v>4608</v>
      </c>
      <c r="G354" s="24" t="s">
        <v>4132</v>
      </c>
      <c r="H354" s="24" t="s">
        <v>3995</v>
      </c>
    </row>
    <row r="355" spans="1:8" ht="51">
      <c r="A355" s="24">
        <v>31</v>
      </c>
      <c r="B355" s="287" t="s">
        <v>4007</v>
      </c>
      <c r="C355" s="6" t="s">
        <v>373</v>
      </c>
      <c r="D355" s="40" t="s">
        <v>4720</v>
      </c>
      <c r="E355" s="24">
        <v>0.5</v>
      </c>
      <c r="F355" s="24" t="s">
        <v>4133</v>
      </c>
      <c r="G355" s="24" t="s">
        <v>3768</v>
      </c>
      <c r="H355" s="24" t="s">
        <v>4130</v>
      </c>
    </row>
    <row r="356" spans="1:8" ht="51">
      <c r="A356" s="24">
        <v>32</v>
      </c>
      <c r="B356" s="287" t="s">
        <v>4104</v>
      </c>
      <c r="C356" s="6" t="s">
        <v>373</v>
      </c>
      <c r="D356" s="40" t="s">
        <v>4720</v>
      </c>
      <c r="E356" s="24">
        <v>5</v>
      </c>
      <c r="F356" s="24" t="s">
        <v>4609</v>
      </c>
      <c r="G356" s="24" t="s">
        <v>3731</v>
      </c>
      <c r="H356" s="24" t="s">
        <v>3995</v>
      </c>
    </row>
    <row r="357" spans="1:8" ht="51">
      <c r="A357" s="24">
        <v>33</v>
      </c>
      <c r="B357" s="287" t="s">
        <v>4104</v>
      </c>
      <c r="C357" s="6" t="s">
        <v>373</v>
      </c>
      <c r="D357" s="40" t="s">
        <v>4720</v>
      </c>
      <c r="E357" s="24">
        <v>3</v>
      </c>
      <c r="F357" s="24" t="s">
        <v>4134</v>
      </c>
      <c r="G357" s="24" t="s">
        <v>3768</v>
      </c>
      <c r="H357" s="24" t="s">
        <v>4130</v>
      </c>
    </row>
    <row r="358" spans="1:8">
      <c r="A358" s="24"/>
      <c r="B358" s="287" t="s">
        <v>3709</v>
      </c>
      <c r="C358" s="6">
        <v>33</v>
      </c>
      <c r="D358" s="40"/>
      <c r="E358" s="24">
        <f>SUM(E325:E357)</f>
        <v>50.5</v>
      </c>
      <c r="F358" s="24"/>
      <c r="G358" s="24"/>
      <c r="H358" s="24"/>
    </row>
    <row r="359" spans="1:8">
      <c r="A359" s="346" t="s">
        <v>3792</v>
      </c>
      <c r="B359" s="347"/>
      <c r="C359" s="347"/>
      <c r="D359" s="347"/>
      <c r="E359" s="347"/>
      <c r="F359" s="347"/>
      <c r="G359" s="347"/>
      <c r="H359" s="348"/>
    </row>
    <row r="360" spans="1:8" ht="63.75">
      <c r="A360" s="24">
        <v>1</v>
      </c>
      <c r="B360" s="287" t="s">
        <v>4007</v>
      </c>
      <c r="C360" s="6" t="s">
        <v>373</v>
      </c>
      <c r="D360" s="40" t="s">
        <v>4720</v>
      </c>
      <c r="E360" s="24">
        <v>5</v>
      </c>
      <c r="F360" s="24" t="s">
        <v>4610</v>
      </c>
      <c r="G360" s="24" t="s">
        <v>3769</v>
      </c>
      <c r="H360" s="24" t="s">
        <v>3995</v>
      </c>
    </row>
    <row r="361" spans="1:8" ht="25.5">
      <c r="A361" s="24">
        <v>2</v>
      </c>
      <c r="B361" s="287" t="s">
        <v>4063</v>
      </c>
      <c r="C361" s="6" t="s">
        <v>373</v>
      </c>
      <c r="D361" s="40" t="s">
        <v>4720</v>
      </c>
      <c r="E361" s="24">
        <v>1</v>
      </c>
      <c r="F361" s="24" t="s">
        <v>4611</v>
      </c>
      <c r="G361" s="24" t="s">
        <v>4135</v>
      </c>
      <c r="H361" s="24" t="s">
        <v>3995</v>
      </c>
    </row>
    <row r="362" spans="1:8" ht="25.5">
      <c r="A362" s="24">
        <v>3</v>
      </c>
      <c r="B362" s="287" t="s">
        <v>4076</v>
      </c>
      <c r="C362" s="6" t="s">
        <v>373</v>
      </c>
      <c r="D362" s="40" t="s">
        <v>4720</v>
      </c>
      <c r="E362" s="24">
        <v>0.5</v>
      </c>
      <c r="F362" s="24" t="s">
        <v>4136</v>
      </c>
      <c r="G362" s="24" t="s">
        <v>4135</v>
      </c>
      <c r="H362" s="24" t="s">
        <v>3995</v>
      </c>
    </row>
    <row r="363" spans="1:8" ht="25.5">
      <c r="A363" s="24">
        <v>4</v>
      </c>
      <c r="B363" s="287" t="s">
        <v>4013</v>
      </c>
      <c r="C363" s="6" t="s">
        <v>373</v>
      </c>
      <c r="D363" s="40" t="s">
        <v>4720</v>
      </c>
      <c r="E363" s="24">
        <v>0.5</v>
      </c>
      <c r="F363" s="24" t="s">
        <v>4136</v>
      </c>
      <c r="G363" s="24" t="s">
        <v>4135</v>
      </c>
      <c r="H363" s="24" t="s">
        <v>3995</v>
      </c>
    </row>
    <row r="364" spans="1:8" ht="38.25">
      <c r="A364" s="24">
        <v>5</v>
      </c>
      <c r="B364" s="287" t="s">
        <v>4033</v>
      </c>
      <c r="C364" s="6" t="s">
        <v>373</v>
      </c>
      <c r="D364" s="40" t="s">
        <v>4720</v>
      </c>
      <c r="E364" s="24">
        <v>0.3</v>
      </c>
      <c r="F364" s="24" t="s">
        <v>4612</v>
      </c>
      <c r="G364" s="24" t="s">
        <v>4137</v>
      </c>
      <c r="H364" s="24" t="s">
        <v>3995</v>
      </c>
    </row>
    <row r="365" spans="1:8" ht="51">
      <c r="A365" s="24">
        <v>6</v>
      </c>
      <c r="B365" s="287" t="s">
        <v>4033</v>
      </c>
      <c r="C365" s="6" t="s">
        <v>373</v>
      </c>
      <c r="D365" s="40" t="s">
        <v>4720</v>
      </c>
      <c r="E365" s="24">
        <v>0.3</v>
      </c>
      <c r="F365" s="24" t="s">
        <v>4613</v>
      </c>
      <c r="G365" s="24" t="s">
        <v>3769</v>
      </c>
      <c r="H365" s="24" t="s">
        <v>3995</v>
      </c>
    </row>
    <row r="366" spans="1:8" ht="51">
      <c r="A366" s="24">
        <v>7</v>
      </c>
      <c r="B366" s="287" t="s">
        <v>4033</v>
      </c>
      <c r="C366" s="6" t="s">
        <v>373</v>
      </c>
      <c r="D366" s="40" t="s">
        <v>4720</v>
      </c>
      <c r="E366" s="24">
        <v>0.5</v>
      </c>
      <c r="F366" s="24" t="s">
        <v>4138</v>
      </c>
      <c r="G366" s="24" t="s">
        <v>3769</v>
      </c>
      <c r="H366" s="24" t="s">
        <v>3995</v>
      </c>
    </row>
    <row r="367" spans="1:8" ht="51">
      <c r="A367" s="24">
        <v>8</v>
      </c>
      <c r="B367" s="287" t="s">
        <v>4033</v>
      </c>
      <c r="C367" s="6" t="s">
        <v>373</v>
      </c>
      <c r="D367" s="40" t="s">
        <v>4720</v>
      </c>
      <c r="E367" s="24">
        <v>0.5</v>
      </c>
      <c r="F367" s="24" t="s">
        <v>4139</v>
      </c>
      <c r="G367" s="24" t="s">
        <v>3769</v>
      </c>
      <c r="H367" s="24" t="s">
        <v>3995</v>
      </c>
    </row>
    <row r="368" spans="1:8" ht="25.5">
      <c r="A368" s="24">
        <v>9</v>
      </c>
      <c r="B368" s="287" t="s">
        <v>4013</v>
      </c>
      <c r="C368" s="6" t="s">
        <v>373</v>
      </c>
      <c r="D368" s="40" t="s">
        <v>4720</v>
      </c>
      <c r="E368" s="24">
        <v>0.5</v>
      </c>
      <c r="F368" s="24" t="s">
        <v>4140</v>
      </c>
      <c r="G368" s="24" t="s">
        <v>3769</v>
      </c>
      <c r="H368" s="24" t="s">
        <v>3995</v>
      </c>
    </row>
    <row r="369" spans="1:8" ht="25.5">
      <c r="A369" s="24">
        <v>10</v>
      </c>
      <c r="B369" s="287" t="s">
        <v>4063</v>
      </c>
      <c r="C369" s="6" t="s">
        <v>373</v>
      </c>
      <c r="D369" s="40" t="s">
        <v>4720</v>
      </c>
      <c r="E369" s="24">
        <v>0.5</v>
      </c>
      <c r="F369" s="24" t="s">
        <v>4614</v>
      </c>
      <c r="G369" s="24" t="s">
        <v>4141</v>
      </c>
      <c r="H369" s="24" t="s">
        <v>3995</v>
      </c>
    </row>
    <row r="370" spans="1:8" ht="25.5">
      <c r="A370" s="24">
        <v>11</v>
      </c>
      <c r="B370" s="287" t="s">
        <v>4076</v>
      </c>
      <c r="C370" s="6" t="s">
        <v>373</v>
      </c>
      <c r="D370" s="40" t="s">
        <v>4720</v>
      </c>
      <c r="E370" s="24">
        <v>0.5</v>
      </c>
      <c r="F370" s="24" t="s">
        <v>4615</v>
      </c>
      <c r="G370" s="24" t="s">
        <v>4141</v>
      </c>
      <c r="H370" s="24" t="s">
        <v>3995</v>
      </c>
    </row>
    <row r="371" spans="1:8" ht="25.5">
      <c r="A371" s="24">
        <v>12</v>
      </c>
      <c r="B371" s="287" t="s">
        <v>4065</v>
      </c>
      <c r="C371" s="6" t="s">
        <v>373</v>
      </c>
      <c r="D371" s="40" t="s">
        <v>4720</v>
      </c>
      <c r="E371" s="24">
        <v>0.5</v>
      </c>
      <c r="F371" s="24" t="s">
        <v>4616</v>
      </c>
      <c r="G371" s="24" t="s">
        <v>4141</v>
      </c>
      <c r="H371" s="24" t="s">
        <v>3995</v>
      </c>
    </row>
    <row r="372" spans="1:8" ht="25.5">
      <c r="A372" s="24">
        <v>13</v>
      </c>
      <c r="B372" s="287" t="s">
        <v>4015</v>
      </c>
      <c r="C372" s="6" t="s">
        <v>373</v>
      </c>
      <c r="D372" s="40" t="s">
        <v>4720</v>
      </c>
      <c r="E372" s="24">
        <v>0.5</v>
      </c>
      <c r="F372" s="24" t="s">
        <v>4617</v>
      </c>
      <c r="G372" s="24" t="s">
        <v>4141</v>
      </c>
      <c r="H372" s="24" t="s">
        <v>3995</v>
      </c>
    </row>
    <row r="373" spans="1:8" ht="25.5">
      <c r="A373" s="24">
        <v>14</v>
      </c>
      <c r="B373" s="287" t="s">
        <v>4017</v>
      </c>
      <c r="C373" s="6" t="s">
        <v>373</v>
      </c>
      <c r="D373" s="40" t="s">
        <v>4720</v>
      </c>
      <c r="E373" s="24">
        <v>0.5</v>
      </c>
      <c r="F373" s="24" t="s">
        <v>4140</v>
      </c>
      <c r="G373" s="24" t="s">
        <v>3769</v>
      </c>
      <c r="H373" s="24" t="s">
        <v>3995</v>
      </c>
    </row>
    <row r="374" spans="1:8" ht="25.5">
      <c r="A374" s="24">
        <v>15</v>
      </c>
      <c r="B374" s="287" t="s">
        <v>4066</v>
      </c>
      <c r="C374" s="6" t="s">
        <v>373</v>
      </c>
      <c r="D374" s="40" t="s">
        <v>4720</v>
      </c>
      <c r="E374" s="24">
        <v>0.5</v>
      </c>
      <c r="F374" s="24" t="s">
        <v>4142</v>
      </c>
      <c r="G374" s="24" t="s">
        <v>3769</v>
      </c>
      <c r="H374" s="24" t="s">
        <v>3995</v>
      </c>
    </row>
    <row r="375" spans="1:8" ht="25.5">
      <c r="A375" s="24">
        <v>16</v>
      </c>
      <c r="B375" s="287" t="s">
        <v>4085</v>
      </c>
      <c r="C375" s="6" t="s">
        <v>373</v>
      </c>
      <c r="D375" s="40" t="s">
        <v>4720</v>
      </c>
      <c r="E375" s="24">
        <v>0.5</v>
      </c>
      <c r="F375" s="24" t="s">
        <v>4142</v>
      </c>
      <c r="G375" s="24" t="s">
        <v>3769</v>
      </c>
      <c r="H375" s="24" t="s">
        <v>3995</v>
      </c>
    </row>
    <row r="376" spans="1:8" ht="25.5">
      <c r="A376" s="24">
        <v>17</v>
      </c>
      <c r="B376" s="287" t="s">
        <v>4089</v>
      </c>
      <c r="C376" s="6" t="s">
        <v>373</v>
      </c>
      <c r="D376" s="40" t="s">
        <v>4720</v>
      </c>
      <c r="E376" s="24">
        <v>0.5</v>
      </c>
      <c r="F376" s="24" t="s">
        <v>4142</v>
      </c>
      <c r="G376" s="24" t="s">
        <v>3769</v>
      </c>
      <c r="H376" s="24" t="s">
        <v>3995</v>
      </c>
    </row>
    <row r="377" spans="1:8" ht="25.5">
      <c r="A377" s="24">
        <v>18</v>
      </c>
      <c r="B377" s="287" t="s">
        <v>4009</v>
      </c>
      <c r="C377" s="6" t="s">
        <v>373</v>
      </c>
      <c r="D377" s="40" t="s">
        <v>4720</v>
      </c>
      <c r="E377" s="24">
        <v>0.05</v>
      </c>
      <c r="F377" s="24" t="s">
        <v>4142</v>
      </c>
      <c r="G377" s="24" t="s">
        <v>3769</v>
      </c>
      <c r="H377" s="24" t="s">
        <v>3995</v>
      </c>
    </row>
    <row r="378" spans="1:8" ht="25.5">
      <c r="A378" s="24">
        <v>19</v>
      </c>
      <c r="B378" s="287" t="s">
        <v>4088</v>
      </c>
      <c r="C378" s="6" t="s">
        <v>373</v>
      </c>
      <c r="D378" s="40" t="s">
        <v>4720</v>
      </c>
      <c r="E378" s="24">
        <v>0.5</v>
      </c>
      <c r="F378" s="24" t="s">
        <v>4618</v>
      </c>
      <c r="G378" s="24" t="s">
        <v>4141</v>
      </c>
      <c r="H378" s="24" t="s">
        <v>3995</v>
      </c>
    </row>
    <row r="379" spans="1:8" ht="25.5">
      <c r="A379" s="24">
        <v>20</v>
      </c>
      <c r="B379" s="287" t="s">
        <v>4033</v>
      </c>
      <c r="C379" s="6" t="s">
        <v>373</v>
      </c>
      <c r="D379" s="40" t="s">
        <v>4720</v>
      </c>
      <c r="E379" s="24">
        <v>0.5</v>
      </c>
      <c r="F379" s="24" t="s">
        <v>4143</v>
      </c>
      <c r="G379" s="24" t="s">
        <v>3769</v>
      </c>
      <c r="H379" s="24" t="s">
        <v>3995</v>
      </c>
    </row>
    <row r="380" spans="1:8" ht="51">
      <c r="A380" s="24">
        <v>21</v>
      </c>
      <c r="B380" s="287" t="s">
        <v>4033</v>
      </c>
      <c r="C380" s="6" t="s">
        <v>373</v>
      </c>
      <c r="D380" s="40" t="s">
        <v>4720</v>
      </c>
      <c r="E380" s="24">
        <v>0.5</v>
      </c>
      <c r="F380" s="24" t="s">
        <v>4144</v>
      </c>
      <c r="G380" s="24" t="s">
        <v>3723</v>
      </c>
      <c r="H380" s="24" t="s">
        <v>4145</v>
      </c>
    </row>
    <row r="381" spans="1:8" ht="51">
      <c r="A381" s="24">
        <v>22</v>
      </c>
      <c r="B381" s="287" t="s">
        <v>4146</v>
      </c>
      <c r="C381" s="6" t="s">
        <v>373</v>
      </c>
      <c r="D381" s="40" t="s">
        <v>4720</v>
      </c>
      <c r="E381" s="24">
        <v>0.5</v>
      </c>
      <c r="F381" s="24" t="s">
        <v>4147</v>
      </c>
      <c r="G381" s="24" t="s">
        <v>3769</v>
      </c>
      <c r="H381" s="24" t="s">
        <v>3995</v>
      </c>
    </row>
    <row r="382" spans="1:8" ht="38.25">
      <c r="A382" s="24">
        <v>23</v>
      </c>
      <c r="B382" s="287" t="s">
        <v>4148</v>
      </c>
      <c r="C382" s="6" t="s">
        <v>373</v>
      </c>
      <c r="D382" s="40" t="s">
        <v>4720</v>
      </c>
      <c r="E382" s="24">
        <v>0.5</v>
      </c>
      <c r="F382" s="24" t="s">
        <v>4149</v>
      </c>
      <c r="G382" s="24" t="s">
        <v>3769</v>
      </c>
      <c r="H382" s="24" t="s">
        <v>3995</v>
      </c>
    </row>
    <row r="383" spans="1:8" ht="51">
      <c r="A383" s="24">
        <v>24</v>
      </c>
      <c r="B383" s="287" t="s">
        <v>4007</v>
      </c>
      <c r="C383" s="6" t="s">
        <v>373</v>
      </c>
      <c r="D383" s="40" t="s">
        <v>4720</v>
      </c>
      <c r="E383" s="24">
        <v>0.5</v>
      </c>
      <c r="F383" s="24" t="s">
        <v>4150</v>
      </c>
      <c r="G383" s="24" t="s">
        <v>4151</v>
      </c>
      <c r="H383" s="24" t="s">
        <v>4152</v>
      </c>
    </row>
    <row r="384" spans="1:8" ht="25.5">
      <c r="A384" s="24">
        <v>25</v>
      </c>
      <c r="B384" s="287" t="s">
        <v>4033</v>
      </c>
      <c r="C384" s="6" t="s">
        <v>373</v>
      </c>
      <c r="D384" s="40" t="s">
        <v>4720</v>
      </c>
      <c r="E384" s="24">
        <v>0.5</v>
      </c>
      <c r="F384" s="24" t="s">
        <v>4619</v>
      </c>
      <c r="G384" s="24" t="s">
        <v>4153</v>
      </c>
      <c r="H384" s="24" t="s">
        <v>3995</v>
      </c>
    </row>
    <row r="385" spans="1:8" ht="25.5">
      <c r="A385" s="24">
        <v>26</v>
      </c>
      <c r="B385" s="287" t="s">
        <v>4011</v>
      </c>
      <c r="C385" s="6" t="s">
        <v>373</v>
      </c>
      <c r="D385" s="40" t="s">
        <v>4720</v>
      </c>
      <c r="E385" s="24">
        <v>0.5</v>
      </c>
      <c r="F385" s="24" t="s">
        <v>4154</v>
      </c>
      <c r="G385" s="24" t="s">
        <v>4153</v>
      </c>
      <c r="H385" s="24" t="s">
        <v>3995</v>
      </c>
    </row>
    <row r="386" spans="1:8" ht="25.5">
      <c r="A386" s="24">
        <v>27</v>
      </c>
      <c r="B386" s="287" t="s">
        <v>4013</v>
      </c>
      <c r="C386" s="6" t="s">
        <v>373</v>
      </c>
      <c r="D386" s="40" t="s">
        <v>4720</v>
      </c>
      <c r="E386" s="24">
        <v>0.5</v>
      </c>
      <c r="F386" s="24" t="s">
        <v>4154</v>
      </c>
      <c r="G386" s="24" t="s">
        <v>4153</v>
      </c>
      <c r="H386" s="24" t="s">
        <v>3995</v>
      </c>
    </row>
    <row r="387" spans="1:8" ht="25.5">
      <c r="A387" s="24">
        <v>28</v>
      </c>
      <c r="B387" s="287" t="s">
        <v>4007</v>
      </c>
      <c r="C387" s="6" t="s">
        <v>373</v>
      </c>
      <c r="D387" s="40" t="s">
        <v>4720</v>
      </c>
      <c r="E387" s="24">
        <v>0.3</v>
      </c>
      <c r="F387" s="24" t="s">
        <v>4155</v>
      </c>
      <c r="G387" s="24" t="s">
        <v>4156</v>
      </c>
      <c r="H387" s="24" t="s">
        <v>3995</v>
      </c>
    </row>
    <row r="388" spans="1:8" ht="25.5">
      <c r="A388" s="24">
        <v>29</v>
      </c>
      <c r="B388" s="287" t="s">
        <v>4011</v>
      </c>
      <c r="C388" s="6" t="s">
        <v>373</v>
      </c>
      <c r="D388" s="40" t="s">
        <v>4720</v>
      </c>
      <c r="E388" s="24">
        <v>0.3</v>
      </c>
      <c r="F388" s="24" t="s">
        <v>4157</v>
      </c>
      <c r="G388" s="24" t="s">
        <v>4156</v>
      </c>
      <c r="H388" s="24" t="s">
        <v>3995</v>
      </c>
    </row>
    <row r="389" spans="1:8" ht="25.5">
      <c r="A389" s="24">
        <v>30</v>
      </c>
      <c r="B389" s="287" t="s">
        <v>4013</v>
      </c>
      <c r="C389" s="6" t="s">
        <v>373</v>
      </c>
      <c r="D389" s="40" t="s">
        <v>4720</v>
      </c>
      <c r="E389" s="24">
        <v>0.3</v>
      </c>
      <c r="F389" s="24" t="s">
        <v>4157</v>
      </c>
      <c r="G389" s="24" t="s">
        <v>4156</v>
      </c>
      <c r="H389" s="24" t="s">
        <v>3995</v>
      </c>
    </row>
    <row r="390" spans="1:8" ht="51">
      <c r="A390" s="24">
        <v>31</v>
      </c>
      <c r="B390" s="287" t="s">
        <v>4007</v>
      </c>
      <c r="C390" s="6" t="s">
        <v>373</v>
      </c>
      <c r="D390" s="40" t="s">
        <v>4720</v>
      </c>
      <c r="E390" s="24">
        <v>0.5</v>
      </c>
      <c r="F390" s="24" t="s">
        <v>4158</v>
      </c>
      <c r="G390" s="24" t="s">
        <v>3723</v>
      </c>
      <c r="H390" s="24" t="s">
        <v>4152</v>
      </c>
    </row>
    <row r="391" spans="1:8" ht="51">
      <c r="A391" s="24">
        <v>32</v>
      </c>
      <c r="B391" s="287" t="s">
        <v>4011</v>
      </c>
      <c r="C391" s="6" t="s">
        <v>373</v>
      </c>
      <c r="D391" s="40" t="s">
        <v>4720</v>
      </c>
      <c r="E391" s="24">
        <v>0.5</v>
      </c>
      <c r="F391" s="24" t="s">
        <v>4159</v>
      </c>
      <c r="G391" s="24" t="s">
        <v>3723</v>
      </c>
      <c r="H391" s="24" t="s">
        <v>4160</v>
      </c>
    </row>
    <row r="392" spans="1:8" ht="51">
      <c r="A392" s="24">
        <v>33</v>
      </c>
      <c r="B392" s="287" t="s">
        <v>4013</v>
      </c>
      <c r="C392" s="6" t="s">
        <v>373</v>
      </c>
      <c r="D392" s="40" t="s">
        <v>4720</v>
      </c>
      <c r="E392" s="24">
        <v>0.5</v>
      </c>
      <c r="F392" s="24" t="s">
        <v>4161</v>
      </c>
      <c r="G392" s="24" t="s">
        <v>3723</v>
      </c>
      <c r="H392" s="24" t="s">
        <v>4160</v>
      </c>
    </row>
    <row r="393" spans="1:8" ht="25.5">
      <c r="A393" s="24">
        <v>34</v>
      </c>
      <c r="B393" s="287" t="s">
        <v>4033</v>
      </c>
      <c r="C393" s="6" t="s">
        <v>373</v>
      </c>
      <c r="D393" s="40" t="s">
        <v>4720</v>
      </c>
      <c r="E393" s="24">
        <v>0.5</v>
      </c>
      <c r="F393" s="24" t="s">
        <v>4162</v>
      </c>
      <c r="G393" s="24" t="s">
        <v>4163</v>
      </c>
      <c r="H393" s="24" t="s">
        <v>3995</v>
      </c>
    </row>
    <row r="394" spans="1:8" ht="25.5">
      <c r="A394" s="24">
        <v>35</v>
      </c>
      <c r="B394" s="287" t="s">
        <v>4033</v>
      </c>
      <c r="C394" s="6" t="s">
        <v>373</v>
      </c>
      <c r="D394" s="40" t="s">
        <v>4720</v>
      </c>
      <c r="E394" s="24">
        <v>0.5</v>
      </c>
      <c r="F394" s="24" t="s">
        <v>4164</v>
      </c>
      <c r="G394" s="24" t="s">
        <v>4163</v>
      </c>
      <c r="H394" s="24" t="s">
        <v>3995</v>
      </c>
    </row>
    <row r="395" spans="1:8" ht="38.25">
      <c r="A395" s="24">
        <v>36</v>
      </c>
      <c r="B395" s="287" t="s">
        <v>4033</v>
      </c>
      <c r="C395" s="6" t="s">
        <v>373</v>
      </c>
      <c r="D395" s="40" t="s">
        <v>4720</v>
      </c>
      <c r="E395" s="24">
        <v>0.5</v>
      </c>
      <c r="F395" s="24" t="s">
        <v>4620</v>
      </c>
      <c r="G395" s="24" t="s">
        <v>3769</v>
      </c>
      <c r="H395" s="24" t="s">
        <v>3995</v>
      </c>
    </row>
    <row r="396" spans="1:8" ht="25.5">
      <c r="A396" s="24">
        <v>37</v>
      </c>
      <c r="B396" s="287" t="s">
        <v>4007</v>
      </c>
      <c r="C396" s="6" t="s">
        <v>373</v>
      </c>
      <c r="D396" s="40" t="s">
        <v>4720</v>
      </c>
      <c r="E396" s="24">
        <v>0.5</v>
      </c>
      <c r="F396" s="24" t="s">
        <v>4621</v>
      </c>
      <c r="G396" s="24" t="s">
        <v>4165</v>
      </c>
      <c r="H396" s="24" t="s">
        <v>3995</v>
      </c>
    </row>
    <row r="397" spans="1:8" ht="25.5">
      <c r="A397" s="24">
        <v>38</v>
      </c>
      <c r="B397" s="287" t="s">
        <v>4011</v>
      </c>
      <c r="C397" s="6" t="s">
        <v>373</v>
      </c>
      <c r="D397" s="40" t="s">
        <v>4720</v>
      </c>
      <c r="E397" s="24">
        <v>0.5</v>
      </c>
      <c r="F397" s="24" t="s">
        <v>4622</v>
      </c>
      <c r="G397" s="24" t="s">
        <v>4165</v>
      </c>
      <c r="H397" s="24" t="s">
        <v>3995</v>
      </c>
    </row>
    <row r="398" spans="1:8" ht="25.5">
      <c r="A398" s="24">
        <v>39</v>
      </c>
      <c r="B398" s="287" t="s">
        <v>4013</v>
      </c>
      <c r="C398" s="6" t="s">
        <v>373</v>
      </c>
      <c r="D398" s="40" t="s">
        <v>4720</v>
      </c>
      <c r="E398" s="24">
        <v>0.3</v>
      </c>
      <c r="F398" s="24" t="s">
        <v>4166</v>
      </c>
      <c r="G398" s="24" t="s">
        <v>4165</v>
      </c>
      <c r="H398" s="24" t="s">
        <v>3995</v>
      </c>
    </row>
    <row r="399" spans="1:8" ht="25.5">
      <c r="A399" s="24">
        <v>40</v>
      </c>
      <c r="B399" s="287" t="s">
        <v>4063</v>
      </c>
      <c r="C399" s="6" t="s">
        <v>373</v>
      </c>
      <c r="D399" s="40" t="s">
        <v>4720</v>
      </c>
      <c r="E399" s="24">
        <v>0.3</v>
      </c>
      <c r="F399" s="24" t="s">
        <v>4166</v>
      </c>
      <c r="G399" s="24" t="s">
        <v>4165</v>
      </c>
      <c r="H399" s="24" t="s">
        <v>3995</v>
      </c>
    </row>
    <row r="400" spans="1:8" ht="25.5">
      <c r="A400" s="24">
        <v>41</v>
      </c>
      <c r="B400" s="287" t="s">
        <v>4033</v>
      </c>
      <c r="C400" s="6" t="s">
        <v>373</v>
      </c>
      <c r="D400" s="40" t="s">
        <v>4720</v>
      </c>
      <c r="E400" s="24">
        <v>0.3</v>
      </c>
      <c r="F400" s="24" t="s">
        <v>4167</v>
      </c>
      <c r="G400" s="24" t="s">
        <v>4168</v>
      </c>
      <c r="H400" s="24" t="s">
        <v>3995</v>
      </c>
    </row>
    <row r="401" spans="1:8" ht="25.5">
      <c r="A401" s="24">
        <v>42</v>
      </c>
      <c r="B401" s="287" t="s">
        <v>4033</v>
      </c>
      <c r="C401" s="6" t="s">
        <v>373</v>
      </c>
      <c r="D401" s="40" t="s">
        <v>4720</v>
      </c>
      <c r="E401" s="24">
        <v>0.3</v>
      </c>
      <c r="F401" s="24" t="s">
        <v>4169</v>
      </c>
      <c r="G401" s="24" t="s">
        <v>4168</v>
      </c>
      <c r="H401" s="24" t="s">
        <v>3995</v>
      </c>
    </row>
    <row r="402" spans="1:8" ht="25.5">
      <c r="A402" s="24">
        <v>43</v>
      </c>
      <c r="B402" s="287" t="s">
        <v>4033</v>
      </c>
      <c r="C402" s="6" t="s">
        <v>373</v>
      </c>
      <c r="D402" s="40" t="s">
        <v>4720</v>
      </c>
      <c r="E402" s="24">
        <v>0.5</v>
      </c>
      <c r="F402" s="24" t="s">
        <v>4170</v>
      </c>
      <c r="G402" s="24" t="s">
        <v>4171</v>
      </c>
      <c r="H402" s="24" t="s">
        <v>3995</v>
      </c>
    </row>
    <row r="403" spans="1:8">
      <c r="A403" s="24"/>
      <c r="B403" s="287" t="s">
        <v>3709</v>
      </c>
      <c r="C403" s="6">
        <v>43</v>
      </c>
      <c r="D403" s="40"/>
      <c r="E403" s="24">
        <f>SUM(E360:E402)</f>
        <v>24.250000000000004</v>
      </c>
      <c r="F403" s="24"/>
      <c r="G403" s="24"/>
      <c r="H403" s="24"/>
    </row>
    <row r="404" spans="1:8">
      <c r="A404" s="346" t="s">
        <v>3711</v>
      </c>
      <c r="B404" s="347"/>
      <c r="C404" s="347"/>
      <c r="D404" s="347"/>
      <c r="E404" s="347"/>
      <c r="F404" s="347"/>
      <c r="G404" s="347"/>
      <c r="H404" s="348"/>
    </row>
    <row r="405" spans="1:8" ht="25.5">
      <c r="A405" s="24">
        <v>1</v>
      </c>
      <c r="B405" s="287" t="s">
        <v>4007</v>
      </c>
      <c r="C405" s="6" t="s">
        <v>373</v>
      </c>
      <c r="D405" s="40" t="s">
        <v>4720</v>
      </c>
      <c r="E405" s="24">
        <v>0.3</v>
      </c>
      <c r="F405" s="24" t="s">
        <v>4623</v>
      </c>
      <c r="G405" s="24" t="s">
        <v>410</v>
      </c>
      <c r="H405" s="24" t="s">
        <v>3995</v>
      </c>
    </row>
    <row r="406" spans="1:8" ht="25.5">
      <c r="A406" s="24">
        <v>2</v>
      </c>
      <c r="B406" s="287" t="s">
        <v>4011</v>
      </c>
      <c r="C406" s="6" t="s">
        <v>373</v>
      </c>
      <c r="D406" s="40" t="s">
        <v>4720</v>
      </c>
      <c r="E406" s="24">
        <v>0.5</v>
      </c>
      <c r="F406" s="24" t="s">
        <v>4624</v>
      </c>
      <c r="G406" s="24" t="s">
        <v>410</v>
      </c>
      <c r="H406" s="24" t="s">
        <v>3995</v>
      </c>
    </row>
    <row r="407" spans="1:8" ht="63.75">
      <c r="A407" s="24">
        <v>3</v>
      </c>
      <c r="B407" s="287" t="s">
        <v>4013</v>
      </c>
      <c r="C407" s="6" t="s">
        <v>373</v>
      </c>
      <c r="D407" s="40" t="s">
        <v>4720</v>
      </c>
      <c r="E407" s="24">
        <v>0.5</v>
      </c>
      <c r="F407" s="24" t="s">
        <v>4625</v>
      </c>
      <c r="G407" s="24" t="s">
        <v>4172</v>
      </c>
      <c r="H407" s="24" t="s">
        <v>3995</v>
      </c>
    </row>
    <row r="408" spans="1:8" ht="25.5">
      <c r="A408" s="24">
        <v>4</v>
      </c>
      <c r="B408" s="287" t="s">
        <v>4007</v>
      </c>
      <c r="C408" s="6" t="s">
        <v>373</v>
      </c>
      <c r="D408" s="40" t="s">
        <v>4720</v>
      </c>
      <c r="E408" s="24">
        <v>0.5</v>
      </c>
      <c r="F408" s="24" t="s">
        <v>4626</v>
      </c>
      <c r="G408" s="24" t="s">
        <v>4173</v>
      </c>
      <c r="H408" s="24" t="s">
        <v>3995</v>
      </c>
    </row>
    <row r="409" spans="1:8" ht="25.5">
      <c r="A409" s="24">
        <v>5</v>
      </c>
      <c r="B409" s="287" t="s">
        <v>4011</v>
      </c>
      <c r="C409" s="6" t="s">
        <v>373</v>
      </c>
      <c r="D409" s="40" t="s">
        <v>4720</v>
      </c>
      <c r="E409" s="24">
        <v>0.5</v>
      </c>
      <c r="F409" s="24" t="s">
        <v>4174</v>
      </c>
      <c r="G409" s="24" t="s">
        <v>4175</v>
      </c>
      <c r="H409" s="24" t="s">
        <v>3995</v>
      </c>
    </row>
    <row r="410" spans="1:8" ht="25.5">
      <c r="A410" s="24">
        <v>6</v>
      </c>
      <c r="B410" s="287" t="s">
        <v>4033</v>
      </c>
      <c r="C410" s="6" t="s">
        <v>373</v>
      </c>
      <c r="D410" s="40" t="s">
        <v>4720</v>
      </c>
      <c r="E410" s="24">
        <v>0.5</v>
      </c>
      <c r="F410" s="24" t="s">
        <v>4176</v>
      </c>
      <c r="G410" s="24" t="s">
        <v>4177</v>
      </c>
      <c r="H410" s="24" t="s">
        <v>3995</v>
      </c>
    </row>
    <row r="411" spans="1:8" ht="25.5">
      <c r="A411" s="24">
        <v>7</v>
      </c>
      <c r="B411" s="287" t="s">
        <v>4112</v>
      </c>
      <c r="C411" s="6" t="s">
        <v>373</v>
      </c>
      <c r="D411" s="40" t="s">
        <v>4720</v>
      </c>
      <c r="E411" s="24">
        <v>0.5</v>
      </c>
      <c r="F411" s="24" t="s">
        <v>4627</v>
      </c>
      <c r="G411" s="24" t="s">
        <v>4177</v>
      </c>
      <c r="H411" s="24" t="s">
        <v>3995</v>
      </c>
    </row>
    <row r="412" spans="1:8" ht="25.5">
      <c r="A412" s="24">
        <v>8</v>
      </c>
      <c r="B412" s="287" t="s">
        <v>4011</v>
      </c>
      <c r="C412" s="6" t="s">
        <v>373</v>
      </c>
      <c r="D412" s="40" t="s">
        <v>4720</v>
      </c>
      <c r="E412" s="24">
        <v>0.5</v>
      </c>
      <c r="F412" s="24" t="s">
        <v>4628</v>
      </c>
      <c r="G412" s="24" t="s">
        <v>4173</v>
      </c>
      <c r="H412" s="24" t="s">
        <v>3995</v>
      </c>
    </row>
    <row r="413" spans="1:8" ht="25.5">
      <c r="A413" s="24">
        <v>9</v>
      </c>
      <c r="B413" s="287" t="s">
        <v>4007</v>
      </c>
      <c r="C413" s="6" t="s">
        <v>373</v>
      </c>
      <c r="D413" s="40" t="s">
        <v>4720</v>
      </c>
      <c r="E413" s="24">
        <v>1.5</v>
      </c>
      <c r="F413" s="24" t="s">
        <v>4178</v>
      </c>
      <c r="G413" s="24" t="s">
        <v>4179</v>
      </c>
      <c r="H413" s="24" t="s">
        <v>3995</v>
      </c>
    </row>
    <row r="414" spans="1:8" ht="25.5">
      <c r="A414" s="24">
        <v>10</v>
      </c>
      <c r="B414" s="287" t="s">
        <v>4027</v>
      </c>
      <c r="C414" s="6" t="s">
        <v>373</v>
      </c>
      <c r="D414" s="40" t="s">
        <v>4720</v>
      </c>
      <c r="E414" s="24">
        <v>2</v>
      </c>
      <c r="F414" s="24" t="s">
        <v>4180</v>
      </c>
      <c r="G414" s="24" t="s">
        <v>4181</v>
      </c>
      <c r="H414" s="24" t="s">
        <v>3995</v>
      </c>
    </row>
    <row r="415" spans="1:8">
      <c r="A415" s="24"/>
      <c r="B415" s="287" t="s">
        <v>3709</v>
      </c>
      <c r="C415" s="6">
        <v>10</v>
      </c>
      <c r="D415" s="40"/>
      <c r="E415" s="24">
        <f>SUM(E405:E414)</f>
        <v>7.3</v>
      </c>
      <c r="F415" s="24"/>
      <c r="G415" s="24"/>
      <c r="H415" s="24"/>
    </row>
    <row r="416" spans="1:8">
      <c r="A416" s="346" t="s">
        <v>4182</v>
      </c>
      <c r="B416" s="347"/>
      <c r="C416" s="347"/>
      <c r="D416" s="347"/>
      <c r="E416" s="347"/>
      <c r="F416" s="347"/>
      <c r="G416" s="347"/>
      <c r="H416" s="348"/>
    </row>
    <row r="417" spans="1:8" ht="25.5">
      <c r="A417" s="24">
        <v>1</v>
      </c>
      <c r="B417" s="287" t="s">
        <v>4033</v>
      </c>
      <c r="C417" s="6" t="s">
        <v>373</v>
      </c>
      <c r="D417" s="40" t="s">
        <v>4720</v>
      </c>
      <c r="E417" s="24">
        <v>0.3</v>
      </c>
      <c r="F417" s="24" t="s">
        <v>4183</v>
      </c>
      <c r="G417" s="24" t="s">
        <v>4184</v>
      </c>
      <c r="H417" s="24" t="s">
        <v>3995</v>
      </c>
    </row>
    <row r="418" spans="1:8" ht="25.5">
      <c r="A418" s="24">
        <v>2</v>
      </c>
      <c r="B418" s="287" t="s">
        <v>4185</v>
      </c>
      <c r="C418" s="6" t="s">
        <v>373</v>
      </c>
      <c r="D418" s="40" t="s">
        <v>4720</v>
      </c>
      <c r="E418" s="24">
        <v>0.5</v>
      </c>
      <c r="F418" s="24" t="s">
        <v>4186</v>
      </c>
      <c r="G418" s="24" t="s">
        <v>4187</v>
      </c>
      <c r="H418" s="24" t="s">
        <v>3995</v>
      </c>
    </row>
    <row r="419" spans="1:8" ht="63.75">
      <c r="A419" s="24">
        <v>3</v>
      </c>
      <c r="B419" s="287" t="s">
        <v>4007</v>
      </c>
      <c r="C419" s="6" t="s">
        <v>373</v>
      </c>
      <c r="D419" s="40" t="s">
        <v>4720</v>
      </c>
      <c r="E419" s="24">
        <v>5</v>
      </c>
      <c r="F419" s="24" t="s">
        <v>4629</v>
      </c>
      <c r="G419" s="24" t="s">
        <v>4630</v>
      </c>
      <c r="H419" s="24" t="s">
        <v>3995</v>
      </c>
    </row>
    <row r="420" spans="1:8" ht="63.75">
      <c r="A420" s="24">
        <v>4</v>
      </c>
      <c r="B420" s="287" t="s">
        <v>4011</v>
      </c>
      <c r="C420" s="6" t="s">
        <v>373</v>
      </c>
      <c r="D420" s="40" t="s">
        <v>4720</v>
      </c>
      <c r="E420" s="24">
        <v>3</v>
      </c>
      <c r="F420" s="24" t="s">
        <v>4631</v>
      </c>
      <c r="G420" s="24" t="s">
        <v>4188</v>
      </c>
      <c r="H420" s="24" t="s">
        <v>3995</v>
      </c>
    </row>
    <row r="421" spans="1:8" ht="25.5">
      <c r="A421" s="24">
        <v>5</v>
      </c>
      <c r="B421" s="287" t="s">
        <v>4007</v>
      </c>
      <c r="C421" s="6" t="s">
        <v>373</v>
      </c>
      <c r="D421" s="40" t="s">
        <v>4720</v>
      </c>
      <c r="E421" s="24">
        <v>0.5</v>
      </c>
      <c r="F421" s="24" t="s">
        <v>4189</v>
      </c>
      <c r="G421" s="24" t="s">
        <v>4190</v>
      </c>
      <c r="H421" s="24" t="s">
        <v>3995</v>
      </c>
    </row>
    <row r="422" spans="1:8" ht="25.5">
      <c r="A422" s="24">
        <v>6</v>
      </c>
      <c r="B422" s="287" t="s">
        <v>4011</v>
      </c>
      <c r="C422" s="6" t="s">
        <v>373</v>
      </c>
      <c r="D422" s="40" t="s">
        <v>4720</v>
      </c>
      <c r="E422" s="24">
        <v>0.5</v>
      </c>
      <c r="F422" s="24" t="s">
        <v>4189</v>
      </c>
      <c r="G422" s="24" t="s">
        <v>4190</v>
      </c>
      <c r="H422" s="24" t="s">
        <v>3995</v>
      </c>
    </row>
    <row r="423" spans="1:8" ht="25.5">
      <c r="A423" s="24">
        <v>7</v>
      </c>
      <c r="B423" s="287" t="s">
        <v>4033</v>
      </c>
      <c r="C423" s="6" t="s">
        <v>373</v>
      </c>
      <c r="D423" s="40" t="s">
        <v>4720</v>
      </c>
      <c r="E423" s="24">
        <v>0.5</v>
      </c>
      <c r="F423" s="24" t="s">
        <v>4191</v>
      </c>
      <c r="G423" s="24" t="s">
        <v>4192</v>
      </c>
      <c r="H423" s="24" t="s">
        <v>3995</v>
      </c>
    </row>
    <row r="424" spans="1:8">
      <c r="A424" s="24"/>
      <c r="B424" s="287" t="s">
        <v>3709</v>
      </c>
      <c r="C424" s="6">
        <v>7</v>
      </c>
      <c r="D424" s="40"/>
      <c r="E424" s="24">
        <f>SUM(E417:E423)</f>
        <v>10.3</v>
      </c>
      <c r="F424" s="24"/>
      <c r="G424" s="24"/>
      <c r="H424" s="24"/>
    </row>
    <row r="425" spans="1:8">
      <c r="A425" s="346" t="s">
        <v>4193</v>
      </c>
      <c r="B425" s="347"/>
      <c r="C425" s="347"/>
      <c r="D425" s="347"/>
      <c r="E425" s="347"/>
      <c r="F425" s="347"/>
      <c r="G425" s="347"/>
      <c r="H425" s="348"/>
    </row>
    <row r="426" spans="1:8" ht="25.5">
      <c r="A426" s="24">
        <v>1</v>
      </c>
      <c r="B426" s="287" t="s">
        <v>4194</v>
      </c>
      <c r="C426" s="6" t="s">
        <v>373</v>
      </c>
      <c r="D426" s="40" t="s">
        <v>4720</v>
      </c>
      <c r="E426" s="24">
        <v>0.3</v>
      </c>
      <c r="F426" s="24" t="s">
        <v>4195</v>
      </c>
      <c r="G426" s="24" t="s">
        <v>4196</v>
      </c>
      <c r="H426" s="24" t="s">
        <v>3995</v>
      </c>
    </row>
    <row r="427" spans="1:8" ht="25.5">
      <c r="A427" s="24">
        <v>2</v>
      </c>
      <c r="B427" s="287" t="s">
        <v>4197</v>
      </c>
      <c r="C427" s="6" t="s">
        <v>373</v>
      </c>
      <c r="D427" s="40" t="s">
        <v>4720</v>
      </c>
      <c r="E427" s="24">
        <v>0.5</v>
      </c>
      <c r="F427" s="24" t="s">
        <v>4195</v>
      </c>
      <c r="G427" s="24" t="s">
        <v>4198</v>
      </c>
      <c r="H427" s="24" t="s">
        <v>3995</v>
      </c>
    </row>
    <row r="428" spans="1:8" ht="25.5">
      <c r="A428" s="24">
        <v>3</v>
      </c>
      <c r="B428" s="287" t="s">
        <v>4199</v>
      </c>
      <c r="C428" s="6" t="s">
        <v>373</v>
      </c>
      <c r="D428" s="40" t="s">
        <v>4720</v>
      </c>
      <c r="E428" s="24">
        <v>0.5</v>
      </c>
      <c r="F428" s="24" t="s">
        <v>4200</v>
      </c>
      <c r="G428" s="24" t="s">
        <v>4198</v>
      </c>
      <c r="H428" s="24" t="s">
        <v>3995</v>
      </c>
    </row>
    <row r="429" spans="1:8" ht="25.5">
      <c r="A429" s="24">
        <v>4</v>
      </c>
      <c r="B429" s="287" t="s">
        <v>4201</v>
      </c>
      <c r="C429" s="6" t="s">
        <v>373</v>
      </c>
      <c r="D429" s="40" t="s">
        <v>4720</v>
      </c>
      <c r="E429" s="24">
        <v>0.5</v>
      </c>
      <c r="F429" s="24" t="s">
        <v>4195</v>
      </c>
      <c r="G429" s="24" t="s">
        <v>4198</v>
      </c>
      <c r="H429" s="24" t="s">
        <v>3995</v>
      </c>
    </row>
    <row r="430" spans="1:8" ht="25.5">
      <c r="A430" s="24">
        <v>5</v>
      </c>
      <c r="B430" s="287" t="s">
        <v>4202</v>
      </c>
      <c r="C430" s="6" t="s">
        <v>373</v>
      </c>
      <c r="D430" s="40" t="s">
        <v>4720</v>
      </c>
      <c r="E430" s="24">
        <v>0.5</v>
      </c>
      <c r="F430" s="24" t="s">
        <v>4203</v>
      </c>
      <c r="G430" s="24" t="s">
        <v>4204</v>
      </c>
      <c r="H430" s="24" t="s">
        <v>3995</v>
      </c>
    </row>
    <row r="431" spans="1:8" ht="25.5">
      <c r="A431" s="24">
        <v>6</v>
      </c>
      <c r="B431" s="287" t="s">
        <v>4205</v>
      </c>
      <c r="C431" s="6" t="s">
        <v>373</v>
      </c>
      <c r="D431" s="40" t="s">
        <v>4720</v>
      </c>
      <c r="E431" s="24">
        <v>0.5</v>
      </c>
      <c r="F431" s="24" t="s">
        <v>4206</v>
      </c>
      <c r="G431" s="24" t="s">
        <v>4207</v>
      </c>
      <c r="H431" s="24" t="s">
        <v>3995</v>
      </c>
    </row>
    <row r="432" spans="1:8">
      <c r="A432" s="24"/>
      <c r="B432" s="287" t="s">
        <v>3709</v>
      </c>
      <c r="C432" s="6">
        <v>6</v>
      </c>
      <c r="D432" s="40"/>
      <c r="E432" s="24">
        <f>SUM(E426:E431)</f>
        <v>2.8</v>
      </c>
      <c r="F432" s="24"/>
      <c r="G432" s="24"/>
      <c r="H432" s="24"/>
    </row>
    <row r="433" spans="1:8">
      <c r="A433" s="346" t="s">
        <v>4208</v>
      </c>
      <c r="B433" s="347"/>
      <c r="C433" s="347"/>
      <c r="D433" s="347"/>
      <c r="E433" s="347"/>
      <c r="F433" s="347"/>
      <c r="G433" s="347"/>
      <c r="H433" s="348"/>
    </row>
    <row r="434" spans="1:8" ht="25.5">
      <c r="A434" s="24">
        <v>1</v>
      </c>
      <c r="B434" s="287" t="s">
        <v>4209</v>
      </c>
      <c r="C434" s="6" t="s">
        <v>373</v>
      </c>
      <c r="D434" s="40" t="s">
        <v>4720</v>
      </c>
      <c r="E434" s="24">
        <v>0.5</v>
      </c>
      <c r="F434" s="24" t="s">
        <v>4210</v>
      </c>
      <c r="G434" s="24" t="s">
        <v>4211</v>
      </c>
      <c r="H434" s="24" t="s">
        <v>3995</v>
      </c>
    </row>
    <row r="435" spans="1:8" ht="25.5">
      <c r="A435" s="24">
        <v>2</v>
      </c>
      <c r="B435" s="287" t="s">
        <v>4033</v>
      </c>
      <c r="C435" s="6" t="s">
        <v>373</v>
      </c>
      <c r="D435" s="40" t="s">
        <v>4720</v>
      </c>
      <c r="E435" s="24">
        <v>0.3</v>
      </c>
      <c r="F435" s="24" t="s">
        <v>4632</v>
      </c>
      <c r="G435" s="24" t="s">
        <v>4212</v>
      </c>
      <c r="H435" s="24" t="s">
        <v>3995</v>
      </c>
    </row>
    <row r="436" spans="1:8" ht="25.5">
      <c r="A436" s="24">
        <v>3</v>
      </c>
      <c r="B436" s="287" t="s">
        <v>4033</v>
      </c>
      <c r="C436" s="6" t="s">
        <v>373</v>
      </c>
      <c r="D436" s="40" t="s">
        <v>4720</v>
      </c>
      <c r="E436" s="24">
        <v>0.5</v>
      </c>
      <c r="F436" s="24" t="s">
        <v>4633</v>
      </c>
      <c r="G436" s="24" t="s">
        <v>3961</v>
      </c>
      <c r="H436" s="24" t="s">
        <v>3995</v>
      </c>
    </row>
    <row r="437" spans="1:8" ht="25.5">
      <c r="A437" s="24">
        <v>4</v>
      </c>
      <c r="B437" s="287" t="s">
        <v>4007</v>
      </c>
      <c r="C437" s="6" t="s">
        <v>373</v>
      </c>
      <c r="D437" s="40" t="s">
        <v>4720</v>
      </c>
      <c r="E437" s="24">
        <v>0.5</v>
      </c>
      <c r="F437" s="24" t="s">
        <v>4634</v>
      </c>
      <c r="G437" s="24" t="s">
        <v>3961</v>
      </c>
      <c r="H437" s="24" t="s">
        <v>3995</v>
      </c>
    </row>
    <row r="438" spans="1:8" ht="25.5">
      <c r="A438" s="24">
        <v>5</v>
      </c>
      <c r="B438" s="287" t="s">
        <v>4011</v>
      </c>
      <c r="C438" s="6" t="s">
        <v>373</v>
      </c>
      <c r="D438" s="40" t="s">
        <v>4720</v>
      </c>
      <c r="E438" s="24">
        <v>0.5</v>
      </c>
      <c r="F438" s="24" t="s">
        <v>4634</v>
      </c>
      <c r="G438" s="24" t="s">
        <v>3961</v>
      </c>
      <c r="H438" s="24" t="s">
        <v>3995</v>
      </c>
    </row>
    <row r="439" spans="1:8" ht="25.5">
      <c r="A439" s="24">
        <v>6</v>
      </c>
      <c r="B439" s="287" t="s">
        <v>4063</v>
      </c>
      <c r="C439" s="6" t="s">
        <v>373</v>
      </c>
      <c r="D439" s="40" t="s">
        <v>4720</v>
      </c>
      <c r="E439" s="24">
        <v>0.5</v>
      </c>
      <c r="F439" s="24" t="s">
        <v>4635</v>
      </c>
      <c r="G439" s="24" t="s">
        <v>4213</v>
      </c>
      <c r="H439" s="24" t="s">
        <v>3995</v>
      </c>
    </row>
    <row r="440" spans="1:8" ht="25.5">
      <c r="A440" s="24">
        <v>7</v>
      </c>
      <c r="B440" s="287" t="s">
        <v>4007</v>
      </c>
      <c r="C440" s="6" t="s">
        <v>373</v>
      </c>
      <c r="D440" s="40" t="s">
        <v>4720</v>
      </c>
      <c r="E440" s="24">
        <v>0.5</v>
      </c>
      <c r="F440" s="24" t="s">
        <v>4636</v>
      </c>
      <c r="G440" s="24" t="s">
        <v>4214</v>
      </c>
      <c r="H440" s="24" t="s">
        <v>3995</v>
      </c>
    </row>
    <row r="441" spans="1:8" ht="51">
      <c r="A441" s="24">
        <v>8</v>
      </c>
      <c r="B441" s="287" t="s">
        <v>4011</v>
      </c>
      <c r="C441" s="6" t="s">
        <v>373</v>
      </c>
      <c r="D441" s="40" t="s">
        <v>4720</v>
      </c>
      <c r="E441" s="24">
        <v>0.5</v>
      </c>
      <c r="F441" s="24" t="s">
        <v>4637</v>
      </c>
      <c r="G441" s="24" t="s">
        <v>3985</v>
      </c>
      <c r="H441" s="24" t="s">
        <v>3995</v>
      </c>
    </row>
    <row r="442" spans="1:8" ht="25.5">
      <c r="A442" s="24">
        <v>9</v>
      </c>
      <c r="B442" s="287" t="s">
        <v>4007</v>
      </c>
      <c r="C442" s="6" t="s">
        <v>373</v>
      </c>
      <c r="D442" s="40" t="s">
        <v>4720</v>
      </c>
      <c r="E442" s="24">
        <v>0.5</v>
      </c>
      <c r="F442" s="24" t="s">
        <v>4638</v>
      </c>
      <c r="G442" s="24" t="s">
        <v>3959</v>
      </c>
      <c r="H442" s="24" t="s">
        <v>3995</v>
      </c>
    </row>
    <row r="443" spans="1:8" ht="25.5">
      <c r="A443" s="24">
        <v>10</v>
      </c>
      <c r="B443" s="287" t="s">
        <v>4011</v>
      </c>
      <c r="C443" s="6" t="s">
        <v>373</v>
      </c>
      <c r="D443" s="40" t="s">
        <v>4720</v>
      </c>
      <c r="E443" s="24">
        <v>0.5</v>
      </c>
      <c r="F443" s="24" t="s">
        <v>4639</v>
      </c>
      <c r="G443" s="24" t="s">
        <v>3959</v>
      </c>
      <c r="H443" s="24" t="s">
        <v>3995</v>
      </c>
    </row>
    <row r="444" spans="1:8" ht="25.5">
      <c r="A444" s="24">
        <v>11</v>
      </c>
      <c r="B444" s="287" t="s">
        <v>4033</v>
      </c>
      <c r="C444" s="6" t="s">
        <v>373</v>
      </c>
      <c r="D444" s="40" t="s">
        <v>4720</v>
      </c>
      <c r="E444" s="24">
        <v>0.5</v>
      </c>
      <c r="F444" s="24" t="s">
        <v>4640</v>
      </c>
      <c r="G444" s="24" t="s">
        <v>3985</v>
      </c>
      <c r="H444" s="24" t="s">
        <v>3995</v>
      </c>
    </row>
    <row r="445" spans="1:8" ht="38.25">
      <c r="A445" s="24">
        <v>12</v>
      </c>
      <c r="B445" s="287" t="s">
        <v>4033</v>
      </c>
      <c r="C445" s="6" t="s">
        <v>373</v>
      </c>
      <c r="D445" s="40" t="s">
        <v>4720</v>
      </c>
      <c r="E445" s="24">
        <v>0.5</v>
      </c>
      <c r="F445" s="24" t="s">
        <v>4641</v>
      </c>
      <c r="G445" s="24" t="s">
        <v>3985</v>
      </c>
      <c r="H445" s="24" t="s">
        <v>3793</v>
      </c>
    </row>
    <row r="446" spans="1:8" ht="25.5">
      <c r="A446" s="24">
        <v>13</v>
      </c>
      <c r="B446" s="287" t="s">
        <v>4112</v>
      </c>
      <c r="C446" s="6" t="s">
        <v>373</v>
      </c>
      <c r="D446" s="40" t="s">
        <v>4720</v>
      </c>
      <c r="E446" s="24">
        <v>0.5</v>
      </c>
      <c r="F446" s="24" t="s">
        <v>4215</v>
      </c>
      <c r="G446" s="24" t="s">
        <v>4216</v>
      </c>
      <c r="H446" s="24" t="s">
        <v>3793</v>
      </c>
    </row>
    <row r="447" spans="1:8" ht="25.5">
      <c r="A447" s="24">
        <v>14</v>
      </c>
      <c r="B447" s="287" t="s">
        <v>4033</v>
      </c>
      <c r="C447" s="6" t="s">
        <v>373</v>
      </c>
      <c r="D447" s="40" t="s">
        <v>4720</v>
      </c>
      <c r="E447" s="24">
        <v>0.5</v>
      </c>
      <c r="F447" s="24" t="s">
        <v>4642</v>
      </c>
      <c r="G447" s="24" t="s">
        <v>4217</v>
      </c>
      <c r="H447" s="24" t="s">
        <v>3995</v>
      </c>
    </row>
    <row r="448" spans="1:8" ht="25.5">
      <c r="A448" s="24">
        <v>15</v>
      </c>
      <c r="B448" s="287" t="s">
        <v>4007</v>
      </c>
      <c r="C448" s="6" t="s">
        <v>373</v>
      </c>
      <c r="D448" s="40" t="s">
        <v>4720</v>
      </c>
      <c r="E448" s="24">
        <v>0.5</v>
      </c>
      <c r="F448" s="24" t="s">
        <v>4643</v>
      </c>
      <c r="G448" s="24" t="s">
        <v>4218</v>
      </c>
      <c r="H448" s="24" t="s">
        <v>3995</v>
      </c>
    </row>
    <row r="449" spans="1:8" ht="38.25">
      <c r="A449" s="24">
        <v>16</v>
      </c>
      <c r="B449" s="287" t="s">
        <v>4011</v>
      </c>
      <c r="C449" s="6" t="s">
        <v>373</v>
      </c>
      <c r="D449" s="40" t="s">
        <v>4720</v>
      </c>
      <c r="E449" s="24">
        <v>0.5</v>
      </c>
      <c r="F449" s="24" t="s">
        <v>4644</v>
      </c>
      <c r="G449" s="24" t="s">
        <v>4219</v>
      </c>
      <c r="H449" s="24" t="s">
        <v>3776</v>
      </c>
    </row>
    <row r="450" spans="1:8" ht="25.5">
      <c r="A450" s="24">
        <v>17</v>
      </c>
      <c r="B450" s="287" t="s">
        <v>4007</v>
      </c>
      <c r="C450" s="6" t="s">
        <v>373</v>
      </c>
      <c r="D450" s="40" t="s">
        <v>4720</v>
      </c>
      <c r="E450" s="24">
        <v>0.5</v>
      </c>
      <c r="F450" s="24" t="s">
        <v>4645</v>
      </c>
      <c r="G450" s="24" t="s">
        <v>1127</v>
      </c>
      <c r="H450" s="24" t="s">
        <v>3995</v>
      </c>
    </row>
    <row r="451" spans="1:8" ht="25.5">
      <c r="A451" s="24">
        <v>18</v>
      </c>
      <c r="B451" s="287" t="s">
        <v>4011</v>
      </c>
      <c r="C451" s="6" t="s">
        <v>373</v>
      </c>
      <c r="D451" s="40" t="s">
        <v>4720</v>
      </c>
      <c r="E451" s="24">
        <v>0.5</v>
      </c>
      <c r="F451" s="24" t="s">
        <v>4646</v>
      </c>
      <c r="G451" s="24" t="s">
        <v>1127</v>
      </c>
      <c r="H451" s="24" t="s">
        <v>3995</v>
      </c>
    </row>
    <row r="452" spans="1:8" ht="25.5">
      <c r="A452" s="24">
        <v>19</v>
      </c>
      <c r="B452" s="287" t="s">
        <v>4033</v>
      </c>
      <c r="C452" s="6" t="s">
        <v>373</v>
      </c>
      <c r="D452" s="40" t="s">
        <v>4720</v>
      </c>
      <c r="E452" s="24">
        <v>0.5</v>
      </c>
      <c r="F452" s="24" t="s">
        <v>4647</v>
      </c>
      <c r="G452" s="24" t="s">
        <v>4220</v>
      </c>
      <c r="H452" s="24" t="s">
        <v>3995</v>
      </c>
    </row>
    <row r="453" spans="1:8" ht="25.5">
      <c r="A453" s="24">
        <v>20</v>
      </c>
      <c r="B453" s="287" t="s">
        <v>4033</v>
      </c>
      <c r="C453" s="6" t="s">
        <v>373</v>
      </c>
      <c r="D453" s="40" t="s">
        <v>4720</v>
      </c>
      <c r="E453" s="24">
        <v>0.3</v>
      </c>
      <c r="F453" s="24" t="s">
        <v>4648</v>
      </c>
      <c r="G453" s="24" t="s">
        <v>4221</v>
      </c>
      <c r="H453" s="24" t="s">
        <v>3995</v>
      </c>
    </row>
    <row r="454" spans="1:8">
      <c r="A454" s="327"/>
      <c r="B454" s="586" t="s">
        <v>3709</v>
      </c>
      <c r="C454" s="331">
        <v>20</v>
      </c>
      <c r="D454" s="587"/>
      <c r="E454" s="327">
        <f>SUM(E434:E453)</f>
        <v>9.6000000000000014</v>
      </c>
      <c r="F454" s="327"/>
      <c r="G454" s="327"/>
      <c r="H454" s="327"/>
    </row>
    <row r="455" spans="1:8" ht="25.5">
      <c r="A455" s="327"/>
      <c r="B455" s="586" t="s">
        <v>4724</v>
      </c>
      <c r="C455" s="331">
        <f>C454+C432+C424+C415+C403+C358+C323+C310+C303+C240+C231+C221+C216+C200</f>
        <v>250</v>
      </c>
      <c r="D455" s="331"/>
      <c r="E455" s="331">
        <f>E454+E432+E424+E415+E403+E358+E323+E310+E303+E240+E231+E221+E216+E200</f>
        <v>216.12</v>
      </c>
      <c r="F455" s="327"/>
      <c r="G455" s="327"/>
      <c r="H455" s="327"/>
    </row>
    <row r="456" spans="1:8" ht="51">
      <c r="A456" s="24">
        <v>1</v>
      </c>
      <c r="B456" s="287" t="s">
        <v>4222</v>
      </c>
      <c r="C456" s="6" t="s">
        <v>373</v>
      </c>
      <c r="D456" s="40" t="s">
        <v>4721</v>
      </c>
      <c r="E456" s="24">
        <v>3</v>
      </c>
      <c r="F456" s="24" t="s">
        <v>4649</v>
      </c>
      <c r="G456" s="24" t="s">
        <v>3802</v>
      </c>
      <c r="H456" s="24" t="s">
        <v>4223</v>
      </c>
    </row>
    <row r="457" spans="1:8" ht="51">
      <c r="A457" s="24">
        <v>2</v>
      </c>
      <c r="B457" s="287" t="s">
        <v>4224</v>
      </c>
      <c r="C457" s="6" t="s">
        <v>373</v>
      </c>
      <c r="D457" s="40" t="s">
        <v>4721</v>
      </c>
      <c r="E457" s="24">
        <v>1</v>
      </c>
      <c r="F457" s="24" t="s">
        <v>4650</v>
      </c>
      <c r="G457" s="24" t="s">
        <v>4188</v>
      </c>
      <c r="H457" s="24" t="s">
        <v>4225</v>
      </c>
    </row>
    <row r="458" spans="1:8" ht="51">
      <c r="A458" s="24">
        <v>3</v>
      </c>
      <c r="B458" s="287" t="s">
        <v>4226</v>
      </c>
      <c r="C458" s="6" t="s">
        <v>373</v>
      </c>
      <c r="D458" s="40" t="s">
        <v>4721</v>
      </c>
      <c r="E458" s="24">
        <v>2</v>
      </c>
      <c r="F458" s="24" t="s">
        <v>4651</v>
      </c>
      <c r="G458" s="24" t="s">
        <v>3744</v>
      </c>
      <c r="H458" s="24" t="s">
        <v>4225</v>
      </c>
    </row>
    <row r="459" spans="1:8" ht="51">
      <c r="A459" s="24">
        <v>4</v>
      </c>
      <c r="B459" s="287" t="s">
        <v>4227</v>
      </c>
      <c r="C459" s="6" t="s">
        <v>373</v>
      </c>
      <c r="D459" s="40" t="s">
        <v>4721</v>
      </c>
      <c r="E459" s="24">
        <v>3</v>
      </c>
      <c r="F459" s="24" t="s">
        <v>4652</v>
      </c>
      <c r="G459" s="24" t="s">
        <v>3744</v>
      </c>
      <c r="H459" s="24" t="s">
        <v>4004</v>
      </c>
    </row>
    <row r="460" spans="1:8" ht="63.75">
      <c r="A460" s="24">
        <v>5</v>
      </c>
      <c r="B460" s="287" t="s">
        <v>4228</v>
      </c>
      <c r="C460" s="6" t="s">
        <v>373</v>
      </c>
      <c r="D460" s="40" t="s">
        <v>4721</v>
      </c>
      <c r="E460" s="24">
        <v>3</v>
      </c>
      <c r="F460" s="24" t="s">
        <v>4653</v>
      </c>
      <c r="G460" s="24" t="s">
        <v>3744</v>
      </c>
      <c r="H460" s="24" t="s">
        <v>3933</v>
      </c>
    </row>
    <row r="461" spans="1:8" ht="63.75">
      <c r="A461" s="24">
        <v>6</v>
      </c>
      <c r="B461" s="287" t="s">
        <v>4229</v>
      </c>
      <c r="C461" s="6" t="s">
        <v>373</v>
      </c>
      <c r="D461" s="40" t="s">
        <v>4721</v>
      </c>
      <c r="E461" s="24">
        <v>4</v>
      </c>
      <c r="F461" s="24" t="s">
        <v>4654</v>
      </c>
      <c r="G461" s="24" t="s">
        <v>3815</v>
      </c>
      <c r="H461" s="24" t="s">
        <v>3972</v>
      </c>
    </row>
    <row r="462" spans="1:8" ht="76.5">
      <c r="A462" s="24">
        <v>7</v>
      </c>
      <c r="B462" s="287" t="s">
        <v>4230</v>
      </c>
      <c r="C462" s="6" t="s">
        <v>373</v>
      </c>
      <c r="D462" s="40" t="s">
        <v>4721</v>
      </c>
      <c r="E462" s="24">
        <v>1.5</v>
      </c>
      <c r="F462" s="24" t="s">
        <v>4655</v>
      </c>
      <c r="G462" s="24" t="s">
        <v>3841</v>
      </c>
      <c r="H462" s="24" t="s">
        <v>4656</v>
      </c>
    </row>
    <row r="463" spans="1:8" ht="76.5">
      <c r="A463" s="24">
        <v>8</v>
      </c>
      <c r="B463" s="287" t="s">
        <v>4231</v>
      </c>
      <c r="C463" s="6" t="s">
        <v>373</v>
      </c>
      <c r="D463" s="40" t="s">
        <v>4721</v>
      </c>
      <c r="E463" s="24">
        <v>5</v>
      </c>
      <c r="F463" s="24" t="s">
        <v>4657</v>
      </c>
      <c r="G463" s="24" t="s">
        <v>4232</v>
      </c>
      <c r="H463" s="24" t="s">
        <v>4233</v>
      </c>
    </row>
    <row r="464" spans="1:8" ht="63.75">
      <c r="A464" s="24">
        <v>9</v>
      </c>
      <c r="B464" s="287" t="s">
        <v>4234</v>
      </c>
      <c r="C464" s="6" t="s">
        <v>373</v>
      </c>
      <c r="D464" s="40" t="s">
        <v>4721</v>
      </c>
      <c r="E464" s="24">
        <v>3</v>
      </c>
      <c r="F464" s="24" t="s">
        <v>4658</v>
      </c>
      <c r="G464" s="24" t="s">
        <v>3746</v>
      </c>
      <c r="H464" s="24" t="s">
        <v>3972</v>
      </c>
    </row>
    <row r="465" spans="1:8" ht="38.25">
      <c r="A465" s="24">
        <v>10</v>
      </c>
      <c r="B465" s="287" t="s">
        <v>4659</v>
      </c>
      <c r="C465" s="6" t="s">
        <v>373</v>
      </c>
      <c r="D465" s="40" t="s">
        <v>4721</v>
      </c>
      <c r="E465" s="24">
        <v>2</v>
      </c>
      <c r="F465" s="24" t="s">
        <v>4235</v>
      </c>
      <c r="G465" s="24" t="s">
        <v>4236</v>
      </c>
      <c r="H465" s="24" t="s">
        <v>3972</v>
      </c>
    </row>
    <row r="466" spans="1:8" ht="63.75">
      <c r="A466" s="24">
        <v>11</v>
      </c>
      <c r="B466" s="287" t="s">
        <v>4237</v>
      </c>
      <c r="C466" s="6" t="s">
        <v>373</v>
      </c>
      <c r="D466" s="40" t="s">
        <v>4721</v>
      </c>
      <c r="E466" s="24">
        <v>1.5</v>
      </c>
      <c r="F466" s="24" t="s">
        <v>4238</v>
      </c>
      <c r="G466" s="24" t="s">
        <v>4239</v>
      </c>
      <c r="H466" s="24" t="s">
        <v>4240</v>
      </c>
    </row>
    <row r="467" spans="1:8" ht="38.25">
      <c r="A467" s="24">
        <v>12</v>
      </c>
      <c r="B467" s="287" t="s">
        <v>4241</v>
      </c>
      <c r="C467" s="6" t="s">
        <v>373</v>
      </c>
      <c r="D467" s="40" t="s">
        <v>4721</v>
      </c>
      <c r="E467" s="24">
        <v>1</v>
      </c>
      <c r="F467" s="24" t="s">
        <v>4660</v>
      </c>
      <c r="G467" s="24" t="s">
        <v>3815</v>
      </c>
      <c r="H467" s="24" t="s">
        <v>3972</v>
      </c>
    </row>
    <row r="468" spans="1:8" ht="51">
      <c r="A468" s="24">
        <v>13</v>
      </c>
      <c r="B468" s="287" t="s">
        <v>4242</v>
      </c>
      <c r="C468" s="6" t="s">
        <v>373</v>
      </c>
      <c r="D468" s="40" t="s">
        <v>4721</v>
      </c>
      <c r="E468" s="24">
        <v>0.5</v>
      </c>
      <c r="F468" s="24" t="s">
        <v>4661</v>
      </c>
      <c r="G468" s="24" t="s">
        <v>3815</v>
      </c>
      <c r="H468" s="24" t="s">
        <v>4243</v>
      </c>
    </row>
    <row r="469" spans="1:8" ht="51">
      <c r="A469" s="24">
        <v>14</v>
      </c>
      <c r="B469" s="287" t="s">
        <v>4244</v>
      </c>
      <c r="C469" s="6" t="s">
        <v>373</v>
      </c>
      <c r="D469" s="40" t="s">
        <v>4721</v>
      </c>
      <c r="E469" s="24">
        <v>5</v>
      </c>
      <c r="F469" s="24" t="s">
        <v>4662</v>
      </c>
      <c r="G469" s="24" t="s">
        <v>3746</v>
      </c>
      <c r="H469" s="24" t="s">
        <v>3972</v>
      </c>
    </row>
    <row r="470" spans="1:8" ht="38.25">
      <c r="A470" s="24">
        <v>15</v>
      </c>
      <c r="B470" s="287" t="s">
        <v>4245</v>
      </c>
      <c r="C470" s="6" t="s">
        <v>373</v>
      </c>
      <c r="D470" s="40" t="s">
        <v>4721</v>
      </c>
      <c r="E470" s="24">
        <v>3</v>
      </c>
      <c r="F470" s="24" t="s">
        <v>4663</v>
      </c>
      <c r="G470" s="24" t="s">
        <v>4118</v>
      </c>
      <c r="H470" s="24" t="s">
        <v>4664</v>
      </c>
    </row>
    <row r="471" spans="1:8" ht="76.5">
      <c r="A471" s="24">
        <v>16</v>
      </c>
      <c r="B471" s="287" t="s">
        <v>4246</v>
      </c>
      <c r="C471" s="6" t="s">
        <v>373</v>
      </c>
      <c r="D471" s="40" t="s">
        <v>4721</v>
      </c>
      <c r="E471" s="24">
        <v>3</v>
      </c>
      <c r="F471" s="24" t="s">
        <v>4665</v>
      </c>
      <c r="G471" s="24" t="s">
        <v>4247</v>
      </c>
      <c r="H471" s="24" t="s">
        <v>4004</v>
      </c>
    </row>
    <row r="472" spans="1:8" ht="38.25">
      <c r="A472" s="24">
        <v>17</v>
      </c>
      <c r="B472" s="287" t="s">
        <v>4248</v>
      </c>
      <c r="C472" s="6" t="s">
        <v>373</v>
      </c>
      <c r="D472" s="40" t="s">
        <v>4721</v>
      </c>
      <c r="E472" s="24">
        <v>5</v>
      </c>
      <c r="F472" s="24" t="s">
        <v>4249</v>
      </c>
      <c r="G472" s="24" t="s">
        <v>3768</v>
      </c>
      <c r="H472" s="24" t="s">
        <v>4250</v>
      </c>
    </row>
    <row r="473" spans="1:8" ht="51">
      <c r="A473" s="24">
        <v>18</v>
      </c>
      <c r="B473" s="287" t="s">
        <v>4251</v>
      </c>
      <c r="C473" s="6" t="s">
        <v>373</v>
      </c>
      <c r="D473" s="40" t="s">
        <v>4721</v>
      </c>
      <c r="E473" s="24">
        <v>5</v>
      </c>
      <c r="F473" s="24" t="s">
        <v>4252</v>
      </c>
      <c r="G473" s="24" t="s">
        <v>3768</v>
      </c>
      <c r="H473" s="24" t="s">
        <v>4253</v>
      </c>
    </row>
    <row r="474" spans="1:8" ht="51">
      <c r="A474" s="24">
        <v>19</v>
      </c>
      <c r="B474" s="287" t="s">
        <v>4254</v>
      </c>
      <c r="C474" s="6" t="s">
        <v>373</v>
      </c>
      <c r="D474" s="40" t="s">
        <v>4721</v>
      </c>
      <c r="E474" s="24">
        <v>5</v>
      </c>
      <c r="F474" s="24" t="s">
        <v>4249</v>
      </c>
      <c r="G474" s="24" t="s">
        <v>3768</v>
      </c>
      <c r="H474" s="24" t="s">
        <v>4253</v>
      </c>
    </row>
    <row r="475" spans="1:8" ht="51">
      <c r="A475" s="24">
        <v>20</v>
      </c>
      <c r="B475" s="287" t="s">
        <v>4255</v>
      </c>
      <c r="C475" s="6" t="s">
        <v>373</v>
      </c>
      <c r="D475" s="40" t="s">
        <v>4721</v>
      </c>
      <c r="E475" s="24">
        <v>5</v>
      </c>
      <c r="F475" s="24" t="s">
        <v>4249</v>
      </c>
      <c r="G475" s="24" t="s">
        <v>3768</v>
      </c>
      <c r="H475" s="24" t="s">
        <v>4253</v>
      </c>
    </row>
    <row r="476" spans="1:8" ht="51">
      <c r="A476" s="24">
        <v>21</v>
      </c>
      <c r="B476" s="287" t="s">
        <v>4256</v>
      </c>
      <c r="C476" s="6" t="s">
        <v>373</v>
      </c>
      <c r="D476" s="40" t="s">
        <v>4721</v>
      </c>
      <c r="E476" s="24">
        <v>5</v>
      </c>
      <c r="F476" s="24" t="s">
        <v>4249</v>
      </c>
      <c r="G476" s="24" t="s">
        <v>3768</v>
      </c>
      <c r="H476" s="24" t="s">
        <v>4253</v>
      </c>
    </row>
    <row r="477" spans="1:8" ht="51">
      <c r="A477" s="24">
        <v>22</v>
      </c>
      <c r="B477" s="287" t="s">
        <v>4257</v>
      </c>
      <c r="C477" s="6" t="s">
        <v>373</v>
      </c>
      <c r="D477" s="40" t="s">
        <v>4721</v>
      </c>
      <c r="E477" s="24">
        <v>5</v>
      </c>
      <c r="F477" s="24" t="s">
        <v>4249</v>
      </c>
      <c r="G477" s="24" t="s">
        <v>3768</v>
      </c>
      <c r="H477" s="24" t="s">
        <v>4253</v>
      </c>
    </row>
    <row r="478" spans="1:8" ht="51">
      <c r="A478" s="24">
        <v>23</v>
      </c>
      <c r="B478" s="287" t="s">
        <v>4258</v>
      </c>
      <c r="C478" s="6" t="s">
        <v>373</v>
      </c>
      <c r="D478" s="40" t="s">
        <v>4721</v>
      </c>
      <c r="E478" s="24">
        <v>4</v>
      </c>
      <c r="F478" s="24" t="s">
        <v>4249</v>
      </c>
      <c r="G478" s="24" t="s">
        <v>3768</v>
      </c>
      <c r="H478" s="24" t="s">
        <v>4253</v>
      </c>
    </row>
    <row r="479" spans="1:8" ht="51">
      <c r="A479" s="24">
        <v>24</v>
      </c>
      <c r="B479" s="287" t="s">
        <v>4259</v>
      </c>
      <c r="C479" s="6" t="s">
        <v>373</v>
      </c>
      <c r="D479" s="40" t="s">
        <v>4721</v>
      </c>
      <c r="E479" s="24">
        <v>5</v>
      </c>
      <c r="F479" s="24" t="s">
        <v>4249</v>
      </c>
      <c r="G479" s="24" t="s">
        <v>3768</v>
      </c>
      <c r="H479" s="24" t="s">
        <v>4253</v>
      </c>
    </row>
    <row r="480" spans="1:8" ht="25.5">
      <c r="A480" s="24">
        <v>25</v>
      </c>
      <c r="B480" s="287" t="s">
        <v>4260</v>
      </c>
      <c r="C480" s="6" t="s">
        <v>373</v>
      </c>
      <c r="D480" s="40" t="s">
        <v>4721</v>
      </c>
      <c r="E480" s="24">
        <v>1</v>
      </c>
      <c r="F480" s="24" t="s">
        <v>4261</v>
      </c>
      <c r="G480" s="24" t="s">
        <v>3815</v>
      </c>
      <c r="H480" s="24" t="s">
        <v>4262</v>
      </c>
    </row>
    <row r="481" spans="1:8" ht="51">
      <c r="A481" s="24">
        <v>26</v>
      </c>
      <c r="B481" s="287" t="s">
        <v>4263</v>
      </c>
      <c r="C481" s="6" t="s">
        <v>373</v>
      </c>
      <c r="D481" s="40" t="s">
        <v>4721</v>
      </c>
      <c r="E481" s="24">
        <v>5</v>
      </c>
      <c r="F481" s="24" t="s">
        <v>4666</v>
      </c>
      <c r="G481" s="24" t="s">
        <v>3771</v>
      </c>
      <c r="H481" s="24" t="s">
        <v>4225</v>
      </c>
    </row>
    <row r="482" spans="1:8" ht="63.75">
      <c r="A482" s="24">
        <v>27</v>
      </c>
      <c r="B482" s="287" t="s">
        <v>4264</v>
      </c>
      <c r="C482" s="6" t="s">
        <v>373</v>
      </c>
      <c r="D482" s="40" t="s">
        <v>4721</v>
      </c>
      <c r="E482" s="24">
        <v>5</v>
      </c>
      <c r="F482" s="24" t="s">
        <v>4667</v>
      </c>
      <c r="G482" s="24" t="s">
        <v>3746</v>
      </c>
      <c r="H482" s="24" t="s">
        <v>4225</v>
      </c>
    </row>
    <row r="483" spans="1:8" ht="76.5">
      <c r="A483" s="24">
        <v>28</v>
      </c>
      <c r="B483" s="287" t="s">
        <v>4265</v>
      </c>
      <c r="C483" s="6" t="s">
        <v>373</v>
      </c>
      <c r="D483" s="40" t="s">
        <v>4721</v>
      </c>
      <c r="E483" s="24">
        <v>1</v>
      </c>
      <c r="F483" s="24" t="s">
        <v>4668</v>
      </c>
      <c r="G483" s="24" t="s">
        <v>3815</v>
      </c>
      <c r="H483" s="24" t="s">
        <v>4266</v>
      </c>
    </row>
    <row r="484" spans="1:8" ht="63.75">
      <c r="A484" s="24">
        <v>29</v>
      </c>
      <c r="B484" s="287" t="s">
        <v>4267</v>
      </c>
      <c r="C484" s="6" t="s">
        <v>373</v>
      </c>
      <c r="D484" s="40" t="s">
        <v>4721</v>
      </c>
      <c r="E484" s="24">
        <v>0.7</v>
      </c>
      <c r="F484" s="24" t="s">
        <v>4268</v>
      </c>
      <c r="G484" s="24" t="s">
        <v>4269</v>
      </c>
      <c r="H484" s="24" t="s">
        <v>3992</v>
      </c>
    </row>
    <row r="485" spans="1:8" ht="51">
      <c r="A485" s="24">
        <v>30</v>
      </c>
      <c r="B485" s="287" t="s">
        <v>4270</v>
      </c>
      <c r="C485" s="6" t="s">
        <v>373</v>
      </c>
      <c r="D485" s="40" t="s">
        <v>4721</v>
      </c>
      <c r="E485" s="24">
        <v>4</v>
      </c>
      <c r="F485" s="24" t="s">
        <v>4669</v>
      </c>
      <c r="G485" s="24" t="s">
        <v>3768</v>
      </c>
      <c r="H485" s="24" t="s">
        <v>4271</v>
      </c>
    </row>
    <row r="486" spans="1:8" ht="51">
      <c r="A486" s="24">
        <v>31</v>
      </c>
      <c r="B486" s="287" t="s">
        <v>4272</v>
      </c>
      <c r="C486" s="6" t="s">
        <v>373</v>
      </c>
      <c r="D486" s="40" t="s">
        <v>4721</v>
      </c>
      <c r="E486" s="24">
        <v>5</v>
      </c>
      <c r="F486" s="24" t="s">
        <v>4670</v>
      </c>
      <c r="G486" s="24" t="s">
        <v>3768</v>
      </c>
      <c r="H486" s="24" t="s">
        <v>4271</v>
      </c>
    </row>
    <row r="487" spans="1:8" ht="25.5">
      <c r="A487" s="24">
        <v>32</v>
      </c>
      <c r="B487" s="287" t="s">
        <v>4273</v>
      </c>
      <c r="C487" s="6" t="s">
        <v>373</v>
      </c>
      <c r="D487" s="40" t="s">
        <v>4721</v>
      </c>
      <c r="E487" s="24">
        <v>5</v>
      </c>
      <c r="F487" s="24" t="s">
        <v>4671</v>
      </c>
      <c r="G487" s="24" t="s">
        <v>4213</v>
      </c>
      <c r="H487" s="24" t="s">
        <v>4274</v>
      </c>
    </row>
    <row r="488" spans="1:8" ht="38.25">
      <c r="A488" s="24">
        <v>33</v>
      </c>
      <c r="B488" s="287" t="s">
        <v>4275</v>
      </c>
      <c r="C488" s="6" t="s">
        <v>373</v>
      </c>
      <c r="D488" s="40" t="s">
        <v>4721</v>
      </c>
      <c r="E488" s="24">
        <v>1</v>
      </c>
      <c r="F488" s="24" t="s">
        <v>4672</v>
      </c>
      <c r="G488" s="24" t="s">
        <v>4276</v>
      </c>
      <c r="H488" s="24" t="s">
        <v>3992</v>
      </c>
    </row>
    <row r="489" spans="1:8" ht="38.25">
      <c r="A489" s="24">
        <v>34</v>
      </c>
      <c r="B489" s="287" t="s">
        <v>4277</v>
      </c>
      <c r="C489" s="6" t="s">
        <v>373</v>
      </c>
      <c r="D489" s="40" t="s">
        <v>4721</v>
      </c>
      <c r="E489" s="24">
        <v>3</v>
      </c>
      <c r="F489" s="24" t="s">
        <v>4533</v>
      </c>
      <c r="G489" s="24" t="s">
        <v>3994</v>
      </c>
      <c r="H489" s="24" t="s">
        <v>3992</v>
      </c>
    </row>
    <row r="490" spans="1:8" ht="38.25">
      <c r="A490" s="24">
        <v>35</v>
      </c>
      <c r="B490" s="287" t="s">
        <v>4278</v>
      </c>
      <c r="C490" s="6" t="s">
        <v>373</v>
      </c>
      <c r="D490" s="40" t="s">
        <v>4721</v>
      </c>
      <c r="E490" s="24">
        <v>5</v>
      </c>
      <c r="F490" s="24" t="s">
        <v>4673</v>
      </c>
      <c r="G490" s="24" t="s">
        <v>4097</v>
      </c>
      <c r="H490" s="24" t="s">
        <v>3995</v>
      </c>
    </row>
    <row r="491" spans="1:8" ht="38.25">
      <c r="A491" s="24">
        <v>36</v>
      </c>
      <c r="B491" s="287" t="s">
        <v>4674</v>
      </c>
      <c r="C491" s="6" t="s">
        <v>373</v>
      </c>
      <c r="D491" s="40" t="s">
        <v>4721</v>
      </c>
      <c r="E491" s="24">
        <v>5</v>
      </c>
      <c r="F491" s="24" t="s">
        <v>4675</v>
      </c>
      <c r="G491" s="24" t="s">
        <v>4097</v>
      </c>
      <c r="H491" s="24" t="s">
        <v>4274</v>
      </c>
    </row>
    <row r="492" spans="1:8" ht="76.5">
      <c r="A492" s="24">
        <v>37</v>
      </c>
      <c r="B492" s="287" t="s">
        <v>4279</v>
      </c>
      <c r="C492" s="6" t="s">
        <v>373</v>
      </c>
      <c r="D492" s="40" t="s">
        <v>4721</v>
      </c>
      <c r="E492" s="24">
        <v>2</v>
      </c>
      <c r="F492" s="24" t="s">
        <v>4676</v>
      </c>
      <c r="G492" s="24" t="s">
        <v>3721</v>
      </c>
      <c r="H492" s="24" t="s">
        <v>4280</v>
      </c>
    </row>
    <row r="493" spans="1:8" ht="76.5">
      <c r="A493" s="24">
        <v>38</v>
      </c>
      <c r="B493" s="287" t="s">
        <v>4281</v>
      </c>
      <c r="C493" s="6" t="s">
        <v>373</v>
      </c>
      <c r="D493" s="40" t="s">
        <v>4721</v>
      </c>
      <c r="E493" s="24">
        <v>51</v>
      </c>
      <c r="F493" s="24" t="s">
        <v>4677</v>
      </c>
      <c r="G493" s="24" t="s">
        <v>4282</v>
      </c>
      <c r="H493" s="24" t="s">
        <v>4283</v>
      </c>
    </row>
    <row r="494" spans="1:8" ht="25.5">
      <c r="A494" s="327"/>
      <c r="B494" s="586" t="s">
        <v>4723</v>
      </c>
      <c r="C494" s="331">
        <v>38</v>
      </c>
      <c r="D494" s="587"/>
      <c r="E494" s="327">
        <f>SUM(E456:E493)</f>
        <v>174.2</v>
      </c>
      <c r="F494" s="327"/>
      <c r="G494" s="327"/>
      <c r="H494" s="327"/>
    </row>
    <row r="495" spans="1:8" ht="25.5">
      <c r="A495" s="326"/>
      <c r="B495" s="584" t="s">
        <v>4284</v>
      </c>
      <c r="C495" s="457">
        <f>C494+C455+C176+C174</f>
        <v>329</v>
      </c>
      <c r="D495" s="457"/>
      <c r="E495" s="457">
        <f>E494+E455+E176+E174</f>
        <v>478.47160000000002</v>
      </c>
      <c r="F495" s="326"/>
      <c r="G495" s="326"/>
      <c r="H495" s="326"/>
    </row>
    <row r="496" spans="1:8" ht="63.75">
      <c r="A496" s="24">
        <v>1</v>
      </c>
      <c r="B496" s="287" t="s">
        <v>4285</v>
      </c>
      <c r="C496" s="6" t="s">
        <v>393</v>
      </c>
      <c r="D496" s="40"/>
      <c r="E496" s="24">
        <v>34</v>
      </c>
      <c r="F496" s="24" t="s">
        <v>4680</v>
      </c>
      <c r="G496" s="24" t="s">
        <v>3802</v>
      </c>
      <c r="H496" s="24" t="s">
        <v>4681</v>
      </c>
    </row>
    <row r="497" spans="1:8" ht="38.25">
      <c r="A497" s="24">
        <v>2</v>
      </c>
      <c r="B497" s="287" t="s">
        <v>4286</v>
      </c>
      <c r="C497" s="6" t="s">
        <v>393</v>
      </c>
      <c r="D497" s="40"/>
      <c r="E497" s="24">
        <v>0.9</v>
      </c>
      <c r="F497" s="24" t="s">
        <v>3937</v>
      </c>
      <c r="G497" s="24" t="s">
        <v>4287</v>
      </c>
      <c r="H497" s="24" t="s">
        <v>3892</v>
      </c>
    </row>
    <row r="498" spans="1:8" ht="25.5">
      <c r="A498" s="326"/>
      <c r="B498" s="584" t="s">
        <v>4722</v>
      </c>
      <c r="C498" s="457">
        <v>2</v>
      </c>
      <c r="D498" s="585"/>
      <c r="E498" s="326">
        <f>SUM(E496:E497)</f>
        <v>34.9</v>
      </c>
      <c r="F498" s="326"/>
      <c r="G498" s="326"/>
      <c r="H498" s="326"/>
    </row>
    <row r="499" spans="1:8" ht="38.25">
      <c r="A499" s="24">
        <v>1</v>
      </c>
      <c r="B499" s="287" t="s">
        <v>4288</v>
      </c>
      <c r="C499" s="24" t="s">
        <v>385</v>
      </c>
      <c r="D499" s="40"/>
      <c r="E499" s="24">
        <v>3</v>
      </c>
      <c r="F499" s="24" t="s">
        <v>4289</v>
      </c>
      <c r="G499" s="24" t="s">
        <v>4290</v>
      </c>
      <c r="H499" s="24" t="s">
        <v>4682</v>
      </c>
    </row>
    <row r="500" spans="1:8" ht="76.5">
      <c r="A500" s="24">
        <v>2</v>
      </c>
      <c r="B500" s="287" t="s">
        <v>4291</v>
      </c>
      <c r="C500" s="24" t="s">
        <v>385</v>
      </c>
      <c r="D500" s="40"/>
      <c r="E500" s="24">
        <v>4</v>
      </c>
      <c r="F500" s="24" t="s">
        <v>4683</v>
      </c>
      <c r="G500" s="24" t="s">
        <v>4292</v>
      </c>
      <c r="H500" s="24" t="s">
        <v>4684</v>
      </c>
    </row>
    <row r="501" spans="1:8" ht="89.25">
      <c r="A501" s="24">
        <v>3</v>
      </c>
      <c r="B501" s="287" t="s">
        <v>4293</v>
      </c>
      <c r="C501" s="24" t="s">
        <v>385</v>
      </c>
      <c r="D501" s="40"/>
      <c r="E501" s="24">
        <v>50</v>
      </c>
      <c r="F501" s="24" t="s">
        <v>4685</v>
      </c>
      <c r="G501" s="24" t="s">
        <v>4294</v>
      </c>
      <c r="H501" s="24" t="s">
        <v>4686</v>
      </c>
    </row>
    <row r="502" spans="1:8" ht="51">
      <c r="A502" s="24">
        <v>4</v>
      </c>
      <c r="B502" s="287" t="s">
        <v>4295</v>
      </c>
      <c r="C502" s="24" t="s">
        <v>385</v>
      </c>
      <c r="D502" s="40"/>
      <c r="E502" s="24">
        <v>4</v>
      </c>
      <c r="F502" s="24" t="s">
        <v>4687</v>
      </c>
      <c r="G502" s="24" t="s">
        <v>4296</v>
      </c>
      <c r="H502" s="24" t="s">
        <v>4688</v>
      </c>
    </row>
    <row r="503" spans="1:8" ht="38.25">
      <c r="A503" s="24">
        <v>5</v>
      </c>
      <c r="B503" s="287" t="s">
        <v>4295</v>
      </c>
      <c r="C503" s="24" t="s">
        <v>385</v>
      </c>
      <c r="D503" s="40"/>
      <c r="E503" s="24">
        <v>1.5</v>
      </c>
      <c r="F503" s="24" t="s">
        <v>4689</v>
      </c>
      <c r="G503" s="24" t="s">
        <v>4297</v>
      </c>
      <c r="H503" s="24" t="s">
        <v>4682</v>
      </c>
    </row>
    <row r="504" spans="1:8" ht="38.25">
      <c r="A504" s="24">
        <v>6</v>
      </c>
      <c r="B504" s="287" t="s">
        <v>4298</v>
      </c>
      <c r="C504" s="24" t="s">
        <v>385</v>
      </c>
      <c r="D504" s="40"/>
      <c r="E504" s="24">
        <v>0.7</v>
      </c>
      <c r="F504" s="24" t="s">
        <v>4690</v>
      </c>
      <c r="G504" s="24" t="s">
        <v>4299</v>
      </c>
      <c r="H504" s="24" t="s">
        <v>4691</v>
      </c>
    </row>
    <row r="505" spans="1:8" ht="51">
      <c r="A505" s="24">
        <v>7</v>
      </c>
      <c r="B505" s="287" t="s">
        <v>4295</v>
      </c>
      <c r="C505" s="24" t="s">
        <v>385</v>
      </c>
      <c r="D505" s="40"/>
      <c r="E505" s="24">
        <v>6</v>
      </c>
      <c r="F505" s="24" t="s">
        <v>4692</v>
      </c>
      <c r="G505" s="24" t="s">
        <v>4300</v>
      </c>
      <c r="H505" s="24" t="s">
        <v>4678</v>
      </c>
    </row>
    <row r="506" spans="1:8" ht="25.5">
      <c r="A506" s="24">
        <v>8</v>
      </c>
      <c r="B506" s="287" t="s">
        <v>4301</v>
      </c>
      <c r="C506" s="24" t="s">
        <v>385</v>
      </c>
      <c r="D506" s="40"/>
      <c r="E506" s="24">
        <v>1</v>
      </c>
      <c r="F506" s="24" t="s">
        <v>4693</v>
      </c>
      <c r="G506" s="24" t="s">
        <v>4302</v>
      </c>
      <c r="H506" s="24" t="s">
        <v>4004</v>
      </c>
    </row>
    <row r="507" spans="1:8" ht="63.75">
      <c r="A507" s="24">
        <v>9</v>
      </c>
      <c r="B507" s="287" t="s">
        <v>4303</v>
      </c>
      <c r="C507" s="24" t="s">
        <v>385</v>
      </c>
      <c r="D507" s="40"/>
      <c r="E507" s="24">
        <v>10.864000000000001</v>
      </c>
      <c r="F507" s="24" t="s">
        <v>4694</v>
      </c>
      <c r="G507" s="24" t="s">
        <v>4304</v>
      </c>
      <c r="H507" s="24" t="s">
        <v>4695</v>
      </c>
    </row>
    <row r="508" spans="1:8" ht="38.25">
      <c r="A508" s="24">
        <v>10</v>
      </c>
      <c r="B508" s="287" t="s">
        <v>4295</v>
      </c>
      <c r="C508" s="24" t="s">
        <v>385</v>
      </c>
      <c r="D508" s="40"/>
      <c r="E508" s="24">
        <v>5</v>
      </c>
      <c r="F508" s="24" t="s">
        <v>4696</v>
      </c>
      <c r="G508" s="24" t="s">
        <v>3895</v>
      </c>
      <c r="H508" s="24" t="s">
        <v>4682</v>
      </c>
    </row>
    <row r="509" spans="1:8" ht="51">
      <c r="A509" s="24">
        <v>11</v>
      </c>
      <c r="B509" s="287" t="s">
        <v>4288</v>
      </c>
      <c r="C509" s="24" t="s">
        <v>385</v>
      </c>
      <c r="D509" s="40"/>
      <c r="E509" s="24">
        <v>2</v>
      </c>
      <c r="F509" s="24" t="s">
        <v>4697</v>
      </c>
      <c r="G509" s="24" t="s">
        <v>3956</v>
      </c>
      <c r="H509" s="24" t="s">
        <v>4678</v>
      </c>
    </row>
    <row r="510" spans="1:8" ht="51">
      <c r="A510" s="24">
        <v>12</v>
      </c>
      <c r="B510" s="287" t="s">
        <v>4295</v>
      </c>
      <c r="C510" s="24" t="s">
        <v>385</v>
      </c>
      <c r="D510" s="40"/>
      <c r="E510" s="24">
        <v>4.8</v>
      </c>
      <c r="F510" s="24" t="s">
        <v>4698</v>
      </c>
      <c r="G510" s="24" t="s">
        <v>3841</v>
      </c>
      <c r="H510" s="24" t="s">
        <v>4678</v>
      </c>
    </row>
    <row r="511" spans="1:8" ht="89.25">
      <c r="A511" s="24">
        <v>13</v>
      </c>
      <c r="B511" s="287" t="s">
        <v>4301</v>
      </c>
      <c r="C511" s="24" t="s">
        <v>385</v>
      </c>
      <c r="D511" s="40"/>
      <c r="E511" s="24">
        <v>5</v>
      </c>
      <c r="F511" s="24" t="s">
        <v>4503</v>
      </c>
      <c r="G511" s="24" t="s">
        <v>3948</v>
      </c>
      <c r="H511" s="24" t="s">
        <v>4699</v>
      </c>
    </row>
    <row r="512" spans="1:8" ht="38.25">
      <c r="A512" s="24">
        <v>14</v>
      </c>
      <c r="B512" s="287" t="s">
        <v>4305</v>
      </c>
      <c r="C512" s="24" t="s">
        <v>385</v>
      </c>
      <c r="D512" s="40"/>
      <c r="E512" s="24">
        <v>0.4</v>
      </c>
      <c r="F512" s="24" t="s">
        <v>4700</v>
      </c>
      <c r="G512" s="24" t="s">
        <v>4306</v>
      </c>
      <c r="H512" s="24" t="s">
        <v>4701</v>
      </c>
    </row>
    <row r="513" spans="1:8" ht="38.25">
      <c r="A513" s="24">
        <v>15</v>
      </c>
      <c r="B513" s="287" t="s">
        <v>4307</v>
      </c>
      <c r="C513" s="24" t="s">
        <v>385</v>
      </c>
      <c r="D513" s="40"/>
      <c r="E513" s="24">
        <v>0.5</v>
      </c>
      <c r="F513" s="24" t="s">
        <v>4702</v>
      </c>
      <c r="G513" s="24" t="s">
        <v>3779</v>
      </c>
      <c r="H513" s="24" t="s">
        <v>4701</v>
      </c>
    </row>
    <row r="514" spans="1:8" ht="38.25">
      <c r="A514" s="24">
        <v>16</v>
      </c>
      <c r="B514" s="287" t="s">
        <v>4308</v>
      </c>
      <c r="C514" s="24" t="s">
        <v>385</v>
      </c>
      <c r="D514" s="40"/>
      <c r="E514" s="24">
        <v>1</v>
      </c>
      <c r="F514" s="24" t="s">
        <v>4703</v>
      </c>
      <c r="G514" s="24" t="s">
        <v>4292</v>
      </c>
      <c r="H514" s="24" t="s">
        <v>4701</v>
      </c>
    </row>
    <row r="515" spans="1:8" ht="38.25">
      <c r="A515" s="24">
        <v>17</v>
      </c>
      <c r="B515" s="287" t="s">
        <v>4309</v>
      </c>
      <c r="C515" s="24" t="s">
        <v>385</v>
      </c>
      <c r="D515" s="40"/>
      <c r="E515" s="24">
        <v>2</v>
      </c>
      <c r="F515" s="24" t="s">
        <v>4704</v>
      </c>
      <c r="G515" s="24" t="s">
        <v>4292</v>
      </c>
      <c r="H515" s="24" t="s">
        <v>4701</v>
      </c>
    </row>
    <row r="516" spans="1:8" ht="25.5">
      <c r="A516" s="24">
        <v>18</v>
      </c>
      <c r="B516" s="287" t="s">
        <v>4310</v>
      </c>
      <c r="C516" s="24" t="s">
        <v>385</v>
      </c>
      <c r="D516" s="40"/>
      <c r="E516" s="24">
        <v>2</v>
      </c>
      <c r="F516" s="24" t="s">
        <v>3937</v>
      </c>
      <c r="G516" s="24" t="s">
        <v>4304</v>
      </c>
      <c r="H516" s="24" t="s">
        <v>4004</v>
      </c>
    </row>
    <row r="517" spans="1:8" ht="25.5">
      <c r="A517" s="24">
        <v>19</v>
      </c>
      <c r="B517" s="287" t="s">
        <v>4311</v>
      </c>
      <c r="C517" s="24" t="s">
        <v>385</v>
      </c>
      <c r="D517" s="40"/>
      <c r="E517" s="24">
        <v>0.2</v>
      </c>
      <c r="F517" s="24" t="s">
        <v>4705</v>
      </c>
      <c r="G517" s="24" t="s">
        <v>3779</v>
      </c>
      <c r="H517" s="24" t="s">
        <v>4004</v>
      </c>
    </row>
    <row r="518" spans="1:8" ht="38.25">
      <c r="A518" s="24">
        <v>20</v>
      </c>
      <c r="B518" s="287" t="s">
        <v>4305</v>
      </c>
      <c r="C518" s="24" t="s">
        <v>385</v>
      </c>
      <c r="D518" s="40"/>
      <c r="E518" s="24">
        <v>1</v>
      </c>
      <c r="F518" s="24" t="s">
        <v>3937</v>
      </c>
      <c r="G518" s="24" t="s">
        <v>4312</v>
      </c>
      <c r="H518" s="24" t="s">
        <v>4701</v>
      </c>
    </row>
    <row r="519" spans="1:8" ht="63.75">
      <c r="A519" s="24">
        <v>21</v>
      </c>
      <c r="B519" s="287" t="s">
        <v>4313</v>
      </c>
      <c r="C519" s="24" t="s">
        <v>385</v>
      </c>
      <c r="D519" s="40"/>
      <c r="E519" s="24">
        <v>2.2879999999999998</v>
      </c>
      <c r="F519" s="24" t="s">
        <v>4706</v>
      </c>
      <c r="G519" s="24" t="s">
        <v>4314</v>
      </c>
      <c r="H519" s="24" t="s">
        <v>4707</v>
      </c>
    </row>
    <row r="520" spans="1:8" ht="51">
      <c r="A520" s="24">
        <v>22</v>
      </c>
      <c r="B520" s="287" t="s">
        <v>4301</v>
      </c>
      <c r="C520" s="24" t="s">
        <v>385</v>
      </c>
      <c r="D520" s="40"/>
      <c r="E520" s="24">
        <v>4</v>
      </c>
      <c r="F520" s="24" t="s">
        <v>4315</v>
      </c>
      <c r="G520" s="24" t="s">
        <v>4316</v>
      </c>
      <c r="H520" s="24" t="s">
        <v>4678</v>
      </c>
    </row>
    <row r="521" spans="1:8" ht="38.25">
      <c r="A521" s="24">
        <v>23</v>
      </c>
      <c r="B521" s="287" t="s">
        <v>4317</v>
      </c>
      <c r="C521" s="24" t="s">
        <v>385</v>
      </c>
      <c r="D521" s="40"/>
      <c r="E521" s="24">
        <v>1</v>
      </c>
      <c r="F521" s="24" t="s">
        <v>4708</v>
      </c>
      <c r="G521" s="24" t="s">
        <v>4318</v>
      </c>
      <c r="H521" s="24" t="s">
        <v>4709</v>
      </c>
    </row>
    <row r="522" spans="1:8" ht="25.5">
      <c r="A522" s="24">
        <v>24</v>
      </c>
      <c r="B522" s="287" t="s">
        <v>4319</v>
      </c>
      <c r="C522" s="24" t="s">
        <v>385</v>
      </c>
      <c r="D522" s="40"/>
      <c r="E522" s="24">
        <v>2.7</v>
      </c>
      <c r="F522" s="24" t="s">
        <v>4024</v>
      </c>
      <c r="G522" s="24" t="s">
        <v>3923</v>
      </c>
      <c r="H522" s="24" t="s">
        <v>4320</v>
      </c>
    </row>
    <row r="523" spans="1:8" ht="38.25">
      <c r="A523" s="24">
        <v>25</v>
      </c>
      <c r="B523" s="287" t="s">
        <v>4321</v>
      </c>
      <c r="C523" s="24" t="s">
        <v>385</v>
      </c>
      <c r="D523" s="40"/>
      <c r="E523" s="24">
        <v>4</v>
      </c>
      <c r="F523" s="24" t="s">
        <v>4024</v>
      </c>
      <c r="G523" s="24" t="s">
        <v>4322</v>
      </c>
      <c r="H523" s="24" t="s">
        <v>4691</v>
      </c>
    </row>
    <row r="524" spans="1:8" ht="38.25">
      <c r="A524" s="24">
        <v>26</v>
      </c>
      <c r="B524" s="287" t="s">
        <v>4323</v>
      </c>
      <c r="C524" s="24" t="s">
        <v>385</v>
      </c>
      <c r="D524" s="40"/>
      <c r="E524" s="24">
        <v>2</v>
      </c>
      <c r="F524" s="24" t="s">
        <v>4024</v>
      </c>
      <c r="G524" s="24" t="s">
        <v>4322</v>
      </c>
      <c r="H524" s="24" t="s">
        <v>4701</v>
      </c>
    </row>
    <row r="525" spans="1:8" ht="38.25">
      <c r="A525" s="24">
        <v>27</v>
      </c>
      <c r="B525" s="287" t="s">
        <v>4324</v>
      </c>
      <c r="C525" s="24" t="s">
        <v>385</v>
      </c>
      <c r="D525" s="40"/>
      <c r="E525" s="24">
        <v>0.25</v>
      </c>
      <c r="F525" s="24" t="s">
        <v>4289</v>
      </c>
      <c r="G525" s="24" t="s">
        <v>4290</v>
      </c>
      <c r="H525" s="24" t="s">
        <v>4709</v>
      </c>
    </row>
    <row r="526" spans="1:8" ht="25.5">
      <c r="A526" s="24">
        <v>28</v>
      </c>
      <c r="B526" s="287" t="s">
        <v>4710</v>
      </c>
      <c r="C526" s="24" t="s">
        <v>385</v>
      </c>
      <c r="D526" s="40"/>
      <c r="E526" s="24">
        <v>0.51</v>
      </c>
      <c r="F526" s="24" t="s">
        <v>4711</v>
      </c>
      <c r="G526" s="24" t="s">
        <v>4325</v>
      </c>
      <c r="H526" s="24" t="s">
        <v>3856</v>
      </c>
    </row>
    <row r="527" spans="1:8" ht="51">
      <c r="A527" s="24">
        <v>29</v>
      </c>
      <c r="B527" s="287" t="s">
        <v>4326</v>
      </c>
      <c r="C527" s="24" t="s">
        <v>385</v>
      </c>
      <c r="D527" s="40"/>
      <c r="E527" s="24">
        <v>0.9</v>
      </c>
      <c r="F527" s="24" t="s">
        <v>4712</v>
      </c>
      <c r="G527" s="24" t="s">
        <v>3895</v>
      </c>
      <c r="H527" s="24" t="s">
        <v>4678</v>
      </c>
    </row>
    <row r="528" spans="1:8" ht="63.75">
      <c r="A528" s="24">
        <v>30</v>
      </c>
      <c r="B528" s="287" t="s">
        <v>4327</v>
      </c>
      <c r="C528" s="24" t="s">
        <v>385</v>
      </c>
      <c r="D528" s="40"/>
      <c r="E528" s="24">
        <v>6.1</v>
      </c>
      <c r="F528" s="24" t="s">
        <v>4098</v>
      </c>
      <c r="G528" s="24" t="s">
        <v>4328</v>
      </c>
      <c r="H528" s="24" t="s">
        <v>4713</v>
      </c>
    </row>
    <row r="529" spans="1:8" ht="57.75" customHeight="1">
      <c r="A529" s="24">
        <v>31</v>
      </c>
      <c r="B529" s="287" t="s">
        <v>4329</v>
      </c>
      <c r="C529" s="24" t="s">
        <v>385</v>
      </c>
      <c r="D529" s="40"/>
      <c r="E529" s="24">
        <v>6</v>
      </c>
      <c r="F529" s="24" t="s">
        <v>4714</v>
      </c>
      <c r="G529" s="24" t="s">
        <v>4330</v>
      </c>
      <c r="H529" s="24" t="s">
        <v>3995</v>
      </c>
    </row>
    <row r="530" spans="1:8" ht="38.25">
      <c r="A530" s="24">
        <v>32</v>
      </c>
      <c r="B530" s="287" t="s">
        <v>4331</v>
      </c>
      <c r="C530" s="24" t="s">
        <v>385</v>
      </c>
      <c r="D530" s="40"/>
      <c r="E530" s="24">
        <v>0.56999999999999995</v>
      </c>
      <c r="F530" s="329"/>
      <c r="G530" s="329"/>
      <c r="H530" s="24" t="s">
        <v>4332</v>
      </c>
    </row>
    <row r="531" spans="1:8" ht="75" customHeight="1">
      <c r="A531" s="24">
        <v>33</v>
      </c>
      <c r="B531" s="287" t="s">
        <v>22518</v>
      </c>
      <c r="C531" s="24" t="s">
        <v>385</v>
      </c>
      <c r="D531" s="40"/>
      <c r="E531" s="24">
        <v>1</v>
      </c>
      <c r="F531" s="24" t="s">
        <v>22519</v>
      </c>
      <c r="G531" s="24" t="s">
        <v>22520</v>
      </c>
      <c r="H531" s="24" t="s">
        <v>4678</v>
      </c>
    </row>
    <row r="532" spans="1:8" ht="69" customHeight="1">
      <c r="A532" s="24">
        <v>34</v>
      </c>
      <c r="B532" s="287" t="s">
        <v>22518</v>
      </c>
      <c r="C532" s="24" t="s">
        <v>385</v>
      </c>
      <c r="D532" s="40"/>
      <c r="E532" s="24">
        <v>2</v>
      </c>
      <c r="F532" s="24" t="s">
        <v>4679</v>
      </c>
      <c r="G532" s="24" t="s">
        <v>22521</v>
      </c>
      <c r="H532" s="24" t="s">
        <v>4678</v>
      </c>
    </row>
    <row r="533" spans="1:8" ht="38.25">
      <c r="A533" s="326"/>
      <c r="B533" s="584" t="s">
        <v>2144</v>
      </c>
      <c r="C533" s="457">
        <v>34</v>
      </c>
      <c r="D533" s="585"/>
      <c r="E533" s="326">
        <f>SUM(E499:E532)</f>
        <v>138.28200000000001</v>
      </c>
      <c r="F533" s="326"/>
      <c r="G533" s="326"/>
      <c r="H533" s="326"/>
    </row>
    <row r="534" spans="1:8" ht="25.5">
      <c r="A534" s="329"/>
      <c r="B534" s="329" t="s">
        <v>3019</v>
      </c>
      <c r="C534" s="465">
        <f>C533+C498+C495+C133+C122+C64</f>
        <v>425</v>
      </c>
      <c r="D534" s="465"/>
      <c r="E534" s="465">
        <f>E533+E498+E495+E133+E122+E64</f>
        <v>23186.3253</v>
      </c>
      <c r="F534" s="329"/>
      <c r="G534" s="329"/>
      <c r="H534" s="329"/>
    </row>
    <row r="535" spans="1:8" ht="15.75">
      <c r="A535" s="466"/>
      <c r="B535" s="466" t="s">
        <v>397</v>
      </c>
      <c r="C535" s="466">
        <f>C534+C60</f>
        <v>459</v>
      </c>
      <c r="D535" s="466"/>
      <c r="E535" s="466">
        <f>E534+E60</f>
        <v>182142.83930000002</v>
      </c>
      <c r="F535" s="466"/>
      <c r="G535" s="466"/>
      <c r="H535" s="466"/>
    </row>
  </sheetData>
  <mergeCells count="23">
    <mergeCell ref="A359:H359"/>
    <mergeCell ref="A404:H404"/>
    <mergeCell ref="A416:H416"/>
    <mergeCell ref="A425:H425"/>
    <mergeCell ref="A433:H433"/>
    <mergeCell ref="A324:H324"/>
    <mergeCell ref="A201:H201"/>
    <mergeCell ref="A202:H202"/>
    <mergeCell ref="A217:H217"/>
    <mergeCell ref="A9:H9"/>
    <mergeCell ref="A61:H61"/>
    <mergeCell ref="A222:H222"/>
    <mergeCell ref="A232:H232"/>
    <mergeCell ref="A241:H241"/>
    <mergeCell ref="A304:H304"/>
    <mergeCell ref="A311:H311"/>
    <mergeCell ref="A1:H1"/>
    <mergeCell ref="A2:H2"/>
    <mergeCell ref="B4:B7"/>
    <mergeCell ref="D4:D7"/>
    <mergeCell ref="E4:E7"/>
    <mergeCell ref="G4:G7"/>
    <mergeCell ref="H4:H7"/>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J377"/>
  <sheetViews>
    <sheetView workbookViewId="0">
      <selection activeCell="D15" sqref="D15"/>
    </sheetView>
  </sheetViews>
  <sheetFormatPr defaultRowHeight="12.75"/>
  <cols>
    <col min="1" max="1" width="5.7109375" style="12" bestFit="1" customWidth="1"/>
    <col min="2" max="2" width="33" style="12" customWidth="1"/>
    <col min="3" max="3" width="27.85546875" style="12" customWidth="1"/>
    <col min="4" max="4" width="23.85546875" style="12" customWidth="1"/>
    <col min="5" max="5" width="19.140625" style="12" customWidth="1"/>
    <col min="6" max="6" width="25.28515625" style="12" customWidth="1"/>
    <col min="7" max="7" width="20.28515625" style="12" customWidth="1"/>
    <col min="8" max="8" width="19.85546875" style="12" customWidth="1"/>
    <col min="9" max="16384" width="9.140625" style="12"/>
  </cols>
  <sheetData>
    <row r="1" spans="1:8">
      <c r="A1" s="352" t="s">
        <v>15359</v>
      </c>
      <c r="B1" s="352"/>
      <c r="C1" s="352"/>
      <c r="D1" s="352"/>
      <c r="E1" s="352"/>
      <c r="F1" s="352"/>
      <c r="G1" s="352"/>
      <c r="H1" s="352"/>
    </row>
    <row r="2" spans="1:8">
      <c r="A2" s="353" t="s">
        <v>387</v>
      </c>
      <c r="B2" s="353"/>
      <c r="C2" s="353"/>
      <c r="D2" s="353"/>
      <c r="E2" s="353"/>
      <c r="F2" s="353"/>
      <c r="G2" s="353"/>
      <c r="H2" s="353"/>
    </row>
    <row r="3" spans="1:8" ht="13.5" thickBot="1">
      <c r="A3" s="13"/>
      <c r="B3" s="13"/>
      <c r="C3" s="13"/>
      <c r="D3" s="13"/>
      <c r="E3" s="13"/>
      <c r="F3" s="13"/>
      <c r="G3" s="13"/>
      <c r="H3" s="13"/>
    </row>
    <row r="4" spans="1:8" ht="25.5">
      <c r="A4" s="121" t="s">
        <v>3</v>
      </c>
      <c r="B4" s="338" t="s">
        <v>4</v>
      </c>
      <c r="C4" s="21" t="s">
        <v>5</v>
      </c>
      <c r="D4" s="338" t="s">
        <v>0</v>
      </c>
      <c r="E4" s="338" t="s">
        <v>1</v>
      </c>
      <c r="F4" s="22" t="s">
        <v>6</v>
      </c>
      <c r="G4" s="338" t="s">
        <v>7</v>
      </c>
      <c r="H4" s="338" t="s">
        <v>8</v>
      </c>
    </row>
    <row r="5" spans="1:8">
      <c r="A5" s="122"/>
      <c r="B5" s="339"/>
      <c r="C5" s="16"/>
      <c r="D5" s="339"/>
      <c r="E5" s="339"/>
      <c r="F5" s="17"/>
      <c r="G5" s="339"/>
      <c r="H5" s="339"/>
    </row>
    <row r="6" spans="1:8">
      <c r="A6" s="15"/>
      <c r="B6" s="339"/>
      <c r="C6" s="16"/>
      <c r="D6" s="339"/>
      <c r="E6" s="339"/>
      <c r="F6" s="17"/>
      <c r="G6" s="339"/>
      <c r="H6" s="339"/>
    </row>
    <row r="7" spans="1:8" ht="13.5" thickBot="1">
      <c r="A7" s="18"/>
      <c r="B7" s="342"/>
      <c r="C7" s="19"/>
      <c r="D7" s="342"/>
      <c r="E7" s="342"/>
      <c r="F7" s="20"/>
      <c r="G7" s="342"/>
      <c r="H7" s="342"/>
    </row>
    <row r="8" spans="1:8" ht="13.5" thickBot="1">
      <c r="A8" s="283">
        <v>1</v>
      </c>
      <c r="B8" s="284">
        <v>2</v>
      </c>
      <c r="C8" s="284">
        <v>3</v>
      </c>
      <c r="D8" s="284">
        <v>4</v>
      </c>
      <c r="E8" s="284">
        <v>5</v>
      </c>
      <c r="F8" s="284">
        <v>6</v>
      </c>
      <c r="G8" s="284">
        <v>7</v>
      </c>
      <c r="H8" s="284">
        <v>8</v>
      </c>
    </row>
    <row r="9" spans="1:8" ht="15" customHeight="1">
      <c r="A9" s="520" t="s">
        <v>386</v>
      </c>
      <c r="B9" s="520"/>
      <c r="C9" s="520"/>
      <c r="D9" s="520"/>
      <c r="E9" s="520"/>
      <c r="F9" s="520"/>
      <c r="G9" s="520"/>
      <c r="H9" s="520"/>
    </row>
    <row r="10" spans="1:8" ht="51">
      <c r="A10" s="24" t="s">
        <v>2149</v>
      </c>
      <c r="B10" s="24" t="s">
        <v>5722</v>
      </c>
      <c r="C10" s="6" t="s">
        <v>5723</v>
      </c>
      <c r="D10" s="285"/>
      <c r="E10" s="24">
        <v>100</v>
      </c>
      <c r="F10" s="24" t="s">
        <v>4725</v>
      </c>
      <c r="G10" s="24" t="s">
        <v>4726</v>
      </c>
      <c r="H10" s="24" t="s">
        <v>4727</v>
      </c>
    </row>
    <row r="11" spans="1:8">
      <c r="A11" s="326"/>
      <c r="B11" s="326" t="s">
        <v>383</v>
      </c>
      <c r="C11" s="457">
        <v>0</v>
      </c>
      <c r="D11" s="326"/>
      <c r="E11" s="326">
        <f>SUM(E10:E10)</f>
        <v>100</v>
      </c>
      <c r="F11" s="326"/>
      <c r="G11" s="326"/>
      <c r="H11" s="326"/>
    </row>
    <row r="12" spans="1:8" ht="51">
      <c r="A12" s="24">
        <v>1</v>
      </c>
      <c r="B12" s="24" t="s">
        <v>4729</v>
      </c>
      <c r="C12" s="6" t="s">
        <v>360</v>
      </c>
      <c r="D12" s="24"/>
      <c r="E12" s="24">
        <v>16756</v>
      </c>
      <c r="F12" s="24" t="s">
        <v>4730</v>
      </c>
      <c r="G12" s="24" t="s">
        <v>4731</v>
      </c>
      <c r="H12" s="24" t="s">
        <v>4732</v>
      </c>
    </row>
    <row r="13" spans="1:8" ht="51">
      <c r="A13" s="24">
        <v>2</v>
      </c>
      <c r="B13" s="24" t="s">
        <v>4733</v>
      </c>
      <c r="C13" s="6" t="s">
        <v>360</v>
      </c>
      <c r="D13" s="24"/>
      <c r="E13" s="24">
        <v>78126.92</v>
      </c>
      <c r="F13" s="24" t="s">
        <v>4734</v>
      </c>
      <c r="G13" s="24" t="s">
        <v>4731</v>
      </c>
      <c r="H13" s="24" t="s">
        <v>4735</v>
      </c>
    </row>
    <row r="14" spans="1:8">
      <c r="A14" s="326"/>
      <c r="B14" s="326" t="s">
        <v>384</v>
      </c>
      <c r="C14" s="457">
        <v>2</v>
      </c>
      <c r="D14" s="326"/>
      <c r="E14" s="326">
        <f>SUM(E12:E13)</f>
        <v>94882.92</v>
      </c>
      <c r="F14" s="326"/>
      <c r="G14" s="326"/>
      <c r="H14" s="326"/>
    </row>
    <row r="15" spans="1:8" ht="76.5">
      <c r="A15" s="24">
        <v>1</v>
      </c>
      <c r="B15" s="24" t="s">
        <v>4736</v>
      </c>
      <c r="C15" s="6" t="s">
        <v>361</v>
      </c>
      <c r="D15" s="24" t="s">
        <v>369</v>
      </c>
      <c r="E15" s="24">
        <v>19000</v>
      </c>
      <c r="F15" s="24" t="s">
        <v>4737</v>
      </c>
      <c r="G15" s="24" t="s">
        <v>4738</v>
      </c>
      <c r="H15" s="24" t="s">
        <v>4739</v>
      </c>
    </row>
    <row r="16" spans="1:8">
      <c r="A16" s="327">
        <v>1</v>
      </c>
      <c r="B16" s="327" t="s">
        <v>370</v>
      </c>
      <c r="C16" s="331">
        <v>1</v>
      </c>
      <c r="D16" s="327"/>
      <c r="E16" s="327">
        <f>SUM(E15)</f>
        <v>19000</v>
      </c>
      <c r="F16" s="327"/>
      <c r="G16" s="327"/>
      <c r="H16" s="327"/>
    </row>
    <row r="17" spans="1:8" ht="38.25">
      <c r="A17" s="24">
        <v>1</v>
      </c>
      <c r="B17" s="24" t="s">
        <v>4740</v>
      </c>
      <c r="C17" s="6" t="s">
        <v>361</v>
      </c>
      <c r="D17" s="24" t="s">
        <v>4741</v>
      </c>
      <c r="E17" s="24">
        <v>1383</v>
      </c>
      <c r="F17" s="24" t="s">
        <v>4742</v>
      </c>
      <c r="G17" s="24" t="s">
        <v>4743</v>
      </c>
      <c r="H17" s="24" t="s">
        <v>4744</v>
      </c>
    </row>
    <row r="18" spans="1:8">
      <c r="A18" s="327"/>
      <c r="B18" s="327" t="s">
        <v>5724</v>
      </c>
      <c r="C18" s="331">
        <v>1</v>
      </c>
      <c r="D18" s="327"/>
      <c r="E18" s="327">
        <f>SUM(E17)</f>
        <v>1383</v>
      </c>
      <c r="F18" s="327"/>
      <c r="G18" s="327"/>
      <c r="H18" s="327"/>
    </row>
    <row r="19" spans="1:8" ht="51">
      <c r="A19" s="24">
        <v>1</v>
      </c>
      <c r="B19" s="24" t="s">
        <v>4745</v>
      </c>
      <c r="C19" s="6" t="s">
        <v>361</v>
      </c>
      <c r="D19" s="24" t="s">
        <v>446</v>
      </c>
      <c r="E19" s="24">
        <v>950</v>
      </c>
      <c r="F19" s="24" t="s">
        <v>4746</v>
      </c>
      <c r="G19" s="24" t="s">
        <v>4747</v>
      </c>
      <c r="H19" s="24" t="s">
        <v>4744</v>
      </c>
    </row>
    <row r="20" spans="1:8">
      <c r="A20" s="327">
        <v>1</v>
      </c>
      <c r="B20" s="327" t="s">
        <v>449</v>
      </c>
      <c r="C20" s="331">
        <v>1</v>
      </c>
      <c r="D20" s="327"/>
      <c r="E20" s="327">
        <f>SUM(E19)</f>
        <v>950</v>
      </c>
      <c r="F20" s="327"/>
      <c r="G20" s="327"/>
      <c r="H20" s="327"/>
    </row>
    <row r="21" spans="1:8" ht="63.75">
      <c r="A21" s="24">
        <v>1</v>
      </c>
      <c r="B21" s="24" t="s">
        <v>4748</v>
      </c>
      <c r="C21" s="6" t="s">
        <v>361</v>
      </c>
      <c r="D21" s="24" t="s">
        <v>362</v>
      </c>
      <c r="E21" s="24">
        <v>993</v>
      </c>
      <c r="F21" s="24" t="s">
        <v>4749</v>
      </c>
      <c r="G21" s="24" t="s">
        <v>4747</v>
      </c>
      <c r="H21" s="24" t="s">
        <v>4750</v>
      </c>
    </row>
    <row r="22" spans="1:8" ht="76.5">
      <c r="A22" s="24">
        <v>2</v>
      </c>
      <c r="B22" s="24" t="s">
        <v>5725</v>
      </c>
      <c r="C22" s="6" t="s">
        <v>361</v>
      </c>
      <c r="D22" s="24" t="s">
        <v>362</v>
      </c>
      <c r="E22" s="24">
        <v>1416.9</v>
      </c>
      <c r="F22" s="24" t="s">
        <v>4751</v>
      </c>
      <c r="G22" s="24" t="s">
        <v>4752</v>
      </c>
      <c r="H22" s="24" t="s">
        <v>4753</v>
      </c>
    </row>
    <row r="23" spans="1:8" ht="63.75">
      <c r="A23" s="24">
        <v>3</v>
      </c>
      <c r="B23" s="24" t="s">
        <v>4754</v>
      </c>
      <c r="C23" s="6" t="s">
        <v>361</v>
      </c>
      <c r="D23" s="24" t="s">
        <v>362</v>
      </c>
      <c r="E23" s="24">
        <v>2800</v>
      </c>
      <c r="F23" s="24" t="s">
        <v>4755</v>
      </c>
      <c r="G23" s="24" t="s">
        <v>4756</v>
      </c>
      <c r="H23" s="24" t="s">
        <v>4757</v>
      </c>
    </row>
    <row r="24" spans="1:8" ht="63.75">
      <c r="A24" s="24">
        <v>4</v>
      </c>
      <c r="B24" s="24" t="s">
        <v>4758</v>
      </c>
      <c r="C24" s="6" t="s">
        <v>361</v>
      </c>
      <c r="D24" s="24" t="s">
        <v>362</v>
      </c>
      <c r="E24" s="24">
        <v>1910</v>
      </c>
      <c r="F24" s="24" t="s">
        <v>4759</v>
      </c>
      <c r="G24" s="24" t="s">
        <v>4760</v>
      </c>
      <c r="H24" s="24" t="s">
        <v>4757</v>
      </c>
    </row>
    <row r="25" spans="1:8" ht="38.25">
      <c r="A25" s="24">
        <v>5</v>
      </c>
      <c r="B25" s="24" t="s">
        <v>4761</v>
      </c>
      <c r="C25" s="6" t="s">
        <v>361</v>
      </c>
      <c r="D25" s="24" t="s">
        <v>362</v>
      </c>
      <c r="E25" s="24">
        <v>8863</v>
      </c>
      <c r="F25" s="24" t="s">
        <v>4762</v>
      </c>
      <c r="G25" s="24" t="s">
        <v>4763</v>
      </c>
      <c r="H25" s="24" t="s">
        <v>4764</v>
      </c>
    </row>
    <row r="26" spans="1:8" ht="89.25">
      <c r="A26" s="24">
        <v>6</v>
      </c>
      <c r="B26" s="24" t="s">
        <v>4765</v>
      </c>
      <c r="C26" s="6" t="s">
        <v>361</v>
      </c>
      <c r="D26" s="24" t="s">
        <v>362</v>
      </c>
      <c r="E26" s="24">
        <v>522.20000000000005</v>
      </c>
      <c r="F26" s="24" t="s">
        <v>4766</v>
      </c>
      <c r="G26" s="24" t="s">
        <v>4767</v>
      </c>
      <c r="H26" s="24" t="s">
        <v>4768</v>
      </c>
    </row>
    <row r="27" spans="1:8" ht="76.5">
      <c r="A27" s="24">
        <v>7</v>
      </c>
      <c r="B27" s="24" t="s">
        <v>4769</v>
      </c>
      <c r="C27" s="6" t="s">
        <v>361</v>
      </c>
      <c r="D27" s="24" t="s">
        <v>362</v>
      </c>
      <c r="E27" s="24">
        <v>390</v>
      </c>
      <c r="F27" s="24" t="s">
        <v>4770</v>
      </c>
      <c r="G27" s="24" t="s">
        <v>4771</v>
      </c>
      <c r="H27" s="24" t="s">
        <v>4772</v>
      </c>
    </row>
    <row r="28" spans="1:8">
      <c r="A28" s="327">
        <v>7</v>
      </c>
      <c r="B28" s="327" t="s">
        <v>363</v>
      </c>
      <c r="C28" s="331">
        <v>7</v>
      </c>
      <c r="D28" s="327"/>
      <c r="E28" s="327">
        <f>SUM(E21:E27)</f>
        <v>16895.099999999999</v>
      </c>
      <c r="F28" s="327"/>
      <c r="G28" s="327"/>
      <c r="H28" s="327"/>
    </row>
    <row r="29" spans="1:8" ht="63.75">
      <c r="A29" s="24">
        <v>1</v>
      </c>
      <c r="B29" s="24" t="s">
        <v>4773</v>
      </c>
      <c r="C29" s="6" t="s">
        <v>361</v>
      </c>
      <c r="D29" s="24" t="s">
        <v>391</v>
      </c>
      <c r="E29" s="24">
        <v>370</v>
      </c>
      <c r="F29" s="24" t="s">
        <v>4774</v>
      </c>
      <c r="G29" s="24" t="s">
        <v>4747</v>
      </c>
      <c r="H29" s="24" t="s">
        <v>4750</v>
      </c>
    </row>
    <row r="30" spans="1:8">
      <c r="A30" s="327">
        <v>1</v>
      </c>
      <c r="B30" s="327" t="s">
        <v>392</v>
      </c>
      <c r="C30" s="331">
        <v>1</v>
      </c>
      <c r="D30" s="327"/>
      <c r="E30" s="327">
        <f>SUM(E29)</f>
        <v>370</v>
      </c>
      <c r="F30" s="327"/>
      <c r="G30" s="327"/>
      <c r="H30" s="327"/>
    </row>
    <row r="31" spans="1:8" ht="76.5">
      <c r="A31" s="24">
        <v>1</v>
      </c>
      <c r="B31" s="24" t="s">
        <v>4775</v>
      </c>
      <c r="C31" s="6" t="s">
        <v>361</v>
      </c>
      <c r="D31" s="24" t="s">
        <v>367</v>
      </c>
      <c r="E31" s="24">
        <v>400</v>
      </c>
      <c r="F31" s="24" t="s">
        <v>4776</v>
      </c>
      <c r="G31" s="24" t="s">
        <v>4777</v>
      </c>
      <c r="H31" s="24" t="s">
        <v>4778</v>
      </c>
    </row>
    <row r="32" spans="1:8">
      <c r="A32" s="327"/>
      <c r="B32" s="327" t="s">
        <v>368</v>
      </c>
      <c r="C32" s="331">
        <v>1</v>
      </c>
      <c r="D32" s="327"/>
      <c r="E32" s="327">
        <f>SUM(E31)</f>
        <v>400</v>
      </c>
      <c r="F32" s="327"/>
      <c r="G32" s="327"/>
      <c r="H32" s="327"/>
    </row>
    <row r="33" spans="1:8" ht="25.5">
      <c r="A33" s="326">
        <v>12</v>
      </c>
      <c r="B33" s="326" t="s">
        <v>464</v>
      </c>
      <c r="C33" s="457">
        <f>C32+C30+C28+C20+C18+C16</f>
        <v>12</v>
      </c>
      <c r="D33" s="326"/>
      <c r="E33" s="326">
        <v>38998.1</v>
      </c>
      <c r="F33" s="326"/>
      <c r="G33" s="326"/>
      <c r="H33" s="326"/>
    </row>
    <row r="34" spans="1:8" ht="38.25">
      <c r="A34" s="24">
        <v>1</v>
      </c>
      <c r="B34" s="24" t="s">
        <v>4779</v>
      </c>
      <c r="C34" s="6" t="s">
        <v>373</v>
      </c>
      <c r="D34" s="24" t="s">
        <v>376</v>
      </c>
      <c r="E34" s="24">
        <v>28</v>
      </c>
      <c r="F34" s="24" t="s">
        <v>4780</v>
      </c>
      <c r="G34" s="24" t="s">
        <v>4781</v>
      </c>
      <c r="H34" s="24" t="s">
        <v>4782</v>
      </c>
    </row>
    <row r="35" spans="1:8" ht="38.25">
      <c r="A35" s="24">
        <v>2</v>
      </c>
      <c r="B35" s="24" t="s">
        <v>4783</v>
      </c>
      <c r="C35" s="6" t="s">
        <v>373</v>
      </c>
      <c r="D35" s="24" t="s">
        <v>376</v>
      </c>
      <c r="E35" s="24">
        <v>27</v>
      </c>
      <c r="F35" s="24" t="s">
        <v>4784</v>
      </c>
      <c r="G35" s="24" t="s">
        <v>4781</v>
      </c>
      <c r="H35" s="24" t="s">
        <v>4782</v>
      </c>
    </row>
    <row r="36" spans="1:8" ht="38.25">
      <c r="A36" s="24">
        <v>3</v>
      </c>
      <c r="B36" s="24" t="s">
        <v>4785</v>
      </c>
      <c r="C36" s="6" t="s">
        <v>373</v>
      </c>
      <c r="D36" s="24" t="s">
        <v>376</v>
      </c>
      <c r="E36" s="24">
        <v>17</v>
      </c>
      <c r="F36" s="24" t="s">
        <v>4786</v>
      </c>
      <c r="G36" s="24" t="s">
        <v>4777</v>
      </c>
      <c r="H36" s="24" t="s">
        <v>4782</v>
      </c>
    </row>
    <row r="37" spans="1:8">
      <c r="A37" s="327">
        <v>3</v>
      </c>
      <c r="B37" s="327" t="s">
        <v>5726</v>
      </c>
      <c r="C37" s="331">
        <v>3</v>
      </c>
      <c r="D37" s="327"/>
      <c r="E37" s="327">
        <f>SUM(E34:E36)</f>
        <v>72</v>
      </c>
      <c r="F37" s="327"/>
      <c r="G37" s="327"/>
      <c r="H37" s="327"/>
    </row>
    <row r="38" spans="1:8" ht="38.25">
      <c r="A38" s="24">
        <v>1</v>
      </c>
      <c r="B38" s="24" t="s">
        <v>4787</v>
      </c>
      <c r="C38" s="6" t="s">
        <v>373</v>
      </c>
      <c r="D38" s="24" t="s">
        <v>380</v>
      </c>
      <c r="E38" s="24">
        <v>15</v>
      </c>
      <c r="F38" s="24" t="s">
        <v>4788</v>
      </c>
      <c r="G38" s="24" t="s">
        <v>4789</v>
      </c>
      <c r="H38" s="24" t="s">
        <v>4790</v>
      </c>
    </row>
    <row r="39" spans="1:8" ht="38.25">
      <c r="A39" s="24">
        <v>2</v>
      </c>
      <c r="B39" s="24" t="s">
        <v>4791</v>
      </c>
      <c r="C39" s="6" t="s">
        <v>373</v>
      </c>
      <c r="D39" s="24" t="s">
        <v>380</v>
      </c>
      <c r="E39" s="24">
        <v>15</v>
      </c>
      <c r="F39" s="24" t="s">
        <v>4792</v>
      </c>
      <c r="G39" s="24" t="s">
        <v>4793</v>
      </c>
      <c r="H39" s="24" t="s">
        <v>4782</v>
      </c>
    </row>
    <row r="40" spans="1:8">
      <c r="A40" s="327">
        <v>2</v>
      </c>
      <c r="B40" s="327" t="s">
        <v>381</v>
      </c>
      <c r="C40" s="331">
        <v>2</v>
      </c>
      <c r="D40" s="327"/>
      <c r="E40" s="327">
        <f>SUM(E38:E39)</f>
        <v>30</v>
      </c>
      <c r="F40" s="327"/>
      <c r="G40" s="327"/>
      <c r="H40" s="327"/>
    </row>
    <row r="41" spans="1:8" ht="38.25">
      <c r="A41" s="24">
        <v>1</v>
      </c>
      <c r="B41" s="24" t="s">
        <v>4794</v>
      </c>
      <c r="C41" s="6"/>
      <c r="D41" s="24" t="s">
        <v>374</v>
      </c>
      <c r="E41" s="24">
        <v>30</v>
      </c>
      <c r="F41" s="24" t="s">
        <v>4795</v>
      </c>
      <c r="G41" s="24" t="s">
        <v>4796</v>
      </c>
      <c r="H41" s="24" t="s">
        <v>4782</v>
      </c>
    </row>
    <row r="42" spans="1:8" ht="63.75">
      <c r="A42" s="24">
        <v>2</v>
      </c>
      <c r="B42" s="24" t="s">
        <v>4797</v>
      </c>
      <c r="C42" s="6"/>
      <c r="D42" s="24" t="s">
        <v>374</v>
      </c>
      <c r="E42" s="24">
        <v>280</v>
      </c>
      <c r="F42" s="24" t="s">
        <v>4798</v>
      </c>
      <c r="G42" s="24" t="s">
        <v>4799</v>
      </c>
      <c r="H42" s="24" t="s">
        <v>4757</v>
      </c>
    </row>
    <row r="43" spans="1:8">
      <c r="A43" s="327">
        <v>2</v>
      </c>
      <c r="B43" s="327" t="s">
        <v>375</v>
      </c>
      <c r="C43" s="331">
        <v>2</v>
      </c>
      <c r="D43" s="327"/>
      <c r="E43" s="327">
        <f>SUM(E41:E42)</f>
        <v>310</v>
      </c>
      <c r="F43" s="327"/>
      <c r="G43" s="327"/>
      <c r="H43" s="327"/>
    </row>
    <row r="44" spans="1:8" ht="25.5">
      <c r="A44" s="326">
        <v>7</v>
      </c>
      <c r="B44" s="326" t="s">
        <v>5727</v>
      </c>
      <c r="C44" s="457">
        <f>C43+C40+C37</f>
        <v>7</v>
      </c>
      <c r="D44" s="457"/>
      <c r="E44" s="457">
        <f>E43+E40+E37</f>
        <v>412</v>
      </c>
      <c r="F44" s="326"/>
      <c r="G44" s="326"/>
      <c r="H44" s="326"/>
    </row>
    <row r="45" spans="1:8" ht="38.25">
      <c r="A45" s="24"/>
      <c r="B45" s="24" t="s">
        <v>5728</v>
      </c>
      <c r="C45" s="24" t="s">
        <v>385</v>
      </c>
      <c r="D45" s="24"/>
      <c r="E45" s="24">
        <v>31</v>
      </c>
      <c r="F45" s="24" t="s">
        <v>4800</v>
      </c>
      <c r="G45" s="24" t="s">
        <v>4294</v>
      </c>
      <c r="H45" s="24" t="s">
        <v>4801</v>
      </c>
    </row>
    <row r="46" spans="1:8" ht="25.5">
      <c r="A46" s="326"/>
      <c r="B46" s="326" t="s">
        <v>5729</v>
      </c>
      <c r="C46" s="457">
        <v>1</v>
      </c>
      <c r="D46" s="326"/>
      <c r="E46" s="326">
        <f>SUM(E45)</f>
        <v>31</v>
      </c>
      <c r="F46" s="326"/>
      <c r="G46" s="326"/>
      <c r="H46" s="326"/>
    </row>
    <row r="47" spans="1:8" ht="25.5">
      <c r="A47" s="329"/>
      <c r="B47" s="329" t="s">
        <v>489</v>
      </c>
      <c r="C47" s="465">
        <f>C46+C44+C33+C14+C11</f>
        <v>22</v>
      </c>
      <c r="D47" s="465"/>
      <c r="E47" s="465">
        <f>E46+E44+E33+E14+E11</f>
        <v>134424.01999999999</v>
      </c>
      <c r="F47" s="329"/>
      <c r="G47" s="329"/>
      <c r="H47" s="329"/>
    </row>
    <row r="48" spans="1:8">
      <c r="A48" s="369" t="s">
        <v>2932</v>
      </c>
      <c r="B48" s="369"/>
      <c r="C48" s="369"/>
      <c r="D48" s="369"/>
      <c r="E48" s="369"/>
      <c r="F48" s="369"/>
      <c r="G48" s="369"/>
      <c r="H48" s="369"/>
    </row>
    <row r="49" spans="1:8" ht="38.25">
      <c r="A49" s="24">
        <v>1</v>
      </c>
      <c r="B49" s="24" t="s">
        <v>4802</v>
      </c>
      <c r="C49" s="24" t="s">
        <v>389</v>
      </c>
      <c r="D49" s="24"/>
      <c r="E49" s="24">
        <v>1025</v>
      </c>
      <c r="F49" s="24" t="s">
        <v>4803</v>
      </c>
      <c r="G49" s="24" t="s">
        <v>4804</v>
      </c>
      <c r="H49" s="24" t="s">
        <v>4805</v>
      </c>
    </row>
    <row r="50" spans="1:8" ht="38.25">
      <c r="A50" s="326"/>
      <c r="B50" s="326" t="s">
        <v>390</v>
      </c>
      <c r="C50" s="457">
        <v>1</v>
      </c>
      <c r="D50" s="326"/>
      <c r="E50" s="326">
        <f>SUM(E49)</f>
        <v>1025</v>
      </c>
      <c r="F50" s="326"/>
      <c r="G50" s="326"/>
      <c r="H50" s="326" t="s">
        <v>4806</v>
      </c>
    </row>
    <row r="51" spans="1:8" ht="63.75">
      <c r="A51" s="24">
        <v>1</v>
      </c>
      <c r="B51" s="24" t="s">
        <v>4807</v>
      </c>
      <c r="C51" s="6" t="s">
        <v>393</v>
      </c>
      <c r="D51" s="24"/>
      <c r="E51" s="24">
        <v>7.5</v>
      </c>
      <c r="F51" s="24" t="s">
        <v>4808</v>
      </c>
      <c r="G51" s="24" t="s">
        <v>4809</v>
      </c>
      <c r="H51" s="24" t="s">
        <v>4810</v>
      </c>
    </row>
    <row r="52" spans="1:8">
      <c r="A52" s="326">
        <v>1</v>
      </c>
      <c r="B52" s="326" t="s">
        <v>394</v>
      </c>
      <c r="C52" s="457">
        <v>1</v>
      </c>
      <c r="D52" s="326"/>
      <c r="E52" s="326">
        <f>SUM(E51)</f>
        <v>7.5</v>
      </c>
      <c r="F52" s="326"/>
      <c r="G52" s="326"/>
      <c r="H52" s="326"/>
    </row>
    <row r="53" spans="1:8" ht="51">
      <c r="A53" s="24">
        <v>1</v>
      </c>
      <c r="B53" s="24" t="s">
        <v>4811</v>
      </c>
      <c r="C53" s="6"/>
      <c r="D53" s="24"/>
      <c r="E53" s="24">
        <v>290</v>
      </c>
      <c r="F53" s="24" t="s">
        <v>4812</v>
      </c>
      <c r="G53" s="24" t="s">
        <v>4813</v>
      </c>
      <c r="H53" s="24" t="s">
        <v>4814</v>
      </c>
    </row>
    <row r="54" spans="1:8">
      <c r="A54" s="326">
        <v>1</v>
      </c>
      <c r="B54" s="326" t="s">
        <v>5730</v>
      </c>
      <c r="C54" s="457">
        <v>1</v>
      </c>
      <c r="D54" s="326"/>
      <c r="E54" s="326">
        <f>SUM(E53)</f>
        <v>290</v>
      </c>
      <c r="F54" s="326"/>
      <c r="G54" s="326"/>
      <c r="H54" s="326"/>
    </row>
    <row r="55" spans="1:8" ht="38.25">
      <c r="A55" s="24" t="s">
        <v>4815</v>
      </c>
      <c r="B55" s="24" t="s">
        <v>4816</v>
      </c>
      <c r="C55" s="6" t="s">
        <v>361</v>
      </c>
      <c r="D55" s="24" t="s">
        <v>366</v>
      </c>
      <c r="E55" s="24">
        <v>0.5</v>
      </c>
      <c r="F55" s="24" t="s">
        <v>4817</v>
      </c>
      <c r="G55" s="24" t="s">
        <v>4818</v>
      </c>
      <c r="H55" s="24" t="s">
        <v>4819</v>
      </c>
    </row>
    <row r="56" spans="1:8" ht="38.25">
      <c r="A56" s="24" t="s">
        <v>4820</v>
      </c>
      <c r="B56" s="24" t="s">
        <v>4821</v>
      </c>
      <c r="C56" s="6" t="s">
        <v>361</v>
      </c>
      <c r="D56" s="24" t="s">
        <v>366</v>
      </c>
      <c r="E56" s="24">
        <v>1</v>
      </c>
      <c r="F56" s="24" t="s">
        <v>4822</v>
      </c>
      <c r="G56" s="24" t="s">
        <v>4823</v>
      </c>
      <c r="H56" s="24" t="s">
        <v>4819</v>
      </c>
    </row>
    <row r="57" spans="1:8" ht="38.25">
      <c r="A57" s="24" t="s">
        <v>4824</v>
      </c>
      <c r="B57" s="24" t="s">
        <v>4825</v>
      </c>
      <c r="C57" s="6" t="s">
        <v>361</v>
      </c>
      <c r="D57" s="24" t="s">
        <v>366</v>
      </c>
      <c r="E57" s="24">
        <v>1</v>
      </c>
      <c r="F57" s="24" t="s">
        <v>4826</v>
      </c>
      <c r="G57" s="24" t="s">
        <v>4818</v>
      </c>
      <c r="H57" s="24" t="s">
        <v>4819</v>
      </c>
    </row>
    <row r="58" spans="1:8" ht="38.25">
      <c r="A58" s="24" t="s">
        <v>4827</v>
      </c>
      <c r="B58" s="24" t="s">
        <v>4816</v>
      </c>
      <c r="C58" s="6" t="s">
        <v>361</v>
      </c>
      <c r="D58" s="24" t="s">
        <v>366</v>
      </c>
      <c r="E58" s="24">
        <v>1</v>
      </c>
      <c r="F58" s="24" t="s">
        <v>4828</v>
      </c>
      <c r="G58" s="24" t="s">
        <v>4829</v>
      </c>
      <c r="H58" s="24" t="s">
        <v>4819</v>
      </c>
    </row>
    <row r="59" spans="1:8" ht="38.25">
      <c r="A59" s="24" t="s">
        <v>4830</v>
      </c>
      <c r="B59" s="24" t="s">
        <v>4831</v>
      </c>
      <c r="C59" s="6" t="s">
        <v>361</v>
      </c>
      <c r="D59" s="24" t="s">
        <v>366</v>
      </c>
      <c r="E59" s="24">
        <v>1</v>
      </c>
      <c r="F59" s="24" t="s">
        <v>4832</v>
      </c>
      <c r="G59" s="24" t="s">
        <v>4833</v>
      </c>
      <c r="H59" s="24" t="s">
        <v>4819</v>
      </c>
    </row>
    <row r="60" spans="1:8" ht="38.25">
      <c r="A60" s="24" t="s">
        <v>4834</v>
      </c>
      <c r="B60" s="24" t="s">
        <v>4835</v>
      </c>
      <c r="C60" s="6" t="s">
        <v>361</v>
      </c>
      <c r="D60" s="24" t="s">
        <v>366</v>
      </c>
      <c r="E60" s="24">
        <v>1.5</v>
      </c>
      <c r="F60" s="24" t="s">
        <v>4822</v>
      </c>
      <c r="G60" s="24" t="s">
        <v>4823</v>
      </c>
      <c r="H60" s="24" t="s">
        <v>4819</v>
      </c>
    </row>
    <row r="61" spans="1:8" ht="51">
      <c r="A61" s="24" t="s">
        <v>4836</v>
      </c>
      <c r="B61" s="24" t="s">
        <v>4816</v>
      </c>
      <c r="C61" s="6" t="s">
        <v>361</v>
      </c>
      <c r="D61" s="24" t="s">
        <v>366</v>
      </c>
      <c r="E61" s="24">
        <v>1.5</v>
      </c>
      <c r="F61" s="24" t="s">
        <v>4837</v>
      </c>
      <c r="G61" s="24" t="s">
        <v>4838</v>
      </c>
      <c r="H61" s="24" t="s">
        <v>4819</v>
      </c>
    </row>
    <row r="62" spans="1:8" ht="51">
      <c r="A62" s="24" t="s">
        <v>4839</v>
      </c>
      <c r="B62" s="24" t="s">
        <v>4840</v>
      </c>
      <c r="C62" s="6" t="s">
        <v>361</v>
      </c>
      <c r="D62" s="24" t="s">
        <v>366</v>
      </c>
      <c r="E62" s="24">
        <v>2</v>
      </c>
      <c r="F62" s="24" t="s">
        <v>4841</v>
      </c>
      <c r="G62" s="24" t="s">
        <v>4842</v>
      </c>
      <c r="H62" s="24" t="s">
        <v>4843</v>
      </c>
    </row>
    <row r="63" spans="1:8" ht="38.25">
      <c r="A63" s="24" t="s">
        <v>4844</v>
      </c>
      <c r="B63" s="24" t="s">
        <v>4816</v>
      </c>
      <c r="C63" s="6" t="s">
        <v>361</v>
      </c>
      <c r="D63" s="24" t="s">
        <v>366</v>
      </c>
      <c r="E63" s="24">
        <v>2</v>
      </c>
      <c r="F63" s="24" t="s">
        <v>4845</v>
      </c>
      <c r="G63" s="24" t="s">
        <v>4846</v>
      </c>
      <c r="H63" s="24" t="s">
        <v>4819</v>
      </c>
    </row>
    <row r="64" spans="1:8" ht="38.25">
      <c r="A64" s="24" t="s">
        <v>4847</v>
      </c>
      <c r="B64" s="24" t="s">
        <v>4848</v>
      </c>
      <c r="C64" s="6" t="s">
        <v>361</v>
      </c>
      <c r="D64" s="24" t="s">
        <v>366</v>
      </c>
      <c r="E64" s="24">
        <v>2</v>
      </c>
      <c r="F64" s="24" t="s">
        <v>4849</v>
      </c>
      <c r="G64" s="24" t="s">
        <v>4850</v>
      </c>
      <c r="H64" s="24" t="s">
        <v>4819</v>
      </c>
    </row>
    <row r="65" spans="1:8" ht="38.25">
      <c r="A65" s="24" t="s">
        <v>4851</v>
      </c>
      <c r="B65" s="24" t="s">
        <v>4852</v>
      </c>
      <c r="C65" s="6" t="s">
        <v>361</v>
      </c>
      <c r="D65" s="24" t="s">
        <v>366</v>
      </c>
      <c r="E65" s="24">
        <v>2</v>
      </c>
      <c r="F65" s="24" t="s">
        <v>4853</v>
      </c>
      <c r="G65" s="24" t="s">
        <v>4796</v>
      </c>
      <c r="H65" s="24" t="s">
        <v>4819</v>
      </c>
    </row>
    <row r="66" spans="1:8" ht="38.25">
      <c r="A66" s="24" t="s">
        <v>4854</v>
      </c>
      <c r="B66" s="24" t="s">
        <v>4816</v>
      </c>
      <c r="C66" s="6" t="s">
        <v>361</v>
      </c>
      <c r="D66" s="24" t="s">
        <v>366</v>
      </c>
      <c r="E66" s="24">
        <v>2</v>
      </c>
      <c r="F66" s="24" t="s">
        <v>4855</v>
      </c>
      <c r="G66" s="24" t="s">
        <v>4856</v>
      </c>
      <c r="H66" s="24" t="s">
        <v>4819</v>
      </c>
    </row>
    <row r="67" spans="1:8" ht="38.25">
      <c r="A67" s="24" t="s">
        <v>4857</v>
      </c>
      <c r="B67" s="24" t="s">
        <v>4816</v>
      </c>
      <c r="C67" s="6" t="s">
        <v>361</v>
      </c>
      <c r="D67" s="24" t="s">
        <v>366</v>
      </c>
      <c r="E67" s="24">
        <v>2</v>
      </c>
      <c r="F67" s="24" t="s">
        <v>4858</v>
      </c>
      <c r="G67" s="24" t="s">
        <v>4859</v>
      </c>
      <c r="H67" s="24" t="s">
        <v>4819</v>
      </c>
    </row>
    <row r="68" spans="1:8" ht="38.25">
      <c r="A68" s="24" t="s">
        <v>4860</v>
      </c>
      <c r="B68" s="24" t="s">
        <v>4816</v>
      </c>
      <c r="C68" s="6" t="s">
        <v>361</v>
      </c>
      <c r="D68" s="24" t="s">
        <v>366</v>
      </c>
      <c r="E68" s="24">
        <v>2</v>
      </c>
      <c r="F68" s="24" t="s">
        <v>4861</v>
      </c>
      <c r="G68" s="24" t="s">
        <v>4862</v>
      </c>
      <c r="H68" s="24" t="s">
        <v>4819</v>
      </c>
    </row>
    <row r="69" spans="1:8" ht="38.25">
      <c r="A69" s="24" t="s">
        <v>4863</v>
      </c>
      <c r="B69" s="24" t="s">
        <v>4864</v>
      </c>
      <c r="C69" s="6" t="s">
        <v>361</v>
      </c>
      <c r="D69" s="24" t="s">
        <v>366</v>
      </c>
      <c r="E69" s="24">
        <v>2</v>
      </c>
      <c r="F69" s="24" t="s">
        <v>4865</v>
      </c>
      <c r="G69" s="24" t="s">
        <v>4866</v>
      </c>
      <c r="H69" s="24" t="s">
        <v>4867</v>
      </c>
    </row>
    <row r="70" spans="1:8" ht="38.25">
      <c r="A70" s="24" t="s">
        <v>4868</v>
      </c>
      <c r="B70" s="24" t="s">
        <v>4816</v>
      </c>
      <c r="C70" s="6" t="s">
        <v>361</v>
      </c>
      <c r="D70" s="24" t="s">
        <v>366</v>
      </c>
      <c r="E70" s="24">
        <v>2</v>
      </c>
      <c r="F70" s="24" t="s">
        <v>4869</v>
      </c>
      <c r="G70" s="24" t="s">
        <v>4870</v>
      </c>
      <c r="H70" s="24" t="s">
        <v>4819</v>
      </c>
    </row>
    <row r="71" spans="1:8" ht="51">
      <c r="A71" s="24" t="s">
        <v>4871</v>
      </c>
      <c r="B71" s="24" t="s">
        <v>4872</v>
      </c>
      <c r="C71" s="6" t="s">
        <v>361</v>
      </c>
      <c r="D71" s="24" t="s">
        <v>366</v>
      </c>
      <c r="E71" s="24">
        <v>2.2000000000000002</v>
      </c>
      <c r="F71" s="24" t="s">
        <v>4873</v>
      </c>
      <c r="G71" s="24" t="s">
        <v>4874</v>
      </c>
      <c r="H71" s="24" t="s">
        <v>4843</v>
      </c>
    </row>
    <row r="72" spans="1:8" ht="38.25">
      <c r="A72" s="24" t="s">
        <v>4875</v>
      </c>
      <c r="B72" s="24" t="s">
        <v>4876</v>
      </c>
      <c r="C72" s="6" t="s">
        <v>361</v>
      </c>
      <c r="D72" s="24" t="s">
        <v>366</v>
      </c>
      <c r="E72" s="24">
        <v>2.2999999999999998</v>
      </c>
      <c r="F72" s="24" t="s">
        <v>4877</v>
      </c>
      <c r="G72" s="24" t="s">
        <v>4878</v>
      </c>
      <c r="H72" s="24" t="s">
        <v>4819</v>
      </c>
    </row>
    <row r="73" spans="1:8" ht="38.25">
      <c r="A73" s="24" t="s">
        <v>4879</v>
      </c>
      <c r="B73" s="24" t="s">
        <v>4880</v>
      </c>
      <c r="C73" s="6" t="s">
        <v>361</v>
      </c>
      <c r="D73" s="24" t="s">
        <v>366</v>
      </c>
      <c r="E73" s="24">
        <v>3</v>
      </c>
      <c r="F73" s="24" t="s">
        <v>4881</v>
      </c>
      <c r="G73" s="24" t="s">
        <v>4882</v>
      </c>
      <c r="H73" s="24" t="s">
        <v>4819</v>
      </c>
    </row>
    <row r="74" spans="1:8" ht="38.25">
      <c r="A74" s="24" t="s">
        <v>4883</v>
      </c>
      <c r="B74" s="24" t="s">
        <v>4884</v>
      </c>
      <c r="C74" s="6" t="s">
        <v>361</v>
      </c>
      <c r="D74" s="24" t="s">
        <v>366</v>
      </c>
      <c r="E74" s="24">
        <v>3</v>
      </c>
      <c r="F74" s="24" t="s">
        <v>4885</v>
      </c>
      <c r="G74" s="24" t="s">
        <v>4886</v>
      </c>
      <c r="H74" s="24" t="s">
        <v>4819</v>
      </c>
    </row>
    <row r="75" spans="1:8" ht="38.25">
      <c r="A75" s="24" t="s">
        <v>4887</v>
      </c>
      <c r="B75" s="24" t="s">
        <v>4888</v>
      </c>
      <c r="C75" s="6" t="s">
        <v>361</v>
      </c>
      <c r="D75" s="24" t="s">
        <v>366</v>
      </c>
      <c r="E75" s="24">
        <v>3</v>
      </c>
      <c r="F75" s="24" t="s">
        <v>4822</v>
      </c>
      <c r="G75" s="24" t="s">
        <v>4823</v>
      </c>
      <c r="H75" s="24" t="s">
        <v>4819</v>
      </c>
    </row>
    <row r="76" spans="1:8" ht="38.25">
      <c r="A76" s="24" t="s">
        <v>4889</v>
      </c>
      <c r="B76" s="24" t="s">
        <v>4816</v>
      </c>
      <c r="C76" s="6" t="s">
        <v>361</v>
      </c>
      <c r="D76" s="24" t="s">
        <v>366</v>
      </c>
      <c r="E76" s="24">
        <v>3</v>
      </c>
      <c r="F76" s="24" t="s">
        <v>4890</v>
      </c>
      <c r="G76" s="24" t="s">
        <v>4891</v>
      </c>
      <c r="H76" s="24" t="s">
        <v>4819</v>
      </c>
    </row>
    <row r="77" spans="1:8" ht="38.25">
      <c r="A77" s="24" t="s">
        <v>4892</v>
      </c>
      <c r="B77" s="24" t="s">
        <v>4893</v>
      </c>
      <c r="C77" s="6" t="s">
        <v>361</v>
      </c>
      <c r="D77" s="24" t="s">
        <v>366</v>
      </c>
      <c r="E77" s="24">
        <v>3</v>
      </c>
      <c r="F77" s="24" t="s">
        <v>4894</v>
      </c>
      <c r="G77" s="24" t="s">
        <v>4895</v>
      </c>
      <c r="H77" s="24" t="s">
        <v>4819</v>
      </c>
    </row>
    <row r="78" spans="1:8" ht="38.25">
      <c r="A78" s="24" t="s">
        <v>4896</v>
      </c>
      <c r="B78" s="24" t="s">
        <v>4816</v>
      </c>
      <c r="C78" s="6" t="s">
        <v>361</v>
      </c>
      <c r="D78" s="24" t="s">
        <v>366</v>
      </c>
      <c r="E78" s="24">
        <v>3</v>
      </c>
      <c r="F78" s="24" t="s">
        <v>4897</v>
      </c>
      <c r="G78" s="24" t="s">
        <v>4898</v>
      </c>
      <c r="H78" s="24" t="s">
        <v>4819</v>
      </c>
    </row>
    <row r="79" spans="1:8" ht="38.25">
      <c r="A79" s="24" t="s">
        <v>4899</v>
      </c>
      <c r="B79" s="24" t="s">
        <v>4900</v>
      </c>
      <c r="C79" s="6" t="s">
        <v>361</v>
      </c>
      <c r="D79" s="24" t="s">
        <v>366</v>
      </c>
      <c r="E79" s="24">
        <v>3</v>
      </c>
      <c r="F79" s="24" t="s">
        <v>4901</v>
      </c>
      <c r="G79" s="24" t="s">
        <v>4902</v>
      </c>
      <c r="H79" s="24" t="s">
        <v>4819</v>
      </c>
    </row>
    <row r="80" spans="1:8" ht="38.25">
      <c r="A80" s="24" t="s">
        <v>4903</v>
      </c>
      <c r="B80" s="24" t="s">
        <v>4904</v>
      </c>
      <c r="C80" s="6" t="s">
        <v>361</v>
      </c>
      <c r="D80" s="24" t="s">
        <v>366</v>
      </c>
      <c r="E80" s="24">
        <v>3</v>
      </c>
      <c r="F80" s="24" t="s">
        <v>4905</v>
      </c>
      <c r="G80" s="24" t="s">
        <v>4906</v>
      </c>
      <c r="H80" s="24" t="s">
        <v>4819</v>
      </c>
    </row>
    <row r="81" spans="1:8" ht="25.5">
      <c r="A81" s="24" t="s">
        <v>4907</v>
      </c>
      <c r="B81" s="24" t="s">
        <v>4816</v>
      </c>
      <c r="C81" s="6" t="s">
        <v>361</v>
      </c>
      <c r="D81" s="24" t="s">
        <v>366</v>
      </c>
      <c r="E81" s="24">
        <v>3.1</v>
      </c>
      <c r="F81" s="24" t="s">
        <v>4908</v>
      </c>
      <c r="G81" s="24" t="s">
        <v>4898</v>
      </c>
      <c r="H81" s="24" t="s">
        <v>4909</v>
      </c>
    </row>
    <row r="82" spans="1:8" ht="38.25">
      <c r="A82" s="24" t="s">
        <v>4910</v>
      </c>
      <c r="B82" s="24" t="s">
        <v>4911</v>
      </c>
      <c r="C82" s="6" t="s">
        <v>361</v>
      </c>
      <c r="D82" s="24" t="s">
        <v>366</v>
      </c>
      <c r="E82" s="24">
        <v>4</v>
      </c>
      <c r="F82" s="24" t="s">
        <v>4912</v>
      </c>
      <c r="G82" s="24" t="s">
        <v>4829</v>
      </c>
      <c r="H82" s="24" t="s">
        <v>4819</v>
      </c>
    </row>
    <row r="83" spans="1:8" ht="38.25">
      <c r="A83" s="24" t="s">
        <v>4913</v>
      </c>
      <c r="B83" s="24" t="s">
        <v>4914</v>
      </c>
      <c r="C83" s="6" t="s">
        <v>361</v>
      </c>
      <c r="D83" s="24" t="s">
        <v>366</v>
      </c>
      <c r="E83" s="24">
        <v>4</v>
      </c>
      <c r="F83" s="24" t="s">
        <v>4915</v>
      </c>
      <c r="G83" s="24" t="s">
        <v>4916</v>
      </c>
      <c r="H83" s="24" t="s">
        <v>4819</v>
      </c>
    </row>
    <row r="84" spans="1:8" ht="38.25">
      <c r="A84" s="24" t="s">
        <v>4917</v>
      </c>
      <c r="B84" s="24" t="s">
        <v>4825</v>
      </c>
      <c r="C84" s="6" t="s">
        <v>361</v>
      </c>
      <c r="D84" s="24" t="s">
        <v>366</v>
      </c>
      <c r="E84" s="24">
        <v>5</v>
      </c>
      <c r="F84" s="24" t="s">
        <v>4918</v>
      </c>
      <c r="G84" s="24" t="s">
        <v>4919</v>
      </c>
      <c r="H84" s="24" t="s">
        <v>4920</v>
      </c>
    </row>
    <row r="85" spans="1:8" ht="38.25">
      <c r="A85" s="24" t="s">
        <v>4921</v>
      </c>
      <c r="B85" s="24" t="s">
        <v>4922</v>
      </c>
      <c r="C85" s="6" t="s">
        <v>361</v>
      </c>
      <c r="D85" s="24" t="s">
        <v>366</v>
      </c>
      <c r="E85" s="24">
        <v>5</v>
      </c>
      <c r="F85" s="24" t="s">
        <v>4923</v>
      </c>
      <c r="G85" s="24" t="s">
        <v>4924</v>
      </c>
      <c r="H85" s="24" t="s">
        <v>4920</v>
      </c>
    </row>
    <row r="86" spans="1:8" ht="38.25">
      <c r="A86" s="24" t="s">
        <v>4925</v>
      </c>
      <c r="B86" s="24" t="s">
        <v>4816</v>
      </c>
      <c r="C86" s="6" t="s">
        <v>361</v>
      </c>
      <c r="D86" s="24" t="s">
        <v>366</v>
      </c>
      <c r="E86" s="24">
        <v>5</v>
      </c>
      <c r="F86" s="24" t="s">
        <v>4926</v>
      </c>
      <c r="G86" s="24" t="s">
        <v>4927</v>
      </c>
      <c r="H86" s="24" t="s">
        <v>4819</v>
      </c>
    </row>
    <row r="87" spans="1:8" ht="38.25">
      <c r="A87" s="24" t="s">
        <v>4928</v>
      </c>
      <c r="B87" s="24" t="s">
        <v>4929</v>
      </c>
      <c r="C87" s="6" t="s">
        <v>361</v>
      </c>
      <c r="D87" s="24" t="s">
        <v>366</v>
      </c>
      <c r="E87" s="24">
        <v>5</v>
      </c>
      <c r="F87" s="24" t="s">
        <v>4930</v>
      </c>
      <c r="G87" s="24" t="s">
        <v>4931</v>
      </c>
      <c r="H87" s="24" t="s">
        <v>4819</v>
      </c>
    </row>
    <row r="88" spans="1:8" ht="38.25">
      <c r="A88" s="24" t="s">
        <v>4932</v>
      </c>
      <c r="B88" s="24" t="s">
        <v>4933</v>
      </c>
      <c r="C88" s="6" t="s">
        <v>361</v>
      </c>
      <c r="D88" s="24" t="s">
        <v>366</v>
      </c>
      <c r="E88" s="24">
        <v>5</v>
      </c>
      <c r="F88" s="24" t="s">
        <v>4934</v>
      </c>
      <c r="G88" s="24" t="s">
        <v>4935</v>
      </c>
      <c r="H88" s="24" t="s">
        <v>4819</v>
      </c>
    </row>
    <row r="89" spans="1:8" ht="38.25">
      <c r="A89" s="24" t="s">
        <v>4936</v>
      </c>
      <c r="B89" s="24" t="s">
        <v>4937</v>
      </c>
      <c r="C89" s="6" t="s">
        <v>361</v>
      </c>
      <c r="D89" s="24" t="s">
        <v>366</v>
      </c>
      <c r="E89" s="24">
        <v>5</v>
      </c>
      <c r="F89" s="24" t="s">
        <v>4938</v>
      </c>
      <c r="G89" s="24" t="s">
        <v>4939</v>
      </c>
      <c r="H89" s="24" t="s">
        <v>4819</v>
      </c>
    </row>
    <row r="90" spans="1:8" ht="38.25">
      <c r="A90" s="24" t="s">
        <v>4940</v>
      </c>
      <c r="B90" s="24" t="s">
        <v>4914</v>
      </c>
      <c r="C90" s="6" t="s">
        <v>361</v>
      </c>
      <c r="D90" s="24" t="s">
        <v>366</v>
      </c>
      <c r="E90" s="24">
        <v>5</v>
      </c>
      <c r="F90" s="24" t="s">
        <v>4941</v>
      </c>
      <c r="G90" s="24" t="s">
        <v>4942</v>
      </c>
      <c r="H90" s="24" t="s">
        <v>4819</v>
      </c>
    </row>
    <row r="91" spans="1:8" ht="38.25">
      <c r="A91" s="24" t="s">
        <v>4943</v>
      </c>
      <c r="B91" s="24" t="s">
        <v>4944</v>
      </c>
      <c r="C91" s="6" t="s">
        <v>361</v>
      </c>
      <c r="D91" s="24" t="s">
        <v>366</v>
      </c>
      <c r="E91" s="24">
        <v>5</v>
      </c>
      <c r="F91" s="24" t="s">
        <v>4945</v>
      </c>
      <c r="G91" s="24" t="s">
        <v>4946</v>
      </c>
      <c r="H91" s="24" t="s">
        <v>4819</v>
      </c>
    </row>
    <row r="92" spans="1:8" ht="38.25">
      <c r="A92" s="24" t="s">
        <v>4947</v>
      </c>
      <c r="B92" s="24" t="s">
        <v>4816</v>
      </c>
      <c r="C92" s="6" t="s">
        <v>361</v>
      </c>
      <c r="D92" s="24" t="s">
        <v>366</v>
      </c>
      <c r="E92" s="24">
        <v>5</v>
      </c>
      <c r="F92" s="24" t="s">
        <v>4948</v>
      </c>
      <c r="G92" s="24" t="s">
        <v>4949</v>
      </c>
      <c r="H92" s="24" t="s">
        <v>4950</v>
      </c>
    </row>
    <row r="93" spans="1:8" ht="38.25">
      <c r="A93" s="24" t="s">
        <v>4951</v>
      </c>
      <c r="B93" s="24" t="s">
        <v>4952</v>
      </c>
      <c r="C93" s="6" t="s">
        <v>361</v>
      </c>
      <c r="D93" s="24" t="s">
        <v>366</v>
      </c>
      <c r="E93" s="24">
        <v>5.7</v>
      </c>
      <c r="F93" s="24" t="s">
        <v>4953</v>
      </c>
      <c r="G93" s="24" t="s">
        <v>4954</v>
      </c>
      <c r="H93" s="24" t="s">
        <v>4955</v>
      </c>
    </row>
    <row r="94" spans="1:8" ht="51">
      <c r="A94" s="24" t="s">
        <v>4956</v>
      </c>
      <c r="B94" s="24" t="s">
        <v>4957</v>
      </c>
      <c r="C94" s="6" t="s">
        <v>361</v>
      </c>
      <c r="D94" s="24" t="s">
        <v>366</v>
      </c>
      <c r="E94" s="24">
        <v>5.7</v>
      </c>
      <c r="F94" s="24" t="s">
        <v>4958</v>
      </c>
      <c r="G94" s="24" t="s">
        <v>4959</v>
      </c>
      <c r="H94" s="24" t="s">
        <v>4843</v>
      </c>
    </row>
    <row r="95" spans="1:8" ht="51">
      <c r="A95" s="24" t="s">
        <v>4960</v>
      </c>
      <c r="B95" s="24" t="s">
        <v>4961</v>
      </c>
      <c r="C95" s="6" t="s">
        <v>361</v>
      </c>
      <c r="D95" s="24" t="s">
        <v>366</v>
      </c>
      <c r="E95" s="24">
        <v>6</v>
      </c>
      <c r="F95" s="24" t="s">
        <v>4962</v>
      </c>
      <c r="G95" s="24" t="s">
        <v>4963</v>
      </c>
      <c r="H95" s="24" t="s">
        <v>4843</v>
      </c>
    </row>
    <row r="96" spans="1:8" ht="51">
      <c r="A96" s="24" t="s">
        <v>4964</v>
      </c>
      <c r="B96" s="24" t="s">
        <v>4965</v>
      </c>
      <c r="C96" s="6" t="s">
        <v>361</v>
      </c>
      <c r="D96" s="24" t="s">
        <v>366</v>
      </c>
      <c r="E96" s="24">
        <v>6</v>
      </c>
      <c r="F96" s="24" t="s">
        <v>4966</v>
      </c>
      <c r="G96" s="24" t="s">
        <v>4963</v>
      </c>
      <c r="H96" s="24" t="s">
        <v>4843</v>
      </c>
    </row>
    <row r="97" spans="1:8" ht="38.25">
      <c r="A97" s="24" t="s">
        <v>4967</v>
      </c>
      <c r="B97" s="24" t="s">
        <v>4968</v>
      </c>
      <c r="C97" s="6" t="s">
        <v>361</v>
      </c>
      <c r="D97" s="24" t="s">
        <v>366</v>
      </c>
      <c r="E97" s="24">
        <v>7</v>
      </c>
      <c r="F97" s="24" t="s">
        <v>4969</v>
      </c>
      <c r="G97" s="24" t="s">
        <v>4970</v>
      </c>
      <c r="H97" s="24" t="s">
        <v>4819</v>
      </c>
    </row>
    <row r="98" spans="1:8" ht="38.25">
      <c r="A98" s="24" t="s">
        <v>4971</v>
      </c>
      <c r="B98" s="24" t="s">
        <v>4972</v>
      </c>
      <c r="C98" s="6" t="s">
        <v>361</v>
      </c>
      <c r="D98" s="24" t="s">
        <v>366</v>
      </c>
      <c r="E98" s="24">
        <v>7</v>
      </c>
      <c r="F98" s="24" t="s">
        <v>4973</v>
      </c>
      <c r="G98" s="24" t="s">
        <v>4974</v>
      </c>
      <c r="H98" s="24" t="s">
        <v>4975</v>
      </c>
    </row>
    <row r="99" spans="1:8" ht="38.25">
      <c r="A99" s="24" t="s">
        <v>4976</v>
      </c>
      <c r="B99" s="24" t="s">
        <v>4914</v>
      </c>
      <c r="C99" s="6" t="s">
        <v>361</v>
      </c>
      <c r="D99" s="24" t="s">
        <v>366</v>
      </c>
      <c r="E99" s="24">
        <v>7</v>
      </c>
      <c r="F99" s="24" t="s">
        <v>4977</v>
      </c>
      <c r="G99" s="24" t="s">
        <v>4978</v>
      </c>
      <c r="H99" s="24" t="s">
        <v>4819</v>
      </c>
    </row>
    <row r="100" spans="1:8" ht="38.25">
      <c r="A100" s="24" t="s">
        <v>4979</v>
      </c>
      <c r="B100" s="24" t="s">
        <v>4980</v>
      </c>
      <c r="C100" s="6" t="s">
        <v>361</v>
      </c>
      <c r="D100" s="24" t="s">
        <v>366</v>
      </c>
      <c r="E100" s="24">
        <v>7.5</v>
      </c>
      <c r="F100" s="24" t="s">
        <v>4981</v>
      </c>
      <c r="G100" s="24" t="s">
        <v>4982</v>
      </c>
      <c r="H100" s="24" t="s">
        <v>4975</v>
      </c>
    </row>
    <row r="101" spans="1:8" ht="51">
      <c r="A101" s="24" t="s">
        <v>4983</v>
      </c>
      <c r="B101" s="24" t="s">
        <v>4984</v>
      </c>
      <c r="C101" s="6" t="s">
        <v>361</v>
      </c>
      <c r="D101" s="24" t="s">
        <v>366</v>
      </c>
      <c r="E101" s="24">
        <v>7.7</v>
      </c>
      <c r="F101" s="24" t="s">
        <v>4985</v>
      </c>
      <c r="G101" s="24" t="s">
        <v>4986</v>
      </c>
      <c r="H101" s="24" t="s">
        <v>4843</v>
      </c>
    </row>
    <row r="102" spans="1:8" ht="38.25">
      <c r="A102" s="24" t="s">
        <v>4987</v>
      </c>
      <c r="B102" s="24" t="s">
        <v>4816</v>
      </c>
      <c r="C102" s="6" t="s">
        <v>361</v>
      </c>
      <c r="D102" s="24" t="s">
        <v>366</v>
      </c>
      <c r="E102" s="24">
        <v>8</v>
      </c>
      <c r="F102" s="24" t="s">
        <v>4988</v>
      </c>
      <c r="G102" s="24" t="s">
        <v>4796</v>
      </c>
      <c r="H102" s="24" t="s">
        <v>4819</v>
      </c>
    </row>
    <row r="103" spans="1:8" ht="38.25">
      <c r="A103" s="24" t="s">
        <v>4989</v>
      </c>
      <c r="B103" s="24" t="s">
        <v>4990</v>
      </c>
      <c r="C103" s="6" t="s">
        <v>361</v>
      </c>
      <c r="D103" s="24" t="s">
        <v>366</v>
      </c>
      <c r="E103" s="24">
        <v>8</v>
      </c>
      <c r="F103" s="24" t="s">
        <v>4991</v>
      </c>
      <c r="G103" s="24" t="s">
        <v>4970</v>
      </c>
      <c r="H103" s="24" t="s">
        <v>4819</v>
      </c>
    </row>
    <row r="104" spans="1:8" ht="38.25">
      <c r="A104" s="24" t="s">
        <v>4992</v>
      </c>
      <c r="B104" s="24" t="s">
        <v>4993</v>
      </c>
      <c r="C104" s="6" t="s">
        <v>361</v>
      </c>
      <c r="D104" s="24" t="s">
        <v>366</v>
      </c>
      <c r="E104" s="24">
        <v>10</v>
      </c>
      <c r="F104" s="24" t="s">
        <v>4994</v>
      </c>
      <c r="G104" s="24" t="s">
        <v>4995</v>
      </c>
      <c r="H104" s="24" t="s">
        <v>4920</v>
      </c>
    </row>
    <row r="105" spans="1:8" ht="38.25">
      <c r="A105" s="24" t="s">
        <v>4996</v>
      </c>
      <c r="B105" s="24" t="s">
        <v>4997</v>
      </c>
      <c r="C105" s="6" t="s">
        <v>361</v>
      </c>
      <c r="D105" s="24" t="s">
        <v>366</v>
      </c>
      <c r="E105" s="24">
        <v>10</v>
      </c>
      <c r="F105" s="24" t="s">
        <v>4998</v>
      </c>
      <c r="G105" s="24" t="s">
        <v>4999</v>
      </c>
      <c r="H105" s="24" t="s">
        <v>4975</v>
      </c>
    </row>
    <row r="106" spans="1:8" ht="51">
      <c r="A106" s="24" t="s">
        <v>5000</v>
      </c>
      <c r="B106" s="24" t="s">
        <v>5001</v>
      </c>
      <c r="C106" s="6" t="s">
        <v>361</v>
      </c>
      <c r="D106" s="24" t="s">
        <v>366</v>
      </c>
      <c r="E106" s="24">
        <v>10</v>
      </c>
      <c r="F106" s="24" t="s">
        <v>5002</v>
      </c>
      <c r="G106" s="24" t="s">
        <v>5003</v>
      </c>
      <c r="H106" s="24" t="s">
        <v>5004</v>
      </c>
    </row>
    <row r="107" spans="1:8" ht="51">
      <c r="A107" s="24" t="s">
        <v>5005</v>
      </c>
      <c r="B107" s="24" t="s">
        <v>5006</v>
      </c>
      <c r="C107" s="6" t="s">
        <v>361</v>
      </c>
      <c r="D107" s="24" t="s">
        <v>366</v>
      </c>
      <c r="E107" s="24">
        <v>10</v>
      </c>
      <c r="F107" s="24" t="s">
        <v>5007</v>
      </c>
      <c r="G107" s="24" t="s">
        <v>5008</v>
      </c>
      <c r="H107" s="24" t="s">
        <v>4819</v>
      </c>
    </row>
    <row r="108" spans="1:8" ht="38.25">
      <c r="A108" s="24" t="s">
        <v>5009</v>
      </c>
      <c r="B108" s="24" t="s">
        <v>5010</v>
      </c>
      <c r="C108" s="6" t="s">
        <v>361</v>
      </c>
      <c r="D108" s="24" t="s">
        <v>366</v>
      </c>
      <c r="E108" s="24">
        <v>10</v>
      </c>
      <c r="F108" s="24" t="s">
        <v>5011</v>
      </c>
      <c r="G108" s="24" t="s">
        <v>5012</v>
      </c>
      <c r="H108" s="24" t="s">
        <v>4819</v>
      </c>
    </row>
    <row r="109" spans="1:8" ht="38.25">
      <c r="A109" s="24" t="s">
        <v>5013</v>
      </c>
      <c r="B109" s="24" t="s">
        <v>5014</v>
      </c>
      <c r="C109" s="6" t="s">
        <v>361</v>
      </c>
      <c r="D109" s="24" t="s">
        <v>366</v>
      </c>
      <c r="E109" s="24">
        <v>10</v>
      </c>
      <c r="F109" s="24" t="s">
        <v>5015</v>
      </c>
      <c r="G109" s="24" t="s">
        <v>5016</v>
      </c>
      <c r="H109" s="24" t="s">
        <v>4819</v>
      </c>
    </row>
    <row r="110" spans="1:8" ht="51">
      <c r="A110" s="24" t="s">
        <v>5017</v>
      </c>
      <c r="B110" s="24" t="s">
        <v>5018</v>
      </c>
      <c r="C110" s="6" t="s">
        <v>361</v>
      </c>
      <c r="D110" s="24" t="s">
        <v>366</v>
      </c>
      <c r="E110" s="24">
        <v>12</v>
      </c>
      <c r="F110" s="24" t="s">
        <v>5019</v>
      </c>
      <c r="G110" s="24" t="s">
        <v>4963</v>
      </c>
      <c r="H110" s="24" t="s">
        <v>4843</v>
      </c>
    </row>
    <row r="111" spans="1:8" ht="38.25">
      <c r="A111" s="24" t="s">
        <v>5020</v>
      </c>
      <c r="B111" s="24" t="s">
        <v>5021</v>
      </c>
      <c r="C111" s="6" t="s">
        <v>361</v>
      </c>
      <c r="D111" s="24" t="s">
        <v>366</v>
      </c>
      <c r="E111" s="24">
        <v>12</v>
      </c>
      <c r="F111" s="24" t="s">
        <v>5022</v>
      </c>
      <c r="G111" s="24" t="s">
        <v>5023</v>
      </c>
      <c r="H111" s="24" t="s">
        <v>4819</v>
      </c>
    </row>
    <row r="112" spans="1:8" ht="38.25">
      <c r="A112" s="24" t="s">
        <v>5024</v>
      </c>
      <c r="B112" s="24" t="s">
        <v>5025</v>
      </c>
      <c r="C112" s="6" t="s">
        <v>361</v>
      </c>
      <c r="D112" s="24" t="s">
        <v>366</v>
      </c>
      <c r="E112" s="24">
        <v>14</v>
      </c>
      <c r="F112" s="24" t="s">
        <v>5026</v>
      </c>
      <c r="G112" s="24" t="s">
        <v>5027</v>
      </c>
      <c r="H112" s="24" t="s">
        <v>4819</v>
      </c>
    </row>
    <row r="113" spans="1:8" ht="38.25">
      <c r="A113" s="24" t="s">
        <v>5028</v>
      </c>
      <c r="B113" s="24" t="s">
        <v>5029</v>
      </c>
      <c r="C113" s="6" t="s">
        <v>361</v>
      </c>
      <c r="D113" s="24" t="s">
        <v>366</v>
      </c>
      <c r="E113" s="24">
        <v>15</v>
      </c>
      <c r="F113" s="24" t="s">
        <v>5030</v>
      </c>
      <c r="G113" s="24" t="s">
        <v>5031</v>
      </c>
      <c r="H113" s="24" t="s">
        <v>4920</v>
      </c>
    </row>
    <row r="114" spans="1:8" ht="38.25">
      <c r="A114" s="24" t="s">
        <v>5032</v>
      </c>
      <c r="B114" s="24" t="s">
        <v>5033</v>
      </c>
      <c r="C114" s="6" t="s">
        <v>361</v>
      </c>
      <c r="D114" s="24" t="s">
        <v>366</v>
      </c>
      <c r="E114" s="24">
        <v>15</v>
      </c>
      <c r="F114" s="24" t="s">
        <v>5034</v>
      </c>
      <c r="G114" s="24" t="s">
        <v>5035</v>
      </c>
      <c r="H114" s="24" t="s">
        <v>4819</v>
      </c>
    </row>
    <row r="115" spans="1:8" ht="38.25">
      <c r="A115" s="24" t="s">
        <v>5036</v>
      </c>
      <c r="B115" s="24" t="s">
        <v>5037</v>
      </c>
      <c r="C115" s="6" t="s">
        <v>361</v>
      </c>
      <c r="D115" s="24" t="s">
        <v>366</v>
      </c>
      <c r="E115" s="24">
        <v>15</v>
      </c>
      <c r="F115" s="24" t="s">
        <v>5038</v>
      </c>
      <c r="G115" s="24" t="s">
        <v>5039</v>
      </c>
      <c r="H115" s="24" t="s">
        <v>4819</v>
      </c>
    </row>
    <row r="116" spans="1:8" ht="38.25">
      <c r="A116" s="24" t="s">
        <v>5040</v>
      </c>
      <c r="B116" s="24" t="s">
        <v>4816</v>
      </c>
      <c r="C116" s="6" t="s">
        <v>361</v>
      </c>
      <c r="D116" s="24" t="s">
        <v>366</v>
      </c>
      <c r="E116" s="24">
        <v>15</v>
      </c>
      <c r="F116" s="24" t="s">
        <v>5041</v>
      </c>
      <c r="G116" s="24" t="s">
        <v>4866</v>
      </c>
      <c r="H116" s="24" t="s">
        <v>4819</v>
      </c>
    </row>
    <row r="117" spans="1:8" ht="38.25">
      <c r="A117" s="24" t="s">
        <v>5042</v>
      </c>
      <c r="B117" s="24" t="s">
        <v>5043</v>
      </c>
      <c r="C117" s="6" t="s">
        <v>361</v>
      </c>
      <c r="D117" s="24" t="s">
        <v>366</v>
      </c>
      <c r="E117" s="24">
        <v>16</v>
      </c>
      <c r="F117" s="24" t="s">
        <v>5044</v>
      </c>
      <c r="G117" s="24" t="s">
        <v>5045</v>
      </c>
      <c r="H117" s="24" t="s">
        <v>4819</v>
      </c>
    </row>
    <row r="118" spans="1:8" ht="51">
      <c r="A118" s="24" t="s">
        <v>5046</v>
      </c>
      <c r="B118" s="24" t="s">
        <v>5047</v>
      </c>
      <c r="C118" s="6" t="s">
        <v>361</v>
      </c>
      <c r="D118" s="24" t="s">
        <v>366</v>
      </c>
      <c r="E118" s="24">
        <v>17.100000000000001</v>
      </c>
      <c r="F118" s="24" t="s">
        <v>5048</v>
      </c>
      <c r="G118" s="24" t="s">
        <v>4963</v>
      </c>
      <c r="H118" s="24" t="s">
        <v>4843</v>
      </c>
    </row>
    <row r="119" spans="1:8" ht="38.25">
      <c r="A119" s="24" t="s">
        <v>5049</v>
      </c>
      <c r="B119" s="24" t="s">
        <v>4816</v>
      </c>
      <c r="C119" s="6" t="s">
        <v>361</v>
      </c>
      <c r="D119" s="24" t="s">
        <v>366</v>
      </c>
      <c r="E119" s="24">
        <v>18</v>
      </c>
      <c r="F119" s="24" t="s">
        <v>5050</v>
      </c>
      <c r="G119" s="24" t="s">
        <v>5051</v>
      </c>
      <c r="H119" s="24" t="s">
        <v>4819</v>
      </c>
    </row>
    <row r="120" spans="1:8" ht="38.25">
      <c r="A120" s="24" t="s">
        <v>5052</v>
      </c>
      <c r="B120" s="24" t="s">
        <v>4816</v>
      </c>
      <c r="C120" s="6" t="s">
        <v>361</v>
      </c>
      <c r="D120" s="24" t="s">
        <v>366</v>
      </c>
      <c r="E120" s="24">
        <v>18</v>
      </c>
      <c r="F120" s="24" t="s">
        <v>5053</v>
      </c>
      <c r="G120" s="24" t="s">
        <v>5054</v>
      </c>
      <c r="H120" s="24" t="s">
        <v>4819</v>
      </c>
    </row>
    <row r="121" spans="1:8" ht="38.25">
      <c r="A121" s="24" t="s">
        <v>5055</v>
      </c>
      <c r="B121" s="24" t="s">
        <v>5056</v>
      </c>
      <c r="C121" s="6" t="s">
        <v>361</v>
      </c>
      <c r="D121" s="24" t="s">
        <v>366</v>
      </c>
      <c r="E121" s="24">
        <v>20</v>
      </c>
      <c r="F121" s="24" t="s">
        <v>5057</v>
      </c>
      <c r="G121" s="24" t="s">
        <v>5058</v>
      </c>
      <c r="H121" s="24" t="s">
        <v>4819</v>
      </c>
    </row>
    <row r="122" spans="1:8" ht="51">
      <c r="A122" s="24" t="s">
        <v>5059</v>
      </c>
      <c r="B122" s="24" t="s">
        <v>5060</v>
      </c>
      <c r="C122" s="6" t="s">
        <v>361</v>
      </c>
      <c r="D122" s="24" t="s">
        <v>366</v>
      </c>
      <c r="E122" s="24">
        <v>20</v>
      </c>
      <c r="F122" s="24" t="s">
        <v>5061</v>
      </c>
      <c r="G122" s="24" t="s">
        <v>5003</v>
      </c>
      <c r="H122" s="24" t="s">
        <v>5004</v>
      </c>
    </row>
    <row r="123" spans="1:8" ht="38.25">
      <c r="A123" s="24" t="s">
        <v>5062</v>
      </c>
      <c r="B123" s="24" t="s">
        <v>5063</v>
      </c>
      <c r="C123" s="6" t="s">
        <v>361</v>
      </c>
      <c r="D123" s="24" t="s">
        <v>366</v>
      </c>
      <c r="E123" s="24">
        <v>20</v>
      </c>
      <c r="F123" s="24" t="s">
        <v>5064</v>
      </c>
      <c r="G123" s="24" t="s">
        <v>5003</v>
      </c>
      <c r="H123" s="24" t="s">
        <v>5065</v>
      </c>
    </row>
    <row r="124" spans="1:8" ht="38.25">
      <c r="A124" s="24" t="s">
        <v>5066</v>
      </c>
      <c r="B124" s="24" t="s">
        <v>5067</v>
      </c>
      <c r="C124" s="6" t="s">
        <v>361</v>
      </c>
      <c r="D124" s="24" t="s">
        <v>366</v>
      </c>
      <c r="E124" s="24">
        <v>22.8</v>
      </c>
      <c r="F124" s="24" t="s">
        <v>5068</v>
      </c>
      <c r="G124" s="24" t="s">
        <v>5069</v>
      </c>
      <c r="H124" s="24" t="s">
        <v>5070</v>
      </c>
    </row>
    <row r="125" spans="1:8" ht="38.25">
      <c r="A125" s="24" t="s">
        <v>5071</v>
      </c>
      <c r="B125" s="24" t="s">
        <v>5072</v>
      </c>
      <c r="C125" s="6" t="s">
        <v>361</v>
      </c>
      <c r="D125" s="24" t="s">
        <v>366</v>
      </c>
      <c r="E125" s="24">
        <v>25</v>
      </c>
      <c r="F125" s="24" t="s">
        <v>5073</v>
      </c>
      <c r="G125" s="24" t="s">
        <v>5074</v>
      </c>
      <c r="H125" s="24" t="s">
        <v>4819</v>
      </c>
    </row>
    <row r="126" spans="1:8" ht="51">
      <c r="A126" s="24" t="s">
        <v>5075</v>
      </c>
      <c r="B126" s="24" t="s">
        <v>5006</v>
      </c>
      <c r="C126" s="6" t="s">
        <v>361</v>
      </c>
      <c r="D126" s="24" t="s">
        <v>366</v>
      </c>
      <c r="E126" s="24">
        <v>25</v>
      </c>
      <c r="F126" s="24" t="s">
        <v>5076</v>
      </c>
      <c r="G126" s="24" t="s">
        <v>5008</v>
      </c>
      <c r="H126" s="24" t="s">
        <v>4819</v>
      </c>
    </row>
    <row r="127" spans="1:8" ht="38.25">
      <c r="A127" s="24" t="s">
        <v>5077</v>
      </c>
      <c r="B127" s="24" t="s">
        <v>5078</v>
      </c>
      <c r="C127" s="6" t="s">
        <v>361</v>
      </c>
      <c r="D127" s="24" t="s">
        <v>366</v>
      </c>
      <c r="E127" s="24">
        <v>25</v>
      </c>
      <c r="F127" s="24" t="s">
        <v>5079</v>
      </c>
      <c r="G127" s="24" t="s">
        <v>5080</v>
      </c>
      <c r="H127" s="24" t="s">
        <v>4819</v>
      </c>
    </row>
    <row r="128" spans="1:8" ht="38.25">
      <c r="A128" s="24" t="s">
        <v>5081</v>
      </c>
      <c r="B128" s="24" t="s">
        <v>5082</v>
      </c>
      <c r="C128" s="6" t="s">
        <v>361</v>
      </c>
      <c r="D128" s="24" t="s">
        <v>366</v>
      </c>
      <c r="E128" s="24">
        <v>25</v>
      </c>
      <c r="F128" s="24" t="s">
        <v>5083</v>
      </c>
      <c r="G128" s="24" t="s">
        <v>4862</v>
      </c>
      <c r="H128" s="24" t="s">
        <v>4819</v>
      </c>
    </row>
    <row r="129" spans="1:8" ht="38.25">
      <c r="A129" s="24" t="s">
        <v>5084</v>
      </c>
      <c r="B129" s="24" t="s">
        <v>5085</v>
      </c>
      <c r="C129" s="6" t="s">
        <v>361</v>
      </c>
      <c r="D129" s="24" t="s">
        <v>366</v>
      </c>
      <c r="E129" s="24">
        <v>26</v>
      </c>
      <c r="F129" s="24" t="s">
        <v>5086</v>
      </c>
      <c r="G129" s="24" t="s">
        <v>5051</v>
      </c>
      <c r="H129" s="24" t="s">
        <v>4975</v>
      </c>
    </row>
    <row r="130" spans="1:8" ht="38.25">
      <c r="A130" s="24" t="s">
        <v>5087</v>
      </c>
      <c r="B130" s="24" t="s">
        <v>5088</v>
      </c>
      <c r="C130" s="6" t="s">
        <v>361</v>
      </c>
      <c r="D130" s="24" t="s">
        <v>366</v>
      </c>
      <c r="E130" s="24">
        <v>26</v>
      </c>
      <c r="F130" s="24" t="s">
        <v>5089</v>
      </c>
      <c r="G130" s="24" t="s">
        <v>5090</v>
      </c>
      <c r="H130" s="24" t="s">
        <v>4819</v>
      </c>
    </row>
    <row r="131" spans="1:8" ht="38.25">
      <c r="A131" s="24" t="s">
        <v>5091</v>
      </c>
      <c r="B131" s="24" t="s">
        <v>5092</v>
      </c>
      <c r="C131" s="6" t="s">
        <v>361</v>
      </c>
      <c r="D131" s="24" t="s">
        <v>366</v>
      </c>
      <c r="E131" s="24">
        <v>30</v>
      </c>
      <c r="F131" s="24" t="s">
        <v>5093</v>
      </c>
      <c r="G131" s="24" t="s">
        <v>5094</v>
      </c>
      <c r="H131" s="24" t="s">
        <v>4819</v>
      </c>
    </row>
    <row r="132" spans="1:8" ht="38.25">
      <c r="A132" s="24" t="s">
        <v>5095</v>
      </c>
      <c r="B132" s="24" t="s">
        <v>5096</v>
      </c>
      <c r="C132" s="6" t="s">
        <v>361</v>
      </c>
      <c r="D132" s="24" t="s">
        <v>366</v>
      </c>
      <c r="E132" s="24">
        <v>30</v>
      </c>
      <c r="F132" s="24" t="s">
        <v>5097</v>
      </c>
      <c r="G132" s="24" t="s">
        <v>5098</v>
      </c>
      <c r="H132" s="24" t="s">
        <v>4805</v>
      </c>
    </row>
    <row r="133" spans="1:8" ht="38.25">
      <c r="A133" s="24" t="s">
        <v>5099</v>
      </c>
      <c r="B133" s="24" t="s">
        <v>5100</v>
      </c>
      <c r="C133" s="6" t="s">
        <v>361</v>
      </c>
      <c r="D133" s="24" t="s">
        <v>366</v>
      </c>
      <c r="E133" s="24">
        <v>30</v>
      </c>
      <c r="F133" s="24" t="s">
        <v>5101</v>
      </c>
      <c r="G133" s="24" t="s">
        <v>5102</v>
      </c>
      <c r="H133" s="24" t="s">
        <v>5103</v>
      </c>
    </row>
    <row r="134" spans="1:8" ht="38.25">
      <c r="A134" s="24" t="s">
        <v>5104</v>
      </c>
      <c r="B134" s="24" t="s">
        <v>4825</v>
      </c>
      <c r="C134" s="6" t="s">
        <v>361</v>
      </c>
      <c r="D134" s="24" t="s">
        <v>366</v>
      </c>
      <c r="E134" s="24">
        <v>30</v>
      </c>
      <c r="F134" s="24" t="s">
        <v>5105</v>
      </c>
      <c r="G134" s="24" t="s">
        <v>5106</v>
      </c>
      <c r="H134" s="24" t="s">
        <v>4819</v>
      </c>
    </row>
    <row r="135" spans="1:8" ht="51">
      <c r="A135" s="24" t="s">
        <v>5107</v>
      </c>
      <c r="B135" s="24" t="s">
        <v>5108</v>
      </c>
      <c r="C135" s="6" t="s">
        <v>361</v>
      </c>
      <c r="D135" s="24" t="s">
        <v>366</v>
      </c>
      <c r="E135" s="24">
        <v>35</v>
      </c>
      <c r="F135" s="24" t="s">
        <v>5109</v>
      </c>
      <c r="G135" s="24" t="s">
        <v>5098</v>
      </c>
      <c r="H135" s="24" t="s">
        <v>5110</v>
      </c>
    </row>
    <row r="136" spans="1:8" ht="51">
      <c r="A136" s="24" t="s">
        <v>5111</v>
      </c>
      <c r="B136" s="24" t="s">
        <v>5112</v>
      </c>
      <c r="C136" s="6" t="s">
        <v>361</v>
      </c>
      <c r="D136" s="24" t="s">
        <v>366</v>
      </c>
      <c r="E136" s="24">
        <v>31</v>
      </c>
      <c r="F136" s="24" t="s">
        <v>5113</v>
      </c>
      <c r="G136" s="24" t="s">
        <v>5114</v>
      </c>
      <c r="H136" s="24" t="s">
        <v>5065</v>
      </c>
    </row>
    <row r="137" spans="1:8" ht="38.25">
      <c r="A137" s="24" t="s">
        <v>5115</v>
      </c>
      <c r="B137" s="24" t="s">
        <v>5116</v>
      </c>
      <c r="C137" s="6" t="s">
        <v>361</v>
      </c>
      <c r="D137" s="24" t="s">
        <v>366</v>
      </c>
      <c r="E137" s="24">
        <v>45</v>
      </c>
      <c r="F137" s="24" t="s">
        <v>5117</v>
      </c>
      <c r="G137" s="24" t="s">
        <v>5118</v>
      </c>
      <c r="H137" s="24" t="s">
        <v>4819</v>
      </c>
    </row>
    <row r="138" spans="1:8" ht="25.5">
      <c r="A138" s="24" t="s">
        <v>5119</v>
      </c>
      <c r="B138" s="24" t="s">
        <v>4825</v>
      </c>
      <c r="C138" s="6" t="s">
        <v>361</v>
      </c>
      <c r="D138" s="24" t="s">
        <v>366</v>
      </c>
      <c r="E138" s="24">
        <v>50</v>
      </c>
      <c r="F138" s="24" t="s">
        <v>5120</v>
      </c>
      <c r="G138" s="24" t="s">
        <v>5121</v>
      </c>
      <c r="H138" s="24" t="s">
        <v>4909</v>
      </c>
    </row>
    <row r="139" spans="1:8" ht="38.25">
      <c r="A139" s="24" t="s">
        <v>5122</v>
      </c>
      <c r="B139" s="24" t="s">
        <v>4816</v>
      </c>
      <c r="C139" s="6" t="s">
        <v>361</v>
      </c>
      <c r="D139" s="24" t="s">
        <v>366</v>
      </c>
      <c r="E139" s="24">
        <v>58.3</v>
      </c>
      <c r="F139" s="24" t="s">
        <v>5123</v>
      </c>
      <c r="G139" s="24" t="s">
        <v>5124</v>
      </c>
      <c r="H139" s="24" t="s">
        <v>4819</v>
      </c>
    </row>
    <row r="140" spans="1:8" ht="38.25">
      <c r="A140" s="24" t="s">
        <v>5125</v>
      </c>
      <c r="B140" s="24" t="s">
        <v>5126</v>
      </c>
      <c r="C140" s="6" t="s">
        <v>361</v>
      </c>
      <c r="D140" s="24" t="s">
        <v>366</v>
      </c>
      <c r="E140" s="24">
        <v>65</v>
      </c>
      <c r="F140" s="24" t="s">
        <v>5127</v>
      </c>
      <c r="G140" s="24" t="s">
        <v>5128</v>
      </c>
      <c r="H140" s="24" t="s">
        <v>5129</v>
      </c>
    </row>
    <row r="141" spans="1:8" ht="38.25">
      <c r="A141" s="24" t="s">
        <v>5130</v>
      </c>
      <c r="B141" s="24" t="s">
        <v>5131</v>
      </c>
      <c r="C141" s="6" t="s">
        <v>361</v>
      </c>
      <c r="D141" s="24" t="s">
        <v>366</v>
      </c>
      <c r="E141" s="24">
        <v>89</v>
      </c>
      <c r="F141" s="24" t="s">
        <v>5132</v>
      </c>
      <c r="G141" s="24" t="s">
        <v>5133</v>
      </c>
      <c r="H141" s="24" t="s">
        <v>4819</v>
      </c>
    </row>
    <row r="142" spans="1:8" ht="51">
      <c r="A142" s="24" t="s">
        <v>5134</v>
      </c>
      <c r="B142" s="24" t="s">
        <v>5135</v>
      </c>
      <c r="C142" s="6" t="s">
        <v>361</v>
      </c>
      <c r="D142" s="24" t="s">
        <v>366</v>
      </c>
      <c r="E142" s="24">
        <v>99.4</v>
      </c>
      <c r="F142" s="24" t="s">
        <v>5136</v>
      </c>
      <c r="G142" s="24" t="s">
        <v>5137</v>
      </c>
      <c r="H142" s="24" t="s">
        <v>4843</v>
      </c>
    </row>
    <row r="143" spans="1:8" ht="38.25">
      <c r="A143" s="24" t="s">
        <v>5138</v>
      </c>
      <c r="B143" s="24" t="s">
        <v>5139</v>
      </c>
      <c r="C143" s="6" t="s">
        <v>361</v>
      </c>
      <c r="D143" s="24" t="s">
        <v>366</v>
      </c>
      <c r="E143" s="24">
        <v>127</v>
      </c>
      <c r="F143" s="24" t="s">
        <v>5140</v>
      </c>
      <c r="G143" s="24" t="s">
        <v>5133</v>
      </c>
      <c r="H143" s="24" t="s">
        <v>4819</v>
      </c>
    </row>
    <row r="144" spans="1:8" ht="38.25">
      <c r="A144" s="24" t="s">
        <v>5141</v>
      </c>
      <c r="B144" s="24" t="s">
        <v>4816</v>
      </c>
      <c r="C144" s="6" t="s">
        <v>361</v>
      </c>
      <c r="D144" s="24" t="s">
        <v>366</v>
      </c>
      <c r="E144" s="24">
        <v>150</v>
      </c>
      <c r="F144" s="24" t="s">
        <v>5142</v>
      </c>
      <c r="G144" s="24" t="s">
        <v>5003</v>
      </c>
      <c r="H144" s="24" t="s">
        <v>4819</v>
      </c>
    </row>
    <row r="145" spans="1:8" ht="38.25">
      <c r="A145" s="24" t="s">
        <v>5143</v>
      </c>
      <c r="B145" s="24" t="s">
        <v>5144</v>
      </c>
      <c r="C145" s="6" t="s">
        <v>361</v>
      </c>
      <c r="D145" s="24" t="s">
        <v>366</v>
      </c>
      <c r="E145" s="24">
        <v>159</v>
      </c>
      <c r="F145" s="24" t="s">
        <v>5145</v>
      </c>
      <c r="G145" s="24" t="s">
        <v>5133</v>
      </c>
      <c r="H145" s="24" t="s">
        <v>4819</v>
      </c>
    </row>
    <row r="146" spans="1:8" ht="51">
      <c r="A146" s="24" t="s">
        <v>5146</v>
      </c>
      <c r="B146" s="24" t="s">
        <v>4816</v>
      </c>
      <c r="C146" s="6" t="s">
        <v>361</v>
      </c>
      <c r="D146" s="24" t="s">
        <v>366</v>
      </c>
      <c r="E146" s="24">
        <v>249</v>
      </c>
      <c r="F146" s="24" t="s">
        <v>5147</v>
      </c>
      <c r="G146" s="24" t="s">
        <v>5148</v>
      </c>
      <c r="H146" s="24" t="s">
        <v>4819</v>
      </c>
    </row>
    <row r="147" spans="1:8" ht="38.25">
      <c r="A147" s="24" t="s">
        <v>5149</v>
      </c>
      <c r="B147" s="24" t="s">
        <v>5150</v>
      </c>
      <c r="C147" s="6" t="s">
        <v>361</v>
      </c>
      <c r="D147" s="24" t="s">
        <v>366</v>
      </c>
      <c r="E147" s="24">
        <v>373</v>
      </c>
      <c r="F147" s="24" t="s">
        <v>5151</v>
      </c>
      <c r="G147" s="24" t="s">
        <v>5133</v>
      </c>
      <c r="H147" s="24" t="s">
        <v>4819</v>
      </c>
    </row>
    <row r="148" spans="1:8" ht="38.25">
      <c r="A148" s="24" t="s">
        <v>5152</v>
      </c>
      <c r="B148" s="24" t="s">
        <v>4816</v>
      </c>
      <c r="C148" s="6" t="s">
        <v>361</v>
      </c>
      <c r="D148" s="24" t="s">
        <v>366</v>
      </c>
      <c r="E148" s="24">
        <v>10</v>
      </c>
      <c r="F148" s="24" t="s">
        <v>5153</v>
      </c>
      <c r="G148" s="24" t="s">
        <v>5154</v>
      </c>
      <c r="H148" s="24" t="s">
        <v>4819</v>
      </c>
    </row>
    <row r="149" spans="1:8" ht="38.25">
      <c r="A149" s="24" t="s">
        <v>5155</v>
      </c>
      <c r="B149" s="24" t="s">
        <v>4816</v>
      </c>
      <c r="C149" s="6" t="s">
        <v>361</v>
      </c>
      <c r="D149" s="24" t="s">
        <v>366</v>
      </c>
      <c r="E149" s="24">
        <v>502</v>
      </c>
      <c r="F149" s="24" t="s">
        <v>5156</v>
      </c>
      <c r="G149" s="24" t="s">
        <v>5154</v>
      </c>
      <c r="H149" s="24" t="s">
        <v>4819</v>
      </c>
    </row>
    <row r="150" spans="1:8" ht="38.25">
      <c r="A150" s="24">
        <v>96</v>
      </c>
      <c r="B150" s="24" t="s">
        <v>22458</v>
      </c>
      <c r="C150" s="6" t="s">
        <v>361</v>
      </c>
      <c r="D150" s="24" t="s">
        <v>366</v>
      </c>
      <c r="E150" s="24">
        <v>52.1</v>
      </c>
      <c r="F150" s="329"/>
      <c r="G150" s="329"/>
      <c r="H150" s="24" t="s">
        <v>22459</v>
      </c>
    </row>
    <row r="151" spans="1:8" ht="38.25">
      <c r="A151" s="24">
        <v>97</v>
      </c>
      <c r="B151" s="24" t="s">
        <v>22460</v>
      </c>
      <c r="C151" s="6" t="s">
        <v>361</v>
      </c>
      <c r="D151" s="24" t="s">
        <v>366</v>
      </c>
      <c r="E151" s="24">
        <v>53.8</v>
      </c>
      <c r="F151" s="329"/>
      <c r="G151" s="329"/>
      <c r="H151" s="24" t="s">
        <v>22461</v>
      </c>
    </row>
    <row r="152" spans="1:8" ht="38.25">
      <c r="A152" s="24">
        <v>98</v>
      </c>
      <c r="B152" s="24" t="s">
        <v>22462</v>
      </c>
      <c r="C152" s="6" t="s">
        <v>361</v>
      </c>
      <c r="D152" s="24" t="s">
        <v>366</v>
      </c>
      <c r="E152" s="24">
        <v>56</v>
      </c>
      <c r="F152" s="329"/>
      <c r="G152" s="329"/>
      <c r="H152" s="24" t="s">
        <v>22463</v>
      </c>
    </row>
    <row r="153" spans="1:8" ht="38.25">
      <c r="A153" s="24">
        <v>99</v>
      </c>
      <c r="B153" s="24" t="s">
        <v>5157</v>
      </c>
      <c r="C153" s="6" t="s">
        <v>361</v>
      </c>
      <c r="D153" s="24" t="s">
        <v>366</v>
      </c>
      <c r="E153" s="24">
        <v>53</v>
      </c>
      <c r="F153" s="24" t="s">
        <v>5158</v>
      </c>
      <c r="G153" s="24" t="s">
        <v>5159</v>
      </c>
      <c r="H153" s="24" t="s">
        <v>5160</v>
      </c>
    </row>
    <row r="154" spans="1:8">
      <c r="A154" s="327">
        <v>99</v>
      </c>
      <c r="B154" s="327" t="s">
        <v>365</v>
      </c>
      <c r="C154" s="331">
        <v>99</v>
      </c>
      <c r="D154" s="327"/>
      <c r="E154" s="327">
        <f>SUM(E55:E153)</f>
        <v>3025.2000000000003</v>
      </c>
      <c r="F154" s="327"/>
      <c r="G154" s="327"/>
      <c r="H154" s="327"/>
    </row>
    <row r="155" spans="1:8" ht="38.25">
      <c r="A155" s="24">
        <v>1</v>
      </c>
      <c r="B155" s="24" t="s">
        <v>5162</v>
      </c>
      <c r="C155" s="6" t="s">
        <v>361</v>
      </c>
      <c r="D155" s="24" t="s">
        <v>726</v>
      </c>
      <c r="E155" s="24">
        <v>2</v>
      </c>
      <c r="F155" s="24" t="s">
        <v>5163</v>
      </c>
      <c r="G155" s="24" t="s">
        <v>5164</v>
      </c>
      <c r="H155" s="24" t="s">
        <v>5065</v>
      </c>
    </row>
    <row r="156" spans="1:8" ht="38.25">
      <c r="A156" s="24">
        <v>2</v>
      </c>
      <c r="B156" s="24" t="s">
        <v>4825</v>
      </c>
      <c r="C156" s="6" t="s">
        <v>361</v>
      </c>
      <c r="D156" s="24" t="s">
        <v>726</v>
      </c>
      <c r="E156" s="24">
        <v>2</v>
      </c>
      <c r="F156" s="24" t="s">
        <v>5166</v>
      </c>
      <c r="G156" s="24" t="s">
        <v>5167</v>
      </c>
      <c r="H156" s="24" t="s">
        <v>5065</v>
      </c>
    </row>
    <row r="157" spans="1:8" ht="38.25">
      <c r="A157" s="24">
        <v>3</v>
      </c>
      <c r="B157" s="24" t="s">
        <v>4825</v>
      </c>
      <c r="C157" s="6" t="s">
        <v>361</v>
      </c>
      <c r="D157" s="24" t="s">
        <v>726</v>
      </c>
      <c r="E157" s="24">
        <v>2</v>
      </c>
      <c r="F157" s="24" t="s">
        <v>5169</v>
      </c>
      <c r="G157" s="24" t="s">
        <v>5170</v>
      </c>
      <c r="H157" s="24" t="s">
        <v>5065</v>
      </c>
    </row>
    <row r="158" spans="1:8" ht="38.25">
      <c r="A158" s="24">
        <v>4</v>
      </c>
      <c r="B158" s="24" t="s">
        <v>5172</v>
      </c>
      <c r="C158" s="6" t="s">
        <v>361</v>
      </c>
      <c r="D158" s="24" t="s">
        <v>726</v>
      </c>
      <c r="E158" s="24">
        <v>2</v>
      </c>
      <c r="F158" s="24" t="s">
        <v>5173</v>
      </c>
      <c r="G158" s="24" t="s">
        <v>4954</v>
      </c>
      <c r="H158" s="24" t="s">
        <v>5065</v>
      </c>
    </row>
    <row r="159" spans="1:8" ht="38.25">
      <c r="A159" s="24">
        <v>5</v>
      </c>
      <c r="B159" s="24" t="s">
        <v>4825</v>
      </c>
      <c r="C159" s="6" t="s">
        <v>361</v>
      </c>
      <c r="D159" s="24" t="s">
        <v>726</v>
      </c>
      <c r="E159" s="24">
        <v>2</v>
      </c>
      <c r="F159" s="24" t="s">
        <v>5175</v>
      </c>
      <c r="G159" s="24" t="s">
        <v>5176</v>
      </c>
      <c r="H159" s="24" t="s">
        <v>5177</v>
      </c>
    </row>
    <row r="160" spans="1:8" ht="38.25">
      <c r="A160" s="24">
        <v>6</v>
      </c>
      <c r="B160" s="24" t="s">
        <v>4825</v>
      </c>
      <c r="C160" s="6" t="s">
        <v>361</v>
      </c>
      <c r="D160" s="24" t="s">
        <v>726</v>
      </c>
      <c r="E160" s="24">
        <v>2</v>
      </c>
      <c r="F160" s="24" t="s">
        <v>5179</v>
      </c>
      <c r="G160" s="24" t="s">
        <v>5180</v>
      </c>
      <c r="H160" s="24" t="s">
        <v>5065</v>
      </c>
    </row>
    <row r="161" spans="1:8" ht="51">
      <c r="A161" s="24">
        <v>7</v>
      </c>
      <c r="B161" s="24" t="s">
        <v>4825</v>
      </c>
      <c r="C161" s="6" t="s">
        <v>361</v>
      </c>
      <c r="D161" s="24" t="s">
        <v>726</v>
      </c>
      <c r="E161" s="24">
        <v>2</v>
      </c>
      <c r="F161" s="24" t="s">
        <v>5182</v>
      </c>
      <c r="G161" s="24" t="s">
        <v>5183</v>
      </c>
      <c r="H161" s="24" t="s">
        <v>5065</v>
      </c>
    </row>
    <row r="162" spans="1:8" ht="38.25">
      <c r="A162" s="24">
        <v>8</v>
      </c>
      <c r="B162" s="24" t="s">
        <v>5185</v>
      </c>
      <c r="C162" s="6" t="s">
        <v>361</v>
      </c>
      <c r="D162" s="24" t="s">
        <v>726</v>
      </c>
      <c r="E162" s="24">
        <v>2</v>
      </c>
      <c r="F162" s="24" t="s">
        <v>5186</v>
      </c>
      <c r="G162" s="24" t="s">
        <v>5187</v>
      </c>
      <c r="H162" s="24" t="s">
        <v>5065</v>
      </c>
    </row>
    <row r="163" spans="1:8" ht="38.25">
      <c r="A163" s="24">
        <v>9</v>
      </c>
      <c r="B163" s="24" t="s">
        <v>5189</v>
      </c>
      <c r="C163" s="6" t="s">
        <v>361</v>
      </c>
      <c r="D163" s="24" t="s">
        <v>726</v>
      </c>
      <c r="E163" s="24">
        <v>2.9</v>
      </c>
      <c r="F163" s="24" t="s">
        <v>5179</v>
      </c>
      <c r="G163" s="24" t="s">
        <v>5180</v>
      </c>
      <c r="H163" s="24" t="s">
        <v>4975</v>
      </c>
    </row>
    <row r="164" spans="1:8" ht="38.25">
      <c r="A164" s="24">
        <v>10</v>
      </c>
      <c r="B164" s="24" t="s">
        <v>4825</v>
      </c>
      <c r="C164" s="6" t="s">
        <v>361</v>
      </c>
      <c r="D164" s="24" t="s">
        <v>726</v>
      </c>
      <c r="E164" s="24">
        <v>4</v>
      </c>
      <c r="F164" s="24" t="s">
        <v>5191</v>
      </c>
      <c r="G164" s="24" t="s">
        <v>5192</v>
      </c>
      <c r="H164" s="24" t="s">
        <v>5065</v>
      </c>
    </row>
    <row r="165" spans="1:8" ht="38.25">
      <c r="A165" s="24">
        <v>11</v>
      </c>
      <c r="B165" s="24" t="s">
        <v>5194</v>
      </c>
      <c r="C165" s="6" t="s">
        <v>361</v>
      </c>
      <c r="D165" s="24" t="s">
        <v>726</v>
      </c>
      <c r="E165" s="24">
        <v>4</v>
      </c>
      <c r="F165" s="24" t="s">
        <v>5195</v>
      </c>
      <c r="G165" s="24" t="s">
        <v>5187</v>
      </c>
      <c r="H165" s="24" t="s">
        <v>5065</v>
      </c>
    </row>
    <row r="166" spans="1:8" ht="38.25">
      <c r="A166" s="24">
        <v>12</v>
      </c>
      <c r="B166" s="24" t="s">
        <v>5197</v>
      </c>
      <c r="C166" s="6" t="s">
        <v>361</v>
      </c>
      <c r="D166" s="24" t="s">
        <v>726</v>
      </c>
      <c r="E166" s="24">
        <v>5</v>
      </c>
      <c r="F166" s="24" t="s">
        <v>5198</v>
      </c>
      <c r="G166" s="24" t="s">
        <v>5027</v>
      </c>
      <c r="H166" s="24" t="s">
        <v>5065</v>
      </c>
    </row>
    <row r="167" spans="1:8" ht="63.75">
      <c r="A167" s="24">
        <v>13</v>
      </c>
      <c r="B167" s="24" t="s">
        <v>5200</v>
      </c>
      <c r="C167" s="6" t="s">
        <v>361</v>
      </c>
      <c r="D167" s="24" t="s">
        <v>726</v>
      </c>
      <c r="E167" s="24">
        <v>6</v>
      </c>
      <c r="F167" s="24" t="s">
        <v>5201</v>
      </c>
      <c r="G167" s="24" t="s">
        <v>5202</v>
      </c>
      <c r="H167" s="24" t="s">
        <v>5065</v>
      </c>
    </row>
    <row r="168" spans="1:8" ht="38.25">
      <c r="A168" s="24">
        <v>14</v>
      </c>
      <c r="B168" s="24" t="s">
        <v>5204</v>
      </c>
      <c r="C168" s="6" t="s">
        <v>361</v>
      </c>
      <c r="D168" s="24" t="s">
        <v>726</v>
      </c>
      <c r="E168" s="24">
        <v>7</v>
      </c>
      <c r="F168" s="24" t="s">
        <v>5205</v>
      </c>
      <c r="G168" s="24" t="s">
        <v>5206</v>
      </c>
      <c r="H168" s="24" t="s">
        <v>5065</v>
      </c>
    </row>
    <row r="169" spans="1:8" ht="38.25">
      <c r="A169" s="24">
        <v>15</v>
      </c>
      <c r="B169" s="24" t="s">
        <v>5208</v>
      </c>
      <c r="C169" s="6" t="s">
        <v>361</v>
      </c>
      <c r="D169" s="24" t="s">
        <v>726</v>
      </c>
      <c r="E169" s="24">
        <v>7</v>
      </c>
      <c r="F169" s="24" t="s">
        <v>5209</v>
      </c>
      <c r="G169" s="24" t="s">
        <v>5210</v>
      </c>
      <c r="H169" s="24" t="s">
        <v>5065</v>
      </c>
    </row>
    <row r="170" spans="1:8" ht="38.25">
      <c r="A170" s="24">
        <v>16</v>
      </c>
      <c r="B170" s="24" t="s">
        <v>5212</v>
      </c>
      <c r="C170" s="6" t="s">
        <v>361</v>
      </c>
      <c r="D170" s="24" t="s">
        <v>726</v>
      </c>
      <c r="E170" s="24">
        <v>7</v>
      </c>
      <c r="F170" s="24" t="s">
        <v>5213</v>
      </c>
      <c r="G170" s="24" t="s">
        <v>5012</v>
      </c>
      <c r="H170" s="24" t="s">
        <v>5065</v>
      </c>
    </row>
    <row r="171" spans="1:8" ht="38.25">
      <c r="A171" s="24">
        <v>17</v>
      </c>
      <c r="B171" s="24" t="s">
        <v>5215</v>
      </c>
      <c r="C171" s="6" t="s">
        <v>361</v>
      </c>
      <c r="D171" s="24" t="s">
        <v>726</v>
      </c>
      <c r="E171" s="24">
        <v>9</v>
      </c>
      <c r="F171" s="24" t="s">
        <v>5216</v>
      </c>
      <c r="G171" s="24" t="s">
        <v>5217</v>
      </c>
      <c r="H171" s="24" t="s">
        <v>5065</v>
      </c>
    </row>
    <row r="172" spans="1:8" ht="38.25">
      <c r="A172" s="24">
        <v>18</v>
      </c>
      <c r="B172" s="24" t="s">
        <v>5219</v>
      </c>
      <c r="C172" s="6" t="s">
        <v>361</v>
      </c>
      <c r="D172" s="24" t="s">
        <v>726</v>
      </c>
      <c r="E172" s="24">
        <v>10</v>
      </c>
      <c r="F172" s="24" t="s">
        <v>5220</v>
      </c>
      <c r="G172" s="24" t="s">
        <v>4856</v>
      </c>
      <c r="H172" s="24" t="s">
        <v>5065</v>
      </c>
    </row>
    <row r="173" spans="1:8" ht="38.25">
      <c r="A173" s="24">
        <v>19</v>
      </c>
      <c r="B173" s="24" t="s">
        <v>5222</v>
      </c>
      <c r="C173" s="6" t="s">
        <v>361</v>
      </c>
      <c r="D173" s="24" t="s">
        <v>726</v>
      </c>
      <c r="E173" s="24">
        <v>10</v>
      </c>
      <c r="F173" s="24" t="s">
        <v>5223</v>
      </c>
      <c r="G173" s="24" t="s">
        <v>5224</v>
      </c>
      <c r="H173" s="24" t="s">
        <v>5065</v>
      </c>
    </row>
    <row r="174" spans="1:8" ht="38.25">
      <c r="A174" s="24">
        <v>20</v>
      </c>
      <c r="B174" s="24" t="s">
        <v>5226</v>
      </c>
      <c r="C174" s="6" t="s">
        <v>361</v>
      </c>
      <c r="D174" s="24" t="s">
        <v>726</v>
      </c>
      <c r="E174" s="24">
        <v>11</v>
      </c>
      <c r="F174" s="24" t="s">
        <v>5227</v>
      </c>
      <c r="G174" s="24" t="s">
        <v>5228</v>
      </c>
      <c r="H174" s="24" t="s">
        <v>5065</v>
      </c>
    </row>
    <row r="175" spans="1:8" ht="38.25">
      <c r="A175" s="24">
        <v>21</v>
      </c>
      <c r="B175" s="24" t="s">
        <v>5230</v>
      </c>
      <c r="C175" s="6" t="s">
        <v>361</v>
      </c>
      <c r="D175" s="24" t="s">
        <v>726</v>
      </c>
      <c r="E175" s="24">
        <v>14</v>
      </c>
      <c r="F175" s="24" t="s">
        <v>5231</v>
      </c>
      <c r="G175" s="24" t="s">
        <v>5232</v>
      </c>
      <c r="H175" s="24" t="s">
        <v>5065</v>
      </c>
    </row>
    <row r="176" spans="1:8" ht="38.25">
      <c r="A176" s="24">
        <v>22</v>
      </c>
      <c r="B176" s="24" t="s">
        <v>4816</v>
      </c>
      <c r="C176" s="6" t="s">
        <v>361</v>
      </c>
      <c r="D176" s="24" t="s">
        <v>726</v>
      </c>
      <c r="E176" s="24">
        <v>14</v>
      </c>
      <c r="F176" s="24" t="s">
        <v>5234</v>
      </c>
      <c r="G176" s="24" t="s">
        <v>5003</v>
      </c>
      <c r="H176" s="24" t="s">
        <v>5065</v>
      </c>
    </row>
    <row r="177" spans="1:8" ht="38.25">
      <c r="A177" s="24">
        <v>23</v>
      </c>
      <c r="B177" s="24" t="s">
        <v>5236</v>
      </c>
      <c r="C177" s="6" t="s">
        <v>361</v>
      </c>
      <c r="D177" s="24" t="s">
        <v>726</v>
      </c>
      <c r="E177" s="24">
        <v>17</v>
      </c>
      <c r="F177" s="24" t="s">
        <v>5216</v>
      </c>
      <c r="G177" s="24" t="s">
        <v>4833</v>
      </c>
      <c r="H177" s="24" t="s">
        <v>5065</v>
      </c>
    </row>
    <row r="178" spans="1:8" ht="38.25">
      <c r="A178" s="24">
        <v>24</v>
      </c>
      <c r="B178" s="24" t="s">
        <v>5238</v>
      </c>
      <c r="C178" s="6" t="s">
        <v>361</v>
      </c>
      <c r="D178" s="24" t="s">
        <v>726</v>
      </c>
      <c r="E178" s="24">
        <v>18</v>
      </c>
      <c r="F178" s="24" t="s">
        <v>5239</v>
      </c>
      <c r="G178" s="24" t="s">
        <v>5240</v>
      </c>
      <c r="H178" s="24" t="s">
        <v>5065</v>
      </c>
    </row>
    <row r="179" spans="1:8" ht="38.25">
      <c r="A179" s="24">
        <v>25</v>
      </c>
      <c r="B179" s="24" t="s">
        <v>5242</v>
      </c>
      <c r="C179" s="6" t="s">
        <v>361</v>
      </c>
      <c r="D179" s="24" t="s">
        <v>726</v>
      </c>
      <c r="E179" s="24">
        <v>20</v>
      </c>
      <c r="F179" s="24" t="s">
        <v>5243</v>
      </c>
      <c r="G179" s="24" t="s">
        <v>5244</v>
      </c>
      <c r="H179" s="24" t="s">
        <v>5065</v>
      </c>
    </row>
    <row r="180" spans="1:8" ht="38.25">
      <c r="A180" s="24">
        <v>26</v>
      </c>
      <c r="B180" s="24" t="s">
        <v>5246</v>
      </c>
      <c r="C180" s="6" t="s">
        <v>361</v>
      </c>
      <c r="D180" s="24" t="s">
        <v>726</v>
      </c>
      <c r="E180" s="24">
        <v>20</v>
      </c>
      <c r="F180" s="24" t="s">
        <v>5247</v>
      </c>
      <c r="G180" s="24" t="s">
        <v>5248</v>
      </c>
      <c r="H180" s="24" t="s">
        <v>5065</v>
      </c>
    </row>
    <row r="181" spans="1:8" ht="38.25">
      <c r="A181" s="24">
        <v>27</v>
      </c>
      <c r="B181" s="24" t="s">
        <v>5250</v>
      </c>
      <c r="C181" s="6" t="s">
        <v>361</v>
      </c>
      <c r="D181" s="24" t="s">
        <v>726</v>
      </c>
      <c r="E181" s="24">
        <v>20</v>
      </c>
      <c r="F181" s="24" t="s">
        <v>5251</v>
      </c>
      <c r="G181" s="24" t="s">
        <v>5252</v>
      </c>
      <c r="H181" s="24" t="s">
        <v>5065</v>
      </c>
    </row>
    <row r="182" spans="1:8" ht="38.25">
      <c r="A182" s="24">
        <v>28</v>
      </c>
      <c r="B182" s="24" t="s">
        <v>5254</v>
      </c>
      <c r="C182" s="6" t="s">
        <v>361</v>
      </c>
      <c r="D182" s="24" t="s">
        <v>726</v>
      </c>
      <c r="E182" s="24">
        <v>20</v>
      </c>
      <c r="F182" s="24" t="s">
        <v>5255</v>
      </c>
      <c r="G182" s="24" t="s">
        <v>5256</v>
      </c>
      <c r="H182" s="24" t="s">
        <v>5065</v>
      </c>
    </row>
    <row r="183" spans="1:8" ht="38.25">
      <c r="A183" s="24">
        <v>29</v>
      </c>
      <c r="B183" s="24" t="s">
        <v>5258</v>
      </c>
      <c r="C183" s="6" t="s">
        <v>361</v>
      </c>
      <c r="D183" s="24" t="s">
        <v>726</v>
      </c>
      <c r="E183" s="24">
        <v>27</v>
      </c>
      <c r="F183" s="24" t="s">
        <v>5259</v>
      </c>
      <c r="G183" s="24" t="s">
        <v>5003</v>
      </c>
      <c r="H183" s="24" t="s">
        <v>5065</v>
      </c>
    </row>
    <row r="184" spans="1:8" ht="38.25">
      <c r="A184" s="24">
        <v>30</v>
      </c>
      <c r="B184" s="24" t="s">
        <v>5261</v>
      </c>
      <c r="C184" s="6" t="s">
        <v>361</v>
      </c>
      <c r="D184" s="24" t="s">
        <v>726</v>
      </c>
      <c r="E184" s="24">
        <v>30</v>
      </c>
      <c r="F184" s="24" t="s">
        <v>5262</v>
      </c>
      <c r="G184" s="24" t="s">
        <v>4999</v>
      </c>
      <c r="H184" s="24" t="s">
        <v>5065</v>
      </c>
    </row>
    <row r="185" spans="1:8" ht="38.25">
      <c r="A185" s="24">
        <v>31</v>
      </c>
      <c r="B185" s="24" t="s">
        <v>5264</v>
      </c>
      <c r="C185" s="6" t="s">
        <v>361</v>
      </c>
      <c r="D185" s="24" t="s">
        <v>726</v>
      </c>
      <c r="E185" s="24">
        <v>30</v>
      </c>
      <c r="F185" s="24" t="s">
        <v>5265</v>
      </c>
      <c r="G185" s="24" t="s">
        <v>5266</v>
      </c>
      <c r="H185" s="24" t="s">
        <v>5065</v>
      </c>
    </row>
    <row r="186" spans="1:8" ht="38.25">
      <c r="A186" s="24">
        <v>32</v>
      </c>
      <c r="B186" s="24" t="s">
        <v>4816</v>
      </c>
      <c r="C186" s="6" t="s">
        <v>361</v>
      </c>
      <c r="D186" s="24" t="s">
        <v>726</v>
      </c>
      <c r="E186" s="24">
        <v>30</v>
      </c>
      <c r="F186" s="24" t="s">
        <v>5268</v>
      </c>
      <c r="G186" s="24" t="s">
        <v>5269</v>
      </c>
      <c r="H186" s="24" t="s">
        <v>5065</v>
      </c>
    </row>
    <row r="187" spans="1:8" ht="38.25">
      <c r="A187" s="24">
        <v>33</v>
      </c>
      <c r="B187" s="24" t="s">
        <v>5271</v>
      </c>
      <c r="C187" s="6" t="s">
        <v>361</v>
      </c>
      <c r="D187" s="24" t="s">
        <v>726</v>
      </c>
      <c r="E187" s="24">
        <v>35</v>
      </c>
      <c r="F187" s="24" t="s">
        <v>5272</v>
      </c>
      <c r="G187" s="24" t="s">
        <v>5273</v>
      </c>
      <c r="H187" s="24" t="s">
        <v>5065</v>
      </c>
    </row>
    <row r="188" spans="1:8" ht="51">
      <c r="A188" s="24">
        <v>34</v>
      </c>
      <c r="B188" s="24" t="s">
        <v>5275</v>
      </c>
      <c r="C188" s="6" t="s">
        <v>361</v>
      </c>
      <c r="D188" s="24" t="s">
        <v>726</v>
      </c>
      <c r="E188" s="24">
        <v>44</v>
      </c>
      <c r="F188" s="24" t="s">
        <v>5276</v>
      </c>
      <c r="G188" s="24" t="s">
        <v>5277</v>
      </c>
      <c r="H188" s="24" t="s">
        <v>5065</v>
      </c>
    </row>
    <row r="189" spans="1:8" ht="63.75">
      <c r="A189" s="24">
        <v>35</v>
      </c>
      <c r="B189" s="24" t="s">
        <v>5279</v>
      </c>
      <c r="C189" s="6" t="s">
        <v>361</v>
      </c>
      <c r="D189" s="24" t="s">
        <v>726</v>
      </c>
      <c r="E189" s="24">
        <v>37</v>
      </c>
      <c r="F189" s="24" t="s">
        <v>5280</v>
      </c>
      <c r="G189" s="24" t="s">
        <v>5281</v>
      </c>
      <c r="H189" s="24" t="s">
        <v>5065</v>
      </c>
    </row>
    <row r="190" spans="1:8" ht="38.25">
      <c r="A190" s="24">
        <v>36</v>
      </c>
      <c r="B190" s="24" t="s">
        <v>5283</v>
      </c>
      <c r="C190" s="6" t="s">
        <v>361</v>
      </c>
      <c r="D190" s="24" t="s">
        <v>726</v>
      </c>
      <c r="E190" s="24">
        <v>55</v>
      </c>
      <c r="F190" s="24" t="s">
        <v>5284</v>
      </c>
      <c r="G190" s="24" t="s">
        <v>5273</v>
      </c>
      <c r="H190" s="24" t="s">
        <v>5065</v>
      </c>
    </row>
    <row r="191" spans="1:8" ht="38.25">
      <c r="A191" s="24">
        <v>37</v>
      </c>
      <c r="B191" s="24" t="s">
        <v>5286</v>
      </c>
      <c r="C191" s="6" t="s">
        <v>361</v>
      </c>
      <c r="D191" s="24" t="s">
        <v>726</v>
      </c>
      <c r="E191" s="24">
        <v>57</v>
      </c>
      <c r="F191" s="24" t="s">
        <v>5287</v>
      </c>
      <c r="G191" s="24" t="s">
        <v>5288</v>
      </c>
      <c r="H191" s="24" t="s">
        <v>5065</v>
      </c>
    </row>
    <row r="192" spans="1:8" ht="38.25">
      <c r="A192" s="24">
        <v>38</v>
      </c>
      <c r="B192" s="24" t="s">
        <v>5290</v>
      </c>
      <c r="C192" s="6" t="s">
        <v>361</v>
      </c>
      <c r="D192" s="24" t="s">
        <v>726</v>
      </c>
      <c r="E192" s="24">
        <v>62</v>
      </c>
      <c r="F192" s="24" t="s">
        <v>5291</v>
      </c>
      <c r="G192" s="24" t="s">
        <v>5288</v>
      </c>
      <c r="H192" s="24" t="s">
        <v>5292</v>
      </c>
    </row>
    <row r="193" spans="1:8" ht="38.25">
      <c r="A193" s="24">
        <v>39</v>
      </c>
      <c r="B193" s="24" t="s">
        <v>5286</v>
      </c>
      <c r="C193" s="6" t="s">
        <v>361</v>
      </c>
      <c r="D193" s="24" t="s">
        <v>726</v>
      </c>
      <c r="E193" s="24">
        <v>63</v>
      </c>
      <c r="F193" s="24" t="s">
        <v>5287</v>
      </c>
      <c r="G193" s="24" t="s">
        <v>5294</v>
      </c>
      <c r="H193" s="24" t="s">
        <v>5065</v>
      </c>
    </row>
    <row r="194" spans="1:8" ht="38.25">
      <c r="A194" s="24">
        <v>40</v>
      </c>
      <c r="B194" s="24" t="s">
        <v>4835</v>
      </c>
      <c r="C194" s="6" t="s">
        <v>361</v>
      </c>
      <c r="D194" s="24" t="s">
        <v>726</v>
      </c>
      <c r="E194" s="24">
        <v>69</v>
      </c>
      <c r="F194" s="24" t="s">
        <v>5296</v>
      </c>
      <c r="G194" s="24" t="s">
        <v>5297</v>
      </c>
      <c r="H194" s="24" t="s">
        <v>5298</v>
      </c>
    </row>
    <row r="195" spans="1:8" ht="38.25">
      <c r="A195" s="24">
        <v>41</v>
      </c>
      <c r="B195" s="24" t="s">
        <v>5300</v>
      </c>
      <c r="C195" s="6" t="s">
        <v>361</v>
      </c>
      <c r="D195" s="24" t="s">
        <v>726</v>
      </c>
      <c r="E195" s="24">
        <v>70</v>
      </c>
      <c r="F195" s="24" t="s">
        <v>5301</v>
      </c>
      <c r="G195" s="24" t="s">
        <v>5302</v>
      </c>
      <c r="H195" s="24" t="s">
        <v>5065</v>
      </c>
    </row>
    <row r="196" spans="1:8" ht="38.25">
      <c r="A196" s="24">
        <v>42</v>
      </c>
      <c r="B196" s="24" t="s">
        <v>5304</v>
      </c>
      <c r="C196" s="6" t="s">
        <v>361</v>
      </c>
      <c r="D196" s="24" t="s">
        <v>726</v>
      </c>
      <c r="E196" s="24">
        <v>87</v>
      </c>
      <c r="F196" s="24" t="s">
        <v>5305</v>
      </c>
      <c r="G196" s="24" t="s">
        <v>5297</v>
      </c>
      <c r="H196" s="24" t="s">
        <v>5292</v>
      </c>
    </row>
    <row r="197" spans="1:8" ht="38.25">
      <c r="A197" s="24">
        <v>43</v>
      </c>
      <c r="B197" s="24" t="s">
        <v>5307</v>
      </c>
      <c r="C197" s="6" t="s">
        <v>361</v>
      </c>
      <c r="D197" s="24" t="s">
        <v>726</v>
      </c>
      <c r="E197" s="24">
        <v>2</v>
      </c>
      <c r="F197" s="24" t="s">
        <v>5309</v>
      </c>
      <c r="G197" s="24" t="s">
        <v>5310</v>
      </c>
      <c r="H197" s="24" t="s">
        <v>5065</v>
      </c>
    </row>
    <row r="198" spans="1:8">
      <c r="A198" s="327">
        <v>43</v>
      </c>
      <c r="B198" s="327" t="s">
        <v>2592</v>
      </c>
      <c r="C198" s="331">
        <v>43</v>
      </c>
      <c r="D198" s="327"/>
      <c r="E198" s="327">
        <f>SUM(E155:E197)</f>
        <v>939.9</v>
      </c>
      <c r="F198" s="327"/>
      <c r="G198" s="327"/>
      <c r="H198" s="327"/>
    </row>
    <row r="199" spans="1:8" ht="38.25">
      <c r="A199" s="24">
        <v>1</v>
      </c>
      <c r="B199" s="24" t="s">
        <v>5311</v>
      </c>
      <c r="C199" s="6" t="s">
        <v>361</v>
      </c>
      <c r="D199" s="24" t="s">
        <v>446</v>
      </c>
      <c r="E199" s="24">
        <v>12</v>
      </c>
      <c r="F199" s="24" t="s">
        <v>5312</v>
      </c>
      <c r="G199" s="24" t="s">
        <v>5313</v>
      </c>
      <c r="H199" s="24" t="s">
        <v>4805</v>
      </c>
    </row>
    <row r="200" spans="1:8" ht="38.25">
      <c r="A200" s="24">
        <v>2</v>
      </c>
      <c r="B200" s="24" t="s">
        <v>5314</v>
      </c>
      <c r="C200" s="6" t="s">
        <v>361</v>
      </c>
      <c r="D200" s="24" t="s">
        <v>446</v>
      </c>
      <c r="E200" s="24">
        <v>23</v>
      </c>
      <c r="F200" s="24" t="s">
        <v>5315</v>
      </c>
      <c r="G200" s="24" t="s">
        <v>5316</v>
      </c>
      <c r="H200" s="24" t="s">
        <v>5317</v>
      </c>
    </row>
    <row r="201" spans="1:8" ht="51">
      <c r="A201" s="24">
        <v>3</v>
      </c>
      <c r="B201" s="24" t="s">
        <v>5318</v>
      </c>
      <c r="C201" s="6" t="s">
        <v>361</v>
      </c>
      <c r="D201" s="24" t="s">
        <v>446</v>
      </c>
      <c r="E201" s="24">
        <v>33.700000000000003</v>
      </c>
      <c r="F201" s="24" t="s">
        <v>5319</v>
      </c>
      <c r="G201" s="24" t="s">
        <v>4970</v>
      </c>
      <c r="H201" s="24" t="s">
        <v>5320</v>
      </c>
    </row>
    <row r="202" spans="1:8" ht="51">
      <c r="A202" s="24">
        <v>4</v>
      </c>
      <c r="B202" s="24" t="s">
        <v>5321</v>
      </c>
      <c r="C202" s="6" t="s">
        <v>361</v>
      </c>
      <c r="D202" s="24" t="s">
        <v>446</v>
      </c>
      <c r="E202" s="24">
        <v>142.9</v>
      </c>
      <c r="F202" s="24" t="s">
        <v>5322</v>
      </c>
      <c r="G202" s="24" t="s">
        <v>5323</v>
      </c>
      <c r="H202" s="24" t="s">
        <v>5324</v>
      </c>
    </row>
    <row r="203" spans="1:8">
      <c r="A203" s="327">
        <v>4</v>
      </c>
      <c r="B203" s="327" t="s">
        <v>449</v>
      </c>
      <c r="C203" s="331">
        <v>4</v>
      </c>
      <c r="D203" s="327"/>
      <c r="E203" s="327">
        <f>SUM(E199:E202)</f>
        <v>211.60000000000002</v>
      </c>
      <c r="F203" s="327"/>
      <c r="G203" s="327"/>
      <c r="H203" s="327"/>
    </row>
    <row r="204" spans="1:8" ht="38.25">
      <c r="A204" s="24" t="s">
        <v>5161</v>
      </c>
      <c r="B204" s="24" t="s">
        <v>5325</v>
      </c>
      <c r="C204" s="6" t="s">
        <v>361</v>
      </c>
      <c r="D204" s="24" t="s">
        <v>362</v>
      </c>
      <c r="E204" s="24">
        <v>7</v>
      </c>
      <c r="F204" s="24" t="s">
        <v>5326</v>
      </c>
      <c r="G204" s="24" t="s">
        <v>5327</v>
      </c>
      <c r="H204" s="24" t="s">
        <v>5328</v>
      </c>
    </row>
    <row r="205" spans="1:8" ht="38.25">
      <c r="A205" s="24" t="s">
        <v>5165</v>
      </c>
      <c r="B205" s="24" t="s">
        <v>5329</v>
      </c>
      <c r="C205" s="6" t="s">
        <v>361</v>
      </c>
      <c r="D205" s="24" t="s">
        <v>362</v>
      </c>
      <c r="E205" s="24">
        <v>12.77</v>
      </c>
      <c r="F205" s="24" t="s">
        <v>5330</v>
      </c>
      <c r="G205" s="24" t="s">
        <v>5331</v>
      </c>
      <c r="H205" s="24" t="s">
        <v>5332</v>
      </c>
    </row>
    <row r="206" spans="1:8" ht="38.25">
      <c r="A206" s="24" t="s">
        <v>5168</v>
      </c>
      <c r="B206" s="24" t="s">
        <v>5333</v>
      </c>
      <c r="C206" s="6" t="s">
        <v>361</v>
      </c>
      <c r="D206" s="24" t="s">
        <v>362</v>
      </c>
      <c r="E206" s="24">
        <v>16.8</v>
      </c>
      <c r="F206" s="24" t="s">
        <v>5334</v>
      </c>
      <c r="G206" s="24" t="s">
        <v>2803</v>
      </c>
      <c r="H206" s="24" t="s">
        <v>5328</v>
      </c>
    </row>
    <row r="207" spans="1:8" ht="38.25">
      <c r="A207" s="24" t="s">
        <v>5171</v>
      </c>
      <c r="B207" s="24" t="s">
        <v>5335</v>
      </c>
      <c r="C207" s="6" t="s">
        <v>361</v>
      </c>
      <c r="D207" s="24" t="s">
        <v>362</v>
      </c>
      <c r="E207" s="24">
        <v>18</v>
      </c>
      <c r="F207" s="24" t="s">
        <v>5336</v>
      </c>
      <c r="G207" s="24" t="s">
        <v>2803</v>
      </c>
      <c r="H207" s="24" t="s">
        <v>5328</v>
      </c>
    </row>
    <row r="208" spans="1:8" ht="63.75">
      <c r="A208" s="24" t="s">
        <v>5174</v>
      </c>
      <c r="B208" s="24" t="s">
        <v>5337</v>
      </c>
      <c r="C208" s="6" t="s">
        <v>361</v>
      </c>
      <c r="D208" s="24" t="s">
        <v>362</v>
      </c>
      <c r="E208" s="24">
        <v>27</v>
      </c>
      <c r="F208" s="24" t="s">
        <v>5338</v>
      </c>
      <c r="G208" s="24" t="s">
        <v>5339</v>
      </c>
      <c r="H208" s="24" t="s">
        <v>5340</v>
      </c>
    </row>
    <row r="209" spans="1:8" ht="38.25">
      <c r="A209" s="24" t="s">
        <v>5341</v>
      </c>
      <c r="B209" s="24" t="s">
        <v>4825</v>
      </c>
      <c r="C209" s="6" t="s">
        <v>361</v>
      </c>
      <c r="D209" s="24" t="s">
        <v>362</v>
      </c>
      <c r="E209" s="24">
        <v>21.8</v>
      </c>
      <c r="F209" s="24" t="s">
        <v>5342</v>
      </c>
      <c r="G209" s="24" t="s">
        <v>5343</v>
      </c>
      <c r="H209" s="24" t="s">
        <v>4805</v>
      </c>
    </row>
    <row r="210" spans="1:8" ht="63.75">
      <c r="A210" s="24" t="s">
        <v>5344</v>
      </c>
      <c r="B210" s="24" t="s">
        <v>5345</v>
      </c>
      <c r="C210" s="6" t="s">
        <v>361</v>
      </c>
      <c r="D210" s="24" t="s">
        <v>362</v>
      </c>
      <c r="E210" s="24">
        <v>30</v>
      </c>
      <c r="F210" s="24" t="s">
        <v>5346</v>
      </c>
      <c r="G210" s="24" t="s">
        <v>5347</v>
      </c>
      <c r="H210" s="24" t="s">
        <v>5348</v>
      </c>
    </row>
    <row r="211" spans="1:8" ht="38.25">
      <c r="A211" s="24" t="s">
        <v>5184</v>
      </c>
      <c r="B211" s="24" t="s">
        <v>5349</v>
      </c>
      <c r="C211" s="6" t="s">
        <v>361</v>
      </c>
      <c r="D211" s="24" t="s">
        <v>362</v>
      </c>
      <c r="E211" s="24">
        <v>30.2</v>
      </c>
      <c r="F211" s="24" t="s">
        <v>5350</v>
      </c>
      <c r="G211" s="24" t="s">
        <v>5351</v>
      </c>
      <c r="H211" s="24" t="s">
        <v>5332</v>
      </c>
    </row>
    <row r="212" spans="1:8" ht="38.25">
      <c r="A212" s="24" t="s">
        <v>5188</v>
      </c>
      <c r="B212" s="24" t="s">
        <v>5352</v>
      </c>
      <c r="C212" s="6" t="s">
        <v>361</v>
      </c>
      <c r="D212" s="24" t="s">
        <v>362</v>
      </c>
      <c r="E212" s="24">
        <v>37</v>
      </c>
      <c r="F212" s="24" t="s">
        <v>5353</v>
      </c>
      <c r="G212" s="24" t="s">
        <v>5039</v>
      </c>
      <c r="H212" s="24" t="s">
        <v>4805</v>
      </c>
    </row>
    <row r="213" spans="1:8" ht="51">
      <c r="A213" s="24" t="s">
        <v>5190</v>
      </c>
      <c r="B213" s="24" t="s">
        <v>5354</v>
      </c>
      <c r="C213" s="6" t="s">
        <v>361</v>
      </c>
      <c r="D213" s="24" t="s">
        <v>362</v>
      </c>
      <c r="E213" s="24">
        <v>40</v>
      </c>
      <c r="F213" s="24" t="s">
        <v>5355</v>
      </c>
      <c r="G213" s="24" t="s">
        <v>5356</v>
      </c>
      <c r="H213" s="24" t="s">
        <v>5332</v>
      </c>
    </row>
    <row r="214" spans="1:8" ht="63.75">
      <c r="A214" s="24" t="s">
        <v>5193</v>
      </c>
      <c r="B214" s="24" t="s">
        <v>5357</v>
      </c>
      <c r="C214" s="6" t="s">
        <v>361</v>
      </c>
      <c r="D214" s="24" t="s">
        <v>362</v>
      </c>
      <c r="E214" s="24">
        <v>43.7</v>
      </c>
      <c r="F214" s="24" t="s">
        <v>5358</v>
      </c>
      <c r="G214" s="24" t="s">
        <v>5359</v>
      </c>
      <c r="H214" s="24" t="s">
        <v>5360</v>
      </c>
    </row>
    <row r="215" spans="1:8" ht="76.5">
      <c r="A215" s="24" t="s">
        <v>5196</v>
      </c>
      <c r="B215" s="24" t="s">
        <v>5361</v>
      </c>
      <c r="C215" s="6" t="s">
        <v>361</v>
      </c>
      <c r="D215" s="24" t="s">
        <v>362</v>
      </c>
      <c r="E215" s="24">
        <v>45.9</v>
      </c>
      <c r="F215" s="24" t="s">
        <v>5362</v>
      </c>
      <c r="G215" s="24" t="s">
        <v>5363</v>
      </c>
      <c r="H215" s="24" t="s">
        <v>5364</v>
      </c>
    </row>
    <row r="216" spans="1:8" ht="38.25">
      <c r="A216" s="24" t="s">
        <v>5199</v>
      </c>
      <c r="B216" s="24" t="s">
        <v>5365</v>
      </c>
      <c r="C216" s="6" t="s">
        <v>361</v>
      </c>
      <c r="D216" s="24" t="s">
        <v>362</v>
      </c>
      <c r="E216" s="24">
        <v>49</v>
      </c>
      <c r="F216" s="24" t="s">
        <v>5366</v>
      </c>
      <c r="G216" s="24" t="s">
        <v>5327</v>
      </c>
      <c r="H216" s="24" t="s">
        <v>5328</v>
      </c>
    </row>
    <row r="217" spans="1:8" ht="38.25">
      <c r="A217" s="24" t="s">
        <v>5203</v>
      </c>
      <c r="B217" s="24" t="s">
        <v>5367</v>
      </c>
      <c r="C217" s="6" t="s">
        <v>361</v>
      </c>
      <c r="D217" s="24" t="s">
        <v>362</v>
      </c>
      <c r="E217" s="24">
        <v>55.2</v>
      </c>
      <c r="F217" s="24" t="s">
        <v>5368</v>
      </c>
      <c r="G217" s="24" t="s">
        <v>4846</v>
      </c>
      <c r="H217" s="24" t="s">
        <v>5332</v>
      </c>
    </row>
    <row r="218" spans="1:8" ht="51">
      <c r="A218" s="24" t="s">
        <v>5207</v>
      </c>
      <c r="B218" s="24" t="s">
        <v>5369</v>
      </c>
      <c r="C218" s="6" t="s">
        <v>361</v>
      </c>
      <c r="D218" s="24" t="s">
        <v>362</v>
      </c>
      <c r="E218" s="24">
        <v>60</v>
      </c>
      <c r="F218" s="24" t="s">
        <v>5370</v>
      </c>
      <c r="G218" s="24" t="s">
        <v>5371</v>
      </c>
      <c r="H218" s="24" t="s">
        <v>5372</v>
      </c>
    </row>
    <row r="219" spans="1:8" ht="63.75">
      <c r="A219" s="24" t="s">
        <v>5211</v>
      </c>
      <c r="B219" s="24" t="s">
        <v>5373</v>
      </c>
      <c r="C219" s="6" t="s">
        <v>361</v>
      </c>
      <c r="D219" s="24" t="s">
        <v>362</v>
      </c>
      <c r="E219" s="24">
        <v>67.2</v>
      </c>
      <c r="F219" s="24" t="s">
        <v>5374</v>
      </c>
      <c r="G219" s="24" t="s">
        <v>5375</v>
      </c>
      <c r="H219" s="24" t="s">
        <v>5340</v>
      </c>
    </row>
    <row r="220" spans="1:8" ht="51">
      <c r="A220" s="24" t="s">
        <v>5214</v>
      </c>
      <c r="B220" s="24" t="s">
        <v>5376</v>
      </c>
      <c r="C220" s="6" t="s">
        <v>361</v>
      </c>
      <c r="D220" s="24" t="s">
        <v>362</v>
      </c>
      <c r="E220" s="24">
        <v>68</v>
      </c>
      <c r="F220" s="24" t="s">
        <v>5377</v>
      </c>
      <c r="G220" s="24" t="s">
        <v>5378</v>
      </c>
      <c r="H220" s="24" t="s">
        <v>5065</v>
      </c>
    </row>
    <row r="221" spans="1:8" ht="63.75">
      <c r="A221" s="24" t="s">
        <v>5218</v>
      </c>
      <c r="B221" s="24" t="s">
        <v>5379</v>
      </c>
      <c r="C221" s="6" t="s">
        <v>361</v>
      </c>
      <c r="D221" s="24" t="s">
        <v>362</v>
      </c>
      <c r="E221" s="24">
        <v>69.2</v>
      </c>
      <c r="F221" s="24" t="s">
        <v>5380</v>
      </c>
      <c r="G221" s="24" t="s">
        <v>5381</v>
      </c>
      <c r="H221" s="24" t="s">
        <v>5340</v>
      </c>
    </row>
    <row r="222" spans="1:8" ht="63.75">
      <c r="A222" s="24" t="s">
        <v>5221</v>
      </c>
      <c r="B222" s="24" t="s">
        <v>5382</v>
      </c>
      <c r="C222" s="6" t="s">
        <v>361</v>
      </c>
      <c r="D222" s="24" t="s">
        <v>362</v>
      </c>
      <c r="E222" s="24">
        <v>71.3</v>
      </c>
      <c r="F222" s="24" t="s">
        <v>5383</v>
      </c>
      <c r="G222" s="24" t="s">
        <v>4874</v>
      </c>
      <c r="H222" s="24" t="s">
        <v>5340</v>
      </c>
    </row>
    <row r="223" spans="1:8" ht="38.25">
      <c r="A223" s="24" t="s">
        <v>5225</v>
      </c>
      <c r="B223" s="24" t="s">
        <v>5384</v>
      </c>
      <c r="C223" s="6" t="s">
        <v>361</v>
      </c>
      <c r="D223" s="24" t="s">
        <v>362</v>
      </c>
      <c r="E223" s="24">
        <v>76</v>
      </c>
      <c r="F223" s="24" t="s">
        <v>5385</v>
      </c>
      <c r="G223" s="24" t="s">
        <v>5386</v>
      </c>
      <c r="H223" s="24" t="s">
        <v>5065</v>
      </c>
    </row>
    <row r="224" spans="1:8" ht="38.25">
      <c r="A224" s="24" t="s">
        <v>5229</v>
      </c>
      <c r="B224" s="24" t="s">
        <v>5387</v>
      </c>
      <c r="C224" s="6" t="s">
        <v>361</v>
      </c>
      <c r="D224" s="24" t="s">
        <v>362</v>
      </c>
      <c r="E224" s="24">
        <v>78.7</v>
      </c>
      <c r="F224" s="24" t="s">
        <v>5388</v>
      </c>
      <c r="G224" s="24" t="s">
        <v>5327</v>
      </c>
      <c r="H224" s="24" t="s">
        <v>5328</v>
      </c>
    </row>
    <row r="225" spans="1:8" ht="38.25">
      <c r="A225" s="24" t="s">
        <v>5233</v>
      </c>
      <c r="B225" s="24" t="s">
        <v>5389</v>
      </c>
      <c r="C225" s="6" t="s">
        <v>361</v>
      </c>
      <c r="D225" s="24" t="s">
        <v>362</v>
      </c>
      <c r="E225" s="24">
        <v>86</v>
      </c>
      <c r="F225" s="24" t="s">
        <v>5390</v>
      </c>
      <c r="G225" s="24" t="s">
        <v>5391</v>
      </c>
      <c r="H225" s="24" t="s">
        <v>5392</v>
      </c>
    </row>
    <row r="226" spans="1:8" ht="76.5">
      <c r="A226" s="24" t="s">
        <v>5235</v>
      </c>
      <c r="B226" s="24" t="s">
        <v>5393</v>
      </c>
      <c r="C226" s="6" t="s">
        <v>361</v>
      </c>
      <c r="D226" s="24" t="s">
        <v>362</v>
      </c>
      <c r="E226" s="24">
        <v>90</v>
      </c>
      <c r="F226" s="24" t="s">
        <v>5394</v>
      </c>
      <c r="G226" s="24" t="s">
        <v>5378</v>
      </c>
      <c r="H226" s="24" t="s">
        <v>5395</v>
      </c>
    </row>
    <row r="227" spans="1:8" ht="51">
      <c r="A227" s="24" t="s">
        <v>5237</v>
      </c>
      <c r="B227" s="24" t="s">
        <v>5396</v>
      </c>
      <c r="C227" s="6" t="s">
        <v>361</v>
      </c>
      <c r="D227" s="24" t="s">
        <v>362</v>
      </c>
      <c r="E227" s="24">
        <v>90</v>
      </c>
      <c r="F227" s="24" t="s">
        <v>5397</v>
      </c>
      <c r="G227" s="24" t="s">
        <v>5398</v>
      </c>
      <c r="H227" s="24" t="s">
        <v>5399</v>
      </c>
    </row>
    <row r="228" spans="1:8" ht="38.25">
      <c r="A228" s="24" t="s">
        <v>5241</v>
      </c>
      <c r="B228" s="24" t="s">
        <v>5400</v>
      </c>
      <c r="C228" s="6" t="s">
        <v>361</v>
      </c>
      <c r="D228" s="24" t="s">
        <v>362</v>
      </c>
      <c r="E228" s="24">
        <v>96</v>
      </c>
      <c r="F228" s="24" t="s">
        <v>5401</v>
      </c>
      <c r="G228" s="24" t="s">
        <v>5339</v>
      </c>
      <c r="H228" s="24" t="s">
        <v>5065</v>
      </c>
    </row>
    <row r="229" spans="1:8" ht="51">
      <c r="A229" s="24" t="s">
        <v>5245</v>
      </c>
      <c r="B229" s="24" t="s">
        <v>5402</v>
      </c>
      <c r="C229" s="6" t="s">
        <v>361</v>
      </c>
      <c r="D229" s="24" t="s">
        <v>362</v>
      </c>
      <c r="E229" s="24">
        <v>98</v>
      </c>
      <c r="F229" s="24" t="s">
        <v>5403</v>
      </c>
      <c r="G229" s="24" t="s">
        <v>5404</v>
      </c>
      <c r="H229" s="24" t="s">
        <v>5065</v>
      </c>
    </row>
    <row r="230" spans="1:8" ht="51">
      <c r="A230" s="24" t="s">
        <v>5249</v>
      </c>
      <c r="B230" s="24" t="s">
        <v>5405</v>
      </c>
      <c r="C230" s="6" t="s">
        <v>361</v>
      </c>
      <c r="D230" s="24" t="s">
        <v>362</v>
      </c>
      <c r="E230" s="24">
        <v>103</v>
      </c>
      <c r="F230" s="24" t="s">
        <v>5406</v>
      </c>
      <c r="G230" s="24" t="s">
        <v>5343</v>
      </c>
      <c r="H230" s="24" t="s">
        <v>5392</v>
      </c>
    </row>
    <row r="231" spans="1:8" ht="38.25">
      <c r="A231" s="24" t="s">
        <v>5253</v>
      </c>
      <c r="B231" s="24" t="s">
        <v>5407</v>
      </c>
      <c r="C231" s="6" t="s">
        <v>361</v>
      </c>
      <c r="D231" s="24" t="s">
        <v>362</v>
      </c>
      <c r="E231" s="24">
        <v>112.6</v>
      </c>
      <c r="F231" s="24" t="s">
        <v>5408</v>
      </c>
      <c r="G231" s="24" t="s">
        <v>5327</v>
      </c>
      <c r="H231" s="24" t="s">
        <v>5328</v>
      </c>
    </row>
    <row r="232" spans="1:8" ht="38.25">
      <c r="A232" s="24" t="s">
        <v>5257</v>
      </c>
      <c r="B232" s="24" t="s">
        <v>5409</v>
      </c>
      <c r="C232" s="6" t="s">
        <v>361</v>
      </c>
      <c r="D232" s="24" t="s">
        <v>362</v>
      </c>
      <c r="E232" s="24">
        <v>113.4</v>
      </c>
      <c r="F232" s="24" t="s">
        <v>5410</v>
      </c>
      <c r="G232" s="24" t="s">
        <v>5124</v>
      </c>
      <c r="H232" s="24" t="s">
        <v>4805</v>
      </c>
    </row>
    <row r="233" spans="1:8" ht="51">
      <c r="A233" s="24" t="s">
        <v>5260</v>
      </c>
      <c r="B233" s="24" t="s">
        <v>5411</v>
      </c>
      <c r="C233" s="6" t="s">
        <v>361</v>
      </c>
      <c r="D233" s="24" t="s">
        <v>362</v>
      </c>
      <c r="E233" s="24">
        <v>117</v>
      </c>
      <c r="F233" s="24" t="s">
        <v>5412</v>
      </c>
      <c r="G233" s="24" t="s">
        <v>5413</v>
      </c>
      <c r="H233" s="24" t="s">
        <v>4805</v>
      </c>
    </row>
    <row r="234" spans="1:8" ht="38.25">
      <c r="A234" s="24" t="s">
        <v>5263</v>
      </c>
      <c r="B234" s="24" t="s">
        <v>5414</v>
      </c>
      <c r="C234" s="6" t="s">
        <v>361</v>
      </c>
      <c r="D234" s="24" t="s">
        <v>362</v>
      </c>
      <c r="E234" s="24">
        <v>128.85</v>
      </c>
      <c r="F234" s="24" t="s">
        <v>5415</v>
      </c>
      <c r="G234" s="24" t="s">
        <v>5391</v>
      </c>
      <c r="H234" s="24" t="s">
        <v>5416</v>
      </c>
    </row>
    <row r="235" spans="1:8" ht="38.25">
      <c r="A235" s="24" t="s">
        <v>5267</v>
      </c>
      <c r="B235" s="24" t="s">
        <v>5417</v>
      </c>
      <c r="C235" s="6" t="s">
        <v>361</v>
      </c>
      <c r="D235" s="24" t="s">
        <v>362</v>
      </c>
      <c r="E235" s="24">
        <v>135.1</v>
      </c>
      <c r="F235" s="24" t="s">
        <v>5418</v>
      </c>
      <c r="G235" s="24" t="s">
        <v>5327</v>
      </c>
      <c r="H235" s="24" t="s">
        <v>5328</v>
      </c>
    </row>
    <row r="236" spans="1:8" ht="51">
      <c r="A236" s="24" t="s">
        <v>5270</v>
      </c>
      <c r="B236" s="24" t="s">
        <v>5419</v>
      </c>
      <c r="C236" s="6" t="s">
        <v>361</v>
      </c>
      <c r="D236" s="24" t="s">
        <v>362</v>
      </c>
      <c r="E236" s="24">
        <v>140</v>
      </c>
      <c r="F236" s="24" t="s">
        <v>5420</v>
      </c>
      <c r="G236" s="24" t="s">
        <v>5339</v>
      </c>
      <c r="H236" s="24" t="s">
        <v>5065</v>
      </c>
    </row>
    <row r="237" spans="1:8" ht="102">
      <c r="A237" s="24" t="s">
        <v>5274</v>
      </c>
      <c r="B237" s="24" t="s">
        <v>5421</v>
      </c>
      <c r="C237" s="6" t="s">
        <v>361</v>
      </c>
      <c r="D237" s="24" t="s">
        <v>362</v>
      </c>
      <c r="E237" s="24">
        <v>154</v>
      </c>
      <c r="F237" s="24" t="s">
        <v>5422</v>
      </c>
      <c r="G237" s="24" t="s">
        <v>5423</v>
      </c>
      <c r="H237" s="24" t="s">
        <v>5424</v>
      </c>
    </row>
    <row r="238" spans="1:8" ht="38.25">
      <c r="A238" s="24" t="s">
        <v>5278</v>
      </c>
      <c r="B238" s="24" t="s">
        <v>5425</v>
      </c>
      <c r="C238" s="6" t="s">
        <v>361</v>
      </c>
      <c r="D238" s="24" t="s">
        <v>362</v>
      </c>
      <c r="E238" s="24">
        <v>185.8</v>
      </c>
      <c r="F238" s="24" t="s">
        <v>5426</v>
      </c>
      <c r="G238" s="24" t="s">
        <v>5413</v>
      </c>
      <c r="H238" s="24" t="s">
        <v>5392</v>
      </c>
    </row>
    <row r="239" spans="1:8" ht="51">
      <c r="A239" s="24" t="s">
        <v>5282</v>
      </c>
      <c r="B239" s="24" t="s">
        <v>5427</v>
      </c>
      <c r="C239" s="6" t="s">
        <v>361</v>
      </c>
      <c r="D239" s="24" t="s">
        <v>362</v>
      </c>
      <c r="E239" s="24">
        <v>200</v>
      </c>
      <c r="F239" s="24" t="s">
        <v>5428</v>
      </c>
      <c r="G239" s="24" t="s">
        <v>5429</v>
      </c>
      <c r="H239" s="24" t="s">
        <v>5430</v>
      </c>
    </row>
    <row r="240" spans="1:8" ht="51">
      <c r="A240" s="24" t="s">
        <v>5285</v>
      </c>
      <c r="B240" s="24" t="s">
        <v>5431</v>
      </c>
      <c r="C240" s="6" t="s">
        <v>361</v>
      </c>
      <c r="D240" s="24" t="s">
        <v>362</v>
      </c>
      <c r="E240" s="24">
        <v>210</v>
      </c>
      <c r="F240" s="24" t="s">
        <v>5432</v>
      </c>
      <c r="G240" s="24" t="s">
        <v>5114</v>
      </c>
      <c r="H240" s="24" t="s">
        <v>5065</v>
      </c>
    </row>
    <row r="241" spans="1:8" ht="38.25">
      <c r="A241" s="24" t="s">
        <v>5289</v>
      </c>
      <c r="B241" s="24" t="s">
        <v>5433</v>
      </c>
      <c r="C241" s="6" t="s">
        <v>361</v>
      </c>
      <c r="D241" s="24" t="s">
        <v>362</v>
      </c>
      <c r="E241" s="24">
        <v>215</v>
      </c>
      <c r="F241" s="24" t="s">
        <v>5434</v>
      </c>
      <c r="G241" s="24" t="s">
        <v>5339</v>
      </c>
      <c r="H241" s="24" t="s">
        <v>5065</v>
      </c>
    </row>
    <row r="242" spans="1:8" ht="63.75">
      <c r="A242" s="24" t="s">
        <v>5293</v>
      </c>
      <c r="B242" s="24" t="s">
        <v>5435</v>
      </c>
      <c r="C242" s="6" t="s">
        <v>361</v>
      </c>
      <c r="D242" s="24" t="s">
        <v>362</v>
      </c>
      <c r="E242" s="24">
        <v>221</v>
      </c>
      <c r="F242" s="24" t="s">
        <v>5436</v>
      </c>
      <c r="G242" s="24" t="s">
        <v>5437</v>
      </c>
      <c r="H242" s="24" t="s">
        <v>4805</v>
      </c>
    </row>
    <row r="243" spans="1:8" ht="51">
      <c r="A243" s="24" t="s">
        <v>5295</v>
      </c>
      <c r="B243" s="24" t="s">
        <v>5438</v>
      </c>
      <c r="C243" s="6" t="s">
        <v>361</v>
      </c>
      <c r="D243" s="24" t="s">
        <v>362</v>
      </c>
      <c r="E243" s="24">
        <v>239</v>
      </c>
      <c r="F243" s="24" t="s">
        <v>5439</v>
      </c>
      <c r="G243" s="24" t="s">
        <v>5378</v>
      </c>
      <c r="H243" s="24" t="s">
        <v>5328</v>
      </c>
    </row>
    <row r="244" spans="1:8" ht="63.75">
      <c r="A244" s="24" t="s">
        <v>5299</v>
      </c>
      <c r="B244" s="24" t="s">
        <v>5440</v>
      </c>
      <c r="C244" s="6" t="s">
        <v>361</v>
      </c>
      <c r="D244" s="24" t="s">
        <v>362</v>
      </c>
      <c r="E244" s="24">
        <v>250</v>
      </c>
      <c r="F244" s="24" t="s">
        <v>5441</v>
      </c>
      <c r="G244" s="24" t="s">
        <v>5442</v>
      </c>
      <c r="H244" s="24" t="s">
        <v>5065</v>
      </c>
    </row>
    <row r="245" spans="1:8" ht="51">
      <c r="A245" s="24" t="s">
        <v>5303</v>
      </c>
      <c r="B245" s="24" t="s">
        <v>5443</v>
      </c>
      <c r="C245" s="6" t="s">
        <v>361</v>
      </c>
      <c r="D245" s="24" t="s">
        <v>362</v>
      </c>
      <c r="E245" s="24">
        <v>343</v>
      </c>
      <c r="F245" s="24" t="s">
        <v>5444</v>
      </c>
      <c r="G245" s="24" t="s">
        <v>5445</v>
      </c>
      <c r="H245" s="24" t="s">
        <v>4805</v>
      </c>
    </row>
    <row r="246" spans="1:8" ht="89.25">
      <c r="A246" s="24" t="s">
        <v>5306</v>
      </c>
      <c r="B246" s="24" t="s">
        <v>5446</v>
      </c>
      <c r="C246" s="6" t="s">
        <v>361</v>
      </c>
      <c r="D246" s="24" t="s">
        <v>362</v>
      </c>
      <c r="E246" s="24">
        <v>354</v>
      </c>
      <c r="F246" s="24" t="s">
        <v>5447</v>
      </c>
      <c r="G246" s="24" t="s">
        <v>5339</v>
      </c>
      <c r="H246" s="24" t="s">
        <v>5065</v>
      </c>
    </row>
    <row r="247" spans="1:8" ht="51">
      <c r="A247" s="24" t="s">
        <v>5308</v>
      </c>
      <c r="B247" s="24" t="s">
        <v>5448</v>
      </c>
      <c r="C247" s="6" t="s">
        <v>361</v>
      </c>
      <c r="D247" s="24" t="s">
        <v>362</v>
      </c>
      <c r="E247" s="24">
        <v>700</v>
      </c>
      <c r="F247" s="24" t="s">
        <v>5449</v>
      </c>
      <c r="G247" s="24" t="s">
        <v>5450</v>
      </c>
      <c r="H247" s="24" t="s">
        <v>5065</v>
      </c>
    </row>
    <row r="248" spans="1:8" ht="76.5">
      <c r="A248" s="24" t="s">
        <v>5451</v>
      </c>
      <c r="B248" s="24" t="s">
        <v>5452</v>
      </c>
      <c r="C248" s="6" t="s">
        <v>361</v>
      </c>
      <c r="D248" s="24" t="s">
        <v>362</v>
      </c>
      <c r="E248" s="24">
        <v>797.3</v>
      </c>
      <c r="F248" s="24" t="s">
        <v>5453</v>
      </c>
      <c r="G248" s="24" t="s">
        <v>5378</v>
      </c>
      <c r="H248" s="24" t="s">
        <v>5328</v>
      </c>
    </row>
    <row r="249" spans="1:8" ht="38.25">
      <c r="A249" s="24" t="s">
        <v>5454</v>
      </c>
      <c r="B249" s="24" t="s">
        <v>5455</v>
      </c>
      <c r="C249" s="6" t="s">
        <v>361</v>
      </c>
      <c r="D249" s="24" t="s">
        <v>362</v>
      </c>
      <c r="E249" s="24">
        <v>800</v>
      </c>
      <c r="F249" s="24" t="s">
        <v>5456</v>
      </c>
      <c r="G249" s="24" t="s">
        <v>5457</v>
      </c>
      <c r="H249" s="24" t="s">
        <v>5065</v>
      </c>
    </row>
    <row r="250" spans="1:8" ht="51">
      <c r="A250" s="24" t="s">
        <v>5458</v>
      </c>
      <c r="B250" s="24" t="s">
        <v>5459</v>
      </c>
      <c r="C250" s="6" t="s">
        <v>361</v>
      </c>
      <c r="D250" s="24" t="s">
        <v>362</v>
      </c>
      <c r="E250" s="24">
        <v>800</v>
      </c>
      <c r="F250" s="24" t="s">
        <v>5460</v>
      </c>
      <c r="G250" s="24" t="s">
        <v>5461</v>
      </c>
      <c r="H250" s="24" t="s">
        <v>5065</v>
      </c>
    </row>
    <row r="251" spans="1:8" ht="102">
      <c r="A251" s="24" t="s">
        <v>5462</v>
      </c>
      <c r="B251" s="24" t="s">
        <v>5463</v>
      </c>
      <c r="C251" s="6" t="s">
        <v>361</v>
      </c>
      <c r="D251" s="24" t="s">
        <v>362</v>
      </c>
      <c r="E251" s="24">
        <v>1237.5</v>
      </c>
      <c r="F251" s="24" t="s">
        <v>5464</v>
      </c>
      <c r="G251" s="24" t="s">
        <v>5378</v>
      </c>
      <c r="H251" s="24" t="s">
        <v>5328</v>
      </c>
    </row>
    <row r="252" spans="1:8" ht="51">
      <c r="A252" s="24" t="s">
        <v>5465</v>
      </c>
      <c r="B252" s="24" t="s">
        <v>5466</v>
      </c>
      <c r="C252" s="6" t="s">
        <v>361</v>
      </c>
      <c r="D252" s="24" t="s">
        <v>362</v>
      </c>
      <c r="E252" s="24">
        <v>20</v>
      </c>
      <c r="F252" s="24" t="s">
        <v>5467</v>
      </c>
      <c r="G252" s="24" t="s">
        <v>5381</v>
      </c>
      <c r="H252" s="24" t="s">
        <v>5110</v>
      </c>
    </row>
    <row r="253" spans="1:8" ht="38.25">
      <c r="A253" s="24" t="s">
        <v>5731</v>
      </c>
      <c r="B253" s="24" t="s">
        <v>5468</v>
      </c>
      <c r="C253" s="6" t="s">
        <v>361</v>
      </c>
      <c r="D253" s="24" t="s">
        <v>362</v>
      </c>
      <c r="E253" s="24">
        <v>14.6</v>
      </c>
      <c r="F253" s="24" t="s">
        <v>5469</v>
      </c>
      <c r="G253" s="24" t="s">
        <v>5470</v>
      </c>
      <c r="H253" s="24" t="s">
        <v>5471</v>
      </c>
    </row>
    <row r="254" spans="1:8" ht="38.25">
      <c r="A254" s="24">
        <v>51</v>
      </c>
      <c r="B254" s="24" t="s">
        <v>5472</v>
      </c>
      <c r="C254" s="6" t="s">
        <v>361</v>
      </c>
      <c r="D254" s="24" t="s">
        <v>362</v>
      </c>
      <c r="E254" s="24">
        <v>44.5</v>
      </c>
      <c r="F254" s="24" t="s">
        <v>5473</v>
      </c>
      <c r="G254" s="24" t="s">
        <v>5474</v>
      </c>
      <c r="H254" s="24" t="s">
        <v>5471</v>
      </c>
    </row>
    <row r="255" spans="1:8" ht="38.25">
      <c r="A255" s="24">
        <v>52</v>
      </c>
      <c r="B255" s="24" t="s">
        <v>5475</v>
      </c>
      <c r="C255" s="6" t="s">
        <v>361</v>
      </c>
      <c r="D255" s="24" t="s">
        <v>362</v>
      </c>
      <c r="E255" s="24">
        <v>37</v>
      </c>
      <c r="F255" s="24" t="s">
        <v>5476</v>
      </c>
      <c r="G255" s="24" t="s">
        <v>5477</v>
      </c>
      <c r="H255" s="24" t="s">
        <v>5471</v>
      </c>
    </row>
    <row r="256" spans="1:8" ht="38.25">
      <c r="A256" s="24">
        <v>53</v>
      </c>
      <c r="B256" s="24" t="s">
        <v>22464</v>
      </c>
      <c r="C256" s="6" t="s">
        <v>361</v>
      </c>
      <c r="D256" s="24" t="s">
        <v>362</v>
      </c>
      <c r="E256" s="24">
        <v>389</v>
      </c>
      <c r="F256" s="329"/>
      <c r="G256" s="329"/>
      <c r="H256" s="24" t="s">
        <v>22465</v>
      </c>
    </row>
    <row r="257" spans="1:8" ht="38.25">
      <c r="A257" s="24">
        <v>54</v>
      </c>
      <c r="B257" s="24" t="s">
        <v>22470</v>
      </c>
      <c r="C257" s="6" t="s">
        <v>361</v>
      </c>
      <c r="D257" s="24" t="s">
        <v>362</v>
      </c>
      <c r="E257" s="24">
        <v>8</v>
      </c>
      <c r="F257" s="329"/>
      <c r="G257" s="329"/>
      <c r="H257" s="24" t="s">
        <v>22466</v>
      </c>
    </row>
    <row r="258" spans="1:8" ht="38.25">
      <c r="A258" s="24">
        <v>55</v>
      </c>
      <c r="B258" s="24" t="s">
        <v>22471</v>
      </c>
      <c r="C258" s="6" t="s">
        <v>361</v>
      </c>
      <c r="D258" s="24" t="s">
        <v>362</v>
      </c>
      <c r="E258" s="24">
        <v>52</v>
      </c>
      <c r="F258" s="329"/>
      <c r="G258" s="329"/>
      <c r="H258" s="24" t="s">
        <v>22467</v>
      </c>
    </row>
    <row r="259" spans="1:8" ht="38.25">
      <c r="A259" s="24">
        <v>56</v>
      </c>
      <c r="B259" s="24" t="s">
        <v>22472</v>
      </c>
      <c r="C259" s="6" t="s">
        <v>361</v>
      </c>
      <c r="D259" s="24" t="s">
        <v>362</v>
      </c>
      <c r="E259" s="24">
        <v>70</v>
      </c>
      <c r="F259" s="329"/>
      <c r="G259" s="329"/>
      <c r="H259" s="24" t="s">
        <v>22467</v>
      </c>
    </row>
    <row r="260" spans="1:8" ht="38.25">
      <c r="A260" s="24">
        <v>57</v>
      </c>
      <c r="B260" s="24" t="s">
        <v>22473</v>
      </c>
      <c r="C260" s="6" t="s">
        <v>361</v>
      </c>
      <c r="D260" s="24" t="s">
        <v>362</v>
      </c>
      <c r="E260" s="24">
        <v>110</v>
      </c>
      <c r="F260" s="329"/>
      <c r="G260" s="329"/>
      <c r="H260" s="24" t="s">
        <v>22467</v>
      </c>
    </row>
    <row r="261" spans="1:8" ht="38.25">
      <c r="A261" s="24">
        <v>58</v>
      </c>
      <c r="B261" s="24" t="s">
        <v>22474</v>
      </c>
      <c r="C261" s="6" t="s">
        <v>361</v>
      </c>
      <c r="D261" s="24" t="s">
        <v>362</v>
      </c>
      <c r="E261" s="24">
        <v>60</v>
      </c>
      <c r="F261" s="329"/>
      <c r="G261" s="329"/>
      <c r="H261" s="24" t="s">
        <v>22468</v>
      </c>
    </row>
    <row r="262" spans="1:8" ht="38.25">
      <c r="A262" s="24">
        <v>59</v>
      </c>
      <c r="B262" s="24" t="s">
        <v>22475</v>
      </c>
      <c r="C262" s="6" t="s">
        <v>361</v>
      </c>
      <c r="D262" s="24" t="s">
        <v>362</v>
      </c>
      <c r="E262" s="24">
        <v>66</v>
      </c>
      <c r="F262" s="329"/>
      <c r="G262" s="329"/>
      <c r="H262" s="24" t="s">
        <v>22468</v>
      </c>
    </row>
    <row r="263" spans="1:8" ht="38.25">
      <c r="A263" s="24">
        <v>60</v>
      </c>
      <c r="B263" s="24" t="s">
        <v>22476</v>
      </c>
      <c r="C263" s="6" t="s">
        <v>361</v>
      </c>
      <c r="D263" s="24" t="s">
        <v>362</v>
      </c>
      <c r="E263" s="24">
        <v>44</v>
      </c>
      <c r="F263" s="329"/>
      <c r="G263" s="329"/>
      <c r="H263" s="24" t="s">
        <v>22468</v>
      </c>
    </row>
    <row r="264" spans="1:8" ht="38.25">
      <c r="A264" s="24">
        <v>61</v>
      </c>
      <c r="B264" s="24" t="s">
        <v>22477</v>
      </c>
      <c r="C264" s="6" t="s">
        <v>361</v>
      </c>
      <c r="D264" s="24" t="s">
        <v>362</v>
      </c>
      <c r="E264" s="24">
        <v>80</v>
      </c>
      <c r="F264" s="329"/>
      <c r="G264" s="329"/>
      <c r="H264" s="24" t="s">
        <v>22468</v>
      </c>
    </row>
    <row r="265" spans="1:8" ht="38.25">
      <c r="A265" s="24">
        <v>62</v>
      </c>
      <c r="B265" s="24" t="s">
        <v>22478</v>
      </c>
      <c r="C265" s="6" t="s">
        <v>361</v>
      </c>
      <c r="D265" s="24" t="s">
        <v>362</v>
      </c>
      <c r="E265" s="24">
        <v>20.100000000000001</v>
      </c>
      <c r="F265" s="329"/>
      <c r="G265" s="329"/>
      <c r="H265" s="24" t="s">
        <v>22468</v>
      </c>
    </row>
    <row r="266" spans="1:8" ht="38.25">
      <c r="A266" s="24">
        <v>63</v>
      </c>
      <c r="B266" s="24" t="s">
        <v>22479</v>
      </c>
      <c r="C266" s="6" t="s">
        <v>361</v>
      </c>
      <c r="D266" s="24" t="s">
        <v>362</v>
      </c>
      <c r="E266" s="24">
        <v>74.7</v>
      </c>
      <c r="F266" s="329"/>
      <c r="G266" s="329"/>
      <c r="H266" s="24" t="s">
        <v>22468</v>
      </c>
    </row>
    <row r="267" spans="1:8" ht="38.25">
      <c r="A267" s="24">
        <v>64</v>
      </c>
      <c r="B267" s="24" t="s">
        <v>22480</v>
      </c>
      <c r="C267" s="6" t="s">
        <v>361</v>
      </c>
      <c r="D267" s="24" t="s">
        <v>362</v>
      </c>
      <c r="E267" s="24">
        <v>62.9</v>
      </c>
      <c r="F267" s="465"/>
      <c r="G267" s="465"/>
      <c r="H267" s="24" t="s">
        <v>22469</v>
      </c>
    </row>
    <row r="268" spans="1:8">
      <c r="A268" s="327">
        <v>64</v>
      </c>
      <c r="B268" s="327" t="s">
        <v>363</v>
      </c>
      <c r="C268" s="331">
        <v>64</v>
      </c>
      <c r="D268" s="327"/>
      <c r="E268" s="327">
        <f>SUM(E204:E267)</f>
        <v>10094.120000000001</v>
      </c>
      <c r="F268" s="327"/>
      <c r="G268" s="327"/>
      <c r="H268" s="327"/>
    </row>
    <row r="269" spans="1:8" ht="51">
      <c r="A269" s="24">
        <v>1</v>
      </c>
      <c r="B269" s="24" t="s">
        <v>5478</v>
      </c>
      <c r="C269" s="6" t="s">
        <v>361</v>
      </c>
      <c r="D269" s="24" t="s">
        <v>391</v>
      </c>
      <c r="E269" s="24">
        <v>40</v>
      </c>
      <c r="F269" s="24" t="s">
        <v>5479</v>
      </c>
      <c r="G269" s="24" t="s">
        <v>5378</v>
      </c>
      <c r="H269" s="24" t="s">
        <v>5480</v>
      </c>
    </row>
    <row r="270" spans="1:8" ht="38.25">
      <c r="A270" s="24">
        <v>2</v>
      </c>
      <c r="B270" s="24" t="s">
        <v>5481</v>
      </c>
      <c r="C270" s="6" t="s">
        <v>361</v>
      </c>
      <c r="D270" s="24" t="s">
        <v>391</v>
      </c>
      <c r="E270" s="24">
        <v>60</v>
      </c>
      <c r="F270" s="24" t="s">
        <v>5482</v>
      </c>
      <c r="G270" s="24" t="s">
        <v>5483</v>
      </c>
      <c r="H270" s="24" t="s">
        <v>5484</v>
      </c>
    </row>
    <row r="271" spans="1:8" ht="76.5">
      <c r="A271" s="24">
        <v>3</v>
      </c>
      <c r="B271" s="24" t="s">
        <v>5485</v>
      </c>
      <c r="C271" s="6" t="s">
        <v>361</v>
      </c>
      <c r="D271" s="24" t="s">
        <v>391</v>
      </c>
      <c r="E271" s="24">
        <v>145</v>
      </c>
      <c r="F271" s="24" t="s">
        <v>5486</v>
      </c>
      <c r="G271" s="24" t="s">
        <v>5487</v>
      </c>
      <c r="H271" s="24" t="s">
        <v>5732</v>
      </c>
    </row>
    <row r="272" spans="1:8">
      <c r="A272" s="327">
        <v>3</v>
      </c>
      <c r="B272" s="327" t="s">
        <v>392</v>
      </c>
      <c r="C272" s="331">
        <v>3</v>
      </c>
      <c r="D272" s="327"/>
      <c r="E272" s="327">
        <f>SUM(E269:E271)</f>
        <v>245</v>
      </c>
      <c r="F272" s="327"/>
      <c r="G272" s="327"/>
      <c r="H272" s="327"/>
    </row>
    <row r="273" spans="1:10" ht="51">
      <c r="A273" s="24">
        <v>1</v>
      </c>
      <c r="B273" s="24" t="s">
        <v>5488</v>
      </c>
      <c r="C273" s="6" t="s">
        <v>361</v>
      </c>
      <c r="D273" s="24" t="s">
        <v>367</v>
      </c>
      <c r="E273" s="24">
        <v>46.6</v>
      </c>
      <c r="F273" s="24" t="s">
        <v>5489</v>
      </c>
      <c r="G273" s="24" t="s">
        <v>5351</v>
      </c>
      <c r="H273" s="24" t="s">
        <v>5332</v>
      </c>
    </row>
    <row r="274" spans="1:10" ht="63.75">
      <c r="A274" s="24">
        <v>2</v>
      </c>
      <c r="B274" s="24" t="s">
        <v>5490</v>
      </c>
      <c r="C274" s="24" t="s">
        <v>361</v>
      </c>
      <c r="D274" s="24" t="s">
        <v>367</v>
      </c>
      <c r="E274" s="6">
        <v>370.4</v>
      </c>
      <c r="F274" s="24" t="s">
        <v>5491</v>
      </c>
      <c r="G274" s="24" t="s">
        <v>5492</v>
      </c>
      <c r="H274" s="24" t="s">
        <v>4975</v>
      </c>
      <c r="I274" s="28"/>
      <c r="J274" s="28"/>
    </row>
    <row r="275" spans="1:10">
      <c r="A275" s="327">
        <v>2</v>
      </c>
      <c r="B275" s="327" t="s">
        <v>368</v>
      </c>
      <c r="C275" s="331">
        <v>2</v>
      </c>
      <c r="D275" s="327"/>
      <c r="E275" s="327">
        <f>SUM(E273:E274)</f>
        <v>417</v>
      </c>
      <c r="F275" s="327"/>
      <c r="G275" s="327"/>
      <c r="H275" s="327"/>
    </row>
    <row r="276" spans="1:10">
      <c r="A276" s="326">
        <v>202</v>
      </c>
      <c r="B276" s="326" t="s">
        <v>731</v>
      </c>
      <c r="C276" s="457">
        <f>C275+C272+C268+C203+C198+C154</f>
        <v>215</v>
      </c>
      <c r="D276" s="457"/>
      <c r="E276" s="457">
        <f>E275+E272+E268+E203+E198+E154</f>
        <v>14932.820000000002</v>
      </c>
      <c r="F276" s="326"/>
      <c r="G276" s="326"/>
      <c r="H276" s="326"/>
    </row>
    <row r="277" spans="1:10" ht="38.25">
      <c r="A277" s="24" t="s">
        <v>5161</v>
      </c>
      <c r="B277" s="24" t="s">
        <v>5493</v>
      </c>
      <c r="C277" s="6" t="s">
        <v>373</v>
      </c>
      <c r="D277" s="24" t="s">
        <v>376</v>
      </c>
      <c r="E277" s="24">
        <v>0.1</v>
      </c>
      <c r="F277" s="24" t="s">
        <v>5494</v>
      </c>
      <c r="G277" s="24" t="s">
        <v>4777</v>
      </c>
      <c r="H277" s="24" t="s">
        <v>5065</v>
      </c>
    </row>
    <row r="278" spans="1:10" ht="38.25">
      <c r="A278" s="24" t="s">
        <v>5165</v>
      </c>
      <c r="B278" s="24" t="s">
        <v>5495</v>
      </c>
      <c r="C278" s="6" t="s">
        <v>373</v>
      </c>
      <c r="D278" s="24" t="s">
        <v>376</v>
      </c>
      <c r="E278" s="24">
        <v>0.5</v>
      </c>
      <c r="F278" s="24" t="s">
        <v>5496</v>
      </c>
      <c r="G278" s="24" t="s">
        <v>5497</v>
      </c>
      <c r="H278" s="24" t="s">
        <v>5065</v>
      </c>
    </row>
    <row r="279" spans="1:10" ht="38.25">
      <c r="A279" s="24" t="s">
        <v>5168</v>
      </c>
      <c r="B279" s="24" t="s">
        <v>5498</v>
      </c>
      <c r="C279" s="6" t="s">
        <v>373</v>
      </c>
      <c r="D279" s="24" t="s">
        <v>376</v>
      </c>
      <c r="E279" s="24">
        <v>0.05</v>
      </c>
      <c r="F279" s="24" t="s">
        <v>5499</v>
      </c>
      <c r="G279" s="24" t="s">
        <v>5500</v>
      </c>
      <c r="H279" s="24" t="s">
        <v>5501</v>
      </c>
    </row>
    <row r="280" spans="1:10" ht="38.25">
      <c r="A280" s="24" t="s">
        <v>5171</v>
      </c>
      <c r="B280" s="24" t="s">
        <v>5502</v>
      </c>
      <c r="C280" s="6" t="s">
        <v>373</v>
      </c>
      <c r="D280" s="24" t="s">
        <v>376</v>
      </c>
      <c r="E280" s="24">
        <v>5</v>
      </c>
      <c r="F280" s="24" t="s">
        <v>5503</v>
      </c>
      <c r="G280" s="24" t="s">
        <v>2866</v>
      </c>
      <c r="H280" s="24" t="s">
        <v>5504</v>
      </c>
    </row>
    <row r="281" spans="1:10" ht="38.25">
      <c r="A281" s="24" t="s">
        <v>5174</v>
      </c>
      <c r="B281" s="24" t="s">
        <v>5505</v>
      </c>
      <c r="C281" s="6" t="s">
        <v>373</v>
      </c>
      <c r="D281" s="24" t="s">
        <v>376</v>
      </c>
      <c r="E281" s="24">
        <v>5</v>
      </c>
      <c r="F281" s="24" t="s">
        <v>5506</v>
      </c>
      <c r="G281" s="24" t="s">
        <v>4777</v>
      </c>
      <c r="H281" s="24" t="s">
        <v>5504</v>
      </c>
    </row>
    <row r="282" spans="1:10" ht="38.25">
      <c r="A282" s="24" t="s">
        <v>5178</v>
      </c>
      <c r="B282" s="24" t="s">
        <v>5498</v>
      </c>
      <c r="C282" s="6" t="s">
        <v>373</v>
      </c>
      <c r="D282" s="24" t="s">
        <v>376</v>
      </c>
      <c r="E282" s="24">
        <v>0.05</v>
      </c>
      <c r="F282" s="24" t="s">
        <v>5496</v>
      </c>
      <c r="G282" s="24" t="s">
        <v>5507</v>
      </c>
      <c r="H282" s="24" t="s">
        <v>5504</v>
      </c>
    </row>
    <row r="283" spans="1:10" ht="38.25">
      <c r="A283" s="24" t="s">
        <v>5181</v>
      </c>
      <c r="B283" s="24" t="s">
        <v>5508</v>
      </c>
      <c r="C283" s="6" t="s">
        <v>373</v>
      </c>
      <c r="D283" s="24" t="s">
        <v>376</v>
      </c>
      <c r="E283" s="24">
        <v>14</v>
      </c>
      <c r="F283" s="24" t="s">
        <v>5048</v>
      </c>
      <c r="G283" s="24" t="s">
        <v>5509</v>
      </c>
      <c r="H283" s="24" t="s">
        <v>5504</v>
      </c>
    </row>
    <row r="284" spans="1:10" ht="38.25">
      <c r="A284" s="24" t="s">
        <v>5184</v>
      </c>
      <c r="B284" s="24" t="s">
        <v>5510</v>
      </c>
      <c r="C284" s="6" t="s">
        <v>373</v>
      </c>
      <c r="D284" s="24" t="s">
        <v>376</v>
      </c>
      <c r="E284" s="24">
        <v>11</v>
      </c>
      <c r="F284" s="24" t="s">
        <v>5511</v>
      </c>
      <c r="G284" s="24" t="s">
        <v>5512</v>
      </c>
      <c r="H284" s="24" t="s">
        <v>5504</v>
      </c>
    </row>
    <row r="285" spans="1:10" ht="38.25">
      <c r="A285" s="24" t="s">
        <v>5188</v>
      </c>
      <c r="B285" s="24" t="s">
        <v>5513</v>
      </c>
      <c r="C285" s="6" t="s">
        <v>373</v>
      </c>
      <c r="D285" s="24" t="s">
        <v>376</v>
      </c>
      <c r="E285" s="24">
        <v>14.5</v>
      </c>
      <c r="F285" s="24" t="s">
        <v>5514</v>
      </c>
      <c r="G285" s="24" t="s">
        <v>4856</v>
      </c>
      <c r="H285" s="24" t="s">
        <v>5504</v>
      </c>
    </row>
    <row r="286" spans="1:10" ht="38.25">
      <c r="A286" s="24" t="s">
        <v>5190</v>
      </c>
      <c r="B286" s="24" t="s">
        <v>5515</v>
      </c>
      <c r="C286" s="6" t="s">
        <v>373</v>
      </c>
      <c r="D286" s="24" t="s">
        <v>376</v>
      </c>
      <c r="E286" s="24">
        <v>3</v>
      </c>
      <c r="F286" s="24" t="s">
        <v>5516</v>
      </c>
      <c r="G286" s="24" t="s">
        <v>5517</v>
      </c>
      <c r="H286" s="24" t="s">
        <v>5518</v>
      </c>
    </row>
    <row r="287" spans="1:10" ht="38.25">
      <c r="A287" s="24" t="s">
        <v>5193</v>
      </c>
      <c r="B287" s="24" t="s">
        <v>5519</v>
      </c>
      <c r="C287" s="6" t="s">
        <v>373</v>
      </c>
      <c r="D287" s="24" t="s">
        <v>376</v>
      </c>
      <c r="E287" s="24">
        <v>0.03</v>
      </c>
      <c r="F287" s="24" t="s">
        <v>5520</v>
      </c>
      <c r="G287" s="24" t="s">
        <v>5521</v>
      </c>
      <c r="H287" s="24" t="s">
        <v>5518</v>
      </c>
    </row>
    <row r="288" spans="1:10" ht="38.25">
      <c r="A288" s="24" t="s">
        <v>5196</v>
      </c>
      <c r="B288" s="24" t="s">
        <v>5522</v>
      </c>
      <c r="C288" s="6" t="s">
        <v>373</v>
      </c>
      <c r="D288" s="24" t="s">
        <v>376</v>
      </c>
      <c r="E288" s="24">
        <v>2</v>
      </c>
      <c r="F288" s="24" t="s">
        <v>5523</v>
      </c>
      <c r="G288" s="24" t="s">
        <v>5524</v>
      </c>
      <c r="H288" s="24" t="s">
        <v>5504</v>
      </c>
    </row>
    <row r="289" spans="1:8" ht="38.25">
      <c r="A289" s="24" t="s">
        <v>5199</v>
      </c>
      <c r="B289" s="24" t="s">
        <v>5525</v>
      </c>
      <c r="C289" s="6" t="s">
        <v>373</v>
      </c>
      <c r="D289" s="24" t="s">
        <v>376</v>
      </c>
      <c r="E289" s="24">
        <v>5</v>
      </c>
      <c r="F289" s="24" t="s">
        <v>5496</v>
      </c>
      <c r="G289" s="24" t="s">
        <v>5526</v>
      </c>
      <c r="H289" s="24" t="s">
        <v>5504</v>
      </c>
    </row>
    <row r="290" spans="1:8" ht="38.25">
      <c r="A290" s="24" t="s">
        <v>5203</v>
      </c>
      <c r="B290" s="24" t="s">
        <v>5527</v>
      </c>
      <c r="C290" s="6" t="s">
        <v>373</v>
      </c>
      <c r="D290" s="24" t="s">
        <v>376</v>
      </c>
      <c r="E290" s="24">
        <v>0.05</v>
      </c>
      <c r="F290" s="24" t="s">
        <v>5528</v>
      </c>
      <c r="G290" s="24" t="s">
        <v>5529</v>
      </c>
      <c r="H290" s="24" t="s">
        <v>4920</v>
      </c>
    </row>
    <row r="291" spans="1:8" ht="38.25">
      <c r="A291" s="24" t="s">
        <v>5207</v>
      </c>
      <c r="B291" s="24" t="s">
        <v>5530</v>
      </c>
      <c r="C291" s="6" t="s">
        <v>373</v>
      </c>
      <c r="D291" s="24" t="s">
        <v>376</v>
      </c>
      <c r="E291" s="24">
        <v>5</v>
      </c>
      <c r="F291" s="24" t="s">
        <v>5531</v>
      </c>
      <c r="G291" s="24" t="s">
        <v>4850</v>
      </c>
      <c r="H291" s="24" t="s">
        <v>5504</v>
      </c>
    </row>
    <row r="292" spans="1:8" ht="38.25">
      <c r="A292" s="24" t="s">
        <v>5211</v>
      </c>
      <c r="B292" s="24" t="s">
        <v>5532</v>
      </c>
      <c r="C292" s="6" t="s">
        <v>373</v>
      </c>
      <c r="D292" s="24" t="s">
        <v>376</v>
      </c>
      <c r="E292" s="24">
        <v>5</v>
      </c>
      <c r="F292" s="24" t="s">
        <v>5533</v>
      </c>
      <c r="G292" s="24" t="s">
        <v>5534</v>
      </c>
      <c r="H292" s="24" t="s">
        <v>5535</v>
      </c>
    </row>
    <row r="293" spans="1:8" ht="38.25">
      <c r="A293" s="24" t="s">
        <v>5214</v>
      </c>
      <c r="B293" s="24" t="s">
        <v>5536</v>
      </c>
      <c r="C293" s="6" t="s">
        <v>373</v>
      </c>
      <c r="D293" s="24" t="s">
        <v>376</v>
      </c>
      <c r="E293" s="24">
        <v>0.03</v>
      </c>
      <c r="F293" s="24" t="s">
        <v>5537</v>
      </c>
      <c r="G293" s="24" t="s">
        <v>5538</v>
      </c>
      <c r="H293" s="24" t="s">
        <v>5504</v>
      </c>
    </row>
    <row r="294" spans="1:8" ht="38.25">
      <c r="A294" s="24" t="s">
        <v>5218</v>
      </c>
      <c r="B294" s="24" t="s">
        <v>5539</v>
      </c>
      <c r="C294" s="6" t="s">
        <v>373</v>
      </c>
      <c r="D294" s="24" t="s">
        <v>376</v>
      </c>
      <c r="E294" s="24">
        <v>0.1</v>
      </c>
      <c r="F294" s="24" t="s">
        <v>5540</v>
      </c>
      <c r="G294" s="24" t="s">
        <v>2866</v>
      </c>
      <c r="H294" s="24" t="s">
        <v>5504</v>
      </c>
    </row>
    <row r="295" spans="1:8" ht="38.25">
      <c r="A295" s="24" t="s">
        <v>5221</v>
      </c>
      <c r="B295" s="24" t="s">
        <v>5541</v>
      </c>
      <c r="C295" s="6" t="s">
        <v>373</v>
      </c>
      <c r="D295" s="24" t="s">
        <v>376</v>
      </c>
      <c r="E295" s="24">
        <v>3.5</v>
      </c>
      <c r="F295" s="24" t="s">
        <v>5542</v>
      </c>
      <c r="G295" s="24" t="s">
        <v>5543</v>
      </c>
      <c r="H295" s="24" t="s">
        <v>5504</v>
      </c>
    </row>
    <row r="296" spans="1:8" ht="38.25">
      <c r="A296" s="24" t="s">
        <v>5225</v>
      </c>
      <c r="B296" s="24" t="s">
        <v>5544</v>
      </c>
      <c r="C296" s="6" t="s">
        <v>373</v>
      </c>
      <c r="D296" s="24" t="s">
        <v>376</v>
      </c>
      <c r="E296" s="24">
        <v>0.05</v>
      </c>
      <c r="F296" s="24" t="s">
        <v>5545</v>
      </c>
      <c r="G296" s="24" t="s">
        <v>2866</v>
      </c>
      <c r="H296" s="24" t="s">
        <v>5065</v>
      </c>
    </row>
    <row r="297" spans="1:8" ht="38.25">
      <c r="A297" s="24" t="s">
        <v>5229</v>
      </c>
      <c r="B297" s="24" t="s">
        <v>5546</v>
      </c>
      <c r="C297" s="6" t="s">
        <v>373</v>
      </c>
      <c r="D297" s="24" t="s">
        <v>376</v>
      </c>
      <c r="E297" s="24">
        <v>0.05</v>
      </c>
      <c r="F297" s="24" t="s">
        <v>5547</v>
      </c>
      <c r="G297" s="24" t="s">
        <v>2866</v>
      </c>
      <c r="H297" s="24" t="s">
        <v>5065</v>
      </c>
    </row>
    <row r="298" spans="1:8" ht="38.25">
      <c r="A298" s="24" t="s">
        <v>5233</v>
      </c>
      <c r="B298" s="24" t="s">
        <v>5006</v>
      </c>
      <c r="C298" s="6" t="s">
        <v>373</v>
      </c>
      <c r="D298" s="24" t="s">
        <v>376</v>
      </c>
      <c r="E298" s="24">
        <v>5</v>
      </c>
      <c r="F298" s="24" t="s">
        <v>5548</v>
      </c>
      <c r="G298" s="24" t="s">
        <v>5217</v>
      </c>
      <c r="H298" s="24" t="s">
        <v>5504</v>
      </c>
    </row>
    <row r="299" spans="1:8" ht="38.25">
      <c r="A299" s="24" t="s">
        <v>5235</v>
      </c>
      <c r="B299" s="24" t="s">
        <v>5549</v>
      </c>
      <c r="C299" s="6" t="s">
        <v>373</v>
      </c>
      <c r="D299" s="24" t="s">
        <v>376</v>
      </c>
      <c r="E299" s="24">
        <v>0.05</v>
      </c>
      <c r="F299" s="24" t="s">
        <v>5550</v>
      </c>
      <c r="G299" s="24" t="s">
        <v>5551</v>
      </c>
      <c r="H299" s="24" t="s">
        <v>5518</v>
      </c>
    </row>
    <row r="300" spans="1:8" ht="38.25">
      <c r="A300" s="24" t="s">
        <v>5237</v>
      </c>
      <c r="B300" s="24" t="s">
        <v>5552</v>
      </c>
      <c r="C300" s="6" t="s">
        <v>373</v>
      </c>
      <c r="D300" s="24" t="s">
        <v>376</v>
      </c>
      <c r="E300" s="24">
        <v>0.05</v>
      </c>
      <c r="F300" s="24" t="s">
        <v>5553</v>
      </c>
      <c r="G300" s="24" t="s">
        <v>2866</v>
      </c>
      <c r="H300" s="24" t="s">
        <v>5554</v>
      </c>
    </row>
    <row r="301" spans="1:8" ht="38.25">
      <c r="A301" s="24" t="s">
        <v>5241</v>
      </c>
      <c r="B301" s="24" t="s">
        <v>5527</v>
      </c>
      <c r="C301" s="6" t="s">
        <v>373</v>
      </c>
      <c r="D301" s="24" t="s">
        <v>376</v>
      </c>
      <c r="E301" s="24">
        <v>0.05</v>
      </c>
      <c r="F301" s="24" t="s">
        <v>5555</v>
      </c>
      <c r="G301" s="24" t="s">
        <v>5543</v>
      </c>
      <c r="H301" s="24" t="s">
        <v>4920</v>
      </c>
    </row>
    <row r="302" spans="1:8" ht="38.25">
      <c r="A302" s="24" t="s">
        <v>5245</v>
      </c>
      <c r="B302" s="24" t="s">
        <v>5549</v>
      </c>
      <c r="C302" s="6" t="s">
        <v>373</v>
      </c>
      <c r="D302" s="24" t="s">
        <v>376</v>
      </c>
      <c r="E302" s="24">
        <v>0.01</v>
      </c>
      <c r="F302" s="24" t="s">
        <v>5556</v>
      </c>
      <c r="G302" s="24" t="s">
        <v>5557</v>
      </c>
      <c r="H302" s="24" t="s">
        <v>5518</v>
      </c>
    </row>
    <row r="303" spans="1:8" ht="38.25">
      <c r="A303" s="24" t="s">
        <v>5249</v>
      </c>
      <c r="B303" s="24" t="s">
        <v>5549</v>
      </c>
      <c r="C303" s="6" t="s">
        <v>373</v>
      </c>
      <c r="D303" s="24" t="s">
        <v>376</v>
      </c>
      <c r="E303" s="24">
        <v>0.01</v>
      </c>
      <c r="F303" s="24" t="s">
        <v>5556</v>
      </c>
      <c r="G303" s="24" t="s">
        <v>5557</v>
      </c>
      <c r="H303" s="24" t="s">
        <v>5518</v>
      </c>
    </row>
    <row r="304" spans="1:8" ht="38.25">
      <c r="A304" s="24" t="s">
        <v>5253</v>
      </c>
      <c r="B304" s="24" t="s">
        <v>5558</v>
      </c>
      <c r="C304" s="6" t="s">
        <v>373</v>
      </c>
      <c r="D304" s="24" t="s">
        <v>376</v>
      </c>
      <c r="E304" s="24">
        <v>0.3</v>
      </c>
      <c r="F304" s="24" t="s">
        <v>5559</v>
      </c>
      <c r="G304" s="24" t="s">
        <v>5560</v>
      </c>
      <c r="H304" s="24" t="s">
        <v>5518</v>
      </c>
    </row>
    <row r="305" spans="1:8" ht="38.25">
      <c r="A305" s="24" t="s">
        <v>5257</v>
      </c>
      <c r="B305" s="24" t="s">
        <v>5527</v>
      </c>
      <c r="C305" s="6" t="s">
        <v>373</v>
      </c>
      <c r="D305" s="24" t="s">
        <v>376</v>
      </c>
      <c r="E305" s="24">
        <v>0.05</v>
      </c>
      <c r="F305" s="24" t="s">
        <v>5561</v>
      </c>
      <c r="G305" s="24" t="s">
        <v>2866</v>
      </c>
      <c r="H305" s="24" t="s">
        <v>5554</v>
      </c>
    </row>
    <row r="306" spans="1:8" ht="38.25">
      <c r="A306" s="24" t="s">
        <v>5260</v>
      </c>
      <c r="B306" s="24" t="s">
        <v>5562</v>
      </c>
      <c r="C306" s="6" t="s">
        <v>373</v>
      </c>
      <c r="D306" s="24" t="s">
        <v>376</v>
      </c>
      <c r="E306" s="24">
        <v>3</v>
      </c>
      <c r="F306" s="24" t="s">
        <v>5563</v>
      </c>
      <c r="G306" s="24" t="s">
        <v>5288</v>
      </c>
      <c r="H306" s="24" t="s">
        <v>5554</v>
      </c>
    </row>
    <row r="307" spans="1:8" ht="38.25">
      <c r="A307" s="24" t="s">
        <v>5263</v>
      </c>
      <c r="B307" s="24" t="s">
        <v>5564</v>
      </c>
      <c r="C307" s="6" t="s">
        <v>373</v>
      </c>
      <c r="D307" s="24" t="s">
        <v>376</v>
      </c>
      <c r="E307" s="24">
        <v>5.0000000000000001E-3</v>
      </c>
      <c r="F307" s="24" t="s">
        <v>5565</v>
      </c>
      <c r="G307" s="24" t="s">
        <v>5437</v>
      </c>
      <c r="H307" s="24" t="s">
        <v>5554</v>
      </c>
    </row>
    <row r="308" spans="1:8" ht="38.25">
      <c r="A308" s="24" t="s">
        <v>5267</v>
      </c>
      <c r="B308" s="24" t="s">
        <v>5566</v>
      </c>
      <c r="C308" s="6" t="s">
        <v>373</v>
      </c>
      <c r="D308" s="24" t="s">
        <v>376</v>
      </c>
      <c r="E308" s="24">
        <v>1</v>
      </c>
      <c r="F308" s="24" t="s">
        <v>5567</v>
      </c>
      <c r="G308" s="24" t="s">
        <v>5568</v>
      </c>
      <c r="H308" s="24" t="s">
        <v>5554</v>
      </c>
    </row>
    <row r="309" spans="1:8" ht="38.25">
      <c r="A309" s="24" t="s">
        <v>5270</v>
      </c>
      <c r="B309" s="24" t="s">
        <v>4816</v>
      </c>
      <c r="C309" s="6" t="s">
        <v>373</v>
      </c>
      <c r="D309" s="24" t="s">
        <v>376</v>
      </c>
      <c r="E309" s="24">
        <v>22</v>
      </c>
      <c r="F309" s="24" t="s">
        <v>5569</v>
      </c>
      <c r="G309" s="24" t="s">
        <v>5570</v>
      </c>
      <c r="H309" s="24" t="s">
        <v>5571</v>
      </c>
    </row>
    <row r="310" spans="1:8" ht="38.25">
      <c r="A310" s="24" t="s">
        <v>5274</v>
      </c>
      <c r="B310" s="24" t="s">
        <v>5572</v>
      </c>
      <c r="C310" s="6" t="s">
        <v>373</v>
      </c>
      <c r="D310" s="24" t="s">
        <v>376</v>
      </c>
      <c r="E310" s="24">
        <v>5</v>
      </c>
      <c r="F310" s="24" t="s">
        <v>5573</v>
      </c>
      <c r="G310" s="24" t="s">
        <v>5574</v>
      </c>
      <c r="H310" s="24" t="s">
        <v>5575</v>
      </c>
    </row>
    <row r="311" spans="1:8" ht="38.25">
      <c r="A311" s="24" t="s">
        <v>5278</v>
      </c>
      <c r="B311" s="24" t="s">
        <v>5576</v>
      </c>
      <c r="C311" s="6" t="s">
        <v>373</v>
      </c>
      <c r="D311" s="24" t="s">
        <v>376</v>
      </c>
      <c r="E311" s="24">
        <v>5</v>
      </c>
      <c r="F311" s="24" t="s">
        <v>5577</v>
      </c>
      <c r="G311" s="24" t="s">
        <v>5578</v>
      </c>
      <c r="H311" s="24" t="s">
        <v>5065</v>
      </c>
    </row>
    <row r="312" spans="1:8" ht="38.25">
      <c r="A312" s="24" t="s">
        <v>5282</v>
      </c>
      <c r="B312" s="24" t="s">
        <v>5579</v>
      </c>
      <c r="C312" s="6" t="s">
        <v>373</v>
      </c>
      <c r="D312" s="24" t="s">
        <v>376</v>
      </c>
      <c r="E312" s="24">
        <v>0.1</v>
      </c>
      <c r="F312" s="24" t="s">
        <v>5496</v>
      </c>
      <c r="G312" s="24" t="s">
        <v>5580</v>
      </c>
      <c r="H312" s="24" t="s">
        <v>5554</v>
      </c>
    </row>
    <row r="313" spans="1:8" ht="38.25">
      <c r="A313" s="24" t="s">
        <v>5285</v>
      </c>
      <c r="B313" s="24" t="s">
        <v>5581</v>
      </c>
      <c r="C313" s="6" t="s">
        <v>373</v>
      </c>
      <c r="D313" s="24" t="s">
        <v>376</v>
      </c>
      <c r="E313" s="24">
        <v>0.01</v>
      </c>
      <c r="F313" s="24" t="s">
        <v>5582</v>
      </c>
      <c r="G313" s="24" t="s">
        <v>4982</v>
      </c>
      <c r="H313" s="24" t="s">
        <v>5583</v>
      </c>
    </row>
    <row r="314" spans="1:8" ht="51">
      <c r="A314" s="24" t="s">
        <v>5289</v>
      </c>
      <c r="B314" s="24" t="s">
        <v>4825</v>
      </c>
      <c r="C314" s="6" t="s">
        <v>373</v>
      </c>
      <c r="D314" s="24" t="s">
        <v>376</v>
      </c>
      <c r="E314" s="24">
        <v>5</v>
      </c>
      <c r="F314" s="24" t="s">
        <v>5584</v>
      </c>
      <c r="G314" s="24" t="s">
        <v>4850</v>
      </c>
      <c r="H314" s="24" t="s">
        <v>5504</v>
      </c>
    </row>
    <row r="315" spans="1:8" ht="51">
      <c r="A315" s="24" t="s">
        <v>5293</v>
      </c>
      <c r="B315" s="24" t="s">
        <v>5585</v>
      </c>
      <c r="C315" s="6" t="s">
        <v>373</v>
      </c>
      <c r="D315" s="24" t="s">
        <v>376</v>
      </c>
      <c r="E315" s="24">
        <v>0.05</v>
      </c>
      <c r="F315" s="24" t="s">
        <v>5586</v>
      </c>
      <c r="G315" s="24" t="s">
        <v>5587</v>
      </c>
      <c r="H315" s="24" t="s">
        <v>5518</v>
      </c>
    </row>
    <row r="316" spans="1:8" ht="51">
      <c r="A316" s="24" t="s">
        <v>5295</v>
      </c>
      <c r="B316" s="24" t="s">
        <v>5588</v>
      </c>
      <c r="C316" s="6" t="s">
        <v>373</v>
      </c>
      <c r="D316" s="24" t="s">
        <v>376</v>
      </c>
      <c r="E316" s="24">
        <v>2</v>
      </c>
      <c r="F316" s="24" t="s">
        <v>5589</v>
      </c>
      <c r="G316" s="24" t="s">
        <v>5590</v>
      </c>
      <c r="H316" s="24" t="s">
        <v>5554</v>
      </c>
    </row>
    <row r="317" spans="1:8" ht="38.25">
      <c r="A317" s="24" t="s">
        <v>5299</v>
      </c>
      <c r="B317" s="24" t="s">
        <v>5591</v>
      </c>
      <c r="C317" s="6" t="s">
        <v>373</v>
      </c>
      <c r="D317" s="24" t="s">
        <v>376</v>
      </c>
      <c r="E317" s="24">
        <v>0.1</v>
      </c>
      <c r="F317" s="24" t="s">
        <v>5592</v>
      </c>
      <c r="G317" s="24" t="s">
        <v>4777</v>
      </c>
      <c r="H317" s="24" t="s">
        <v>5065</v>
      </c>
    </row>
    <row r="318" spans="1:8" ht="38.25">
      <c r="A318" s="24" t="s">
        <v>5303</v>
      </c>
      <c r="B318" s="24" t="s">
        <v>5593</v>
      </c>
      <c r="C318" s="6" t="s">
        <v>373</v>
      </c>
      <c r="D318" s="24" t="s">
        <v>376</v>
      </c>
      <c r="E318" s="24">
        <v>1</v>
      </c>
      <c r="F318" s="24" t="s">
        <v>5594</v>
      </c>
      <c r="G318" s="24" t="s">
        <v>5594</v>
      </c>
      <c r="H318" s="24" t="s">
        <v>5595</v>
      </c>
    </row>
    <row r="319" spans="1:8" ht="51">
      <c r="A319" s="24" t="s">
        <v>5306</v>
      </c>
      <c r="B319" s="24" t="s">
        <v>5596</v>
      </c>
      <c r="C319" s="6" t="s">
        <v>373</v>
      </c>
      <c r="D319" s="24" t="s">
        <v>376</v>
      </c>
      <c r="E319" s="24">
        <v>0.05</v>
      </c>
      <c r="F319" s="24" t="s">
        <v>5597</v>
      </c>
      <c r="G319" s="24" t="s">
        <v>5587</v>
      </c>
      <c r="H319" s="24" t="s">
        <v>5518</v>
      </c>
    </row>
    <row r="320" spans="1:8" ht="51">
      <c r="A320" s="24" t="s">
        <v>5308</v>
      </c>
      <c r="B320" s="24" t="s">
        <v>5598</v>
      </c>
      <c r="C320" s="6" t="s">
        <v>373</v>
      </c>
      <c r="D320" s="24" t="s">
        <v>376</v>
      </c>
      <c r="E320" s="24">
        <v>0.05</v>
      </c>
      <c r="F320" s="24" t="s">
        <v>5599</v>
      </c>
      <c r="G320" s="24" t="s">
        <v>5587</v>
      </c>
      <c r="H320" s="24" t="s">
        <v>5600</v>
      </c>
    </row>
    <row r="321" spans="1:8">
      <c r="A321" s="327">
        <v>44</v>
      </c>
      <c r="B321" s="327" t="s">
        <v>377</v>
      </c>
      <c r="C321" s="331">
        <v>44</v>
      </c>
      <c r="D321" s="327"/>
      <c r="E321" s="327">
        <f>SUM(E277:E320)</f>
        <v>123.89499999999997</v>
      </c>
      <c r="F321" s="327"/>
      <c r="G321" s="327"/>
      <c r="H321" s="327"/>
    </row>
    <row r="322" spans="1:8" ht="38.25">
      <c r="A322" s="24" t="s">
        <v>2149</v>
      </c>
      <c r="B322" s="24" t="s">
        <v>5601</v>
      </c>
      <c r="C322" s="6" t="s">
        <v>373</v>
      </c>
      <c r="D322" s="24" t="s">
        <v>380</v>
      </c>
      <c r="E322" s="24">
        <v>3</v>
      </c>
      <c r="F322" s="24" t="s">
        <v>4786</v>
      </c>
      <c r="G322" s="24" t="s">
        <v>5474</v>
      </c>
      <c r="H322" s="24" t="s">
        <v>5504</v>
      </c>
    </row>
    <row r="323" spans="1:8" ht="38.25">
      <c r="A323" s="24" t="s">
        <v>5602</v>
      </c>
      <c r="B323" s="24" t="s">
        <v>5603</v>
      </c>
      <c r="C323" s="6" t="s">
        <v>373</v>
      </c>
      <c r="D323" s="24" t="s">
        <v>380</v>
      </c>
      <c r="E323" s="24">
        <v>3</v>
      </c>
      <c r="F323" s="24" t="s">
        <v>5604</v>
      </c>
      <c r="G323" s="24" t="s">
        <v>5605</v>
      </c>
      <c r="H323" s="24" t="s">
        <v>5504</v>
      </c>
    </row>
    <row r="324" spans="1:8" ht="38.25">
      <c r="A324" s="24" t="s">
        <v>5606</v>
      </c>
      <c r="B324" s="24" t="s">
        <v>5607</v>
      </c>
      <c r="C324" s="6" t="s">
        <v>373</v>
      </c>
      <c r="D324" s="24" t="s">
        <v>380</v>
      </c>
      <c r="E324" s="24">
        <v>3</v>
      </c>
      <c r="F324" s="24" t="s">
        <v>5608</v>
      </c>
      <c r="G324" s="24" t="s">
        <v>5609</v>
      </c>
      <c r="H324" s="24" t="s">
        <v>5504</v>
      </c>
    </row>
    <row r="325" spans="1:8" ht="38.25">
      <c r="A325" s="24" t="s">
        <v>2682</v>
      </c>
      <c r="B325" s="24" t="s">
        <v>5610</v>
      </c>
      <c r="C325" s="6" t="s">
        <v>373</v>
      </c>
      <c r="D325" s="24" t="s">
        <v>380</v>
      </c>
      <c r="E325" s="24">
        <v>2</v>
      </c>
      <c r="F325" s="24" t="s">
        <v>5611</v>
      </c>
      <c r="G325" s="24" t="s">
        <v>5612</v>
      </c>
      <c r="H325" s="24" t="s">
        <v>5504</v>
      </c>
    </row>
    <row r="326" spans="1:8" ht="38.25">
      <c r="A326" s="24" t="s">
        <v>5613</v>
      </c>
      <c r="B326" s="24" t="s">
        <v>5614</v>
      </c>
      <c r="C326" s="6" t="s">
        <v>373</v>
      </c>
      <c r="D326" s="24" t="s">
        <v>380</v>
      </c>
      <c r="E326" s="24">
        <v>5</v>
      </c>
      <c r="F326" s="24" t="s">
        <v>5615</v>
      </c>
      <c r="G326" s="24" t="s">
        <v>5616</v>
      </c>
      <c r="H326" s="24" t="s">
        <v>5504</v>
      </c>
    </row>
    <row r="327" spans="1:8" ht="38.25">
      <c r="A327" s="24" t="s">
        <v>5341</v>
      </c>
      <c r="B327" s="24" t="s">
        <v>5617</v>
      </c>
      <c r="C327" s="6" t="s">
        <v>373</v>
      </c>
      <c r="D327" s="24" t="s">
        <v>380</v>
      </c>
      <c r="E327" s="24">
        <v>2</v>
      </c>
      <c r="F327" s="24" t="s">
        <v>5618</v>
      </c>
      <c r="G327" s="24" t="s">
        <v>5619</v>
      </c>
      <c r="H327" s="24" t="s">
        <v>5504</v>
      </c>
    </row>
    <row r="328" spans="1:8" ht="38.25">
      <c r="A328" s="24" t="s">
        <v>5344</v>
      </c>
      <c r="B328" s="24" t="s">
        <v>5620</v>
      </c>
      <c r="C328" s="6" t="s">
        <v>373</v>
      </c>
      <c r="D328" s="24" t="s">
        <v>380</v>
      </c>
      <c r="E328" s="24">
        <v>5</v>
      </c>
      <c r="F328" s="24" t="s">
        <v>5621</v>
      </c>
      <c r="G328" s="24" t="s">
        <v>5622</v>
      </c>
      <c r="H328" s="24" t="s">
        <v>5504</v>
      </c>
    </row>
    <row r="329" spans="1:8" ht="38.25">
      <c r="A329" s="24" t="s">
        <v>5623</v>
      </c>
      <c r="B329" s="24" t="s">
        <v>5624</v>
      </c>
      <c r="C329" s="6" t="s">
        <v>373</v>
      </c>
      <c r="D329" s="24" t="s">
        <v>380</v>
      </c>
      <c r="E329" s="24">
        <v>30</v>
      </c>
      <c r="F329" s="24" t="s">
        <v>5625</v>
      </c>
      <c r="G329" s="24" t="s">
        <v>172</v>
      </c>
      <c r="H329" s="24" t="s">
        <v>5504</v>
      </c>
    </row>
    <row r="330" spans="1:8" ht="38.25">
      <c r="A330" s="24" t="s">
        <v>2421</v>
      </c>
      <c r="B330" s="24" t="s">
        <v>5626</v>
      </c>
      <c r="C330" s="6" t="s">
        <v>373</v>
      </c>
      <c r="D330" s="24" t="s">
        <v>380</v>
      </c>
      <c r="E330" s="24">
        <v>5</v>
      </c>
      <c r="F330" s="24" t="s">
        <v>5627</v>
      </c>
      <c r="G330" s="24" t="s">
        <v>5594</v>
      </c>
      <c r="H330" s="24" t="s">
        <v>5628</v>
      </c>
    </row>
    <row r="331" spans="1:8" ht="38.25">
      <c r="A331" s="24" t="s">
        <v>2423</v>
      </c>
      <c r="B331" s="24" t="s">
        <v>5629</v>
      </c>
      <c r="C331" s="6" t="s">
        <v>373</v>
      </c>
      <c r="D331" s="24" t="s">
        <v>380</v>
      </c>
      <c r="E331" s="24">
        <v>0.3</v>
      </c>
      <c r="F331" s="24" t="s">
        <v>5630</v>
      </c>
      <c r="G331" s="24" t="s">
        <v>5616</v>
      </c>
      <c r="H331" s="24" t="s">
        <v>5504</v>
      </c>
    </row>
    <row r="332" spans="1:8">
      <c r="A332" s="327" t="s">
        <v>2423</v>
      </c>
      <c r="B332" s="327" t="s">
        <v>381</v>
      </c>
      <c r="C332" s="331">
        <v>10</v>
      </c>
      <c r="D332" s="327"/>
      <c r="E332" s="327">
        <f>SUM(E322:E331)</f>
        <v>58.3</v>
      </c>
      <c r="F332" s="327"/>
      <c r="G332" s="327"/>
      <c r="H332" s="327"/>
    </row>
    <row r="333" spans="1:8" ht="38.25">
      <c r="A333" s="24">
        <v>1</v>
      </c>
      <c r="B333" s="24" t="s">
        <v>5631</v>
      </c>
      <c r="C333" s="6" t="s">
        <v>373</v>
      </c>
      <c r="D333" s="24" t="s">
        <v>374</v>
      </c>
      <c r="E333" s="24">
        <v>46</v>
      </c>
      <c r="F333" s="24" t="s">
        <v>5632</v>
      </c>
      <c r="G333" s="24" t="s">
        <v>5633</v>
      </c>
      <c r="H333" s="24" t="s">
        <v>4975</v>
      </c>
    </row>
    <row r="334" spans="1:8" ht="51">
      <c r="A334" s="24">
        <v>2</v>
      </c>
      <c r="B334" s="24" t="s">
        <v>5634</v>
      </c>
      <c r="C334" s="6" t="s">
        <v>373</v>
      </c>
      <c r="D334" s="24" t="s">
        <v>374</v>
      </c>
      <c r="E334" s="24">
        <v>5</v>
      </c>
      <c r="F334" s="24" t="s">
        <v>5635</v>
      </c>
      <c r="G334" s="24" t="s">
        <v>4777</v>
      </c>
      <c r="H334" s="24" t="s">
        <v>5636</v>
      </c>
    </row>
    <row r="335" spans="1:8" ht="38.25">
      <c r="A335" s="24">
        <v>3</v>
      </c>
      <c r="B335" s="24" t="s">
        <v>5637</v>
      </c>
      <c r="C335" s="6" t="s">
        <v>373</v>
      </c>
      <c r="D335" s="24" t="s">
        <v>374</v>
      </c>
      <c r="E335" s="24">
        <v>5</v>
      </c>
      <c r="F335" s="24" t="s">
        <v>5638</v>
      </c>
      <c r="G335" s="24" t="s">
        <v>5639</v>
      </c>
      <c r="H335" s="24" t="s">
        <v>5636</v>
      </c>
    </row>
    <row r="336" spans="1:8" ht="51">
      <c r="A336" s="24">
        <v>4</v>
      </c>
      <c r="B336" s="24" t="s">
        <v>5640</v>
      </c>
      <c r="C336" s="6" t="s">
        <v>373</v>
      </c>
      <c r="D336" s="24" t="s">
        <v>374</v>
      </c>
      <c r="E336" s="24">
        <v>14.7</v>
      </c>
      <c r="F336" s="24" t="s">
        <v>5641</v>
      </c>
      <c r="G336" s="24" t="s">
        <v>5642</v>
      </c>
      <c r="H336" s="24" t="s">
        <v>4843</v>
      </c>
    </row>
    <row r="337" spans="1:8" ht="51">
      <c r="A337" s="24">
        <v>5</v>
      </c>
      <c r="B337" s="24" t="s">
        <v>5643</v>
      </c>
      <c r="C337" s="6" t="s">
        <v>373</v>
      </c>
      <c r="D337" s="24" t="s">
        <v>374</v>
      </c>
      <c r="E337" s="24">
        <v>10.9</v>
      </c>
      <c r="F337" s="24" t="s">
        <v>5644</v>
      </c>
      <c r="G337" s="24" t="s">
        <v>5645</v>
      </c>
      <c r="H337" s="24" t="s">
        <v>4975</v>
      </c>
    </row>
    <row r="338" spans="1:8" ht="38.25">
      <c r="A338" s="24">
        <v>6</v>
      </c>
      <c r="B338" s="24" t="s">
        <v>5189</v>
      </c>
      <c r="C338" s="6" t="s">
        <v>373</v>
      </c>
      <c r="D338" s="24" t="s">
        <v>374</v>
      </c>
      <c r="E338" s="24">
        <v>67.7</v>
      </c>
      <c r="F338" s="24" t="s">
        <v>5646</v>
      </c>
      <c r="G338" s="24" t="s">
        <v>4850</v>
      </c>
      <c r="H338" s="24" t="s">
        <v>4975</v>
      </c>
    </row>
    <row r="339" spans="1:8" ht="38.25">
      <c r="A339" s="24">
        <v>7</v>
      </c>
      <c r="B339" s="24" t="s">
        <v>5647</v>
      </c>
      <c r="C339" s="6" t="s">
        <v>373</v>
      </c>
      <c r="D339" s="24" t="s">
        <v>374</v>
      </c>
      <c r="E339" s="24">
        <v>2</v>
      </c>
      <c r="F339" s="24" t="s">
        <v>5648</v>
      </c>
      <c r="G339" s="24" t="s">
        <v>5474</v>
      </c>
      <c r="H339" s="24" t="s">
        <v>5636</v>
      </c>
    </row>
    <row r="340" spans="1:8" ht="38.25">
      <c r="A340" s="24">
        <v>8</v>
      </c>
      <c r="B340" s="24" t="s">
        <v>5649</v>
      </c>
      <c r="C340" s="6" t="s">
        <v>373</v>
      </c>
      <c r="D340" s="24" t="s">
        <v>374</v>
      </c>
      <c r="E340" s="24">
        <v>5</v>
      </c>
      <c r="F340" s="24" t="s">
        <v>5650</v>
      </c>
      <c r="G340" s="24" t="s">
        <v>5651</v>
      </c>
      <c r="H340" s="24" t="s">
        <v>5636</v>
      </c>
    </row>
    <row r="341" spans="1:8" ht="38.25">
      <c r="A341" s="24">
        <v>9</v>
      </c>
      <c r="B341" s="24" t="s">
        <v>5652</v>
      </c>
      <c r="C341" s="6" t="s">
        <v>373</v>
      </c>
      <c r="D341" s="24" t="s">
        <v>374</v>
      </c>
      <c r="E341" s="24">
        <v>5</v>
      </c>
      <c r="F341" s="24" t="s">
        <v>5653</v>
      </c>
      <c r="G341" s="24" t="s">
        <v>4850</v>
      </c>
      <c r="H341" s="24" t="s">
        <v>5636</v>
      </c>
    </row>
    <row r="342" spans="1:8" ht="38.25">
      <c r="A342" s="24">
        <v>10</v>
      </c>
      <c r="B342" s="24" t="s">
        <v>5654</v>
      </c>
      <c r="C342" s="6" t="s">
        <v>373</v>
      </c>
      <c r="D342" s="24" t="s">
        <v>374</v>
      </c>
      <c r="E342" s="24">
        <v>3</v>
      </c>
      <c r="F342" s="24" t="s">
        <v>5655</v>
      </c>
      <c r="G342" s="24" t="s">
        <v>4954</v>
      </c>
      <c r="H342" s="24" t="s">
        <v>5636</v>
      </c>
    </row>
    <row r="343" spans="1:8" ht="38.25">
      <c r="A343" s="24">
        <v>11</v>
      </c>
      <c r="B343" s="24" t="s">
        <v>5656</v>
      </c>
      <c r="C343" s="6" t="s">
        <v>373</v>
      </c>
      <c r="D343" s="24" t="s">
        <v>374</v>
      </c>
      <c r="E343" s="24">
        <v>5</v>
      </c>
      <c r="F343" s="24" t="s">
        <v>5657</v>
      </c>
      <c r="G343" s="24" t="s">
        <v>5027</v>
      </c>
      <c r="H343" s="24" t="s">
        <v>5636</v>
      </c>
    </row>
    <row r="344" spans="1:8" ht="38.25">
      <c r="A344" s="24">
        <v>12</v>
      </c>
      <c r="B344" s="24" t="s">
        <v>5658</v>
      </c>
      <c r="C344" s="6" t="s">
        <v>373</v>
      </c>
      <c r="D344" s="24" t="s">
        <v>374</v>
      </c>
      <c r="E344" s="24">
        <v>4</v>
      </c>
      <c r="F344" s="24" t="s">
        <v>5659</v>
      </c>
      <c r="G344" s="24" t="s">
        <v>5660</v>
      </c>
      <c r="H344" s="24" t="s">
        <v>5636</v>
      </c>
    </row>
    <row r="345" spans="1:8" ht="38.25">
      <c r="A345" s="24">
        <v>13</v>
      </c>
      <c r="B345" s="24" t="s">
        <v>5661</v>
      </c>
      <c r="C345" s="6" t="s">
        <v>373</v>
      </c>
      <c r="D345" s="24" t="s">
        <v>374</v>
      </c>
      <c r="E345" s="24">
        <v>2</v>
      </c>
      <c r="F345" s="24" t="s">
        <v>5662</v>
      </c>
      <c r="G345" s="24" t="s">
        <v>5660</v>
      </c>
      <c r="H345" s="24" t="s">
        <v>5636</v>
      </c>
    </row>
    <row r="346" spans="1:8" ht="38.25">
      <c r="A346" s="24">
        <v>14</v>
      </c>
      <c r="B346" s="24" t="s">
        <v>5663</v>
      </c>
      <c r="C346" s="6" t="s">
        <v>373</v>
      </c>
      <c r="D346" s="24" t="s">
        <v>374</v>
      </c>
      <c r="E346" s="24">
        <v>3</v>
      </c>
      <c r="F346" s="24" t="s">
        <v>5664</v>
      </c>
      <c r="G346" s="24" t="s">
        <v>5616</v>
      </c>
      <c r="H346" s="24" t="s">
        <v>5636</v>
      </c>
    </row>
    <row r="347" spans="1:8" ht="38.25">
      <c r="A347" s="24">
        <v>15</v>
      </c>
      <c r="B347" s="24" t="s">
        <v>5665</v>
      </c>
      <c r="C347" s="6" t="s">
        <v>373</v>
      </c>
      <c r="D347" s="24" t="s">
        <v>374</v>
      </c>
      <c r="E347" s="24">
        <v>15</v>
      </c>
      <c r="F347" s="24" t="s">
        <v>5666</v>
      </c>
      <c r="G347" s="24" t="s">
        <v>5616</v>
      </c>
      <c r="H347" s="24" t="s">
        <v>5636</v>
      </c>
    </row>
    <row r="348" spans="1:8" ht="38.25">
      <c r="A348" s="24">
        <v>16</v>
      </c>
      <c r="B348" s="24" t="s">
        <v>5667</v>
      </c>
      <c r="C348" s="6" t="s">
        <v>373</v>
      </c>
      <c r="D348" s="24" t="s">
        <v>374</v>
      </c>
      <c r="E348" s="24">
        <v>5</v>
      </c>
      <c r="F348" s="24" t="s">
        <v>5668</v>
      </c>
      <c r="G348" s="24" t="s">
        <v>5616</v>
      </c>
      <c r="H348" s="24" t="s">
        <v>5636</v>
      </c>
    </row>
    <row r="349" spans="1:8" ht="38.25">
      <c r="A349" s="24">
        <v>17</v>
      </c>
      <c r="B349" s="24" t="s">
        <v>5669</v>
      </c>
      <c r="C349" s="6" t="s">
        <v>373</v>
      </c>
      <c r="D349" s="24" t="s">
        <v>374</v>
      </c>
      <c r="E349" s="24">
        <v>2</v>
      </c>
      <c r="F349" s="24" t="s">
        <v>5670</v>
      </c>
      <c r="G349" s="24" t="s">
        <v>5671</v>
      </c>
      <c r="H349" s="24" t="s">
        <v>5672</v>
      </c>
    </row>
    <row r="350" spans="1:8" ht="38.25">
      <c r="A350" s="24">
        <v>18</v>
      </c>
      <c r="B350" s="24" t="s">
        <v>22481</v>
      </c>
      <c r="C350" s="6" t="s">
        <v>373</v>
      </c>
      <c r="D350" s="24" t="s">
        <v>374</v>
      </c>
      <c r="E350" s="24">
        <v>15</v>
      </c>
      <c r="F350" s="24" t="s">
        <v>5673</v>
      </c>
      <c r="G350" s="24" t="s">
        <v>5674</v>
      </c>
      <c r="H350" s="24" t="s">
        <v>5636</v>
      </c>
    </row>
    <row r="351" spans="1:8" ht="38.25">
      <c r="A351" s="24">
        <v>19</v>
      </c>
      <c r="B351" s="24" t="s">
        <v>22482</v>
      </c>
      <c r="C351" s="6" t="s">
        <v>373</v>
      </c>
      <c r="D351" s="24" t="s">
        <v>374</v>
      </c>
      <c r="E351" s="24">
        <v>36</v>
      </c>
      <c r="F351" s="24" t="s">
        <v>5673</v>
      </c>
      <c r="G351" s="24" t="s">
        <v>5674</v>
      </c>
      <c r="H351" s="24" t="s">
        <v>5636</v>
      </c>
    </row>
    <row r="352" spans="1:8" ht="38.25">
      <c r="A352" s="24">
        <v>20</v>
      </c>
      <c r="B352" s="24" t="s">
        <v>5675</v>
      </c>
      <c r="C352" s="6" t="s">
        <v>373</v>
      </c>
      <c r="D352" s="24" t="s">
        <v>374</v>
      </c>
      <c r="E352" s="24">
        <v>72.7</v>
      </c>
      <c r="F352" s="24" t="s">
        <v>5676</v>
      </c>
      <c r="G352" s="24" t="s">
        <v>5677</v>
      </c>
      <c r="H352" s="24" t="s">
        <v>5678</v>
      </c>
    </row>
    <row r="353" spans="1:8">
      <c r="A353" s="327">
        <v>20</v>
      </c>
      <c r="B353" s="327" t="s">
        <v>375</v>
      </c>
      <c r="C353" s="331">
        <v>20</v>
      </c>
      <c r="D353" s="327"/>
      <c r="E353" s="327">
        <f>SUM(E333:E352)</f>
        <v>324</v>
      </c>
      <c r="F353" s="327"/>
      <c r="G353" s="327"/>
      <c r="H353" s="327"/>
    </row>
    <row r="354" spans="1:8" ht="51">
      <c r="A354" s="24">
        <v>1</v>
      </c>
      <c r="B354" s="24" t="s">
        <v>5679</v>
      </c>
      <c r="C354" s="6" t="s">
        <v>373</v>
      </c>
      <c r="D354" s="24" t="s">
        <v>5680</v>
      </c>
      <c r="E354" s="24">
        <v>5</v>
      </c>
      <c r="F354" s="24" t="s">
        <v>5681</v>
      </c>
      <c r="G354" s="24" t="s">
        <v>5682</v>
      </c>
      <c r="H354" s="24" t="s">
        <v>5683</v>
      </c>
    </row>
    <row r="355" spans="1:8">
      <c r="A355" s="327">
        <v>1</v>
      </c>
      <c r="B355" s="327" t="s">
        <v>3025</v>
      </c>
      <c r="C355" s="331">
        <v>1</v>
      </c>
      <c r="D355" s="327"/>
      <c r="E355" s="327">
        <f>SUM(E354)</f>
        <v>5</v>
      </c>
      <c r="F355" s="327"/>
      <c r="G355" s="327"/>
      <c r="H355" s="327"/>
    </row>
    <row r="356" spans="1:8" ht="25.5">
      <c r="A356" s="326"/>
      <c r="B356" s="326" t="s">
        <v>5733</v>
      </c>
      <c r="C356" s="457">
        <f>C355+C353+C332+C321</f>
        <v>75</v>
      </c>
      <c r="D356" s="457"/>
      <c r="E356" s="457">
        <f>E355+E353+E332+E321</f>
        <v>511.19499999999999</v>
      </c>
      <c r="F356" s="326"/>
      <c r="G356" s="326"/>
      <c r="H356" s="326"/>
    </row>
    <row r="357" spans="1:8" ht="38.25">
      <c r="A357" s="24">
        <v>1</v>
      </c>
      <c r="B357" s="24" t="s">
        <v>5684</v>
      </c>
      <c r="C357" s="24" t="s">
        <v>385</v>
      </c>
      <c r="D357" s="24"/>
      <c r="E357" s="24">
        <v>6.5</v>
      </c>
      <c r="F357" s="24" t="s">
        <v>5496</v>
      </c>
      <c r="G357" s="24" t="s">
        <v>5685</v>
      </c>
      <c r="H357" s="24" t="s">
        <v>5065</v>
      </c>
    </row>
    <row r="358" spans="1:8" ht="38.25">
      <c r="A358" s="24">
        <v>2</v>
      </c>
      <c r="B358" s="24" t="s">
        <v>5686</v>
      </c>
      <c r="C358" s="24" t="s">
        <v>385</v>
      </c>
      <c r="D358" s="24"/>
      <c r="E358" s="24">
        <v>10.6</v>
      </c>
      <c r="F358" s="24" t="s">
        <v>5496</v>
      </c>
      <c r="G358" s="24" t="s">
        <v>5685</v>
      </c>
      <c r="H358" s="24" t="s">
        <v>5065</v>
      </c>
    </row>
    <row r="359" spans="1:8" ht="51">
      <c r="A359" s="24">
        <v>3</v>
      </c>
      <c r="B359" s="24" t="s">
        <v>5687</v>
      </c>
      <c r="C359" s="24" t="s">
        <v>385</v>
      </c>
      <c r="D359" s="24"/>
      <c r="E359" s="24">
        <v>5.0999999999999996</v>
      </c>
      <c r="F359" s="24" t="s">
        <v>5496</v>
      </c>
      <c r="G359" s="24" t="s">
        <v>5688</v>
      </c>
      <c r="H359" s="24" t="s">
        <v>5065</v>
      </c>
    </row>
    <row r="360" spans="1:8" ht="38.25">
      <c r="A360" s="24">
        <v>4</v>
      </c>
      <c r="B360" s="24" t="s">
        <v>5689</v>
      </c>
      <c r="C360" s="24" t="s">
        <v>385</v>
      </c>
      <c r="D360" s="24"/>
      <c r="E360" s="24">
        <v>12</v>
      </c>
      <c r="F360" s="24" t="s">
        <v>5496</v>
      </c>
      <c r="G360" s="24" t="s">
        <v>5690</v>
      </c>
      <c r="H360" s="24" t="s">
        <v>5065</v>
      </c>
    </row>
    <row r="361" spans="1:8" ht="38.25">
      <c r="A361" s="24">
        <v>5</v>
      </c>
      <c r="B361" s="24" t="s">
        <v>5691</v>
      </c>
      <c r="C361" s="24" t="s">
        <v>385</v>
      </c>
      <c r="D361" s="24"/>
      <c r="E361" s="24">
        <v>5.2</v>
      </c>
      <c r="F361" s="24" t="s">
        <v>5496</v>
      </c>
      <c r="G361" s="24" t="s">
        <v>5692</v>
      </c>
      <c r="H361" s="24" t="s">
        <v>5693</v>
      </c>
    </row>
    <row r="362" spans="1:8" ht="38.25">
      <c r="A362" s="24">
        <v>6</v>
      </c>
      <c r="B362" s="24" t="s">
        <v>5694</v>
      </c>
      <c r="C362" s="24" t="s">
        <v>385</v>
      </c>
      <c r="D362" s="24"/>
      <c r="E362" s="24">
        <v>3.5</v>
      </c>
      <c r="F362" s="24" t="s">
        <v>5496</v>
      </c>
      <c r="G362" s="24" t="s">
        <v>5695</v>
      </c>
      <c r="H362" s="24" t="s">
        <v>5065</v>
      </c>
    </row>
    <row r="363" spans="1:8" ht="38.25">
      <c r="A363" s="24">
        <v>7</v>
      </c>
      <c r="B363" s="24" t="s">
        <v>5696</v>
      </c>
      <c r="C363" s="24" t="s">
        <v>385</v>
      </c>
      <c r="D363" s="24"/>
      <c r="E363" s="24">
        <v>5.5</v>
      </c>
      <c r="F363" s="24" t="s">
        <v>5697</v>
      </c>
      <c r="G363" s="24" t="s">
        <v>5698</v>
      </c>
      <c r="H363" s="24" t="s">
        <v>5065</v>
      </c>
    </row>
    <row r="364" spans="1:8" ht="38.25">
      <c r="A364" s="24">
        <v>8</v>
      </c>
      <c r="B364" s="24" t="s">
        <v>5699</v>
      </c>
      <c r="C364" s="24" t="s">
        <v>385</v>
      </c>
      <c r="D364" s="24"/>
      <c r="E364" s="24">
        <v>5</v>
      </c>
      <c r="F364" s="24" t="s">
        <v>5700</v>
      </c>
      <c r="G364" s="24" t="s">
        <v>5701</v>
      </c>
      <c r="H364" s="24" t="s">
        <v>5065</v>
      </c>
    </row>
    <row r="365" spans="1:8" ht="38.25">
      <c r="A365" s="24">
        <v>9</v>
      </c>
      <c r="B365" s="24" t="s">
        <v>5702</v>
      </c>
      <c r="C365" s="24" t="s">
        <v>385</v>
      </c>
      <c r="D365" s="24"/>
      <c r="E365" s="24">
        <v>5</v>
      </c>
      <c r="F365" s="24" t="s">
        <v>5703</v>
      </c>
      <c r="G365" s="24" t="s">
        <v>4982</v>
      </c>
      <c r="H365" s="24" t="s">
        <v>5065</v>
      </c>
    </row>
    <row r="366" spans="1:8" ht="38.25">
      <c r="A366" s="24">
        <v>10</v>
      </c>
      <c r="B366" s="24" t="s">
        <v>5704</v>
      </c>
      <c r="C366" s="24" t="s">
        <v>385</v>
      </c>
      <c r="D366" s="24"/>
      <c r="E366" s="24">
        <v>3</v>
      </c>
      <c r="F366" s="24" t="s">
        <v>5705</v>
      </c>
      <c r="G366" s="24" t="s">
        <v>4982</v>
      </c>
      <c r="H366" s="24" t="s">
        <v>5583</v>
      </c>
    </row>
    <row r="367" spans="1:8" ht="38.25">
      <c r="A367" s="24">
        <v>11</v>
      </c>
      <c r="B367" s="24" t="s">
        <v>5706</v>
      </c>
      <c r="C367" s="24" t="s">
        <v>385</v>
      </c>
      <c r="D367" s="24"/>
      <c r="E367" s="24">
        <v>1</v>
      </c>
      <c r="F367" s="24" t="s">
        <v>5707</v>
      </c>
      <c r="G367" s="24" t="s">
        <v>5003</v>
      </c>
      <c r="H367" s="24" t="s">
        <v>5065</v>
      </c>
    </row>
    <row r="368" spans="1:8" ht="38.25">
      <c r="A368" s="24">
        <v>12</v>
      </c>
      <c r="B368" s="24" t="s">
        <v>5708</v>
      </c>
      <c r="C368" s="24" t="s">
        <v>385</v>
      </c>
      <c r="D368" s="24"/>
      <c r="E368" s="24">
        <v>3</v>
      </c>
      <c r="F368" s="24" t="s">
        <v>5565</v>
      </c>
      <c r="G368" s="24" t="s">
        <v>5709</v>
      </c>
      <c r="H368" s="24" t="s">
        <v>5065</v>
      </c>
    </row>
    <row r="369" spans="1:8" ht="38.25">
      <c r="A369" s="24">
        <v>13</v>
      </c>
      <c r="B369" s="24" t="s">
        <v>5710</v>
      </c>
      <c r="C369" s="24" t="s">
        <v>385</v>
      </c>
      <c r="D369" s="24"/>
      <c r="E369" s="24">
        <v>20</v>
      </c>
      <c r="F369" s="24" t="s">
        <v>5711</v>
      </c>
      <c r="G369" s="24" t="s">
        <v>5712</v>
      </c>
      <c r="H369" s="24" t="s">
        <v>5504</v>
      </c>
    </row>
    <row r="370" spans="1:8" ht="38.25">
      <c r="A370" s="24">
        <v>14</v>
      </c>
      <c r="B370" s="24" t="s">
        <v>5713</v>
      </c>
      <c r="C370" s="24" t="s">
        <v>385</v>
      </c>
      <c r="D370" s="24"/>
      <c r="E370" s="24">
        <v>37.9</v>
      </c>
      <c r="F370" s="24" t="s">
        <v>5714</v>
      </c>
      <c r="G370" s="24" t="s">
        <v>5698</v>
      </c>
      <c r="H370" s="24" t="s">
        <v>5332</v>
      </c>
    </row>
    <row r="371" spans="1:8" ht="38.25">
      <c r="A371" s="326">
        <v>14</v>
      </c>
      <c r="B371" s="326" t="s">
        <v>2144</v>
      </c>
      <c r="C371" s="457">
        <v>14</v>
      </c>
      <c r="D371" s="326"/>
      <c r="E371" s="326">
        <f>SUM(E357:E370)</f>
        <v>123.30000000000001</v>
      </c>
      <c r="F371" s="326"/>
      <c r="G371" s="326"/>
      <c r="H371" s="326"/>
    </row>
    <row r="372" spans="1:8" ht="38.25">
      <c r="A372" s="24">
        <v>1</v>
      </c>
      <c r="B372" s="24" t="s">
        <v>5715</v>
      </c>
      <c r="C372" s="6" t="s">
        <v>2143</v>
      </c>
      <c r="D372" s="24"/>
      <c r="E372" s="24">
        <v>80</v>
      </c>
      <c r="F372" s="24" t="s">
        <v>5716</v>
      </c>
      <c r="G372" s="24" t="s">
        <v>5717</v>
      </c>
      <c r="H372" s="24" t="s">
        <v>5065</v>
      </c>
    </row>
    <row r="373" spans="1:8" ht="38.25">
      <c r="A373" s="24">
        <v>2</v>
      </c>
      <c r="B373" s="24" t="s">
        <v>5718</v>
      </c>
      <c r="C373" s="6" t="s">
        <v>2143</v>
      </c>
      <c r="D373" s="24"/>
      <c r="E373" s="24">
        <v>15</v>
      </c>
      <c r="F373" s="24" t="s">
        <v>5719</v>
      </c>
      <c r="G373" s="24" t="s">
        <v>5720</v>
      </c>
      <c r="H373" s="24" t="s">
        <v>5065</v>
      </c>
    </row>
    <row r="374" spans="1:8">
      <c r="A374" s="326">
        <v>2</v>
      </c>
      <c r="B374" s="326" t="s">
        <v>395</v>
      </c>
      <c r="C374" s="457">
        <v>2</v>
      </c>
      <c r="D374" s="326"/>
      <c r="E374" s="326">
        <f>SUM(E372:E373)</f>
        <v>95</v>
      </c>
      <c r="F374" s="326"/>
      <c r="G374" s="326"/>
      <c r="H374" s="326"/>
    </row>
    <row r="375" spans="1:8" ht="25.5">
      <c r="A375" s="329">
        <v>295</v>
      </c>
      <c r="B375" s="329" t="s">
        <v>5734</v>
      </c>
      <c r="C375" s="465">
        <f>C374+C371+C356+C276+C54+C52+C50</f>
        <v>309</v>
      </c>
      <c r="D375" s="465"/>
      <c r="E375" s="465">
        <f>E374+E371+E356+E276+E54+E52+E50</f>
        <v>16984.815000000002</v>
      </c>
      <c r="F375" s="329"/>
      <c r="G375" s="329"/>
      <c r="H375" s="329"/>
    </row>
    <row r="376" spans="1:8" ht="31.5">
      <c r="A376" s="467">
        <v>317</v>
      </c>
      <c r="B376" s="467" t="s">
        <v>5721</v>
      </c>
      <c r="C376" s="466">
        <f>C375+C47</f>
        <v>331</v>
      </c>
      <c r="D376" s="466"/>
      <c r="E376" s="466">
        <f>E375+E47</f>
        <v>151408.83499999999</v>
      </c>
      <c r="F376" s="467"/>
      <c r="G376" s="467"/>
      <c r="H376" s="467"/>
    </row>
    <row r="377" spans="1:8">
      <c r="A377" s="28"/>
      <c r="B377" s="28"/>
      <c r="C377" s="28"/>
      <c r="D377" s="28"/>
      <c r="E377" s="28"/>
      <c r="F377" s="28"/>
      <c r="G377" s="28"/>
    </row>
  </sheetData>
  <mergeCells count="9">
    <mergeCell ref="A48:H48"/>
    <mergeCell ref="A1:H1"/>
    <mergeCell ref="A2:H2"/>
    <mergeCell ref="B4:B7"/>
    <mergeCell ref="D4:D7"/>
    <mergeCell ref="E4:E7"/>
    <mergeCell ref="G4:G7"/>
    <mergeCell ref="H4:H7"/>
    <mergeCell ref="A9:H9"/>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564"/>
  <sheetViews>
    <sheetView workbookViewId="0">
      <selection activeCell="G14" sqref="G14"/>
    </sheetView>
  </sheetViews>
  <sheetFormatPr defaultRowHeight="12.75"/>
  <cols>
    <col min="1" max="1" width="5.7109375" style="12" bestFit="1" customWidth="1"/>
    <col min="2" max="2" width="33" style="12" customWidth="1"/>
    <col min="3" max="3" width="27.85546875" style="223" customWidth="1"/>
    <col min="4" max="4" width="22.85546875" style="12" customWidth="1"/>
    <col min="5" max="5" width="16" style="282" customWidth="1"/>
    <col min="6" max="6" width="27.5703125" style="12" customWidth="1"/>
    <col min="7" max="7" width="25" style="28" customWidth="1"/>
    <col min="8" max="8" width="26.5703125" style="28" customWidth="1"/>
    <col min="9" max="16384" width="9.140625" style="12"/>
  </cols>
  <sheetData>
    <row r="1" spans="1:8">
      <c r="A1" s="340" t="s">
        <v>9565</v>
      </c>
      <c r="B1" s="340"/>
      <c r="C1" s="340"/>
      <c r="D1" s="340"/>
      <c r="E1" s="340"/>
      <c r="F1" s="340"/>
      <c r="G1" s="340"/>
      <c r="H1" s="340"/>
    </row>
    <row r="2" spans="1:8">
      <c r="A2" s="341" t="s">
        <v>387</v>
      </c>
      <c r="B2" s="341"/>
      <c r="C2" s="341"/>
      <c r="D2" s="341"/>
      <c r="E2" s="341"/>
      <c r="F2" s="341"/>
      <c r="G2" s="341"/>
      <c r="H2" s="341"/>
    </row>
    <row r="3" spans="1:8" ht="13.5" thickBot="1">
      <c r="A3" s="13"/>
      <c r="B3" s="13"/>
      <c r="C3" s="276"/>
      <c r="D3" s="13"/>
      <c r="E3" s="277"/>
      <c r="F3" s="13"/>
      <c r="G3" s="211"/>
      <c r="H3" s="211"/>
    </row>
    <row r="4" spans="1:8" s="23" customFormat="1" ht="76.5">
      <c r="A4" s="278" t="s">
        <v>3</v>
      </c>
      <c r="B4" s="278" t="s">
        <v>4</v>
      </c>
      <c r="C4" s="278" t="s">
        <v>5</v>
      </c>
      <c r="D4" s="278" t="s">
        <v>0</v>
      </c>
      <c r="E4" s="279" t="s">
        <v>1</v>
      </c>
      <c r="F4" s="279" t="s">
        <v>6</v>
      </c>
      <c r="G4" s="280" t="s">
        <v>7</v>
      </c>
      <c r="H4" s="280" t="s">
        <v>8</v>
      </c>
    </row>
    <row r="5" spans="1:8">
      <c r="A5" s="15"/>
      <c r="B5" s="16"/>
      <c r="C5" s="16"/>
      <c r="D5" s="16"/>
      <c r="E5" s="17"/>
      <c r="F5" s="17"/>
      <c r="G5" s="213"/>
      <c r="H5" s="213"/>
    </row>
    <row r="6" spans="1:8" ht="13.5" thickBot="1">
      <c r="A6" s="18"/>
      <c r="B6" s="19"/>
      <c r="C6" s="19"/>
      <c r="D6" s="19"/>
      <c r="E6" s="20"/>
      <c r="F6" s="20"/>
      <c r="G6" s="214"/>
      <c r="H6" s="214"/>
    </row>
    <row r="7" spans="1:8">
      <c r="A7" s="278">
        <v>1</v>
      </c>
      <c r="B7" s="279">
        <v>2</v>
      </c>
      <c r="C7" s="279">
        <v>3</v>
      </c>
      <c r="D7" s="279">
        <v>4</v>
      </c>
      <c r="E7" s="279">
        <v>5</v>
      </c>
      <c r="F7" s="279">
        <v>6</v>
      </c>
      <c r="G7" s="281">
        <v>7</v>
      </c>
      <c r="H7" s="281">
        <v>8</v>
      </c>
    </row>
    <row r="8" spans="1:8">
      <c r="A8" s="451" t="s">
        <v>386</v>
      </c>
      <c r="B8" s="452"/>
      <c r="C8" s="452"/>
      <c r="D8" s="452"/>
      <c r="E8" s="452"/>
      <c r="F8" s="452"/>
      <c r="G8" s="452"/>
      <c r="H8" s="453"/>
    </row>
    <row r="9" spans="1:8" ht="38.25">
      <c r="A9" s="24"/>
      <c r="B9" s="24" t="s">
        <v>5735</v>
      </c>
      <c r="C9" s="24" t="s">
        <v>2462</v>
      </c>
      <c r="D9" s="24"/>
      <c r="E9" s="273">
        <v>5344.2</v>
      </c>
      <c r="F9" s="24" t="s">
        <v>6795</v>
      </c>
      <c r="G9" s="24" t="s">
        <v>6920</v>
      </c>
      <c r="H9" s="24" t="s">
        <v>6796</v>
      </c>
    </row>
    <row r="10" spans="1:8">
      <c r="A10" s="494"/>
      <c r="B10" s="494" t="s">
        <v>383</v>
      </c>
      <c r="C10" s="495">
        <v>1</v>
      </c>
      <c r="D10" s="494"/>
      <c r="E10" s="496">
        <f>SUM(E9)</f>
        <v>5344.2</v>
      </c>
      <c r="F10" s="494"/>
      <c r="G10" s="494"/>
      <c r="H10" s="494"/>
    </row>
    <row r="11" spans="1:8" ht="25.5">
      <c r="A11" s="24"/>
      <c r="B11" s="24" t="s">
        <v>3707</v>
      </c>
      <c r="C11" s="24" t="s">
        <v>360</v>
      </c>
      <c r="D11" s="24"/>
      <c r="E11" s="273">
        <v>50495</v>
      </c>
      <c r="F11" s="24" t="s">
        <v>5736</v>
      </c>
      <c r="G11" s="24" t="s">
        <v>6920</v>
      </c>
      <c r="H11" s="24" t="s">
        <v>5737</v>
      </c>
    </row>
    <row r="12" spans="1:8" ht="25.5">
      <c r="A12" s="24"/>
      <c r="B12" s="24" t="s">
        <v>5738</v>
      </c>
      <c r="C12" s="24" t="s">
        <v>360</v>
      </c>
      <c r="D12" s="24"/>
      <c r="E12" s="273">
        <v>32271</v>
      </c>
      <c r="F12" s="24" t="s">
        <v>5739</v>
      </c>
      <c r="G12" s="24" t="s">
        <v>6920</v>
      </c>
      <c r="H12" s="24" t="s">
        <v>6797</v>
      </c>
    </row>
    <row r="13" spans="1:8" ht="25.5">
      <c r="A13" s="24"/>
      <c r="B13" s="24" t="s">
        <v>5740</v>
      </c>
      <c r="C13" s="24" t="s">
        <v>360</v>
      </c>
      <c r="D13" s="24"/>
      <c r="E13" s="273">
        <v>14684.8</v>
      </c>
      <c r="F13" s="24" t="s">
        <v>5741</v>
      </c>
      <c r="G13" s="24" t="s">
        <v>5742</v>
      </c>
      <c r="H13" s="24" t="s">
        <v>6798</v>
      </c>
    </row>
    <row r="14" spans="1:8" ht="25.5">
      <c r="A14" s="24"/>
      <c r="B14" s="24" t="s">
        <v>5743</v>
      </c>
      <c r="C14" s="24" t="s">
        <v>360</v>
      </c>
      <c r="D14" s="24"/>
      <c r="E14" s="273">
        <v>10866</v>
      </c>
      <c r="F14" s="24" t="s">
        <v>5744</v>
      </c>
      <c r="G14" s="24"/>
      <c r="H14" s="24" t="s">
        <v>6799</v>
      </c>
    </row>
    <row r="15" spans="1:8" ht="25.5">
      <c r="A15" s="24"/>
      <c r="B15" s="24" t="s">
        <v>5745</v>
      </c>
      <c r="C15" s="24" t="s">
        <v>360</v>
      </c>
      <c r="D15" s="24"/>
      <c r="E15" s="273">
        <v>12022.9</v>
      </c>
      <c r="F15" s="24" t="s">
        <v>5746</v>
      </c>
      <c r="G15" s="24" t="s">
        <v>6920</v>
      </c>
      <c r="H15" s="24" t="s">
        <v>6800</v>
      </c>
    </row>
    <row r="16" spans="1:8" ht="25.5">
      <c r="A16" s="494"/>
      <c r="B16" s="494" t="s">
        <v>384</v>
      </c>
      <c r="C16" s="495">
        <v>5</v>
      </c>
      <c r="D16" s="494"/>
      <c r="E16" s="496">
        <f>SUM(E11:E15)</f>
        <v>120339.7</v>
      </c>
      <c r="F16" s="494"/>
      <c r="G16" s="494"/>
      <c r="H16" s="494"/>
    </row>
    <row r="17" spans="1:8" ht="102">
      <c r="A17" s="24"/>
      <c r="B17" s="24" t="s">
        <v>5747</v>
      </c>
      <c r="C17" s="221" t="s">
        <v>6921</v>
      </c>
      <c r="D17" s="24" t="s">
        <v>362</v>
      </c>
      <c r="E17" s="273">
        <v>2533.8000000000002</v>
      </c>
      <c r="F17" s="24" t="s">
        <v>6801</v>
      </c>
      <c r="G17" s="24" t="s">
        <v>5748</v>
      </c>
      <c r="H17" s="24" t="s">
        <v>6802</v>
      </c>
    </row>
    <row r="18" spans="1:8" ht="25.5">
      <c r="A18" s="24"/>
      <c r="B18" s="24" t="s">
        <v>5749</v>
      </c>
      <c r="C18" s="221" t="s">
        <v>6921</v>
      </c>
      <c r="D18" s="24" t="s">
        <v>362</v>
      </c>
      <c r="E18" s="273">
        <v>953</v>
      </c>
      <c r="F18" s="24" t="s">
        <v>6803</v>
      </c>
      <c r="G18" s="24" t="s">
        <v>5750</v>
      </c>
      <c r="H18" s="24" t="s">
        <v>5751</v>
      </c>
    </row>
    <row r="19" spans="1:8" s="23" customFormat="1">
      <c r="A19" s="497"/>
      <c r="B19" s="497" t="s">
        <v>363</v>
      </c>
      <c r="C19" s="498">
        <v>2</v>
      </c>
      <c r="D19" s="497"/>
      <c r="E19" s="499">
        <f>SUM(E17:E18)</f>
        <v>3486.8</v>
      </c>
      <c r="F19" s="497"/>
      <c r="G19" s="497"/>
      <c r="H19" s="497"/>
    </row>
    <row r="20" spans="1:8" ht="25.5">
      <c r="A20" s="24"/>
      <c r="B20" s="24" t="s">
        <v>5752</v>
      </c>
      <c r="C20" s="221" t="s">
        <v>6921</v>
      </c>
      <c r="D20" s="24" t="s">
        <v>391</v>
      </c>
      <c r="E20" s="273">
        <v>362</v>
      </c>
      <c r="F20" s="24" t="s">
        <v>6804</v>
      </c>
      <c r="G20" s="24" t="s">
        <v>5753</v>
      </c>
      <c r="H20" s="24" t="s">
        <v>5751</v>
      </c>
    </row>
    <row r="21" spans="1:8" ht="38.25">
      <c r="A21" s="24"/>
      <c r="B21" s="24" t="s">
        <v>5754</v>
      </c>
      <c r="C21" s="221" t="s">
        <v>6921</v>
      </c>
      <c r="D21" s="24" t="s">
        <v>391</v>
      </c>
      <c r="E21" s="273">
        <v>106</v>
      </c>
      <c r="F21" s="24" t="s">
        <v>6805</v>
      </c>
      <c r="G21" s="24" t="s">
        <v>5755</v>
      </c>
      <c r="H21" s="24" t="s">
        <v>5756</v>
      </c>
    </row>
    <row r="22" spans="1:8" s="23" customFormat="1">
      <c r="A22" s="497"/>
      <c r="B22" s="497" t="s">
        <v>392</v>
      </c>
      <c r="C22" s="498">
        <v>2</v>
      </c>
      <c r="D22" s="497"/>
      <c r="E22" s="499">
        <f>SUM(E20:E21)</f>
        <v>468</v>
      </c>
      <c r="F22" s="497"/>
      <c r="G22" s="497"/>
      <c r="H22" s="497"/>
    </row>
    <row r="23" spans="1:8" ht="38.25">
      <c r="A23" s="24"/>
      <c r="B23" s="24" t="s">
        <v>5757</v>
      </c>
      <c r="C23" s="221" t="s">
        <v>6921</v>
      </c>
      <c r="D23" s="24" t="s">
        <v>366</v>
      </c>
      <c r="E23" s="273">
        <v>263</v>
      </c>
      <c r="F23" s="24" t="s">
        <v>6806</v>
      </c>
      <c r="G23" s="24" t="s">
        <v>5748</v>
      </c>
      <c r="H23" s="24" t="s">
        <v>5758</v>
      </c>
    </row>
    <row r="24" spans="1:8" ht="38.25">
      <c r="A24" s="24"/>
      <c r="B24" s="24" t="s">
        <v>5759</v>
      </c>
      <c r="C24" s="221" t="s">
        <v>6921</v>
      </c>
      <c r="D24" s="24" t="s">
        <v>366</v>
      </c>
      <c r="E24" s="273">
        <v>424</v>
      </c>
      <c r="F24" s="24" t="s">
        <v>6807</v>
      </c>
      <c r="G24" s="24" t="s">
        <v>5755</v>
      </c>
      <c r="H24" s="24" t="s">
        <v>6808</v>
      </c>
    </row>
    <row r="25" spans="1:8" ht="51">
      <c r="A25" s="24"/>
      <c r="B25" s="24" t="s">
        <v>5760</v>
      </c>
      <c r="C25" s="221" t="s">
        <v>6921</v>
      </c>
      <c r="D25" s="24" t="s">
        <v>366</v>
      </c>
      <c r="E25" s="273">
        <v>111.5</v>
      </c>
      <c r="F25" s="24" t="s">
        <v>6809</v>
      </c>
      <c r="G25" s="24" t="s">
        <v>5761</v>
      </c>
      <c r="H25" s="24" t="s">
        <v>5758</v>
      </c>
    </row>
    <row r="26" spans="1:8" ht="38.25">
      <c r="A26" s="24"/>
      <c r="B26" s="24" t="s">
        <v>5762</v>
      </c>
      <c r="C26" s="221" t="s">
        <v>6921</v>
      </c>
      <c r="D26" s="24" t="s">
        <v>366</v>
      </c>
      <c r="E26" s="273">
        <v>208</v>
      </c>
      <c r="F26" s="24" t="s">
        <v>6810</v>
      </c>
      <c r="G26" s="24" t="s">
        <v>5763</v>
      </c>
      <c r="H26" s="24" t="s">
        <v>5758</v>
      </c>
    </row>
    <row r="27" spans="1:8">
      <c r="A27" s="497"/>
      <c r="B27" s="497" t="s">
        <v>365</v>
      </c>
      <c r="C27" s="498">
        <v>4</v>
      </c>
      <c r="D27" s="497"/>
      <c r="E27" s="499">
        <f>SUM(E23:E26)</f>
        <v>1006.5</v>
      </c>
      <c r="F27" s="497"/>
      <c r="G27" s="497"/>
      <c r="H27" s="497"/>
    </row>
    <row r="28" spans="1:8" ht="63.75">
      <c r="A28" s="24"/>
      <c r="B28" s="24" t="s">
        <v>12120</v>
      </c>
      <c r="C28" s="221" t="s">
        <v>361</v>
      </c>
      <c r="D28" s="24" t="s">
        <v>367</v>
      </c>
      <c r="E28" s="273">
        <v>207.5</v>
      </c>
      <c r="F28" s="24" t="s">
        <v>6811</v>
      </c>
      <c r="G28" s="24" t="s">
        <v>5761</v>
      </c>
      <c r="H28" s="24" t="s">
        <v>6812</v>
      </c>
    </row>
    <row r="29" spans="1:8">
      <c r="A29" s="497"/>
      <c r="B29" s="497" t="s">
        <v>368</v>
      </c>
      <c r="C29" s="498">
        <v>1</v>
      </c>
      <c r="D29" s="497"/>
      <c r="E29" s="499">
        <f>SUM(E28)</f>
        <v>207.5</v>
      </c>
      <c r="F29" s="497"/>
      <c r="G29" s="497"/>
      <c r="H29" s="497"/>
    </row>
    <row r="30" spans="1:8" ht="25.5">
      <c r="A30" s="24"/>
      <c r="B30" s="24" t="s">
        <v>5764</v>
      </c>
      <c r="C30" s="221" t="s">
        <v>361</v>
      </c>
      <c r="D30" s="24" t="s">
        <v>369</v>
      </c>
      <c r="E30" s="273">
        <v>255</v>
      </c>
      <c r="F30" s="24" t="s">
        <v>6813</v>
      </c>
      <c r="G30" s="24" t="s">
        <v>5748</v>
      </c>
      <c r="H30" s="24" t="s">
        <v>5756</v>
      </c>
    </row>
    <row r="31" spans="1:8">
      <c r="A31" s="497"/>
      <c r="B31" s="497" t="s">
        <v>370</v>
      </c>
      <c r="C31" s="498">
        <v>1</v>
      </c>
      <c r="D31" s="497"/>
      <c r="E31" s="499">
        <f>SUM(E30)</f>
        <v>255</v>
      </c>
      <c r="F31" s="497"/>
      <c r="G31" s="497"/>
      <c r="H31" s="497"/>
    </row>
    <row r="32" spans="1:8" ht="25.5">
      <c r="A32" s="500"/>
      <c r="B32" s="500" t="s">
        <v>464</v>
      </c>
      <c r="C32" s="501">
        <f>C31+C29+C27+C22+C19</f>
        <v>10</v>
      </c>
      <c r="D32" s="500"/>
      <c r="E32" s="502">
        <f>E31+E29+E27+E22+E19</f>
        <v>5423.8</v>
      </c>
      <c r="F32" s="500"/>
      <c r="G32" s="500"/>
      <c r="H32" s="500"/>
    </row>
    <row r="33" spans="1:8" ht="25.5">
      <c r="A33" s="24"/>
      <c r="B33" s="24" t="s">
        <v>5765</v>
      </c>
      <c r="C33" s="221" t="s">
        <v>373</v>
      </c>
      <c r="D33" s="24" t="s">
        <v>374</v>
      </c>
      <c r="E33" s="273">
        <v>100</v>
      </c>
      <c r="F33" s="24" t="s">
        <v>6814</v>
      </c>
      <c r="G33" s="24" t="s">
        <v>5766</v>
      </c>
      <c r="H33" s="24" t="s">
        <v>5767</v>
      </c>
    </row>
    <row r="34" spans="1:8" ht="51">
      <c r="A34" s="24"/>
      <c r="B34" s="24" t="s">
        <v>5768</v>
      </c>
      <c r="C34" s="221" t="s">
        <v>373</v>
      </c>
      <c r="D34" s="24" t="s">
        <v>374</v>
      </c>
      <c r="E34" s="273">
        <v>48</v>
      </c>
      <c r="F34" s="24" t="s">
        <v>6815</v>
      </c>
      <c r="G34" s="24" t="s">
        <v>5755</v>
      </c>
      <c r="H34" s="24" t="s">
        <v>5769</v>
      </c>
    </row>
    <row r="35" spans="1:8" ht="25.5">
      <c r="A35" s="24"/>
      <c r="B35" s="24" t="s">
        <v>5770</v>
      </c>
      <c r="C35" s="221" t="s">
        <v>373</v>
      </c>
      <c r="D35" s="24" t="s">
        <v>374</v>
      </c>
      <c r="E35" s="273">
        <v>65</v>
      </c>
      <c r="F35" s="24" t="s">
        <v>6816</v>
      </c>
      <c r="G35" s="24" t="s">
        <v>5771</v>
      </c>
      <c r="H35" s="24" t="s">
        <v>5769</v>
      </c>
    </row>
    <row r="36" spans="1:8">
      <c r="A36" s="497"/>
      <c r="B36" s="497" t="s">
        <v>375</v>
      </c>
      <c r="C36" s="498">
        <v>3</v>
      </c>
      <c r="D36" s="497"/>
      <c r="E36" s="499">
        <f>SUM(E33:E35)</f>
        <v>213</v>
      </c>
      <c r="F36" s="497"/>
      <c r="G36" s="497"/>
      <c r="H36" s="497"/>
    </row>
    <row r="37" spans="1:8" ht="25.5">
      <c r="A37" s="24"/>
      <c r="B37" s="24" t="s">
        <v>5772</v>
      </c>
      <c r="C37" s="221" t="s">
        <v>373</v>
      </c>
      <c r="D37" s="24" t="s">
        <v>6922</v>
      </c>
      <c r="E37" s="273">
        <v>18</v>
      </c>
      <c r="F37" s="24" t="s">
        <v>6817</v>
      </c>
      <c r="G37" s="24" t="s">
        <v>5773</v>
      </c>
      <c r="H37" s="24" t="s">
        <v>6818</v>
      </c>
    </row>
    <row r="38" spans="1:8" ht="38.25">
      <c r="A38" s="24"/>
      <c r="B38" s="24" t="s">
        <v>5774</v>
      </c>
      <c r="C38" s="221" t="s">
        <v>373</v>
      </c>
      <c r="D38" s="24" t="s">
        <v>6922</v>
      </c>
      <c r="E38" s="273">
        <v>13</v>
      </c>
      <c r="F38" s="24" t="s">
        <v>6819</v>
      </c>
      <c r="G38" s="24" t="s">
        <v>6820</v>
      </c>
      <c r="H38" s="24" t="s">
        <v>5769</v>
      </c>
    </row>
    <row r="39" spans="1:8" ht="38.25">
      <c r="A39" s="24"/>
      <c r="B39" s="24" t="s">
        <v>5775</v>
      </c>
      <c r="C39" s="221" t="s">
        <v>373</v>
      </c>
      <c r="D39" s="24" t="s">
        <v>6922</v>
      </c>
      <c r="E39" s="273">
        <v>13.5</v>
      </c>
      <c r="F39" s="24" t="s">
        <v>6821</v>
      </c>
      <c r="G39" s="24" t="s">
        <v>5776</v>
      </c>
      <c r="H39" s="24" t="s">
        <v>5769</v>
      </c>
    </row>
    <row r="40" spans="1:8" ht="51">
      <c r="A40" s="24"/>
      <c r="B40" s="24" t="s">
        <v>5777</v>
      </c>
      <c r="C40" s="221" t="s">
        <v>373</v>
      </c>
      <c r="D40" s="24" t="s">
        <v>6922</v>
      </c>
      <c r="E40" s="273">
        <v>29</v>
      </c>
      <c r="F40" s="24" t="s">
        <v>6822</v>
      </c>
      <c r="G40" s="24" t="s">
        <v>5748</v>
      </c>
      <c r="H40" s="24" t="s">
        <v>5769</v>
      </c>
    </row>
    <row r="41" spans="1:8" ht="38.25">
      <c r="A41" s="24"/>
      <c r="B41" s="24" t="s">
        <v>5778</v>
      </c>
      <c r="C41" s="221" t="s">
        <v>373</v>
      </c>
      <c r="D41" s="24" t="s">
        <v>6922</v>
      </c>
      <c r="E41" s="273">
        <v>60</v>
      </c>
      <c r="F41" s="24" t="s">
        <v>6823</v>
      </c>
      <c r="G41" s="24" t="s">
        <v>5761</v>
      </c>
      <c r="H41" s="24" t="s">
        <v>5769</v>
      </c>
    </row>
    <row r="42" spans="1:8">
      <c r="A42" s="497"/>
      <c r="B42" s="497" t="s">
        <v>377</v>
      </c>
      <c r="C42" s="498">
        <v>5</v>
      </c>
      <c r="D42" s="497"/>
      <c r="E42" s="499">
        <f>SUM(E37:E41)</f>
        <v>133.5</v>
      </c>
      <c r="F42" s="497"/>
      <c r="G42" s="497"/>
      <c r="H42" s="497"/>
    </row>
    <row r="43" spans="1:8" ht="38.25">
      <c r="A43" s="24"/>
      <c r="B43" s="24" t="s">
        <v>5779</v>
      </c>
      <c r="C43" s="221" t="s">
        <v>373</v>
      </c>
      <c r="D43" s="24" t="s">
        <v>378</v>
      </c>
      <c r="E43" s="273">
        <v>0.5</v>
      </c>
      <c r="F43" s="24" t="s">
        <v>6824</v>
      </c>
      <c r="G43" s="24" t="s">
        <v>5780</v>
      </c>
      <c r="H43" s="24" t="s">
        <v>5769</v>
      </c>
    </row>
    <row r="44" spans="1:8" ht="25.5">
      <c r="A44" s="24"/>
      <c r="B44" s="24" t="s">
        <v>5781</v>
      </c>
      <c r="C44" s="221" t="s">
        <v>373</v>
      </c>
      <c r="D44" s="24" t="s">
        <v>378</v>
      </c>
      <c r="E44" s="273">
        <v>12</v>
      </c>
      <c r="F44" s="24" t="s">
        <v>6825</v>
      </c>
      <c r="G44" s="24" t="s">
        <v>5776</v>
      </c>
      <c r="H44" s="24" t="s">
        <v>5769</v>
      </c>
    </row>
    <row r="45" spans="1:8" ht="38.25">
      <c r="A45" s="24"/>
      <c r="B45" s="24" t="s">
        <v>5782</v>
      </c>
      <c r="C45" s="221" t="s">
        <v>373</v>
      </c>
      <c r="D45" s="24" t="s">
        <v>378</v>
      </c>
      <c r="E45" s="273">
        <v>14.4</v>
      </c>
      <c r="F45" s="24" t="s">
        <v>6826</v>
      </c>
      <c r="G45" s="24" t="s">
        <v>5776</v>
      </c>
      <c r="H45" s="24" t="s">
        <v>5769</v>
      </c>
    </row>
    <row r="46" spans="1:8" ht="38.25">
      <c r="A46" s="24"/>
      <c r="B46" s="24" t="s">
        <v>5784</v>
      </c>
      <c r="C46" s="221" t="s">
        <v>373</v>
      </c>
      <c r="D46" s="24" t="s">
        <v>378</v>
      </c>
      <c r="E46" s="273">
        <v>6</v>
      </c>
      <c r="F46" s="24" t="s">
        <v>6827</v>
      </c>
      <c r="G46" s="24" t="s">
        <v>5748</v>
      </c>
      <c r="H46" s="24" t="s">
        <v>5769</v>
      </c>
    </row>
    <row r="47" spans="1:8" ht="25.5">
      <c r="A47" s="497"/>
      <c r="B47" s="497" t="s">
        <v>379</v>
      </c>
      <c r="C47" s="498">
        <v>4</v>
      </c>
      <c r="D47" s="497"/>
      <c r="E47" s="499">
        <f>SUM(E43:E46)</f>
        <v>32.9</v>
      </c>
      <c r="F47" s="497"/>
      <c r="G47" s="497"/>
      <c r="H47" s="497"/>
    </row>
    <row r="48" spans="1:8" ht="25.5">
      <c r="A48" s="24"/>
      <c r="B48" s="24" t="s">
        <v>5785</v>
      </c>
      <c r="C48" s="221" t="s">
        <v>373</v>
      </c>
      <c r="D48" s="24" t="s">
        <v>380</v>
      </c>
      <c r="E48" s="273">
        <v>60</v>
      </c>
      <c r="F48" s="24" t="s">
        <v>6828</v>
      </c>
      <c r="G48" s="24" t="s">
        <v>5786</v>
      </c>
      <c r="H48" s="24" t="s">
        <v>5787</v>
      </c>
    </row>
    <row r="49" spans="1:8">
      <c r="A49" s="497"/>
      <c r="B49" s="497" t="s">
        <v>381</v>
      </c>
      <c r="C49" s="498">
        <v>1</v>
      </c>
      <c r="D49" s="497"/>
      <c r="E49" s="499">
        <f>SUM(E48)</f>
        <v>60</v>
      </c>
      <c r="F49" s="497"/>
      <c r="G49" s="497"/>
      <c r="H49" s="497"/>
    </row>
    <row r="50" spans="1:8" ht="25.5">
      <c r="A50" s="500"/>
      <c r="B50" s="500" t="s">
        <v>2129</v>
      </c>
      <c r="C50" s="501">
        <f>C49+C47+C42+C36</f>
        <v>13</v>
      </c>
      <c r="D50" s="500"/>
      <c r="E50" s="502">
        <f>E49+E47+E42+E36</f>
        <v>439.4</v>
      </c>
      <c r="F50" s="500"/>
      <c r="G50" s="500"/>
      <c r="H50" s="500"/>
    </row>
    <row r="51" spans="1:8" ht="25.5">
      <c r="A51" s="24"/>
      <c r="B51" s="24" t="s">
        <v>5788</v>
      </c>
      <c r="C51" s="221" t="s">
        <v>393</v>
      </c>
      <c r="D51" s="24"/>
      <c r="E51" s="273">
        <v>124</v>
      </c>
      <c r="F51" s="24" t="s">
        <v>6829</v>
      </c>
      <c r="G51" s="24" t="s">
        <v>5755</v>
      </c>
      <c r="H51" s="24" t="s">
        <v>5789</v>
      </c>
    </row>
    <row r="52" spans="1:8" ht="38.25">
      <c r="A52" s="24"/>
      <c r="B52" s="24" t="s">
        <v>5790</v>
      </c>
      <c r="C52" s="221" t="s">
        <v>393</v>
      </c>
      <c r="D52" s="24"/>
      <c r="E52" s="273">
        <v>8</v>
      </c>
      <c r="F52" s="24" t="s">
        <v>6830</v>
      </c>
      <c r="G52" s="24" t="s">
        <v>5753</v>
      </c>
      <c r="H52" s="24" t="s">
        <v>5789</v>
      </c>
    </row>
    <row r="53" spans="1:8" ht="38.25">
      <c r="A53" s="24"/>
      <c r="B53" s="24" t="s">
        <v>5791</v>
      </c>
      <c r="C53" s="221" t="s">
        <v>393</v>
      </c>
      <c r="D53" s="24"/>
      <c r="E53" s="273">
        <v>10</v>
      </c>
      <c r="F53" s="24" t="s">
        <v>6831</v>
      </c>
      <c r="G53" s="24" t="s">
        <v>5792</v>
      </c>
      <c r="H53" s="24" t="s">
        <v>5789</v>
      </c>
    </row>
    <row r="54" spans="1:8" ht="25.5">
      <c r="A54" s="500"/>
      <c r="B54" s="500" t="s">
        <v>6923</v>
      </c>
      <c r="C54" s="501">
        <v>3</v>
      </c>
      <c r="D54" s="500"/>
      <c r="E54" s="502">
        <f>SUM(E51:E53)</f>
        <v>142</v>
      </c>
      <c r="F54" s="500"/>
      <c r="G54" s="500"/>
      <c r="H54" s="500"/>
    </row>
    <row r="55" spans="1:8" ht="38.25">
      <c r="A55" s="24"/>
      <c r="B55" s="24" t="s">
        <v>5793</v>
      </c>
      <c r="C55" s="24" t="s">
        <v>7866</v>
      </c>
      <c r="D55" s="24"/>
      <c r="E55" s="273">
        <v>7</v>
      </c>
      <c r="F55" s="24" t="s">
        <v>6832</v>
      </c>
      <c r="G55" s="24" t="s">
        <v>5761</v>
      </c>
      <c r="H55" s="24" t="s">
        <v>5794</v>
      </c>
    </row>
    <row r="56" spans="1:8" ht="38.25">
      <c r="A56" s="500"/>
      <c r="B56" s="500" t="s">
        <v>6924</v>
      </c>
      <c r="C56" s="501">
        <v>1</v>
      </c>
      <c r="D56" s="500"/>
      <c r="E56" s="502">
        <f>SUM(E55)</f>
        <v>7</v>
      </c>
      <c r="F56" s="500"/>
      <c r="G56" s="500"/>
      <c r="H56" s="500"/>
    </row>
    <row r="57" spans="1:8" ht="25.5">
      <c r="A57" s="503"/>
      <c r="B57" s="503" t="s">
        <v>9566</v>
      </c>
      <c r="C57" s="504">
        <f>C56+C54+C50+C32+C16+C10</f>
        <v>33</v>
      </c>
      <c r="D57" s="503"/>
      <c r="E57" s="505">
        <f>E56+E54+E50+E32+E16+E10</f>
        <v>131696.1</v>
      </c>
      <c r="F57" s="503"/>
      <c r="G57" s="503"/>
      <c r="H57" s="503"/>
    </row>
    <row r="58" spans="1:8">
      <c r="A58" s="369" t="s">
        <v>2932</v>
      </c>
      <c r="B58" s="369"/>
      <c r="C58" s="369"/>
      <c r="D58" s="369"/>
      <c r="E58" s="369"/>
      <c r="F58" s="369"/>
      <c r="G58" s="369"/>
      <c r="H58" s="369"/>
    </row>
    <row r="59" spans="1:8" ht="38.25">
      <c r="A59" s="24"/>
      <c r="B59" s="24" t="s">
        <v>6925</v>
      </c>
      <c r="C59" s="24" t="s">
        <v>389</v>
      </c>
      <c r="D59" s="24"/>
      <c r="E59" s="273">
        <v>19656</v>
      </c>
      <c r="F59" s="24" t="s">
        <v>6833</v>
      </c>
      <c r="G59" s="24" t="s">
        <v>5795</v>
      </c>
      <c r="H59" s="24" t="s">
        <v>5796</v>
      </c>
    </row>
    <row r="60" spans="1:8" ht="38.25">
      <c r="A60" s="24"/>
      <c r="B60" s="24" t="s">
        <v>5738</v>
      </c>
      <c r="C60" s="24" t="s">
        <v>389</v>
      </c>
      <c r="D60" s="24"/>
      <c r="E60" s="273">
        <v>17729</v>
      </c>
      <c r="F60" s="24" t="s">
        <v>5739</v>
      </c>
      <c r="G60" s="24" t="s">
        <v>5797</v>
      </c>
      <c r="H60" s="24" t="s">
        <v>5798</v>
      </c>
    </row>
    <row r="61" spans="1:8" ht="38.25">
      <c r="A61" s="24"/>
      <c r="B61" s="24" t="s">
        <v>6926</v>
      </c>
      <c r="C61" s="24" t="s">
        <v>389</v>
      </c>
      <c r="D61" s="24"/>
      <c r="E61" s="273">
        <v>1032</v>
      </c>
      <c r="F61" s="24" t="s">
        <v>6834</v>
      </c>
      <c r="G61" s="24" t="s">
        <v>5766</v>
      </c>
      <c r="H61" s="24" t="s">
        <v>6835</v>
      </c>
    </row>
    <row r="62" spans="1:8" ht="25.5">
      <c r="A62" s="500"/>
      <c r="B62" s="500" t="s">
        <v>390</v>
      </c>
      <c r="C62" s="501">
        <v>3</v>
      </c>
      <c r="D62" s="500"/>
      <c r="E62" s="502">
        <f>SUM(E59:E61)</f>
        <v>38417</v>
      </c>
      <c r="F62" s="500"/>
      <c r="G62" s="500"/>
      <c r="H62" s="500"/>
    </row>
    <row r="63" spans="1:8" ht="127.5">
      <c r="A63" s="24"/>
      <c r="B63" s="24" t="s">
        <v>5799</v>
      </c>
      <c r="C63" s="24" t="s">
        <v>361</v>
      </c>
      <c r="D63" s="221" t="s">
        <v>362</v>
      </c>
      <c r="E63" s="273">
        <v>7243</v>
      </c>
      <c r="F63" s="24" t="s">
        <v>6836</v>
      </c>
      <c r="G63" s="24" t="s">
        <v>5800</v>
      </c>
      <c r="H63" s="24" t="s">
        <v>5798</v>
      </c>
    </row>
    <row r="64" spans="1:8" ht="25.5">
      <c r="A64" s="24"/>
      <c r="B64" s="24" t="s">
        <v>5801</v>
      </c>
      <c r="C64" s="24" t="s">
        <v>361</v>
      </c>
      <c r="D64" s="221" t="s">
        <v>362</v>
      </c>
      <c r="E64" s="273">
        <v>5940</v>
      </c>
      <c r="F64" s="24" t="s">
        <v>5783</v>
      </c>
      <c r="G64" s="24" t="s">
        <v>5802</v>
      </c>
      <c r="H64" s="24" t="s">
        <v>5803</v>
      </c>
    </row>
    <row r="65" spans="1:8" ht="25.5">
      <c r="A65" s="24"/>
      <c r="B65" s="24" t="s">
        <v>5804</v>
      </c>
      <c r="C65" s="24" t="s">
        <v>361</v>
      </c>
      <c r="D65" s="221" t="s">
        <v>362</v>
      </c>
      <c r="E65" s="273">
        <v>328.6</v>
      </c>
      <c r="F65" s="24" t="s">
        <v>5805</v>
      </c>
      <c r="G65" s="24" t="s">
        <v>5806</v>
      </c>
      <c r="H65" s="24" t="s">
        <v>5803</v>
      </c>
    </row>
    <row r="66" spans="1:8" ht="38.25">
      <c r="A66" s="24"/>
      <c r="B66" s="24" t="s">
        <v>5807</v>
      </c>
      <c r="C66" s="24" t="s">
        <v>361</v>
      </c>
      <c r="D66" s="221" t="s">
        <v>362</v>
      </c>
      <c r="E66" s="273">
        <v>6</v>
      </c>
      <c r="F66" s="24" t="s">
        <v>5808</v>
      </c>
      <c r="G66" s="24" t="s">
        <v>5809</v>
      </c>
      <c r="H66" s="24" t="s">
        <v>5810</v>
      </c>
    </row>
    <row r="67" spans="1:8" ht="25.5">
      <c r="A67" s="24"/>
      <c r="B67" s="24" t="s">
        <v>5811</v>
      </c>
      <c r="C67" s="24" t="s">
        <v>361</v>
      </c>
      <c r="D67" s="221" t="s">
        <v>362</v>
      </c>
      <c r="E67" s="273">
        <v>20</v>
      </c>
      <c r="F67" s="24" t="s">
        <v>5812</v>
      </c>
      <c r="G67" s="24" t="s">
        <v>5813</v>
      </c>
      <c r="H67" s="24" t="s">
        <v>5803</v>
      </c>
    </row>
    <row r="68" spans="1:8" ht="38.25">
      <c r="A68" s="24"/>
      <c r="B68" s="24" t="s">
        <v>5814</v>
      </c>
      <c r="C68" s="24" t="s">
        <v>361</v>
      </c>
      <c r="D68" s="221" t="s">
        <v>362</v>
      </c>
      <c r="E68" s="273">
        <v>2064</v>
      </c>
      <c r="F68" s="24" t="s">
        <v>6837</v>
      </c>
      <c r="G68" s="24" t="s">
        <v>5815</v>
      </c>
      <c r="H68" s="24" t="s">
        <v>5816</v>
      </c>
    </row>
    <row r="69" spans="1:8" ht="38.25">
      <c r="A69" s="24"/>
      <c r="B69" s="24" t="s">
        <v>5817</v>
      </c>
      <c r="C69" s="24" t="s">
        <v>361</v>
      </c>
      <c r="D69" s="221" t="s">
        <v>362</v>
      </c>
      <c r="E69" s="273">
        <v>47</v>
      </c>
      <c r="F69" s="24" t="s">
        <v>5818</v>
      </c>
      <c r="G69" s="24" t="s">
        <v>5819</v>
      </c>
      <c r="H69" s="24" t="s">
        <v>5820</v>
      </c>
    </row>
    <row r="70" spans="1:8" ht="38.25">
      <c r="A70" s="24"/>
      <c r="B70" s="24" t="s">
        <v>5821</v>
      </c>
      <c r="C70" s="24" t="s">
        <v>361</v>
      </c>
      <c r="D70" s="221" t="s">
        <v>362</v>
      </c>
      <c r="E70" s="273">
        <v>58</v>
      </c>
      <c r="F70" s="24" t="s">
        <v>6838</v>
      </c>
      <c r="G70" s="24" t="s">
        <v>5819</v>
      </c>
      <c r="H70" s="24" t="s">
        <v>5820</v>
      </c>
    </row>
    <row r="71" spans="1:8" ht="25.5">
      <c r="A71" s="24"/>
      <c r="B71" s="24" t="s">
        <v>5822</v>
      </c>
      <c r="C71" s="24" t="s">
        <v>361</v>
      </c>
      <c r="D71" s="221" t="s">
        <v>362</v>
      </c>
      <c r="E71" s="273">
        <v>2.2000000000000002</v>
      </c>
      <c r="F71" s="24" t="s">
        <v>6839</v>
      </c>
      <c r="G71" s="24" t="s">
        <v>6839</v>
      </c>
      <c r="H71" s="24" t="s">
        <v>5820</v>
      </c>
    </row>
    <row r="72" spans="1:8" ht="38.25">
      <c r="A72" s="24"/>
      <c r="B72" s="24" t="s">
        <v>5823</v>
      </c>
      <c r="C72" s="24" t="s">
        <v>361</v>
      </c>
      <c r="D72" s="221" t="s">
        <v>362</v>
      </c>
      <c r="E72" s="273">
        <v>310</v>
      </c>
      <c r="F72" s="24" t="s">
        <v>6840</v>
      </c>
      <c r="G72" s="24" t="s">
        <v>5824</v>
      </c>
      <c r="H72" s="24" t="s">
        <v>5825</v>
      </c>
    </row>
    <row r="73" spans="1:8" ht="51">
      <c r="A73" s="24"/>
      <c r="B73" s="24" t="s">
        <v>5826</v>
      </c>
      <c r="C73" s="24" t="s">
        <v>361</v>
      </c>
      <c r="D73" s="221" t="s">
        <v>362</v>
      </c>
      <c r="E73" s="273">
        <v>30</v>
      </c>
      <c r="F73" s="24" t="s">
        <v>6841</v>
      </c>
      <c r="G73" s="24" t="s">
        <v>5824</v>
      </c>
      <c r="H73" s="24" t="s">
        <v>5827</v>
      </c>
    </row>
    <row r="74" spans="1:8">
      <c r="A74" s="497"/>
      <c r="B74" s="497" t="s">
        <v>363</v>
      </c>
      <c r="C74" s="498">
        <v>11</v>
      </c>
      <c r="D74" s="497"/>
      <c r="E74" s="499">
        <f>SUM(E63:E73)</f>
        <v>16048.800000000001</v>
      </c>
      <c r="F74" s="497"/>
      <c r="G74" s="497"/>
      <c r="H74" s="497"/>
    </row>
    <row r="75" spans="1:8" ht="63.75">
      <c r="A75" s="24"/>
      <c r="B75" s="24" t="s">
        <v>5828</v>
      </c>
      <c r="C75" s="24" t="s">
        <v>361</v>
      </c>
      <c r="D75" s="221" t="s">
        <v>391</v>
      </c>
      <c r="E75" s="273">
        <v>220.5</v>
      </c>
      <c r="F75" s="24" t="s">
        <v>5829</v>
      </c>
      <c r="G75" s="24" t="s">
        <v>5753</v>
      </c>
      <c r="H75" s="24" t="s">
        <v>6842</v>
      </c>
    </row>
    <row r="76" spans="1:8" ht="89.25">
      <c r="A76" s="24"/>
      <c r="B76" s="24" t="s">
        <v>5830</v>
      </c>
      <c r="C76" s="24" t="s">
        <v>361</v>
      </c>
      <c r="D76" s="221" t="s">
        <v>391</v>
      </c>
      <c r="E76" s="273">
        <v>175</v>
      </c>
      <c r="F76" s="24" t="s">
        <v>5831</v>
      </c>
      <c r="G76" s="24" t="s">
        <v>5753</v>
      </c>
      <c r="H76" s="24" t="s">
        <v>6842</v>
      </c>
    </row>
    <row r="77" spans="1:8" ht="51">
      <c r="A77" s="24"/>
      <c r="B77" s="24" t="s">
        <v>5832</v>
      </c>
      <c r="C77" s="24" t="s">
        <v>361</v>
      </c>
      <c r="D77" s="221" t="s">
        <v>391</v>
      </c>
      <c r="E77" s="273">
        <v>50</v>
      </c>
      <c r="F77" s="24" t="s">
        <v>5833</v>
      </c>
      <c r="G77" s="24" t="s">
        <v>5753</v>
      </c>
      <c r="H77" s="24" t="s">
        <v>6842</v>
      </c>
    </row>
    <row r="78" spans="1:8" ht="63.75">
      <c r="A78" s="24"/>
      <c r="B78" s="24" t="s">
        <v>5834</v>
      </c>
      <c r="C78" s="24" t="s">
        <v>361</v>
      </c>
      <c r="D78" s="221" t="s">
        <v>391</v>
      </c>
      <c r="E78" s="273">
        <v>185</v>
      </c>
      <c r="F78" s="24" t="s">
        <v>5835</v>
      </c>
      <c r="G78" s="24" t="s">
        <v>5753</v>
      </c>
      <c r="H78" s="24" t="s">
        <v>6842</v>
      </c>
    </row>
    <row r="79" spans="1:8" ht="38.25">
      <c r="A79" s="24"/>
      <c r="B79" s="24" t="s">
        <v>5836</v>
      </c>
      <c r="C79" s="24" t="s">
        <v>361</v>
      </c>
      <c r="D79" s="221" t="s">
        <v>391</v>
      </c>
      <c r="E79" s="273">
        <v>763</v>
      </c>
      <c r="F79" s="24" t="s">
        <v>5837</v>
      </c>
      <c r="G79" s="24" t="s">
        <v>5766</v>
      </c>
      <c r="H79" s="24" t="s">
        <v>6843</v>
      </c>
    </row>
    <row r="80" spans="1:8" ht="25.5">
      <c r="A80" s="24"/>
      <c r="B80" s="24" t="s">
        <v>5838</v>
      </c>
      <c r="C80" s="24" t="s">
        <v>361</v>
      </c>
      <c r="D80" s="221" t="s">
        <v>391</v>
      </c>
      <c r="E80" s="273">
        <v>3294</v>
      </c>
      <c r="F80" s="24" t="s">
        <v>5839</v>
      </c>
      <c r="G80" s="24" t="s">
        <v>5776</v>
      </c>
      <c r="H80" s="24" t="s">
        <v>5840</v>
      </c>
    </row>
    <row r="81" spans="1:8" ht="38.25">
      <c r="A81" s="24"/>
      <c r="B81" s="24" t="s">
        <v>5841</v>
      </c>
      <c r="C81" s="24" t="s">
        <v>361</v>
      </c>
      <c r="D81" s="221" t="s">
        <v>391</v>
      </c>
      <c r="E81" s="273">
        <v>840</v>
      </c>
      <c r="F81" s="24" t="s">
        <v>5842</v>
      </c>
      <c r="G81" s="24" t="s">
        <v>5755</v>
      </c>
      <c r="H81" s="24" t="s">
        <v>5843</v>
      </c>
    </row>
    <row r="82" spans="1:8" ht="38.25">
      <c r="A82" s="24"/>
      <c r="B82" s="24" t="s">
        <v>5844</v>
      </c>
      <c r="C82" s="24" t="s">
        <v>361</v>
      </c>
      <c r="D82" s="221" t="s">
        <v>391</v>
      </c>
      <c r="E82" s="273">
        <v>510</v>
      </c>
      <c r="F82" s="24" t="s">
        <v>5845</v>
      </c>
      <c r="G82" s="24" t="s">
        <v>5755</v>
      </c>
      <c r="H82" s="24" t="s">
        <v>5843</v>
      </c>
    </row>
    <row r="83" spans="1:8" ht="102">
      <c r="A83" s="24"/>
      <c r="B83" s="24" t="s">
        <v>5846</v>
      </c>
      <c r="C83" s="24" t="s">
        <v>361</v>
      </c>
      <c r="D83" s="221" t="s">
        <v>391</v>
      </c>
      <c r="E83" s="273">
        <v>153.30000000000001</v>
      </c>
      <c r="F83" s="24" t="s">
        <v>5847</v>
      </c>
      <c r="G83" s="24" t="s">
        <v>5755</v>
      </c>
      <c r="H83" s="24" t="s">
        <v>5848</v>
      </c>
    </row>
    <row r="84" spans="1:8" ht="38.25">
      <c r="A84" s="24"/>
      <c r="B84" s="24" t="s">
        <v>5849</v>
      </c>
      <c r="C84" s="24" t="s">
        <v>361</v>
      </c>
      <c r="D84" s="221" t="s">
        <v>391</v>
      </c>
      <c r="E84" s="273">
        <v>48</v>
      </c>
      <c r="F84" s="24" t="s">
        <v>5850</v>
      </c>
      <c r="G84" s="24" t="s">
        <v>5851</v>
      </c>
      <c r="H84" s="24" t="s">
        <v>5852</v>
      </c>
    </row>
    <row r="85" spans="1:8" ht="38.25">
      <c r="A85" s="24"/>
      <c r="B85" s="24" t="s">
        <v>5853</v>
      </c>
      <c r="C85" s="24" t="s">
        <v>361</v>
      </c>
      <c r="D85" s="221" t="s">
        <v>391</v>
      </c>
      <c r="E85" s="273">
        <v>50.9</v>
      </c>
      <c r="F85" s="24" t="s">
        <v>5854</v>
      </c>
      <c r="G85" s="24" t="s">
        <v>5851</v>
      </c>
      <c r="H85" s="24" t="s">
        <v>6844</v>
      </c>
    </row>
    <row r="86" spans="1:8" ht="38.25">
      <c r="A86" s="24"/>
      <c r="B86" s="24" t="s">
        <v>5855</v>
      </c>
      <c r="C86" s="24" t="s">
        <v>361</v>
      </c>
      <c r="D86" s="221" t="s">
        <v>391</v>
      </c>
      <c r="E86" s="273">
        <v>184</v>
      </c>
      <c r="F86" s="24" t="s">
        <v>6845</v>
      </c>
      <c r="G86" s="24" t="s">
        <v>5824</v>
      </c>
      <c r="H86" s="24" t="s">
        <v>6844</v>
      </c>
    </row>
    <row r="87" spans="1:8" ht="38.25">
      <c r="A87" s="24"/>
      <c r="B87" s="24" t="s">
        <v>5857</v>
      </c>
      <c r="C87" s="24" t="s">
        <v>361</v>
      </c>
      <c r="D87" s="221" t="s">
        <v>391</v>
      </c>
      <c r="E87" s="273">
        <v>10</v>
      </c>
      <c r="F87" s="24" t="s">
        <v>6846</v>
      </c>
      <c r="G87" s="24" t="s">
        <v>5858</v>
      </c>
      <c r="H87" s="24" t="s">
        <v>6844</v>
      </c>
    </row>
    <row r="88" spans="1:8">
      <c r="A88" s="497"/>
      <c r="B88" s="497" t="s">
        <v>392</v>
      </c>
      <c r="C88" s="498">
        <v>13</v>
      </c>
      <c r="D88" s="497"/>
      <c r="E88" s="499">
        <f>SUM(E75:E87)</f>
        <v>6483.7</v>
      </c>
      <c r="F88" s="497"/>
      <c r="G88" s="497"/>
      <c r="H88" s="497"/>
    </row>
    <row r="89" spans="1:8" ht="63.75">
      <c r="A89" s="24"/>
      <c r="B89" s="24" t="s">
        <v>5859</v>
      </c>
      <c r="C89" s="24" t="s">
        <v>361</v>
      </c>
      <c r="D89" s="221" t="s">
        <v>366</v>
      </c>
      <c r="E89" s="273">
        <v>253.6</v>
      </c>
      <c r="F89" s="24" t="s">
        <v>5860</v>
      </c>
      <c r="G89" s="24" t="s">
        <v>5861</v>
      </c>
      <c r="H89" s="24" t="s">
        <v>6842</v>
      </c>
    </row>
    <row r="90" spans="1:8" ht="51">
      <c r="A90" s="24"/>
      <c r="B90" s="24" t="s">
        <v>5862</v>
      </c>
      <c r="C90" s="24" t="s">
        <v>361</v>
      </c>
      <c r="D90" s="221" t="s">
        <v>366</v>
      </c>
      <c r="E90" s="273">
        <v>130.30000000000001</v>
      </c>
      <c r="F90" s="24" t="s">
        <v>5863</v>
      </c>
      <c r="G90" s="24" t="s">
        <v>5766</v>
      </c>
      <c r="H90" s="24" t="s">
        <v>5864</v>
      </c>
    </row>
    <row r="91" spans="1:8" ht="25.5">
      <c r="A91" s="24"/>
      <c r="B91" s="24" t="s">
        <v>5865</v>
      </c>
      <c r="C91" s="24" t="s">
        <v>361</v>
      </c>
      <c r="D91" s="221" t="s">
        <v>366</v>
      </c>
      <c r="E91" s="273">
        <v>121</v>
      </c>
      <c r="F91" s="24" t="s">
        <v>5866</v>
      </c>
      <c r="G91" s="24" t="s">
        <v>5766</v>
      </c>
      <c r="H91" s="24" t="s">
        <v>5864</v>
      </c>
    </row>
    <row r="92" spans="1:8" ht="25.5">
      <c r="A92" s="24"/>
      <c r="B92" s="24" t="s">
        <v>5867</v>
      </c>
      <c r="C92" s="24" t="s">
        <v>361</v>
      </c>
      <c r="D92" s="221" t="s">
        <v>366</v>
      </c>
      <c r="E92" s="273">
        <v>41.4</v>
      </c>
      <c r="F92" s="24" t="s">
        <v>5868</v>
      </c>
      <c r="G92" s="24" t="s">
        <v>5766</v>
      </c>
      <c r="H92" s="24" t="s">
        <v>6842</v>
      </c>
    </row>
    <row r="93" spans="1:8" ht="25.5">
      <c r="A93" s="24"/>
      <c r="B93" s="24" t="s">
        <v>5869</v>
      </c>
      <c r="C93" s="24" t="s">
        <v>361</v>
      </c>
      <c r="D93" s="221" t="s">
        <v>366</v>
      </c>
      <c r="E93" s="273">
        <v>1.88</v>
      </c>
      <c r="F93" s="24" t="s">
        <v>5870</v>
      </c>
      <c r="G93" s="24" t="s">
        <v>5871</v>
      </c>
      <c r="H93" s="24" t="s">
        <v>5872</v>
      </c>
    </row>
    <row r="94" spans="1:8" ht="25.5">
      <c r="A94" s="24"/>
      <c r="B94" s="24" t="s">
        <v>5873</v>
      </c>
      <c r="C94" s="24" t="s">
        <v>361</v>
      </c>
      <c r="D94" s="221" t="s">
        <v>366</v>
      </c>
      <c r="E94" s="273">
        <v>0.12</v>
      </c>
      <c r="F94" s="24" t="s">
        <v>5870</v>
      </c>
      <c r="G94" s="24" t="s">
        <v>5871</v>
      </c>
      <c r="H94" s="24" t="s">
        <v>5872</v>
      </c>
    </row>
    <row r="95" spans="1:8" ht="25.5">
      <c r="A95" s="24"/>
      <c r="B95" s="24" t="s">
        <v>5874</v>
      </c>
      <c r="C95" s="24" t="s">
        <v>361</v>
      </c>
      <c r="D95" s="221" t="s">
        <v>366</v>
      </c>
      <c r="E95" s="273">
        <v>29</v>
      </c>
      <c r="F95" s="24" t="s">
        <v>5875</v>
      </c>
      <c r="G95" s="24" t="s">
        <v>5876</v>
      </c>
      <c r="H95" s="24" t="s">
        <v>5803</v>
      </c>
    </row>
    <row r="96" spans="1:8" ht="51">
      <c r="A96" s="24"/>
      <c r="B96" s="24" t="s">
        <v>5877</v>
      </c>
      <c r="C96" s="24" t="s">
        <v>361</v>
      </c>
      <c r="D96" s="221" t="s">
        <v>366</v>
      </c>
      <c r="E96" s="273">
        <v>27.5</v>
      </c>
      <c r="F96" s="24" t="s">
        <v>6847</v>
      </c>
      <c r="G96" s="24" t="s">
        <v>5878</v>
      </c>
      <c r="H96" s="24" t="s">
        <v>5879</v>
      </c>
    </row>
    <row r="97" spans="1:8" ht="38.25">
      <c r="A97" s="24"/>
      <c r="B97" s="24" t="s">
        <v>5880</v>
      </c>
      <c r="C97" s="24" t="s">
        <v>361</v>
      </c>
      <c r="D97" s="221" t="s">
        <v>366</v>
      </c>
      <c r="E97" s="273">
        <v>23</v>
      </c>
      <c r="F97" s="24" t="s">
        <v>6848</v>
      </c>
      <c r="G97" s="24" t="s">
        <v>5881</v>
      </c>
      <c r="H97" s="24" t="s">
        <v>5882</v>
      </c>
    </row>
    <row r="98" spans="1:8" ht="38.25">
      <c r="A98" s="24"/>
      <c r="B98" s="24" t="s">
        <v>5883</v>
      </c>
      <c r="C98" s="24" t="s">
        <v>361</v>
      </c>
      <c r="D98" s="221" t="s">
        <v>366</v>
      </c>
      <c r="E98" s="273">
        <v>3.4</v>
      </c>
      <c r="F98" s="24" t="s">
        <v>5884</v>
      </c>
      <c r="G98" s="24" t="s">
        <v>5761</v>
      </c>
      <c r="H98" s="24" t="s">
        <v>5882</v>
      </c>
    </row>
    <row r="99" spans="1:8" ht="38.25">
      <c r="A99" s="24"/>
      <c r="B99" s="24" t="s">
        <v>5885</v>
      </c>
      <c r="C99" s="24" t="s">
        <v>361</v>
      </c>
      <c r="D99" s="221" t="s">
        <v>366</v>
      </c>
      <c r="E99" s="273">
        <v>2</v>
      </c>
      <c r="F99" s="24" t="s">
        <v>5886</v>
      </c>
      <c r="G99" s="24" t="s">
        <v>5761</v>
      </c>
      <c r="H99" s="24" t="s">
        <v>5882</v>
      </c>
    </row>
    <row r="100" spans="1:8" ht="25.5">
      <c r="A100" s="24"/>
      <c r="B100" s="24" t="s">
        <v>5887</v>
      </c>
      <c r="C100" s="24" t="s">
        <v>361</v>
      </c>
      <c r="D100" s="221" t="s">
        <v>366</v>
      </c>
      <c r="E100" s="273">
        <v>41.7</v>
      </c>
      <c r="F100" s="24" t="s">
        <v>5736</v>
      </c>
      <c r="G100" s="24" t="s">
        <v>5736</v>
      </c>
      <c r="H100" s="24" t="s">
        <v>5882</v>
      </c>
    </row>
    <row r="101" spans="1:8" ht="25.5">
      <c r="A101" s="24"/>
      <c r="B101" s="24" t="s">
        <v>5888</v>
      </c>
      <c r="C101" s="24" t="s">
        <v>361</v>
      </c>
      <c r="D101" s="221" t="s">
        <v>366</v>
      </c>
      <c r="E101" s="273">
        <v>48</v>
      </c>
      <c r="F101" s="24" t="s">
        <v>5889</v>
      </c>
      <c r="G101" s="24" t="s">
        <v>5755</v>
      </c>
      <c r="H101" s="24" t="s">
        <v>5882</v>
      </c>
    </row>
    <row r="102" spans="1:8" ht="38.25">
      <c r="A102" s="24"/>
      <c r="B102" s="24" t="s">
        <v>5891</v>
      </c>
      <c r="C102" s="24" t="s">
        <v>361</v>
      </c>
      <c r="D102" s="221" t="s">
        <v>366</v>
      </c>
      <c r="E102" s="273">
        <v>11</v>
      </c>
      <c r="F102" s="24" t="s">
        <v>5892</v>
      </c>
      <c r="G102" s="24" t="s">
        <v>5893</v>
      </c>
      <c r="H102" s="24" t="s">
        <v>5894</v>
      </c>
    </row>
    <row r="103" spans="1:8" ht="25.5">
      <c r="A103" s="24"/>
      <c r="B103" s="24" t="s">
        <v>5896</v>
      </c>
      <c r="C103" s="24" t="s">
        <v>361</v>
      </c>
      <c r="D103" s="221" t="s">
        <v>366</v>
      </c>
      <c r="E103" s="273">
        <v>422</v>
      </c>
      <c r="F103" s="24" t="s">
        <v>5897</v>
      </c>
      <c r="G103" s="24" t="s">
        <v>5761</v>
      </c>
      <c r="H103" s="24" t="s">
        <v>5894</v>
      </c>
    </row>
    <row r="104" spans="1:8" ht="25.5">
      <c r="A104" s="24"/>
      <c r="B104" s="24" t="s">
        <v>5899</v>
      </c>
      <c r="C104" s="24" t="s">
        <v>361</v>
      </c>
      <c r="D104" s="221" t="s">
        <v>366</v>
      </c>
      <c r="E104" s="273">
        <v>8</v>
      </c>
      <c r="F104" s="24" t="s">
        <v>5900</v>
      </c>
      <c r="G104" s="24" t="s">
        <v>5901</v>
      </c>
      <c r="H104" s="24" t="s">
        <v>5882</v>
      </c>
    </row>
    <row r="105" spans="1:8" ht="25.5">
      <c r="A105" s="24"/>
      <c r="B105" s="24" t="s">
        <v>5903</v>
      </c>
      <c r="C105" s="24" t="s">
        <v>361</v>
      </c>
      <c r="D105" s="221" t="s">
        <v>366</v>
      </c>
      <c r="E105" s="273">
        <v>25</v>
      </c>
      <c r="F105" s="24" t="s">
        <v>5904</v>
      </c>
      <c r="G105" s="24" t="s">
        <v>5905</v>
      </c>
      <c r="H105" s="24" t="s">
        <v>5864</v>
      </c>
    </row>
    <row r="106" spans="1:8" ht="38.25">
      <c r="A106" s="24"/>
      <c r="B106" s="24" t="s">
        <v>5907</v>
      </c>
      <c r="C106" s="24" t="s">
        <v>361</v>
      </c>
      <c r="D106" s="221" t="s">
        <v>366</v>
      </c>
      <c r="E106" s="273">
        <v>63.3</v>
      </c>
      <c r="F106" s="24" t="s">
        <v>5908</v>
      </c>
      <c r="G106" s="24" t="s">
        <v>5909</v>
      </c>
      <c r="H106" s="24" t="s">
        <v>5894</v>
      </c>
    </row>
    <row r="107" spans="1:8" ht="25.5">
      <c r="A107" s="24"/>
      <c r="B107" s="24" t="s">
        <v>5911</v>
      </c>
      <c r="C107" s="24" t="s">
        <v>361</v>
      </c>
      <c r="D107" s="221" t="s">
        <v>366</v>
      </c>
      <c r="E107" s="273">
        <v>15</v>
      </c>
      <c r="F107" s="24" t="s">
        <v>5912</v>
      </c>
      <c r="G107" s="24" t="s">
        <v>5913</v>
      </c>
      <c r="H107" s="24" t="s">
        <v>5894</v>
      </c>
    </row>
    <row r="108" spans="1:8" ht="25.5">
      <c r="A108" s="24"/>
      <c r="B108" s="24" t="s">
        <v>5915</v>
      </c>
      <c r="C108" s="24" t="s">
        <v>361</v>
      </c>
      <c r="D108" s="221" t="s">
        <v>366</v>
      </c>
      <c r="E108" s="273">
        <v>35</v>
      </c>
      <c r="F108" s="24" t="s">
        <v>5916</v>
      </c>
      <c r="G108" s="24" t="s">
        <v>5917</v>
      </c>
      <c r="H108" s="24" t="s">
        <v>5894</v>
      </c>
    </row>
    <row r="109" spans="1:8" ht="38.25">
      <c r="A109" s="24"/>
      <c r="B109" s="24" t="s">
        <v>5919</v>
      </c>
      <c r="C109" s="24" t="s">
        <v>361</v>
      </c>
      <c r="D109" s="221" t="s">
        <v>366</v>
      </c>
      <c r="E109" s="273">
        <v>8.9</v>
      </c>
      <c r="F109" s="24" t="s">
        <v>5920</v>
      </c>
      <c r="G109" s="24" t="s">
        <v>5921</v>
      </c>
      <c r="H109" s="24" t="s">
        <v>5922</v>
      </c>
    </row>
    <row r="110" spans="1:8" ht="25.5">
      <c r="A110" s="24"/>
      <c r="B110" s="24" t="s">
        <v>5924</v>
      </c>
      <c r="C110" s="24" t="s">
        <v>361</v>
      </c>
      <c r="D110" s="221" t="s">
        <v>366</v>
      </c>
      <c r="E110" s="273">
        <v>4</v>
      </c>
      <c r="F110" s="24" t="s">
        <v>5925</v>
      </c>
      <c r="G110" s="24" t="s">
        <v>5926</v>
      </c>
      <c r="H110" s="24" t="s">
        <v>5922</v>
      </c>
    </row>
    <row r="111" spans="1:8" ht="25.5">
      <c r="A111" s="24"/>
      <c r="B111" s="24" t="s">
        <v>5928</v>
      </c>
      <c r="C111" s="24" t="s">
        <v>361</v>
      </c>
      <c r="D111" s="221" t="s">
        <v>366</v>
      </c>
      <c r="E111" s="273">
        <v>2</v>
      </c>
      <c r="F111" s="24" t="s">
        <v>5929</v>
      </c>
      <c r="G111" s="24" t="s">
        <v>5930</v>
      </c>
      <c r="H111" s="24" t="s">
        <v>5922</v>
      </c>
    </row>
    <row r="112" spans="1:8">
      <c r="A112" s="497"/>
      <c r="B112" s="497" t="s">
        <v>365</v>
      </c>
      <c r="C112" s="498">
        <v>23</v>
      </c>
      <c r="D112" s="497"/>
      <c r="E112" s="499">
        <f>SUM(E89:E111)</f>
        <v>1317.1000000000001</v>
      </c>
      <c r="F112" s="497"/>
      <c r="G112" s="497"/>
      <c r="H112" s="497"/>
    </row>
    <row r="113" spans="1:8" ht="38.25">
      <c r="A113" s="24"/>
      <c r="B113" s="24" t="s">
        <v>5931</v>
      </c>
      <c r="C113" s="24" t="s">
        <v>361</v>
      </c>
      <c r="D113" s="221" t="s">
        <v>6927</v>
      </c>
      <c r="E113" s="273">
        <v>1740</v>
      </c>
      <c r="F113" s="24" t="s">
        <v>5746</v>
      </c>
      <c r="G113" s="24" t="s">
        <v>5932</v>
      </c>
      <c r="H113" s="24" t="s">
        <v>5825</v>
      </c>
    </row>
    <row r="114" spans="1:8" ht="38.25">
      <c r="A114" s="24"/>
      <c r="B114" s="24" t="s">
        <v>5933</v>
      </c>
      <c r="C114" s="24" t="s">
        <v>361</v>
      </c>
      <c r="D114" s="221" t="s">
        <v>6927</v>
      </c>
      <c r="E114" s="273">
        <v>275</v>
      </c>
      <c r="F114" s="24" t="s">
        <v>5934</v>
      </c>
      <c r="G114" s="24" t="s">
        <v>5935</v>
      </c>
      <c r="H114" s="24" t="s">
        <v>5825</v>
      </c>
    </row>
    <row r="115" spans="1:8" ht="38.25">
      <c r="A115" s="24"/>
      <c r="B115" s="24" t="s">
        <v>5933</v>
      </c>
      <c r="C115" s="24" t="s">
        <v>361</v>
      </c>
      <c r="D115" s="221" t="s">
        <v>6927</v>
      </c>
      <c r="E115" s="273">
        <v>845</v>
      </c>
      <c r="F115" s="24" t="s">
        <v>5739</v>
      </c>
      <c r="G115" s="24" t="s">
        <v>5936</v>
      </c>
      <c r="H115" s="24" t="s">
        <v>5825</v>
      </c>
    </row>
    <row r="116" spans="1:8" ht="38.25">
      <c r="A116" s="24"/>
      <c r="B116" s="24" t="s">
        <v>5937</v>
      </c>
      <c r="C116" s="24" t="s">
        <v>361</v>
      </c>
      <c r="D116" s="221" t="s">
        <v>6927</v>
      </c>
      <c r="E116" s="273">
        <v>1080</v>
      </c>
      <c r="F116" s="24" t="s">
        <v>5739</v>
      </c>
      <c r="G116" s="24" t="s">
        <v>5936</v>
      </c>
      <c r="H116" s="24" t="s">
        <v>5825</v>
      </c>
    </row>
    <row r="117" spans="1:8" ht="25.5">
      <c r="A117" s="24"/>
      <c r="B117" s="24" t="s">
        <v>5938</v>
      </c>
      <c r="C117" s="24" t="s">
        <v>361</v>
      </c>
      <c r="D117" s="221" t="s">
        <v>6927</v>
      </c>
      <c r="E117" s="273">
        <v>27</v>
      </c>
      <c r="F117" s="24" t="s">
        <v>5939</v>
      </c>
      <c r="G117" s="24" t="s">
        <v>5905</v>
      </c>
      <c r="H117" s="24" t="s">
        <v>5940</v>
      </c>
    </row>
    <row r="118" spans="1:8" ht="25.5">
      <c r="A118" s="24"/>
      <c r="B118" s="24" t="s">
        <v>5941</v>
      </c>
      <c r="C118" s="24" t="s">
        <v>361</v>
      </c>
      <c r="D118" s="221" t="s">
        <v>6927</v>
      </c>
      <c r="E118" s="273">
        <v>6</v>
      </c>
      <c r="F118" s="24" t="s">
        <v>5942</v>
      </c>
      <c r="G118" s="24" t="s">
        <v>5943</v>
      </c>
      <c r="H118" s="24" t="s">
        <v>5940</v>
      </c>
    </row>
    <row r="119" spans="1:8">
      <c r="A119" s="497"/>
      <c r="B119" s="497" t="s">
        <v>370</v>
      </c>
      <c r="C119" s="498">
        <v>5</v>
      </c>
      <c r="D119" s="497"/>
      <c r="E119" s="499">
        <f>SUM(E113:E118)</f>
        <v>3973</v>
      </c>
      <c r="F119" s="497"/>
      <c r="G119" s="497"/>
      <c r="H119" s="497"/>
    </row>
    <row r="120" spans="1:8" ht="38.25">
      <c r="A120" s="24"/>
      <c r="B120" s="24" t="s">
        <v>5944</v>
      </c>
      <c r="C120" s="24" t="s">
        <v>361</v>
      </c>
      <c r="D120" s="221" t="s">
        <v>367</v>
      </c>
      <c r="E120" s="273">
        <v>3</v>
      </c>
      <c r="F120" s="24" t="s">
        <v>5945</v>
      </c>
      <c r="G120" s="24" t="s">
        <v>5776</v>
      </c>
      <c r="H120" s="24" t="s">
        <v>5825</v>
      </c>
    </row>
    <row r="121" spans="1:8" ht="38.25">
      <c r="A121" s="24"/>
      <c r="B121" s="24" t="s">
        <v>5946</v>
      </c>
      <c r="C121" s="24" t="s">
        <v>361</v>
      </c>
      <c r="D121" s="221" t="s">
        <v>367</v>
      </c>
      <c r="E121" s="273">
        <v>1.8</v>
      </c>
      <c r="F121" s="24" t="s">
        <v>5945</v>
      </c>
      <c r="G121" s="24" t="s">
        <v>5766</v>
      </c>
      <c r="H121" s="24" t="s">
        <v>6849</v>
      </c>
    </row>
    <row r="122" spans="1:8" ht="38.25">
      <c r="A122" s="24"/>
      <c r="B122" s="24" t="s">
        <v>5947</v>
      </c>
      <c r="C122" s="24" t="s">
        <v>361</v>
      </c>
      <c r="D122" s="221" t="s">
        <v>367</v>
      </c>
      <c r="E122" s="273">
        <v>4</v>
      </c>
      <c r="F122" s="24" t="s">
        <v>5948</v>
      </c>
      <c r="G122" s="24" t="s">
        <v>5766</v>
      </c>
      <c r="H122" s="24" t="s">
        <v>6849</v>
      </c>
    </row>
    <row r="123" spans="1:8" ht="38.25">
      <c r="A123" s="24"/>
      <c r="B123" s="24" t="s">
        <v>5949</v>
      </c>
      <c r="C123" s="24" t="s">
        <v>361</v>
      </c>
      <c r="D123" s="221" t="s">
        <v>367</v>
      </c>
      <c r="E123" s="273">
        <v>11.2</v>
      </c>
      <c r="F123" s="24" t="s">
        <v>5950</v>
      </c>
      <c r="G123" s="24" t="s">
        <v>5766</v>
      </c>
      <c r="H123" s="24" t="s">
        <v>6849</v>
      </c>
    </row>
    <row r="124" spans="1:8" ht="25.5">
      <c r="A124" s="24"/>
      <c r="B124" s="24" t="s">
        <v>5873</v>
      </c>
      <c r="C124" s="24" t="s">
        <v>361</v>
      </c>
      <c r="D124" s="221" t="s">
        <v>367</v>
      </c>
      <c r="E124" s="273">
        <v>1.9</v>
      </c>
      <c r="F124" s="24" t="s">
        <v>6850</v>
      </c>
      <c r="G124" s="24" t="s">
        <v>5951</v>
      </c>
      <c r="H124" s="24"/>
    </row>
    <row r="125" spans="1:8">
      <c r="A125" s="497"/>
      <c r="B125" s="497" t="s">
        <v>368</v>
      </c>
      <c r="C125" s="498">
        <v>5</v>
      </c>
      <c r="D125" s="497"/>
      <c r="E125" s="499">
        <f>SUM(E120:E124)</f>
        <v>21.9</v>
      </c>
      <c r="F125" s="497"/>
      <c r="G125" s="497"/>
      <c r="H125" s="497"/>
    </row>
    <row r="126" spans="1:8" ht="89.25">
      <c r="A126" s="24"/>
      <c r="B126" s="24" t="s">
        <v>5952</v>
      </c>
      <c r="C126" s="24" t="s">
        <v>361</v>
      </c>
      <c r="D126" s="221" t="s">
        <v>446</v>
      </c>
      <c r="E126" s="273">
        <v>15081.74</v>
      </c>
      <c r="F126" s="24" t="s">
        <v>6851</v>
      </c>
      <c r="G126" s="24" t="s">
        <v>5953</v>
      </c>
      <c r="H126" s="24" t="s">
        <v>6852</v>
      </c>
    </row>
    <row r="127" spans="1:8" ht="38.25">
      <c r="A127" s="24"/>
      <c r="B127" s="24" t="s">
        <v>5954</v>
      </c>
      <c r="C127" s="24" t="s">
        <v>361</v>
      </c>
      <c r="D127" s="221" t="s">
        <v>446</v>
      </c>
      <c r="E127" s="273">
        <v>39.1</v>
      </c>
      <c r="F127" s="24" t="s">
        <v>5955</v>
      </c>
      <c r="G127" s="24" t="s">
        <v>5766</v>
      </c>
      <c r="H127" s="24" t="s">
        <v>6853</v>
      </c>
    </row>
    <row r="128" spans="1:8">
      <c r="A128" s="497"/>
      <c r="B128" s="497" t="s">
        <v>449</v>
      </c>
      <c r="C128" s="498">
        <v>2</v>
      </c>
      <c r="D128" s="497"/>
      <c r="E128" s="499">
        <f>SUM(E126:E127)</f>
        <v>15120.84</v>
      </c>
      <c r="F128" s="497"/>
      <c r="G128" s="497"/>
      <c r="H128" s="497"/>
    </row>
    <row r="129" spans="1:8">
      <c r="A129" s="500"/>
      <c r="B129" s="500" t="s">
        <v>731</v>
      </c>
      <c r="C129" s="501">
        <f>C128+C125+C119+C112+C88+C74</f>
        <v>59</v>
      </c>
      <c r="D129" s="500"/>
      <c r="E129" s="502">
        <f>E128+E125+E119+E112+E88+E74</f>
        <v>42965.34</v>
      </c>
      <c r="F129" s="500"/>
      <c r="G129" s="500"/>
      <c r="H129" s="500"/>
    </row>
    <row r="130" spans="1:8" ht="38.25">
      <c r="A130" s="24"/>
      <c r="B130" s="24" t="s">
        <v>5855</v>
      </c>
      <c r="C130" s="24" t="s">
        <v>373</v>
      </c>
      <c r="D130" s="24" t="s">
        <v>374</v>
      </c>
      <c r="E130" s="273">
        <v>1</v>
      </c>
      <c r="F130" s="24" t="s">
        <v>5956</v>
      </c>
      <c r="G130" s="24" t="s">
        <v>5780</v>
      </c>
      <c r="H130" s="24" t="s">
        <v>5843</v>
      </c>
    </row>
    <row r="131" spans="1:8" ht="38.25">
      <c r="A131" s="24"/>
      <c r="B131" s="24" t="s">
        <v>5957</v>
      </c>
      <c r="C131" s="24" t="s">
        <v>373</v>
      </c>
      <c r="D131" s="24" t="s">
        <v>374</v>
      </c>
      <c r="E131" s="273">
        <v>0.7</v>
      </c>
      <c r="F131" s="24" t="s">
        <v>6854</v>
      </c>
      <c r="G131" s="24" t="s">
        <v>5755</v>
      </c>
      <c r="H131" s="24" t="s">
        <v>5958</v>
      </c>
    </row>
    <row r="132" spans="1:8" ht="38.25">
      <c r="A132" s="24"/>
      <c r="B132" s="24" t="s">
        <v>5959</v>
      </c>
      <c r="C132" s="24" t="s">
        <v>373</v>
      </c>
      <c r="D132" s="24" t="s">
        <v>374</v>
      </c>
      <c r="E132" s="273">
        <v>2.6</v>
      </c>
      <c r="F132" s="24" t="s">
        <v>5960</v>
      </c>
      <c r="G132" s="24" t="s">
        <v>5755</v>
      </c>
      <c r="H132" s="24" t="s">
        <v>5958</v>
      </c>
    </row>
    <row r="133" spans="1:8" ht="25.5">
      <c r="A133" s="24"/>
      <c r="B133" s="24" t="s">
        <v>5961</v>
      </c>
      <c r="C133" s="24" t="s">
        <v>373</v>
      </c>
      <c r="D133" s="24" t="s">
        <v>374</v>
      </c>
      <c r="E133" s="273">
        <v>0.5</v>
      </c>
      <c r="F133" s="24" t="s">
        <v>5962</v>
      </c>
      <c r="G133" s="24" t="s">
        <v>5755</v>
      </c>
      <c r="H133" s="24" t="s">
        <v>5958</v>
      </c>
    </row>
    <row r="134" spans="1:8" ht="25.5">
      <c r="A134" s="24"/>
      <c r="B134" s="24" t="s">
        <v>5963</v>
      </c>
      <c r="C134" s="24" t="s">
        <v>373</v>
      </c>
      <c r="D134" s="24" t="s">
        <v>374</v>
      </c>
      <c r="E134" s="273">
        <v>5</v>
      </c>
      <c r="F134" s="24" t="s">
        <v>5964</v>
      </c>
      <c r="G134" s="24" t="s">
        <v>5965</v>
      </c>
      <c r="H134" s="24" t="s">
        <v>5958</v>
      </c>
    </row>
    <row r="135" spans="1:8" ht="38.25">
      <c r="A135" s="24"/>
      <c r="B135" s="24" t="s">
        <v>5966</v>
      </c>
      <c r="C135" s="24" t="s">
        <v>373</v>
      </c>
      <c r="D135" s="24" t="s">
        <v>374</v>
      </c>
      <c r="E135" s="273">
        <v>24.3</v>
      </c>
      <c r="F135" s="24" t="s">
        <v>5967</v>
      </c>
      <c r="G135" s="24" t="s">
        <v>5968</v>
      </c>
      <c r="H135" s="24" t="s">
        <v>5798</v>
      </c>
    </row>
    <row r="136" spans="1:8" ht="38.25">
      <c r="A136" s="24"/>
      <c r="B136" s="24" t="s">
        <v>5969</v>
      </c>
      <c r="C136" s="24" t="s">
        <v>373</v>
      </c>
      <c r="D136" s="24" t="s">
        <v>374</v>
      </c>
      <c r="E136" s="273">
        <v>30</v>
      </c>
      <c r="F136" s="24" t="s">
        <v>5970</v>
      </c>
      <c r="G136" s="24" t="s">
        <v>5971</v>
      </c>
      <c r="H136" s="24" t="s">
        <v>5798</v>
      </c>
    </row>
    <row r="137" spans="1:8" ht="38.25">
      <c r="A137" s="24"/>
      <c r="B137" s="24" t="s">
        <v>585</v>
      </c>
      <c r="C137" s="24" t="s">
        <v>373</v>
      </c>
      <c r="D137" s="24" t="s">
        <v>374</v>
      </c>
      <c r="E137" s="273">
        <v>1.8</v>
      </c>
      <c r="F137" s="24" t="s">
        <v>6855</v>
      </c>
      <c r="G137" s="24" t="s">
        <v>5766</v>
      </c>
      <c r="H137" s="24" t="s">
        <v>5972</v>
      </c>
    </row>
    <row r="138" spans="1:8" ht="38.25">
      <c r="A138" s="24"/>
      <c r="B138" s="24" t="s">
        <v>5973</v>
      </c>
      <c r="C138" s="24" t="s">
        <v>373</v>
      </c>
      <c r="D138" s="24" t="s">
        <v>374</v>
      </c>
      <c r="E138" s="273">
        <v>10.9</v>
      </c>
      <c r="F138" s="24" t="s">
        <v>6856</v>
      </c>
      <c r="G138" s="24" t="s">
        <v>5766</v>
      </c>
      <c r="H138" s="24" t="s">
        <v>5972</v>
      </c>
    </row>
    <row r="139" spans="1:8" ht="25.5">
      <c r="A139" s="24"/>
      <c r="B139" s="24" t="s">
        <v>5974</v>
      </c>
      <c r="C139" s="24" t="s">
        <v>373</v>
      </c>
      <c r="D139" s="24" t="s">
        <v>374</v>
      </c>
      <c r="E139" s="273">
        <v>14.4</v>
      </c>
      <c r="F139" s="24" t="s">
        <v>6857</v>
      </c>
      <c r="G139" s="24" t="s">
        <v>5766</v>
      </c>
      <c r="H139" s="24" t="s">
        <v>5972</v>
      </c>
    </row>
    <row r="140" spans="1:8" ht="38.25">
      <c r="A140" s="24"/>
      <c r="B140" s="24" t="s">
        <v>5975</v>
      </c>
      <c r="C140" s="24" t="s">
        <v>373</v>
      </c>
      <c r="D140" s="24" t="s">
        <v>374</v>
      </c>
      <c r="E140" s="273">
        <v>6.1</v>
      </c>
      <c r="F140" s="24" t="s">
        <v>6858</v>
      </c>
      <c r="G140" s="24" t="s">
        <v>5976</v>
      </c>
      <c r="H140" s="24" t="s">
        <v>5977</v>
      </c>
    </row>
    <row r="141" spans="1:8">
      <c r="A141" s="497"/>
      <c r="B141" s="497" t="s">
        <v>375</v>
      </c>
      <c r="C141" s="498">
        <v>11</v>
      </c>
      <c r="D141" s="497"/>
      <c r="E141" s="499">
        <f>SUM(E130:E140)</f>
        <v>97.3</v>
      </c>
      <c r="F141" s="497"/>
      <c r="G141" s="497"/>
      <c r="H141" s="497"/>
    </row>
    <row r="142" spans="1:8" ht="38.25">
      <c r="A142" s="24"/>
      <c r="B142" s="24" t="s">
        <v>5978</v>
      </c>
      <c r="C142" s="24" t="s">
        <v>373</v>
      </c>
      <c r="D142" s="24" t="s">
        <v>376</v>
      </c>
      <c r="E142" s="273">
        <v>0.01</v>
      </c>
      <c r="F142" s="24" t="s">
        <v>5979</v>
      </c>
      <c r="G142" s="24" t="s">
        <v>5753</v>
      </c>
      <c r="H142" s="24" t="s">
        <v>5894</v>
      </c>
    </row>
    <row r="143" spans="1:8" ht="38.25">
      <c r="A143" s="24"/>
      <c r="B143" s="24" t="s">
        <v>5980</v>
      </c>
      <c r="C143" s="24" t="s">
        <v>373</v>
      </c>
      <c r="D143" s="24" t="s">
        <v>376</v>
      </c>
      <c r="E143" s="273">
        <v>2.1</v>
      </c>
      <c r="F143" s="24" t="s">
        <v>5981</v>
      </c>
      <c r="G143" s="24" t="s">
        <v>5753</v>
      </c>
      <c r="H143" s="24" t="s">
        <v>5922</v>
      </c>
    </row>
    <row r="144" spans="1:8" ht="76.5">
      <c r="A144" s="24"/>
      <c r="B144" s="24" t="s">
        <v>5982</v>
      </c>
      <c r="C144" s="24" t="s">
        <v>373</v>
      </c>
      <c r="D144" s="24" t="s">
        <v>376</v>
      </c>
      <c r="E144" s="273">
        <v>0.28999999999999998</v>
      </c>
      <c r="F144" s="24" t="s">
        <v>5983</v>
      </c>
      <c r="G144" s="24" t="s">
        <v>3994</v>
      </c>
      <c r="H144" s="24" t="s">
        <v>5984</v>
      </c>
    </row>
    <row r="145" spans="1:8" ht="38.25">
      <c r="A145" s="24"/>
      <c r="B145" s="24" t="s">
        <v>5985</v>
      </c>
      <c r="C145" s="24" t="s">
        <v>373</v>
      </c>
      <c r="D145" s="24" t="s">
        <v>376</v>
      </c>
      <c r="E145" s="273">
        <v>2.4</v>
      </c>
      <c r="F145" s="24" t="s">
        <v>5986</v>
      </c>
      <c r="G145" s="24" t="s">
        <v>5987</v>
      </c>
      <c r="H145" s="24" t="s">
        <v>5988</v>
      </c>
    </row>
    <row r="146" spans="1:8" ht="38.25">
      <c r="A146" s="24"/>
      <c r="B146" s="24" t="s">
        <v>5989</v>
      </c>
      <c r="C146" s="24" t="s">
        <v>373</v>
      </c>
      <c r="D146" s="24" t="s">
        <v>376</v>
      </c>
      <c r="E146" s="273">
        <v>3.9</v>
      </c>
      <c r="F146" s="24" t="s">
        <v>5990</v>
      </c>
      <c r="G146" s="24" t="s">
        <v>5987</v>
      </c>
      <c r="H146" s="24" t="s">
        <v>5988</v>
      </c>
    </row>
    <row r="147" spans="1:8" ht="38.25">
      <c r="A147" s="24"/>
      <c r="B147" s="24" t="s">
        <v>5989</v>
      </c>
      <c r="C147" s="24" t="s">
        <v>373</v>
      </c>
      <c r="D147" s="24" t="s">
        <v>376</v>
      </c>
      <c r="E147" s="273">
        <v>2.6</v>
      </c>
      <c r="F147" s="24" t="s">
        <v>5991</v>
      </c>
      <c r="G147" s="24" t="s">
        <v>5987</v>
      </c>
      <c r="H147" s="24" t="s">
        <v>5988</v>
      </c>
    </row>
    <row r="148" spans="1:8" ht="38.25">
      <c r="A148" s="24"/>
      <c r="B148" s="24" t="s">
        <v>5989</v>
      </c>
      <c r="C148" s="24" t="s">
        <v>373</v>
      </c>
      <c r="D148" s="24" t="s">
        <v>376</v>
      </c>
      <c r="E148" s="273">
        <v>2.1</v>
      </c>
      <c r="F148" s="24" t="s">
        <v>5992</v>
      </c>
      <c r="G148" s="24" t="s">
        <v>5987</v>
      </c>
      <c r="H148" s="24" t="s">
        <v>5988</v>
      </c>
    </row>
    <row r="149" spans="1:8" ht="38.25">
      <c r="A149" s="24"/>
      <c r="B149" s="24" t="s">
        <v>2065</v>
      </c>
      <c r="C149" s="24" t="s">
        <v>373</v>
      </c>
      <c r="D149" s="24" t="s">
        <v>376</v>
      </c>
      <c r="E149" s="273">
        <v>0.5</v>
      </c>
      <c r="F149" s="24" t="s">
        <v>5993</v>
      </c>
      <c r="G149" s="24" t="s">
        <v>5780</v>
      </c>
      <c r="H149" s="24" t="s">
        <v>5825</v>
      </c>
    </row>
    <row r="150" spans="1:8" ht="25.5">
      <c r="A150" s="24"/>
      <c r="B150" s="24" t="s">
        <v>5994</v>
      </c>
      <c r="C150" s="24" t="s">
        <v>373</v>
      </c>
      <c r="D150" s="24" t="s">
        <v>376</v>
      </c>
      <c r="E150" s="273">
        <v>3.2</v>
      </c>
      <c r="F150" s="24" t="s">
        <v>5995</v>
      </c>
      <c r="G150" s="24" t="s">
        <v>5996</v>
      </c>
      <c r="H150" s="24" t="s">
        <v>5988</v>
      </c>
    </row>
    <row r="151" spans="1:8" ht="38.25">
      <c r="A151" s="24"/>
      <c r="B151" s="24" t="s">
        <v>5989</v>
      </c>
      <c r="C151" s="24" t="s">
        <v>373</v>
      </c>
      <c r="D151" s="24" t="s">
        <v>376</v>
      </c>
      <c r="E151" s="273">
        <v>3.2</v>
      </c>
      <c r="F151" s="24" t="s">
        <v>5997</v>
      </c>
      <c r="G151" s="24" t="s">
        <v>5987</v>
      </c>
      <c r="H151" s="24" t="s">
        <v>5972</v>
      </c>
    </row>
    <row r="152" spans="1:8" ht="25.5">
      <c r="A152" s="24"/>
      <c r="B152" s="24" t="s">
        <v>5998</v>
      </c>
      <c r="C152" s="24" t="s">
        <v>373</v>
      </c>
      <c r="D152" s="24" t="s">
        <v>376</v>
      </c>
      <c r="E152" s="273">
        <v>5</v>
      </c>
      <c r="F152" s="24" t="s">
        <v>5999</v>
      </c>
      <c r="G152" s="24" t="s">
        <v>6000</v>
      </c>
      <c r="H152" s="24" t="s">
        <v>5988</v>
      </c>
    </row>
    <row r="153" spans="1:8" ht="38.25">
      <c r="A153" s="24"/>
      <c r="B153" s="24" t="s">
        <v>6001</v>
      </c>
      <c r="C153" s="24" t="s">
        <v>373</v>
      </c>
      <c r="D153" s="24" t="s">
        <v>376</v>
      </c>
      <c r="E153" s="273">
        <v>5.7</v>
      </c>
      <c r="F153" s="24" t="s">
        <v>6859</v>
      </c>
      <c r="G153" s="24" t="s">
        <v>5766</v>
      </c>
      <c r="H153" s="24" t="s">
        <v>5988</v>
      </c>
    </row>
    <row r="154" spans="1:8" ht="38.25">
      <c r="A154" s="24"/>
      <c r="B154" s="24" t="s">
        <v>6002</v>
      </c>
      <c r="C154" s="24" t="s">
        <v>373</v>
      </c>
      <c r="D154" s="24" t="s">
        <v>376</v>
      </c>
      <c r="E154" s="273">
        <v>5.4</v>
      </c>
      <c r="F154" s="24" t="s">
        <v>6003</v>
      </c>
      <c r="G154" s="24" t="s">
        <v>5766</v>
      </c>
      <c r="H154" s="24" t="s">
        <v>5894</v>
      </c>
    </row>
    <row r="155" spans="1:8" ht="38.25">
      <c r="A155" s="24"/>
      <c r="B155" s="24" t="s">
        <v>6004</v>
      </c>
      <c r="C155" s="24" t="s">
        <v>373</v>
      </c>
      <c r="D155" s="24" t="s">
        <v>376</v>
      </c>
      <c r="E155" s="273">
        <v>1.9</v>
      </c>
      <c r="F155" s="24" t="s">
        <v>6860</v>
      </c>
      <c r="G155" s="24" t="s">
        <v>5766</v>
      </c>
      <c r="H155" s="24" t="s">
        <v>6005</v>
      </c>
    </row>
    <row r="156" spans="1:8" ht="38.25">
      <c r="A156" s="24"/>
      <c r="B156" s="24" t="s">
        <v>5978</v>
      </c>
      <c r="C156" s="24" t="s">
        <v>373</v>
      </c>
      <c r="D156" s="24" t="s">
        <v>376</v>
      </c>
      <c r="E156" s="273">
        <v>0.03</v>
      </c>
      <c r="F156" s="24" t="s">
        <v>6861</v>
      </c>
      <c r="G156" s="24" t="s">
        <v>5766</v>
      </c>
      <c r="H156" s="24" t="s">
        <v>5958</v>
      </c>
    </row>
    <row r="157" spans="1:8" ht="38.25">
      <c r="A157" s="24"/>
      <c r="B157" s="24" t="s">
        <v>6006</v>
      </c>
      <c r="C157" s="24" t="s">
        <v>373</v>
      </c>
      <c r="D157" s="24" t="s">
        <v>376</v>
      </c>
      <c r="E157" s="273">
        <v>13.7</v>
      </c>
      <c r="F157" s="24" t="s">
        <v>6862</v>
      </c>
      <c r="G157" s="24" t="s">
        <v>5766</v>
      </c>
      <c r="H157" s="24" t="s">
        <v>5940</v>
      </c>
    </row>
    <row r="158" spans="1:8" ht="38.25">
      <c r="A158" s="24"/>
      <c r="B158" s="24" t="s">
        <v>6007</v>
      </c>
      <c r="C158" s="24" t="s">
        <v>373</v>
      </c>
      <c r="D158" s="24" t="s">
        <v>376</v>
      </c>
      <c r="E158" s="273">
        <v>22.8</v>
      </c>
      <c r="F158" s="24" t="s">
        <v>6008</v>
      </c>
      <c r="G158" s="24" t="s">
        <v>5766</v>
      </c>
      <c r="H158" s="24" t="s">
        <v>5940</v>
      </c>
    </row>
    <row r="159" spans="1:8" ht="38.25">
      <c r="A159" s="24"/>
      <c r="B159" s="24" t="s">
        <v>6009</v>
      </c>
      <c r="C159" s="24" t="s">
        <v>373</v>
      </c>
      <c r="D159" s="24" t="s">
        <v>376</v>
      </c>
      <c r="E159" s="273">
        <v>7.4</v>
      </c>
      <c r="F159" s="24" t="s">
        <v>6863</v>
      </c>
      <c r="G159" s="24" t="s">
        <v>5766</v>
      </c>
      <c r="H159" s="24" t="s">
        <v>5940</v>
      </c>
    </row>
    <row r="160" spans="1:8" ht="25.5">
      <c r="A160" s="24"/>
      <c r="B160" s="24" t="s">
        <v>6010</v>
      </c>
      <c r="C160" s="24" t="s">
        <v>373</v>
      </c>
      <c r="D160" s="24" t="s">
        <v>376</v>
      </c>
      <c r="E160" s="273">
        <v>1.5</v>
      </c>
      <c r="F160" s="24" t="s">
        <v>6011</v>
      </c>
      <c r="G160" s="24" t="s">
        <v>5766</v>
      </c>
      <c r="H160" s="24" t="s">
        <v>5958</v>
      </c>
    </row>
    <row r="161" spans="1:8" ht="25.5">
      <c r="A161" s="24"/>
      <c r="B161" s="24" t="s">
        <v>6012</v>
      </c>
      <c r="C161" s="24" t="s">
        <v>373</v>
      </c>
      <c r="D161" s="24" t="s">
        <v>376</v>
      </c>
      <c r="E161" s="273">
        <v>2.8</v>
      </c>
      <c r="F161" s="24" t="s">
        <v>6013</v>
      </c>
      <c r="G161" s="24" t="s">
        <v>5766</v>
      </c>
      <c r="H161" s="24" t="s">
        <v>5958</v>
      </c>
    </row>
    <row r="162" spans="1:8" ht="25.5">
      <c r="A162" s="24"/>
      <c r="B162" s="24" t="s">
        <v>6014</v>
      </c>
      <c r="C162" s="24" t="s">
        <v>373</v>
      </c>
      <c r="D162" s="24" t="s">
        <v>376</v>
      </c>
      <c r="E162" s="273">
        <v>0.3</v>
      </c>
      <c r="F162" s="24" t="s">
        <v>6015</v>
      </c>
      <c r="G162" s="24" t="s">
        <v>5766</v>
      </c>
      <c r="H162" s="24" t="s">
        <v>6005</v>
      </c>
    </row>
    <row r="163" spans="1:8" ht="25.5">
      <c r="A163" s="24"/>
      <c r="B163" s="24" t="s">
        <v>6016</v>
      </c>
      <c r="C163" s="24" t="s">
        <v>373</v>
      </c>
      <c r="D163" s="24" t="s">
        <v>376</v>
      </c>
      <c r="E163" s="273">
        <v>1</v>
      </c>
      <c r="F163" s="24" t="s">
        <v>6017</v>
      </c>
      <c r="G163" s="24" t="s">
        <v>5766</v>
      </c>
      <c r="H163" s="24" t="s">
        <v>6005</v>
      </c>
    </row>
    <row r="164" spans="1:8" ht="25.5">
      <c r="A164" s="24"/>
      <c r="B164" s="24" t="s">
        <v>6018</v>
      </c>
      <c r="C164" s="24" t="s">
        <v>373</v>
      </c>
      <c r="D164" s="24" t="s">
        <v>376</v>
      </c>
      <c r="E164" s="273">
        <v>5.4</v>
      </c>
      <c r="F164" s="24" t="s">
        <v>6019</v>
      </c>
      <c r="G164" s="24" t="s">
        <v>5766</v>
      </c>
      <c r="H164" s="24" t="s">
        <v>6005</v>
      </c>
    </row>
    <row r="165" spans="1:8" ht="25.5">
      <c r="A165" s="24"/>
      <c r="B165" s="24" t="s">
        <v>6020</v>
      </c>
      <c r="C165" s="24" t="s">
        <v>373</v>
      </c>
      <c r="D165" s="24" t="s">
        <v>376</v>
      </c>
      <c r="E165" s="273">
        <v>1.8</v>
      </c>
      <c r="F165" s="24" t="s">
        <v>6021</v>
      </c>
      <c r="G165" s="24" t="s">
        <v>5766</v>
      </c>
      <c r="H165" s="24" t="s">
        <v>6022</v>
      </c>
    </row>
    <row r="166" spans="1:8" ht="38.25">
      <c r="A166" s="24"/>
      <c r="B166" s="24" t="s">
        <v>6023</v>
      </c>
      <c r="C166" s="24" t="s">
        <v>373</v>
      </c>
      <c r="D166" s="24" t="s">
        <v>376</v>
      </c>
      <c r="E166" s="273">
        <v>0.01</v>
      </c>
      <c r="F166" s="24" t="s">
        <v>6024</v>
      </c>
      <c r="G166" s="24" t="s">
        <v>5776</v>
      </c>
      <c r="H166" s="24" t="s">
        <v>5958</v>
      </c>
    </row>
    <row r="167" spans="1:8" ht="38.25">
      <c r="A167" s="24"/>
      <c r="B167" s="24" t="s">
        <v>6025</v>
      </c>
      <c r="C167" s="24" t="s">
        <v>373</v>
      </c>
      <c r="D167" s="24" t="s">
        <v>376</v>
      </c>
      <c r="E167" s="273">
        <v>57.1</v>
      </c>
      <c r="F167" s="24" t="s">
        <v>6026</v>
      </c>
      <c r="G167" s="24" t="s">
        <v>5776</v>
      </c>
      <c r="H167" s="24" t="s">
        <v>5825</v>
      </c>
    </row>
    <row r="168" spans="1:8" ht="38.25">
      <c r="A168" s="24"/>
      <c r="B168" s="24" t="s">
        <v>6027</v>
      </c>
      <c r="C168" s="24" t="s">
        <v>373</v>
      </c>
      <c r="D168" s="24" t="s">
        <v>376</v>
      </c>
      <c r="E168" s="273">
        <v>5.6</v>
      </c>
      <c r="F168" s="24" t="s">
        <v>6028</v>
      </c>
      <c r="G168" s="24" t="s">
        <v>5776</v>
      </c>
      <c r="H168" s="24" t="s">
        <v>5825</v>
      </c>
    </row>
    <row r="169" spans="1:8" ht="38.25">
      <c r="A169" s="24"/>
      <c r="B169" s="24" t="s">
        <v>6029</v>
      </c>
      <c r="C169" s="24" t="s">
        <v>373</v>
      </c>
      <c r="D169" s="24" t="s">
        <v>376</v>
      </c>
      <c r="E169" s="273">
        <v>2.8</v>
      </c>
      <c r="F169" s="24" t="s">
        <v>6030</v>
      </c>
      <c r="G169" s="24" t="s">
        <v>5776</v>
      </c>
      <c r="H169" s="24" t="s">
        <v>5825</v>
      </c>
    </row>
    <row r="170" spans="1:8" ht="25.5">
      <c r="A170" s="24"/>
      <c r="B170" s="24" t="s">
        <v>6031</v>
      </c>
      <c r="C170" s="24" t="s">
        <v>373</v>
      </c>
      <c r="D170" s="24" t="s">
        <v>376</v>
      </c>
      <c r="E170" s="273">
        <v>0.01</v>
      </c>
      <c r="F170" s="24" t="s">
        <v>6032</v>
      </c>
      <c r="G170" s="24" t="s">
        <v>6033</v>
      </c>
      <c r="H170" s="24" t="s">
        <v>5958</v>
      </c>
    </row>
    <row r="171" spans="1:8" ht="25.5">
      <c r="A171" s="24"/>
      <c r="B171" s="24" t="s">
        <v>6034</v>
      </c>
      <c r="C171" s="24" t="s">
        <v>373</v>
      </c>
      <c r="D171" s="24" t="s">
        <v>376</v>
      </c>
      <c r="E171" s="273">
        <v>2</v>
      </c>
      <c r="F171" s="24" t="s">
        <v>6035</v>
      </c>
      <c r="G171" s="24" t="s">
        <v>6036</v>
      </c>
      <c r="H171" s="24" t="s">
        <v>5922</v>
      </c>
    </row>
    <row r="172" spans="1:8" ht="25.5">
      <c r="A172" s="24"/>
      <c r="B172" s="24" t="s">
        <v>6037</v>
      </c>
      <c r="C172" s="24" t="s">
        <v>373</v>
      </c>
      <c r="D172" s="24" t="s">
        <v>376</v>
      </c>
      <c r="E172" s="273">
        <v>41.2</v>
      </c>
      <c r="F172" s="24" t="s">
        <v>6038</v>
      </c>
      <c r="G172" s="24" t="s">
        <v>6039</v>
      </c>
      <c r="H172" s="24" t="s">
        <v>5922</v>
      </c>
    </row>
    <row r="173" spans="1:8" ht="25.5">
      <c r="A173" s="24"/>
      <c r="B173" s="24" t="s">
        <v>6040</v>
      </c>
      <c r="C173" s="24" t="s">
        <v>373</v>
      </c>
      <c r="D173" s="24" t="s">
        <v>376</v>
      </c>
      <c r="E173" s="273">
        <v>11.3</v>
      </c>
      <c r="F173" s="24" t="s">
        <v>6041</v>
      </c>
      <c r="G173" s="24" t="s">
        <v>6042</v>
      </c>
      <c r="H173" s="24" t="s">
        <v>5922</v>
      </c>
    </row>
    <row r="174" spans="1:8" ht="25.5">
      <c r="A174" s="24"/>
      <c r="B174" s="24" t="s">
        <v>6043</v>
      </c>
      <c r="C174" s="24" t="s">
        <v>373</v>
      </c>
      <c r="D174" s="24" t="s">
        <v>376</v>
      </c>
      <c r="E174" s="273">
        <v>0.01</v>
      </c>
      <c r="F174" s="24" t="s">
        <v>6864</v>
      </c>
      <c r="G174" s="24" t="s">
        <v>6045</v>
      </c>
      <c r="H174" s="24" t="s">
        <v>5958</v>
      </c>
    </row>
    <row r="175" spans="1:8" ht="25.5">
      <c r="A175" s="24"/>
      <c r="B175" s="24" t="s">
        <v>6046</v>
      </c>
      <c r="C175" s="24" t="s">
        <v>373</v>
      </c>
      <c r="D175" s="24" t="s">
        <v>376</v>
      </c>
      <c r="E175" s="273">
        <v>0.01</v>
      </c>
      <c r="F175" s="24" t="s">
        <v>6047</v>
      </c>
      <c r="G175" s="24" t="s">
        <v>6045</v>
      </c>
      <c r="H175" s="24" t="s">
        <v>5958</v>
      </c>
    </row>
    <row r="176" spans="1:8" ht="25.5">
      <c r="A176" s="24"/>
      <c r="B176" s="24" t="s">
        <v>6048</v>
      </c>
      <c r="C176" s="24" t="s">
        <v>373</v>
      </c>
      <c r="D176" s="24" t="s">
        <v>376</v>
      </c>
      <c r="E176" s="273">
        <v>0.01</v>
      </c>
      <c r="F176" s="24" t="s">
        <v>6865</v>
      </c>
      <c r="G176" s="24" t="s">
        <v>6049</v>
      </c>
      <c r="H176" s="24" t="s">
        <v>5922</v>
      </c>
    </row>
    <row r="177" spans="1:8" ht="38.25">
      <c r="A177" s="24"/>
      <c r="B177" s="24" t="s">
        <v>5846</v>
      </c>
      <c r="C177" s="24" t="s">
        <v>373</v>
      </c>
      <c r="D177" s="24" t="s">
        <v>376</v>
      </c>
      <c r="E177" s="273">
        <v>0.5</v>
      </c>
      <c r="F177" s="24" t="s">
        <v>6866</v>
      </c>
      <c r="G177" s="24" t="s">
        <v>5755</v>
      </c>
      <c r="H177" s="24" t="s">
        <v>5958</v>
      </c>
    </row>
    <row r="178" spans="1:8" ht="38.25">
      <c r="A178" s="24"/>
      <c r="B178" s="24" t="s">
        <v>6050</v>
      </c>
      <c r="C178" s="24" t="s">
        <v>373</v>
      </c>
      <c r="D178" s="24" t="s">
        <v>376</v>
      </c>
      <c r="E178" s="273">
        <v>2</v>
      </c>
      <c r="F178" s="24" t="s">
        <v>6051</v>
      </c>
      <c r="G178" s="24" t="s">
        <v>5755</v>
      </c>
      <c r="H178" s="24" t="s">
        <v>5958</v>
      </c>
    </row>
    <row r="179" spans="1:8" ht="38.25">
      <c r="A179" s="24"/>
      <c r="B179" s="24" t="s">
        <v>6052</v>
      </c>
      <c r="C179" s="24" t="s">
        <v>373</v>
      </c>
      <c r="D179" s="24" t="s">
        <v>376</v>
      </c>
      <c r="E179" s="273">
        <v>4.7</v>
      </c>
      <c r="F179" s="24" t="s">
        <v>6053</v>
      </c>
      <c r="G179" s="24" t="s">
        <v>5755</v>
      </c>
      <c r="H179" s="24" t="s">
        <v>5958</v>
      </c>
    </row>
    <row r="180" spans="1:8" ht="38.25">
      <c r="A180" s="24"/>
      <c r="B180" s="24" t="s">
        <v>6054</v>
      </c>
      <c r="C180" s="24" t="s">
        <v>373</v>
      </c>
      <c r="D180" s="24" t="s">
        <v>376</v>
      </c>
      <c r="E180" s="273">
        <v>11</v>
      </c>
      <c r="F180" s="24" t="s">
        <v>6055</v>
      </c>
      <c r="G180" s="24" t="s">
        <v>5755</v>
      </c>
      <c r="H180" s="24" t="s">
        <v>5803</v>
      </c>
    </row>
    <row r="181" spans="1:8" ht="38.25">
      <c r="A181" s="24"/>
      <c r="B181" s="24" t="s">
        <v>6056</v>
      </c>
      <c r="C181" s="24" t="s">
        <v>373</v>
      </c>
      <c r="D181" s="24" t="s">
        <v>376</v>
      </c>
      <c r="E181" s="273">
        <v>6.5</v>
      </c>
      <c r="F181" s="24" t="s">
        <v>6057</v>
      </c>
      <c r="G181" s="24" t="s">
        <v>5755</v>
      </c>
      <c r="H181" s="24" t="s">
        <v>5803</v>
      </c>
    </row>
    <row r="182" spans="1:8" ht="38.25">
      <c r="A182" s="24"/>
      <c r="B182" s="24" t="s">
        <v>6058</v>
      </c>
      <c r="C182" s="24" t="s">
        <v>373</v>
      </c>
      <c r="D182" s="24" t="s">
        <v>376</v>
      </c>
      <c r="E182" s="273">
        <v>8</v>
      </c>
      <c r="F182" s="24" t="s">
        <v>6059</v>
      </c>
      <c r="G182" s="24" t="s">
        <v>5755</v>
      </c>
      <c r="H182" s="24" t="s">
        <v>5803</v>
      </c>
    </row>
    <row r="183" spans="1:8" ht="38.25">
      <c r="A183" s="24"/>
      <c r="B183" s="24" t="s">
        <v>6058</v>
      </c>
      <c r="C183" s="24" t="s">
        <v>373</v>
      </c>
      <c r="D183" s="24" t="s">
        <v>376</v>
      </c>
      <c r="E183" s="273">
        <v>8.6999999999999993</v>
      </c>
      <c r="F183" s="24" t="s">
        <v>6060</v>
      </c>
      <c r="G183" s="24" t="s">
        <v>5755</v>
      </c>
      <c r="H183" s="24" t="s">
        <v>5803</v>
      </c>
    </row>
    <row r="184" spans="1:8" ht="25.5">
      <c r="A184" s="24"/>
      <c r="B184" s="24" t="s">
        <v>6061</v>
      </c>
      <c r="C184" s="24" t="s">
        <v>373</v>
      </c>
      <c r="D184" s="24" t="s">
        <v>376</v>
      </c>
      <c r="E184" s="273">
        <v>5</v>
      </c>
      <c r="F184" s="24" t="s">
        <v>6062</v>
      </c>
      <c r="G184" s="24" t="s">
        <v>5755</v>
      </c>
      <c r="H184" s="24" t="s">
        <v>5958</v>
      </c>
    </row>
    <row r="185" spans="1:8" ht="25.5">
      <c r="A185" s="24"/>
      <c r="B185" s="24" t="s">
        <v>6063</v>
      </c>
      <c r="C185" s="24" t="s">
        <v>373</v>
      </c>
      <c r="D185" s="24" t="s">
        <v>376</v>
      </c>
      <c r="E185" s="273">
        <v>3.2</v>
      </c>
      <c r="F185" s="24" t="s">
        <v>6064</v>
      </c>
      <c r="G185" s="24" t="s">
        <v>5755</v>
      </c>
      <c r="H185" s="24" t="s">
        <v>6022</v>
      </c>
    </row>
    <row r="186" spans="1:8" ht="25.5">
      <c r="A186" s="24"/>
      <c r="B186" s="24" t="s">
        <v>6065</v>
      </c>
      <c r="C186" s="24" t="s">
        <v>373</v>
      </c>
      <c r="D186" s="24" t="s">
        <v>376</v>
      </c>
      <c r="E186" s="273">
        <v>5.4</v>
      </c>
      <c r="F186" s="24" t="s">
        <v>6066</v>
      </c>
      <c r="G186" s="24" t="s">
        <v>5755</v>
      </c>
      <c r="H186" s="24" t="s">
        <v>5922</v>
      </c>
    </row>
    <row r="187" spans="1:8" ht="25.5">
      <c r="A187" s="24"/>
      <c r="B187" s="24" t="s">
        <v>6067</v>
      </c>
      <c r="C187" s="24" t="s">
        <v>373</v>
      </c>
      <c r="D187" s="24" t="s">
        <v>376</v>
      </c>
      <c r="E187" s="273">
        <v>22</v>
      </c>
      <c r="F187" s="24" t="s">
        <v>6068</v>
      </c>
      <c r="G187" s="24" t="s">
        <v>5755</v>
      </c>
      <c r="H187" s="24" t="s">
        <v>5922</v>
      </c>
    </row>
    <row r="188" spans="1:8" ht="25.5">
      <c r="A188" s="24"/>
      <c r="B188" s="24" t="s">
        <v>6069</v>
      </c>
      <c r="C188" s="24" t="s">
        <v>373</v>
      </c>
      <c r="D188" s="24" t="s">
        <v>376</v>
      </c>
      <c r="E188" s="273">
        <v>4.4000000000000004</v>
      </c>
      <c r="F188" s="24" t="s">
        <v>6070</v>
      </c>
      <c r="G188" s="24" t="s">
        <v>5755</v>
      </c>
      <c r="H188" s="24" t="s">
        <v>5988</v>
      </c>
    </row>
    <row r="189" spans="1:8" ht="25.5">
      <c r="A189" s="24"/>
      <c r="B189" s="24" t="s">
        <v>6065</v>
      </c>
      <c r="C189" s="24" t="s">
        <v>373</v>
      </c>
      <c r="D189" s="24" t="s">
        <v>376</v>
      </c>
      <c r="E189" s="273">
        <v>7.5</v>
      </c>
      <c r="F189" s="24" t="s">
        <v>6071</v>
      </c>
      <c r="G189" s="24" t="s">
        <v>5755</v>
      </c>
      <c r="H189" s="24" t="s">
        <v>5922</v>
      </c>
    </row>
    <row r="190" spans="1:8" ht="25.5">
      <c r="A190" s="24"/>
      <c r="B190" s="24" t="s">
        <v>6065</v>
      </c>
      <c r="C190" s="24" t="s">
        <v>373</v>
      </c>
      <c r="D190" s="24" t="s">
        <v>376</v>
      </c>
      <c r="E190" s="273">
        <v>0.8</v>
      </c>
      <c r="F190" s="24" t="s">
        <v>6072</v>
      </c>
      <c r="G190" s="24" t="s">
        <v>5755</v>
      </c>
      <c r="H190" s="24" t="s">
        <v>5922</v>
      </c>
    </row>
    <row r="191" spans="1:8" ht="25.5">
      <c r="A191" s="24"/>
      <c r="B191" s="24" t="s">
        <v>6065</v>
      </c>
      <c r="C191" s="24" t="s">
        <v>373</v>
      </c>
      <c r="D191" s="24" t="s">
        <v>376</v>
      </c>
      <c r="E191" s="273">
        <v>14</v>
      </c>
      <c r="F191" s="24" t="s">
        <v>6073</v>
      </c>
      <c r="G191" s="24" t="s">
        <v>5755</v>
      </c>
      <c r="H191" s="24" t="s">
        <v>5922</v>
      </c>
    </row>
    <row r="192" spans="1:8" ht="25.5">
      <c r="A192" s="24"/>
      <c r="B192" s="24" t="s">
        <v>6074</v>
      </c>
      <c r="C192" s="24" t="s">
        <v>373</v>
      </c>
      <c r="D192" s="24" t="s">
        <v>376</v>
      </c>
      <c r="E192" s="273">
        <v>7</v>
      </c>
      <c r="F192" s="24" t="s">
        <v>6075</v>
      </c>
      <c r="G192" s="24" t="s">
        <v>5755</v>
      </c>
      <c r="H192" s="24" t="s">
        <v>5922</v>
      </c>
    </row>
    <row r="193" spans="1:8" ht="25.5">
      <c r="A193" s="24"/>
      <c r="B193" s="24" t="s">
        <v>6076</v>
      </c>
      <c r="C193" s="24" t="s">
        <v>373</v>
      </c>
      <c r="D193" s="24" t="s">
        <v>376</v>
      </c>
      <c r="E193" s="273">
        <v>5.2</v>
      </c>
      <c r="F193" s="24" t="s">
        <v>6077</v>
      </c>
      <c r="G193" s="24" t="s">
        <v>5755</v>
      </c>
      <c r="H193" s="24" t="s">
        <v>5988</v>
      </c>
    </row>
    <row r="194" spans="1:8" ht="25.5">
      <c r="A194" s="24"/>
      <c r="B194" s="24" t="s">
        <v>6078</v>
      </c>
      <c r="C194" s="24" t="s">
        <v>373</v>
      </c>
      <c r="D194" s="24" t="s">
        <v>376</v>
      </c>
      <c r="E194" s="273">
        <v>14</v>
      </c>
      <c r="F194" s="24" t="s">
        <v>6079</v>
      </c>
      <c r="G194" s="24" t="s">
        <v>5755</v>
      </c>
      <c r="H194" s="24" t="s">
        <v>5988</v>
      </c>
    </row>
    <row r="195" spans="1:8" ht="25.5">
      <c r="A195" s="24"/>
      <c r="B195" s="24" t="s">
        <v>6076</v>
      </c>
      <c r="C195" s="24" t="s">
        <v>373</v>
      </c>
      <c r="D195" s="24" t="s">
        <v>376</v>
      </c>
      <c r="E195" s="273">
        <v>1.9</v>
      </c>
      <c r="F195" s="24" t="s">
        <v>6080</v>
      </c>
      <c r="G195" s="24" t="s">
        <v>5755</v>
      </c>
      <c r="H195" s="24" t="s">
        <v>5988</v>
      </c>
    </row>
    <row r="196" spans="1:8" ht="25.5">
      <c r="A196" s="24"/>
      <c r="B196" s="24" t="s">
        <v>6081</v>
      </c>
      <c r="C196" s="24" t="s">
        <v>373</v>
      </c>
      <c r="D196" s="24" t="s">
        <v>376</v>
      </c>
      <c r="E196" s="273">
        <v>5</v>
      </c>
      <c r="F196" s="24" t="s">
        <v>6082</v>
      </c>
      <c r="G196" s="24" t="s">
        <v>5755</v>
      </c>
      <c r="H196" s="24" t="s">
        <v>5922</v>
      </c>
    </row>
    <row r="197" spans="1:8" ht="25.5">
      <c r="A197" s="24"/>
      <c r="B197" s="24" t="s">
        <v>6083</v>
      </c>
      <c r="C197" s="24" t="s">
        <v>373</v>
      </c>
      <c r="D197" s="24" t="s">
        <v>376</v>
      </c>
      <c r="E197" s="273">
        <v>4.4000000000000004</v>
      </c>
      <c r="F197" s="24" t="s">
        <v>6084</v>
      </c>
      <c r="G197" s="24" t="s">
        <v>5755</v>
      </c>
      <c r="H197" s="24" t="s">
        <v>5988</v>
      </c>
    </row>
    <row r="198" spans="1:8" ht="25.5">
      <c r="A198" s="24"/>
      <c r="B198" s="24" t="s">
        <v>6085</v>
      </c>
      <c r="C198" s="24" t="s">
        <v>373</v>
      </c>
      <c r="D198" s="24" t="s">
        <v>376</v>
      </c>
      <c r="E198" s="273">
        <v>2.9</v>
      </c>
      <c r="F198" s="24" t="s">
        <v>6086</v>
      </c>
      <c r="G198" s="24" t="s">
        <v>5755</v>
      </c>
      <c r="H198" s="24" t="s">
        <v>5988</v>
      </c>
    </row>
    <row r="199" spans="1:8" ht="25.5">
      <c r="A199" s="24"/>
      <c r="B199" s="24" t="s">
        <v>6087</v>
      </c>
      <c r="C199" s="24" t="s">
        <v>373</v>
      </c>
      <c r="D199" s="24" t="s">
        <v>376</v>
      </c>
      <c r="E199" s="273">
        <v>4.5</v>
      </c>
      <c r="F199" s="24" t="s">
        <v>6088</v>
      </c>
      <c r="G199" s="24" t="s">
        <v>5755</v>
      </c>
      <c r="H199" s="24" t="s">
        <v>5922</v>
      </c>
    </row>
    <row r="200" spans="1:8" ht="25.5">
      <c r="A200" s="24"/>
      <c r="B200" s="24" t="s">
        <v>6089</v>
      </c>
      <c r="C200" s="24" t="s">
        <v>373</v>
      </c>
      <c r="D200" s="24" t="s">
        <v>376</v>
      </c>
      <c r="E200" s="273">
        <v>3.8</v>
      </c>
      <c r="F200" s="24" t="s">
        <v>6090</v>
      </c>
      <c r="G200" s="24" t="s">
        <v>5755</v>
      </c>
      <c r="H200" s="24" t="s">
        <v>5988</v>
      </c>
    </row>
    <row r="201" spans="1:8" ht="25.5">
      <c r="A201" s="24"/>
      <c r="B201" s="24" t="s">
        <v>6091</v>
      </c>
      <c r="C201" s="24" t="s">
        <v>373</v>
      </c>
      <c r="D201" s="24" t="s">
        <v>376</v>
      </c>
      <c r="E201" s="273">
        <v>4.5</v>
      </c>
      <c r="F201" s="24" t="s">
        <v>6092</v>
      </c>
      <c r="G201" s="24" t="s">
        <v>5755</v>
      </c>
      <c r="H201" s="24" t="s">
        <v>5922</v>
      </c>
    </row>
    <row r="202" spans="1:8" ht="25.5">
      <c r="A202" s="24"/>
      <c r="B202" s="24" t="s">
        <v>6093</v>
      </c>
      <c r="C202" s="24" t="s">
        <v>373</v>
      </c>
      <c r="D202" s="24" t="s">
        <v>376</v>
      </c>
      <c r="E202" s="273">
        <v>2.6</v>
      </c>
      <c r="F202" s="24" t="s">
        <v>6094</v>
      </c>
      <c r="G202" s="24" t="s">
        <v>5755</v>
      </c>
      <c r="H202" s="24" t="s">
        <v>5922</v>
      </c>
    </row>
    <row r="203" spans="1:8" ht="25.5">
      <c r="A203" s="24"/>
      <c r="B203" s="24" t="s">
        <v>6095</v>
      </c>
      <c r="C203" s="24" t="s">
        <v>373</v>
      </c>
      <c r="D203" s="24" t="s">
        <v>376</v>
      </c>
      <c r="E203" s="273">
        <v>2</v>
      </c>
      <c r="F203" s="24" t="s">
        <v>6096</v>
      </c>
      <c r="G203" s="24" t="s">
        <v>5755</v>
      </c>
      <c r="H203" s="24" t="s">
        <v>5988</v>
      </c>
    </row>
    <row r="204" spans="1:8" ht="25.5">
      <c r="A204" s="24"/>
      <c r="B204" s="24" t="s">
        <v>6097</v>
      </c>
      <c r="C204" s="24" t="s">
        <v>373</v>
      </c>
      <c r="D204" s="24" t="s">
        <v>376</v>
      </c>
      <c r="E204" s="273">
        <v>4</v>
      </c>
      <c r="F204" s="24" t="s">
        <v>6098</v>
      </c>
      <c r="G204" s="24" t="s">
        <v>5755</v>
      </c>
      <c r="H204" s="24" t="s">
        <v>5988</v>
      </c>
    </row>
    <row r="205" spans="1:8" ht="25.5">
      <c r="A205" s="24"/>
      <c r="B205" s="24" t="s">
        <v>6099</v>
      </c>
      <c r="C205" s="24" t="s">
        <v>373</v>
      </c>
      <c r="D205" s="24" t="s">
        <v>376</v>
      </c>
      <c r="E205" s="273">
        <v>3.1</v>
      </c>
      <c r="F205" s="24" t="s">
        <v>6100</v>
      </c>
      <c r="G205" s="24" t="s">
        <v>5755</v>
      </c>
      <c r="H205" s="24" t="s">
        <v>5922</v>
      </c>
    </row>
    <row r="206" spans="1:8" ht="25.5">
      <c r="A206" s="24"/>
      <c r="B206" s="24" t="s">
        <v>6101</v>
      </c>
      <c r="C206" s="24" t="s">
        <v>373</v>
      </c>
      <c r="D206" s="24" t="s">
        <v>376</v>
      </c>
      <c r="E206" s="273">
        <v>7.3</v>
      </c>
      <c r="F206" s="24" t="s">
        <v>6102</v>
      </c>
      <c r="G206" s="24" t="s">
        <v>5755</v>
      </c>
      <c r="H206" s="24" t="s">
        <v>5922</v>
      </c>
    </row>
    <row r="207" spans="1:8" ht="25.5">
      <c r="A207" s="24"/>
      <c r="B207" s="24" t="s">
        <v>6103</v>
      </c>
      <c r="C207" s="24" t="s">
        <v>373</v>
      </c>
      <c r="D207" s="24" t="s">
        <v>376</v>
      </c>
      <c r="E207" s="273">
        <v>2.7</v>
      </c>
      <c r="F207" s="24" t="s">
        <v>6104</v>
      </c>
      <c r="G207" s="24" t="s">
        <v>5755</v>
      </c>
      <c r="H207" s="24" t="s">
        <v>5922</v>
      </c>
    </row>
    <row r="208" spans="1:8" ht="25.5">
      <c r="A208" s="24"/>
      <c r="B208" s="24" t="s">
        <v>6103</v>
      </c>
      <c r="C208" s="24" t="s">
        <v>373</v>
      </c>
      <c r="D208" s="24" t="s">
        <v>376</v>
      </c>
      <c r="E208" s="273">
        <v>6</v>
      </c>
      <c r="F208" s="24" t="s">
        <v>6105</v>
      </c>
      <c r="G208" s="24" t="s">
        <v>5755</v>
      </c>
      <c r="H208" s="24" t="s">
        <v>5922</v>
      </c>
    </row>
    <row r="209" spans="1:8" ht="25.5">
      <c r="A209" s="24"/>
      <c r="B209" s="24" t="s">
        <v>6106</v>
      </c>
      <c r="C209" s="24" t="s">
        <v>373</v>
      </c>
      <c r="D209" s="24" t="s">
        <v>376</v>
      </c>
      <c r="E209" s="273">
        <v>1.6</v>
      </c>
      <c r="F209" s="24" t="s">
        <v>6107</v>
      </c>
      <c r="G209" s="24" t="s">
        <v>5755</v>
      </c>
      <c r="H209" s="24" t="s">
        <v>5922</v>
      </c>
    </row>
    <row r="210" spans="1:8" ht="25.5">
      <c r="A210" s="24"/>
      <c r="B210" s="24" t="s">
        <v>6089</v>
      </c>
      <c r="C210" s="24" t="s">
        <v>373</v>
      </c>
      <c r="D210" s="24" t="s">
        <v>376</v>
      </c>
      <c r="E210" s="273">
        <v>5.2</v>
      </c>
      <c r="F210" s="24" t="s">
        <v>6108</v>
      </c>
      <c r="G210" s="24" t="s">
        <v>5755</v>
      </c>
      <c r="H210" s="24" t="s">
        <v>5922</v>
      </c>
    </row>
    <row r="211" spans="1:8" ht="38.25">
      <c r="A211" s="24"/>
      <c r="B211" s="24" t="s">
        <v>6109</v>
      </c>
      <c r="C211" s="24" t="s">
        <v>373</v>
      </c>
      <c r="D211" s="24" t="s">
        <v>376</v>
      </c>
      <c r="E211" s="273">
        <v>5.8</v>
      </c>
      <c r="F211" s="24" t="s">
        <v>6110</v>
      </c>
      <c r="G211" s="24" t="s">
        <v>5755</v>
      </c>
      <c r="H211" s="24" t="s">
        <v>5922</v>
      </c>
    </row>
    <row r="212" spans="1:8" ht="25.5">
      <c r="A212" s="24"/>
      <c r="B212" s="24" t="s">
        <v>5985</v>
      </c>
      <c r="C212" s="24" t="s">
        <v>373</v>
      </c>
      <c r="D212" s="24" t="s">
        <v>376</v>
      </c>
      <c r="E212" s="273">
        <v>26</v>
      </c>
      <c r="F212" s="24" t="s">
        <v>6111</v>
      </c>
      <c r="G212" s="24" t="s">
        <v>5755</v>
      </c>
      <c r="H212" s="24" t="s">
        <v>5922</v>
      </c>
    </row>
    <row r="213" spans="1:8" ht="38.25">
      <c r="A213" s="24"/>
      <c r="B213" s="24" t="s">
        <v>6112</v>
      </c>
      <c r="C213" s="24" t="s">
        <v>373</v>
      </c>
      <c r="D213" s="24" t="s">
        <v>376</v>
      </c>
      <c r="E213" s="273">
        <v>25</v>
      </c>
      <c r="F213" s="24" t="s">
        <v>6113</v>
      </c>
      <c r="G213" s="24" t="s">
        <v>5755</v>
      </c>
      <c r="H213" s="24" t="s">
        <v>5922</v>
      </c>
    </row>
    <row r="214" spans="1:8" ht="25.5">
      <c r="A214" s="24"/>
      <c r="B214" s="24" t="s">
        <v>6114</v>
      </c>
      <c r="C214" s="24" t="s">
        <v>373</v>
      </c>
      <c r="D214" s="24" t="s">
        <v>376</v>
      </c>
      <c r="E214" s="273">
        <v>2.2999999999999998</v>
      </c>
      <c r="F214" s="24" t="s">
        <v>6115</v>
      </c>
      <c r="G214" s="24" t="s">
        <v>5755</v>
      </c>
      <c r="H214" s="24" t="s">
        <v>5922</v>
      </c>
    </row>
    <row r="215" spans="1:8" ht="25.5">
      <c r="A215" s="24"/>
      <c r="B215" s="24" t="s">
        <v>6087</v>
      </c>
      <c r="C215" s="24" t="s">
        <v>373</v>
      </c>
      <c r="D215" s="24" t="s">
        <v>376</v>
      </c>
      <c r="E215" s="273">
        <v>1.2</v>
      </c>
      <c r="F215" s="24" t="s">
        <v>6116</v>
      </c>
      <c r="G215" s="24" t="s">
        <v>5755</v>
      </c>
      <c r="H215" s="24" t="s">
        <v>5922</v>
      </c>
    </row>
    <row r="216" spans="1:8" ht="38.25">
      <c r="A216" s="24"/>
      <c r="B216" s="24" t="s">
        <v>6117</v>
      </c>
      <c r="C216" s="24" t="s">
        <v>373</v>
      </c>
      <c r="D216" s="24" t="s">
        <v>376</v>
      </c>
      <c r="E216" s="273">
        <v>2.2000000000000002</v>
      </c>
      <c r="F216" s="24" t="s">
        <v>6118</v>
      </c>
      <c r="G216" s="24" t="s">
        <v>5755</v>
      </c>
      <c r="H216" s="24" t="s">
        <v>5922</v>
      </c>
    </row>
    <row r="217" spans="1:8" ht="25.5">
      <c r="A217" s="24"/>
      <c r="B217" s="24" t="s">
        <v>6119</v>
      </c>
      <c r="C217" s="24" t="s">
        <v>373</v>
      </c>
      <c r="D217" s="24" t="s">
        <v>376</v>
      </c>
      <c r="E217" s="273">
        <v>6.3</v>
      </c>
      <c r="F217" s="24" t="s">
        <v>6120</v>
      </c>
      <c r="G217" s="24" t="s">
        <v>5755</v>
      </c>
      <c r="H217" s="24" t="s">
        <v>5922</v>
      </c>
    </row>
    <row r="218" spans="1:8" ht="25.5">
      <c r="A218" s="24"/>
      <c r="B218" s="24" t="s">
        <v>6121</v>
      </c>
      <c r="C218" s="24" t="s">
        <v>373</v>
      </c>
      <c r="D218" s="24" t="s">
        <v>376</v>
      </c>
      <c r="E218" s="273">
        <v>5.7</v>
      </c>
      <c r="F218" s="24" t="s">
        <v>6122</v>
      </c>
      <c r="G218" s="24" t="s">
        <v>5755</v>
      </c>
      <c r="H218" s="24" t="s">
        <v>5922</v>
      </c>
    </row>
    <row r="219" spans="1:8" ht="25.5">
      <c r="A219" s="24"/>
      <c r="B219" s="24" t="s">
        <v>6123</v>
      </c>
      <c r="C219" s="24" t="s">
        <v>373</v>
      </c>
      <c r="D219" s="24" t="s">
        <v>376</v>
      </c>
      <c r="E219" s="273">
        <v>2.5</v>
      </c>
      <c r="F219" s="24" t="s">
        <v>6124</v>
      </c>
      <c r="G219" s="24" t="s">
        <v>5755</v>
      </c>
      <c r="H219" s="24" t="s">
        <v>5922</v>
      </c>
    </row>
    <row r="220" spans="1:8" ht="25.5">
      <c r="A220" s="24"/>
      <c r="B220" s="24" t="s">
        <v>6125</v>
      </c>
      <c r="C220" s="24" t="s">
        <v>373</v>
      </c>
      <c r="D220" s="24" t="s">
        <v>376</v>
      </c>
      <c r="E220" s="273">
        <v>4.7</v>
      </c>
      <c r="F220" s="24" t="s">
        <v>6126</v>
      </c>
      <c r="G220" s="24" t="s">
        <v>5755</v>
      </c>
      <c r="H220" s="24" t="s">
        <v>5922</v>
      </c>
    </row>
    <row r="221" spans="1:8" ht="25.5">
      <c r="A221" s="24"/>
      <c r="B221" s="24" t="s">
        <v>6127</v>
      </c>
      <c r="C221" s="24" t="s">
        <v>373</v>
      </c>
      <c r="D221" s="24" t="s">
        <v>376</v>
      </c>
      <c r="E221" s="273">
        <v>11</v>
      </c>
      <c r="F221" s="24" t="s">
        <v>6128</v>
      </c>
      <c r="G221" s="24" t="s">
        <v>5755</v>
      </c>
      <c r="H221" s="24" t="s">
        <v>5922</v>
      </c>
    </row>
    <row r="222" spans="1:8" ht="25.5">
      <c r="A222" s="24"/>
      <c r="B222" s="24" t="s">
        <v>6129</v>
      </c>
      <c r="C222" s="24" t="s">
        <v>373</v>
      </c>
      <c r="D222" s="24" t="s">
        <v>376</v>
      </c>
      <c r="E222" s="273">
        <v>2</v>
      </c>
      <c r="F222" s="24" t="s">
        <v>6130</v>
      </c>
      <c r="G222" s="24" t="s">
        <v>5755</v>
      </c>
      <c r="H222" s="24" t="s">
        <v>5922</v>
      </c>
    </row>
    <row r="223" spans="1:8" ht="25.5">
      <c r="A223" s="24"/>
      <c r="B223" s="24" t="s">
        <v>6087</v>
      </c>
      <c r="C223" s="24" t="s">
        <v>373</v>
      </c>
      <c r="D223" s="24" t="s">
        <v>376</v>
      </c>
      <c r="E223" s="273">
        <v>1.4</v>
      </c>
      <c r="F223" s="24" t="s">
        <v>6131</v>
      </c>
      <c r="G223" s="24" t="s">
        <v>5755</v>
      </c>
      <c r="H223" s="24" t="s">
        <v>5922</v>
      </c>
    </row>
    <row r="224" spans="1:8" ht="25.5">
      <c r="A224" s="24"/>
      <c r="B224" s="24" t="s">
        <v>6103</v>
      </c>
      <c r="C224" s="24" t="s">
        <v>373</v>
      </c>
      <c r="D224" s="24" t="s">
        <v>376</v>
      </c>
      <c r="E224" s="273">
        <v>2</v>
      </c>
      <c r="F224" s="24" t="s">
        <v>6132</v>
      </c>
      <c r="G224" s="24" t="s">
        <v>5755</v>
      </c>
      <c r="H224" s="24" t="s">
        <v>5922</v>
      </c>
    </row>
    <row r="225" spans="1:8" ht="25.5">
      <c r="A225" s="24"/>
      <c r="B225" s="24" t="s">
        <v>6087</v>
      </c>
      <c r="C225" s="24" t="s">
        <v>373</v>
      </c>
      <c r="D225" s="24" t="s">
        <v>376</v>
      </c>
      <c r="E225" s="273">
        <v>2.2000000000000002</v>
      </c>
      <c r="F225" s="24" t="s">
        <v>6133</v>
      </c>
      <c r="G225" s="24" t="s">
        <v>5755</v>
      </c>
      <c r="H225" s="24" t="s">
        <v>5922</v>
      </c>
    </row>
    <row r="226" spans="1:8" ht="25.5">
      <c r="A226" s="24"/>
      <c r="B226" s="24" t="s">
        <v>5978</v>
      </c>
      <c r="C226" s="24" t="s">
        <v>373</v>
      </c>
      <c r="D226" s="24" t="s">
        <v>376</v>
      </c>
      <c r="E226" s="273">
        <v>0.01</v>
      </c>
      <c r="F226" s="24" t="s">
        <v>6134</v>
      </c>
      <c r="G226" s="24" t="s">
        <v>5761</v>
      </c>
      <c r="H226" s="24" t="s">
        <v>5894</v>
      </c>
    </row>
    <row r="227" spans="1:8" ht="38.25">
      <c r="A227" s="24"/>
      <c r="B227" s="24" t="s">
        <v>6135</v>
      </c>
      <c r="C227" s="24" t="s">
        <v>373</v>
      </c>
      <c r="D227" s="24" t="s">
        <v>376</v>
      </c>
      <c r="E227" s="273">
        <v>5.9</v>
      </c>
      <c r="F227" s="24" t="s">
        <v>6136</v>
      </c>
      <c r="G227" s="24" t="s">
        <v>5761</v>
      </c>
      <c r="H227" s="24" t="s">
        <v>5922</v>
      </c>
    </row>
    <row r="228" spans="1:8" ht="25.5">
      <c r="A228" s="24"/>
      <c r="B228" s="24" t="s">
        <v>6135</v>
      </c>
      <c r="C228" s="24" t="s">
        <v>373</v>
      </c>
      <c r="D228" s="24" t="s">
        <v>376</v>
      </c>
      <c r="E228" s="273">
        <v>1</v>
      </c>
      <c r="F228" s="24" t="s">
        <v>6137</v>
      </c>
      <c r="G228" s="24" t="s">
        <v>5761</v>
      </c>
      <c r="H228" s="24" t="s">
        <v>5922</v>
      </c>
    </row>
    <row r="229" spans="1:8" ht="25.5">
      <c r="A229" s="24"/>
      <c r="B229" s="24" t="s">
        <v>5978</v>
      </c>
      <c r="C229" s="24" t="s">
        <v>373</v>
      </c>
      <c r="D229" s="24" t="s">
        <v>376</v>
      </c>
      <c r="E229" s="273">
        <v>0.04</v>
      </c>
      <c r="F229" s="24" t="s">
        <v>6138</v>
      </c>
      <c r="G229" s="24" t="s">
        <v>5761</v>
      </c>
      <c r="H229" s="24" t="s">
        <v>5958</v>
      </c>
    </row>
    <row r="230" spans="1:8" ht="25.5">
      <c r="A230" s="24"/>
      <c r="B230" s="24" t="s">
        <v>6139</v>
      </c>
      <c r="C230" s="24" t="s">
        <v>373</v>
      </c>
      <c r="D230" s="24" t="s">
        <v>376</v>
      </c>
      <c r="E230" s="273">
        <v>3.9</v>
      </c>
      <c r="F230" s="24" t="s">
        <v>6140</v>
      </c>
      <c r="G230" s="24" t="s">
        <v>5761</v>
      </c>
      <c r="H230" s="24" t="s">
        <v>6022</v>
      </c>
    </row>
    <row r="231" spans="1:8" ht="25.5">
      <c r="A231" s="24"/>
      <c r="B231" s="24" t="s">
        <v>6141</v>
      </c>
      <c r="C231" s="24" t="s">
        <v>373</v>
      </c>
      <c r="D231" s="24" t="s">
        <v>376</v>
      </c>
      <c r="E231" s="273">
        <v>0.14000000000000001</v>
      </c>
      <c r="F231" s="24" t="s">
        <v>6142</v>
      </c>
      <c r="G231" s="24" t="s">
        <v>5761</v>
      </c>
      <c r="H231" s="24" t="s">
        <v>5958</v>
      </c>
    </row>
    <row r="232" spans="1:8" ht="25.5">
      <c r="A232" s="24"/>
      <c r="B232" s="24" t="s">
        <v>6143</v>
      </c>
      <c r="C232" s="24" t="s">
        <v>373</v>
      </c>
      <c r="D232" s="24" t="s">
        <v>376</v>
      </c>
      <c r="E232" s="273">
        <v>0.01</v>
      </c>
      <c r="F232" s="24" t="s">
        <v>6144</v>
      </c>
      <c r="G232" s="24" t="s">
        <v>5761</v>
      </c>
      <c r="H232" s="24" t="s">
        <v>6145</v>
      </c>
    </row>
    <row r="233" spans="1:8" ht="25.5">
      <c r="A233" s="24"/>
      <c r="B233" s="24" t="s">
        <v>6146</v>
      </c>
      <c r="C233" s="24" t="s">
        <v>373</v>
      </c>
      <c r="D233" s="24" t="s">
        <v>376</v>
      </c>
      <c r="E233" s="273">
        <v>5.4</v>
      </c>
      <c r="F233" s="24" t="s">
        <v>6147</v>
      </c>
      <c r="G233" s="24" t="s">
        <v>5761</v>
      </c>
      <c r="H233" s="24" t="s">
        <v>6145</v>
      </c>
    </row>
    <row r="234" spans="1:8" ht="25.5">
      <c r="A234" s="24"/>
      <c r="B234" s="24" t="s">
        <v>6148</v>
      </c>
      <c r="C234" s="24" t="s">
        <v>373</v>
      </c>
      <c r="D234" s="24" t="s">
        <v>376</v>
      </c>
      <c r="E234" s="273">
        <v>8.6999999999999993</v>
      </c>
      <c r="F234" s="24" t="s">
        <v>6149</v>
      </c>
      <c r="G234" s="24" t="s">
        <v>5761</v>
      </c>
      <c r="H234" s="24" t="s">
        <v>5922</v>
      </c>
    </row>
    <row r="235" spans="1:8" ht="25.5">
      <c r="A235" s="24"/>
      <c r="B235" s="24" t="s">
        <v>6048</v>
      </c>
      <c r="C235" s="24" t="s">
        <v>373</v>
      </c>
      <c r="D235" s="24" t="s">
        <v>376</v>
      </c>
      <c r="E235" s="273">
        <v>0.01</v>
      </c>
      <c r="F235" s="24" t="s">
        <v>6150</v>
      </c>
      <c r="G235" s="24" t="s">
        <v>5761</v>
      </c>
      <c r="H235" s="24" t="s">
        <v>6151</v>
      </c>
    </row>
    <row r="236" spans="1:8" ht="25.5">
      <c r="A236" s="24"/>
      <c r="B236" s="24" t="s">
        <v>6152</v>
      </c>
      <c r="C236" s="24" t="s">
        <v>373</v>
      </c>
      <c r="D236" s="24" t="s">
        <v>376</v>
      </c>
      <c r="E236" s="273">
        <v>0.5</v>
      </c>
      <c r="F236" s="24" t="s">
        <v>6153</v>
      </c>
      <c r="G236" s="24" t="s">
        <v>5761</v>
      </c>
      <c r="H236" s="24" t="s">
        <v>6154</v>
      </c>
    </row>
    <row r="237" spans="1:8" ht="25.5">
      <c r="A237" s="24"/>
      <c r="B237" s="24" t="s">
        <v>6155</v>
      </c>
      <c r="C237" s="24" t="s">
        <v>373</v>
      </c>
      <c r="D237" s="24" t="s">
        <v>376</v>
      </c>
      <c r="E237" s="273">
        <v>4</v>
      </c>
      <c r="F237" s="24" t="s">
        <v>6156</v>
      </c>
      <c r="G237" s="24" t="s">
        <v>5761</v>
      </c>
      <c r="H237" s="24" t="s">
        <v>5922</v>
      </c>
    </row>
    <row r="238" spans="1:8" ht="25.5">
      <c r="A238" s="24"/>
      <c r="B238" s="24" t="s">
        <v>6157</v>
      </c>
      <c r="C238" s="24" t="s">
        <v>373</v>
      </c>
      <c r="D238" s="24" t="s">
        <v>376</v>
      </c>
      <c r="E238" s="273">
        <v>1.7</v>
      </c>
      <c r="F238" s="24" t="s">
        <v>6158</v>
      </c>
      <c r="G238" s="24" t="s">
        <v>5761</v>
      </c>
      <c r="H238" s="24" t="s">
        <v>5922</v>
      </c>
    </row>
    <row r="239" spans="1:8" ht="38.25">
      <c r="A239" s="24"/>
      <c r="B239" s="24" t="s">
        <v>6159</v>
      </c>
      <c r="C239" s="24" t="s">
        <v>373</v>
      </c>
      <c r="D239" s="24" t="s">
        <v>376</v>
      </c>
      <c r="E239" s="273">
        <v>0.18</v>
      </c>
      <c r="F239" s="24" t="s">
        <v>6160</v>
      </c>
      <c r="G239" s="24" t="s">
        <v>5761</v>
      </c>
      <c r="H239" s="24" t="s">
        <v>5922</v>
      </c>
    </row>
    <row r="240" spans="1:8" ht="25.5">
      <c r="A240" s="24"/>
      <c r="B240" s="24" t="s">
        <v>6161</v>
      </c>
      <c r="C240" s="24" t="s">
        <v>373</v>
      </c>
      <c r="D240" s="24" t="s">
        <v>376</v>
      </c>
      <c r="E240" s="273">
        <v>1.7</v>
      </c>
      <c r="F240" s="24" t="s">
        <v>6162</v>
      </c>
      <c r="G240" s="24" t="s">
        <v>5761</v>
      </c>
      <c r="H240" s="24" t="s">
        <v>6154</v>
      </c>
    </row>
    <row r="241" spans="1:8" ht="25.5">
      <c r="A241" s="24"/>
      <c r="B241" s="24" t="s">
        <v>6163</v>
      </c>
      <c r="C241" s="24" t="s">
        <v>373</v>
      </c>
      <c r="D241" s="24" t="s">
        <v>376</v>
      </c>
      <c r="E241" s="273">
        <v>1</v>
      </c>
      <c r="F241" s="24" t="s">
        <v>6164</v>
      </c>
      <c r="G241" s="24" t="s">
        <v>5761</v>
      </c>
      <c r="H241" s="24" t="s">
        <v>5922</v>
      </c>
    </row>
    <row r="242" spans="1:8" ht="38.25">
      <c r="A242" s="24"/>
      <c r="B242" s="24" t="s">
        <v>6165</v>
      </c>
      <c r="C242" s="24" t="s">
        <v>373</v>
      </c>
      <c r="D242" s="24" t="s">
        <v>376</v>
      </c>
      <c r="E242" s="273">
        <v>0.12</v>
      </c>
      <c r="F242" s="24" t="s">
        <v>6166</v>
      </c>
      <c r="G242" s="24" t="s">
        <v>5761</v>
      </c>
      <c r="H242" s="24" t="s">
        <v>5922</v>
      </c>
    </row>
    <row r="243" spans="1:8" ht="25.5">
      <c r="A243" s="24"/>
      <c r="B243" s="24" t="s">
        <v>6167</v>
      </c>
      <c r="C243" s="24" t="s">
        <v>373</v>
      </c>
      <c r="D243" s="24" t="s">
        <v>376</v>
      </c>
      <c r="E243" s="273">
        <v>0.9</v>
      </c>
      <c r="F243" s="24" t="s">
        <v>6168</v>
      </c>
      <c r="G243" s="24" t="s">
        <v>5761</v>
      </c>
      <c r="H243" s="24" t="s">
        <v>5922</v>
      </c>
    </row>
    <row r="244" spans="1:8" ht="25.5">
      <c r="A244" s="24"/>
      <c r="B244" s="24" t="s">
        <v>6169</v>
      </c>
      <c r="C244" s="24" t="s">
        <v>373</v>
      </c>
      <c r="D244" s="24" t="s">
        <v>376</v>
      </c>
      <c r="E244" s="273">
        <v>0.02</v>
      </c>
      <c r="F244" s="24" t="s">
        <v>6170</v>
      </c>
      <c r="G244" s="24" t="s">
        <v>5761</v>
      </c>
      <c r="H244" s="24" t="s">
        <v>6171</v>
      </c>
    </row>
    <row r="245" spans="1:8" ht="25.5">
      <c r="A245" s="24"/>
      <c r="B245" s="24" t="s">
        <v>6172</v>
      </c>
      <c r="C245" s="24" t="s">
        <v>373</v>
      </c>
      <c r="D245" s="24" t="s">
        <v>376</v>
      </c>
      <c r="E245" s="273">
        <v>0.05</v>
      </c>
      <c r="F245" s="24" t="s">
        <v>6173</v>
      </c>
      <c r="G245" s="24" t="s">
        <v>5761</v>
      </c>
      <c r="H245" s="24" t="s">
        <v>5922</v>
      </c>
    </row>
    <row r="246" spans="1:8" ht="25.5">
      <c r="A246" s="24"/>
      <c r="B246" s="24" t="s">
        <v>6174</v>
      </c>
      <c r="C246" s="24" t="s">
        <v>373</v>
      </c>
      <c r="D246" s="24" t="s">
        <v>376</v>
      </c>
      <c r="E246" s="273">
        <v>1</v>
      </c>
      <c r="F246" s="24" t="s">
        <v>6175</v>
      </c>
      <c r="G246" s="24" t="s">
        <v>5761</v>
      </c>
      <c r="H246" s="24" t="s">
        <v>6176</v>
      </c>
    </row>
    <row r="247" spans="1:8" ht="25.5">
      <c r="A247" s="24"/>
      <c r="B247" s="24" t="s">
        <v>6177</v>
      </c>
      <c r="C247" s="24" t="s">
        <v>373</v>
      </c>
      <c r="D247" s="24" t="s">
        <v>376</v>
      </c>
      <c r="E247" s="273">
        <v>2.2000000000000002</v>
      </c>
      <c r="F247" s="24" t="s">
        <v>6178</v>
      </c>
      <c r="G247" s="24" t="s">
        <v>5761</v>
      </c>
      <c r="H247" s="24" t="s">
        <v>6867</v>
      </c>
    </row>
    <row r="248" spans="1:8" ht="25.5">
      <c r="A248" s="24"/>
      <c r="B248" s="24" t="s">
        <v>6048</v>
      </c>
      <c r="C248" s="24" t="s">
        <v>373</v>
      </c>
      <c r="D248" s="24" t="s">
        <v>376</v>
      </c>
      <c r="E248" s="273">
        <v>0.01</v>
      </c>
      <c r="F248" s="24" t="s">
        <v>6179</v>
      </c>
      <c r="G248" s="24" t="s">
        <v>5761</v>
      </c>
      <c r="H248" s="24" t="s">
        <v>6868</v>
      </c>
    </row>
    <row r="249" spans="1:8" ht="25.5">
      <c r="A249" s="24"/>
      <c r="B249" s="24" t="s">
        <v>6180</v>
      </c>
      <c r="C249" s="24" t="s">
        <v>373</v>
      </c>
      <c r="D249" s="24" t="s">
        <v>376</v>
      </c>
      <c r="E249" s="273">
        <v>3</v>
      </c>
      <c r="F249" s="24" t="s">
        <v>6181</v>
      </c>
      <c r="G249" s="24" t="s">
        <v>5761</v>
      </c>
      <c r="H249" s="24" t="s">
        <v>6176</v>
      </c>
    </row>
    <row r="250" spans="1:8" ht="25.5">
      <c r="A250" s="24"/>
      <c r="B250" s="24" t="s">
        <v>6182</v>
      </c>
      <c r="C250" s="24" t="s">
        <v>373</v>
      </c>
      <c r="D250" s="24" t="s">
        <v>376</v>
      </c>
      <c r="E250" s="273">
        <v>1.6</v>
      </c>
      <c r="F250" s="24" t="s">
        <v>6183</v>
      </c>
      <c r="G250" s="24" t="s">
        <v>5761</v>
      </c>
      <c r="H250" s="24" t="s">
        <v>6176</v>
      </c>
    </row>
    <row r="251" spans="1:8" ht="25.5">
      <c r="A251" s="24"/>
      <c r="B251" s="24" t="s">
        <v>658</v>
      </c>
      <c r="C251" s="24" t="s">
        <v>373</v>
      </c>
      <c r="D251" s="24" t="s">
        <v>376</v>
      </c>
      <c r="E251" s="273">
        <v>5.3</v>
      </c>
      <c r="F251" s="24" t="s">
        <v>6184</v>
      </c>
      <c r="G251" s="24" t="s">
        <v>5761</v>
      </c>
      <c r="H251" s="24" t="s">
        <v>6176</v>
      </c>
    </row>
    <row r="252" spans="1:8" ht="25.5">
      <c r="A252" s="24"/>
      <c r="B252" s="24" t="s">
        <v>6185</v>
      </c>
      <c r="C252" s="24" t="s">
        <v>373</v>
      </c>
      <c r="D252" s="24" t="s">
        <v>376</v>
      </c>
      <c r="E252" s="273">
        <v>3.5</v>
      </c>
      <c r="F252" s="24" t="s">
        <v>6186</v>
      </c>
      <c r="G252" s="24" t="s">
        <v>5761</v>
      </c>
      <c r="H252" s="24" t="s">
        <v>6868</v>
      </c>
    </row>
    <row r="253" spans="1:8" ht="25.5">
      <c r="A253" s="24"/>
      <c r="B253" s="24" t="s">
        <v>6187</v>
      </c>
      <c r="C253" s="24" t="s">
        <v>373</v>
      </c>
      <c r="D253" s="24" t="s">
        <v>376</v>
      </c>
      <c r="E253" s="273">
        <v>0.01</v>
      </c>
      <c r="F253" s="24" t="s">
        <v>6188</v>
      </c>
      <c r="G253" s="24" t="s">
        <v>5761</v>
      </c>
      <c r="H253" s="24" t="s">
        <v>6868</v>
      </c>
    </row>
    <row r="254" spans="1:8" ht="25.5">
      <c r="A254" s="24"/>
      <c r="B254" s="24" t="s">
        <v>6189</v>
      </c>
      <c r="C254" s="24" t="s">
        <v>373</v>
      </c>
      <c r="D254" s="24" t="s">
        <v>376</v>
      </c>
      <c r="E254" s="273">
        <v>4.0999999999999996</v>
      </c>
      <c r="F254" s="24" t="s">
        <v>6190</v>
      </c>
      <c r="G254" s="24" t="s">
        <v>5761</v>
      </c>
      <c r="H254" s="24" t="s">
        <v>6191</v>
      </c>
    </row>
    <row r="255" spans="1:8" ht="25.5">
      <c r="A255" s="24"/>
      <c r="B255" s="24" t="s">
        <v>6192</v>
      </c>
      <c r="C255" s="24" t="s">
        <v>373</v>
      </c>
      <c r="D255" s="24" t="s">
        <v>376</v>
      </c>
      <c r="E255" s="273">
        <v>7</v>
      </c>
      <c r="F255" s="24" t="s">
        <v>6193</v>
      </c>
      <c r="G255" s="24" t="s">
        <v>5761</v>
      </c>
      <c r="H255" s="24" t="s">
        <v>6176</v>
      </c>
    </row>
    <row r="256" spans="1:8" ht="25.5">
      <c r="A256" s="24"/>
      <c r="B256" s="24" t="s">
        <v>6194</v>
      </c>
      <c r="C256" s="24" t="s">
        <v>373</v>
      </c>
      <c r="D256" s="24" t="s">
        <v>376</v>
      </c>
      <c r="E256" s="273">
        <v>0.09</v>
      </c>
      <c r="F256" s="24" t="s">
        <v>6195</v>
      </c>
      <c r="G256" s="24" t="s">
        <v>5761</v>
      </c>
      <c r="H256" s="24" t="s">
        <v>6868</v>
      </c>
    </row>
    <row r="257" spans="1:8" ht="25.5">
      <c r="A257" s="24"/>
      <c r="B257" s="24" t="s">
        <v>6196</v>
      </c>
      <c r="C257" s="24" t="s">
        <v>373</v>
      </c>
      <c r="D257" s="24" t="s">
        <v>376</v>
      </c>
      <c r="E257" s="273">
        <v>3.1</v>
      </c>
      <c r="F257" s="24" t="s">
        <v>6197</v>
      </c>
      <c r="G257" s="24" t="s">
        <v>5761</v>
      </c>
      <c r="H257" s="24" t="s">
        <v>6176</v>
      </c>
    </row>
    <row r="258" spans="1:8" ht="25.5">
      <c r="A258" s="24"/>
      <c r="B258" s="24" t="s">
        <v>6198</v>
      </c>
      <c r="C258" s="24" t="s">
        <v>373</v>
      </c>
      <c r="D258" s="24" t="s">
        <v>376</v>
      </c>
      <c r="E258" s="273">
        <v>4.4000000000000004</v>
      </c>
      <c r="F258" s="24" t="s">
        <v>6199</v>
      </c>
      <c r="G258" s="24" t="s">
        <v>5761</v>
      </c>
      <c r="H258" s="24" t="s">
        <v>6869</v>
      </c>
    </row>
    <row r="259" spans="1:8" ht="25.5">
      <c r="A259" s="24"/>
      <c r="B259" s="24" t="s">
        <v>5985</v>
      </c>
      <c r="C259" s="24" t="s">
        <v>373</v>
      </c>
      <c r="D259" s="24" t="s">
        <v>376</v>
      </c>
      <c r="E259" s="273">
        <v>5.0999999999999996</v>
      </c>
      <c r="F259" s="24" t="s">
        <v>6200</v>
      </c>
      <c r="G259" s="24" t="s">
        <v>5761</v>
      </c>
      <c r="H259" s="24" t="s">
        <v>6870</v>
      </c>
    </row>
    <row r="260" spans="1:8" ht="25.5">
      <c r="A260" s="24"/>
      <c r="B260" s="24" t="s">
        <v>6201</v>
      </c>
      <c r="C260" s="24" t="s">
        <v>373</v>
      </c>
      <c r="D260" s="24" t="s">
        <v>376</v>
      </c>
      <c r="E260" s="273">
        <v>1.2</v>
      </c>
      <c r="F260" s="24" t="s">
        <v>6202</v>
      </c>
      <c r="G260" s="24" t="s">
        <v>5761</v>
      </c>
      <c r="H260" s="24" t="s">
        <v>6869</v>
      </c>
    </row>
    <row r="261" spans="1:8" ht="25.5">
      <c r="A261" s="24"/>
      <c r="B261" s="24" t="s">
        <v>6203</v>
      </c>
      <c r="C261" s="24" t="s">
        <v>373</v>
      </c>
      <c r="D261" s="24" t="s">
        <v>376</v>
      </c>
      <c r="E261" s="273">
        <v>1</v>
      </c>
      <c r="F261" s="24" t="s">
        <v>6204</v>
      </c>
      <c r="G261" s="24" t="s">
        <v>5761</v>
      </c>
      <c r="H261" s="24" t="s">
        <v>6870</v>
      </c>
    </row>
    <row r="262" spans="1:8" ht="25.5">
      <c r="A262" s="24"/>
      <c r="B262" s="24" t="s">
        <v>6205</v>
      </c>
      <c r="C262" s="24" t="s">
        <v>373</v>
      </c>
      <c r="D262" s="24" t="s">
        <v>376</v>
      </c>
      <c r="E262" s="273">
        <v>3</v>
      </c>
      <c r="F262" s="24" t="s">
        <v>6206</v>
      </c>
      <c r="G262" s="24" t="s">
        <v>5761</v>
      </c>
      <c r="H262" s="24" t="s">
        <v>6868</v>
      </c>
    </row>
    <row r="263" spans="1:8" ht="25.5">
      <c r="A263" s="24"/>
      <c r="B263" s="24" t="s">
        <v>6207</v>
      </c>
      <c r="C263" s="24" t="s">
        <v>373</v>
      </c>
      <c r="D263" s="24" t="s">
        <v>376</v>
      </c>
      <c r="E263" s="273">
        <v>4.4000000000000004</v>
      </c>
      <c r="F263" s="24" t="s">
        <v>6208</v>
      </c>
      <c r="G263" s="24" t="s">
        <v>5761</v>
      </c>
      <c r="H263" s="24" t="s">
        <v>6870</v>
      </c>
    </row>
    <row r="264" spans="1:8" ht="38.25">
      <c r="A264" s="24"/>
      <c r="B264" s="24" t="s">
        <v>6209</v>
      </c>
      <c r="C264" s="24" t="s">
        <v>373</v>
      </c>
      <c r="D264" s="24" t="s">
        <v>376</v>
      </c>
      <c r="E264" s="273">
        <v>8.9</v>
      </c>
      <c r="F264" s="24" t="s">
        <v>6210</v>
      </c>
      <c r="G264" s="24" t="s">
        <v>6211</v>
      </c>
      <c r="H264" s="24" t="s">
        <v>6870</v>
      </c>
    </row>
    <row r="265" spans="1:8" ht="25.5">
      <c r="A265" s="24"/>
      <c r="B265" s="24" t="s">
        <v>6212</v>
      </c>
      <c r="C265" s="24" t="s">
        <v>373</v>
      </c>
      <c r="D265" s="24" t="s">
        <v>376</v>
      </c>
      <c r="E265" s="273">
        <v>7.6</v>
      </c>
      <c r="F265" s="24" t="s">
        <v>6213</v>
      </c>
      <c r="G265" s="24" t="s">
        <v>5943</v>
      </c>
      <c r="H265" s="24" t="s">
        <v>6191</v>
      </c>
    </row>
    <row r="266" spans="1:8" ht="25.5">
      <c r="A266" s="24"/>
      <c r="B266" s="24" t="s">
        <v>6214</v>
      </c>
      <c r="C266" s="24" t="s">
        <v>373</v>
      </c>
      <c r="D266" s="24" t="s">
        <v>376</v>
      </c>
      <c r="E266" s="273">
        <v>5.3</v>
      </c>
      <c r="F266" s="24" t="s">
        <v>6215</v>
      </c>
      <c r="G266" s="24" t="s">
        <v>6216</v>
      </c>
      <c r="H266" s="24" t="s">
        <v>5843</v>
      </c>
    </row>
    <row r="267" spans="1:8" ht="38.25">
      <c r="A267" s="24"/>
      <c r="B267" s="24" t="s">
        <v>6217</v>
      </c>
      <c r="C267" s="24" t="s">
        <v>373</v>
      </c>
      <c r="D267" s="24" t="s">
        <v>376</v>
      </c>
      <c r="E267" s="273">
        <v>0.5</v>
      </c>
      <c r="F267" s="24" t="s">
        <v>6218</v>
      </c>
      <c r="G267" s="24" t="s">
        <v>5748</v>
      </c>
      <c r="H267" s="24" t="s">
        <v>5825</v>
      </c>
    </row>
    <row r="268" spans="1:8" ht="25.5">
      <c r="A268" s="24"/>
      <c r="B268" s="24" t="s">
        <v>6219</v>
      </c>
      <c r="C268" s="24" t="s">
        <v>373</v>
      </c>
      <c r="D268" s="24" t="s">
        <v>376</v>
      </c>
      <c r="E268" s="273">
        <v>10</v>
      </c>
      <c r="F268" s="24" t="s">
        <v>6871</v>
      </c>
      <c r="G268" s="24" t="s">
        <v>6220</v>
      </c>
      <c r="H268" s="24" t="s">
        <v>5803</v>
      </c>
    </row>
    <row r="269" spans="1:8" ht="25.5">
      <c r="A269" s="24"/>
      <c r="B269" s="24" t="s">
        <v>6221</v>
      </c>
      <c r="C269" s="24" t="s">
        <v>373</v>
      </c>
      <c r="D269" s="24" t="s">
        <v>376</v>
      </c>
      <c r="E269" s="273">
        <v>0.12</v>
      </c>
      <c r="F269" s="24" t="s">
        <v>6222</v>
      </c>
      <c r="G269" s="24" t="s">
        <v>6223</v>
      </c>
      <c r="H269" s="24" t="s">
        <v>5803</v>
      </c>
    </row>
    <row r="270" spans="1:8" ht="25.5">
      <c r="A270" s="24"/>
      <c r="B270" s="24" t="s">
        <v>6224</v>
      </c>
      <c r="C270" s="24" t="s">
        <v>373</v>
      </c>
      <c r="D270" s="24" t="s">
        <v>376</v>
      </c>
      <c r="E270" s="273">
        <v>0.2</v>
      </c>
      <c r="F270" s="24" t="s">
        <v>6225</v>
      </c>
      <c r="G270" s="24" t="s">
        <v>6226</v>
      </c>
      <c r="H270" s="24" t="s">
        <v>5803</v>
      </c>
    </row>
    <row r="271" spans="1:8" ht="25.5">
      <c r="A271" s="24"/>
      <c r="B271" s="24" t="s">
        <v>6227</v>
      </c>
      <c r="C271" s="24" t="s">
        <v>373</v>
      </c>
      <c r="D271" s="24" t="s">
        <v>376</v>
      </c>
      <c r="E271" s="273">
        <v>3</v>
      </c>
      <c r="F271" s="24" t="s">
        <v>6225</v>
      </c>
      <c r="G271" s="24" t="s">
        <v>6226</v>
      </c>
      <c r="H271" s="24" t="s">
        <v>5843</v>
      </c>
    </row>
    <row r="272" spans="1:8" ht="25.5">
      <c r="A272" s="24"/>
      <c r="B272" s="24" t="s">
        <v>6228</v>
      </c>
      <c r="C272" s="24" t="s">
        <v>373</v>
      </c>
      <c r="D272" s="24" t="s">
        <v>376</v>
      </c>
      <c r="E272" s="273">
        <v>2.5</v>
      </c>
      <c r="F272" s="24" t="s">
        <v>6229</v>
      </c>
      <c r="G272" s="24" t="s">
        <v>6230</v>
      </c>
      <c r="H272" s="24" t="s">
        <v>5803</v>
      </c>
    </row>
    <row r="273" spans="1:8" ht="38.25">
      <c r="A273" s="24"/>
      <c r="B273" s="24" t="s">
        <v>6231</v>
      </c>
      <c r="C273" s="24" t="s">
        <v>373</v>
      </c>
      <c r="D273" s="24" t="s">
        <v>376</v>
      </c>
      <c r="E273" s="273">
        <v>55</v>
      </c>
      <c r="F273" s="24" t="s">
        <v>6232</v>
      </c>
      <c r="G273" s="24" t="s">
        <v>6233</v>
      </c>
      <c r="H273" s="24" t="s">
        <v>5825</v>
      </c>
    </row>
    <row r="274" spans="1:8" ht="38.25">
      <c r="A274" s="24"/>
      <c r="B274" s="24" t="s">
        <v>6234</v>
      </c>
      <c r="C274" s="24" t="s">
        <v>373</v>
      </c>
      <c r="D274" s="24" t="s">
        <v>376</v>
      </c>
      <c r="E274" s="273">
        <v>1.5</v>
      </c>
      <c r="F274" s="24" t="s">
        <v>6235</v>
      </c>
      <c r="G274" s="24" t="s">
        <v>6236</v>
      </c>
      <c r="H274" s="24" t="s">
        <v>5825</v>
      </c>
    </row>
    <row r="275" spans="1:8" ht="38.25">
      <c r="A275" s="24"/>
      <c r="B275" s="24" t="s">
        <v>5647</v>
      </c>
      <c r="C275" s="24" t="s">
        <v>373</v>
      </c>
      <c r="D275" s="24" t="s">
        <v>376</v>
      </c>
      <c r="E275" s="273">
        <v>8</v>
      </c>
      <c r="F275" s="24" t="s">
        <v>6237</v>
      </c>
      <c r="G275" s="24" t="s">
        <v>6238</v>
      </c>
      <c r="H275" s="24" t="s">
        <v>5825</v>
      </c>
    </row>
    <row r="276" spans="1:8" ht="25.5">
      <c r="A276" s="24"/>
      <c r="B276" s="24" t="s">
        <v>6048</v>
      </c>
      <c r="C276" s="24" t="s">
        <v>373</v>
      </c>
      <c r="D276" s="24" t="s">
        <v>376</v>
      </c>
      <c r="E276" s="273">
        <v>0.01</v>
      </c>
      <c r="F276" s="24" t="s">
        <v>6239</v>
      </c>
      <c r="G276" s="24" t="s">
        <v>6240</v>
      </c>
      <c r="H276" s="24" t="s">
        <v>6241</v>
      </c>
    </row>
    <row r="277" spans="1:8" ht="25.5">
      <c r="A277" s="24"/>
      <c r="B277" s="24" t="s">
        <v>6242</v>
      </c>
      <c r="C277" s="24" t="s">
        <v>373</v>
      </c>
      <c r="D277" s="24" t="s">
        <v>376</v>
      </c>
      <c r="E277" s="273">
        <v>0.02</v>
      </c>
      <c r="F277" s="24" t="s">
        <v>6243</v>
      </c>
      <c r="G277" s="24" t="s">
        <v>6244</v>
      </c>
      <c r="H277" s="24" t="s">
        <v>6241</v>
      </c>
    </row>
    <row r="278" spans="1:8" ht="25.5">
      <c r="A278" s="24"/>
      <c r="B278" s="24" t="s">
        <v>6245</v>
      </c>
      <c r="C278" s="24" t="s">
        <v>373</v>
      </c>
      <c r="D278" s="24" t="s">
        <v>376</v>
      </c>
      <c r="E278" s="273">
        <v>0.01</v>
      </c>
      <c r="F278" s="24" t="s">
        <v>6246</v>
      </c>
      <c r="G278" s="24" t="s">
        <v>6247</v>
      </c>
      <c r="H278" s="24" t="s">
        <v>6241</v>
      </c>
    </row>
    <row r="279" spans="1:8" ht="25.5">
      <c r="A279" s="24"/>
      <c r="B279" s="24" t="s">
        <v>6248</v>
      </c>
      <c r="C279" s="24" t="s">
        <v>373</v>
      </c>
      <c r="D279" s="24" t="s">
        <v>376</v>
      </c>
      <c r="E279" s="273">
        <v>0.01</v>
      </c>
      <c r="F279" s="24" t="s">
        <v>6249</v>
      </c>
      <c r="G279" s="24" t="s">
        <v>6250</v>
      </c>
      <c r="H279" s="24" t="s">
        <v>6154</v>
      </c>
    </row>
    <row r="280" spans="1:8" ht="38.25">
      <c r="A280" s="24"/>
      <c r="B280" s="24" t="s">
        <v>6198</v>
      </c>
      <c r="C280" s="24" t="s">
        <v>373</v>
      </c>
      <c r="D280" s="24" t="s">
        <v>376</v>
      </c>
      <c r="E280" s="273">
        <v>5.4</v>
      </c>
      <c r="F280" s="24" t="s">
        <v>6872</v>
      </c>
      <c r="G280" s="24" t="s">
        <v>6251</v>
      </c>
      <c r="H280" s="24" t="s">
        <v>6252</v>
      </c>
    </row>
    <row r="281" spans="1:8" ht="51">
      <c r="A281" s="24"/>
      <c r="B281" s="24" t="s">
        <v>6253</v>
      </c>
      <c r="C281" s="24" t="s">
        <v>373</v>
      </c>
      <c r="D281" s="24" t="s">
        <v>376</v>
      </c>
      <c r="E281" s="273">
        <v>36.799999999999997</v>
      </c>
      <c r="F281" s="24" t="s">
        <v>6873</v>
      </c>
      <c r="G281" s="24" t="s">
        <v>6254</v>
      </c>
      <c r="H281" s="24" t="s">
        <v>6252</v>
      </c>
    </row>
    <row r="282" spans="1:8" ht="25.5">
      <c r="A282" s="24"/>
      <c r="B282" s="24" t="s">
        <v>6048</v>
      </c>
      <c r="C282" s="24" t="s">
        <v>373</v>
      </c>
      <c r="D282" s="24" t="s">
        <v>376</v>
      </c>
      <c r="E282" s="273">
        <v>0.01</v>
      </c>
      <c r="F282" s="24" t="s">
        <v>6874</v>
      </c>
      <c r="G282" s="24" t="s">
        <v>6255</v>
      </c>
      <c r="H282" s="24" t="s">
        <v>6256</v>
      </c>
    </row>
    <row r="283" spans="1:8" ht="38.25">
      <c r="A283" s="24"/>
      <c r="B283" s="24" t="s">
        <v>6257</v>
      </c>
      <c r="C283" s="24" t="s">
        <v>373</v>
      </c>
      <c r="D283" s="24" t="s">
        <v>376</v>
      </c>
      <c r="E283" s="273">
        <v>0.01</v>
      </c>
      <c r="F283" s="24" t="s">
        <v>6875</v>
      </c>
      <c r="G283" s="24" t="s">
        <v>6045</v>
      </c>
      <c r="H283" s="24" t="s">
        <v>6258</v>
      </c>
    </row>
    <row r="284" spans="1:8" ht="25.5">
      <c r="A284" s="24"/>
      <c r="B284" s="24" t="s">
        <v>6259</v>
      </c>
      <c r="C284" s="24" t="s">
        <v>373</v>
      </c>
      <c r="D284" s="24" t="s">
        <v>376</v>
      </c>
      <c r="E284" s="273">
        <v>0.01</v>
      </c>
      <c r="F284" s="24" t="s">
        <v>6876</v>
      </c>
      <c r="G284" s="24" t="s">
        <v>6877</v>
      </c>
      <c r="H284" s="24" t="s">
        <v>6258</v>
      </c>
    </row>
    <row r="285" spans="1:8" ht="51">
      <c r="A285" s="24"/>
      <c r="B285" s="24" t="s">
        <v>6260</v>
      </c>
      <c r="C285" s="24" t="s">
        <v>373</v>
      </c>
      <c r="D285" s="24" t="s">
        <v>376</v>
      </c>
      <c r="E285" s="273">
        <v>0.01</v>
      </c>
      <c r="F285" s="24" t="s">
        <v>6878</v>
      </c>
      <c r="G285" s="24" t="s">
        <v>5976</v>
      </c>
      <c r="H285" s="24" t="s">
        <v>6258</v>
      </c>
    </row>
    <row r="286" spans="1:8" ht="38.25">
      <c r="A286" s="24"/>
      <c r="B286" s="24" t="s">
        <v>6261</v>
      </c>
      <c r="C286" s="24" t="s">
        <v>373</v>
      </c>
      <c r="D286" s="24" t="s">
        <v>376</v>
      </c>
      <c r="E286" s="273">
        <v>0.03</v>
      </c>
      <c r="F286" s="24" t="s">
        <v>6879</v>
      </c>
      <c r="G286" s="24" t="s">
        <v>6880</v>
      </c>
      <c r="H286" s="24" t="s">
        <v>6258</v>
      </c>
    </row>
    <row r="287" spans="1:8" ht="51">
      <c r="A287" s="24"/>
      <c r="B287" s="24" t="s">
        <v>6048</v>
      </c>
      <c r="C287" s="24" t="s">
        <v>373</v>
      </c>
      <c r="D287" s="24" t="s">
        <v>376</v>
      </c>
      <c r="E287" s="273">
        <v>0.01</v>
      </c>
      <c r="F287" s="24" t="s">
        <v>6881</v>
      </c>
      <c r="G287" s="24" t="s">
        <v>6262</v>
      </c>
      <c r="H287" s="24" t="s">
        <v>6258</v>
      </c>
    </row>
    <row r="288" spans="1:8" ht="25.5">
      <c r="A288" s="24"/>
      <c r="B288" s="24" t="s">
        <v>6263</v>
      </c>
      <c r="C288" s="24" t="s">
        <v>373</v>
      </c>
      <c r="D288" s="24" t="s">
        <v>376</v>
      </c>
      <c r="E288" s="273">
        <v>1.1000000000000001</v>
      </c>
      <c r="F288" s="24" t="s">
        <v>6882</v>
      </c>
      <c r="G288" s="24" t="s">
        <v>5824</v>
      </c>
      <c r="H288" s="24" t="s">
        <v>6264</v>
      </c>
    </row>
    <row r="289" spans="1:8" ht="25.5">
      <c r="A289" s="24"/>
      <c r="B289" s="24" t="s">
        <v>5985</v>
      </c>
      <c r="C289" s="24" t="s">
        <v>373</v>
      </c>
      <c r="D289" s="24" t="s">
        <v>376</v>
      </c>
      <c r="E289" s="273">
        <v>3.3</v>
      </c>
      <c r="F289" s="24" t="s">
        <v>6883</v>
      </c>
      <c r="G289" s="24" t="s">
        <v>5824</v>
      </c>
      <c r="H289" s="24" t="s">
        <v>6171</v>
      </c>
    </row>
    <row r="290" spans="1:8" ht="25.5">
      <c r="A290" s="24"/>
      <c r="B290" s="24" t="s">
        <v>6265</v>
      </c>
      <c r="C290" s="24" t="s">
        <v>373</v>
      </c>
      <c r="D290" s="24" t="s">
        <v>376</v>
      </c>
      <c r="E290" s="273">
        <v>15</v>
      </c>
      <c r="F290" s="24" t="s">
        <v>6266</v>
      </c>
      <c r="G290" s="24" t="s">
        <v>5824</v>
      </c>
      <c r="H290" s="24" t="s">
        <v>5922</v>
      </c>
    </row>
    <row r="291" spans="1:8" ht="38.25">
      <c r="A291" s="24"/>
      <c r="B291" s="24" t="s">
        <v>6267</v>
      </c>
      <c r="C291" s="24" t="s">
        <v>373</v>
      </c>
      <c r="D291" s="24" t="s">
        <v>376</v>
      </c>
      <c r="E291" s="273">
        <v>3</v>
      </c>
      <c r="F291" s="24" t="s">
        <v>5739</v>
      </c>
      <c r="G291" s="24" t="s">
        <v>6268</v>
      </c>
      <c r="H291" s="24" t="s">
        <v>5825</v>
      </c>
    </row>
    <row r="292" spans="1:8" ht="38.25">
      <c r="A292" s="24"/>
      <c r="B292" s="24" t="s">
        <v>6269</v>
      </c>
      <c r="C292" s="24" t="s">
        <v>373</v>
      </c>
      <c r="D292" s="24" t="s">
        <v>376</v>
      </c>
      <c r="E292" s="273">
        <v>0.15</v>
      </c>
      <c r="F292" s="24" t="s">
        <v>6884</v>
      </c>
      <c r="G292" s="24" t="s">
        <v>6270</v>
      </c>
      <c r="H292" s="24" t="s">
        <v>5825</v>
      </c>
    </row>
    <row r="293" spans="1:8" ht="25.5">
      <c r="A293" s="24"/>
      <c r="B293" s="24" t="s">
        <v>6271</v>
      </c>
      <c r="C293" s="24" t="s">
        <v>373</v>
      </c>
      <c r="D293" s="24" t="s">
        <v>376</v>
      </c>
      <c r="E293" s="273">
        <v>0.01</v>
      </c>
      <c r="F293" s="24" t="s">
        <v>5739</v>
      </c>
      <c r="G293" s="24" t="s">
        <v>6272</v>
      </c>
      <c r="H293" s="24" t="s">
        <v>6171</v>
      </c>
    </row>
    <row r="294" spans="1:8" ht="25.5">
      <c r="A294" s="24"/>
      <c r="B294" s="24" t="s">
        <v>6273</v>
      </c>
      <c r="C294" s="24" t="s">
        <v>373</v>
      </c>
      <c r="D294" s="24" t="s">
        <v>376</v>
      </c>
      <c r="E294" s="273">
        <v>0.01</v>
      </c>
      <c r="F294" s="24" t="s">
        <v>5739</v>
      </c>
      <c r="G294" s="24" t="s">
        <v>6272</v>
      </c>
      <c r="H294" s="24" t="s">
        <v>6171</v>
      </c>
    </row>
    <row r="295" spans="1:8" ht="38.25">
      <c r="A295" s="24"/>
      <c r="B295" s="24" t="s">
        <v>6274</v>
      </c>
      <c r="C295" s="24" t="s">
        <v>373</v>
      </c>
      <c r="D295" s="24" t="s">
        <v>376</v>
      </c>
      <c r="E295" s="273">
        <v>0.5</v>
      </c>
      <c r="F295" s="24" t="s">
        <v>6885</v>
      </c>
      <c r="G295" s="24" t="s">
        <v>6275</v>
      </c>
      <c r="H295" s="24" t="s">
        <v>6276</v>
      </c>
    </row>
    <row r="296" spans="1:8" ht="38.25">
      <c r="A296" s="24"/>
      <c r="B296" s="24" t="s">
        <v>6277</v>
      </c>
      <c r="C296" s="24" t="s">
        <v>373</v>
      </c>
      <c r="D296" s="24" t="s">
        <v>376</v>
      </c>
      <c r="E296" s="273">
        <v>0.5</v>
      </c>
      <c r="F296" s="24" t="s">
        <v>6886</v>
      </c>
      <c r="G296" s="24" t="s">
        <v>5976</v>
      </c>
      <c r="H296" s="24" t="s">
        <v>6276</v>
      </c>
    </row>
    <row r="297" spans="1:8" ht="25.5">
      <c r="A297" s="24"/>
      <c r="B297" s="24" t="s">
        <v>6278</v>
      </c>
      <c r="C297" s="24" t="s">
        <v>373</v>
      </c>
      <c r="D297" s="24" t="s">
        <v>376</v>
      </c>
      <c r="E297" s="273">
        <v>5</v>
      </c>
      <c r="F297" s="24" t="s">
        <v>6887</v>
      </c>
      <c r="G297" s="24" t="s">
        <v>6279</v>
      </c>
      <c r="H297" s="24" t="s">
        <v>6276</v>
      </c>
    </row>
    <row r="298" spans="1:8" ht="25.5">
      <c r="A298" s="24"/>
      <c r="B298" s="24" t="s">
        <v>6280</v>
      </c>
      <c r="C298" s="24" t="s">
        <v>373</v>
      </c>
      <c r="D298" s="24" t="s">
        <v>376</v>
      </c>
      <c r="E298" s="273">
        <v>0.01</v>
      </c>
      <c r="F298" s="24" t="s">
        <v>6888</v>
      </c>
      <c r="G298" s="24" t="s">
        <v>6281</v>
      </c>
      <c r="H298" s="24" t="s">
        <v>6276</v>
      </c>
    </row>
    <row r="299" spans="1:8" ht="38.25">
      <c r="A299" s="24"/>
      <c r="B299" s="24" t="s">
        <v>6282</v>
      </c>
      <c r="C299" s="24" t="s">
        <v>373</v>
      </c>
      <c r="D299" s="24" t="s">
        <v>376</v>
      </c>
      <c r="E299" s="273">
        <v>0.54</v>
      </c>
      <c r="F299" s="24" t="s">
        <v>6889</v>
      </c>
      <c r="G299" s="24" t="s">
        <v>6270</v>
      </c>
      <c r="H299" s="24" t="s">
        <v>5825</v>
      </c>
    </row>
    <row r="300" spans="1:8" ht="38.25">
      <c r="A300" s="24"/>
      <c r="B300" s="24" t="s">
        <v>6283</v>
      </c>
      <c r="C300" s="24" t="s">
        <v>373</v>
      </c>
      <c r="D300" s="24" t="s">
        <v>376</v>
      </c>
      <c r="E300" s="273">
        <v>0.01</v>
      </c>
      <c r="F300" s="24" t="s">
        <v>6284</v>
      </c>
      <c r="G300" s="24" t="s">
        <v>6285</v>
      </c>
      <c r="H300" s="24" t="s">
        <v>6286</v>
      </c>
    </row>
    <row r="301" spans="1:8">
      <c r="A301" s="497"/>
      <c r="B301" s="497" t="s">
        <v>377</v>
      </c>
      <c r="C301" s="498">
        <v>159</v>
      </c>
      <c r="D301" s="497"/>
      <c r="E301" s="499">
        <f>SUM(E142:E300)</f>
        <v>766.14999999999952</v>
      </c>
      <c r="F301" s="497"/>
      <c r="G301" s="497"/>
      <c r="H301" s="497"/>
    </row>
    <row r="302" spans="1:8" ht="25.5">
      <c r="A302" s="24"/>
      <c r="B302" s="24" t="s">
        <v>6287</v>
      </c>
      <c r="C302" s="24" t="s">
        <v>373</v>
      </c>
      <c r="D302" s="24" t="s">
        <v>378</v>
      </c>
      <c r="E302" s="273">
        <v>1</v>
      </c>
      <c r="F302" s="24" t="s">
        <v>6288</v>
      </c>
      <c r="G302" s="24" t="s">
        <v>6289</v>
      </c>
      <c r="H302" s="24" t="s">
        <v>6171</v>
      </c>
    </row>
    <row r="303" spans="1:8" ht="25.5">
      <c r="A303" s="24"/>
      <c r="B303" s="24" t="s">
        <v>6290</v>
      </c>
      <c r="C303" s="24" t="s">
        <v>373</v>
      </c>
      <c r="D303" s="24" t="s">
        <v>378</v>
      </c>
      <c r="E303" s="273">
        <v>0.5</v>
      </c>
      <c r="F303" s="24" t="s">
        <v>6291</v>
      </c>
      <c r="G303" s="24" t="s">
        <v>6292</v>
      </c>
      <c r="H303" s="24" t="s">
        <v>6171</v>
      </c>
    </row>
    <row r="304" spans="1:8" ht="25.5">
      <c r="A304" s="24"/>
      <c r="B304" s="24" t="s">
        <v>6293</v>
      </c>
      <c r="C304" s="24" t="s">
        <v>373</v>
      </c>
      <c r="D304" s="24" t="s">
        <v>378</v>
      </c>
      <c r="E304" s="273">
        <v>0.5</v>
      </c>
      <c r="F304" s="24" t="s">
        <v>6294</v>
      </c>
      <c r="G304" s="24" t="s">
        <v>6292</v>
      </c>
      <c r="H304" s="24" t="s">
        <v>6171</v>
      </c>
    </row>
    <row r="305" spans="1:8" ht="25.5">
      <c r="A305" s="24"/>
      <c r="B305" s="24" t="s">
        <v>6295</v>
      </c>
      <c r="C305" s="24" t="s">
        <v>373</v>
      </c>
      <c r="D305" s="24" t="s">
        <v>378</v>
      </c>
      <c r="E305" s="273">
        <v>0.01</v>
      </c>
      <c r="F305" s="24" t="s">
        <v>6296</v>
      </c>
      <c r="G305" s="24" t="s">
        <v>6297</v>
      </c>
      <c r="H305" s="24" t="s">
        <v>5922</v>
      </c>
    </row>
    <row r="306" spans="1:8" ht="38.25">
      <c r="A306" s="24"/>
      <c r="B306" s="24" t="s">
        <v>6298</v>
      </c>
      <c r="C306" s="24" t="s">
        <v>373</v>
      </c>
      <c r="D306" s="24" t="s">
        <v>378</v>
      </c>
      <c r="E306" s="273">
        <v>0.01</v>
      </c>
      <c r="F306" s="24" t="s">
        <v>6299</v>
      </c>
      <c r="G306" s="24" t="s">
        <v>6297</v>
      </c>
      <c r="H306" s="24" t="s">
        <v>5922</v>
      </c>
    </row>
    <row r="307" spans="1:8" ht="25.5">
      <c r="A307" s="24"/>
      <c r="B307" s="24" t="s">
        <v>6300</v>
      </c>
      <c r="C307" s="24" t="s">
        <v>373</v>
      </c>
      <c r="D307" s="24" t="s">
        <v>378</v>
      </c>
      <c r="E307" s="273">
        <v>0.01</v>
      </c>
      <c r="F307" s="24" t="s">
        <v>6301</v>
      </c>
      <c r="G307" s="24" t="s">
        <v>6297</v>
      </c>
      <c r="H307" s="24" t="s">
        <v>5894</v>
      </c>
    </row>
    <row r="308" spans="1:8" ht="25.5">
      <c r="A308" s="24"/>
      <c r="B308" s="24" t="s">
        <v>6302</v>
      </c>
      <c r="C308" s="24" t="s">
        <v>373</v>
      </c>
      <c r="D308" s="24" t="s">
        <v>378</v>
      </c>
      <c r="E308" s="273">
        <v>0.01</v>
      </c>
      <c r="F308" s="24" t="s">
        <v>6303</v>
      </c>
      <c r="G308" s="24" t="s">
        <v>6297</v>
      </c>
      <c r="H308" s="24" t="s">
        <v>5894</v>
      </c>
    </row>
    <row r="309" spans="1:8" ht="25.5">
      <c r="A309" s="24"/>
      <c r="B309" s="24" t="s">
        <v>6304</v>
      </c>
      <c r="C309" s="24" t="s">
        <v>373</v>
      </c>
      <c r="D309" s="24" t="s">
        <v>378</v>
      </c>
      <c r="E309" s="273">
        <v>5</v>
      </c>
      <c r="F309" s="24" t="s">
        <v>6305</v>
      </c>
      <c r="G309" s="24" t="s">
        <v>6306</v>
      </c>
      <c r="H309" s="24" t="s">
        <v>5988</v>
      </c>
    </row>
    <row r="310" spans="1:8" ht="25.5">
      <c r="A310" s="24"/>
      <c r="B310" s="24" t="s">
        <v>6307</v>
      </c>
      <c r="C310" s="24" t="s">
        <v>373</v>
      </c>
      <c r="D310" s="24" t="s">
        <v>378</v>
      </c>
      <c r="E310" s="273">
        <v>5</v>
      </c>
      <c r="F310" s="24" t="s">
        <v>6308</v>
      </c>
      <c r="G310" s="24" t="s">
        <v>6306</v>
      </c>
      <c r="H310" s="24" t="s">
        <v>5988</v>
      </c>
    </row>
    <row r="311" spans="1:8" ht="38.25">
      <c r="A311" s="24"/>
      <c r="B311" s="24" t="s">
        <v>6309</v>
      </c>
      <c r="C311" s="24" t="s">
        <v>373</v>
      </c>
      <c r="D311" s="24" t="s">
        <v>378</v>
      </c>
      <c r="E311" s="273">
        <v>0.5</v>
      </c>
      <c r="F311" s="24" t="s">
        <v>6310</v>
      </c>
      <c r="G311" s="24" t="s">
        <v>6306</v>
      </c>
      <c r="H311" s="24" t="s">
        <v>5825</v>
      </c>
    </row>
    <row r="312" spans="1:8" ht="25.5">
      <c r="A312" s="24"/>
      <c r="B312" s="24" t="s">
        <v>6311</v>
      </c>
      <c r="C312" s="24" t="s">
        <v>373</v>
      </c>
      <c r="D312" s="24" t="s">
        <v>378</v>
      </c>
      <c r="E312" s="273">
        <v>1</v>
      </c>
      <c r="F312" s="24" t="s">
        <v>6890</v>
      </c>
      <c r="G312" s="24" t="s">
        <v>5824</v>
      </c>
      <c r="H312" s="24" t="s">
        <v>5988</v>
      </c>
    </row>
    <row r="313" spans="1:8" ht="38.25">
      <c r="A313" s="24"/>
      <c r="B313" s="24" t="s">
        <v>6312</v>
      </c>
      <c r="C313" s="24" t="s">
        <v>373</v>
      </c>
      <c r="D313" s="24" t="s">
        <v>378</v>
      </c>
      <c r="E313" s="273">
        <v>5</v>
      </c>
      <c r="F313" s="24" t="s">
        <v>6891</v>
      </c>
      <c r="G313" s="24" t="s">
        <v>5824</v>
      </c>
      <c r="H313" s="24" t="s">
        <v>5825</v>
      </c>
    </row>
    <row r="314" spans="1:8" ht="25.5">
      <c r="A314" s="24"/>
      <c r="B314" s="24" t="s">
        <v>6313</v>
      </c>
      <c r="C314" s="24" t="s">
        <v>373</v>
      </c>
      <c r="D314" s="24" t="s">
        <v>378</v>
      </c>
      <c r="E314" s="273">
        <v>0.5</v>
      </c>
      <c r="F314" s="24" t="s">
        <v>6892</v>
      </c>
      <c r="G314" s="24" t="s">
        <v>6314</v>
      </c>
      <c r="H314" s="24" t="s">
        <v>5988</v>
      </c>
    </row>
    <row r="315" spans="1:8" ht="38.25">
      <c r="A315" s="24"/>
      <c r="B315" s="24" t="s">
        <v>6315</v>
      </c>
      <c r="C315" s="24" t="s">
        <v>373</v>
      </c>
      <c r="D315" s="24" t="s">
        <v>378</v>
      </c>
      <c r="E315" s="273">
        <v>0.1</v>
      </c>
      <c r="F315" s="24" t="s">
        <v>6893</v>
      </c>
      <c r="G315" s="24" t="s">
        <v>6316</v>
      </c>
      <c r="H315" s="24" t="s">
        <v>5825</v>
      </c>
    </row>
    <row r="316" spans="1:8" ht="38.25">
      <c r="A316" s="24"/>
      <c r="B316" s="24" t="s">
        <v>6317</v>
      </c>
      <c r="C316" s="24" t="s">
        <v>373</v>
      </c>
      <c r="D316" s="24" t="s">
        <v>378</v>
      </c>
      <c r="E316" s="273">
        <v>2</v>
      </c>
      <c r="F316" s="24" t="s">
        <v>6894</v>
      </c>
      <c r="G316" s="24" t="s">
        <v>6318</v>
      </c>
      <c r="H316" s="24" t="s">
        <v>5825</v>
      </c>
    </row>
    <row r="317" spans="1:8" ht="25.5">
      <c r="A317" s="497"/>
      <c r="B317" s="497" t="s">
        <v>379</v>
      </c>
      <c r="C317" s="498">
        <v>15</v>
      </c>
      <c r="D317" s="497"/>
      <c r="E317" s="499">
        <f>SUM(E302:E316)</f>
        <v>21.14</v>
      </c>
      <c r="F317" s="497"/>
      <c r="G317" s="497"/>
      <c r="H317" s="497"/>
    </row>
    <row r="318" spans="1:8" ht="25.5">
      <c r="A318" s="24"/>
      <c r="B318" s="24" t="s">
        <v>6319</v>
      </c>
      <c r="C318" s="24" t="s">
        <v>373</v>
      </c>
      <c r="D318" s="24" t="s">
        <v>380</v>
      </c>
      <c r="E318" s="273">
        <v>5</v>
      </c>
      <c r="F318" s="24" t="s">
        <v>6320</v>
      </c>
      <c r="G318" s="24" t="s">
        <v>6321</v>
      </c>
      <c r="H318" s="24" t="s">
        <v>5988</v>
      </c>
    </row>
    <row r="319" spans="1:8" ht="38.25">
      <c r="A319" s="24"/>
      <c r="B319" s="24" t="s">
        <v>6322</v>
      </c>
      <c r="C319" s="24" t="s">
        <v>373</v>
      </c>
      <c r="D319" s="24" t="s">
        <v>380</v>
      </c>
      <c r="E319" s="273">
        <v>3.4</v>
      </c>
      <c r="F319" s="24" t="s">
        <v>6323</v>
      </c>
      <c r="G319" s="24" t="s">
        <v>6324</v>
      </c>
      <c r="H319" s="24" t="s">
        <v>5825</v>
      </c>
    </row>
    <row r="320" spans="1:8" ht="38.25">
      <c r="A320" s="24"/>
      <c r="B320" s="24" t="s">
        <v>6325</v>
      </c>
      <c r="C320" s="24" t="s">
        <v>373</v>
      </c>
      <c r="D320" s="24" t="s">
        <v>380</v>
      </c>
      <c r="E320" s="273">
        <v>2</v>
      </c>
      <c r="F320" s="24" t="s">
        <v>6326</v>
      </c>
      <c r="G320" s="24" t="s">
        <v>6327</v>
      </c>
      <c r="H320" s="24" t="s">
        <v>6328</v>
      </c>
    </row>
    <row r="321" spans="1:8" ht="38.25">
      <c r="A321" s="24"/>
      <c r="B321" s="24" t="s">
        <v>6329</v>
      </c>
      <c r="C321" s="24" t="s">
        <v>373</v>
      </c>
      <c r="D321" s="24" t="s">
        <v>380</v>
      </c>
      <c r="E321" s="273">
        <v>0.5</v>
      </c>
      <c r="F321" s="24" t="s">
        <v>6330</v>
      </c>
      <c r="G321" s="24" t="s">
        <v>1067</v>
      </c>
      <c r="H321" s="24" t="s">
        <v>5825</v>
      </c>
    </row>
    <row r="322" spans="1:8" ht="38.25">
      <c r="A322" s="24"/>
      <c r="B322" s="24" t="s">
        <v>6331</v>
      </c>
      <c r="C322" s="24" t="s">
        <v>373</v>
      </c>
      <c r="D322" s="24" t="s">
        <v>380</v>
      </c>
      <c r="E322" s="273">
        <v>5.3</v>
      </c>
      <c r="F322" s="24" t="s">
        <v>6332</v>
      </c>
      <c r="G322" s="24" t="s">
        <v>6292</v>
      </c>
      <c r="H322" s="24" t="s">
        <v>5825</v>
      </c>
    </row>
    <row r="323" spans="1:8" ht="38.25">
      <c r="A323" s="24"/>
      <c r="B323" s="24" t="s">
        <v>6333</v>
      </c>
      <c r="C323" s="24" t="s">
        <v>373</v>
      </c>
      <c r="D323" s="24" t="s">
        <v>380</v>
      </c>
      <c r="E323" s="273">
        <v>3</v>
      </c>
      <c r="F323" s="24" t="s">
        <v>6334</v>
      </c>
      <c r="G323" s="24" t="s">
        <v>6335</v>
      </c>
      <c r="H323" s="24" t="s">
        <v>5825</v>
      </c>
    </row>
    <row r="324" spans="1:8" ht="25.5">
      <c r="A324" s="24"/>
      <c r="B324" s="24" t="s">
        <v>6336</v>
      </c>
      <c r="C324" s="24" t="s">
        <v>373</v>
      </c>
      <c r="D324" s="24" t="s">
        <v>380</v>
      </c>
      <c r="E324" s="273">
        <v>0.5</v>
      </c>
      <c r="F324" s="24" t="s">
        <v>6337</v>
      </c>
      <c r="G324" s="24" t="s">
        <v>6292</v>
      </c>
      <c r="H324" s="24" t="s">
        <v>5988</v>
      </c>
    </row>
    <row r="325" spans="1:8" ht="25.5">
      <c r="A325" s="24"/>
      <c r="B325" s="24" t="s">
        <v>6338</v>
      </c>
      <c r="C325" s="24" t="s">
        <v>373</v>
      </c>
      <c r="D325" s="24" t="s">
        <v>380</v>
      </c>
      <c r="E325" s="273">
        <v>0.5</v>
      </c>
      <c r="F325" s="24" t="s">
        <v>6339</v>
      </c>
      <c r="G325" s="24" t="s">
        <v>6292</v>
      </c>
      <c r="H325" s="24" t="s">
        <v>5922</v>
      </c>
    </row>
    <row r="326" spans="1:8" ht="25.5">
      <c r="A326" s="24"/>
      <c r="B326" s="24" t="s">
        <v>6340</v>
      </c>
      <c r="C326" s="24" t="s">
        <v>373</v>
      </c>
      <c r="D326" s="24" t="s">
        <v>380</v>
      </c>
      <c r="E326" s="273">
        <v>1</v>
      </c>
      <c r="F326" s="24" t="s">
        <v>6341</v>
      </c>
      <c r="G326" s="24" t="s">
        <v>6292</v>
      </c>
      <c r="H326" s="24" t="s">
        <v>5922</v>
      </c>
    </row>
    <row r="327" spans="1:8" ht="38.25">
      <c r="A327" s="24"/>
      <c r="B327" s="24" t="s">
        <v>6342</v>
      </c>
      <c r="C327" s="24" t="s">
        <v>373</v>
      </c>
      <c r="D327" s="24" t="s">
        <v>380</v>
      </c>
      <c r="E327" s="273">
        <v>0.1</v>
      </c>
      <c r="F327" s="24" t="s">
        <v>6895</v>
      </c>
      <c r="G327" s="24" t="s">
        <v>6343</v>
      </c>
      <c r="H327" s="24" t="s">
        <v>5825</v>
      </c>
    </row>
    <row r="328" spans="1:8" ht="38.25">
      <c r="A328" s="24"/>
      <c r="B328" s="24" t="s">
        <v>6344</v>
      </c>
      <c r="C328" s="24" t="s">
        <v>373</v>
      </c>
      <c r="D328" s="24" t="s">
        <v>380</v>
      </c>
      <c r="E328" s="273">
        <v>0.5</v>
      </c>
      <c r="F328" s="24" t="s">
        <v>6896</v>
      </c>
      <c r="G328" s="24" t="s">
        <v>6345</v>
      </c>
      <c r="H328" s="24" t="s">
        <v>5825</v>
      </c>
    </row>
    <row r="329" spans="1:8" ht="38.25">
      <c r="A329" s="24"/>
      <c r="B329" s="24" t="s">
        <v>6346</v>
      </c>
      <c r="C329" s="24" t="s">
        <v>373</v>
      </c>
      <c r="D329" s="24" t="s">
        <v>380</v>
      </c>
      <c r="E329" s="273">
        <v>1</v>
      </c>
      <c r="F329" s="24" t="s">
        <v>6897</v>
      </c>
      <c r="G329" s="24" t="s">
        <v>6347</v>
      </c>
      <c r="H329" s="24" t="s">
        <v>5825</v>
      </c>
    </row>
    <row r="330" spans="1:8" ht="25.5">
      <c r="A330" s="24"/>
      <c r="B330" s="24" t="s">
        <v>6348</v>
      </c>
      <c r="C330" s="24" t="s">
        <v>373</v>
      </c>
      <c r="D330" s="24" t="s">
        <v>380</v>
      </c>
      <c r="E330" s="273">
        <v>3</v>
      </c>
      <c r="F330" s="24" t="s">
        <v>6898</v>
      </c>
      <c r="G330" s="24" t="s">
        <v>6347</v>
      </c>
      <c r="H330" s="24" t="s">
        <v>5988</v>
      </c>
    </row>
    <row r="331" spans="1:8" ht="25.5">
      <c r="A331" s="24"/>
      <c r="B331" s="24" t="s">
        <v>6349</v>
      </c>
      <c r="C331" s="24" t="s">
        <v>373</v>
      </c>
      <c r="D331" s="24" t="s">
        <v>380</v>
      </c>
      <c r="E331" s="273">
        <v>0.7</v>
      </c>
      <c r="F331" s="24" t="s">
        <v>6899</v>
      </c>
      <c r="G331" s="24" t="s">
        <v>6316</v>
      </c>
      <c r="H331" s="24" t="s">
        <v>5988</v>
      </c>
    </row>
    <row r="332" spans="1:8" ht="38.25">
      <c r="A332" s="24"/>
      <c r="B332" s="24" t="s">
        <v>6350</v>
      </c>
      <c r="C332" s="24" t="s">
        <v>373</v>
      </c>
      <c r="D332" s="24" t="s">
        <v>380</v>
      </c>
      <c r="E332" s="273">
        <v>0.5</v>
      </c>
      <c r="F332" s="24" t="s">
        <v>6893</v>
      </c>
      <c r="G332" s="24" t="s">
        <v>6316</v>
      </c>
      <c r="H332" s="24" t="s">
        <v>5825</v>
      </c>
    </row>
    <row r="333" spans="1:8">
      <c r="A333" s="497"/>
      <c r="B333" s="497" t="s">
        <v>381</v>
      </c>
      <c r="C333" s="498">
        <v>15</v>
      </c>
      <c r="D333" s="497"/>
      <c r="E333" s="499">
        <f>SUM(E318:E332)</f>
        <v>27</v>
      </c>
      <c r="F333" s="497"/>
      <c r="G333" s="497"/>
      <c r="H333" s="497"/>
    </row>
    <row r="334" spans="1:8" ht="25.5">
      <c r="A334" s="24"/>
      <c r="B334" s="24" t="s">
        <v>6148</v>
      </c>
      <c r="C334" s="24" t="s">
        <v>373</v>
      </c>
      <c r="D334" s="24" t="s">
        <v>1707</v>
      </c>
      <c r="E334" s="273">
        <v>0.01</v>
      </c>
      <c r="F334" s="24" t="s">
        <v>6351</v>
      </c>
      <c r="G334" s="24" t="s">
        <v>6297</v>
      </c>
      <c r="H334" s="24" t="s">
        <v>5922</v>
      </c>
    </row>
    <row r="335" spans="1:8">
      <c r="A335" s="497"/>
      <c r="B335" s="497" t="s">
        <v>2141</v>
      </c>
      <c r="C335" s="498">
        <v>1</v>
      </c>
      <c r="D335" s="497"/>
      <c r="E335" s="499">
        <f>SUM(E334)</f>
        <v>0.01</v>
      </c>
      <c r="F335" s="497"/>
      <c r="G335" s="497"/>
      <c r="H335" s="497"/>
    </row>
    <row r="336" spans="1:8" ht="25.5">
      <c r="A336" s="500"/>
      <c r="B336" s="500" t="s">
        <v>2142</v>
      </c>
      <c r="C336" s="501">
        <f>C335+C333+C317+C301+C141</f>
        <v>201</v>
      </c>
      <c r="D336" s="500"/>
      <c r="E336" s="502">
        <f>E335+E333+E317+E301+E141</f>
        <v>911.59999999999945</v>
      </c>
      <c r="F336" s="500"/>
      <c r="G336" s="500"/>
      <c r="H336" s="500"/>
    </row>
    <row r="337" spans="1:8" ht="38.25">
      <c r="A337" s="24"/>
      <c r="B337" s="24" t="s">
        <v>6352</v>
      </c>
      <c r="C337" s="24" t="s">
        <v>393</v>
      </c>
      <c r="D337" s="24"/>
      <c r="E337" s="273">
        <v>6.8</v>
      </c>
      <c r="F337" s="24" t="s">
        <v>6353</v>
      </c>
      <c r="G337" s="24" t="s">
        <v>6354</v>
      </c>
      <c r="H337" s="24" t="s">
        <v>6355</v>
      </c>
    </row>
    <row r="338" spans="1:8" ht="25.5">
      <c r="A338" s="24"/>
      <c r="B338" s="24" t="s">
        <v>6356</v>
      </c>
      <c r="C338" s="24" t="s">
        <v>393</v>
      </c>
      <c r="D338" s="24"/>
      <c r="E338" s="273">
        <v>0.3</v>
      </c>
      <c r="F338" s="24" t="s">
        <v>6900</v>
      </c>
      <c r="G338" s="24" t="s">
        <v>6357</v>
      </c>
      <c r="H338" s="24" t="s">
        <v>5803</v>
      </c>
    </row>
    <row r="339" spans="1:8" ht="38.25">
      <c r="A339" s="24"/>
      <c r="B339" s="24" t="s">
        <v>6358</v>
      </c>
      <c r="C339" s="24" t="s">
        <v>393</v>
      </c>
      <c r="D339" s="24"/>
      <c r="E339" s="273">
        <v>1.6</v>
      </c>
      <c r="F339" s="24" t="s">
        <v>6901</v>
      </c>
      <c r="G339" s="24" t="s">
        <v>6359</v>
      </c>
      <c r="H339" s="24" t="s">
        <v>6360</v>
      </c>
    </row>
    <row r="340" spans="1:8" ht="25.5">
      <c r="A340" s="24"/>
      <c r="B340" s="24" t="s">
        <v>6361</v>
      </c>
      <c r="C340" s="24" t="s">
        <v>393</v>
      </c>
      <c r="D340" s="24"/>
      <c r="E340" s="273">
        <v>2.2599999999999998</v>
      </c>
      <c r="F340" s="24" t="s">
        <v>6902</v>
      </c>
      <c r="G340" s="24" t="s">
        <v>6285</v>
      </c>
      <c r="H340" s="24" t="s">
        <v>6360</v>
      </c>
    </row>
    <row r="341" spans="1:8" ht="25.5">
      <c r="A341" s="24"/>
      <c r="B341" s="24" t="s">
        <v>6362</v>
      </c>
      <c r="C341" s="24" t="s">
        <v>393</v>
      </c>
      <c r="D341" s="24"/>
      <c r="E341" s="273">
        <v>1.4</v>
      </c>
      <c r="F341" s="24" t="s">
        <v>6903</v>
      </c>
      <c r="G341" s="24" t="s">
        <v>5824</v>
      </c>
      <c r="H341" s="24" t="s">
        <v>5988</v>
      </c>
    </row>
    <row r="342" spans="1:8" ht="38.25">
      <c r="A342" s="24"/>
      <c r="B342" s="24" t="s">
        <v>6363</v>
      </c>
      <c r="C342" s="24" t="s">
        <v>393</v>
      </c>
      <c r="D342" s="24"/>
      <c r="E342" s="273">
        <v>4</v>
      </c>
      <c r="F342" s="24" t="s">
        <v>6904</v>
      </c>
      <c r="G342" s="24" t="s">
        <v>6364</v>
      </c>
      <c r="H342" s="24" t="s">
        <v>5825</v>
      </c>
    </row>
    <row r="343" spans="1:8" ht="25.5">
      <c r="A343" s="500"/>
      <c r="B343" s="500" t="s">
        <v>6928</v>
      </c>
      <c r="C343" s="501">
        <v>6</v>
      </c>
      <c r="D343" s="500"/>
      <c r="E343" s="502">
        <f>SUM(E337:E342)</f>
        <v>16.36</v>
      </c>
      <c r="F343" s="500"/>
      <c r="G343" s="500"/>
      <c r="H343" s="500"/>
    </row>
    <row r="344" spans="1:8" ht="25.5">
      <c r="A344" s="24"/>
      <c r="B344" s="24" t="s">
        <v>6365</v>
      </c>
      <c r="C344" s="24" t="s">
        <v>7866</v>
      </c>
      <c r="D344" s="24"/>
      <c r="E344" s="273">
        <v>5.5</v>
      </c>
      <c r="F344" s="24" t="s">
        <v>6366</v>
      </c>
      <c r="G344" s="24" t="s">
        <v>6367</v>
      </c>
      <c r="H344" s="24" t="s">
        <v>6368</v>
      </c>
    </row>
    <row r="345" spans="1:8" ht="25.5">
      <c r="A345" s="24"/>
      <c r="B345" s="24" t="s">
        <v>6369</v>
      </c>
      <c r="C345" s="24" t="s">
        <v>7866</v>
      </c>
      <c r="D345" s="24"/>
      <c r="E345" s="273">
        <v>3</v>
      </c>
      <c r="F345" s="24" t="s">
        <v>6370</v>
      </c>
      <c r="G345" s="24" t="s">
        <v>6371</v>
      </c>
      <c r="H345" s="24" t="s">
        <v>6372</v>
      </c>
    </row>
    <row r="346" spans="1:8" ht="38.25">
      <c r="A346" s="24"/>
      <c r="B346" s="24" t="s">
        <v>6373</v>
      </c>
      <c r="C346" s="24" t="s">
        <v>7866</v>
      </c>
      <c r="D346" s="24"/>
      <c r="E346" s="273">
        <v>24</v>
      </c>
      <c r="F346" s="24" t="s">
        <v>6374</v>
      </c>
      <c r="G346" s="24" t="s">
        <v>6375</v>
      </c>
      <c r="H346" s="24" t="s">
        <v>6368</v>
      </c>
    </row>
    <row r="347" spans="1:8" ht="25.5">
      <c r="A347" s="24"/>
      <c r="B347" s="24" t="s">
        <v>6376</v>
      </c>
      <c r="C347" s="24" t="s">
        <v>7866</v>
      </c>
      <c r="D347" s="24"/>
      <c r="E347" s="273">
        <v>7</v>
      </c>
      <c r="F347" s="24" t="s">
        <v>6044</v>
      </c>
      <c r="G347" s="24" t="s">
        <v>6045</v>
      </c>
      <c r="H347" s="24" t="s">
        <v>6377</v>
      </c>
    </row>
    <row r="348" spans="1:8" ht="25.5">
      <c r="A348" s="24"/>
      <c r="B348" s="24" t="s">
        <v>6378</v>
      </c>
      <c r="C348" s="24" t="s">
        <v>7866</v>
      </c>
      <c r="D348" s="24"/>
      <c r="E348" s="273">
        <v>24.4</v>
      </c>
      <c r="F348" s="24" t="s">
        <v>6255</v>
      </c>
      <c r="G348" s="24" t="s">
        <v>4294</v>
      </c>
      <c r="H348" s="24" t="s">
        <v>6377</v>
      </c>
    </row>
    <row r="349" spans="1:8" ht="25.5">
      <c r="A349" s="24"/>
      <c r="B349" s="24" t="s">
        <v>6379</v>
      </c>
      <c r="C349" s="24" t="s">
        <v>7866</v>
      </c>
      <c r="D349" s="24"/>
      <c r="E349" s="273">
        <v>12.5</v>
      </c>
      <c r="F349" s="24" t="s">
        <v>6380</v>
      </c>
      <c r="G349" s="24" t="s">
        <v>6381</v>
      </c>
      <c r="H349" s="24" t="s">
        <v>6176</v>
      </c>
    </row>
    <row r="350" spans="1:8" ht="25.5">
      <c r="A350" s="24"/>
      <c r="B350" s="24" t="s">
        <v>6362</v>
      </c>
      <c r="C350" s="24" t="s">
        <v>7866</v>
      </c>
      <c r="D350" s="24"/>
      <c r="E350" s="273">
        <v>0.8</v>
      </c>
      <c r="F350" s="24" t="s">
        <v>6382</v>
      </c>
      <c r="G350" s="24" t="s">
        <v>6297</v>
      </c>
      <c r="H350" s="24" t="s">
        <v>6368</v>
      </c>
    </row>
    <row r="351" spans="1:8" ht="25.5">
      <c r="A351" s="24"/>
      <c r="B351" s="24" t="s">
        <v>6383</v>
      </c>
      <c r="C351" s="24" t="s">
        <v>7866</v>
      </c>
      <c r="D351" s="24"/>
      <c r="E351" s="273">
        <v>6.2</v>
      </c>
      <c r="F351" s="24" t="s">
        <v>6384</v>
      </c>
      <c r="G351" s="24" t="s">
        <v>6385</v>
      </c>
      <c r="H351" s="24" t="s">
        <v>6386</v>
      </c>
    </row>
    <row r="352" spans="1:8" ht="38.25">
      <c r="A352" s="500"/>
      <c r="B352" s="500" t="s">
        <v>6929</v>
      </c>
      <c r="C352" s="501">
        <v>8</v>
      </c>
      <c r="D352" s="500"/>
      <c r="E352" s="502">
        <f>SUM(E344:E351)</f>
        <v>83.4</v>
      </c>
      <c r="F352" s="500"/>
      <c r="G352" s="500"/>
      <c r="H352" s="500"/>
    </row>
    <row r="353" spans="1:8" ht="63.75">
      <c r="A353" s="24"/>
      <c r="B353" s="24" t="s">
        <v>6387</v>
      </c>
      <c r="C353" s="24" t="s">
        <v>2143</v>
      </c>
      <c r="D353" s="24"/>
      <c r="E353" s="273">
        <v>207</v>
      </c>
      <c r="F353" s="24" t="s">
        <v>6388</v>
      </c>
      <c r="G353" s="24" t="s">
        <v>6289</v>
      </c>
      <c r="H353" s="24" t="s">
        <v>6389</v>
      </c>
    </row>
    <row r="354" spans="1:8" ht="25.5">
      <c r="A354" s="24"/>
      <c r="B354" s="24" t="s">
        <v>6390</v>
      </c>
      <c r="C354" s="24" t="s">
        <v>2143</v>
      </c>
      <c r="D354" s="24"/>
      <c r="E354" s="273">
        <v>187</v>
      </c>
      <c r="F354" s="24" t="s">
        <v>6391</v>
      </c>
      <c r="G354" s="24" t="s">
        <v>6289</v>
      </c>
      <c r="H354" s="24" t="s">
        <v>5922</v>
      </c>
    </row>
    <row r="355" spans="1:8" ht="63.75">
      <c r="A355" s="24"/>
      <c r="B355" s="24" t="s">
        <v>6392</v>
      </c>
      <c r="C355" s="24" t="s">
        <v>2143</v>
      </c>
      <c r="D355" s="24"/>
      <c r="E355" s="273">
        <v>113</v>
      </c>
      <c r="F355" s="24" t="s">
        <v>6393</v>
      </c>
      <c r="G355" s="24" t="s">
        <v>6289</v>
      </c>
      <c r="H355" s="24" t="s">
        <v>6394</v>
      </c>
    </row>
    <row r="356" spans="1:8" ht="25.5">
      <c r="A356" s="24"/>
      <c r="B356" s="24" t="s">
        <v>6395</v>
      </c>
      <c r="C356" s="24" t="s">
        <v>2143</v>
      </c>
      <c r="D356" s="24"/>
      <c r="E356" s="273">
        <v>0.8</v>
      </c>
      <c r="F356" s="24" t="s">
        <v>6396</v>
      </c>
      <c r="G356" s="24" t="s">
        <v>6397</v>
      </c>
      <c r="H356" s="24" t="s">
        <v>5894</v>
      </c>
    </row>
    <row r="357" spans="1:8" ht="25.5">
      <c r="A357" s="24"/>
      <c r="B357" s="24" t="s">
        <v>6398</v>
      </c>
      <c r="C357" s="24" t="s">
        <v>2143</v>
      </c>
      <c r="D357" s="24"/>
      <c r="E357" s="273">
        <v>27</v>
      </c>
      <c r="F357" s="24" t="s">
        <v>6399</v>
      </c>
      <c r="G357" s="24" t="s">
        <v>6397</v>
      </c>
      <c r="H357" s="24" t="s">
        <v>5894</v>
      </c>
    </row>
    <row r="358" spans="1:8" ht="25.5">
      <c r="A358" s="24"/>
      <c r="B358" s="24" t="s">
        <v>6400</v>
      </c>
      <c r="C358" s="24" t="s">
        <v>2143</v>
      </c>
      <c r="D358" s="24"/>
      <c r="E358" s="273">
        <v>3.7</v>
      </c>
      <c r="F358" s="24" t="s">
        <v>6401</v>
      </c>
      <c r="G358" s="24" t="s">
        <v>6397</v>
      </c>
      <c r="H358" s="24" t="s">
        <v>5894</v>
      </c>
    </row>
    <row r="359" spans="1:8" ht="25.5">
      <c r="A359" s="24"/>
      <c r="B359" s="24" t="s">
        <v>6402</v>
      </c>
      <c r="C359" s="24" t="s">
        <v>2143</v>
      </c>
      <c r="D359" s="24"/>
      <c r="E359" s="273">
        <v>1.6</v>
      </c>
      <c r="F359" s="24" t="s">
        <v>6403</v>
      </c>
      <c r="G359" s="24" t="s">
        <v>6397</v>
      </c>
      <c r="H359" s="24" t="s">
        <v>5894</v>
      </c>
    </row>
    <row r="360" spans="1:8" ht="25.5">
      <c r="A360" s="24"/>
      <c r="B360" s="24" t="s">
        <v>6404</v>
      </c>
      <c r="C360" s="24" t="s">
        <v>2143</v>
      </c>
      <c r="D360" s="24"/>
      <c r="E360" s="273">
        <v>2.4</v>
      </c>
      <c r="F360" s="24" t="s">
        <v>6405</v>
      </c>
      <c r="G360" s="24" t="s">
        <v>6324</v>
      </c>
      <c r="H360" s="24" t="s">
        <v>5894</v>
      </c>
    </row>
    <row r="361" spans="1:8" ht="38.25">
      <c r="A361" s="24"/>
      <c r="B361" s="24" t="s">
        <v>6406</v>
      </c>
      <c r="C361" s="24" t="s">
        <v>2143</v>
      </c>
      <c r="D361" s="24"/>
      <c r="E361" s="273">
        <v>24</v>
      </c>
      <c r="F361" s="24" t="s">
        <v>6407</v>
      </c>
      <c r="G361" s="24" t="s">
        <v>6321</v>
      </c>
      <c r="H361" s="24" t="s">
        <v>5922</v>
      </c>
    </row>
    <row r="362" spans="1:8" ht="38.25">
      <c r="A362" s="24"/>
      <c r="B362" s="24" t="s">
        <v>6408</v>
      </c>
      <c r="C362" s="24" t="s">
        <v>2143</v>
      </c>
      <c r="D362" s="24"/>
      <c r="E362" s="273">
        <v>38</v>
      </c>
      <c r="F362" s="24" t="s">
        <v>6409</v>
      </c>
      <c r="G362" s="24" t="s">
        <v>6321</v>
      </c>
      <c r="H362" s="24" t="s">
        <v>5922</v>
      </c>
    </row>
    <row r="363" spans="1:8" ht="25.5">
      <c r="A363" s="24"/>
      <c r="B363" s="24" t="s">
        <v>6410</v>
      </c>
      <c r="C363" s="24" t="s">
        <v>2143</v>
      </c>
      <c r="D363" s="24"/>
      <c r="E363" s="273">
        <v>6</v>
      </c>
      <c r="F363" s="24" t="s">
        <v>5999</v>
      </c>
      <c r="G363" s="24" t="s">
        <v>6000</v>
      </c>
      <c r="H363" s="24" t="s">
        <v>5922</v>
      </c>
    </row>
    <row r="364" spans="1:8" ht="25.5">
      <c r="A364" s="24"/>
      <c r="B364" s="24" t="s">
        <v>6411</v>
      </c>
      <c r="C364" s="24" t="s">
        <v>2143</v>
      </c>
      <c r="D364" s="24"/>
      <c r="E364" s="273">
        <v>2.2000000000000002</v>
      </c>
      <c r="F364" s="24" t="s">
        <v>5999</v>
      </c>
      <c r="G364" s="24" t="s">
        <v>6000</v>
      </c>
      <c r="H364" s="24" t="s">
        <v>5922</v>
      </c>
    </row>
    <row r="365" spans="1:8" ht="25.5">
      <c r="A365" s="24"/>
      <c r="B365" s="24" t="s">
        <v>6412</v>
      </c>
      <c r="C365" s="24" t="s">
        <v>2143</v>
      </c>
      <c r="D365" s="24"/>
      <c r="E365" s="273">
        <v>0.5</v>
      </c>
      <c r="F365" s="24" t="s">
        <v>6413</v>
      </c>
      <c r="G365" s="24" t="s">
        <v>6414</v>
      </c>
      <c r="H365" s="24" t="s">
        <v>5922</v>
      </c>
    </row>
    <row r="366" spans="1:8" ht="25.5">
      <c r="A366" s="24"/>
      <c r="B366" s="24" t="s">
        <v>6415</v>
      </c>
      <c r="C366" s="24" t="s">
        <v>2143</v>
      </c>
      <c r="D366" s="24"/>
      <c r="E366" s="273">
        <v>20</v>
      </c>
      <c r="F366" s="24" t="s">
        <v>6416</v>
      </c>
      <c r="G366" s="24" t="s">
        <v>6417</v>
      </c>
      <c r="H366" s="24" t="s">
        <v>5922</v>
      </c>
    </row>
    <row r="367" spans="1:8" ht="25.5">
      <c r="A367" s="24"/>
      <c r="B367" s="24" t="s">
        <v>6418</v>
      </c>
      <c r="C367" s="24" t="s">
        <v>2143</v>
      </c>
      <c r="D367" s="24"/>
      <c r="E367" s="273">
        <v>1.7</v>
      </c>
      <c r="F367" s="24" t="s">
        <v>6419</v>
      </c>
      <c r="G367" s="24" t="s">
        <v>6420</v>
      </c>
      <c r="H367" s="24" t="s">
        <v>6421</v>
      </c>
    </row>
    <row r="368" spans="1:8" ht="25.5">
      <c r="A368" s="24"/>
      <c r="B368" s="24" t="s">
        <v>6422</v>
      </c>
      <c r="C368" s="24" t="s">
        <v>2143</v>
      </c>
      <c r="D368" s="24"/>
      <c r="E368" s="273">
        <v>1.3</v>
      </c>
      <c r="F368" s="24" t="s">
        <v>6419</v>
      </c>
      <c r="G368" s="24" t="s">
        <v>6420</v>
      </c>
      <c r="H368" s="24" t="s">
        <v>6421</v>
      </c>
    </row>
    <row r="369" spans="1:8" ht="25.5">
      <c r="A369" s="24"/>
      <c r="B369" s="24" t="s">
        <v>6423</v>
      </c>
      <c r="C369" s="24" t="s">
        <v>2143</v>
      </c>
      <c r="D369" s="24"/>
      <c r="E369" s="273">
        <v>1.8</v>
      </c>
      <c r="F369" s="24" t="s">
        <v>6419</v>
      </c>
      <c r="G369" s="24" t="s">
        <v>6420</v>
      </c>
      <c r="H369" s="24" t="s">
        <v>6421</v>
      </c>
    </row>
    <row r="370" spans="1:8" ht="25.5">
      <c r="A370" s="24"/>
      <c r="B370" s="24" t="s">
        <v>6424</v>
      </c>
      <c r="C370" s="24" t="s">
        <v>2143</v>
      </c>
      <c r="D370" s="24"/>
      <c r="E370" s="273">
        <v>3.1</v>
      </c>
      <c r="F370" s="24" t="s">
        <v>6419</v>
      </c>
      <c r="G370" s="24" t="s">
        <v>6420</v>
      </c>
      <c r="H370" s="24" t="s">
        <v>6421</v>
      </c>
    </row>
    <row r="371" spans="1:8" ht="25.5">
      <c r="A371" s="24"/>
      <c r="B371" s="24" t="s">
        <v>6425</v>
      </c>
      <c r="C371" s="24" t="s">
        <v>2143</v>
      </c>
      <c r="D371" s="24"/>
      <c r="E371" s="273">
        <v>7.6</v>
      </c>
      <c r="F371" s="24" t="s">
        <v>6426</v>
      </c>
      <c r="G371" s="24" t="s">
        <v>6427</v>
      </c>
      <c r="H371" s="24" t="s">
        <v>6421</v>
      </c>
    </row>
    <row r="372" spans="1:8" ht="25.5">
      <c r="A372" s="24"/>
      <c r="B372" s="24" t="s">
        <v>6428</v>
      </c>
      <c r="C372" s="24" t="s">
        <v>2143</v>
      </c>
      <c r="D372" s="24"/>
      <c r="E372" s="273">
        <v>1.6</v>
      </c>
      <c r="F372" s="24" t="s">
        <v>5999</v>
      </c>
      <c r="G372" s="24" t="s">
        <v>6429</v>
      </c>
      <c r="H372" s="24" t="s">
        <v>6421</v>
      </c>
    </row>
    <row r="373" spans="1:8" ht="25.5">
      <c r="A373" s="24"/>
      <c r="B373" s="24" t="s">
        <v>6428</v>
      </c>
      <c r="C373" s="24" t="s">
        <v>2143</v>
      </c>
      <c r="D373" s="24"/>
      <c r="E373" s="273">
        <v>0.9</v>
      </c>
      <c r="F373" s="24" t="s">
        <v>5999</v>
      </c>
      <c r="G373" s="24" t="s">
        <v>6429</v>
      </c>
      <c r="H373" s="24" t="s">
        <v>6421</v>
      </c>
    </row>
    <row r="374" spans="1:8" ht="25.5">
      <c r="A374" s="24"/>
      <c r="B374" s="24" t="s">
        <v>6428</v>
      </c>
      <c r="C374" s="24" t="s">
        <v>2143</v>
      </c>
      <c r="D374" s="24"/>
      <c r="E374" s="273">
        <v>0.9</v>
      </c>
      <c r="F374" s="24" t="s">
        <v>5999</v>
      </c>
      <c r="G374" s="24" t="s">
        <v>6429</v>
      </c>
      <c r="H374" s="24" t="s">
        <v>6421</v>
      </c>
    </row>
    <row r="375" spans="1:8" ht="25.5">
      <c r="A375" s="24"/>
      <c r="B375" s="24" t="s">
        <v>6428</v>
      </c>
      <c r="C375" s="24" t="s">
        <v>2143</v>
      </c>
      <c r="D375" s="24"/>
      <c r="E375" s="273">
        <v>3.6</v>
      </c>
      <c r="F375" s="24" t="s">
        <v>5999</v>
      </c>
      <c r="G375" s="24" t="s">
        <v>6429</v>
      </c>
      <c r="H375" s="24" t="s">
        <v>6421</v>
      </c>
    </row>
    <row r="376" spans="1:8" ht="25.5">
      <c r="A376" s="24"/>
      <c r="B376" s="24" t="s">
        <v>6431</v>
      </c>
      <c r="C376" s="24" t="s">
        <v>2143</v>
      </c>
      <c r="D376" s="24"/>
      <c r="E376" s="273">
        <v>1.2</v>
      </c>
      <c r="F376" s="24" t="s">
        <v>5999</v>
      </c>
      <c r="G376" s="24" t="s">
        <v>6429</v>
      </c>
      <c r="H376" s="24" t="s">
        <v>6421</v>
      </c>
    </row>
    <row r="377" spans="1:8" ht="25.5">
      <c r="A377" s="24"/>
      <c r="B377" s="24" t="s">
        <v>6433</v>
      </c>
      <c r="C377" s="24" t="s">
        <v>2143</v>
      </c>
      <c r="D377" s="24"/>
      <c r="E377" s="273">
        <v>9.6</v>
      </c>
      <c r="F377" s="24" t="s">
        <v>6434</v>
      </c>
      <c r="G377" s="24" t="s">
        <v>6435</v>
      </c>
      <c r="H377" s="24" t="s">
        <v>6421</v>
      </c>
    </row>
    <row r="378" spans="1:8" ht="25.5">
      <c r="A378" s="24"/>
      <c r="B378" s="24" t="s">
        <v>6433</v>
      </c>
      <c r="C378" s="24" t="s">
        <v>2143</v>
      </c>
      <c r="D378" s="24"/>
      <c r="E378" s="273">
        <v>4.9000000000000004</v>
      </c>
      <c r="F378" s="24" t="s">
        <v>6434</v>
      </c>
      <c r="G378" s="24" t="s">
        <v>6435</v>
      </c>
      <c r="H378" s="24" t="s">
        <v>6421</v>
      </c>
    </row>
    <row r="379" spans="1:8" ht="25.5">
      <c r="A379" s="24"/>
      <c r="B379" s="24" t="s">
        <v>6438</v>
      </c>
      <c r="C379" s="24" t="s">
        <v>2143</v>
      </c>
      <c r="D379" s="24"/>
      <c r="E379" s="273">
        <v>0.9</v>
      </c>
      <c r="F379" s="24" t="s">
        <v>6434</v>
      </c>
      <c r="G379" s="24" t="s">
        <v>6435</v>
      </c>
      <c r="H379" s="24" t="s">
        <v>6421</v>
      </c>
    </row>
    <row r="380" spans="1:8" ht="25.5">
      <c r="A380" s="24"/>
      <c r="B380" s="24" t="s">
        <v>6440</v>
      </c>
      <c r="C380" s="24" t="s">
        <v>2143</v>
      </c>
      <c r="D380" s="24"/>
      <c r="E380" s="273">
        <v>7.8</v>
      </c>
      <c r="F380" s="24" t="s">
        <v>5999</v>
      </c>
      <c r="G380" s="24" t="s">
        <v>6429</v>
      </c>
      <c r="H380" s="24" t="s">
        <v>6421</v>
      </c>
    </row>
    <row r="381" spans="1:8" ht="25.5">
      <c r="A381" s="24"/>
      <c r="B381" s="24" t="s">
        <v>6442</v>
      </c>
      <c r="C381" s="24" t="s">
        <v>2143</v>
      </c>
      <c r="D381" s="24"/>
      <c r="E381" s="273">
        <v>7.7</v>
      </c>
      <c r="F381" s="24" t="s">
        <v>6443</v>
      </c>
      <c r="G381" s="24" t="s">
        <v>6444</v>
      </c>
      <c r="H381" s="24" t="s">
        <v>6421</v>
      </c>
    </row>
    <row r="382" spans="1:8" ht="25.5">
      <c r="A382" s="24"/>
      <c r="B382" s="24" t="s">
        <v>6440</v>
      </c>
      <c r="C382" s="24" t="s">
        <v>2143</v>
      </c>
      <c r="D382" s="24"/>
      <c r="E382" s="273">
        <v>30.9</v>
      </c>
      <c r="F382" s="24" t="s">
        <v>6443</v>
      </c>
      <c r="G382" s="24" t="s">
        <v>6444</v>
      </c>
      <c r="H382" s="24" t="s">
        <v>6421</v>
      </c>
    </row>
    <row r="383" spans="1:8" ht="25.5">
      <c r="A383" s="24"/>
      <c r="B383" s="24" t="s">
        <v>6447</v>
      </c>
      <c r="C383" s="24" t="s">
        <v>2143</v>
      </c>
      <c r="D383" s="24"/>
      <c r="E383" s="273">
        <v>1.6</v>
      </c>
      <c r="F383" s="24" t="s">
        <v>6443</v>
      </c>
      <c r="G383" s="24" t="s">
        <v>6444</v>
      </c>
      <c r="H383" s="24" t="s">
        <v>6421</v>
      </c>
    </row>
    <row r="384" spans="1:8" ht="25.5">
      <c r="A384" s="24"/>
      <c r="B384" s="24" t="s">
        <v>6449</v>
      </c>
      <c r="C384" s="24" t="s">
        <v>2143</v>
      </c>
      <c r="D384" s="24"/>
      <c r="E384" s="273">
        <v>1.4</v>
      </c>
      <c r="F384" s="24" t="s">
        <v>6443</v>
      </c>
      <c r="G384" s="24" t="s">
        <v>6444</v>
      </c>
      <c r="H384" s="24" t="s">
        <v>6421</v>
      </c>
    </row>
    <row r="385" spans="1:8" ht="25.5">
      <c r="A385" s="24"/>
      <c r="B385" s="24" t="s">
        <v>6451</v>
      </c>
      <c r="C385" s="24" t="s">
        <v>2143</v>
      </c>
      <c r="D385" s="24"/>
      <c r="E385" s="273">
        <v>15.7</v>
      </c>
      <c r="F385" s="24" t="s">
        <v>6452</v>
      </c>
      <c r="G385" s="24" t="s">
        <v>6453</v>
      </c>
      <c r="H385" s="24" t="s">
        <v>6421</v>
      </c>
    </row>
    <row r="386" spans="1:8" ht="25.5">
      <c r="A386" s="24"/>
      <c r="B386" s="24" t="s">
        <v>6455</v>
      </c>
      <c r="C386" s="24" t="s">
        <v>2143</v>
      </c>
      <c r="D386" s="24"/>
      <c r="E386" s="273">
        <v>2.6</v>
      </c>
      <c r="F386" s="24" t="s">
        <v>6452</v>
      </c>
      <c r="G386" s="24" t="s">
        <v>6453</v>
      </c>
      <c r="H386" s="24" t="s">
        <v>6421</v>
      </c>
    </row>
    <row r="387" spans="1:8" ht="25.5">
      <c r="A387" s="24"/>
      <c r="B387" s="24" t="s">
        <v>6457</v>
      </c>
      <c r="C387" s="24" t="s">
        <v>2143</v>
      </c>
      <c r="D387" s="24"/>
      <c r="E387" s="273">
        <v>3.3</v>
      </c>
      <c r="F387" s="24" t="s">
        <v>6452</v>
      </c>
      <c r="G387" s="24" t="s">
        <v>6453</v>
      </c>
      <c r="H387" s="24" t="s">
        <v>6421</v>
      </c>
    </row>
    <row r="388" spans="1:8" ht="25.5">
      <c r="A388" s="24"/>
      <c r="B388" s="24" t="s">
        <v>6455</v>
      </c>
      <c r="C388" s="24" t="s">
        <v>2143</v>
      </c>
      <c r="D388" s="24"/>
      <c r="E388" s="273">
        <v>0.9</v>
      </c>
      <c r="F388" s="24" t="s">
        <v>6452</v>
      </c>
      <c r="G388" s="24" t="s">
        <v>6453</v>
      </c>
      <c r="H388" s="24" t="s">
        <v>6421</v>
      </c>
    </row>
    <row r="389" spans="1:8" ht="25.5">
      <c r="A389" s="24"/>
      <c r="B389" s="24" t="s">
        <v>6460</v>
      </c>
      <c r="C389" s="24" t="s">
        <v>2143</v>
      </c>
      <c r="D389" s="24"/>
      <c r="E389" s="273">
        <v>13.7</v>
      </c>
      <c r="F389" s="24" t="s">
        <v>6461</v>
      </c>
      <c r="G389" s="24" t="s">
        <v>6462</v>
      </c>
      <c r="H389" s="24" t="s">
        <v>6421</v>
      </c>
    </row>
    <row r="390" spans="1:8" ht="25.5">
      <c r="A390" s="24"/>
      <c r="B390" s="24" t="s">
        <v>6460</v>
      </c>
      <c r="C390" s="24" t="s">
        <v>2143</v>
      </c>
      <c r="D390" s="24"/>
      <c r="E390" s="273">
        <v>2.4</v>
      </c>
      <c r="F390" s="24" t="s">
        <v>6461</v>
      </c>
      <c r="G390" s="24" t="s">
        <v>6462</v>
      </c>
      <c r="H390" s="24" t="s">
        <v>6421</v>
      </c>
    </row>
    <row r="391" spans="1:8" ht="25.5">
      <c r="A391" s="24"/>
      <c r="B391" s="24" t="s">
        <v>6465</v>
      </c>
      <c r="C391" s="24" t="s">
        <v>2143</v>
      </c>
      <c r="D391" s="24"/>
      <c r="E391" s="273">
        <v>1.1000000000000001</v>
      </c>
      <c r="F391" s="24" t="s">
        <v>6461</v>
      </c>
      <c r="G391" s="24" t="s">
        <v>6462</v>
      </c>
      <c r="H391" s="24" t="s">
        <v>6421</v>
      </c>
    </row>
    <row r="392" spans="1:8" ht="25.5">
      <c r="A392" s="24"/>
      <c r="B392" s="24" t="s">
        <v>6467</v>
      </c>
      <c r="C392" s="24" t="s">
        <v>2143</v>
      </c>
      <c r="D392" s="24"/>
      <c r="E392" s="273">
        <v>0.7</v>
      </c>
      <c r="F392" s="24" t="s">
        <v>6461</v>
      </c>
      <c r="G392" s="24" t="s">
        <v>6462</v>
      </c>
      <c r="H392" s="24" t="s">
        <v>6421</v>
      </c>
    </row>
    <row r="393" spans="1:8" ht="25.5">
      <c r="A393" s="24"/>
      <c r="B393" s="24" t="s">
        <v>6467</v>
      </c>
      <c r="C393" s="24" t="s">
        <v>2143</v>
      </c>
      <c r="D393" s="24"/>
      <c r="E393" s="273">
        <v>1.2</v>
      </c>
      <c r="F393" s="24" t="s">
        <v>6461</v>
      </c>
      <c r="G393" s="24" t="s">
        <v>6462</v>
      </c>
      <c r="H393" s="24" t="s">
        <v>6421</v>
      </c>
    </row>
    <row r="394" spans="1:8" ht="25.5">
      <c r="A394" s="24"/>
      <c r="B394" s="24" t="s">
        <v>6470</v>
      </c>
      <c r="C394" s="24" t="s">
        <v>2143</v>
      </c>
      <c r="D394" s="24"/>
      <c r="E394" s="273">
        <v>2.6</v>
      </c>
      <c r="F394" s="24" t="s">
        <v>6471</v>
      </c>
      <c r="G394" s="24" t="s">
        <v>6472</v>
      </c>
      <c r="H394" s="24" t="s">
        <v>6421</v>
      </c>
    </row>
    <row r="395" spans="1:8" ht="25.5">
      <c r="A395" s="24"/>
      <c r="B395" s="24" t="s">
        <v>6474</v>
      </c>
      <c r="C395" s="24" t="s">
        <v>2143</v>
      </c>
      <c r="D395" s="24"/>
      <c r="E395" s="273">
        <v>0.6</v>
      </c>
      <c r="F395" s="24" t="s">
        <v>6471</v>
      </c>
      <c r="G395" s="24" t="s">
        <v>6472</v>
      </c>
      <c r="H395" s="24" t="s">
        <v>6421</v>
      </c>
    </row>
    <row r="396" spans="1:8" ht="25.5">
      <c r="A396" s="24"/>
      <c r="B396" s="24" t="s">
        <v>6476</v>
      </c>
      <c r="C396" s="24" t="s">
        <v>2143</v>
      </c>
      <c r="D396" s="24"/>
      <c r="E396" s="273">
        <v>1.3</v>
      </c>
      <c r="F396" s="24" t="s">
        <v>6477</v>
      </c>
      <c r="G396" s="24" t="s">
        <v>6478</v>
      </c>
      <c r="H396" s="24" t="s">
        <v>6421</v>
      </c>
    </row>
    <row r="397" spans="1:8" ht="25.5">
      <c r="A397" s="24"/>
      <c r="B397" s="24" t="s">
        <v>6480</v>
      </c>
      <c r="C397" s="24" t="s">
        <v>2143</v>
      </c>
      <c r="D397" s="24"/>
      <c r="E397" s="273">
        <v>0.8</v>
      </c>
      <c r="F397" s="24" t="s">
        <v>6481</v>
      </c>
      <c r="G397" s="24" t="s">
        <v>6482</v>
      </c>
      <c r="H397" s="24" t="s">
        <v>6421</v>
      </c>
    </row>
    <row r="398" spans="1:8" ht="25.5">
      <c r="A398" s="24"/>
      <c r="B398" s="24" t="s">
        <v>6484</v>
      </c>
      <c r="C398" s="24" t="s">
        <v>2143</v>
      </c>
      <c r="D398" s="24"/>
      <c r="E398" s="273">
        <v>4.2</v>
      </c>
      <c r="F398" s="24" t="s">
        <v>6481</v>
      </c>
      <c r="G398" s="24" t="s">
        <v>6482</v>
      </c>
      <c r="H398" s="24" t="s">
        <v>6421</v>
      </c>
    </row>
    <row r="399" spans="1:8" ht="25.5">
      <c r="A399" s="24"/>
      <c r="B399" s="24" t="s">
        <v>6438</v>
      </c>
      <c r="C399" s="24" t="s">
        <v>2143</v>
      </c>
      <c r="D399" s="24"/>
      <c r="E399" s="273">
        <v>2.8</v>
      </c>
      <c r="F399" s="24" t="s">
        <v>6481</v>
      </c>
      <c r="G399" s="24" t="s">
        <v>6482</v>
      </c>
      <c r="H399" s="24" t="s">
        <v>6421</v>
      </c>
    </row>
    <row r="400" spans="1:8" ht="25.5">
      <c r="A400" s="24"/>
      <c r="B400" s="24" t="s">
        <v>6438</v>
      </c>
      <c r="C400" s="24" t="s">
        <v>2143</v>
      </c>
      <c r="D400" s="24"/>
      <c r="E400" s="273">
        <v>1.2</v>
      </c>
      <c r="F400" s="24" t="s">
        <v>6481</v>
      </c>
      <c r="G400" s="24" t="s">
        <v>6482</v>
      </c>
      <c r="H400" s="24" t="s">
        <v>6421</v>
      </c>
    </row>
    <row r="401" spans="1:8" ht="25.5">
      <c r="A401" s="24"/>
      <c r="B401" s="24" t="s">
        <v>6488</v>
      </c>
      <c r="C401" s="24" t="s">
        <v>2143</v>
      </c>
      <c r="D401" s="24"/>
      <c r="E401" s="273">
        <v>1.7</v>
      </c>
      <c r="F401" s="24" t="s">
        <v>6489</v>
      </c>
      <c r="G401" s="24" t="s">
        <v>6490</v>
      </c>
      <c r="H401" s="24" t="s">
        <v>6421</v>
      </c>
    </row>
    <row r="402" spans="1:8" ht="25.5">
      <c r="A402" s="24"/>
      <c r="B402" s="24" t="s">
        <v>6491</v>
      </c>
      <c r="C402" s="24" t="s">
        <v>2143</v>
      </c>
      <c r="D402" s="24"/>
      <c r="E402" s="273">
        <v>3.1</v>
      </c>
      <c r="F402" s="24" t="s">
        <v>6481</v>
      </c>
      <c r="G402" s="24" t="s">
        <v>6482</v>
      </c>
      <c r="H402" s="24" t="s">
        <v>6421</v>
      </c>
    </row>
    <row r="403" spans="1:8" ht="25.5">
      <c r="A403" s="24"/>
      <c r="B403" s="24" t="s">
        <v>6493</v>
      </c>
      <c r="C403" s="24" t="s">
        <v>2143</v>
      </c>
      <c r="D403" s="24"/>
      <c r="E403" s="273">
        <v>22.7</v>
      </c>
      <c r="F403" s="24" t="s">
        <v>6494</v>
      </c>
      <c r="G403" s="24" t="s">
        <v>6495</v>
      </c>
      <c r="H403" s="24" t="s">
        <v>6421</v>
      </c>
    </row>
    <row r="404" spans="1:8" ht="25.5">
      <c r="A404" s="24"/>
      <c r="B404" s="24" t="s">
        <v>6496</v>
      </c>
      <c r="C404" s="24" t="s">
        <v>2143</v>
      </c>
      <c r="D404" s="24"/>
      <c r="E404" s="273">
        <v>1.8</v>
      </c>
      <c r="F404" s="24" t="s">
        <v>6497</v>
      </c>
      <c r="G404" s="24" t="s">
        <v>6498</v>
      </c>
      <c r="H404" s="24" t="s">
        <v>6421</v>
      </c>
    </row>
    <row r="405" spans="1:8" ht="25.5">
      <c r="A405" s="24"/>
      <c r="B405" s="24" t="s">
        <v>6496</v>
      </c>
      <c r="C405" s="24" t="s">
        <v>2143</v>
      </c>
      <c r="D405" s="24"/>
      <c r="E405" s="273">
        <v>0.7</v>
      </c>
      <c r="F405" s="24" t="s">
        <v>6497</v>
      </c>
      <c r="G405" s="24" t="s">
        <v>6498</v>
      </c>
      <c r="H405" s="24" t="s">
        <v>6421</v>
      </c>
    </row>
    <row r="406" spans="1:8" ht="25.5">
      <c r="A406" s="24"/>
      <c r="B406" s="24" t="s">
        <v>6501</v>
      </c>
      <c r="C406" s="24" t="s">
        <v>2143</v>
      </c>
      <c r="D406" s="24"/>
      <c r="E406" s="273">
        <v>4.5999999999999996</v>
      </c>
      <c r="F406" s="24" t="s">
        <v>6502</v>
      </c>
      <c r="G406" s="24" t="s">
        <v>6503</v>
      </c>
      <c r="H406" s="24" t="s">
        <v>6421</v>
      </c>
    </row>
    <row r="407" spans="1:8" ht="25.5">
      <c r="A407" s="24"/>
      <c r="B407" s="24" t="s">
        <v>6505</v>
      </c>
      <c r="C407" s="24" t="s">
        <v>2143</v>
      </c>
      <c r="D407" s="24"/>
      <c r="E407" s="273">
        <v>0.8</v>
      </c>
      <c r="F407" s="24" t="s">
        <v>6502</v>
      </c>
      <c r="G407" s="24" t="s">
        <v>6503</v>
      </c>
      <c r="H407" s="24" t="s">
        <v>6421</v>
      </c>
    </row>
    <row r="408" spans="1:8" ht="25.5">
      <c r="A408" s="24"/>
      <c r="B408" s="24" t="s">
        <v>6507</v>
      </c>
      <c r="C408" s="24" t="s">
        <v>2143</v>
      </c>
      <c r="D408" s="24"/>
      <c r="E408" s="273">
        <v>15</v>
      </c>
      <c r="F408" s="24" t="s">
        <v>6508</v>
      </c>
      <c r="G408" s="24" t="s">
        <v>6509</v>
      </c>
      <c r="H408" s="24" t="s">
        <v>6421</v>
      </c>
    </row>
    <row r="409" spans="1:8" ht="25.5">
      <c r="A409" s="24"/>
      <c r="B409" s="24" t="s">
        <v>6511</v>
      </c>
      <c r="C409" s="24" t="s">
        <v>2143</v>
      </c>
      <c r="D409" s="24"/>
      <c r="E409" s="273">
        <v>590</v>
      </c>
      <c r="F409" s="24" t="s">
        <v>6512</v>
      </c>
      <c r="G409" s="24" t="s">
        <v>6513</v>
      </c>
      <c r="H409" s="24" t="s">
        <v>6514</v>
      </c>
    </row>
    <row r="410" spans="1:8" ht="25.5">
      <c r="A410" s="24"/>
      <c r="B410" s="24" t="s">
        <v>6516</v>
      </c>
      <c r="C410" s="24" t="s">
        <v>2143</v>
      </c>
      <c r="D410" s="24"/>
      <c r="E410" s="273">
        <v>29</v>
      </c>
      <c r="F410" s="24" t="s">
        <v>6517</v>
      </c>
      <c r="G410" s="24" t="s">
        <v>6513</v>
      </c>
      <c r="H410" s="24" t="s">
        <v>6368</v>
      </c>
    </row>
    <row r="411" spans="1:8" ht="25.5">
      <c r="A411" s="24"/>
      <c r="B411" s="24" t="s">
        <v>6519</v>
      </c>
      <c r="C411" s="24" t="s">
        <v>2143</v>
      </c>
      <c r="D411" s="24"/>
      <c r="E411" s="273">
        <v>22.6</v>
      </c>
      <c r="F411" s="24" t="s">
        <v>6520</v>
      </c>
      <c r="G411" s="24" t="s">
        <v>6513</v>
      </c>
      <c r="H411" s="24" t="s">
        <v>6368</v>
      </c>
    </row>
    <row r="412" spans="1:8" ht="25.5">
      <c r="A412" s="24"/>
      <c r="B412" s="24" t="s">
        <v>6516</v>
      </c>
      <c r="C412" s="24" t="s">
        <v>2143</v>
      </c>
      <c r="D412" s="24"/>
      <c r="E412" s="273">
        <v>7</v>
      </c>
      <c r="F412" s="24" t="s">
        <v>6522</v>
      </c>
      <c r="G412" s="24" t="s">
        <v>6513</v>
      </c>
      <c r="H412" s="24" t="s">
        <v>6368</v>
      </c>
    </row>
    <row r="413" spans="1:8" ht="38.25">
      <c r="A413" s="24"/>
      <c r="B413" s="24" t="s">
        <v>6524</v>
      </c>
      <c r="C413" s="24" t="s">
        <v>2143</v>
      </c>
      <c r="D413" s="24"/>
      <c r="E413" s="273">
        <v>2.5</v>
      </c>
      <c r="F413" s="24" t="s">
        <v>6525</v>
      </c>
      <c r="G413" s="24" t="s">
        <v>6513</v>
      </c>
      <c r="H413" s="24" t="s">
        <v>5825</v>
      </c>
    </row>
    <row r="414" spans="1:8" ht="25.5">
      <c r="A414" s="24"/>
      <c r="B414" s="24" t="s">
        <v>6526</v>
      </c>
      <c r="C414" s="24" t="s">
        <v>2143</v>
      </c>
      <c r="D414" s="24"/>
      <c r="E414" s="273">
        <v>17.5</v>
      </c>
      <c r="F414" s="24" t="s">
        <v>6527</v>
      </c>
      <c r="G414" s="24" t="s">
        <v>6513</v>
      </c>
      <c r="H414" s="24" t="s">
        <v>6528</v>
      </c>
    </row>
    <row r="415" spans="1:8" ht="63.75">
      <c r="A415" s="24"/>
      <c r="B415" s="24" t="s">
        <v>6529</v>
      </c>
      <c r="C415" s="24" t="s">
        <v>2143</v>
      </c>
      <c r="D415" s="24"/>
      <c r="E415" s="273">
        <v>438.7</v>
      </c>
      <c r="F415" s="24" t="s">
        <v>6530</v>
      </c>
      <c r="G415" s="24" t="s">
        <v>6513</v>
      </c>
      <c r="H415" s="24" t="s">
        <v>6531</v>
      </c>
    </row>
    <row r="416" spans="1:8" ht="38.25">
      <c r="A416" s="24"/>
      <c r="B416" s="24" t="s">
        <v>6532</v>
      </c>
      <c r="C416" s="24" t="s">
        <v>2143</v>
      </c>
      <c r="D416" s="24"/>
      <c r="E416" s="273">
        <v>11.3</v>
      </c>
      <c r="F416" s="24" t="s">
        <v>6533</v>
      </c>
      <c r="G416" s="24" t="s">
        <v>6513</v>
      </c>
      <c r="H416" s="24" t="s">
        <v>6531</v>
      </c>
    </row>
    <row r="417" spans="1:8" ht="25.5">
      <c r="A417" s="24"/>
      <c r="B417" s="24" t="s">
        <v>6534</v>
      </c>
      <c r="C417" s="24" t="s">
        <v>2143</v>
      </c>
      <c r="D417" s="24"/>
      <c r="E417" s="273">
        <v>5.8</v>
      </c>
      <c r="F417" s="24" t="s">
        <v>6535</v>
      </c>
      <c r="G417" s="24" t="s">
        <v>6536</v>
      </c>
      <c r="H417" s="24" t="s">
        <v>6421</v>
      </c>
    </row>
    <row r="418" spans="1:8" ht="25.5">
      <c r="A418" s="24"/>
      <c r="B418" s="24" t="s">
        <v>657</v>
      </c>
      <c r="C418" s="24" t="s">
        <v>2143</v>
      </c>
      <c r="D418" s="24"/>
      <c r="E418" s="273">
        <v>6.5</v>
      </c>
      <c r="F418" s="24" t="s">
        <v>6537</v>
      </c>
      <c r="G418" s="24" t="s">
        <v>6538</v>
      </c>
      <c r="H418" s="24" t="s">
        <v>6421</v>
      </c>
    </row>
    <row r="419" spans="1:8" ht="25.5">
      <c r="A419" s="24"/>
      <c r="B419" s="24" t="s">
        <v>6539</v>
      </c>
      <c r="C419" s="24" t="s">
        <v>2143</v>
      </c>
      <c r="D419" s="24"/>
      <c r="E419" s="273">
        <v>2.6</v>
      </c>
      <c r="F419" s="24" t="s">
        <v>6537</v>
      </c>
      <c r="G419" s="24" t="s">
        <v>6540</v>
      </c>
      <c r="H419" s="24" t="s">
        <v>6421</v>
      </c>
    </row>
    <row r="420" spans="1:8" ht="25.5">
      <c r="A420" s="24"/>
      <c r="B420" s="24" t="s">
        <v>6541</v>
      </c>
      <c r="C420" s="24" t="s">
        <v>2143</v>
      </c>
      <c r="D420" s="24"/>
      <c r="E420" s="273">
        <v>3.8</v>
      </c>
      <c r="F420" s="24" t="s">
        <v>6542</v>
      </c>
      <c r="G420" s="24" t="s">
        <v>6543</v>
      </c>
      <c r="H420" s="24" t="s">
        <v>6421</v>
      </c>
    </row>
    <row r="421" spans="1:8" ht="25.5">
      <c r="A421" s="24"/>
      <c r="B421" s="24" t="s">
        <v>6544</v>
      </c>
      <c r="C421" s="24" t="s">
        <v>2143</v>
      </c>
      <c r="D421" s="24"/>
      <c r="E421" s="273">
        <v>7.3</v>
      </c>
      <c r="F421" s="24" t="s">
        <v>6545</v>
      </c>
      <c r="G421" s="24" t="s">
        <v>6546</v>
      </c>
      <c r="H421" s="24" t="s">
        <v>6421</v>
      </c>
    </row>
    <row r="422" spans="1:8" ht="25.5">
      <c r="A422" s="24"/>
      <c r="B422" s="24" t="s">
        <v>6547</v>
      </c>
      <c r="C422" s="24" t="s">
        <v>2143</v>
      </c>
      <c r="D422" s="24"/>
      <c r="E422" s="273">
        <v>10.4</v>
      </c>
      <c r="F422" s="24" t="s">
        <v>6548</v>
      </c>
      <c r="G422" s="24" t="s">
        <v>6513</v>
      </c>
      <c r="H422" s="24" t="s">
        <v>6171</v>
      </c>
    </row>
    <row r="423" spans="1:8" ht="25.5">
      <c r="A423" s="24"/>
      <c r="B423" s="24" t="s">
        <v>6549</v>
      </c>
      <c r="C423" s="24" t="s">
        <v>2143</v>
      </c>
      <c r="D423" s="24"/>
      <c r="E423" s="273">
        <v>19</v>
      </c>
      <c r="F423" s="24" t="s">
        <v>6550</v>
      </c>
      <c r="G423" s="24" t="s">
        <v>6513</v>
      </c>
      <c r="H423" s="24" t="s">
        <v>6551</v>
      </c>
    </row>
    <row r="424" spans="1:8" ht="38.25">
      <c r="A424" s="24"/>
      <c r="B424" s="24" t="s">
        <v>6552</v>
      </c>
      <c r="C424" s="24" t="s">
        <v>2143</v>
      </c>
      <c r="D424" s="24"/>
      <c r="E424" s="273">
        <v>11</v>
      </c>
      <c r="F424" s="24" t="s">
        <v>6553</v>
      </c>
      <c r="G424" s="24" t="s">
        <v>6513</v>
      </c>
      <c r="H424" s="24" t="s">
        <v>6355</v>
      </c>
    </row>
    <row r="425" spans="1:8" ht="25.5">
      <c r="A425" s="24"/>
      <c r="B425" s="24" t="s">
        <v>6554</v>
      </c>
      <c r="C425" s="24" t="s">
        <v>2143</v>
      </c>
      <c r="D425" s="24"/>
      <c r="E425" s="273">
        <v>13</v>
      </c>
      <c r="F425" s="24" t="s">
        <v>6555</v>
      </c>
      <c r="G425" s="24" t="s">
        <v>6513</v>
      </c>
      <c r="H425" s="24" t="s">
        <v>6368</v>
      </c>
    </row>
    <row r="426" spans="1:8" ht="25.5">
      <c r="A426" s="24"/>
      <c r="B426" s="24" t="s">
        <v>6556</v>
      </c>
      <c r="C426" s="24" t="s">
        <v>2143</v>
      </c>
      <c r="D426" s="24"/>
      <c r="E426" s="273">
        <v>8.6999999999999993</v>
      </c>
      <c r="F426" s="24" t="s">
        <v>6557</v>
      </c>
      <c r="G426" s="24" t="s">
        <v>6513</v>
      </c>
      <c r="H426" s="24" t="s">
        <v>6368</v>
      </c>
    </row>
    <row r="427" spans="1:8" ht="63.75">
      <c r="A427" s="24"/>
      <c r="B427" s="24" t="s">
        <v>6558</v>
      </c>
      <c r="C427" s="24" t="s">
        <v>2143</v>
      </c>
      <c r="D427" s="24"/>
      <c r="E427" s="273">
        <v>12</v>
      </c>
      <c r="F427" s="24" t="s">
        <v>6559</v>
      </c>
      <c r="G427" s="24" t="s">
        <v>6560</v>
      </c>
      <c r="H427" s="24" t="s">
        <v>6561</v>
      </c>
    </row>
    <row r="428" spans="1:8" ht="51">
      <c r="A428" s="24"/>
      <c r="B428" s="24" t="s">
        <v>6562</v>
      </c>
      <c r="C428" s="24" t="s">
        <v>2143</v>
      </c>
      <c r="D428" s="24"/>
      <c r="E428" s="273">
        <v>27.3</v>
      </c>
      <c r="F428" s="24" t="s">
        <v>6563</v>
      </c>
      <c r="G428" s="24" t="s">
        <v>6560</v>
      </c>
      <c r="H428" s="24" t="s">
        <v>6564</v>
      </c>
    </row>
    <row r="429" spans="1:8" ht="38.25">
      <c r="A429" s="24"/>
      <c r="B429" s="24" t="s">
        <v>6565</v>
      </c>
      <c r="C429" s="24" t="s">
        <v>2143</v>
      </c>
      <c r="D429" s="24"/>
      <c r="E429" s="273">
        <v>397</v>
      </c>
      <c r="F429" s="24" t="s">
        <v>6566</v>
      </c>
      <c r="G429" s="24" t="s">
        <v>6354</v>
      </c>
      <c r="H429" s="24" t="s">
        <v>5798</v>
      </c>
    </row>
    <row r="430" spans="1:8" ht="25.5">
      <c r="A430" s="24"/>
      <c r="B430" s="24" t="s">
        <v>5862</v>
      </c>
      <c r="C430" s="24" t="s">
        <v>2143</v>
      </c>
      <c r="D430" s="24"/>
      <c r="E430" s="273">
        <v>13.6</v>
      </c>
      <c r="F430" s="24" t="s">
        <v>6567</v>
      </c>
      <c r="G430" s="24" t="s">
        <v>6354</v>
      </c>
      <c r="H430" s="24" t="s">
        <v>5922</v>
      </c>
    </row>
    <row r="431" spans="1:8" ht="25.5">
      <c r="A431" s="24"/>
      <c r="B431" s="24" t="s">
        <v>6568</v>
      </c>
      <c r="C431" s="24" t="s">
        <v>2143</v>
      </c>
      <c r="D431" s="24"/>
      <c r="E431" s="273">
        <v>19</v>
      </c>
      <c r="F431" s="24" t="s">
        <v>6569</v>
      </c>
      <c r="G431" s="24" t="s">
        <v>6354</v>
      </c>
      <c r="H431" s="24" t="s">
        <v>5922</v>
      </c>
    </row>
    <row r="432" spans="1:8" ht="25.5">
      <c r="A432" s="24"/>
      <c r="B432" s="24" t="s">
        <v>5823</v>
      </c>
      <c r="C432" s="24" t="s">
        <v>2143</v>
      </c>
      <c r="D432" s="24"/>
      <c r="E432" s="273">
        <v>29</v>
      </c>
      <c r="F432" s="24" t="s">
        <v>6570</v>
      </c>
      <c r="G432" s="24" t="s">
        <v>6354</v>
      </c>
      <c r="H432" s="24" t="s">
        <v>6368</v>
      </c>
    </row>
    <row r="433" spans="1:8" ht="25.5">
      <c r="A433" s="24"/>
      <c r="B433" s="24" t="s">
        <v>6029</v>
      </c>
      <c r="C433" s="24" t="s">
        <v>2143</v>
      </c>
      <c r="D433" s="24"/>
      <c r="E433" s="273">
        <v>8</v>
      </c>
      <c r="F433" s="24" t="s">
        <v>6571</v>
      </c>
      <c r="G433" s="24" t="s">
        <v>6354</v>
      </c>
      <c r="H433" s="24" t="s">
        <v>6368</v>
      </c>
    </row>
    <row r="434" spans="1:8" ht="25.5">
      <c r="A434" s="24"/>
      <c r="B434" s="24" t="s">
        <v>6029</v>
      </c>
      <c r="C434" s="24" t="s">
        <v>2143</v>
      </c>
      <c r="D434" s="24"/>
      <c r="E434" s="273">
        <v>14</v>
      </c>
      <c r="F434" s="24" t="s">
        <v>6572</v>
      </c>
      <c r="G434" s="24" t="s">
        <v>6354</v>
      </c>
      <c r="H434" s="24" t="s">
        <v>6368</v>
      </c>
    </row>
    <row r="435" spans="1:8" ht="25.5">
      <c r="A435" s="24"/>
      <c r="B435" s="24" t="s">
        <v>6573</v>
      </c>
      <c r="C435" s="24" t="s">
        <v>2143</v>
      </c>
      <c r="D435" s="24"/>
      <c r="E435" s="273">
        <v>24</v>
      </c>
      <c r="F435" s="24" t="s">
        <v>6574</v>
      </c>
      <c r="G435" s="24" t="s">
        <v>6354</v>
      </c>
      <c r="H435" s="24" t="s">
        <v>6368</v>
      </c>
    </row>
    <row r="436" spans="1:8" ht="38.25">
      <c r="A436" s="24"/>
      <c r="B436" s="24" t="s">
        <v>6575</v>
      </c>
      <c r="C436" s="24" t="s">
        <v>2143</v>
      </c>
      <c r="D436" s="24"/>
      <c r="E436" s="273">
        <v>50.2</v>
      </c>
      <c r="F436" s="24" t="s">
        <v>6576</v>
      </c>
      <c r="G436" s="24" t="s">
        <v>6354</v>
      </c>
      <c r="H436" s="24" t="s">
        <v>5825</v>
      </c>
    </row>
    <row r="437" spans="1:8" ht="25.5">
      <c r="A437" s="24"/>
      <c r="B437" s="24" t="s">
        <v>6577</v>
      </c>
      <c r="C437" s="24" t="s">
        <v>2143</v>
      </c>
      <c r="D437" s="24"/>
      <c r="E437" s="273">
        <v>54.8</v>
      </c>
      <c r="F437" s="24" t="s">
        <v>6578</v>
      </c>
      <c r="G437" s="24" t="s">
        <v>6354</v>
      </c>
      <c r="H437" s="24" t="s">
        <v>6368</v>
      </c>
    </row>
    <row r="438" spans="1:8" ht="25.5">
      <c r="A438" s="24"/>
      <c r="B438" s="24" t="s">
        <v>6579</v>
      </c>
      <c r="C438" s="24" t="s">
        <v>2143</v>
      </c>
      <c r="D438" s="24"/>
      <c r="E438" s="273">
        <v>20.5</v>
      </c>
      <c r="F438" s="24" t="s">
        <v>6580</v>
      </c>
      <c r="G438" s="24" t="s">
        <v>6354</v>
      </c>
      <c r="H438" s="24" t="s">
        <v>6368</v>
      </c>
    </row>
    <row r="439" spans="1:8" ht="25.5">
      <c r="A439" s="24"/>
      <c r="B439" s="24" t="s">
        <v>6581</v>
      </c>
      <c r="C439" s="24" t="s">
        <v>2143</v>
      </c>
      <c r="D439" s="24"/>
      <c r="E439" s="273">
        <v>501</v>
      </c>
      <c r="F439" s="24" t="s">
        <v>6582</v>
      </c>
      <c r="G439" s="24" t="s">
        <v>6354</v>
      </c>
      <c r="H439" s="24" t="s">
        <v>6531</v>
      </c>
    </row>
    <row r="440" spans="1:8" ht="51">
      <c r="A440" s="24"/>
      <c r="B440" s="24" t="s">
        <v>6583</v>
      </c>
      <c r="C440" s="24" t="s">
        <v>2143</v>
      </c>
      <c r="D440" s="24"/>
      <c r="E440" s="273">
        <v>257.39999999999998</v>
      </c>
      <c r="F440" s="24" t="s">
        <v>6584</v>
      </c>
      <c r="G440" s="24" t="s">
        <v>6354</v>
      </c>
      <c r="H440" s="24" t="s">
        <v>6531</v>
      </c>
    </row>
    <row r="441" spans="1:8" ht="25.5">
      <c r="A441" s="24"/>
      <c r="B441" s="24" t="s">
        <v>6585</v>
      </c>
      <c r="C441" s="24" t="s">
        <v>2143</v>
      </c>
      <c r="D441" s="24"/>
      <c r="E441" s="273">
        <v>140</v>
      </c>
      <c r="F441" s="24" t="s">
        <v>6586</v>
      </c>
      <c r="G441" s="24" t="s">
        <v>6354</v>
      </c>
      <c r="H441" s="24" t="s">
        <v>6531</v>
      </c>
    </row>
    <row r="442" spans="1:8" ht="25.5">
      <c r="A442" s="24"/>
      <c r="B442" s="24" t="s">
        <v>6587</v>
      </c>
      <c r="C442" s="24" t="s">
        <v>2143</v>
      </c>
      <c r="D442" s="24"/>
      <c r="E442" s="273">
        <v>21</v>
      </c>
      <c r="F442" s="24" t="s">
        <v>6588</v>
      </c>
      <c r="G442" s="24" t="s">
        <v>6354</v>
      </c>
      <c r="H442" s="24" t="s">
        <v>6531</v>
      </c>
    </row>
    <row r="443" spans="1:8" ht="51">
      <c r="A443" s="24"/>
      <c r="B443" s="24" t="s">
        <v>6589</v>
      </c>
      <c r="C443" s="24" t="s">
        <v>2143</v>
      </c>
      <c r="D443" s="24"/>
      <c r="E443" s="273">
        <v>392</v>
      </c>
      <c r="F443" s="24" t="s">
        <v>6590</v>
      </c>
      <c r="G443" s="24" t="s">
        <v>6354</v>
      </c>
      <c r="H443" s="24" t="s">
        <v>6531</v>
      </c>
    </row>
    <row r="444" spans="1:8" ht="51">
      <c r="A444" s="24"/>
      <c r="B444" s="24" t="s">
        <v>6591</v>
      </c>
      <c r="C444" s="24" t="s">
        <v>2143</v>
      </c>
      <c r="D444" s="24"/>
      <c r="E444" s="273">
        <v>580.6</v>
      </c>
      <c r="F444" s="24" t="s">
        <v>6905</v>
      </c>
      <c r="G444" s="24" t="s">
        <v>6354</v>
      </c>
      <c r="H444" s="24" t="s">
        <v>6531</v>
      </c>
    </row>
    <row r="445" spans="1:8" ht="51">
      <c r="A445" s="24"/>
      <c r="B445" s="24" t="s">
        <v>6592</v>
      </c>
      <c r="C445" s="24" t="s">
        <v>2143</v>
      </c>
      <c r="D445" s="24"/>
      <c r="E445" s="273">
        <v>113.8</v>
      </c>
      <c r="F445" s="24" t="s">
        <v>6593</v>
      </c>
      <c r="G445" s="24" t="s">
        <v>6354</v>
      </c>
      <c r="H445" s="24" t="s">
        <v>6531</v>
      </c>
    </row>
    <row r="446" spans="1:8" ht="25.5">
      <c r="A446" s="24"/>
      <c r="B446" s="24" t="s">
        <v>6594</v>
      </c>
      <c r="C446" s="24" t="s">
        <v>2143</v>
      </c>
      <c r="D446" s="24"/>
      <c r="E446" s="273">
        <v>7.8</v>
      </c>
      <c r="F446" s="24" t="s">
        <v>6595</v>
      </c>
      <c r="G446" s="24" t="s">
        <v>6596</v>
      </c>
      <c r="H446" s="24" t="s">
        <v>6597</v>
      </c>
    </row>
    <row r="447" spans="1:8" ht="25.5">
      <c r="A447" s="24"/>
      <c r="B447" s="24" t="s">
        <v>6598</v>
      </c>
      <c r="C447" s="24" t="s">
        <v>2143</v>
      </c>
      <c r="D447" s="24"/>
      <c r="E447" s="273">
        <v>8.6999999999999993</v>
      </c>
      <c r="F447" s="24" t="s">
        <v>6599</v>
      </c>
      <c r="G447" s="24" t="s">
        <v>6490</v>
      </c>
      <c r="H447" s="24" t="s">
        <v>6597</v>
      </c>
    </row>
    <row r="448" spans="1:8" ht="25.5">
      <c r="A448" s="24"/>
      <c r="B448" s="24" t="s">
        <v>6600</v>
      </c>
      <c r="C448" s="24" t="s">
        <v>2143</v>
      </c>
      <c r="D448" s="24"/>
      <c r="E448" s="273">
        <v>2.1</v>
      </c>
      <c r="F448" s="24" t="s">
        <v>6601</v>
      </c>
      <c r="G448" s="24" t="s">
        <v>6490</v>
      </c>
      <c r="H448" s="24" t="s">
        <v>6597</v>
      </c>
    </row>
    <row r="449" spans="1:8" ht="25.5">
      <c r="A449" s="24"/>
      <c r="B449" s="24" t="s">
        <v>6600</v>
      </c>
      <c r="C449" s="24" t="s">
        <v>2143</v>
      </c>
      <c r="D449" s="24"/>
      <c r="E449" s="273">
        <v>7.1</v>
      </c>
      <c r="F449" s="24" t="s">
        <v>6599</v>
      </c>
      <c r="G449" s="24" t="s">
        <v>6490</v>
      </c>
      <c r="H449" s="24" t="s">
        <v>6597</v>
      </c>
    </row>
    <row r="450" spans="1:8" ht="25.5">
      <c r="A450" s="24"/>
      <c r="B450" s="24" t="s">
        <v>6602</v>
      </c>
      <c r="C450" s="24" t="s">
        <v>2143</v>
      </c>
      <c r="D450" s="24"/>
      <c r="E450" s="273">
        <v>2.7</v>
      </c>
      <c r="F450" s="24" t="s">
        <v>6603</v>
      </c>
      <c r="G450" s="24" t="s">
        <v>6604</v>
      </c>
      <c r="H450" s="24" t="s">
        <v>6597</v>
      </c>
    </row>
    <row r="451" spans="1:8" ht="25.5">
      <c r="A451" s="24"/>
      <c r="B451" s="24" t="s">
        <v>6602</v>
      </c>
      <c r="C451" s="24" t="s">
        <v>2143</v>
      </c>
      <c r="D451" s="24"/>
      <c r="E451" s="273">
        <v>2.2000000000000002</v>
      </c>
      <c r="F451" s="24" t="s">
        <v>6603</v>
      </c>
      <c r="G451" s="24" t="s">
        <v>6604</v>
      </c>
      <c r="H451" s="24" t="s">
        <v>6597</v>
      </c>
    </row>
    <row r="452" spans="1:8" ht="25.5">
      <c r="A452" s="24"/>
      <c r="B452" s="24" t="s">
        <v>6605</v>
      </c>
      <c r="C452" s="24" t="s">
        <v>2143</v>
      </c>
      <c r="D452" s="24"/>
      <c r="E452" s="273">
        <v>6.9</v>
      </c>
      <c r="F452" s="24" t="s">
        <v>6603</v>
      </c>
      <c r="G452" s="24" t="s">
        <v>6604</v>
      </c>
      <c r="H452" s="24" t="s">
        <v>6597</v>
      </c>
    </row>
    <row r="453" spans="1:8" ht="25.5">
      <c r="A453" s="24"/>
      <c r="B453" s="24" t="s">
        <v>6606</v>
      </c>
      <c r="C453" s="24" t="s">
        <v>2143</v>
      </c>
      <c r="D453" s="24"/>
      <c r="E453" s="273">
        <v>2.9</v>
      </c>
      <c r="F453" s="24" t="s">
        <v>6603</v>
      </c>
      <c r="G453" s="24" t="s">
        <v>6604</v>
      </c>
      <c r="H453" s="24" t="s">
        <v>6597</v>
      </c>
    </row>
    <row r="454" spans="1:8" ht="25.5">
      <c r="A454" s="24"/>
      <c r="B454" s="24" t="s">
        <v>6607</v>
      </c>
      <c r="C454" s="24" t="s">
        <v>2143</v>
      </c>
      <c r="D454" s="24"/>
      <c r="E454" s="273">
        <v>12</v>
      </c>
      <c r="F454" s="24" t="s">
        <v>6608</v>
      </c>
      <c r="G454" s="24" t="s">
        <v>6375</v>
      </c>
      <c r="H454" s="24" t="s">
        <v>6528</v>
      </c>
    </row>
    <row r="455" spans="1:8" ht="25.5">
      <c r="A455" s="24"/>
      <c r="B455" s="24" t="s">
        <v>6609</v>
      </c>
      <c r="C455" s="24" t="s">
        <v>2143</v>
      </c>
      <c r="D455" s="24"/>
      <c r="E455" s="273">
        <v>36</v>
      </c>
      <c r="F455" s="24" t="s">
        <v>6610</v>
      </c>
      <c r="G455" s="24" t="s">
        <v>6375</v>
      </c>
      <c r="H455" s="24" t="s">
        <v>6171</v>
      </c>
    </row>
    <row r="456" spans="1:8" ht="25.5">
      <c r="A456" s="24"/>
      <c r="B456" s="24" t="s">
        <v>6194</v>
      </c>
      <c r="C456" s="24" t="s">
        <v>2143</v>
      </c>
      <c r="D456" s="24"/>
      <c r="E456" s="273">
        <v>16</v>
      </c>
      <c r="F456" s="24" t="s">
        <v>6611</v>
      </c>
      <c r="G456" s="24" t="s">
        <v>6375</v>
      </c>
      <c r="H456" s="24" t="s">
        <v>6241</v>
      </c>
    </row>
    <row r="457" spans="1:8" ht="25.5">
      <c r="A457" s="24"/>
      <c r="B457" s="24" t="s">
        <v>6612</v>
      </c>
      <c r="C457" s="24" t="s">
        <v>2143</v>
      </c>
      <c r="D457" s="24"/>
      <c r="E457" s="273">
        <v>2.7</v>
      </c>
      <c r="F457" s="24" t="s">
        <v>6613</v>
      </c>
      <c r="G457" s="24" t="s">
        <v>6375</v>
      </c>
      <c r="H457" s="24" t="s">
        <v>6241</v>
      </c>
    </row>
    <row r="458" spans="1:8" ht="25.5">
      <c r="A458" s="24"/>
      <c r="B458" s="24" t="s">
        <v>6614</v>
      </c>
      <c r="C458" s="24" t="s">
        <v>2143</v>
      </c>
      <c r="D458" s="24"/>
      <c r="E458" s="273">
        <v>13</v>
      </c>
      <c r="F458" s="24" t="s">
        <v>6615</v>
      </c>
      <c r="G458" s="24" t="s">
        <v>6375</v>
      </c>
      <c r="H458" s="24" t="s">
        <v>6241</v>
      </c>
    </row>
    <row r="459" spans="1:8" ht="38.25">
      <c r="A459" s="24"/>
      <c r="B459" s="24" t="s">
        <v>6616</v>
      </c>
      <c r="C459" s="24" t="s">
        <v>2143</v>
      </c>
      <c r="D459" s="24"/>
      <c r="E459" s="273">
        <v>39</v>
      </c>
      <c r="F459" s="24" t="s">
        <v>6617</v>
      </c>
      <c r="G459" s="24" t="s">
        <v>6297</v>
      </c>
      <c r="H459" s="24" t="s">
        <v>6551</v>
      </c>
    </row>
    <row r="460" spans="1:8" ht="25.5">
      <c r="A460" s="24"/>
      <c r="B460" s="24" t="s">
        <v>6196</v>
      </c>
      <c r="C460" s="24" t="s">
        <v>2143</v>
      </c>
      <c r="D460" s="24"/>
      <c r="E460" s="273">
        <v>53</v>
      </c>
      <c r="F460" s="24" t="s">
        <v>6618</v>
      </c>
      <c r="G460" s="24" t="s">
        <v>6297</v>
      </c>
      <c r="H460" s="24" t="s">
        <v>6619</v>
      </c>
    </row>
    <row r="461" spans="1:8" ht="25.5">
      <c r="A461" s="24"/>
      <c r="B461" s="24" t="s">
        <v>6620</v>
      </c>
      <c r="C461" s="24" t="s">
        <v>2143</v>
      </c>
      <c r="D461" s="24"/>
      <c r="E461" s="273">
        <v>33.1</v>
      </c>
      <c r="F461" s="24" t="s">
        <v>6621</v>
      </c>
      <c r="G461" s="24" t="s">
        <v>6297</v>
      </c>
      <c r="H461" s="24" t="s">
        <v>6619</v>
      </c>
    </row>
    <row r="462" spans="1:8" ht="25.5">
      <c r="A462" s="24"/>
      <c r="B462" s="24" t="s">
        <v>6622</v>
      </c>
      <c r="C462" s="24" t="s">
        <v>2143</v>
      </c>
      <c r="D462" s="24"/>
      <c r="E462" s="273">
        <v>36</v>
      </c>
      <c r="F462" s="24" t="s">
        <v>6623</v>
      </c>
      <c r="G462" s="24" t="s">
        <v>6297</v>
      </c>
      <c r="H462" s="24" t="s">
        <v>6619</v>
      </c>
    </row>
    <row r="463" spans="1:8" ht="25.5">
      <c r="A463" s="24"/>
      <c r="B463" s="24" t="s">
        <v>6205</v>
      </c>
      <c r="C463" s="24" t="s">
        <v>2143</v>
      </c>
      <c r="D463" s="24"/>
      <c r="E463" s="273">
        <v>48</v>
      </c>
      <c r="F463" s="24" t="s">
        <v>6624</v>
      </c>
      <c r="G463" s="24" t="s">
        <v>6297</v>
      </c>
      <c r="H463" s="24" t="s">
        <v>6619</v>
      </c>
    </row>
    <row r="464" spans="1:8" ht="38.25">
      <c r="A464" s="24"/>
      <c r="B464" s="24" t="s">
        <v>6198</v>
      </c>
      <c r="C464" s="24" t="s">
        <v>2143</v>
      </c>
      <c r="D464" s="24"/>
      <c r="E464" s="273">
        <v>40.700000000000003</v>
      </c>
      <c r="F464" s="24" t="s">
        <v>6625</v>
      </c>
      <c r="G464" s="24" t="s">
        <v>6297</v>
      </c>
      <c r="H464" s="24" t="s">
        <v>6171</v>
      </c>
    </row>
    <row r="465" spans="1:8" ht="25.5">
      <c r="A465" s="24"/>
      <c r="B465" s="24" t="s">
        <v>6198</v>
      </c>
      <c r="C465" s="24" t="s">
        <v>2143</v>
      </c>
      <c r="D465" s="24"/>
      <c r="E465" s="273">
        <v>13.8</v>
      </c>
      <c r="F465" s="24" t="s">
        <v>6626</v>
      </c>
      <c r="G465" s="24" t="s">
        <v>6297</v>
      </c>
      <c r="H465" s="24" t="s">
        <v>6368</v>
      </c>
    </row>
    <row r="466" spans="1:8" ht="25.5">
      <c r="A466" s="24"/>
      <c r="B466" s="24" t="s">
        <v>6627</v>
      </c>
      <c r="C466" s="24" t="s">
        <v>2143</v>
      </c>
      <c r="D466" s="24"/>
      <c r="E466" s="273">
        <v>14.3</v>
      </c>
      <c r="F466" s="24" t="s">
        <v>6628</v>
      </c>
      <c r="G466" s="24" t="s">
        <v>6297</v>
      </c>
      <c r="H466" s="24" t="s">
        <v>6619</v>
      </c>
    </row>
    <row r="467" spans="1:8" ht="25.5">
      <c r="A467" s="24"/>
      <c r="B467" s="24" t="s">
        <v>6629</v>
      </c>
      <c r="C467" s="24" t="s">
        <v>2143</v>
      </c>
      <c r="D467" s="24"/>
      <c r="E467" s="273">
        <v>9.1</v>
      </c>
      <c r="F467" s="24" t="s">
        <v>6630</v>
      </c>
      <c r="G467" s="24" t="s">
        <v>6297</v>
      </c>
      <c r="H467" s="24" t="s">
        <v>6176</v>
      </c>
    </row>
    <row r="468" spans="1:8" ht="38.25">
      <c r="A468" s="24"/>
      <c r="B468" s="24" t="s">
        <v>6631</v>
      </c>
      <c r="C468" s="24" t="s">
        <v>2143</v>
      </c>
      <c r="D468" s="24"/>
      <c r="E468" s="273">
        <v>48.6</v>
      </c>
      <c r="F468" s="24" t="s">
        <v>6632</v>
      </c>
      <c r="G468" s="24" t="s">
        <v>6297</v>
      </c>
      <c r="H468" s="24" t="s">
        <v>6368</v>
      </c>
    </row>
    <row r="469" spans="1:8" ht="25.5">
      <c r="A469" s="24"/>
      <c r="B469" s="24" t="s">
        <v>6633</v>
      </c>
      <c r="C469" s="24" t="s">
        <v>2143</v>
      </c>
      <c r="D469" s="24"/>
      <c r="E469" s="273">
        <v>14</v>
      </c>
      <c r="F469" s="24" t="s">
        <v>6634</v>
      </c>
      <c r="G469" s="24" t="s">
        <v>6297</v>
      </c>
      <c r="H469" s="24" t="s">
        <v>6368</v>
      </c>
    </row>
    <row r="470" spans="1:8" ht="25.5">
      <c r="A470" s="24"/>
      <c r="B470" s="24" t="s">
        <v>6633</v>
      </c>
      <c r="C470" s="24" t="s">
        <v>2143</v>
      </c>
      <c r="D470" s="24"/>
      <c r="E470" s="273">
        <v>8</v>
      </c>
      <c r="F470" s="24" t="s">
        <v>6635</v>
      </c>
      <c r="G470" s="24" t="s">
        <v>6297</v>
      </c>
      <c r="H470" s="24" t="s">
        <v>6368</v>
      </c>
    </row>
    <row r="471" spans="1:8" ht="25.5">
      <c r="A471" s="24"/>
      <c r="B471" s="24" t="s">
        <v>6633</v>
      </c>
      <c r="C471" s="24" t="s">
        <v>2143</v>
      </c>
      <c r="D471" s="24"/>
      <c r="E471" s="273">
        <v>11</v>
      </c>
      <c r="F471" s="24" t="s">
        <v>6636</v>
      </c>
      <c r="G471" s="24" t="s">
        <v>6297</v>
      </c>
      <c r="H471" s="24" t="s">
        <v>6368</v>
      </c>
    </row>
    <row r="472" spans="1:8" ht="25.5">
      <c r="A472" s="24"/>
      <c r="B472" s="24" t="s">
        <v>6637</v>
      </c>
      <c r="C472" s="24" t="s">
        <v>2143</v>
      </c>
      <c r="D472" s="24"/>
      <c r="E472" s="273">
        <v>34</v>
      </c>
      <c r="F472" s="24" t="s">
        <v>6638</v>
      </c>
      <c r="G472" s="24" t="s">
        <v>6297</v>
      </c>
      <c r="H472" s="24" t="s">
        <v>6368</v>
      </c>
    </row>
    <row r="473" spans="1:8" ht="25.5">
      <c r="A473" s="24"/>
      <c r="B473" s="24" t="s">
        <v>6639</v>
      </c>
      <c r="C473" s="24" t="s">
        <v>2143</v>
      </c>
      <c r="D473" s="24"/>
      <c r="E473" s="273">
        <v>7.7</v>
      </c>
      <c r="F473" s="24" t="s">
        <v>6640</v>
      </c>
      <c r="G473" s="24" t="s">
        <v>6297</v>
      </c>
      <c r="H473" s="24" t="s">
        <v>6619</v>
      </c>
    </row>
    <row r="474" spans="1:8" ht="25.5">
      <c r="A474" s="24"/>
      <c r="B474" s="24" t="s">
        <v>6641</v>
      </c>
      <c r="C474" s="24" t="s">
        <v>2143</v>
      </c>
      <c r="D474" s="24"/>
      <c r="E474" s="273">
        <v>14.7</v>
      </c>
      <c r="F474" s="24" t="s">
        <v>6642</v>
      </c>
      <c r="G474" s="24" t="s">
        <v>6297</v>
      </c>
      <c r="H474" s="24" t="s">
        <v>5803</v>
      </c>
    </row>
    <row r="475" spans="1:8" ht="25.5">
      <c r="A475" s="24"/>
      <c r="B475" s="24" t="s">
        <v>6641</v>
      </c>
      <c r="C475" s="24" t="s">
        <v>2143</v>
      </c>
      <c r="D475" s="24"/>
      <c r="E475" s="273">
        <v>12</v>
      </c>
      <c r="F475" s="24" t="s">
        <v>6643</v>
      </c>
      <c r="G475" s="24" t="s">
        <v>6297</v>
      </c>
      <c r="H475" s="24" t="s">
        <v>6368</v>
      </c>
    </row>
    <row r="476" spans="1:8" ht="25.5">
      <c r="A476" s="24"/>
      <c r="B476" s="24" t="s">
        <v>6644</v>
      </c>
      <c r="C476" s="24" t="s">
        <v>2143</v>
      </c>
      <c r="D476" s="24"/>
      <c r="E476" s="273">
        <v>23</v>
      </c>
      <c r="F476" s="24" t="s">
        <v>6645</v>
      </c>
      <c r="G476" s="24" t="s">
        <v>6297</v>
      </c>
      <c r="H476" s="24" t="s">
        <v>6368</v>
      </c>
    </row>
    <row r="477" spans="1:8" ht="25.5">
      <c r="A477" s="24"/>
      <c r="B477" s="24" t="s">
        <v>6646</v>
      </c>
      <c r="C477" s="24" t="s">
        <v>2143</v>
      </c>
      <c r="D477" s="24"/>
      <c r="E477" s="273">
        <v>5.7</v>
      </c>
      <c r="F477" s="24" t="s">
        <v>6647</v>
      </c>
      <c r="G477" s="24" t="s">
        <v>6297</v>
      </c>
      <c r="H477" s="24" t="s">
        <v>6171</v>
      </c>
    </row>
    <row r="478" spans="1:8" ht="25.5">
      <c r="A478" s="24"/>
      <c r="B478" s="24" t="s">
        <v>6648</v>
      </c>
      <c r="C478" s="24" t="s">
        <v>2143</v>
      </c>
      <c r="D478" s="24"/>
      <c r="E478" s="273">
        <v>21.6</v>
      </c>
      <c r="F478" s="24" t="s">
        <v>6649</v>
      </c>
      <c r="G478" s="24" t="s">
        <v>6297</v>
      </c>
      <c r="H478" s="24" t="s">
        <v>6368</v>
      </c>
    </row>
    <row r="479" spans="1:8" ht="25.5">
      <c r="A479" s="24"/>
      <c r="B479" s="24" t="s">
        <v>6648</v>
      </c>
      <c r="C479" s="24" t="s">
        <v>2143</v>
      </c>
      <c r="D479" s="24"/>
      <c r="E479" s="273">
        <v>6.5</v>
      </c>
      <c r="F479" s="24" t="s">
        <v>6650</v>
      </c>
      <c r="G479" s="24" t="s">
        <v>6297</v>
      </c>
      <c r="H479" s="24" t="s">
        <v>6368</v>
      </c>
    </row>
    <row r="480" spans="1:8" ht="38.25">
      <c r="A480" s="24"/>
      <c r="B480" s="24" t="s">
        <v>6651</v>
      </c>
      <c r="C480" s="24" t="s">
        <v>2143</v>
      </c>
      <c r="D480" s="24"/>
      <c r="E480" s="273">
        <v>18</v>
      </c>
      <c r="F480" s="24" t="s">
        <v>6652</v>
      </c>
      <c r="G480" s="24" t="s">
        <v>6297</v>
      </c>
      <c r="H480" s="24" t="s">
        <v>6176</v>
      </c>
    </row>
    <row r="481" spans="1:8" ht="25.5">
      <c r="A481" s="24"/>
      <c r="B481" s="24" t="s">
        <v>6651</v>
      </c>
      <c r="C481" s="24" t="s">
        <v>2143</v>
      </c>
      <c r="D481" s="24"/>
      <c r="E481" s="273">
        <v>20.399999999999999</v>
      </c>
      <c r="F481" s="24" t="s">
        <v>6653</v>
      </c>
      <c r="G481" s="24" t="s">
        <v>6297</v>
      </c>
      <c r="H481" s="24" t="s">
        <v>6368</v>
      </c>
    </row>
    <row r="482" spans="1:8" ht="38.25">
      <c r="A482" s="24"/>
      <c r="B482" s="24" t="s">
        <v>6654</v>
      </c>
      <c r="C482" s="24" t="s">
        <v>2143</v>
      </c>
      <c r="D482" s="24"/>
      <c r="E482" s="273">
        <v>52.3</v>
      </c>
      <c r="F482" s="24" t="s">
        <v>6655</v>
      </c>
      <c r="G482" s="24" t="s">
        <v>6297</v>
      </c>
      <c r="H482" s="24" t="s">
        <v>6368</v>
      </c>
    </row>
    <row r="483" spans="1:8" ht="38.25">
      <c r="A483" s="24"/>
      <c r="B483" s="24" t="s">
        <v>6656</v>
      </c>
      <c r="C483" s="24" t="s">
        <v>2143</v>
      </c>
      <c r="D483" s="24"/>
      <c r="E483" s="273">
        <v>20.6</v>
      </c>
      <c r="F483" s="24" t="s">
        <v>6657</v>
      </c>
      <c r="G483" s="24" t="s">
        <v>6297</v>
      </c>
      <c r="H483" s="24" t="s">
        <v>6368</v>
      </c>
    </row>
    <row r="484" spans="1:8" ht="25.5">
      <c r="A484" s="24"/>
      <c r="B484" s="24" t="s">
        <v>6656</v>
      </c>
      <c r="C484" s="24" t="s">
        <v>2143</v>
      </c>
      <c r="D484" s="24"/>
      <c r="E484" s="273">
        <v>13</v>
      </c>
      <c r="F484" s="24" t="s">
        <v>6658</v>
      </c>
      <c r="G484" s="24" t="s">
        <v>6297</v>
      </c>
      <c r="H484" s="24" t="s">
        <v>6368</v>
      </c>
    </row>
    <row r="485" spans="1:8" ht="38.25">
      <c r="A485" s="24"/>
      <c r="B485" s="24" t="s">
        <v>6659</v>
      </c>
      <c r="C485" s="24" t="s">
        <v>2143</v>
      </c>
      <c r="D485" s="24"/>
      <c r="E485" s="273">
        <v>13.8</v>
      </c>
      <c r="F485" s="24" t="s">
        <v>6660</v>
      </c>
      <c r="G485" s="24" t="s">
        <v>6297</v>
      </c>
      <c r="H485" s="24" t="s">
        <v>6368</v>
      </c>
    </row>
    <row r="486" spans="1:8" ht="25.5">
      <c r="A486" s="24"/>
      <c r="B486" s="24" t="s">
        <v>6661</v>
      </c>
      <c r="C486" s="24" t="s">
        <v>2143</v>
      </c>
      <c r="D486" s="24"/>
      <c r="E486" s="273">
        <v>14</v>
      </c>
      <c r="F486" s="24" t="s">
        <v>6662</v>
      </c>
      <c r="G486" s="24" t="s">
        <v>6292</v>
      </c>
      <c r="H486" s="24" t="s">
        <v>6368</v>
      </c>
    </row>
    <row r="487" spans="1:8" ht="25.5">
      <c r="A487" s="24"/>
      <c r="B487" s="24" t="s">
        <v>6663</v>
      </c>
      <c r="C487" s="24" t="s">
        <v>2143</v>
      </c>
      <c r="D487" s="24"/>
      <c r="E487" s="273">
        <v>45.5</v>
      </c>
      <c r="F487" s="24" t="s">
        <v>6664</v>
      </c>
      <c r="G487" s="24" t="s">
        <v>6292</v>
      </c>
      <c r="H487" s="24" t="s">
        <v>6368</v>
      </c>
    </row>
    <row r="488" spans="1:8" ht="25.5">
      <c r="A488" s="24"/>
      <c r="B488" s="24" t="s">
        <v>6665</v>
      </c>
      <c r="C488" s="24" t="s">
        <v>2143</v>
      </c>
      <c r="D488" s="24"/>
      <c r="E488" s="273">
        <v>204</v>
      </c>
      <c r="F488" s="24" t="s">
        <v>6666</v>
      </c>
      <c r="G488" s="24" t="s">
        <v>6292</v>
      </c>
      <c r="H488" s="24" t="s">
        <v>6368</v>
      </c>
    </row>
    <row r="489" spans="1:8" ht="38.25">
      <c r="A489" s="24"/>
      <c r="B489" s="24" t="s">
        <v>6667</v>
      </c>
      <c r="C489" s="24" t="s">
        <v>2143</v>
      </c>
      <c r="D489" s="24"/>
      <c r="E489" s="273">
        <v>33.1</v>
      </c>
      <c r="F489" s="24" t="s">
        <v>6668</v>
      </c>
      <c r="G489" s="24" t="s">
        <v>6292</v>
      </c>
      <c r="H489" s="24" t="s">
        <v>6368</v>
      </c>
    </row>
    <row r="490" spans="1:8" ht="25.5">
      <c r="A490" s="24"/>
      <c r="B490" s="24" t="s">
        <v>6669</v>
      </c>
      <c r="C490" s="24" t="s">
        <v>2143</v>
      </c>
      <c r="D490" s="24"/>
      <c r="E490" s="273">
        <v>138</v>
      </c>
      <c r="F490" s="24" t="s">
        <v>6670</v>
      </c>
      <c r="G490" s="24" t="s">
        <v>6292</v>
      </c>
      <c r="H490" s="24" t="s">
        <v>6368</v>
      </c>
    </row>
    <row r="491" spans="1:8" ht="25.5">
      <c r="A491" s="24"/>
      <c r="B491" s="24" t="s">
        <v>6671</v>
      </c>
      <c r="C491" s="24" t="s">
        <v>2143</v>
      </c>
      <c r="D491" s="24"/>
      <c r="E491" s="273">
        <v>43.3</v>
      </c>
      <c r="F491" s="24" t="s">
        <v>6672</v>
      </c>
      <c r="G491" s="24" t="s">
        <v>6292</v>
      </c>
      <c r="H491" s="24" t="s">
        <v>6619</v>
      </c>
    </row>
    <row r="492" spans="1:8" ht="25.5">
      <c r="A492" s="24"/>
      <c r="B492" s="24" t="s">
        <v>6671</v>
      </c>
      <c r="C492" s="24" t="s">
        <v>2143</v>
      </c>
      <c r="D492" s="24"/>
      <c r="E492" s="273">
        <v>43.8</v>
      </c>
      <c r="F492" s="24" t="s">
        <v>6673</v>
      </c>
      <c r="G492" s="24" t="s">
        <v>6292</v>
      </c>
      <c r="H492" s="24" t="s">
        <v>6368</v>
      </c>
    </row>
    <row r="493" spans="1:8" ht="38.25">
      <c r="A493" s="24"/>
      <c r="B493" s="24" t="s">
        <v>6674</v>
      </c>
      <c r="C493" s="24" t="s">
        <v>2143</v>
      </c>
      <c r="D493" s="24"/>
      <c r="E493" s="273">
        <v>35</v>
      </c>
      <c r="F493" s="24" t="s">
        <v>6675</v>
      </c>
      <c r="G493" s="24" t="s">
        <v>6292</v>
      </c>
      <c r="H493" s="24" t="s">
        <v>6368</v>
      </c>
    </row>
    <row r="494" spans="1:8" ht="38.25">
      <c r="A494" s="24"/>
      <c r="B494" s="24" t="s">
        <v>5821</v>
      </c>
      <c r="C494" s="24" t="s">
        <v>2143</v>
      </c>
      <c r="D494" s="24"/>
      <c r="E494" s="273">
        <v>8.1999999999999993</v>
      </c>
      <c r="F494" s="24" t="s">
        <v>6676</v>
      </c>
      <c r="G494" s="24" t="s">
        <v>6292</v>
      </c>
      <c r="H494" s="24" t="s">
        <v>6368</v>
      </c>
    </row>
    <row r="495" spans="1:8" ht="38.25">
      <c r="A495" s="24"/>
      <c r="B495" s="24" t="s">
        <v>6677</v>
      </c>
      <c r="C495" s="24" t="s">
        <v>2143</v>
      </c>
      <c r="D495" s="24"/>
      <c r="E495" s="273">
        <v>8.5</v>
      </c>
      <c r="F495" s="24" t="s">
        <v>6678</v>
      </c>
      <c r="G495" s="24" t="s">
        <v>6292</v>
      </c>
      <c r="H495" s="24" t="s">
        <v>6368</v>
      </c>
    </row>
    <row r="496" spans="1:8" ht="25.5">
      <c r="A496" s="24"/>
      <c r="B496" s="24" t="s">
        <v>6679</v>
      </c>
      <c r="C496" s="24" t="s">
        <v>2143</v>
      </c>
      <c r="D496" s="24"/>
      <c r="E496" s="273">
        <v>8</v>
      </c>
      <c r="F496" s="24" t="s">
        <v>6680</v>
      </c>
      <c r="G496" s="24" t="s">
        <v>6292</v>
      </c>
      <c r="H496" s="24" t="s">
        <v>6368</v>
      </c>
    </row>
    <row r="497" spans="1:8" ht="25.5">
      <c r="A497" s="24"/>
      <c r="B497" s="24" t="s">
        <v>6681</v>
      </c>
      <c r="C497" s="24" t="s">
        <v>2143</v>
      </c>
      <c r="D497" s="24"/>
      <c r="E497" s="273">
        <v>30</v>
      </c>
      <c r="F497" s="24" t="s">
        <v>6682</v>
      </c>
      <c r="G497" s="24" t="s">
        <v>6292</v>
      </c>
      <c r="H497" s="24" t="s">
        <v>6368</v>
      </c>
    </row>
    <row r="498" spans="1:8" ht="25.5">
      <c r="A498" s="24"/>
      <c r="B498" s="24" t="s">
        <v>6683</v>
      </c>
      <c r="C498" s="24" t="s">
        <v>2143</v>
      </c>
      <c r="D498" s="24"/>
      <c r="E498" s="273">
        <v>7</v>
      </c>
      <c r="F498" s="24" t="s">
        <v>6684</v>
      </c>
      <c r="G498" s="24" t="s">
        <v>6292</v>
      </c>
      <c r="H498" s="24" t="s">
        <v>6368</v>
      </c>
    </row>
    <row r="499" spans="1:8" ht="25.5">
      <c r="A499" s="24"/>
      <c r="B499" s="24" t="s">
        <v>6685</v>
      </c>
      <c r="C499" s="24" t="s">
        <v>2143</v>
      </c>
      <c r="D499" s="24"/>
      <c r="E499" s="273">
        <v>29</v>
      </c>
      <c r="F499" s="24" t="s">
        <v>6686</v>
      </c>
      <c r="G499" s="24" t="s">
        <v>6292</v>
      </c>
      <c r="H499" s="24" t="s">
        <v>6368</v>
      </c>
    </row>
    <row r="500" spans="1:8" ht="25.5">
      <c r="A500" s="24"/>
      <c r="B500" s="24" t="s">
        <v>6687</v>
      </c>
      <c r="C500" s="24" t="s">
        <v>2143</v>
      </c>
      <c r="D500" s="24"/>
      <c r="E500" s="273">
        <v>26</v>
      </c>
      <c r="F500" s="24" t="s">
        <v>6688</v>
      </c>
      <c r="G500" s="24" t="s">
        <v>6292</v>
      </c>
      <c r="H500" s="24" t="s">
        <v>6368</v>
      </c>
    </row>
    <row r="501" spans="1:8" ht="38.25">
      <c r="A501" s="24"/>
      <c r="B501" s="24" t="s">
        <v>6689</v>
      </c>
      <c r="C501" s="24" t="s">
        <v>2143</v>
      </c>
      <c r="D501" s="24"/>
      <c r="E501" s="273">
        <v>27</v>
      </c>
      <c r="F501" s="24" t="s">
        <v>6690</v>
      </c>
      <c r="G501" s="24" t="s">
        <v>6292</v>
      </c>
      <c r="H501" s="24" t="s">
        <v>6368</v>
      </c>
    </row>
    <row r="502" spans="1:8" ht="25.5">
      <c r="A502" s="24"/>
      <c r="B502" s="24" t="s">
        <v>6691</v>
      </c>
      <c r="C502" s="24" t="s">
        <v>2143</v>
      </c>
      <c r="D502" s="24"/>
      <c r="E502" s="273">
        <v>19.5</v>
      </c>
      <c r="F502" s="24" t="s">
        <v>6692</v>
      </c>
      <c r="G502" s="24" t="s">
        <v>6292</v>
      </c>
      <c r="H502" s="24" t="s">
        <v>6551</v>
      </c>
    </row>
    <row r="503" spans="1:8" ht="25.5">
      <c r="A503" s="24"/>
      <c r="B503" s="24" t="s">
        <v>6693</v>
      </c>
      <c r="C503" s="24" t="s">
        <v>2143</v>
      </c>
      <c r="D503" s="24"/>
      <c r="E503" s="273">
        <v>5.7</v>
      </c>
      <c r="F503" s="24" t="s">
        <v>6694</v>
      </c>
      <c r="G503" s="24" t="s">
        <v>6292</v>
      </c>
      <c r="H503" s="24" t="s">
        <v>6368</v>
      </c>
    </row>
    <row r="504" spans="1:8" ht="25.5">
      <c r="A504" s="24"/>
      <c r="B504" s="24" t="s">
        <v>6695</v>
      </c>
      <c r="C504" s="24" t="s">
        <v>2143</v>
      </c>
      <c r="D504" s="24"/>
      <c r="E504" s="273">
        <v>8.6999999999999993</v>
      </c>
      <c r="F504" s="24" t="s">
        <v>6696</v>
      </c>
      <c r="G504" s="24" t="s">
        <v>6292</v>
      </c>
      <c r="H504" s="24" t="s">
        <v>6551</v>
      </c>
    </row>
    <row r="505" spans="1:8" ht="38.25">
      <c r="A505" s="24"/>
      <c r="B505" s="24" t="s">
        <v>6697</v>
      </c>
      <c r="C505" s="24" t="s">
        <v>2143</v>
      </c>
      <c r="D505" s="24"/>
      <c r="E505" s="273">
        <v>50.3</v>
      </c>
      <c r="F505" s="24" t="s">
        <v>6698</v>
      </c>
      <c r="G505" s="24" t="s">
        <v>6292</v>
      </c>
      <c r="H505" s="24" t="s">
        <v>6368</v>
      </c>
    </row>
    <row r="506" spans="1:8" ht="38.25">
      <c r="A506" s="24"/>
      <c r="B506" s="24" t="s">
        <v>6699</v>
      </c>
      <c r="C506" s="24" t="s">
        <v>2143</v>
      </c>
      <c r="D506" s="24"/>
      <c r="E506" s="273">
        <v>27.2</v>
      </c>
      <c r="F506" s="24" t="s">
        <v>6700</v>
      </c>
      <c r="G506" s="24" t="s">
        <v>6292</v>
      </c>
      <c r="H506" s="24" t="s">
        <v>6176</v>
      </c>
    </row>
    <row r="507" spans="1:8" ht="38.25">
      <c r="A507" s="24"/>
      <c r="B507" s="24" t="s">
        <v>6701</v>
      </c>
      <c r="C507" s="24" t="s">
        <v>2143</v>
      </c>
      <c r="D507" s="24"/>
      <c r="E507" s="273">
        <v>75</v>
      </c>
      <c r="F507" s="24" t="s">
        <v>6702</v>
      </c>
      <c r="G507" s="24" t="s">
        <v>6703</v>
      </c>
      <c r="H507" s="24" t="s">
        <v>6368</v>
      </c>
    </row>
    <row r="508" spans="1:8" ht="38.25">
      <c r="A508" s="24"/>
      <c r="B508" s="24" t="s">
        <v>6704</v>
      </c>
      <c r="C508" s="24" t="s">
        <v>2143</v>
      </c>
      <c r="D508" s="24"/>
      <c r="E508" s="273">
        <v>46.4</v>
      </c>
      <c r="F508" s="24" t="s">
        <v>6705</v>
      </c>
      <c r="G508" s="24" t="s">
        <v>6292</v>
      </c>
      <c r="H508" s="24" t="s">
        <v>6619</v>
      </c>
    </row>
    <row r="509" spans="1:8" ht="38.25">
      <c r="A509" s="24"/>
      <c r="B509" s="24" t="s">
        <v>6706</v>
      </c>
      <c r="C509" s="24" t="s">
        <v>2143</v>
      </c>
      <c r="D509" s="24"/>
      <c r="E509" s="273">
        <v>52</v>
      </c>
      <c r="F509" s="24" t="s">
        <v>6707</v>
      </c>
      <c r="G509" s="24" t="s">
        <v>6292</v>
      </c>
      <c r="H509" s="24" t="s">
        <v>6176</v>
      </c>
    </row>
    <row r="510" spans="1:8" ht="38.25">
      <c r="A510" s="24"/>
      <c r="B510" s="24" t="s">
        <v>6231</v>
      </c>
      <c r="C510" s="24" t="s">
        <v>2143</v>
      </c>
      <c r="D510" s="24"/>
      <c r="E510" s="273">
        <v>24.9</v>
      </c>
      <c r="F510" s="24" t="s">
        <v>6708</v>
      </c>
      <c r="G510" s="24" t="s">
        <v>6292</v>
      </c>
      <c r="H510" s="24" t="s">
        <v>6176</v>
      </c>
    </row>
    <row r="511" spans="1:8" ht="38.25">
      <c r="A511" s="24"/>
      <c r="B511" s="24" t="s">
        <v>6709</v>
      </c>
      <c r="C511" s="24" t="s">
        <v>2143</v>
      </c>
      <c r="D511" s="24"/>
      <c r="E511" s="273">
        <v>14</v>
      </c>
      <c r="F511" s="24" t="s">
        <v>6710</v>
      </c>
      <c r="G511" s="24" t="s">
        <v>6711</v>
      </c>
      <c r="H511" s="24" t="s">
        <v>6619</v>
      </c>
    </row>
    <row r="512" spans="1:8" ht="25.5">
      <c r="A512" s="24"/>
      <c r="B512" s="24" t="s">
        <v>6712</v>
      </c>
      <c r="C512" s="24" t="s">
        <v>2143</v>
      </c>
      <c r="D512" s="24"/>
      <c r="E512" s="273">
        <v>21.4</v>
      </c>
      <c r="F512" s="24" t="s">
        <v>6713</v>
      </c>
      <c r="G512" s="24" t="s">
        <v>6714</v>
      </c>
      <c r="H512" s="24" t="s">
        <v>6421</v>
      </c>
    </row>
    <row r="513" spans="1:8" ht="25.5">
      <c r="A513" s="24"/>
      <c r="B513" s="24" t="s">
        <v>6715</v>
      </c>
      <c r="C513" s="24" t="s">
        <v>2143</v>
      </c>
      <c r="D513" s="24"/>
      <c r="E513" s="273">
        <v>17.7</v>
      </c>
      <c r="F513" s="24" t="s">
        <v>6713</v>
      </c>
      <c r="G513" s="24" t="s">
        <v>6714</v>
      </c>
      <c r="H513" s="24" t="s">
        <v>6421</v>
      </c>
    </row>
    <row r="514" spans="1:8" ht="25.5">
      <c r="A514" s="24"/>
      <c r="B514" s="24" t="s">
        <v>6715</v>
      </c>
      <c r="C514" s="24" t="s">
        <v>2143</v>
      </c>
      <c r="D514" s="24"/>
      <c r="E514" s="273">
        <v>25.6</v>
      </c>
      <c r="F514" s="24" t="s">
        <v>6713</v>
      </c>
      <c r="G514" s="24" t="s">
        <v>6714</v>
      </c>
      <c r="H514" s="24" t="s">
        <v>6421</v>
      </c>
    </row>
    <row r="515" spans="1:8" ht="25.5">
      <c r="A515" s="24"/>
      <c r="B515" s="24" t="s">
        <v>6715</v>
      </c>
      <c r="C515" s="24" t="s">
        <v>2143</v>
      </c>
      <c r="D515" s="24"/>
      <c r="E515" s="273">
        <v>18.2</v>
      </c>
      <c r="F515" s="24" t="s">
        <v>6713</v>
      </c>
      <c r="G515" s="24" t="s">
        <v>6714</v>
      </c>
      <c r="H515" s="24" t="s">
        <v>6421</v>
      </c>
    </row>
    <row r="516" spans="1:8" ht="25.5">
      <c r="A516" s="24"/>
      <c r="B516" s="24" t="s">
        <v>6716</v>
      </c>
      <c r="C516" s="24" t="s">
        <v>2143</v>
      </c>
      <c r="D516" s="24"/>
      <c r="E516" s="273">
        <v>41</v>
      </c>
      <c r="F516" s="24" t="s">
        <v>6717</v>
      </c>
      <c r="G516" s="24" t="s">
        <v>6718</v>
      </c>
      <c r="H516" s="24" t="s">
        <v>6368</v>
      </c>
    </row>
    <row r="517" spans="1:8" ht="25.5">
      <c r="A517" s="24"/>
      <c r="B517" s="24" t="s">
        <v>6719</v>
      </c>
      <c r="C517" s="24" t="s">
        <v>2143</v>
      </c>
      <c r="D517" s="24"/>
      <c r="E517" s="273">
        <v>19</v>
      </c>
      <c r="F517" s="24" t="s">
        <v>6720</v>
      </c>
      <c r="G517" s="24" t="s">
        <v>6718</v>
      </c>
      <c r="H517" s="24" t="s">
        <v>6368</v>
      </c>
    </row>
    <row r="518" spans="1:8" ht="25.5">
      <c r="A518" s="24"/>
      <c r="B518" s="24" t="s">
        <v>6721</v>
      </c>
      <c r="C518" s="24" t="s">
        <v>2143</v>
      </c>
      <c r="D518" s="24"/>
      <c r="E518" s="273">
        <v>46.6</v>
      </c>
      <c r="F518" s="24" t="s">
        <v>6722</v>
      </c>
      <c r="G518" s="24" t="s">
        <v>6718</v>
      </c>
      <c r="H518" s="24" t="s">
        <v>6368</v>
      </c>
    </row>
    <row r="519" spans="1:8" ht="25.5">
      <c r="A519" s="24"/>
      <c r="B519" s="24" t="s">
        <v>5862</v>
      </c>
      <c r="C519" s="24" t="s">
        <v>2143</v>
      </c>
      <c r="D519" s="24"/>
      <c r="E519" s="273">
        <v>12</v>
      </c>
      <c r="F519" s="24" t="s">
        <v>6723</v>
      </c>
      <c r="G519" s="24" t="s">
        <v>6718</v>
      </c>
      <c r="H519" s="24" t="s">
        <v>6551</v>
      </c>
    </row>
    <row r="520" spans="1:8" ht="25.5">
      <c r="A520" s="24"/>
      <c r="B520" s="24" t="s">
        <v>6724</v>
      </c>
      <c r="C520" s="24" t="s">
        <v>2143</v>
      </c>
      <c r="D520" s="24"/>
      <c r="E520" s="273">
        <v>15.8</v>
      </c>
      <c r="F520" s="24" t="s">
        <v>6725</v>
      </c>
      <c r="G520" s="24" t="s">
        <v>6718</v>
      </c>
      <c r="H520" s="24" t="s">
        <v>6368</v>
      </c>
    </row>
    <row r="521" spans="1:8" ht="38.25">
      <c r="A521" s="24"/>
      <c r="B521" s="24" t="s">
        <v>6726</v>
      </c>
      <c r="C521" s="24" t="s">
        <v>2143</v>
      </c>
      <c r="D521" s="24"/>
      <c r="E521" s="273">
        <v>205.8</v>
      </c>
      <c r="F521" s="24" t="s">
        <v>6906</v>
      </c>
      <c r="G521" s="24" t="s">
        <v>6718</v>
      </c>
      <c r="H521" s="24" t="s">
        <v>6551</v>
      </c>
    </row>
    <row r="522" spans="1:8" ht="25.5">
      <c r="A522" s="24"/>
      <c r="B522" s="24" t="s">
        <v>6727</v>
      </c>
      <c r="C522" s="24" t="s">
        <v>2143</v>
      </c>
      <c r="D522" s="24"/>
      <c r="E522" s="273">
        <v>6.8</v>
      </c>
      <c r="F522" s="24" t="s">
        <v>6728</v>
      </c>
      <c r="G522" s="24" t="s">
        <v>6306</v>
      </c>
      <c r="H522" s="24" t="s">
        <v>6368</v>
      </c>
    </row>
    <row r="523" spans="1:8" ht="25.5">
      <c r="A523" s="24"/>
      <c r="B523" s="24" t="s">
        <v>6729</v>
      </c>
      <c r="C523" s="24" t="s">
        <v>2143</v>
      </c>
      <c r="D523" s="24"/>
      <c r="E523" s="273">
        <v>17.600000000000001</v>
      </c>
      <c r="F523" s="24" t="s">
        <v>6730</v>
      </c>
      <c r="G523" s="24" t="s">
        <v>6306</v>
      </c>
      <c r="H523" s="24" t="s">
        <v>6368</v>
      </c>
    </row>
    <row r="524" spans="1:8" ht="25.5">
      <c r="A524" s="24"/>
      <c r="B524" s="24" t="s">
        <v>6731</v>
      </c>
      <c r="C524" s="24" t="s">
        <v>2143</v>
      </c>
      <c r="D524" s="24"/>
      <c r="E524" s="273">
        <v>17</v>
      </c>
      <c r="F524" s="24" t="s">
        <v>6732</v>
      </c>
      <c r="G524" s="24" t="s">
        <v>6306</v>
      </c>
      <c r="H524" s="24" t="s">
        <v>6551</v>
      </c>
    </row>
    <row r="525" spans="1:8" ht="25.5">
      <c r="A525" s="24"/>
      <c r="B525" s="24" t="s">
        <v>6733</v>
      </c>
      <c r="C525" s="24" t="s">
        <v>2143</v>
      </c>
      <c r="D525" s="24"/>
      <c r="E525" s="273">
        <v>14</v>
      </c>
      <c r="F525" s="24" t="s">
        <v>6734</v>
      </c>
      <c r="G525" s="24" t="s">
        <v>6306</v>
      </c>
      <c r="H525" s="24" t="s">
        <v>6619</v>
      </c>
    </row>
    <row r="526" spans="1:8" ht="25.5">
      <c r="A526" s="24"/>
      <c r="B526" s="24" t="s">
        <v>6735</v>
      </c>
      <c r="C526" s="24" t="s">
        <v>2143</v>
      </c>
      <c r="D526" s="24"/>
      <c r="E526" s="273">
        <v>20</v>
      </c>
      <c r="F526" s="24" t="s">
        <v>6736</v>
      </c>
      <c r="G526" s="24" t="s">
        <v>6306</v>
      </c>
      <c r="H526" s="24" t="s">
        <v>6368</v>
      </c>
    </row>
    <row r="527" spans="1:8" ht="38.25">
      <c r="A527" s="24"/>
      <c r="B527" s="24" t="s">
        <v>6737</v>
      </c>
      <c r="C527" s="24" t="s">
        <v>2143</v>
      </c>
      <c r="D527" s="24"/>
      <c r="E527" s="273">
        <v>2.8</v>
      </c>
      <c r="F527" s="24" t="s">
        <v>6738</v>
      </c>
      <c r="G527" s="24" t="s">
        <v>6306</v>
      </c>
      <c r="H527" s="24" t="s">
        <v>6355</v>
      </c>
    </row>
    <row r="528" spans="1:8" ht="25.5">
      <c r="A528" s="24"/>
      <c r="B528" s="24" t="s">
        <v>6739</v>
      </c>
      <c r="C528" s="24" t="s">
        <v>2143</v>
      </c>
      <c r="D528" s="24"/>
      <c r="E528" s="273">
        <v>9.4</v>
      </c>
      <c r="F528" s="24" t="s">
        <v>6740</v>
      </c>
      <c r="G528" s="24" t="s">
        <v>6306</v>
      </c>
      <c r="H528" s="24" t="s">
        <v>6368</v>
      </c>
    </row>
    <row r="529" spans="1:8" ht="25.5">
      <c r="A529" s="24"/>
      <c r="B529" s="24" t="s">
        <v>6741</v>
      </c>
      <c r="C529" s="24" t="s">
        <v>2143</v>
      </c>
      <c r="D529" s="24"/>
      <c r="E529" s="273">
        <v>6.6</v>
      </c>
      <c r="F529" s="24" t="s">
        <v>6742</v>
      </c>
      <c r="G529" s="24" t="s">
        <v>6306</v>
      </c>
      <c r="H529" s="24" t="s">
        <v>6368</v>
      </c>
    </row>
    <row r="530" spans="1:8" ht="25.5">
      <c r="A530" s="24"/>
      <c r="B530" s="24" t="s">
        <v>6743</v>
      </c>
      <c r="C530" s="24" t="s">
        <v>2143</v>
      </c>
      <c r="D530" s="24"/>
      <c r="E530" s="273">
        <v>5</v>
      </c>
      <c r="F530" s="24" t="s">
        <v>6744</v>
      </c>
      <c r="G530" s="24" t="s">
        <v>6306</v>
      </c>
      <c r="H530" s="24" t="s">
        <v>6368</v>
      </c>
    </row>
    <row r="531" spans="1:8" ht="25.5">
      <c r="A531" s="24"/>
      <c r="B531" s="24" t="s">
        <v>6743</v>
      </c>
      <c r="C531" s="24" t="s">
        <v>2143</v>
      </c>
      <c r="D531" s="24"/>
      <c r="E531" s="273">
        <v>24</v>
      </c>
      <c r="F531" s="24" t="s">
        <v>6745</v>
      </c>
      <c r="G531" s="24" t="s">
        <v>6306</v>
      </c>
      <c r="H531" s="24" t="s">
        <v>6368</v>
      </c>
    </row>
    <row r="532" spans="1:8" ht="25.5">
      <c r="A532" s="24"/>
      <c r="B532" s="24" t="s">
        <v>6746</v>
      </c>
      <c r="C532" s="24" t="s">
        <v>2143</v>
      </c>
      <c r="D532" s="24"/>
      <c r="E532" s="273">
        <v>7.2</v>
      </c>
      <c r="F532" s="24" t="s">
        <v>6747</v>
      </c>
      <c r="G532" s="24" t="s">
        <v>6306</v>
      </c>
      <c r="H532" s="24" t="s">
        <v>6368</v>
      </c>
    </row>
    <row r="533" spans="1:8" ht="38.25">
      <c r="A533" s="24"/>
      <c r="B533" s="24" t="s">
        <v>6748</v>
      </c>
      <c r="C533" s="24" t="s">
        <v>2143</v>
      </c>
      <c r="D533" s="24"/>
      <c r="E533" s="273">
        <v>11.2</v>
      </c>
      <c r="F533" s="24" t="s">
        <v>6749</v>
      </c>
      <c r="G533" s="24" t="s">
        <v>6375</v>
      </c>
      <c r="H533" s="24" t="s">
        <v>6176</v>
      </c>
    </row>
    <row r="534" spans="1:8" ht="25.5">
      <c r="A534" s="24"/>
      <c r="B534" s="24" t="s">
        <v>6750</v>
      </c>
      <c r="C534" s="24" t="s">
        <v>2143</v>
      </c>
      <c r="D534" s="24"/>
      <c r="E534" s="273">
        <v>11.5</v>
      </c>
      <c r="F534" s="24" t="s">
        <v>6751</v>
      </c>
      <c r="G534" s="24" t="s">
        <v>6752</v>
      </c>
      <c r="H534" s="24" t="s">
        <v>6421</v>
      </c>
    </row>
    <row r="535" spans="1:8" ht="25.5">
      <c r="A535" s="24"/>
      <c r="B535" s="24" t="s">
        <v>6753</v>
      </c>
      <c r="C535" s="24" t="s">
        <v>2143</v>
      </c>
      <c r="D535" s="24"/>
      <c r="E535" s="273">
        <v>3.6</v>
      </c>
      <c r="F535" s="24" t="s">
        <v>6754</v>
      </c>
      <c r="G535" s="24" t="s">
        <v>6755</v>
      </c>
      <c r="H535" s="24" t="s">
        <v>6421</v>
      </c>
    </row>
    <row r="536" spans="1:8" ht="25.5">
      <c r="A536" s="24"/>
      <c r="B536" s="24" t="s">
        <v>6753</v>
      </c>
      <c r="C536" s="24" t="s">
        <v>2143</v>
      </c>
      <c r="D536" s="24"/>
      <c r="E536" s="273">
        <v>1.7</v>
      </c>
      <c r="F536" s="24" t="s">
        <v>6754</v>
      </c>
      <c r="G536" s="24" t="s">
        <v>6755</v>
      </c>
      <c r="H536" s="24" t="s">
        <v>6421</v>
      </c>
    </row>
    <row r="537" spans="1:8" ht="25.5">
      <c r="A537" s="24"/>
      <c r="B537" s="24" t="s">
        <v>6756</v>
      </c>
      <c r="C537" s="24" t="s">
        <v>2143</v>
      </c>
      <c r="D537" s="24"/>
      <c r="E537" s="273">
        <v>4</v>
      </c>
      <c r="F537" s="24" t="s">
        <v>6754</v>
      </c>
      <c r="G537" s="24" t="s">
        <v>6755</v>
      </c>
      <c r="H537" s="24" t="s">
        <v>6421</v>
      </c>
    </row>
    <row r="538" spans="1:8" ht="25.5">
      <c r="A538" s="24"/>
      <c r="B538" s="24" t="s">
        <v>6757</v>
      </c>
      <c r="C538" s="24" t="s">
        <v>2143</v>
      </c>
      <c r="D538" s="24"/>
      <c r="E538" s="273">
        <v>2.1</v>
      </c>
      <c r="F538" s="24" t="s">
        <v>6754</v>
      </c>
      <c r="G538" s="24" t="s">
        <v>6755</v>
      </c>
      <c r="H538" s="24" t="s">
        <v>6421</v>
      </c>
    </row>
    <row r="539" spans="1:8" ht="25.5">
      <c r="A539" s="24"/>
      <c r="B539" s="24" t="s">
        <v>6758</v>
      </c>
      <c r="C539" s="24" t="s">
        <v>2143</v>
      </c>
      <c r="D539" s="24"/>
      <c r="E539" s="273">
        <v>2.7</v>
      </c>
      <c r="F539" s="24" t="s">
        <v>6759</v>
      </c>
      <c r="G539" s="24" t="s">
        <v>6760</v>
      </c>
      <c r="H539" s="24" t="s">
        <v>6421</v>
      </c>
    </row>
    <row r="540" spans="1:8" ht="25.5">
      <c r="A540" s="24"/>
      <c r="B540" s="24" t="s">
        <v>6761</v>
      </c>
      <c r="C540" s="24" t="s">
        <v>2143</v>
      </c>
      <c r="D540" s="24"/>
      <c r="E540" s="273">
        <v>3.6</v>
      </c>
      <c r="F540" s="24" t="s">
        <v>6759</v>
      </c>
      <c r="G540" s="24" t="s">
        <v>6760</v>
      </c>
      <c r="H540" s="24" t="s">
        <v>6421</v>
      </c>
    </row>
    <row r="541" spans="1:8" ht="25.5">
      <c r="A541" s="24"/>
      <c r="B541" s="24" t="s">
        <v>6761</v>
      </c>
      <c r="C541" s="24" t="s">
        <v>2143</v>
      </c>
      <c r="D541" s="24"/>
      <c r="E541" s="273">
        <v>0.5</v>
      </c>
      <c r="F541" s="24" t="s">
        <v>6759</v>
      </c>
      <c r="G541" s="24" t="s">
        <v>6760</v>
      </c>
      <c r="H541" s="24" t="s">
        <v>6421</v>
      </c>
    </row>
    <row r="542" spans="1:8" ht="38.25">
      <c r="A542" s="24"/>
      <c r="B542" s="24" t="s">
        <v>6762</v>
      </c>
      <c r="C542" s="24" t="s">
        <v>2143</v>
      </c>
      <c r="D542" s="24"/>
      <c r="E542" s="273">
        <v>55</v>
      </c>
      <c r="F542" s="24" t="s">
        <v>6763</v>
      </c>
      <c r="G542" s="24" t="s">
        <v>6764</v>
      </c>
      <c r="H542" s="24" t="s">
        <v>6421</v>
      </c>
    </row>
    <row r="543" spans="1:8" ht="25.5">
      <c r="A543" s="24"/>
      <c r="B543" s="24" t="s">
        <v>6765</v>
      </c>
      <c r="C543" s="24" t="s">
        <v>2143</v>
      </c>
      <c r="D543" s="24"/>
      <c r="E543" s="273">
        <v>10</v>
      </c>
      <c r="F543" s="24" t="s">
        <v>6766</v>
      </c>
      <c r="G543" s="24" t="s">
        <v>6767</v>
      </c>
      <c r="H543" s="24" t="s">
        <v>6421</v>
      </c>
    </row>
    <row r="544" spans="1:8" ht="25.5">
      <c r="A544" s="24"/>
      <c r="B544" s="24" t="s">
        <v>6768</v>
      </c>
      <c r="C544" s="24" t="s">
        <v>2143</v>
      </c>
      <c r="D544" s="24"/>
      <c r="E544" s="273">
        <v>7.8</v>
      </c>
      <c r="F544" s="24" t="s">
        <v>6769</v>
      </c>
      <c r="G544" s="24" t="s">
        <v>6770</v>
      </c>
      <c r="H544" s="24" t="s">
        <v>6176</v>
      </c>
    </row>
    <row r="545" spans="1:8" ht="51">
      <c r="A545" s="24"/>
      <c r="B545" s="24" t="s">
        <v>6771</v>
      </c>
      <c r="C545" s="24" t="s">
        <v>2143</v>
      </c>
      <c r="D545" s="24"/>
      <c r="E545" s="273">
        <v>15.9</v>
      </c>
      <c r="F545" s="24" t="s">
        <v>6772</v>
      </c>
      <c r="G545" s="24" t="s">
        <v>6375</v>
      </c>
      <c r="H545" s="24" t="s">
        <v>6773</v>
      </c>
    </row>
    <row r="546" spans="1:8" ht="25.5">
      <c r="A546" s="24"/>
      <c r="B546" s="24" t="s">
        <v>6774</v>
      </c>
      <c r="C546" s="24" t="s">
        <v>2143</v>
      </c>
      <c r="D546" s="24"/>
      <c r="E546" s="273">
        <v>0.9</v>
      </c>
      <c r="F546" s="24" t="s">
        <v>6775</v>
      </c>
      <c r="G546" s="24" t="s">
        <v>6230</v>
      </c>
      <c r="H546" s="24" t="s">
        <v>6421</v>
      </c>
    </row>
    <row r="547" spans="1:8" ht="25.5">
      <c r="A547" s="24"/>
      <c r="B547" s="24" t="s">
        <v>6776</v>
      </c>
      <c r="C547" s="24" t="s">
        <v>2143</v>
      </c>
      <c r="D547" s="24"/>
      <c r="E547" s="273">
        <v>5.2</v>
      </c>
      <c r="F547" s="24" t="s">
        <v>6232</v>
      </c>
      <c r="G547" s="24" t="s">
        <v>6777</v>
      </c>
      <c r="H547" s="24" t="s">
        <v>6421</v>
      </c>
    </row>
    <row r="548" spans="1:8" ht="63.75">
      <c r="A548" s="24"/>
      <c r="B548" s="24" t="s">
        <v>6778</v>
      </c>
      <c r="C548" s="24" t="s">
        <v>2143</v>
      </c>
      <c r="D548" s="24"/>
      <c r="E548" s="273">
        <v>145.4</v>
      </c>
      <c r="F548" s="24" t="s">
        <v>6907</v>
      </c>
      <c r="G548" s="24" t="s">
        <v>6779</v>
      </c>
      <c r="H548" s="24" t="s">
        <v>6780</v>
      </c>
    </row>
    <row r="549" spans="1:8" ht="25.5">
      <c r="A549" s="24"/>
      <c r="B549" s="24" t="s">
        <v>6781</v>
      </c>
      <c r="C549" s="24" t="s">
        <v>2143</v>
      </c>
      <c r="D549" s="24"/>
      <c r="E549" s="273">
        <v>45</v>
      </c>
      <c r="F549" s="24" t="s">
        <v>6908</v>
      </c>
      <c r="G549" s="24" t="s">
        <v>5824</v>
      </c>
      <c r="H549" s="24" t="s">
        <v>6782</v>
      </c>
    </row>
    <row r="550" spans="1:8" ht="25.5">
      <c r="A550" s="24"/>
      <c r="B550" s="24" t="s">
        <v>6783</v>
      </c>
      <c r="C550" s="24" t="s">
        <v>2143</v>
      </c>
      <c r="D550" s="24"/>
      <c r="E550" s="273">
        <v>13</v>
      </c>
      <c r="F550" s="24" t="s">
        <v>6909</v>
      </c>
      <c r="G550" s="24" t="s">
        <v>5824</v>
      </c>
      <c r="H550" s="24" t="s">
        <v>5894</v>
      </c>
    </row>
    <row r="551" spans="1:8" ht="25.5">
      <c r="A551" s="24"/>
      <c r="B551" s="24" t="s">
        <v>6784</v>
      </c>
      <c r="C551" s="24" t="s">
        <v>2143</v>
      </c>
      <c r="D551" s="24"/>
      <c r="E551" s="273">
        <v>5.4</v>
      </c>
      <c r="F551" s="24" t="s">
        <v>6910</v>
      </c>
      <c r="G551" s="24" t="s">
        <v>5824</v>
      </c>
      <c r="H551" s="24" t="s">
        <v>5894</v>
      </c>
    </row>
    <row r="552" spans="1:8" ht="25.5">
      <c r="A552" s="24"/>
      <c r="B552" s="24" t="s">
        <v>6785</v>
      </c>
      <c r="C552" s="24" t="s">
        <v>2143</v>
      </c>
      <c r="D552" s="24"/>
      <c r="E552" s="273">
        <v>2.1</v>
      </c>
      <c r="F552" s="24" t="s">
        <v>6911</v>
      </c>
      <c r="G552" s="24" t="s">
        <v>5824</v>
      </c>
      <c r="H552" s="24" t="s">
        <v>5894</v>
      </c>
    </row>
    <row r="553" spans="1:8" ht="25.5">
      <c r="A553" s="24"/>
      <c r="B553" s="24" t="s">
        <v>6267</v>
      </c>
      <c r="C553" s="24" t="s">
        <v>2143</v>
      </c>
      <c r="D553" s="24"/>
      <c r="E553" s="273">
        <v>3</v>
      </c>
      <c r="F553" s="24" t="s">
        <v>6912</v>
      </c>
      <c r="G553" s="24" t="s">
        <v>5824</v>
      </c>
      <c r="H553" s="24" t="s">
        <v>5894</v>
      </c>
    </row>
    <row r="554" spans="1:8" ht="38.25">
      <c r="A554" s="24"/>
      <c r="B554" s="24" t="s">
        <v>6786</v>
      </c>
      <c r="C554" s="24" t="s">
        <v>2143</v>
      </c>
      <c r="D554" s="24"/>
      <c r="E554" s="273">
        <v>7.5</v>
      </c>
      <c r="F554" s="24" t="s">
        <v>6913</v>
      </c>
      <c r="G554" s="24" t="s">
        <v>5824</v>
      </c>
      <c r="H554" s="24" t="s">
        <v>6355</v>
      </c>
    </row>
    <row r="555" spans="1:8" ht="38.25">
      <c r="A555" s="24"/>
      <c r="B555" s="24" t="s">
        <v>6787</v>
      </c>
      <c r="C555" s="24" t="s">
        <v>2143</v>
      </c>
      <c r="D555" s="24"/>
      <c r="E555" s="273">
        <v>6</v>
      </c>
      <c r="F555" s="24" t="s">
        <v>6914</v>
      </c>
      <c r="G555" s="24" t="s">
        <v>5824</v>
      </c>
      <c r="H555" s="24" t="s">
        <v>5798</v>
      </c>
    </row>
    <row r="556" spans="1:8" ht="38.25">
      <c r="A556" s="24"/>
      <c r="B556" s="24" t="s">
        <v>6788</v>
      </c>
      <c r="C556" s="24" t="s">
        <v>2143</v>
      </c>
      <c r="D556" s="24"/>
      <c r="E556" s="273">
        <v>64</v>
      </c>
      <c r="F556" s="24" t="s">
        <v>6915</v>
      </c>
      <c r="G556" s="24" t="s">
        <v>5976</v>
      </c>
      <c r="H556" s="24" t="s">
        <v>6276</v>
      </c>
    </row>
    <row r="557" spans="1:8" ht="25.5">
      <c r="A557" s="24"/>
      <c r="B557" s="24" t="s">
        <v>6789</v>
      </c>
      <c r="C557" s="24" t="s">
        <v>2143</v>
      </c>
      <c r="D557" s="24"/>
      <c r="E557" s="273">
        <v>2</v>
      </c>
      <c r="F557" s="24" t="s">
        <v>6916</v>
      </c>
      <c r="G557" s="24" t="s">
        <v>6790</v>
      </c>
      <c r="H557" s="24" t="s">
        <v>6276</v>
      </c>
    </row>
    <row r="558" spans="1:8" ht="25.5">
      <c r="A558" s="24"/>
      <c r="B558" s="24" t="s">
        <v>6791</v>
      </c>
      <c r="C558" s="24" t="s">
        <v>2143</v>
      </c>
      <c r="D558" s="24"/>
      <c r="E558" s="273">
        <v>53</v>
      </c>
      <c r="F558" s="24" t="s">
        <v>6917</v>
      </c>
      <c r="G558" s="24" t="s">
        <v>6792</v>
      </c>
      <c r="H558" s="24" t="s">
        <v>6276</v>
      </c>
    </row>
    <row r="559" spans="1:8" ht="25.5">
      <c r="A559" s="24"/>
      <c r="B559" s="24" t="s">
        <v>6774</v>
      </c>
      <c r="C559" s="24" t="s">
        <v>2143</v>
      </c>
      <c r="D559" s="24"/>
      <c r="E559" s="273">
        <v>0.9</v>
      </c>
      <c r="F559" s="24" t="s">
        <v>6918</v>
      </c>
      <c r="G559" s="24" t="s">
        <v>6793</v>
      </c>
      <c r="H559" s="24" t="s">
        <v>6794</v>
      </c>
    </row>
    <row r="560" spans="1:8">
      <c r="A560" s="500"/>
      <c r="B560" s="500" t="s">
        <v>395</v>
      </c>
      <c r="C560" s="501">
        <v>207</v>
      </c>
      <c r="D560" s="500"/>
      <c r="E560" s="502">
        <f>SUM(E353:E559)</f>
        <v>7521.7000000000007</v>
      </c>
      <c r="F560" s="500"/>
      <c r="G560" s="500"/>
      <c r="H560" s="500"/>
    </row>
    <row r="561" spans="1:8" ht="25.5">
      <c r="A561" s="503"/>
      <c r="B561" s="503" t="s">
        <v>6930</v>
      </c>
      <c r="C561" s="504">
        <f>C560+C352+C343+C336+C129+C62</f>
        <v>484</v>
      </c>
      <c r="D561" s="503"/>
      <c r="E561" s="505">
        <f>E560+E352+E343+E336+E129+E62</f>
        <v>89915.4</v>
      </c>
      <c r="F561" s="503"/>
      <c r="G561" s="503"/>
      <c r="H561" s="503"/>
    </row>
    <row r="562" spans="1:8" ht="31.5">
      <c r="A562" s="506"/>
      <c r="B562" s="506" t="s">
        <v>397</v>
      </c>
      <c r="C562" s="507">
        <f>C561+C57</f>
        <v>517</v>
      </c>
      <c r="D562" s="506"/>
      <c r="E562" s="508">
        <f>E561+E57</f>
        <v>221611.5</v>
      </c>
      <c r="F562" s="506"/>
      <c r="G562" s="506"/>
      <c r="H562" s="506"/>
    </row>
    <row r="564" spans="1:8">
      <c r="A564" s="12" t="s">
        <v>6919</v>
      </c>
    </row>
  </sheetData>
  <mergeCells count="4">
    <mergeCell ref="A58:H58"/>
    <mergeCell ref="A8:H8"/>
    <mergeCell ref="A1:H1"/>
    <mergeCell ref="A2:H2"/>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J570"/>
  <sheetViews>
    <sheetView zoomScale="90" zoomScaleNormal="90" workbookViewId="0">
      <selection activeCell="A36" sqref="A36:H36"/>
    </sheetView>
  </sheetViews>
  <sheetFormatPr defaultRowHeight="12.75"/>
  <cols>
    <col min="1" max="1" width="5.7109375" style="12" bestFit="1" customWidth="1"/>
    <col min="2" max="2" width="33" style="12" customWidth="1"/>
    <col min="3" max="3" width="27.85546875" style="12" customWidth="1"/>
    <col min="4" max="4" width="27.28515625" style="12" customWidth="1"/>
    <col min="5" max="5" width="21.140625" style="272" customWidth="1"/>
    <col min="6" max="6" width="30.7109375" style="12" customWidth="1"/>
    <col min="7" max="7" width="28.85546875" style="28" customWidth="1"/>
    <col min="8" max="8" width="21.42578125" style="28" customWidth="1"/>
    <col min="9" max="16384" width="9.140625" style="12"/>
  </cols>
  <sheetData>
    <row r="1" spans="1:10">
      <c r="A1" s="352" t="s">
        <v>7365</v>
      </c>
      <c r="B1" s="352"/>
      <c r="C1" s="352"/>
      <c r="D1" s="352"/>
      <c r="E1" s="352"/>
      <c r="F1" s="352"/>
      <c r="G1" s="352"/>
      <c r="H1" s="352"/>
    </row>
    <row r="2" spans="1:10">
      <c r="A2" s="353" t="s">
        <v>387</v>
      </c>
      <c r="B2" s="353"/>
      <c r="C2" s="353"/>
      <c r="D2" s="353"/>
      <c r="E2" s="353"/>
      <c r="F2" s="353"/>
      <c r="G2" s="353"/>
      <c r="H2" s="353"/>
    </row>
    <row r="3" spans="1:10" ht="13.5" thickBot="1">
      <c r="A3" s="13"/>
      <c r="B3" s="13"/>
      <c r="C3" s="13"/>
      <c r="D3" s="13"/>
      <c r="E3" s="269"/>
      <c r="F3" s="13"/>
      <c r="G3" s="211"/>
      <c r="H3" s="211"/>
    </row>
    <row r="4" spans="1:10" ht="63.75">
      <c r="A4" s="121" t="s">
        <v>3</v>
      </c>
      <c r="B4" s="21" t="s">
        <v>4</v>
      </c>
      <c r="C4" s="21" t="s">
        <v>5</v>
      </c>
      <c r="D4" s="309" t="s">
        <v>0</v>
      </c>
      <c r="E4" s="309" t="s">
        <v>1</v>
      </c>
      <c r="F4" s="22" t="s">
        <v>6</v>
      </c>
      <c r="G4" s="274" t="s">
        <v>7</v>
      </c>
      <c r="H4" s="274" t="s">
        <v>8</v>
      </c>
    </row>
    <row r="5" spans="1:10">
      <c r="A5" s="15"/>
      <c r="B5" s="16"/>
      <c r="C5" s="16"/>
      <c r="D5" s="310"/>
      <c r="E5" s="310"/>
      <c r="F5" s="17"/>
      <c r="G5" s="213"/>
      <c r="H5" s="213"/>
    </row>
    <row r="6" spans="1:10" ht="13.5" thickBot="1">
      <c r="A6" s="18"/>
      <c r="B6" s="19"/>
      <c r="C6" s="19"/>
      <c r="D6" s="311"/>
      <c r="E6" s="311"/>
      <c r="F6" s="20"/>
      <c r="G6" s="214"/>
      <c r="H6" s="214"/>
    </row>
    <row r="7" spans="1:10">
      <c r="A7" s="21">
        <v>1</v>
      </c>
      <c r="B7" s="22">
        <v>2</v>
      </c>
      <c r="C7" s="22">
        <v>3</v>
      </c>
      <c r="D7" s="22">
        <v>4</v>
      </c>
      <c r="E7" s="22">
        <v>5</v>
      </c>
      <c r="F7" s="22">
        <v>6</v>
      </c>
      <c r="G7" s="215">
        <v>7</v>
      </c>
      <c r="H7" s="215">
        <v>8</v>
      </c>
    </row>
    <row r="8" spans="1:10">
      <c r="A8" s="451" t="s">
        <v>386</v>
      </c>
      <c r="B8" s="452"/>
      <c r="C8" s="452"/>
      <c r="D8" s="452"/>
      <c r="E8" s="452"/>
      <c r="F8" s="452"/>
      <c r="G8" s="452"/>
      <c r="H8" s="453"/>
    </row>
    <row r="9" spans="1:10" ht="63.75">
      <c r="A9" s="24" t="s">
        <v>2149</v>
      </c>
      <c r="B9" s="24" t="s">
        <v>7333</v>
      </c>
      <c r="C9" s="6" t="s">
        <v>7334</v>
      </c>
      <c r="D9" s="24"/>
      <c r="E9" s="271">
        <v>4525.5200000000004</v>
      </c>
      <c r="F9" s="24" t="s">
        <v>6933</v>
      </c>
      <c r="G9" s="24" t="s">
        <v>6934</v>
      </c>
      <c r="H9" s="24" t="s">
        <v>7335</v>
      </c>
      <c r="J9" s="28"/>
    </row>
    <row r="10" spans="1:10">
      <c r="A10" s="326"/>
      <c r="B10" s="326" t="s">
        <v>384</v>
      </c>
      <c r="C10" s="457">
        <v>1</v>
      </c>
      <c r="D10" s="326"/>
      <c r="E10" s="456">
        <f>SUM(E9)</f>
        <v>4525.5200000000004</v>
      </c>
      <c r="F10" s="326"/>
      <c r="G10" s="326"/>
      <c r="H10" s="326"/>
      <c r="I10" s="28"/>
      <c r="J10" s="28"/>
    </row>
    <row r="11" spans="1:10" ht="25.5">
      <c r="A11" s="24" t="s">
        <v>2149</v>
      </c>
      <c r="B11" s="24" t="s">
        <v>6935</v>
      </c>
      <c r="C11" s="6" t="s">
        <v>361</v>
      </c>
      <c r="D11" s="24" t="s">
        <v>366</v>
      </c>
      <c r="E11" s="268">
        <v>1110.2</v>
      </c>
      <c r="F11" s="24" t="s">
        <v>6933</v>
      </c>
      <c r="G11" s="24" t="s">
        <v>6936</v>
      </c>
      <c r="H11" s="24" t="s">
        <v>6937</v>
      </c>
      <c r="I11" s="28"/>
      <c r="J11" s="28"/>
    </row>
    <row r="12" spans="1:10">
      <c r="A12" s="327"/>
      <c r="B12" s="327" t="s">
        <v>365</v>
      </c>
      <c r="C12" s="331">
        <v>1</v>
      </c>
      <c r="D12" s="327"/>
      <c r="E12" s="458">
        <f>SUM(E11)</f>
        <v>1110.2</v>
      </c>
      <c r="F12" s="327"/>
      <c r="G12" s="327"/>
      <c r="H12" s="327"/>
      <c r="I12" s="28"/>
      <c r="J12" s="28"/>
    </row>
    <row r="13" spans="1:10" ht="25.5">
      <c r="A13" s="326"/>
      <c r="B13" s="326" t="s">
        <v>7336</v>
      </c>
      <c r="C13" s="457">
        <f>C12</f>
        <v>1</v>
      </c>
      <c r="D13" s="457"/>
      <c r="E13" s="514">
        <f>E12</f>
        <v>1110.2</v>
      </c>
      <c r="F13" s="326"/>
      <c r="G13" s="326"/>
      <c r="H13" s="326"/>
      <c r="I13" s="28"/>
      <c r="J13" s="28"/>
    </row>
    <row r="14" spans="1:10" ht="25.5">
      <c r="A14" s="24" t="s">
        <v>2149</v>
      </c>
      <c r="B14" s="24" t="s">
        <v>6938</v>
      </c>
      <c r="C14" s="6" t="s">
        <v>373</v>
      </c>
      <c r="D14" s="24" t="s">
        <v>376</v>
      </c>
      <c r="E14" s="268">
        <v>30</v>
      </c>
      <c r="F14" s="24" t="s">
        <v>6939</v>
      </c>
      <c r="G14" s="24" t="s">
        <v>6940</v>
      </c>
      <c r="H14" s="24" t="s">
        <v>6941</v>
      </c>
      <c r="I14" s="28"/>
      <c r="J14" s="28"/>
    </row>
    <row r="15" spans="1:10">
      <c r="A15" s="547"/>
      <c r="B15" s="547" t="s">
        <v>7337</v>
      </c>
      <c r="C15" s="527">
        <v>1</v>
      </c>
      <c r="D15" s="547"/>
      <c r="E15" s="548">
        <f>SUM(E14)</f>
        <v>30</v>
      </c>
      <c r="F15" s="547"/>
      <c r="G15" s="547"/>
      <c r="H15" s="547"/>
      <c r="I15" s="28"/>
      <c r="J15" s="28"/>
    </row>
    <row r="16" spans="1:10" ht="25.5">
      <c r="A16" s="326"/>
      <c r="B16" s="326" t="s">
        <v>2129</v>
      </c>
      <c r="C16" s="457">
        <f>SUM(C15)</f>
        <v>1</v>
      </c>
      <c r="D16" s="457"/>
      <c r="E16" s="514">
        <f>SUM(E15)</f>
        <v>30</v>
      </c>
      <c r="F16" s="326"/>
      <c r="G16" s="326"/>
      <c r="H16" s="326"/>
      <c r="I16" s="28"/>
      <c r="J16" s="28"/>
    </row>
    <row r="17" spans="1:10" ht="25.5">
      <c r="A17" s="24" t="s">
        <v>2149</v>
      </c>
      <c r="B17" s="24" t="s">
        <v>6942</v>
      </c>
      <c r="C17" s="6" t="s">
        <v>382</v>
      </c>
      <c r="D17" s="24"/>
      <c r="E17" s="268">
        <v>130.19999999999999</v>
      </c>
      <c r="F17" s="24" t="s">
        <v>6943</v>
      </c>
      <c r="G17" s="24" t="s">
        <v>18</v>
      </c>
      <c r="H17" s="24" t="s">
        <v>6944</v>
      </c>
      <c r="I17" s="28"/>
      <c r="J17" s="28"/>
    </row>
    <row r="18" spans="1:10">
      <c r="A18" s="24" t="s">
        <v>5602</v>
      </c>
      <c r="B18" s="24" t="s">
        <v>6945</v>
      </c>
      <c r="C18" s="6" t="s">
        <v>382</v>
      </c>
      <c r="D18" s="24"/>
      <c r="E18" s="268">
        <v>22.5</v>
      </c>
      <c r="F18" s="24" t="s">
        <v>6946</v>
      </c>
      <c r="G18" s="24" t="s">
        <v>6947</v>
      </c>
      <c r="H18" s="24" t="s">
        <v>6948</v>
      </c>
      <c r="I18" s="28"/>
      <c r="J18" s="28"/>
    </row>
    <row r="19" spans="1:10" ht="25.5">
      <c r="A19" s="24" t="s">
        <v>5606</v>
      </c>
      <c r="B19" s="24" t="s">
        <v>6949</v>
      </c>
      <c r="C19" s="6" t="s">
        <v>382</v>
      </c>
      <c r="D19" s="24"/>
      <c r="E19" s="268">
        <v>53</v>
      </c>
      <c r="F19" s="24" t="s">
        <v>6933</v>
      </c>
      <c r="G19" s="24" t="s">
        <v>6950</v>
      </c>
      <c r="H19" s="24" t="s">
        <v>6951</v>
      </c>
      <c r="I19" s="28"/>
      <c r="J19" s="28"/>
    </row>
    <row r="20" spans="1:10" ht="25.5">
      <c r="A20" s="326"/>
      <c r="B20" s="326" t="s">
        <v>1251</v>
      </c>
      <c r="C20" s="457">
        <v>3</v>
      </c>
      <c r="D20" s="326"/>
      <c r="E20" s="456">
        <f>SUM(E17:E19)</f>
        <v>205.7</v>
      </c>
      <c r="F20" s="326"/>
      <c r="G20" s="326"/>
      <c r="H20" s="326"/>
      <c r="I20" s="28"/>
      <c r="J20" s="28"/>
    </row>
    <row r="21" spans="1:10" ht="25.5">
      <c r="A21" s="24" t="s">
        <v>2149</v>
      </c>
      <c r="B21" s="24" t="s">
        <v>7338</v>
      </c>
      <c r="C21" s="6" t="s">
        <v>2594</v>
      </c>
      <c r="D21" s="24"/>
      <c r="E21" s="268">
        <v>6.5</v>
      </c>
      <c r="F21" s="24" t="s">
        <v>6952</v>
      </c>
      <c r="G21" s="24" t="s">
        <v>6953</v>
      </c>
      <c r="H21" s="24" t="s">
        <v>6944</v>
      </c>
      <c r="I21" s="28"/>
      <c r="J21" s="28"/>
    </row>
    <row r="22" spans="1:10" ht="25.5">
      <c r="A22" s="326"/>
      <c r="B22" s="326" t="s">
        <v>7339</v>
      </c>
      <c r="C22" s="457">
        <v>1</v>
      </c>
      <c r="D22" s="326"/>
      <c r="E22" s="456">
        <v>6.5</v>
      </c>
      <c r="F22" s="326"/>
      <c r="G22" s="326"/>
      <c r="H22" s="326"/>
      <c r="I22" s="28"/>
      <c r="J22" s="28"/>
    </row>
    <row r="23" spans="1:10" ht="25.5">
      <c r="A23" s="24" t="s">
        <v>2149</v>
      </c>
      <c r="B23" s="24" t="s">
        <v>6954</v>
      </c>
      <c r="C23" s="6" t="s">
        <v>7340</v>
      </c>
      <c r="D23" s="24"/>
      <c r="E23" s="268">
        <v>39.5</v>
      </c>
      <c r="F23" s="24" t="s">
        <v>6946</v>
      </c>
      <c r="G23" s="24" t="s">
        <v>6955</v>
      </c>
      <c r="H23" s="24" t="s">
        <v>6944</v>
      </c>
      <c r="I23" s="28"/>
      <c r="J23" s="28"/>
    </row>
    <row r="24" spans="1:10" ht="25.5">
      <c r="A24" s="326"/>
      <c r="B24" s="326" t="s">
        <v>7341</v>
      </c>
      <c r="C24" s="457">
        <v>1</v>
      </c>
      <c r="D24" s="326"/>
      <c r="E24" s="456">
        <v>39.5</v>
      </c>
      <c r="F24" s="326"/>
      <c r="G24" s="326"/>
      <c r="H24" s="326"/>
      <c r="I24" s="28"/>
      <c r="J24" s="28"/>
    </row>
    <row r="25" spans="1:10" ht="51">
      <c r="A25" s="24" t="s">
        <v>2149</v>
      </c>
      <c r="B25" s="24" t="s">
        <v>6956</v>
      </c>
      <c r="C25" s="24" t="s">
        <v>385</v>
      </c>
      <c r="D25" s="24"/>
      <c r="E25" s="268">
        <v>16.899999999999999</v>
      </c>
      <c r="F25" s="24" t="s">
        <v>6946</v>
      </c>
      <c r="G25" s="24" t="s">
        <v>6957</v>
      </c>
      <c r="H25" s="24" t="s">
        <v>7343</v>
      </c>
      <c r="J25" s="28"/>
    </row>
    <row r="26" spans="1:10" ht="51">
      <c r="A26" s="24" t="s">
        <v>5602</v>
      </c>
      <c r="B26" s="24" t="s">
        <v>6960</v>
      </c>
      <c r="C26" s="24" t="s">
        <v>385</v>
      </c>
      <c r="D26" s="24"/>
      <c r="E26" s="268">
        <v>14.6</v>
      </c>
      <c r="F26" s="24" t="s">
        <v>6943</v>
      </c>
      <c r="G26" s="24" t="s">
        <v>6961</v>
      </c>
      <c r="H26" s="24" t="s">
        <v>7344</v>
      </c>
      <c r="J26" s="28"/>
    </row>
    <row r="27" spans="1:10" ht="76.5">
      <c r="A27" s="24" t="s">
        <v>5606</v>
      </c>
      <c r="B27" s="24" t="s">
        <v>6962</v>
      </c>
      <c r="C27" s="24" t="s">
        <v>385</v>
      </c>
      <c r="D27" s="24"/>
      <c r="E27" s="268">
        <v>194</v>
      </c>
      <c r="F27" s="24" t="s">
        <v>6963</v>
      </c>
      <c r="G27" s="24" t="s">
        <v>6964</v>
      </c>
      <c r="H27" s="24" t="s">
        <v>7345</v>
      </c>
      <c r="J27" s="28"/>
    </row>
    <row r="28" spans="1:10" ht="76.5">
      <c r="A28" s="24" t="s">
        <v>2682</v>
      </c>
      <c r="B28" s="24" t="s">
        <v>6966</v>
      </c>
      <c r="C28" s="24" t="s">
        <v>385</v>
      </c>
      <c r="D28" s="24"/>
      <c r="E28" s="268">
        <v>46.1</v>
      </c>
      <c r="F28" s="24" t="s">
        <v>6946</v>
      </c>
      <c r="G28" s="24" t="s">
        <v>6967</v>
      </c>
      <c r="H28" s="24" t="s">
        <v>7345</v>
      </c>
      <c r="J28" s="28"/>
    </row>
    <row r="29" spans="1:10" ht="25.5">
      <c r="A29" s="24" t="s">
        <v>5613</v>
      </c>
      <c r="B29" s="24" t="s">
        <v>6968</v>
      </c>
      <c r="C29" s="24" t="s">
        <v>385</v>
      </c>
      <c r="D29" s="24"/>
      <c r="E29" s="268">
        <v>150</v>
      </c>
      <c r="F29" s="24" t="s">
        <v>6933</v>
      </c>
      <c r="G29" s="24" t="s">
        <v>7342</v>
      </c>
      <c r="H29" s="24" t="s">
        <v>6969</v>
      </c>
      <c r="I29" s="28"/>
      <c r="J29" s="28"/>
    </row>
    <row r="30" spans="1:10" ht="25.5">
      <c r="A30" s="24" t="s">
        <v>5341</v>
      </c>
      <c r="B30" s="24" t="s">
        <v>6970</v>
      </c>
      <c r="C30" s="24" t="s">
        <v>385</v>
      </c>
      <c r="D30" s="24"/>
      <c r="E30" s="268">
        <v>140.9</v>
      </c>
      <c r="F30" s="24" t="s">
        <v>6933</v>
      </c>
      <c r="G30" s="24" t="s">
        <v>6971</v>
      </c>
      <c r="H30" s="24" t="s">
        <v>6958</v>
      </c>
      <c r="I30" s="28"/>
      <c r="J30" s="28"/>
    </row>
    <row r="31" spans="1:10" ht="76.5">
      <c r="A31" s="24" t="s">
        <v>5344</v>
      </c>
      <c r="B31" s="24" t="s">
        <v>6972</v>
      </c>
      <c r="C31" s="24" t="s">
        <v>385</v>
      </c>
      <c r="D31" s="24"/>
      <c r="E31" s="271">
        <v>769.23</v>
      </c>
      <c r="F31" s="24" t="s">
        <v>6933</v>
      </c>
      <c r="G31" s="24" t="s">
        <v>6936</v>
      </c>
      <c r="H31" s="24" t="s">
        <v>7346</v>
      </c>
      <c r="J31" s="28"/>
    </row>
    <row r="32" spans="1:10" ht="51">
      <c r="A32" s="24" t="s">
        <v>6973</v>
      </c>
      <c r="B32" s="24" t="s">
        <v>6974</v>
      </c>
      <c r="C32" s="24" t="s">
        <v>385</v>
      </c>
      <c r="D32" s="24"/>
      <c r="E32" s="268">
        <v>240</v>
      </c>
      <c r="F32" s="24" t="s">
        <v>6939</v>
      </c>
      <c r="G32" s="24" t="s">
        <v>6940</v>
      </c>
      <c r="H32" s="24" t="s">
        <v>6965</v>
      </c>
      <c r="I32" s="28"/>
      <c r="J32" s="28"/>
    </row>
    <row r="33" spans="1:10" ht="76.5">
      <c r="A33" s="24" t="s">
        <v>2421</v>
      </c>
      <c r="B33" s="24" t="s">
        <v>6975</v>
      </c>
      <c r="C33" s="24" t="s">
        <v>385</v>
      </c>
      <c r="D33" s="24"/>
      <c r="E33" s="271">
        <v>360</v>
      </c>
      <c r="F33" s="24" t="s">
        <v>6976</v>
      </c>
      <c r="G33" s="24" t="s">
        <v>6940</v>
      </c>
      <c r="H33" s="24" t="s">
        <v>7347</v>
      </c>
      <c r="J33" s="28"/>
    </row>
    <row r="34" spans="1:10" ht="38.25">
      <c r="A34" s="326"/>
      <c r="B34" s="326" t="s">
        <v>2130</v>
      </c>
      <c r="C34" s="457">
        <v>9</v>
      </c>
      <c r="D34" s="326"/>
      <c r="E34" s="456">
        <f>SUM(E25:E33)</f>
        <v>1931.73</v>
      </c>
      <c r="F34" s="326"/>
      <c r="G34" s="326"/>
      <c r="H34" s="326"/>
      <c r="I34" s="28"/>
      <c r="J34" s="28"/>
    </row>
    <row r="35" spans="1:10" ht="25.5">
      <c r="A35" s="329"/>
      <c r="B35" s="329" t="s">
        <v>7348</v>
      </c>
      <c r="C35" s="465">
        <f>C34+C24+C22+C20+C16+C13+C10</f>
        <v>17</v>
      </c>
      <c r="D35" s="465"/>
      <c r="E35" s="515">
        <f>E34+E24+E22+E20+E16+E13+E10</f>
        <v>7849.1500000000005</v>
      </c>
      <c r="F35" s="329"/>
      <c r="G35" s="329"/>
      <c r="H35" s="329"/>
      <c r="I35" s="28"/>
      <c r="J35" s="28"/>
    </row>
    <row r="36" spans="1:10">
      <c r="A36" s="369" t="s">
        <v>2932</v>
      </c>
      <c r="B36" s="369"/>
      <c r="C36" s="369"/>
      <c r="D36" s="369"/>
      <c r="E36" s="369"/>
      <c r="F36" s="369"/>
      <c r="G36" s="369"/>
      <c r="H36" s="369"/>
      <c r="I36" s="28"/>
      <c r="J36" s="28"/>
    </row>
    <row r="37" spans="1:10" ht="25.5">
      <c r="A37" s="24" t="s">
        <v>2149</v>
      </c>
      <c r="B37" s="24" t="s">
        <v>6977</v>
      </c>
      <c r="C37" s="24" t="s">
        <v>389</v>
      </c>
      <c r="D37" s="24"/>
      <c r="E37" s="268">
        <v>115</v>
      </c>
      <c r="F37" s="24" t="s">
        <v>6978</v>
      </c>
      <c r="G37" s="24" t="s">
        <v>6979</v>
      </c>
      <c r="H37" s="24" t="s">
        <v>6959</v>
      </c>
      <c r="J37" s="28"/>
    </row>
    <row r="38" spans="1:10" ht="25.5">
      <c r="A38" s="24" t="s">
        <v>5602</v>
      </c>
      <c r="B38" s="24" t="s">
        <v>6980</v>
      </c>
      <c r="C38" s="24" t="s">
        <v>389</v>
      </c>
      <c r="D38" s="24"/>
      <c r="E38" s="268">
        <v>137.1</v>
      </c>
      <c r="F38" s="24" t="s">
        <v>6933</v>
      </c>
      <c r="G38" s="24" t="s">
        <v>6971</v>
      </c>
      <c r="H38" s="24" t="s">
        <v>6959</v>
      </c>
      <c r="J38" s="28"/>
    </row>
    <row r="39" spans="1:10" ht="25.5">
      <c r="A39" s="24" t="s">
        <v>5606</v>
      </c>
      <c r="B39" s="24" t="s">
        <v>6981</v>
      </c>
      <c r="C39" s="24" t="s">
        <v>389</v>
      </c>
      <c r="D39" s="24"/>
      <c r="E39" s="268">
        <v>1214.99</v>
      </c>
      <c r="F39" s="24" t="s">
        <v>6982</v>
      </c>
      <c r="G39" s="24" t="s">
        <v>6983</v>
      </c>
      <c r="H39" s="24" t="s">
        <v>6984</v>
      </c>
      <c r="J39" s="28"/>
    </row>
    <row r="40" spans="1:10" ht="25.5">
      <c r="A40" s="24" t="s">
        <v>2682</v>
      </c>
      <c r="B40" s="24" t="s">
        <v>6985</v>
      </c>
      <c r="C40" s="24" t="s">
        <v>389</v>
      </c>
      <c r="D40" s="24"/>
      <c r="E40" s="268">
        <v>1184.51</v>
      </c>
      <c r="F40" s="24" t="s">
        <v>6933</v>
      </c>
      <c r="G40" s="24" t="s">
        <v>6986</v>
      </c>
      <c r="H40" s="24" t="s">
        <v>6987</v>
      </c>
      <c r="J40" s="28"/>
    </row>
    <row r="41" spans="1:10" ht="25.5">
      <c r="A41" s="326"/>
      <c r="B41" s="326" t="s">
        <v>390</v>
      </c>
      <c r="C41" s="326">
        <v>4</v>
      </c>
      <c r="D41" s="326"/>
      <c r="E41" s="456">
        <f>SUM(E37:E40)</f>
        <v>2651.6</v>
      </c>
      <c r="F41" s="326"/>
      <c r="G41" s="326"/>
      <c r="H41" s="326"/>
      <c r="I41" s="28"/>
      <c r="J41" s="28"/>
    </row>
    <row r="42" spans="1:10" ht="51">
      <c r="A42" s="24" t="s">
        <v>2149</v>
      </c>
      <c r="B42" s="24" t="s">
        <v>6988</v>
      </c>
      <c r="C42" s="24" t="s">
        <v>361</v>
      </c>
      <c r="D42" s="24" t="s">
        <v>3209</v>
      </c>
      <c r="E42" s="268">
        <v>4</v>
      </c>
      <c r="F42" s="24" t="s">
        <v>6978</v>
      </c>
      <c r="G42" s="24" t="s">
        <v>6989</v>
      </c>
      <c r="H42" s="24" t="s">
        <v>6990</v>
      </c>
      <c r="I42" s="28"/>
      <c r="J42" s="28"/>
    </row>
    <row r="43" spans="1:10" ht="51">
      <c r="A43" s="24" t="s">
        <v>5602</v>
      </c>
      <c r="B43" s="24" t="s">
        <v>6991</v>
      </c>
      <c r="C43" s="24" t="s">
        <v>361</v>
      </c>
      <c r="D43" s="24" t="s">
        <v>3209</v>
      </c>
      <c r="E43" s="268">
        <v>2</v>
      </c>
      <c r="F43" s="24" t="s">
        <v>6992</v>
      </c>
      <c r="G43" s="24" t="s">
        <v>6989</v>
      </c>
      <c r="H43" s="24" t="s">
        <v>6990</v>
      </c>
      <c r="I43" s="28"/>
      <c r="J43" s="28"/>
    </row>
    <row r="44" spans="1:10" ht="51">
      <c r="A44" s="24" t="s">
        <v>5606</v>
      </c>
      <c r="B44" s="24" t="s">
        <v>6993</v>
      </c>
      <c r="C44" s="24" t="s">
        <v>361</v>
      </c>
      <c r="D44" s="24" t="s">
        <v>391</v>
      </c>
      <c r="E44" s="268">
        <v>3</v>
      </c>
      <c r="F44" s="24" t="s">
        <v>6992</v>
      </c>
      <c r="G44" s="24" t="s">
        <v>6992</v>
      </c>
      <c r="H44" s="24" t="s">
        <v>6990</v>
      </c>
      <c r="I44" s="28"/>
      <c r="J44" s="28"/>
    </row>
    <row r="45" spans="1:10" ht="51">
      <c r="A45" s="24" t="s">
        <v>2682</v>
      </c>
      <c r="B45" s="24" t="s">
        <v>6994</v>
      </c>
      <c r="C45" s="24" t="s">
        <v>361</v>
      </c>
      <c r="D45" s="24" t="s">
        <v>391</v>
      </c>
      <c r="E45" s="268">
        <v>5</v>
      </c>
      <c r="F45" s="24" t="s">
        <v>6976</v>
      </c>
      <c r="G45" s="24" t="s">
        <v>6940</v>
      </c>
      <c r="H45" s="24" t="s">
        <v>6990</v>
      </c>
      <c r="I45" s="28"/>
      <c r="J45" s="28"/>
    </row>
    <row r="46" spans="1:10" ht="51">
      <c r="A46" s="24" t="s">
        <v>5613</v>
      </c>
      <c r="B46" s="24" t="s">
        <v>6995</v>
      </c>
      <c r="C46" s="24" t="s">
        <v>361</v>
      </c>
      <c r="D46" s="24" t="s">
        <v>391</v>
      </c>
      <c r="E46" s="268">
        <v>6</v>
      </c>
      <c r="F46" s="24" t="s">
        <v>6933</v>
      </c>
      <c r="G46" s="24" t="s">
        <v>6936</v>
      </c>
      <c r="H46" s="24" t="s">
        <v>6990</v>
      </c>
      <c r="I46" s="28"/>
      <c r="J46" s="28"/>
    </row>
    <row r="47" spans="1:10" ht="25.5">
      <c r="A47" s="24" t="s">
        <v>5341</v>
      </c>
      <c r="B47" s="24" t="s">
        <v>7013</v>
      </c>
      <c r="C47" s="24" t="s">
        <v>361</v>
      </c>
      <c r="D47" s="24" t="s">
        <v>391</v>
      </c>
      <c r="E47" s="268">
        <v>1987</v>
      </c>
      <c r="F47" s="24" t="s">
        <v>7014</v>
      </c>
      <c r="G47" s="24" t="s">
        <v>7015</v>
      </c>
      <c r="H47" s="24" t="s">
        <v>7016</v>
      </c>
      <c r="I47" s="28"/>
      <c r="J47" s="28"/>
    </row>
    <row r="48" spans="1:10">
      <c r="A48" s="327"/>
      <c r="B48" s="327" t="s">
        <v>392</v>
      </c>
      <c r="C48" s="327">
        <v>6</v>
      </c>
      <c r="D48" s="327"/>
      <c r="E48" s="458">
        <f>SUM(E42:E47)</f>
        <v>2007</v>
      </c>
      <c r="F48" s="327"/>
      <c r="G48" s="327"/>
      <c r="H48" s="327"/>
      <c r="I48" s="28"/>
      <c r="J48" s="28"/>
    </row>
    <row r="49" spans="1:10" ht="25.5">
      <c r="A49" s="24">
        <v>1</v>
      </c>
      <c r="B49" s="24" t="s">
        <v>1785</v>
      </c>
      <c r="C49" s="24" t="s">
        <v>361</v>
      </c>
      <c r="D49" s="24" t="s">
        <v>1475</v>
      </c>
      <c r="E49" s="268">
        <v>31</v>
      </c>
      <c r="F49" s="24" t="s">
        <v>6976</v>
      </c>
      <c r="G49" s="24" t="s">
        <v>6983</v>
      </c>
      <c r="H49" s="24" t="s">
        <v>6959</v>
      </c>
      <c r="I49" s="28"/>
      <c r="J49" s="28"/>
    </row>
    <row r="50" spans="1:10">
      <c r="A50" s="327"/>
      <c r="B50" s="327" t="s">
        <v>2140</v>
      </c>
      <c r="C50" s="327">
        <v>1</v>
      </c>
      <c r="D50" s="327"/>
      <c r="E50" s="458">
        <f>SUM(E49)</f>
        <v>31</v>
      </c>
      <c r="F50" s="327"/>
      <c r="G50" s="327"/>
      <c r="H50" s="327"/>
      <c r="I50" s="28"/>
      <c r="J50" s="28"/>
    </row>
    <row r="51" spans="1:10" ht="38.25">
      <c r="A51" s="24">
        <v>1</v>
      </c>
      <c r="B51" s="24" t="s">
        <v>6996</v>
      </c>
      <c r="C51" s="24" t="s">
        <v>361</v>
      </c>
      <c r="D51" s="24" t="s">
        <v>362</v>
      </c>
      <c r="E51" s="268">
        <v>80</v>
      </c>
      <c r="F51" s="24" t="s">
        <v>6933</v>
      </c>
      <c r="G51" s="24" t="s">
        <v>6997</v>
      </c>
      <c r="H51" s="24" t="s">
        <v>6998</v>
      </c>
      <c r="I51" s="28"/>
      <c r="J51" s="28"/>
    </row>
    <row r="52" spans="1:10" ht="25.5">
      <c r="A52" s="24">
        <v>2</v>
      </c>
      <c r="B52" s="24" t="s">
        <v>6999</v>
      </c>
      <c r="C52" s="24" t="s">
        <v>361</v>
      </c>
      <c r="D52" s="24" t="s">
        <v>362</v>
      </c>
      <c r="E52" s="268">
        <v>361</v>
      </c>
      <c r="F52" s="24" t="s">
        <v>6933</v>
      </c>
      <c r="G52" s="24" t="s">
        <v>6936</v>
      </c>
      <c r="H52" s="24" t="s">
        <v>7000</v>
      </c>
      <c r="I52" s="28"/>
      <c r="J52" s="28"/>
    </row>
    <row r="53" spans="1:10" ht="63.75">
      <c r="A53" s="24">
        <v>3</v>
      </c>
      <c r="B53" s="24" t="s">
        <v>7009</v>
      </c>
      <c r="C53" s="24" t="s">
        <v>361</v>
      </c>
      <c r="D53" s="24" t="s">
        <v>362</v>
      </c>
      <c r="E53" s="268">
        <v>217</v>
      </c>
      <c r="F53" s="24" t="s">
        <v>6992</v>
      </c>
      <c r="G53" s="24" t="s">
        <v>6989</v>
      </c>
      <c r="H53" s="24" t="s">
        <v>7349</v>
      </c>
      <c r="I53" s="28"/>
      <c r="J53" s="28"/>
    </row>
    <row r="54" spans="1:10" ht="25.5">
      <c r="A54" s="24">
        <v>4</v>
      </c>
      <c r="B54" s="24" t="s">
        <v>7010</v>
      </c>
      <c r="C54" s="24" t="s">
        <v>361</v>
      </c>
      <c r="D54" s="24" t="s">
        <v>362</v>
      </c>
      <c r="E54" s="268">
        <v>100</v>
      </c>
      <c r="F54" s="24" t="s">
        <v>7011</v>
      </c>
      <c r="G54" s="24" t="s">
        <v>6989</v>
      </c>
      <c r="H54" s="24" t="s">
        <v>7012</v>
      </c>
      <c r="I54" s="28"/>
      <c r="J54" s="28"/>
    </row>
    <row r="55" spans="1:10" ht="63.75">
      <c r="A55" s="24">
        <v>5</v>
      </c>
      <c r="B55" s="24" t="s">
        <v>7006</v>
      </c>
      <c r="C55" s="24" t="s">
        <v>361</v>
      </c>
      <c r="D55" s="24" t="s">
        <v>7007</v>
      </c>
      <c r="E55" s="268">
        <v>563.20000000000005</v>
      </c>
      <c r="F55" s="24" t="s">
        <v>6976</v>
      </c>
      <c r="G55" s="24" t="s">
        <v>6940</v>
      </c>
      <c r="H55" s="24" t="s">
        <v>7349</v>
      </c>
      <c r="I55" s="28"/>
      <c r="J55" s="28"/>
    </row>
    <row r="56" spans="1:10">
      <c r="A56" s="327"/>
      <c r="B56" s="327" t="s">
        <v>363</v>
      </c>
      <c r="C56" s="327">
        <v>5</v>
      </c>
      <c r="D56" s="327"/>
      <c r="E56" s="458">
        <f>SUM(E51:E55)</f>
        <v>1321.2</v>
      </c>
      <c r="F56" s="327"/>
      <c r="G56" s="327"/>
      <c r="H56" s="327"/>
      <c r="I56" s="28"/>
      <c r="J56" s="28"/>
    </row>
    <row r="57" spans="1:10" ht="25.5">
      <c r="A57" s="24">
        <v>1</v>
      </c>
      <c r="B57" s="24" t="s">
        <v>7001</v>
      </c>
      <c r="C57" s="24" t="s">
        <v>361</v>
      </c>
      <c r="D57" s="24" t="s">
        <v>7002</v>
      </c>
      <c r="E57" s="268">
        <v>32</v>
      </c>
      <c r="F57" s="24" t="s">
        <v>6992</v>
      </c>
      <c r="G57" s="24" t="s">
        <v>7003</v>
      </c>
      <c r="H57" s="24" t="s">
        <v>7000</v>
      </c>
      <c r="I57" s="28"/>
      <c r="J57" s="28"/>
    </row>
    <row r="58" spans="1:10" ht="25.5">
      <c r="A58" s="24">
        <v>2</v>
      </c>
      <c r="B58" s="24" t="s">
        <v>7004</v>
      </c>
      <c r="C58" s="24" t="s">
        <v>361</v>
      </c>
      <c r="D58" s="24" t="s">
        <v>7002</v>
      </c>
      <c r="E58" s="268">
        <v>470</v>
      </c>
      <c r="F58" s="24" t="s">
        <v>6933</v>
      </c>
      <c r="G58" s="24" t="s">
        <v>7005</v>
      </c>
      <c r="H58" s="24" t="s">
        <v>7000</v>
      </c>
      <c r="I58" s="28"/>
      <c r="J58" s="28"/>
    </row>
    <row r="59" spans="1:10" ht="63.75">
      <c r="A59" s="24">
        <v>3</v>
      </c>
      <c r="B59" s="24" t="s">
        <v>7008</v>
      </c>
      <c r="C59" s="24" t="s">
        <v>361</v>
      </c>
      <c r="D59" s="24" t="s">
        <v>7002</v>
      </c>
      <c r="E59" s="268">
        <v>163</v>
      </c>
      <c r="F59" s="24" t="s">
        <v>6939</v>
      </c>
      <c r="G59" s="24" t="s">
        <v>6940</v>
      </c>
      <c r="H59" s="24" t="s">
        <v>7349</v>
      </c>
      <c r="I59" s="28"/>
      <c r="J59" s="28"/>
    </row>
    <row r="60" spans="1:10">
      <c r="A60" s="327"/>
      <c r="B60" s="327" t="s">
        <v>4370</v>
      </c>
      <c r="C60" s="331">
        <v>3</v>
      </c>
      <c r="D60" s="327"/>
      <c r="E60" s="458">
        <f>SUM(E57:E59)</f>
        <v>665</v>
      </c>
      <c r="F60" s="327"/>
      <c r="G60" s="327"/>
      <c r="H60" s="327"/>
      <c r="I60" s="28"/>
      <c r="J60" s="28"/>
    </row>
    <row r="61" spans="1:10">
      <c r="A61" s="326"/>
      <c r="B61" s="326" t="s">
        <v>731</v>
      </c>
      <c r="C61" s="457">
        <f>C60+C56+C50+C48</f>
        <v>15</v>
      </c>
      <c r="D61" s="457"/>
      <c r="E61" s="514">
        <f>E60+E56+E50+E48</f>
        <v>4024.2</v>
      </c>
      <c r="F61" s="326"/>
      <c r="G61" s="326"/>
      <c r="H61" s="326"/>
      <c r="I61" s="28"/>
      <c r="J61" s="28"/>
    </row>
    <row r="62" spans="1:10" ht="38.25">
      <c r="A62" s="24" t="s">
        <v>2149</v>
      </c>
      <c r="B62" s="24" t="s">
        <v>7017</v>
      </c>
      <c r="C62" s="6" t="s">
        <v>2594</v>
      </c>
      <c r="D62" s="24" t="s">
        <v>2253</v>
      </c>
      <c r="E62" s="268">
        <v>13.7</v>
      </c>
      <c r="F62" s="24" t="s">
        <v>7018</v>
      </c>
      <c r="G62" s="24" t="s">
        <v>7019</v>
      </c>
      <c r="H62" s="24" t="s">
        <v>7020</v>
      </c>
      <c r="I62" s="28"/>
      <c r="J62" s="28"/>
    </row>
    <row r="63" spans="1:10" ht="25.5">
      <c r="A63" s="326"/>
      <c r="B63" s="326" t="s">
        <v>2595</v>
      </c>
      <c r="C63" s="457">
        <v>1</v>
      </c>
      <c r="D63" s="326"/>
      <c r="E63" s="456">
        <v>13.7</v>
      </c>
      <c r="F63" s="326"/>
      <c r="G63" s="326"/>
      <c r="H63" s="326"/>
      <c r="I63" s="28"/>
      <c r="J63" s="28"/>
    </row>
    <row r="64" spans="1:10" ht="38.25">
      <c r="A64" s="24" t="s">
        <v>2149</v>
      </c>
      <c r="B64" s="24" t="s">
        <v>7021</v>
      </c>
      <c r="C64" s="6" t="s">
        <v>373</v>
      </c>
      <c r="D64" s="24" t="s">
        <v>376</v>
      </c>
      <c r="E64" s="268">
        <v>0.6</v>
      </c>
      <c r="F64" s="24" t="s">
        <v>6946</v>
      </c>
      <c r="G64" s="24" t="s">
        <v>6957</v>
      </c>
      <c r="H64" s="24" t="s">
        <v>7022</v>
      </c>
      <c r="I64" s="28"/>
      <c r="J64" s="28"/>
    </row>
    <row r="65" spans="1:10" ht="38.25">
      <c r="A65" s="24" t="s">
        <v>5602</v>
      </c>
      <c r="B65" s="24" t="s">
        <v>7023</v>
      </c>
      <c r="C65" s="6" t="s">
        <v>373</v>
      </c>
      <c r="D65" s="24" t="s">
        <v>376</v>
      </c>
      <c r="E65" s="268">
        <v>3</v>
      </c>
      <c r="F65" s="24" t="s">
        <v>6946</v>
      </c>
      <c r="G65" s="24" t="s">
        <v>6957</v>
      </c>
      <c r="H65" s="24" t="s">
        <v>7022</v>
      </c>
      <c r="I65" s="28"/>
      <c r="J65" s="28"/>
    </row>
    <row r="66" spans="1:10" ht="38.25">
      <c r="A66" s="24" t="s">
        <v>5606</v>
      </c>
      <c r="B66" s="24" t="s">
        <v>740</v>
      </c>
      <c r="C66" s="6" t="s">
        <v>373</v>
      </c>
      <c r="D66" s="24" t="s">
        <v>376</v>
      </c>
      <c r="E66" s="268"/>
      <c r="F66" s="24" t="s">
        <v>7024</v>
      </c>
      <c r="G66" s="24" t="s">
        <v>7025</v>
      </c>
      <c r="H66" s="24" t="s">
        <v>7022</v>
      </c>
      <c r="I66" s="28"/>
      <c r="J66" s="28"/>
    </row>
    <row r="67" spans="1:10" ht="38.25">
      <c r="A67" s="24" t="s">
        <v>2682</v>
      </c>
      <c r="B67" s="24" t="s">
        <v>7026</v>
      </c>
      <c r="C67" s="6" t="s">
        <v>373</v>
      </c>
      <c r="D67" s="24" t="s">
        <v>376</v>
      </c>
      <c r="E67" s="268"/>
      <c r="F67" s="24" t="s">
        <v>7027</v>
      </c>
      <c r="G67" s="24" t="s">
        <v>6957</v>
      </c>
      <c r="H67" s="24" t="s">
        <v>7022</v>
      </c>
      <c r="I67" s="28"/>
      <c r="J67" s="28"/>
    </row>
    <row r="68" spans="1:10" ht="38.25">
      <c r="A68" s="24" t="s">
        <v>5613</v>
      </c>
      <c r="B68" s="24" t="s">
        <v>7028</v>
      </c>
      <c r="C68" s="6" t="s">
        <v>373</v>
      </c>
      <c r="D68" s="24" t="s">
        <v>376</v>
      </c>
      <c r="E68" s="268"/>
      <c r="F68" s="24" t="s">
        <v>7029</v>
      </c>
      <c r="G68" s="24" t="s">
        <v>7030</v>
      </c>
      <c r="H68" s="24" t="s">
        <v>7022</v>
      </c>
      <c r="I68" s="28"/>
      <c r="J68" s="28"/>
    </row>
    <row r="69" spans="1:10" ht="38.25">
      <c r="A69" s="24" t="s">
        <v>5341</v>
      </c>
      <c r="B69" s="24" t="s">
        <v>7031</v>
      </c>
      <c r="C69" s="6" t="s">
        <v>373</v>
      </c>
      <c r="D69" s="24" t="s">
        <v>376</v>
      </c>
      <c r="E69" s="268"/>
      <c r="F69" s="24" t="s">
        <v>7032</v>
      </c>
      <c r="G69" s="24" t="s">
        <v>7033</v>
      </c>
      <c r="H69" s="24" t="s">
        <v>7022</v>
      </c>
      <c r="I69" s="28"/>
      <c r="J69" s="28"/>
    </row>
    <row r="70" spans="1:10" ht="38.25">
      <c r="A70" s="24" t="s">
        <v>5344</v>
      </c>
      <c r="B70" s="24" t="s">
        <v>790</v>
      </c>
      <c r="C70" s="6" t="s">
        <v>373</v>
      </c>
      <c r="D70" s="24" t="s">
        <v>376</v>
      </c>
      <c r="E70" s="268"/>
      <c r="F70" s="24" t="s">
        <v>7034</v>
      </c>
      <c r="G70" s="24" t="s">
        <v>7035</v>
      </c>
      <c r="H70" s="24" t="s">
        <v>7022</v>
      </c>
      <c r="I70" s="28"/>
      <c r="J70" s="28"/>
    </row>
    <row r="71" spans="1:10" ht="38.25">
      <c r="A71" s="24">
        <v>8</v>
      </c>
      <c r="B71" s="24" t="s">
        <v>7036</v>
      </c>
      <c r="C71" s="6" t="s">
        <v>373</v>
      </c>
      <c r="D71" s="24" t="s">
        <v>376</v>
      </c>
      <c r="E71" s="268"/>
      <c r="F71" s="24" t="s">
        <v>7037</v>
      </c>
      <c r="G71" s="24" t="s">
        <v>7038</v>
      </c>
      <c r="H71" s="24" t="s">
        <v>7022</v>
      </c>
      <c r="I71" s="28"/>
      <c r="J71" s="28"/>
    </row>
    <row r="72" spans="1:10" ht="38.25">
      <c r="A72" s="24" t="s">
        <v>2421</v>
      </c>
      <c r="B72" s="24" t="s">
        <v>7039</v>
      </c>
      <c r="C72" s="6" t="s">
        <v>373</v>
      </c>
      <c r="D72" s="24" t="s">
        <v>376</v>
      </c>
      <c r="E72" s="268"/>
      <c r="F72" s="24" t="s">
        <v>7032</v>
      </c>
      <c r="G72" s="24" t="s">
        <v>6957</v>
      </c>
      <c r="H72" s="24" t="s">
        <v>7022</v>
      </c>
      <c r="I72" s="28"/>
      <c r="J72" s="28"/>
    </row>
    <row r="73" spans="1:10" ht="25.5">
      <c r="A73" s="24" t="s">
        <v>2423</v>
      </c>
      <c r="B73" s="24" t="s">
        <v>7040</v>
      </c>
      <c r="C73" s="6" t="s">
        <v>373</v>
      </c>
      <c r="D73" s="24" t="s">
        <v>376</v>
      </c>
      <c r="E73" s="268"/>
      <c r="F73" s="24" t="s">
        <v>7041</v>
      </c>
      <c r="G73" s="24" t="s">
        <v>6971</v>
      </c>
      <c r="H73" s="24" t="s">
        <v>6959</v>
      </c>
      <c r="I73" s="28"/>
      <c r="J73" s="28"/>
    </row>
    <row r="74" spans="1:10" ht="25.5">
      <c r="A74" s="24" t="s">
        <v>2425</v>
      </c>
      <c r="B74" s="24" t="s">
        <v>740</v>
      </c>
      <c r="C74" s="6" t="s">
        <v>373</v>
      </c>
      <c r="D74" s="24" t="s">
        <v>376</v>
      </c>
      <c r="E74" s="268"/>
      <c r="F74" s="24" t="s">
        <v>7042</v>
      </c>
      <c r="G74" s="24" t="s">
        <v>6971</v>
      </c>
      <c r="H74" s="24" t="s">
        <v>7043</v>
      </c>
      <c r="I74" s="28"/>
      <c r="J74" s="28"/>
    </row>
    <row r="75" spans="1:10" ht="25.5">
      <c r="A75" s="24" t="s">
        <v>2428</v>
      </c>
      <c r="B75" s="24" t="s">
        <v>7044</v>
      </c>
      <c r="C75" s="6" t="s">
        <v>373</v>
      </c>
      <c r="D75" s="24" t="s">
        <v>376</v>
      </c>
      <c r="E75" s="268">
        <v>0.5</v>
      </c>
      <c r="F75" s="24" t="s">
        <v>7045</v>
      </c>
      <c r="G75" s="24" t="s">
        <v>6971</v>
      </c>
      <c r="H75" s="24" t="s">
        <v>7043</v>
      </c>
      <c r="I75" s="28"/>
      <c r="J75" s="28"/>
    </row>
    <row r="76" spans="1:10" ht="25.5">
      <c r="A76" s="24" t="s">
        <v>5856</v>
      </c>
      <c r="B76" s="24" t="s">
        <v>7046</v>
      </c>
      <c r="C76" s="6" t="s">
        <v>373</v>
      </c>
      <c r="D76" s="24" t="s">
        <v>376</v>
      </c>
      <c r="E76" s="268"/>
      <c r="F76" s="24" t="s">
        <v>7047</v>
      </c>
      <c r="G76" s="24" t="s">
        <v>7048</v>
      </c>
      <c r="H76" s="24" t="s">
        <v>7043</v>
      </c>
      <c r="I76" s="28"/>
      <c r="J76" s="28"/>
    </row>
    <row r="77" spans="1:10" ht="25.5">
      <c r="A77" s="24" t="s">
        <v>5890</v>
      </c>
      <c r="B77" s="24" t="s">
        <v>790</v>
      </c>
      <c r="C77" s="6" t="s">
        <v>373</v>
      </c>
      <c r="D77" s="24" t="s">
        <v>376</v>
      </c>
      <c r="E77" s="268">
        <v>3</v>
      </c>
      <c r="F77" s="24" t="s">
        <v>7049</v>
      </c>
      <c r="G77" s="24" t="s">
        <v>7050</v>
      </c>
      <c r="H77" s="24" t="s">
        <v>7043</v>
      </c>
      <c r="I77" s="28"/>
      <c r="J77" s="28"/>
    </row>
    <row r="78" spans="1:10" ht="25.5">
      <c r="A78" s="24" t="s">
        <v>5895</v>
      </c>
      <c r="B78" s="24" t="s">
        <v>7051</v>
      </c>
      <c r="C78" s="6" t="s">
        <v>373</v>
      </c>
      <c r="D78" s="24" t="s">
        <v>376</v>
      </c>
      <c r="E78" s="268"/>
      <c r="F78" s="24" t="s">
        <v>7052</v>
      </c>
      <c r="G78" s="24" t="s">
        <v>7035</v>
      </c>
      <c r="H78" s="24" t="s">
        <v>7043</v>
      </c>
      <c r="I78" s="28"/>
      <c r="J78" s="28"/>
    </row>
    <row r="79" spans="1:10" ht="25.5">
      <c r="A79" s="24" t="s">
        <v>5898</v>
      </c>
      <c r="B79" s="24" t="s">
        <v>7053</v>
      </c>
      <c r="C79" s="6" t="s">
        <v>373</v>
      </c>
      <c r="D79" s="24" t="s">
        <v>376</v>
      </c>
      <c r="E79" s="268"/>
      <c r="F79" s="24" t="s">
        <v>7054</v>
      </c>
      <c r="G79" s="24" t="s">
        <v>7035</v>
      </c>
      <c r="H79" s="24" t="s">
        <v>7043</v>
      </c>
      <c r="I79" s="28"/>
      <c r="J79" s="28"/>
    </row>
    <row r="80" spans="1:10" ht="25.5">
      <c r="A80" s="24" t="s">
        <v>5902</v>
      </c>
      <c r="B80" s="24" t="s">
        <v>7055</v>
      </c>
      <c r="C80" s="6" t="s">
        <v>373</v>
      </c>
      <c r="D80" s="24" t="s">
        <v>376</v>
      </c>
      <c r="E80" s="268"/>
      <c r="F80" s="24" t="s">
        <v>7056</v>
      </c>
      <c r="G80" s="24" t="s">
        <v>6957</v>
      </c>
      <c r="H80" s="24" t="s">
        <v>7043</v>
      </c>
      <c r="I80" s="28"/>
      <c r="J80" s="28"/>
    </row>
    <row r="81" spans="1:10" ht="25.5">
      <c r="A81" s="24" t="s">
        <v>5906</v>
      </c>
      <c r="B81" s="24" t="s">
        <v>7057</v>
      </c>
      <c r="C81" s="6" t="s">
        <v>373</v>
      </c>
      <c r="D81" s="24" t="s">
        <v>376</v>
      </c>
      <c r="E81" s="268"/>
      <c r="F81" s="24" t="s">
        <v>6976</v>
      </c>
      <c r="G81" s="24" t="s">
        <v>6940</v>
      </c>
      <c r="H81" s="24" t="s">
        <v>7043</v>
      </c>
      <c r="I81" s="28"/>
      <c r="J81" s="28"/>
    </row>
    <row r="82" spans="1:10" ht="25.5">
      <c r="A82" s="24" t="s">
        <v>5910</v>
      </c>
      <c r="B82" s="24" t="s">
        <v>7058</v>
      </c>
      <c r="C82" s="6" t="s">
        <v>373</v>
      </c>
      <c r="D82" s="24" t="s">
        <v>376</v>
      </c>
      <c r="E82" s="268">
        <v>0.3</v>
      </c>
      <c r="F82" s="24" t="s">
        <v>6976</v>
      </c>
      <c r="G82" s="24" t="s">
        <v>6940</v>
      </c>
      <c r="H82" s="24" t="s">
        <v>7043</v>
      </c>
      <c r="I82" s="28"/>
      <c r="J82" s="28"/>
    </row>
    <row r="83" spans="1:10" ht="25.5">
      <c r="A83" s="24" t="s">
        <v>5914</v>
      </c>
      <c r="B83" s="24" t="s">
        <v>7059</v>
      </c>
      <c r="C83" s="6" t="s">
        <v>373</v>
      </c>
      <c r="D83" s="24" t="s">
        <v>376</v>
      </c>
      <c r="E83" s="268"/>
      <c r="F83" s="24" t="s">
        <v>7060</v>
      </c>
      <c r="G83" s="24" t="s">
        <v>7061</v>
      </c>
      <c r="H83" s="24" t="s">
        <v>7043</v>
      </c>
      <c r="I83" s="28"/>
      <c r="J83" s="28"/>
    </row>
    <row r="84" spans="1:10" ht="25.5">
      <c r="A84" s="24" t="s">
        <v>5918</v>
      </c>
      <c r="B84" s="24" t="s">
        <v>7062</v>
      </c>
      <c r="C84" s="6" t="s">
        <v>373</v>
      </c>
      <c r="D84" s="24" t="s">
        <v>376</v>
      </c>
      <c r="E84" s="268">
        <v>0.7</v>
      </c>
      <c r="F84" s="24" t="s">
        <v>7054</v>
      </c>
      <c r="G84" s="24" t="s">
        <v>7063</v>
      </c>
      <c r="H84" s="24" t="s">
        <v>7043</v>
      </c>
      <c r="I84" s="28"/>
      <c r="J84" s="28"/>
    </row>
    <row r="85" spans="1:10" ht="25.5">
      <c r="A85" s="24" t="s">
        <v>5923</v>
      </c>
      <c r="B85" s="24" t="s">
        <v>7064</v>
      </c>
      <c r="C85" s="6" t="s">
        <v>373</v>
      </c>
      <c r="D85" s="24" t="s">
        <v>376</v>
      </c>
      <c r="E85" s="268"/>
      <c r="F85" s="24" t="s">
        <v>7065</v>
      </c>
      <c r="G85" s="24" t="s">
        <v>6989</v>
      </c>
      <c r="H85" s="24" t="s">
        <v>7066</v>
      </c>
      <c r="I85" s="28"/>
      <c r="J85" s="28"/>
    </row>
    <row r="86" spans="1:10" ht="25.5">
      <c r="A86" s="24" t="s">
        <v>5927</v>
      </c>
      <c r="B86" s="24" t="s">
        <v>7067</v>
      </c>
      <c r="C86" s="6" t="s">
        <v>373</v>
      </c>
      <c r="D86" s="24" t="s">
        <v>376</v>
      </c>
      <c r="E86" s="268"/>
      <c r="F86" s="24" t="s">
        <v>7068</v>
      </c>
      <c r="G86" s="24" t="s">
        <v>6936</v>
      </c>
      <c r="H86" s="24" t="s">
        <v>7066</v>
      </c>
      <c r="I86" s="28"/>
      <c r="J86" s="28"/>
    </row>
    <row r="87" spans="1:10" ht="25.5">
      <c r="A87" s="24" t="s">
        <v>6432</v>
      </c>
      <c r="B87" s="24" t="s">
        <v>740</v>
      </c>
      <c r="C87" s="6" t="s">
        <v>373</v>
      </c>
      <c r="D87" s="24" t="s">
        <v>376</v>
      </c>
      <c r="E87" s="268"/>
      <c r="F87" s="24" t="s">
        <v>7071</v>
      </c>
      <c r="G87" s="24" t="s">
        <v>7072</v>
      </c>
      <c r="H87" s="24" t="s">
        <v>7066</v>
      </c>
      <c r="I87" s="28"/>
      <c r="J87" s="28"/>
    </row>
    <row r="88" spans="1:10" ht="25.5">
      <c r="A88" s="24" t="s">
        <v>6437</v>
      </c>
      <c r="B88" s="24" t="s">
        <v>7076</v>
      </c>
      <c r="C88" s="6" t="s">
        <v>373</v>
      </c>
      <c r="D88" s="24" t="s">
        <v>376</v>
      </c>
      <c r="E88" s="268"/>
      <c r="F88" s="24" t="s">
        <v>7077</v>
      </c>
      <c r="G88" s="24" t="s">
        <v>7078</v>
      </c>
      <c r="H88" s="24" t="s">
        <v>7066</v>
      </c>
      <c r="I88" s="28"/>
      <c r="J88" s="28"/>
    </row>
    <row r="89" spans="1:10" ht="25.5">
      <c r="A89" s="24" t="s">
        <v>6439</v>
      </c>
      <c r="B89" s="24" t="s">
        <v>7079</v>
      </c>
      <c r="C89" s="6" t="s">
        <v>373</v>
      </c>
      <c r="D89" s="24" t="s">
        <v>376</v>
      </c>
      <c r="E89" s="268"/>
      <c r="F89" s="24" t="s">
        <v>7080</v>
      </c>
      <c r="G89" s="24" t="s">
        <v>7078</v>
      </c>
      <c r="H89" s="24" t="s">
        <v>7066</v>
      </c>
      <c r="I89" s="28"/>
      <c r="J89" s="28"/>
    </row>
    <row r="90" spans="1:10" ht="25.5">
      <c r="A90" s="24">
        <v>29</v>
      </c>
      <c r="B90" s="24" t="s">
        <v>7081</v>
      </c>
      <c r="C90" s="6" t="s">
        <v>373</v>
      </c>
      <c r="D90" s="24" t="s">
        <v>376</v>
      </c>
      <c r="E90" s="268"/>
      <c r="F90" s="24" t="s">
        <v>7082</v>
      </c>
      <c r="G90" s="24" t="s">
        <v>7083</v>
      </c>
      <c r="H90" s="24" t="s">
        <v>7066</v>
      </c>
      <c r="I90" s="28"/>
      <c r="J90" s="28"/>
    </row>
    <row r="91" spans="1:10" ht="25.5">
      <c r="A91" s="24" t="s">
        <v>6445</v>
      </c>
      <c r="B91" s="24" t="s">
        <v>7084</v>
      </c>
      <c r="C91" s="6" t="s">
        <v>373</v>
      </c>
      <c r="D91" s="24" t="s">
        <v>376</v>
      </c>
      <c r="E91" s="268"/>
      <c r="F91" s="24" t="s">
        <v>7085</v>
      </c>
      <c r="G91" s="24" t="s">
        <v>7086</v>
      </c>
      <c r="H91" s="24" t="s">
        <v>7066</v>
      </c>
      <c r="I91" s="28"/>
      <c r="J91" s="28"/>
    </row>
    <row r="92" spans="1:10" ht="25.5">
      <c r="A92" s="24" t="s">
        <v>6446</v>
      </c>
      <c r="B92" s="24" t="s">
        <v>7087</v>
      </c>
      <c r="C92" s="6" t="s">
        <v>373</v>
      </c>
      <c r="D92" s="24" t="s">
        <v>376</v>
      </c>
      <c r="E92" s="268"/>
      <c r="F92" s="24" t="s">
        <v>7088</v>
      </c>
      <c r="G92" s="24" t="s">
        <v>7089</v>
      </c>
      <c r="H92" s="24" t="s">
        <v>7000</v>
      </c>
      <c r="I92" s="28"/>
      <c r="J92" s="28"/>
    </row>
    <row r="93" spans="1:10" ht="25.5">
      <c r="A93" s="24" t="s">
        <v>6448</v>
      </c>
      <c r="B93" s="24" t="s">
        <v>7090</v>
      </c>
      <c r="C93" s="6" t="s">
        <v>373</v>
      </c>
      <c r="D93" s="24" t="s">
        <v>376</v>
      </c>
      <c r="E93" s="268"/>
      <c r="F93" s="24" t="s">
        <v>7091</v>
      </c>
      <c r="G93" s="24" t="s">
        <v>7025</v>
      </c>
      <c r="H93" s="24" t="s">
        <v>7000</v>
      </c>
      <c r="I93" s="28"/>
      <c r="J93" s="28"/>
    </row>
    <row r="94" spans="1:10" ht="25.5">
      <c r="A94" s="24" t="s">
        <v>6450</v>
      </c>
      <c r="B94" s="24" t="s">
        <v>7092</v>
      </c>
      <c r="C94" s="6" t="s">
        <v>373</v>
      </c>
      <c r="D94" s="24" t="s">
        <v>376</v>
      </c>
      <c r="E94" s="268"/>
      <c r="F94" s="24" t="s">
        <v>7093</v>
      </c>
      <c r="G94" s="24" t="s">
        <v>7094</v>
      </c>
      <c r="H94" s="24" t="s">
        <v>7000</v>
      </c>
      <c r="I94" s="28"/>
      <c r="J94" s="28"/>
    </row>
    <row r="95" spans="1:10" ht="25.5">
      <c r="A95" s="24" t="s">
        <v>6454</v>
      </c>
      <c r="B95" s="24" t="s">
        <v>7095</v>
      </c>
      <c r="C95" s="6" t="s">
        <v>373</v>
      </c>
      <c r="D95" s="24" t="s">
        <v>7096</v>
      </c>
      <c r="E95" s="268"/>
      <c r="F95" s="24" t="s">
        <v>7093</v>
      </c>
      <c r="G95" s="24" t="s">
        <v>7094</v>
      </c>
      <c r="H95" s="24" t="s">
        <v>7000</v>
      </c>
      <c r="I95" s="28"/>
      <c r="J95" s="28"/>
    </row>
    <row r="96" spans="1:10" ht="25.5">
      <c r="A96" s="24" t="s">
        <v>6458</v>
      </c>
      <c r="B96" s="24" t="s">
        <v>7100</v>
      </c>
      <c r="C96" s="6" t="s">
        <v>373</v>
      </c>
      <c r="D96" s="24" t="s">
        <v>376</v>
      </c>
      <c r="E96" s="268"/>
      <c r="F96" s="24" t="s">
        <v>7101</v>
      </c>
      <c r="G96" s="24" t="s">
        <v>7102</v>
      </c>
      <c r="H96" s="24" t="s">
        <v>7000</v>
      </c>
      <c r="I96" s="28"/>
      <c r="J96" s="28"/>
    </row>
    <row r="97" spans="1:10" ht="25.5">
      <c r="A97" s="24" t="s">
        <v>6459</v>
      </c>
      <c r="B97" s="24" t="s">
        <v>7103</v>
      </c>
      <c r="C97" s="6" t="s">
        <v>373</v>
      </c>
      <c r="D97" s="24" t="s">
        <v>376</v>
      </c>
      <c r="E97" s="268"/>
      <c r="F97" s="24" t="s">
        <v>7104</v>
      </c>
      <c r="G97" s="24" t="s">
        <v>7102</v>
      </c>
      <c r="H97" s="24" t="s">
        <v>7000</v>
      </c>
      <c r="I97" s="28"/>
      <c r="J97" s="28"/>
    </row>
    <row r="98" spans="1:10" ht="25.5">
      <c r="A98" s="24" t="s">
        <v>6464</v>
      </c>
      <c r="B98" s="24" t="s">
        <v>7108</v>
      </c>
      <c r="C98" s="6" t="s">
        <v>373</v>
      </c>
      <c r="D98" s="24" t="s">
        <v>376</v>
      </c>
      <c r="E98" s="268">
        <v>0.3</v>
      </c>
      <c r="F98" s="24" t="s">
        <v>7109</v>
      </c>
      <c r="G98" s="24" t="s">
        <v>7107</v>
      </c>
      <c r="H98" s="24" t="s">
        <v>7000</v>
      </c>
      <c r="I98" s="28"/>
      <c r="J98" s="28"/>
    </row>
    <row r="99" spans="1:10" ht="25.5">
      <c r="A99" s="24" t="s">
        <v>6466</v>
      </c>
      <c r="B99" s="24" t="s">
        <v>7110</v>
      </c>
      <c r="C99" s="6" t="s">
        <v>373</v>
      </c>
      <c r="D99" s="24" t="s">
        <v>376</v>
      </c>
      <c r="E99" s="268"/>
      <c r="F99" s="24" t="s">
        <v>7111</v>
      </c>
      <c r="G99" s="24" t="s">
        <v>7107</v>
      </c>
      <c r="H99" s="24" t="s">
        <v>7000</v>
      </c>
      <c r="I99" s="28"/>
      <c r="J99" s="28"/>
    </row>
    <row r="100" spans="1:10" ht="25.5">
      <c r="A100" s="24" t="s">
        <v>6468</v>
      </c>
      <c r="B100" s="24" t="s">
        <v>7112</v>
      </c>
      <c r="C100" s="6" t="s">
        <v>373</v>
      </c>
      <c r="D100" s="24" t="s">
        <v>376</v>
      </c>
      <c r="E100" s="268"/>
      <c r="F100" s="24" t="s">
        <v>7113</v>
      </c>
      <c r="G100" s="24" t="s">
        <v>7114</v>
      </c>
      <c r="H100" s="24" t="s">
        <v>7000</v>
      </c>
      <c r="I100" s="28"/>
      <c r="J100" s="28"/>
    </row>
    <row r="101" spans="1:10" ht="25.5">
      <c r="A101" s="24" t="s">
        <v>6469</v>
      </c>
      <c r="B101" s="24" t="s">
        <v>7115</v>
      </c>
      <c r="C101" s="6" t="s">
        <v>373</v>
      </c>
      <c r="D101" s="24" t="s">
        <v>376</v>
      </c>
      <c r="E101" s="268">
        <v>0.75</v>
      </c>
      <c r="F101" s="24" t="s">
        <v>7116</v>
      </c>
      <c r="G101" s="24" t="s">
        <v>7117</v>
      </c>
      <c r="H101" s="24" t="s">
        <v>7000</v>
      </c>
      <c r="I101" s="28"/>
      <c r="J101" s="28"/>
    </row>
    <row r="102" spans="1:10" ht="25.5">
      <c r="A102" s="24" t="s">
        <v>6473</v>
      </c>
      <c r="B102" s="24" t="s">
        <v>7118</v>
      </c>
      <c r="C102" s="6" t="s">
        <v>373</v>
      </c>
      <c r="D102" s="24" t="s">
        <v>376</v>
      </c>
      <c r="E102" s="268">
        <v>4.3</v>
      </c>
      <c r="F102" s="24" t="s">
        <v>7119</v>
      </c>
      <c r="G102" s="24" t="s">
        <v>7030</v>
      </c>
      <c r="H102" s="24" t="s">
        <v>7120</v>
      </c>
      <c r="I102" s="28"/>
      <c r="J102" s="28"/>
    </row>
    <row r="103" spans="1:10" ht="25.5">
      <c r="A103" s="24" t="s">
        <v>6475</v>
      </c>
      <c r="B103" s="24" t="s">
        <v>7121</v>
      </c>
      <c r="C103" s="6" t="s">
        <v>373</v>
      </c>
      <c r="D103" s="24" t="s">
        <v>376</v>
      </c>
      <c r="E103" s="268"/>
      <c r="F103" s="24" t="s">
        <v>7122</v>
      </c>
      <c r="G103" s="24" t="s">
        <v>6979</v>
      </c>
      <c r="H103" s="24" t="s">
        <v>7120</v>
      </c>
      <c r="I103" s="28"/>
      <c r="J103" s="28"/>
    </row>
    <row r="104" spans="1:10" ht="25.5">
      <c r="A104" s="24" t="s">
        <v>6479</v>
      </c>
      <c r="B104" s="24" t="s">
        <v>7123</v>
      </c>
      <c r="C104" s="6" t="s">
        <v>373</v>
      </c>
      <c r="D104" s="24" t="s">
        <v>376</v>
      </c>
      <c r="E104" s="268"/>
      <c r="F104" s="24" t="s">
        <v>7124</v>
      </c>
      <c r="G104" s="24" t="s">
        <v>6957</v>
      </c>
      <c r="H104" s="24" t="s">
        <v>7120</v>
      </c>
      <c r="I104" s="28"/>
      <c r="J104" s="28"/>
    </row>
    <row r="105" spans="1:10" ht="25.5">
      <c r="A105" s="24" t="s">
        <v>6483</v>
      </c>
      <c r="B105" s="24" t="s">
        <v>7125</v>
      </c>
      <c r="C105" s="6" t="s">
        <v>373</v>
      </c>
      <c r="D105" s="24" t="s">
        <v>376</v>
      </c>
      <c r="E105" s="268"/>
      <c r="F105" s="24" t="s">
        <v>7126</v>
      </c>
      <c r="G105" s="24" t="s">
        <v>7114</v>
      </c>
      <c r="H105" s="24" t="s">
        <v>7120</v>
      </c>
      <c r="I105" s="28"/>
      <c r="J105" s="28"/>
    </row>
    <row r="106" spans="1:10" ht="25.5">
      <c r="A106" s="24" t="s">
        <v>6485</v>
      </c>
      <c r="B106" s="24" t="s">
        <v>7127</v>
      </c>
      <c r="C106" s="6" t="s">
        <v>373</v>
      </c>
      <c r="D106" s="24" t="s">
        <v>376</v>
      </c>
      <c r="E106" s="268">
        <v>1.8</v>
      </c>
      <c r="F106" s="24" t="s">
        <v>7128</v>
      </c>
      <c r="G106" s="24" t="s">
        <v>6957</v>
      </c>
      <c r="H106" s="24" t="s">
        <v>7120</v>
      </c>
      <c r="I106" s="28"/>
      <c r="J106" s="28"/>
    </row>
    <row r="107" spans="1:10" ht="25.5">
      <c r="A107" s="24" t="s">
        <v>6486</v>
      </c>
      <c r="B107" s="24" t="s">
        <v>7129</v>
      </c>
      <c r="C107" s="6" t="s">
        <v>373</v>
      </c>
      <c r="D107" s="24" t="s">
        <v>376</v>
      </c>
      <c r="E107" s="268">
        <v>1.1000000000000001</v>
      </c>
      <c r="F107" s="24" t="s">
        <v>7130</v>
      </c>
      <c r="G107" s="24" t="s">
        <v>7107</v>
      </c>
      <c r="H107" s="24" t="s">
        <v>7120</v>
      </c>
      <c r="I107" s="28"/>
      <c r="J107" s="28"/>
    </row>
    <row r="108" spans="1:10" ht="25.5">
      <c r="A108" s="24" t="s">
        <v>6487</v>
      </c>
      <c r="B108" s="24" t="s">
        <v>7131</v>
      </c>
      <c r="C108" s="6" t="s">
        <v>373</v>
      </c>
      <c r="D108" s="24" t="s">
        <v>376</v>
      </c>
      <c r="E108" s="268">
        <v>0.1</v>
      </c>
      <c r="F108" s="24" t="s">
        <v>7132</v>
      </c>
      <c r="G108" s="24" t="s">
        <v>7133</v>
      </c>
      <c r="H108" s="24" t="s">
        <v>7012</v>
      </c>
      <c r="I108" s="28"/>
      <c r="J108" s="28"/>
    </row>
    <row r="109" spans="1:10" ht="25.5">
      <c r="A109" s="24" t="s">
        <v>5731</v>
      </c>
      <c r="B109" s="24" t="s">
        <v>7134</v>
      </c>
      <c r="C109" s="6" t="s">
        <v>373</v>
      </c>
      <c r="D109" s="24" t="s">
        <v>376</v>
      </c>
      <c r="E109" s="268"/>
      <c r="F109" s="24" t="s">
        <v>7135</v>
      </c>
      <c r="G109" s="24" t="s">
        <v>7136</v>
      </c>
      <c r="H109" s="24" t="s">
        <v>7012</v>
      </c>
      <c r="I109" s="28"/>
      <c r="J109" s="28"/>
    </row>
    <row r="110" spans="1:10" ht="25.5">
      <c r="A110" s="24" t="s">
        <v>7139</v>
      </c>
      <c r="B110" s="24" t="s">
        <v>7140</v>
      </c>
      <c r="C110" s="6" t="s">
        <v>373</v>
      </c>
      <c r="D110" s="24" t="s">
        <v>376</v>
      </c>
      <c r="E110" s="268"/>
      <c r="F110" s="24" t="s">
        <v>7141</v>
      </c>
      <c r="G110" s="24" t="s">
        <v>7142</v>
      </c>
      <c r="H110" s="24" t="s">
        <v>7138</v>
      </c>
      <c r="I110" s="28"/>
      <c r="J110" s="28"/>
    </row>
    <row r="111" spans="1:10" ht="25.5">
      <c r="A111" s="24" t="s">
        <v>6499</v>
      </c>
      <c r="B111" s="24" t="s">
        <v>7143</v>
      </c>
      <c r="C111" s="6" t="s">
        <v>373</v>
      </c>
      <c r="D111" s="24" t="s">
        <v>376</v>
      </c>
      <c r="E111" s="268"/>
      <c r="F111" s="24" t="s">
        <v>7144</v>
      </c>
      <c r="G111" s="24" t="s">
        <v>7145</v>
      </c>
      <c r="H111" s="24" t="s">
        <v>7138</v>
      </c>
      <c r="I111" s="28"/>
      <c r="J111" s="28"/>
    </row>
    <row r="112" spans="1:10" ht="25.5">
      <c r="A112" s="24" t="s">
        <v>6510</v>
      </c>
      <c r="B112" s="24" t="s">
        <v>7155</v>
      </c>
      <c r="C112" s="6" t="s">
        <v>373</v>
      </c>
      <c r="D112" s="24" t="s">
        <v>376</v>
      </c>
      <c r="E112" s="268"/>
      <c r="F112" s="24" t="s">
        <v>7156</v>
      </c>
      <c r="G112" s="24" t="s">
        <v>6957</v>
      </c>
      <c r="H112" s="24" t="s">
        <v>7157</v>
      </c>
      <c r="I112" s="28"/>
      <c r="J112" s="28"/>
    </row>
    <row r="113" spans="1:10" ht="38.25">
      <c r="A113" s="24" t="s">
        <v>6515</v>
      </c>
      <c r="B113" s="24" t="s">
        <v>7158</v>
      </c>
      <c r="C113" s="6" t="s">
        <v>373</v>
      </c>
      <c r="D113" s="24" t="s">
        <v>376</v>
      </c>
      <c r="E113" s="268"/>
      <c r="F113" s="24" t="s">
        <v>7159</v>
      </c>
      <c r="G113" s="24" t="s">
        <v>7160</v>
      </c>
      <c r="H113" s="24" t="s">
        <v>7157</v>
      </c>
      <c r="I113" s="28"/>
      <c r="J113" s="28"/>
    </row>
    <row r="114" spans="1:10" ht="25.5">
      <c r="A114" s="24" t="s">
        <v>6518</v>
      </c>
      <c r="B114" s="24" t="s">
        <v>7161</v>
      </c>
      <c r="C114" s="6" t="s">
        <v>373</v>
      </c>
      <c r="D114" s="24" t="s">
        <v>376</v>
      </c>
      <c r="E114" s="268"/>
      <c r="F114" s="24" t="s">
        <v>7162</v>
      </c>
      <c r="G114" s="24" t="s">
        <v>7003</v>
      </c>
      <c r="H114" s="24" t="s">
        <v>7157</v>
      </c>
      <c r="I114" s="28"/>
      <c r="J114" s="28"/>
    </row>
    <row r="115" spans="1:10" ht="25.5">
      <c r="A115" s="24" t="s">
        <v>6521</v>
      </c>
      <c r="B115" s="24" t="s">
        <v>7163</v>
      </c>
      <c r="C115" s="6" t="s">
        <v>373</v>
      </c>
      <c r="D115" s="24" t="s">
        <v>376</v>
      </c>
      <c r="E115" s="268"/>
      <c r="F115" s="24" t="s">
        <v>7164</v>
      </c>
      <c r="G115" s="24" t="s">
        <v>7003</v>
      </c>
      <c r="H115" s="24" t="s">
        <v>7157</v>
      </c>
      <c r="I115" s="28"/>
      <c r="J115" s="28"/>
    </row>
    <row r="116" spans="1:10" ht="25.5">
      <c r="A116" s="24" t="s">
        <v>6523</v>
      </c>
      <c r="B116" s="24" t="s">
        <v>7165</v>
      </c>
      <c r="C116" s="6" t="s">
        <v>373</v>
      </c>
      <c r="D116" s="24" t="s">
        <v>376</v>
      </c>
      <c r="E116" s="268"/>
      <c r="F116" s="24" t="s">
        <v>7166</v>
      </c>
      <c r="G116" s="24" t="s">
        <v>7003</v>
      </c>
      <c r="H116" s="24" t="s">
        <v>7157</v>
      </c>
      <c r="I116" s="28"/>
      <c r="J116" s="28"/>
    </row>
    <row r="117" spans="1:10" ht="25.5">
      <c r="A117" s="24">
        <v>62</v>
      </c>
      <c r="B117" s="24" t="s">
        <v>7167</v>
      </c>
      <c r="C117" s="6" t="s">
        <v>373</v>
      </c>
      <c r="D117" s="24" t="s">
        <v>376</v>
      </c>
      <c r="E117" s="268"/>
      <c r="F117" s="24" t="s">
        <v>7168</v>
      </c>
      <c r="G117" s="24" t="s">
        <v>7169</v>
      </c>
      <c r="H117" s="24" t="s">
        <v>7157</v>
      </c>
      <c r="I117" s="28"/>
      <c r="J117" s="28"/>
    </row>
    <row r="118" spans="1:10" ht="25.5">
      <c r="A118" s="24">
        <v>63</v>
      </c>
      <c r="B118" s="24" t="s">
        <v>7170</v>
      </c>
      <c r="C118" s="6" t="s">
        <v>373</v>
      </c>
      <c r="D118" s="24" t="s">
        <v>376</v>
      </c>
      <c r="E118" s="268"/>
      <c r="F118" s="24" t="s">
        <v>7171</v>
      </c>
      <c r="G118" s="24" t="s">
        <v>7172</v>
      </c>
      <c r="H118" s="24" t="s">
        <v>7173</v>
      </c>
      <c r="I118" s="28"/>
      <c r="J118" s="28"/>
    </row>
    <row r="119" spans="1:10" ht="25.5">
      <c r="A119" s="24">
        <v>64</v>
      </c>
      <c r="B119" s="24" t="s">
        <v>7174</v>
      </c>
      <c r="C119" s="6" t="s">
        <v>373</v>
      </c>
      <c r="D119" s="24" t="s">
        <v>376</v>
      </c>
      <c r="E119" s="268"/>
      <c r="F119" s="24" t="s">
        <v>7175</v>
      </c>
      <c r="G119" s="24" t="s">
        <v>6957</v>
      </c>
      <c r="H119" s="24" t="s">
        <v>7173</v>
      </c>
      <c r="I119" s="28"/>
      <c r="J119" s="28"/>
    </row>
    <row r="120" spans="1:10" ht="25.5">
      <c r="A120" s="24">
        <v>65</v>
      </c>
      <c r="B120" s="24" t="s">
        <v>7176</v>
      </c>
      <c r="C120" s="6" t="s">
        <v>373</v>
      </c>
      <c r="D120" s="24" t="s">
        <v>376</v>
      </c>
      <c r="E120" s="268"/>
      <c r="F120" s="24" t="s">
        <v>7177</v>
      </c>
      <c r="G120" s="24" t="s">
        <v>7178</v>
      </c>
      <c r="H120" s="24" t="s">
        <v>7173</v>
      </c>
      <c r="I120" s="28"/>
      <c r="J120" s="28"/>
    </row>
    <row r="121" spans="1:10" ht="25.5">
      <c r="A121" s="24">
        <v>66</v>
      </c>
      <c r="B121" s="24" t="s">
        <v>7179</v>
      </c>
      <c r="C121" s="6" t="s">
        <v>373</v>
      </c>
      <c r="D121" s="24" t="s">
        <v>376</v>
      </c>
      <c r="E121" s="268"/>
      <c r="F121" s="24" t="s">
        <v>7180</v>
      </c>
      <c r="G121" s="24" t="s">
        <v>7181</v>
      </c>
      <c r="H121" s="24" t="s">
        <v>7173</v>
      </c>
      <c r="I121" s="28"/>
      <c r="J121" s="28"/>
    </row>
    <row r="122" spans="1:10" ht="25.5">
      <c r="A122" s="24">
        <v>67</v>
      </c>
      <c r="B122" s="24" t="s">
        <v>7182</v>
      </c>
      <c r="C122" s="6" t="s">
        <v>373</v>
      </c>
      <c r="D122" s="24" t="s">
        <v>376</v>
      </c>
      <c r="E122" s="268"/>
      <c r="F122" s="24" t="s">
        <v>7180</v>
      </c>
      <c r="G122" s="24" t="s">
        <v>7181</v>
      </c>
      <c r="H122" s="24" t="s">
        <v>7173</v>
      </c>
      <c r="I122" s="28"/>
      <c r="J122" s="28"/>
    </row>
    <row r="123" spans="1:10" ht="25.5">
      <c r="A123" s="24">
        <v>68</v>
      </c>
      <c r="B123" s="24" t="s">
        <v>7183</v>
      </c>
      <c r="C123" s="6" t="s">
        <v>373</v>
      </c>
      <c r="D123" s="24" t="s">
        <v>376</v>
      </c>
      <c r="E123" s="268"/>
      <c r="F123" s="24" t="s">
        <v>7180</v>
      </c>
      <c r="G123" s="24" t="s">
        <v>7181</v>
      </c>
      <c r="H123" s="24" t="s">
        <v>7173</v>
      </c>
      <c r="I123" s="28"/>
      <c r="J123" s="28"/>
    </row>
    <row r="124" spans="1:10" ht="25.5">
      <c r="A124" s="24">
        <v>69</v>
      </c>
      <c r="B124" s="24" t="s">
        <v>7184</v>
      </c>
      <c r="C124" s="6" t="s">
        <v>373</v>
      </c>
      <c r="D124" s="24" t="s">
        <v>376</v>
      </c>
      <c r="E124" s="268"/>
      <c r="F124" s="24" t="s">
        <v>7180</v>
      </c>
      <c r="G124" s="24" t="s">
        <v>7181</v>
      </c>
      <c r="H124" s="24" t="s">
        <v>7173</v>
      </c>
      <c r="I124" s="28"/>
      <c r="J124" s="28"/>
    </row>
    <row r="125" spans="1:10" ht="25.5">
      <c r="A125" s="24">
        <v>70</v>
      </c>
      <c r="B125" s="24" t="s">
        <v>7185</v>
      </c>
      <c r="C125" s="6" t="s">
        <v>373</v>
      </c>
      <c r="D125" s="24" t="s">
        <v>734</v>
      </c>
      <c r="E125" s="268"/>
      <c r="F125" s="24" t="s">
        <v>7186</v>
      </c>
      <c r="G125" s="24" t="s">
        <v>7187</v>
      </c>
      <c r="H125" s="24" t="s">
        <v>7188</v>
      </c>
      <c r="I125" s="28"/>
      <c r="J125" s="28"/>
    </row>
    <row r="126" spans="1:10" ht="25.5">
      <c r="A126" s="24">
        <v>71</v>
      </c>
      <c r="B126" s="24" t="s">
        <v>7189</v>
      </c>
      <c r="C126" s="6" t="s">
        <v>373</v>
      </c>
      <c r="D126" s="24" t="s">
        <v>734</v>
      </c>
      <c r="E126" s="268"/>
      <c r="F126" s="24" t="s">
        <v>7190</v>
      </c>
      <c r="G126" s="24" t="s">
        <v>7191</v>
      </c>
      <c r="H126" s="24" t="s">
        <v>7188</v>
      </c>
      <c r="I126" s="28"/>
      <c r="J126" s="28"/>
    </row>
    <row r="127" spans="1:10" ht="25.5">
      <c r="A127" s="24">
        <v>72</v>
      </c>
      <c r="B127" s="24" t="s">
        <v>7192</v>
      </c>
      <c r="C127" s="6" t="s">
        <v>373</v>
      </c>
      <c r="D127" s="24" t="s">
        <v>734</v>
      </c>
      <c r="E127" s="268"/>
      <c r="F127" s="24" t="s">
        <v>7190</v>
      </c>
      <c r="G127" s="24" t="s">
        <v>7191</v>
      </c>
      <c r="H127" s="24" t="s">
        <v>7188</v>
      </c>
      <c r="I127" s="28"/>
      <c r="J127" s="28"/>
    </row>
    <row r="128" spans="1:10" ht="25.5">
      <c r="A128" s="24">
        <v>73</v>
      </c>
      <c r="B128" s="24" t="s">
        <v>7193</v>
      </c>
      <c r="C128" s="6" t="s">
        <v>373</v>
      </c>
      <c r="D128" s="24" t="s">
        <v>734</v>
      </c>
      <c r="E128" s="268"/>
      <c r="F128" s="24" t="s">
        <v>7194</v>
      </c>
      <c r="G128" s="24" t="s">
        <v>7195</v>
      </c>
      <c r="H128" s="24" t="s">
        <v>7188</v>
      </c>
      <c r="I128" s="28"/>
      <c r="J128" s="28"/>
    </row>
    <row r="129" spans="1:10" ht="25.5">
      <c r="A129" s="24">
        <v>74</v>
      </c>
      <c r="B129" s="24" t="s">
        <v>7196</v>
      </c>
      <c r="C129" s="6" t="s">
        <v>373</v>
      </c>
      <c r="D129" s="24" t="s">
        <v>734</v>
      </c>
      <c r="E129" s="268"/>
      <c r="F129" s="24" t="s">
        <v>7197</v>
      </c>
      <c r="G129" s="24" t="s">
        <v>7198</v>
      </c>
      <c r="H129" s="24" t="s">
        <v>7188</v>
      </c>
      <c r="I129" s="28"/>
      <c r="J129" s="28"/>
    </row>
    <row r="130" spans="1:10" ht="25.5">
      <c r="A130" s="24">
        <v>75</v>
      </c>
      <c r="B130" s="24" t="s">
        <v>7199</v>
      </c>
      <c r="C130" s="6" t="s">
        <v>373</v>
      </c>
      <c r="D130" s="24" t="s">
        <v>734</v>
      </c>
      <c r="E130" s="268"/>
      <c r="F130" s="24" t="s">
        <v>7200</v>
      </c>
      <c r="G130" s="24" t="s">
        <v>7201</v>
      </c>
      <c r="H130" s="24" t="s">
        <v>7188</v>
      </c>
      <c r="I130" s="28"/>
      <c r="J130" s="28"/>
    </row>
    <row r="131" spans="1:10" ht="25.5">
      <c r="A131" s="24">
        <v>76</v>
      </c>
      <c r="B131" s="24" t="s">
        <v>7202</v>
      </c>
      <c r="C131" s="6" t="s">
        <v>373</v>
      </c>
      <c r="D131" s="24" t="s">
        <v>734</v>
      </c>
      <c r="E131" s="268"/>
      <c r="F131" s="24" t="s">
        <v>7203</v>
      </c>
      <c r="G131" s="24" t="s">
        <v>7204</v>
      </c>
      <c r="H131" s="24" t="s">
        <v>7188</v>
      </c>
      <c r="I131" s="28"/>
      <c r="J131" s="28"/>
    </row>
    <row r="132" spans="1:10" ht="25.5">
      <c r="A132" s="24">
        <v>77</v>
      </c>
      <c r="B132" s="24" t="s">
        <v>7205</v>
      </c>
      <c r="C132" s="6" t="s">
        <v>373</v>
      </c>
      <c r="D132" s="24" t="s">
        <v>734</v>
      </c>
      <c r="E132" s="268"/>
      <c r="F132" s="24" t="s">
        <v>7206</v>
      </c>
      <c r="G132" s="24" t="s">
        <v>7035</v>
      </c>
      <c r="H132" s="24" t="s">
        <v>7188</v>
      </c>
      <c r="I132" s="28"/>
      <c r="J132" s="28"/>
    </row>
    <row r="133" spans="1:10" ht="25.5">
      <c r="A133" s="24">
        <v>78</v>
      </c>
      <c r="B133" s="24" t="s">
        <v>7207</v>
      </c>
      <c r="C133" s="6" t="s">
        <v>373</v>
      </c>
      <c r="D133" s="24" t="s">
        <v>734</v>
      </c>
      <c r="E133" s="268"/>
      <c r="F133" s="24" t="s">
        <v>7208</v>
      </c>
      <c r="G133" s="24" t="s">
        <v>7209</v>
      </c>
      <c r="H133" s="24" t="s">
        <v>7188</v>
      </c>
      <c r="I133" s="28"/>
      <c r="J133" s="28"/>
    </row>
    <row r="134" spans="1:10" ht="25.5">
      <c r="A134" s="24">
        <v>79</v>
      </c>
      <c r="B134" s="24" t="s">
        <v>7210</v>
      </c>
      <c r="C134" s="6" t="s">
        <v>373</v>
      </c>
      <c r="D134" s="24" t="s">
        <v>734</v>
      </c>
      <c r="E134" s="268"/>
      <c r="F134" s="24" t="s">
        <v>7208</v>
      </c>
      <c r="G134" s="24" t="s">
        <v>7209</v>
      </c>
      <c r="H134" s="24" t="s">
        <v>7188</v>
      </c>
      <c r="I134" s="28"/>
      <c r="J134" s="28"/>
    </row>
    <row r="135" spans="1:10" ht="25.5">
      <c r="A135" s="24">
        <v>80</v>
      </c>
      <c r="B135" s="24" t="s">
        <v>7211</v>
      </c>
      <c r="C135" s="6" t="s">
        <v>373</v>
      </c>
      <c r="D135" s="24" t="s">
        <v>734</v>
      </c>
      <c r="E135" s="268"/>
      <c r="F135" s="24" t="s">
        <v>7208</v>
      </c>
      <c r="G135" s="24" t="s">
        <v>7209</v>
      </c>
      <c r="H135" s="24" t="s">
        <v>7188</v>
      </c>
      <c r="I135" s="28"/>
      <c r="J135" s="28"/>
    </row>
    <row r="136" spans="1:10" ht="25.5">
      <c r="A136" s="24">
        <v>81</v>
      </c>
      <c r="B136" s="24" t="s">
        <v>7212</v>
      </c>
      <c r="C136" s="6" t="s">
        <v>373</v>
      </c>
      <c r="D136" s="24" t="s">
        <v>734</v>
      </c>
      <c r="E136" s="268"/>
      <c r="F136" s="24" t="s">
        <v>7208</v>
      </c>
      <c r="G136" s="24" t="s">
        <v>7209</v>
      </c>
      <c r="H136" s="24" t="s">
        <v>7188</v>
      </c>
      <c r="I136" s="28"/>
      <c r="J136" s="28"/>
    </row>
    <row r="137" spans="1:10" ht="25.5">
      <c r="A137" s="24">
        <v>82</v>
      </c>
      <c r="B137" s="24" t="s">
        <v>7213</v>
      </c>
      <c r="C137" s="6" t="s">
        <v>373</v>
      </c>
      <c r="D137" s="24" t="s">
        <v>734</v>
      </c>
      <c r="E137" s="268"/>
      <c r="F137" s="24" t="s">
        <v>7208</v>
      </c>
      <c r="G137" s="24" t="s">
        <v>7209</v>
      </c>
      <c r="H137" s="24" t="s">
        <v>7188</v>
      </c>
      <c r="I137" s="28"/>
      <c r="J137" s="28"/>
    </row>
    <row r="138" spans="1:10" ht="25.5">
      <c r="A138" s="24">
        <v>83</v>
      </c>
      <c r="B138" s="24" t="s">
        <v>7214</v>
      </c>
      <c r="C138" s="6" t="s">
        <v>373</v>
      </c>
      <c r="D138" s="24" t="s">
        <v>734</v>
      </c>
      <c r="E138" s="268"/>
      <c r="F138" s="24" t="s">
        <v>7208</v>
      </c>
      <c r="G138" s="24" t="s">
        <v>7209</v>
      </c>
      <c r="H138" s="24" t="s">
        <v>7188</v>
      </c>
      <c r="I138" s="28"/>
      <c r="J138" s="28"/>
    </row>
    <row r="139" spans="1:10" ht="38.25">
      <c r="A139" s="24">
        <v>84</v>
      </c>
      <c r="B139" s="24" t="s">
        <v>7215</v>
      </c>
      <c r="C139" s="6" t="s">
        <v>373</v>
      </c>
      <c r="D139" s="24" t="s">
        <v>734</v>
      </c>
      <c r="E139" s="268"/>
      <c r="F139" s="24" t="s">
        <v>7216</v>
      </c>
      <c r="G139" s="24" t="s">
        <v>7217</v>
      </c>
      <c r="H139" s="24" t="s">
        <v>7188</v>
      </c>
      <c r="I139" s="28"/>
      <c r="J139" s="28"/>
    </row>
    <row r="140" spans="1:10" ht="25.5">
      <c r="A140" s="24">
        <v>85</v>
      </c>
      <c r="B140" s="24" t="s">
        <v>7218</v>
      </c>
      <c r="C140" s="6" t="s">
        <v>373</v>
      </c>
      <c r="D140" s="24" t="s">
        <v>734</v>
      </c>
      <c r="E140" s="268"/>
      <c r="F140" s="24" t="s">
        <v>7219</v>
      </c>
      <c r="G140" s="24" t="s">
        <v>7220</v>
      </c>
      <c r="H140" s="24" t="s">
        <v>7188</v>
      </c>
      <c r="I140" s="28"/>
      <c r="J140" s="28"/>
    </row>
    <row r="141" spans="1:10" ht="25.5">
      <c r="A141" s="24">
        <v>86</v>
      </c>
      <c r="B141" s="24" t="s">
        <v>7221</v>
      </c>
      <c r="C141" s="6" t="s">
        <v>373</v>
      </c>
      <c r="D141" s="24" t="s">
        <v>734</v>
      </c>
      <c r="E141" s="268"/>
      <c r="F141" s="24" t="s">
        <v>7222</v>
      </c>
      <c r="G141" s="24" t="s">
        <v>7220</v>
      </c>
      <c r="H141" s="24" t="s">
        <v>7188</v>
      </c>
      <c r="I141" s="28"/>
      <c r="J141" s="28"/>
    </row>
    <row r="142" spans="1:10" ht="25.5">
      <c r="A142" s="24">
        <v>87</v>
      </c>
      <c r="B142" s="24" t="s">
        <v>7223</v>
      </c>
      <c r="C142" s="6" t="s">
        <v>373</v>
      </c>
      <c r="D142" s="24" t="s">
        <v>734</v>
      </c>
      <c r="E142" s="268"/>
      <c r="F142" s="24" t="s">
        <v>7224</v>
      </c>
      <c r="G142" s="24" t="s">
        <v>7220</v>
      </c>
      <c r="H142" s="24" t="s">
        <v>7188</v>
      </c>
      <c r="I142" s="28"/>
      <c r="J142" s="28"/>
    </row>
    <row r="143" spans="1:10" ht="25.5">
      <c r="A143" s="24">
        <v>88</v>
      </c>
      <c r="B143" s="24" t="s">
        <v>7225</v>
      </c>
      <c r="C143" s="6" t="s">
        <v>373</v>
      </c>
      <c r="D143" s="24" t="s">
        <v>734</v>
      </c>
      <c r="E143" s="268"/>
      <c r="F143" s="24" t="s">
        <v>7224</v>
      </c>
      <c r="G143" s="24" t="s">
        <v>7220</v>
      </c>
      <c r="H143" s="24" t="s">
        <v>7188</v>
      </c>
      <c r="I143" s="28"/>
      <c r="J143" s="28"/>
    </row>
    <row r="144" spans="1:10" ht="25.5">
      <c r="A144" s="24">
        <v>89</v>
      </c>
      <c r="B144" s="24" t="s">
        <v>7226</v>
      </c>
      <c r="C144" s="6" t="s">
        <v>373</v>
      </c>
      <c r="D144" s="24" t="s">
        <v>734</v>
      </c>
      <c r="E144" s="268"/>
      <c r="F144" s="24" t="s">
        <v>7216</v>
      </c>
      <c r="G144" s="24" t="s">
        <v>7220</v>
      </c>
      <c r="H144" s="24" t="s">
        <v>7188</v>
      </c>
      <c r="I144" s="28"/>
      <c r="J144" s="28"/>
    </row>
    <row r="145" spans="1:10" ht="25.5">
      <c r="A145" s="24">
        <v>90</v>
      </c>
      <c r="B145" s="24" t="s">
        <v>7227</v>
      </c>
      <c r="C145" s="6" t="s">
        <v>373</v>
      </c>
      <c r="D145" s="24" t="s">
        <v>734</v>
      </c>
      <c r="E145" s="268"/>
      <c r="F145" s="24" t="s">
        <v>7228</v>
      </c>
      <c r="G145" s="24" t="s">
        <v>7220</v>
      </c>
      <c r="H145" s="24" t="s">
        <v>7188</v>
      </c>
      <c r="I145" s="28"/>
      <c r="J145" s="28"/>
    </row>
    <row r="146" spans="1:10" ht="25.5">
      <c r="A146" s="24">
        <v>91</v>
      </c>
      <c r="B146" s="24" t="s">
        <v>7229</v>
      </c>
      <c r="C146" s="6" t="s">
        <v>373</v>
      </c>
      <c r="D146" s="24" t="s">
        <v>734</v>
      </c>
      <c r="E146" s="268"/>
      <c r="F146" s="24" t="s">
        <v>7230</v>
      </c>
      <c r="G146" s="24" t="s">
        <v>7220</v>
      </c>
      <c r="H146" s="24" t="s">
        <v>7188</v>
      </c>
      <c r="I146" s="28"/>
      <c r="J146" s="28"/>
    </row>
    <row r="147" spans="1:10" ht="25.5">
      <c r="A147" s="24">
        <v>92</v>
      </c>
      <c r="B147" s="24" t="s">
        <v>7231</v>
      </c>
      <c r="C147" s="6" t="s">
        <v>373</v>
      </c>
      <c r="D147" s="24" t="s">
        <v>734</v>
      </c>
      <c r="E147" s="268"/>
      <c r="F147" s="24" t="s">
        <v>7232</v>
      </c>
      <c r="G147" s="24" t="s">
        <v>7078</v>
      </c>
      <c r="H147" s="24" t="s">
        <v>7188</v>
      </c>
      <c r="I147" s="28"/>
      <c r="J147" s="28"/>
    </row>
    <row r="148" spans="1:10" ht="25.5">
      <c r="A148" s="24">
        <v>93</v>
      </c>
      <c r="B148" s="24" t="s">
        <v>7233</v>
      </c>
      <c r="C148" s="6" t="s">
        <v>373</v>
      </c>
      <c r="D148" s="24" t="s">
        <v>734</v>
      </c>
      <c r="E148" s="268"/>
      <c r="F148" s="24" t="s">
        <v>7234</v>
      </c>
      <c r="G148" s="24" t="s">
        <v>7235</v>
      </c>
      <c r="H148" s="24" t="s">
        <v>7188</v>
      </c>
      <c r="I148" s="28"/>
      <c r="J148" s="28"/>
    </row>
    <row r="149" spans="1:10" ht="25.5">
      <c r="A149" s="24">
        <v>94</v>
      </c>
      <c r="B149" s="24" t="s">
        <v>7236</v>
      </c>
      <c r="C149" s="6" t="s">
        <v>373</v>
      </c>
      <c r="D149" s="24" t="s">
        <v>734</v>
      </c>
      <c r="E149" s="268"/>
      <c r="F149" s="24" t="s">
        <v>7237</v>
      </c>
      <c r="G149" s="24" t="s">
        <v>7235</v>
      </c>
      <c r="H149" s="24" t="s">
        <v>7188</v>
      </c>
      <c r="I149" s="28"/>
      <c r="J149" s="28"/>
    </row>
    <row r="150" spans="1:10" ht="25.5">
      <c r="A150" s="24">
        <v>95</v>
      </c>
      <c r="B150" s="24" t="s">
        <v>7238</v>
      </c>
      <c r="C150" s="6" t="s">
        <v>373</v>
      </c>
      <c r="D150" s="24" t="s">
        <v>734</v>
      </c>
      <c r="E150" s="268"/>
      <c r="F150" s="24" t="s">
        <v>7239</v>
      </c>
      <c r="G150" s="24" t="s">
        <v>7035</v>
      </c>
      <c r="H150" s="24" t="s">
        <v>7188</v>
      </c>
      <c r="I150" s="28"/>
      <c r="J150" s="28"/>
    </row>
    <row r="151" spans="1:10" ht="25.5">
      <c r="A151" s="24">
        <v>96</v>
      </c>
      <c r="B151" s="24" t="s">
        <v>7240</v>
      </c>
      <c r="C151" s="6" t="s">
        <v>373</v>
      </c>
      <c r="D151" s="24" t="s">
        <v>734</v>
      </c>
      <c r="E151" s="268"/>
      <c r="F151" s="24" t="s">
        <v>7241</v>
      </c>
      <c r="G151" s="24" t="s">
        <v>7035</v>
      </c>
      <c r="H151" s="24" t="s">
        <v>7188</v>
      </c>
      <c r="I151" s="28"/>
      <c r="J151" s="28"/>
    </row>
    <row r="152" spans="1:10" ht="25.5">
      <c r="A152" s="24">
        <v>97</v>
      </c>
      <c r="B152" s="24" t="s">
        <v>7242</v>
      </c>
      <c r="C152" s="6" t="s">
        <v>373</v>
      </c>
      <c r="D152" s="24" t="s">
        <v>734</v>
      </c>
      <c r="E152" s="268"/>
      <c r="F152" s="24" t="s">
        <v>7243</v>
      </c>
      <c r="G152" s="24" t="s">
        <v>7035</v>
      </c>
      <c r="H152" s="24" t="s">
        <v>7188</v>
      </c>
      <c r="I152" s="28"/>
      <c r="J152" s="28"/>
    </row>
    <row r="153" spans="1:10" ht="25.5">
      <c r="A153" s="24">
        <v>98</v>
      </c>
      <c r="B153" s="24" t="s">
        <v>7244</v>
      </c>
      <c r="C153" s="6" t="s">
        <v>373</v>
      </c>
      <c r="D153" s="24" t="s">
        <v>734</v>
      </c>
      <c r="E153" s="268"/>
      <c r="F153" s="24" t="s">
        <v>7245</v>
      </c>
      <c r="G153" s="24" t="s">
        <v>7035</v>
      </c>
      <c r="H153" s="24" t="s">
        <v>7188</v>
      </c>
      <c r="I153" s="28"/>
      <c r="J153" s="28"/>
    </row>
    <row r="154" spans="1:10" ht="25.5">
      <c r="A154" s="24">
        <v>99</v>
      </c>
      <c r="B154" s="24" t="s">
        <v>7246</v>
      </c>
      <c r="C154" s="6" t="s">
        <v>373</v>
      </c>
      <c r="D154" s="24" t="s">
        <v>734</v>
      </c>
      <c r="E154" s="268"/>
      <c r="F154" s="24" t="s">
        <v>7247</v>
      </c>
      <c r="G154" s="24" t="s">
        <v>7235</v>
      </c>
      <c r="H154" s="24" t="s">
        <v>7188</v>
      </c>
      <c r="I154" s="28"/>
      <c r="J154" s="28"/>
    </row>
    <row r="155" spans="1:10" ht="38.25">
      <c r="A155" s="24">
        <v>100</v>
      </c>
      <c r="B155" s="24" t="s">
        <v>7248</v>
      </c>
      <c r="C155" s="6" t="s">
        <v>373</v>
      </c>
      <c r="D155" s="24" t="s">
        <v>734</v>
      </c>
      <c r="E155" s="268"/>
      <c r="F155" s="24" t="s">
        <v>7208</v>
      </c>
      <c r="G155" s="24" t="s">
        <v>7209</v>
      </c>
      <c r="H155" s="24" t="s">
        <v>7254</v>
      </c>
      <c r="I155" s="28"/>
      <c r="J155" s="28"/>
    </row>
    <row r="156" spans="1:10" ht="38.25">
      <c r="A156" s="24">
        <v>101</v>
      </c>
      <c r="B156" s="24" t="s">
        <v>7249</v>
      </c>
      <c r="C156" s="6" t="s">
        <v>373</v>
      </c>
      <c r="D156" s="24" t="s">
        <v>734</v>
      </c>
      <c r="E156" s="268"/>
      <c r="F156" s="24" t="s">
        <v>7250</v>
      </c>
      <c r="G156" s="24" t="s">
        <v>7251</v>
      </c>
      <c r="H156" s="24" t="s">
        <v>7254</v>
      </c>
      <c r="I156" s="28"/>
      <c r="J156" s="28"/>
    </row>
    <row r="157" spans="1:10" ht="38.25">
      <c r="A157" s="24">
        <v>102</v>
      </c>
      <c r="B157" s="24" t="s">
        <v>7252</v>
      </c>
      <c r="C157" s="6" t="s">
        <v>373</v>
      </c>
      <c r="D157" s="24" t="s">
        <v>734</v>
      </c>
      <c r="E157" s="268"/>
      <c r="F157" s="24" t="s">
        <v>7253</v>
      </c>
      <c r="G157" s="24" t="s">
        <v>7035</v>
      </c>
      <c r="H157" s="24" t="s">
        <v>7254</v>
      </c>
      <c r="I157" s="28"/>
      <c r="J157" s="28"/>
    </row>
    <row r="158" spans="1:10" ht="38.25">
      <c r="A158" s="24">
        <v>103</v>
      </c>
      <c r="B158" s="24" t="s">
        <v>7255</v>
      </c>
      <c r="C158" s="6" t="s">
        <v>373</v>
      </c>
      <c r="D158" s="24" t="s">
        <v>734</v>
      </c>
      <c r="E158" s="268"/>
      <c r="F158" s="24" t="s">
        <v>7256</v>
      </c>
      <c r="G158" s="24" t="s">
        <v>7235</v>
      </c>
      <c r="H158" s="24" t="s">
        <v>7254</v>
      </c>
      <c r="I158" s="28"/>
      <c r="J158" s="28"/>
    </row>
    <row r="159" spans="1:10" ht="63.75">
      <c r="A159" s="24">
        <v>104</v>
      </c>
      <c r="B159" s="24" t="s">
        <v>7257</v>
      </c>
      <c r="C159" s="6" t="s">
        <v>373</v>
      </c>
      <c r="D159" s="24" t="s">
        <v>734</v>
      </c>
      <c r="E159" s="268"/>
      <c r="F159" s="24" t="s">
        <v>7258</v>
      </c>
      <c r="G159" s="24" t="s">
        <v>7235</v>
      </c>
      <c r="H159" s="24" t="s">
        <v>7254</v>
      </c>
      <c r="I159" s="28"/>
      <c r="J159" s="28"/>
    </row>
    <row r="160" spans="1:10" ht="38.25">
      <c r="A160" s="24">
        <v>105</v>
      </c>
      <c r="B160" s="24" t="s">
        <v>7259</v>
      </c>
      <c r="C160" s="6" t="s">
        <v>373</v>
      </c>
      <c r="D160" s="24" t="s">
        <v>734</v>
      </c>
      <c r="E160" s="268"/>
      <c r="F160" s="24" t="s">
        <v>7260</v>
      </c>
      <c r="G160" s="24" t="s">
        <v>7235</v>
      </c>
      <c r="H160" s="24" t="s">
        <v>7254</v>
      </c>
      <c r="I160" s="28"/>
      <c r="J160" s="28"/>
    </row>
    <row r="161" spans="1:10" ht="38.25">
      <c r="A161" s="24">
        <v>106</v>
      </c>
      <c r="B161" s="24" t="s">
        <v>7261</v>
      </c>
      <c r="C161" s="6" t="s">
        <v>373</v>
      </c>
      <c r="D161" s="24" t="s">
        <v>734</v>
      </c>
      <c r="E161" s="268"/>
      <c r="F161" s="24" t="s">
        <v>7262</v>
      </c>
      <c r="G161" s="24" t="s">
        <v>7263</v>
      </c>
      <c r="H161" s="24" t="s">
        <v>7254</v>
      </c>
      <c r="I161" s="28"/>
      <c r="J161" s="28"/>
    </row>
    <row r="162" spans="1:10" ht="38.25">
      <c r="A162" s="24">
        <v>107</v>
      </c>
      <c r="B162" s="24" t="s">
        <v>7264</v>
      </c>
      <c r="C162" s="6" t="s">
        <v>373</v>
      </c>
      <c r="D162" s="24" t="s">
        <v>734</v>
      </c>
      <c r="E162" s="268"/>
      <c r="F162" s="24" t="s">
        <v>7265</v>
      </c>
      <c r="G162" s="24" t="s">
        <v>7235</v>
      </c>
      <c r="H162" s="24" t="s">
        <v>7254</v>
      </c>
      <c r="I162" s="28"/>
      <c r="J162" s="28"/>
    </row>
    <row r="163" spans="1:10" ht="38.25">
      <c r="A163" s="24">
        <v>108</v>
      </c>
      <c r="B163" s="24" t="s">
        <v>7266</v>
      </c>
      <c r="C163" s="6" t="s">
        <v>373</v>
      </c>
      <c r="D163" s="24" t="s">
        <v>734</v>
      </c>
      <c r="E163" s="268"/>
      <c r="F163" s="24" t="s">
        <v>7267</v>
      </c>
      <c r="G163" s="24" t="s">
        <v>6971</v>
      </c>
      <c r="H163" s="24" t="s">
        <v>7254</v>
      </c>
      <c r="I163" s="28"/>
      <c r="J163" s="28"/>
    </row>
    <row r="164" spans="1:10" ht="38.25">
      <c r="A164" s="24">
        <v>109</v>
      </c>
      <c r="B164" s="24" t="s">
        <v>7268</v>
      </c>
      <c r="C164" s="6" t="s">
        <v>373</v>
      </c>
      <c r="D164" s="24" t="s">
        <v>734</v>
      </c>
      <c r="E164" s="268"/>
      <c r="F164" s="24" t="s">
        <v>7269</v>
      </c>
      <c r="G164" s="24" t="s">
        <v>7235</v>
      </c>
      <c r="H164" s="24" t="s">
        <v>7254</v>
      </c>
      <c r="I164" s="28"/>
      <c r="J164" s="28"/>
    </row>
    <row r="165" spans="1:10" ht="38.25">
      <c r="A165" s="24">
        <v>110</v>
      </c>
      <c r="B165" s="24" t="s">
        <v>7270</v>
      </c>
      <c r="C165" s="6" t="s">
        <v>373</v>
      </c>
      <c r="D165" s="24" t="s">
        <v>734</v>
      </c>
      <c r="E165" s="268"/>
      <c r="F165" s="24" t="s">
        <v>7271</v>
      </c>
      <c r="G165" s="24" t="s">
        <v>7235</v>
      </c>
      <c r="H165" s="24" t="s">
        <v>7254</v>
      </c>
      <c r="I165" s="28"/>
      <c r="J165" s="28"/>
    </row>
    <row r="166" spans="1:10" ht="38.25">
      <c r="A166" s="24">
        <v>111</v>
      </c>
      <c r="B166" s="24" t="s">
        <v>7272</v>
      </c>
      <c r="C166" s="6" t="s">
        <v>373</v>
      </c>
      <c r="D166" s="24" t="s">
        <v>734</v>
      </c>
      <c r="E166" s="268"/>
      <c r="F166" s="24" t="s">
        <v>7273</v>
      </c>
      <c r="G166" s="24" t="s">
        <v>7274</v>
      </c>
      <c r="H166" s="24" t="s">
        <v>7275</v>
      </c>
      <c r="I166" s="28"/>
      <c r="J166" s="28"/>
    </row>
    <row r="167" spans="1:10" ht="38.25">
      <c r="A167" s="24">
        <v>112</v>
      </c>
      <c r="B167" s="24" t="s">
        <v>7276</v>
      </c>
      <c r="C167" s="6" t="s">
        <v>373</v>
      </c>
      <c r="D167" s="24" t="s">
        <v>734</v>
      </c>
      <c r="E167" s="268"/>
      <c r="F167" s="24" t="s">
        <v>7277</v>
      </c>
      <c r="G167" s="24" t="s">
        <v>7278</v>
      </c>
      <c r="H167" s="24" t="s">
        <v>7279</v>
      </c>
      <c r="I167" s="28"/>
      <c r="J167" s="28"/>
    </row>
    <row r="168" spans="1:10" ht="38.25">
      <c r="A168" s="24">
        <v>113</v>
      </c>
      <c r="B168" s="24" t="s">
        <v>7280</v>
      </c>
      <c r="C168" s="6" t="s">
        <v>373</v>
      </c>
      <c r="D168" s="24" t="s">
        <v>734</v>
      </c>
      <c r="E168" s="268"/>
      <c r="F168" s="24" t="s">
        <v>7281</v>
      </c>
      <c r="G168" s="24" t="s">
        <v>7282</v>
      </c>
      <c r="H168" s="24" t="s">
        <v>7279</v>
      </c>
      <c r="I168" s="28"/>
      <c r="J168" s="28"/>
    </row>
    <row r="169" spans="1:10" ht="38.25">
      <c r="A169" s="24">
        <v>114</v>
      </c>
      <c r="B169" s="24" t="s">
        <v>7283</v>
      </c>
      <c r="C169" s="6" t="s">
        <v>373</v>
      </c>
      <c r="D169" s="24" t="s">
        <v>734</v>
      </c>
      <c r="E169" s="268"/>
      <c r="F169" s="24" t="s">
        <v>7284</v>
      </c>
      <c r="G169" s="24" t="s">
        <v>7285</v>
      </c>
      <c r="H169" s="24" t="s">
        <v>7286</v>
      </c>
      <c r="I169" s="28"/>
      <c r="J169" s="28"/>
    </row>
    <row r="170" spans="1:10" ht="38.25">
      <c r="A170" s="24">
        <v>115</v>
      </c>
      <c r="B170" s="24" t="s">
        <v>7287</v>
      </c>
      <c r="C170" s="6" t="s">
        <v>373</v>
      </c>
      <c r="D170" s="24" t="s">
        <v>734</v>
      </c>
      <c r="E170" s="268"/>
      <c r="F170" s="24" t="s">
        <v>7288</v>
      </c>
      <c r="G170" s="24" t="s">
        <v>7289</v>
      </c>
      <c r="H170" s="24" t="s">
        <v>7290</v>
      </c>
      <c r="I170" s="28"/>
      <c r="J170" s="28"/>
    </row>
    <row r="171" spans="1:10" ht="51">
      <c r="A171" s="24">
        <v>116</v>
      </c>
      <c r="B171" s="24" t="s">
        <v>7291</v>
      </c>
      <c r="C171" s="6" t="s">
        <v>373</v>
      </c>
      <c r="D171" s="24" t="s">
        <v>734</v>
      </c>
      <c r="E171" s="268"/>
      <c r="F171" s="24" t="s">
        <v>7292</v>
      </c>
      <c r="G171" s="24" t="s">
        <v>7293</v>
      </c>
      <c r="H171" s="24" t="s">
        <v>7279</v>
      </c>
      <c r="I171" s="28"/>
      <c r="J171" s="28"/>
    </row>
    <row r="172" spans="1:10" ht="38.25">
      <c r="A172" s="24">
        <v>117</v>
      </c>
      <c r="B172" s="24" t="s">
        <v>7294</v>
      </c>
      <c r="C172" s="6" t="s">
        <v>373</v>
      </c>
      <c r="D172" s="24" t="s">
        <v>734</v>
      </c>
      <c r="E172" s="268"/>
      <c r="F172" s="24" t="s">
        <v>7295</v>
      </c>
      <c r="G172" s="24" t="s">
        <v>6957</v>
      </c>
      <c r="H172" s="24" t="s">
        <v>7279</v>
      </c>
      <c r="I172" s="28"/>
      <c r="J172" s="28"/>
    </row>
    <row r="173" spans="1:10" ht="38.25">
      <c r="A173" s="24">
        <v>118</v>
      </c>
      <c r="B173" s="24" t="s">
        <v>7296</v>
      </c>
      <c r="C173" s="6" t="s">
        <v>373</v>
      </c>
      <c r="D173" s="24" t="s">
        <v>734</v>
      </c>
      <c r="E173" s="268"/>
      <c r="F173" s="24" t="s">
        <v>7297</v>
      </c>
      <c r="G173" s="24" t="s">
        <v>7298</v>
      </c>
      <c r="H173" s="24" t="s">
        <v>7279</v>
      </c>
      <c r="I173" s="28"/>
      <c r="J173" s="28"/>
    </row>
    <row r="174" spans="1:10" ht="38.25">
      <c r="A174" s="24">
        <v>119</v>
      </c>
      <c r="B174" s="24" t="s">
        <v>7299</v>
      </c>
      <c r="C174" s="6" t="s">
        <v>373</v>
      </c>
      <c r="D174" s="24" t="s">
        <v>734</v>
      </c>
      <c r="E174" s="268"/>
      <c r="F174" s="24" t="s">
        <v>7300</v>
      </c>
      <c r="G174" s="24" t="s">
        <v>7298</v>
      </c>
      <c r="H174" s="24" t="s">
        <v>7290</v>
      </c>
      <c r="I174" s="28"/>
      <c r="J174" s="28"/>
    </row>
    <row r="175" spans="1:10" ht="38.25">
      <c r="A175" s="24">
        <v>120</v>
      </c>
      <c r="B175" s="24" t="s">
        <v>7301</v>
      </c>
      <c r="C175" s="6" t="s">
        <v>373</v>
      </c>
      <c r="D175" s="24" t="s">
        <v>734</v>
      </c>
      <c r="E175" s="268"/>
      <c r="F175" s="24" t="s">
        <v>7302</v>
      </c>
      <c r="G175" s="24" t="s">
        <v>7303</v>
      </c>
      <c r="H175" s="24" t="s">
        <v>7279</v>
      </c>
      <c r="I175" s="28"/>
      <c r="J175" s="28"/>
    </row>
    <row r="176" spans="1:10" ht="38.25">
      <c r="A176" s="24">
        <v>121</v>
      </c>
      <c r="B176" s="24" t="s">
        <v>7304</v>
      </c>
      <c r="C176" s="6" t="s">
        <v>373</v>
      </c>
      <c r="D176" s="24" t="s">
        <v>734</v>
      </c>
      <c r="E176" s="268"/>
      <c r="F176" s="24" t="s">
        <v>7305</v>
      </c>
      <c r="G176" s="24" t="s">
        <v>7303</v>
      </c>
      <c r="H176" s="24" t="s">
        <v>7286</v>
      </c>
      <c r="I176" s="28"/>
      <c r="J176" s="28"/>
    </row>
    <row r="177" spans="1:10" ht="38.25">
      <c r="A177" s="24">
        <v>122</v>
      </c>
      <c r="B177" s="24" t="s">
        <v>7306</v>
      </c>
      <c r="C177" s="6" t="s">
        <v>373</v>
      </c>
      <c r="D177" s="24" t="s">
        <v>734</v>
      </c>
      <c r="E177" s="268"/>
      <c r="F177" s="24" t="s">
        <v>7307</v>
      </c>
      <c r="G177" s="24" t="s">
        <v>7308</v>
      </c>
      <c r="H177" s="24" t="s">
        <v>7279</v>
      </c>
      <c r="I177" s="28"/>
      <c r="J177" s="28"/>
    </row>
    <row r="178" spans="1:10">
      <c r="A178" s="327"/>
      <c r="B178" s="327" t="s">
        <v>377</v>
      </c>
      <c r="C178" s="331">
        <v>114</v>
      </c>
      <c r="D178" s="327"/>
      <c r="E178" s="458">
        <f>SUM(E64:E177)</f>
        <v>16.450000000000003</v>
      </c>
      <c r="F178" s="327"/>
      <c r="G178" s="327"/>
      <c r="H178" s="327"/>
      <c r="I178" s="28"/>
      <c r="J178" s="28"/>
    </row>
    <row r="179" spans="1:10" ht="25.5">
      <c r="A179" s="24" t="s">
        <v>6430</v>
      </c>
      <c r="B179" s="24" t="s">
        <v>7069</v>
      </c>
      <c r="C179" s="6" t="s">
        <v>373</v>
      </c>
      <c r="D179" s="24" t="s">
        <v>378</v>
      </c>
      <c r="E179" s="268"/>
      <c r="F179" s="24" t="s">
        <v>7070</v>
      </c>
      <c r="G179" s="24" t="s">
        <v>6936</v>
      </c>
      <c r="H179" s="24" t="s">
        <v>7066</v>
      </c>
      <c r="I179" s="28"/>
      <c r="J179" s="28"/>
    </row>
    <row r="180" spans="1:10" ht="25.5">
      <c r="A180" s="24" t="s">
        <v>6436</v>
      </c>
      <c r="B180" s="24" t="s">
        <v>7073</v>
      </c>
      <c r="C180" s="6" t="s">
        <v>373</v>
      </c>
      <c r="D180" s="24" t="s">
        <v>378</v>
      </c>
      <c r="E180" s="268"/>
      <c r="F180" s="24" t="s">
        <v>7074</v>
      </c>
      <c r="G180" s="24" t="s">
        <v>7075</v>
      </c>
      <c r="H180" s="24" t="s">
        <v>7066</v>
      </c>
      <c r="I180" s="28"/>
      <c r="J180" s="28"/>
    </row>
    <row r="181" spans="1:10" ht="25.5">
      <c r="A181" s="24" t="s">
        <v>6456</v>
      </c>
      <c r="B181" s="24" t="s">
        <v>7097</v>
      </c>
      <c r="C181" s="6" t="s">
        <v>373</v>
      </c>
      <c r="D181" s="24" t="s">
        <v>378</v>
      </c>
      <c r="E181" s="268"/>
      <c r="F181" s="24" t="s">
        <v>7098</v>
      </c>
      <c r="G181" s="24" t="s">
        <v>7099</v>
      </c>
      <c r="H181" s="24" t="s">
        <v>7000</v>
      </c>
      <c r="I181" s="28"/>
      <c r="J181" s="28"/>
    </row>
    <row r="182" spans="1:10" ht="25.5">
      <c r="A182" s="24">
        <v>38</v>
      </c>
      <c r="B182" s="24" t="s">
        <v>7105</v>
      </c>
      <c r="C182" s="6" t="s">
        <v>373</v>
      </c>
      <c r="D182" s="24" t="s">
        <v>378</v>
      </c>
      <c r="E182" s="268"/>
      <c r="F182" s="24" t="s">
        <v>7106</v>
      </c>
      <c r="G182" s="24" t="s">
        <v>7107</v>
      </c>
      <c r="H182" s="24" t="s">
        <v>7000</v>
      </c>
      <c r="I182" s="28"/>
      <c r="J182" s="28"/>
    </row>
    <row r="183" spans="1:10">
      <c r="A183" s="327"/>
      <c r="B183" s="327" t="s">
        <v>7353</v>
      </c>
      <c r="C183" s="331">
        <v>4</v>
      </c>
      <c r="D183" s="327"/>
      <c r="E183" s="458">
        <f>SUM(E179:E182)</f>
        <v>0</v>
      </c>
      <c r="F183" s="327"/>
      <c r="G183" s="327"/>
      <c r="H183" s="327"/>
      <c r="I183" s="28"/>
      <c r="J183" s="28"/>
    </row>
    <row r="184" spans="1:10" ht="25.5">
      <c r="A184" s="24" t="s">
        <v>6492</v>
      </c>
      <c r="B184" s="24" t="s">
        <v>7137</v>
      </c>
      <c r="C184" s="6" t="s">
        <v>373</v>
      </c>
      <c r="D184" s="24" t="s">
        <v>374</v>
      </c>
      <c r="E184" s="268">
        <v>0.3</v>
      </c>
      <c r="F184" s="24" t="s">
        <v>7350</v>
      </c>
      <c r="G184" s="24" t="s">
        <v>7351</v>
      </c>
      <c r="H184" s="24" t="s">
        <v>7138</v>
      </c>
      <c r="I184" s="28"/>
      <c r="J184" s="28"/>
    </row>
    <row r="185" spans="1:10" ht="25.5">
      <c r="A185" s="24" t="s">
        <v>6500</v>
      </c>
      <c r="B185" s="24" t="s">
        <v>7146</v>
      </c>
      <c r="C185" s="6" t="s">
        <v>373</v>
      </c>
      <c r="D185" s="24" t="s">
        <v>374</v>
      </c>
      <c r="E185" s="268">
        <v>3.9</v>
      </c>
      <c r="F185" s="24" t="s">
        <v>7147</v>
      </c>
      <c r="G185" s="24" t="s">
        <v>7148</v>
      </c>
      <c r="H185" s="24" t="s">
        <v>7149</v>
      </c>
      <c r="I185" s="28"/>
      <c r="J185" s="28"/>
    </row>
    <row r="186" spans="1:10" ht="38.25">
      <c r="A186" s="24" t="s">
        <v>6504</v>
      </c>
      <c r="B186" s="24" t="s">
        <v>7150</v>
      </c>
      <c r="C186" s="6" t="s">
        <v>373</v>
      </c>
      <c r="D186" s="24" t="s">
        <v>374</v>
      </c>
      <c r="E186" s="268">
        <v>5.9</v>
      </c>
      <c r="F186" s="24" t="s">
        <v>7151</v>
      </c>
      <c r="G186" s="24" t="s">
        <v>7148</v>
      </c>
      <c r="H186" s="24" t="s">
        <v>7152</v>
      </c>
      <c r="I186" s="28"/>
      <c r="J186" s="28"/>
    </row>
    <row r="187" spans="1:10" ht="25.5">
      <c r="A187" s="24" t="s">
        <v>6506</v>
      </c>
      <c r="B187" s="24" t="s">
        <v>7153</v>
      </c>
      <c r="C187" s="6" t="s">
        <v>373</v>
      </c>
      <c r="D187" s="24" t="s">
        <v>374</v>
      </c>
      <c r="E187" s="268">
        <v>105.3</v>
      </c>
      <c r="F187" s="24" t="s">
        <v>7154</v>
      </c>
      <c r="G187" s="24" t="s">
        <v>7025</v>
      </c>
      <c r="H187" s="24" t="s">
        <v>7152</v>
      </c>
      <c r="I187" s="28"/>
      <c r="J187" s="28"/>
    </row>
    <row r="188" spans="1:10">
      <c r="A188" s="327"/>
      <c r="B188" s="327" t="s">
        <v>7352</v>
      </c>
      <c r="C188" s="331">
        <v>4</v>
      </c>
      <c r="D188" s="327"/>
      <c r="E188" s="458">
        <f>SUM(E184:E187)</f>
        <v>115.4</v>
      </c>
      <c r="F188" s="327"/>
      <c r="G188" s="327"/>
      <c r="H188" s="327"/>
      <c r="I188" s="28"/>
      <c r="J188" s="28"/>
    </row>
    <row r="189" spans="1:10" ht="25.5">
      <c r="A189" s="326"/>
      <c r="B189" s="326" t="s">
        <v>2142</v>
      </c>
      <c r="C189" s="457">
        <f>C188+C183+C178</f>
        <v>122</v>
      </c>
      <c r="D189" s="457"/>
      <c r="E189" s="514">
        <f>E188+E183+E178</f>
        <v>131.85000000000002</v>
      </c>
      <c r="F189" s="326"/>
      <c r="G189" s="326"/>
      <c r="H189" s="326"/>
      <c r="I189" s="28"/>
      <c r="J189" s="28"/>
    </row>
    <row r="190" spans="1:10" ht="51">
      <c r="A190" s="24" t="s">
        <v>2149</v>
      </c>
      <c r="B190" s="24" t="s">
        <v>7309</v>
      </c>
      <c r="C190" s="24" t="s">
        <v>385</v>
      </c>
      <c r="D190" s="24"/>
      <c r="E190" s="268">
        <v>19.399999999999999</v>
      </c>
      <c r="F190" s="24" t="s">
        <v>7310</v>
      </c>
      <c r="G190" s="24" t="s">
        <v>7025</v>
      </c>
      <c r="H190" s="24" t="s">
        <v>7354</v>
      </c>
      <c r="J190" s="28"/>
    </row>
    <row r="191" spans="1:10" ht="51">
      <c r="A191" s="24" t="s">
        <v>5602</v>
      </c>
      <c r="B191" s="24" t="s">
        <v>7311</v>
      </c>
      <c r="C191" s="24" t="s">
        <v>385</v>
      </c>
      <c r="D191" s="24"/>
      <c r="E191" s="313">
        <v>23.5</v>
      </c>
      <c r="F191" s="24" t="s">
        <v>7312</v>
      </c>
      <c r="G191" s="24" t="s">
        <v>7025</v>
      </c>
      <c r="H191" s="24" t="s">
        <v>7355</v>
      </c>
      <c r="J191" s="28"/>
    </row>
    <row r="192" spans="1:10" ht="51">
      <c r="A192" s="24" t="s">
        <v>5606</v>
      </c>
      <c r="B192" s="24" t="s">
        <v>6991</v>
      </c>
      <c r="C192" s="24" t="s">
        <v>385</v>
      </c>
      <c r="D192" s="24"/>
      <c r="E192" s="315" t="s">
        <v>7314</v>
      </c>
      <c r="F192" s="24" t="s">
        <v>7313</v>
      </c>
      <c r="G192" s="24" t="s">
        <v>7148</v>
      </c>
      <c r="H192" s="24" t="s">
        <v>7356</v>
      </c>
      <c r="J192" s="28"/>
    </row>
    <row r="193" spans="1:10" ht="51">
      <c r="A193" s="24" t="s">
        <v>2682</v>
      </c>
      <c r="B193" s="24" t="s">
        <v>7315</v>
      </c>
      <c r="C193" s="24" t="s">
        <v>385</v>
      </c>
      <c r="D193" s="24"/>
      <c r="E193" s="313">
        <v>34.5</v>
      </c>
      <c r="F193" s="24" t="s">
        <v>6952</v>
      </c>
      <c r="G193" s="24" t="s">
        <v>7035</v>
      </c>
      <c r="H193" s="24" t="s">
        <v>7357</v>
      </c>
      <c r="J193" s="28"/>
    </row>
    <row r="194" spans="1:10" ht="51">
      <c r="A194" s="24" t="s">
        <v>5613</v>
      </c>
      <c r="B194" s="24" t="s">
        <v>7316</v>
      </c>
      <c r="C194" s="24" t="s">
        <v>385</v>
      </c>
      <c r="D194" s="24"/>
      <c r="E194" s="313">
        <v>7.3</v>
      </c>
      <c r="F194" s="24" t="s">
        <v>6952</v>
      </c>
      <c r="G194" s="24" t="s">
        <v>7035</v>
      </c>
      <c r="H194" s="24" t="s">
        <v>7358</v>
      </c>
      <c r="J194" s="28"/>
    </row>
    <row r="195" spans="1:10" ht="51">
      <c r="A195" s="24" t="s">
        <v>5341</v>
      </c>
      <c r="B195" s="24" t="s">
        <v>7317</v>
      </c>
      <c r="C195" s="24" t="s">
        <v>385</v>
      </c>
      <c r="D195" s="24"/>
      <c r="E195" s="313">
        <v>13.5</v>
      </c>
      <c r="F195" s="24" t="s">
        <v>7318</v>
      </c>
      <c r="G195" s="24" t="s">
        <v>7107</v>
      </c>
      <c r="H195" s="24" t="s">
        <v>7359</v>
      </c>
      <c r="J195" s="28"/>
    </row>
    <row r="196" spans="1:10" ht="51">
      <c r="A196" s="24" t="s">
        <v>5344</v>
      </c>
      <c r="B196" s="24" t="s">
        <v>7319</v>
      </c>
      <c r="C196" s="24" t="s">
        <v>385</v>
      </c>
      <c r="D196" s="24"/>
      <c r="E196" s="313">
        <v>18.8</v>
      </c>
      <c r="F196" s="24" t="s">
        <v>7320</v>
      </c>
      <c r="G196" s="24" t="s">
        <v>7025</v>
      </c>
      <c r="H196" s="24" t="s">
        <v>7360</v>
      </c>
      <c r="J196" s="28"/>
    </row>
    <row r="197" spans="1:10" ht="51">
      <c r="A197" s="24" t="s">
        <v>5623</v>
      </c>
      <c r="B197" s="24" t="s">
        <v>7321</v>
      </c>
      <c r="C197" s="24" t="s">
        <v>385</v>
      </c>
      <c r="D197" s="24"/>
      <c r="E197" s="313">
        <v>16.5</v>
      </c>
      <c r="F197" s="24" t="s">
        <v>7322</v>
      </c>
      <c r="G197" s="24" t="s">
        <v>7078</v>
      </c>
      <c r="H197" s="24" t="s">
        <v>7361</v>
      </c>
      <c r="J197" s="28"/>
    </row>
    <row r="198" spans="1:10" ht="51">
      <c r="A198" s="24" t="s">
        <v>2421</v>
      </c>
      <c r="B198" s="24" t="s">
        <v>7323</v>
      </c>
      <c r="C198" s="24" t="s">
        <v>385</v>
      </c>
      <c r="D198" s="24"/>
      <c r="E198" s="313">
        <v>22</v>
      </c>
      <c r="F198" s="24" t="s">
        <v>7324</v>
      </c>
      <c r="G198" s="24" t="s">
        <v>6957</v>
      </c>
      <c r="H198" s="24" t="s">
        <v>7362</v>
      </c>
      <c r="J198" s="28"/>
    </row>
    <row r="199" spans="1:10" ht="51">
      <c r="A199" s="24" t="s">
        <v>2423</v>
      </c>
      <c r="B199" s="24" t="s">
        <v>7325</v>
      </c>
      <c r="C199" s="24" t="s">
        <v>385</v>
      </c>
      <c r="D199" s="24"/>
      <c r="E199" s="313">
        <v>10.5</v>
      </c>
      <c r="F199" s="24" t="s">
        <v>7326</v>
      </c>
      <c r="G199" s="24" t="s">
        <v>7025</v>
      </c>
      <c r="H199" s="24" t="s">
        <v>7363</v>
      </c>
      <c r="J199" s="28"/>
    </row>
    <row r="200" spans="1:10" ht="38.25">
      <c r="A200" s="24" t="s">
        <v>2425</v>
      </c>
      <c r="B200" s="24" t="s">
        <v>7327</v>
      </c>
      <c r="C200" s="24" t="s">
        <v>385</v>
      </c>
      <c r="D200" s="24"/>
      <c r="E200" s="313">
        <v>5.5</v>
      </c>
      <c r="F200" s="24" t="s">
        <v>7328</v>
      </c>
      <c r="G200" s="24" t="s">
        <v>6957</v>
      </c>
      <c r="H200" s="24" t="s">
        <v>7022</v>
      </c>
      <c r="J200" s="28"/>
    </row>
    <row r="201" spans="1:10" ht="25.5">
      <c r="A201" s="24" t="s">
        <v>2428</v>
      </c>
      <c r="B201" s="24" t="s">
        <v>7329</v>
      </c>
      <c r="C201" s="24" t="s">
        <v>385</v>
      </c>
      <c r="D201" s="24"/>
      <c r="E201" s="315">
        <v>10.199999999999999</v>
      </c>
      <c r="F201" s="24" t="s">
        <v>7330</v>
      </c>
      <c r="G201" s="24" t="s">
        <v>6961</v>
      </c>
      <c r="H201" s="24" t="s">
        <v>7149</v>
      </c>
      <c r="J201" s="28"/>
    </row>
    <row r="202" spans="1:10" ht="38.25">
      <c r="A202" s="24" t="s">
        <v>5856</v>
      </c>
      <c r="B202" s="24" t="s">
        <v>7331</v>
      </c>
      <c r="C202" s="24" t="s">
        <v>385</v>
      </c>
      <c r="D202" s="24"/>
      <c r="E202" s="315">
        <v>5.94</v>
      </c>
      <c r="F202" s="24" t="s">
        <v>7364</v>
      </c>
      <c r="G202" s="24" t="s">
        <v>7078</v>
      </c>
      <c r="H202" s="24" t="s">
        <v>7332</v>
      </c>
      <c r="J202" s="28"/>
    </row>
    <row r="203" spans="1:10" ht="38.25">
      <c r="A203" s="326"/>
      <c r="B203" s="326" t="s">
        <v>2144</v>
      </c>
      <c r="C203" s="457">
        <v>13</v>
      </c>
      <c r="D203" s="326"/>
      <c r="E203" s="456">
        <f>SUM(E190:E202)</f>
        <v>187.64</v>
      </c>
      <c r="F203" s="326"/>
      <c r="G203" s="326"/>
      <c r="H203" s="326"/>
      <c r="I203" s="28"/>
      <c r="J203" s="28"/>
    </row>
    <row r="204" spans="1:10" ht="25.5">
      <c r="A204" s="329"/>
      <c r="B204" s="329" t="s">
        <v>6930</v>
      </c>
      <c r="C204" s="465">
        <f>C203+C189+C63+C61+C41</f>
        <v>155</v>
      </c>
      <c r="D204" s="329"/>
      <c r="E204" s="460">
        <v>9435.7800000000007</v>
      </c>
      <c r="F204" s="329"/>
      <c r="G204" s="329"/>
      <c r="H204" s="329"/>
      <c r="I204" s="28"/>
      <c r="J204" s="28"/>
    </row>
    <row r="205" spans="1:10" ht="31.5">
      <c r="A205" s="467"/>
      <c r="B205" s="467" t="s">
        <v>397</v>
      </c>
      <c r="C205" s="466">
        <f>C204+C35</f>
        <v>172</v>
      </c>
      <c r="D205" s="466"/>
      <c r="E205" s="517">
        <f>E204+E35</f>
        <v>17284.93</v>
      </c>
      <c r="F205" s="467"/>
      <c r="G205" s="467"/>
      <c r="H205" s="467"/>
      <c r="I205" s="28"/>
      <c r="J205" s="28"/>
    </row>
    <row r="206" spans="1:10">
      <c r="G206" s="12"/>
      <c r="H206" s="12"/>
    </row>
    <row r="207" spans="1:10">
      <c r="G207" s="12"/>
      <c r="H207" s="12"/>
    </row>
    <row r="208" spans="1:10">
      <c r="G208" s="12"/>
      <c r="H208" s="12"/>
    </row>
    <row r="209" spans="7:8">
      <c r="G209" s="12"/>
      <c r="H209" s="12"/>
    </row>
    <row r="210" spans="7:8">
      <c r="G210" s="12"/>
      <c r="H210" s="12"/>
    </row>
    <row r="211" spans="7:8">
      <c r="G211" s="12"/>
      <c r="H211" s="12"/>
    </row>
    <row r="212" spans="7:8">
      <c r="G212" s="12"/>
      <c r="H212" s="12"/>
    </row>
    <row r="213" spans="7:8">
      <c r="G213" s="12"/>
      <c r="H213" s="12"/>
    </row>
    <row r="214" spans="7:8">
      <c r="G214" s="12"/>
      <c r="H214" s="12"/>
    </row>
    <row r="215" spans="7:8">
      <c r="G215" s="12"/>
      <c r="H215" s="12"/>
    </row>
    <row r="216" spans="7:8">
      <c r="G216" s="12"/>
      <c r="H216" s="12"/>
    </row>
    <row r="217" spans="7:8">
      <c r="G217" s="12"/>
      <c r="H217" s="12"/>
    </row>
    <row r="218" spans="7:8">
      <c r="G218" s="12"/>
      <c r="H218" s="12"/>
    </row>
    <row r="219" spans="7:8">
      <c r="G219" s="12"/>
      <c r="H219" s="12"/>
    </row>
    <row r="220" spans="7:8">
      <c r="G220" s="12"/>
      <c r="H220" s="12"/>
    </row>
    <row r="221" spans="7:8">
      <c r="G221" s="12"/>
      <c r="H221" s="12"/>
    </row>
    <row r="222" spans="7:8">
      <c r="G222" s="12"/>
      <c r="H222" s="12"/>
    </row>
    <row r="223" spans="7:8">
      <c r="G223" s="12"/>
      <c r="H223" s="12"/>
    </row>
    <row r="224" spans="7:8">
      <c r="G224" s="12"/>
      <c r="H224" s="12"/>
    </row>
    <row r="225" spans="7:8">
      <c r="G225" s="12"/>
      <c r="H225" s="12"/>
    </row>
    <row r="226" spans="7:8">
      <c r="G226" s="12"/>
      <c r="H226" s="12"/>
    </row>
    <row r="227" spans="7:8">
      <c r="G227" s="12"/>
      <c r="H227" s="12"/>
    </row>
    <row r="228" spans="7:8">
      <c r="G228" s="12"/>
      <c r="H228" s="12"/>
    </row>
    <row r="229" spans="7:8">
      <c r="G229" s="12"/>
      <c r="H229" s="12"/>
    </row>
    <row r="230" spans="7:8">
      <c r="G230" s="12"/>
      <c r="H230" s="12"/>
    </row>
    <row r="231" spans="7:8">
      <c r="G231" s="12"/>
      <c r="H231" s="12"/>
    </row>
    <row r="232" spans="7:8">
      <c r="G232" s="12"/>
      <c r="H232" s="12"/>
    </row>
    <row r="233" spans="7:8">
      <c r="G233" s="12"/>
      <c r="H233" s="12"/>
    </row>
    <row r="234" spans="7:8">
      <c r="G234" s="12"/>
      <c r="H234" s="12"/>
    </row>
    <row r="235" spans="7:8">
      <c r="G235" s="12"/>
      <c r="H235" s="12"/>
    </row>
    <row r="236" spans="7:8">
      <c r="G236" s="12"/>
      <c r="H236" s="12"/>
    </row>
    <row r="237" spans="7:8">
      <c r="G237" s="12"/>
      <c r="H237" s="12"/>
    </row>
    <row r="238" spans="7:8">
      <c r="G238" s="12"/>
      <c r="H238" s="12"/>
    </row>
    <row r="239" spans="7:8">
      <c r="G239" s="12"/>
      <c r="H239" s="12"/>
    </row>
    <row r="240" spans="7:8">
      <c r="G240" s="12"/>
      <c r="H240" s="12"/>
    </row>
    <row r="241" spans="7:8">
      <c r="G241" s="12"/>
      <c r="H241" s="12"/>
    </row>
    <row r="242" spans="7:8">
      <c r="G242" s="12"/>
      <c r="H242" s="12"/>
    </row>
    <row r="243" spans="7:8">
      <c r="G243" s="12"/>
      <c r="H243" s="12"/>
    </row>
    <row r="244" spans="7:8">
      <c r="G244" s="12"/>
      <c r="H244" s="12"/>
    </row>
    <row r="245" spans="7:8">
      <c r="G245" s="12"/>
      <c r="H245" s="12"/>
    </row>
    <row r="246" spans="7:8">
      <c r="G246" s="12"/>
      <c r="H246" s="12"/>
    </row>
    <row r="247" spans="7:8">
      <c r="G247" s="12"/>
      <c r="H247" s="12"/>
    </row>
    <row r="248" spans="7:8">
      <c r="G248" s="12"/>
      <c r="H248" s="12"/>
    </row>
    <row r="249" spans="7:8">
      <c r="G249" s="12"/>
      <c r="H249" s="12"/>
    </row>
    <row r="250" spans="7:8">
      <c r="G250" s="12"/>
      <c r="H250" s="12"/>
    </row>
    <row r="251" spans="7:8">
      <c r="G251" s="12"/>
      <c r="H251" s="12"/>
    </row>
    <row r="252" spans="7:8">
      <c r="G252" s="12"/>
      <c r="H252" s="12"/>
    </row>
    <row r="253" spans="7:8">
      <c r="G253" s="12"/>
      <c r="H253" s="12"/>
    </row>
    <row r="254" spans="7:8">
      <c r="G254" s="12"/>
      <c r="H254" s="12"/>
    </row>
    <row r="255" spans="7:8">
      <c r="G255" s="12"/>
      <c r="H255" s="12"/>
    </row>
    <row r="256" spans="7:8">
      <c r="G256" s="12"/>
      <c r="H256" s="12"/>
    </row>
    <row r="257" spans="7:8">
      <c r="G257" s="12"/>
      <c r="H257" s="12"/>
    </row>
    <row r="258" spans="7:8">
      <c r="G258" s="12"/>
      <c r="H258" s="12"/>
    </row>
    <row r="259" spans="7:8">
      <c r="G259" s="12"/>
      <c r="H259" s="12"/>
    </row>
    <row r="260" spans="7:8">
      <c r="G260" s="12"/>
      <c r="H260" s="12"/>
    </row>
    <row r="261" spans="7:8">
      <c r="G261" s="12"/>
      <c r="H261" s="12"/>
    </row>
    <row r="262" spans="7:8">
      <c r="G262" s="12"/>
      <c r="H262" s="12"/>
    </row>
    <row r="263" spans="7:8">
      <c r="G263" s="12"/>
      <c r="H263" s="12"/>
    </row>
    <row r="264" spans="7:8">
      <c r="G264" s="12"/>
      <c r="H264" s="12"/>
    </row>
    <row r="265" spans="7:8">
      <c r="G265" s="12"/>
      <c r="H265" s="12"/>
    </row>
    <row r="266" spans="7:8">
      <c r="G266" s="12"/>
      <c r="H266" s="12"/>
    </row>
    <row r="267" spans="7:8">
      <c r="G267" s="12"/>
      <c r="H267" s="12"/>
    </row>
    <row r="268" spans="7:8">
      <c r="G268" s="12"/>
      <c r="H268" s="12"/>
    </row>
    <row r="269" spans="7:8">
      <c r="G269" s="12"/>
      <c r="H269" s="12"/>
    </row>
    <row r="270" spans="7:8">
      <c r="G270" s="12"/>
      <c r="H270" s="12"/>
    </row>
    <row r="271" spans="7:8">
      <c r="G271" s="12"/>
      <c r="H271" s="12"/>
    </row>
    <row r="272" spans="7:8">
      <c r="G272" s="12"/>
      <c r="H272" s="12"/>
    </row>
    <row r="273" spans="7:8">
      <c r="G273" s="12"/>
      <c r="H273" s="12"/>
    </row>
    <row r="274" spans="7:8">
      <c r="G274" s="12"/>
      <c r="H274" s="12"/>
    </row>
    <row r="275" spans="7:8">
      <c r="G275" s="12"/>
      <c r="H275" s="12"/>
    </row>
    <row r="276" spans="7:8">
      <c r="G276" s="12"/>
      <c r="H276" s="12"/>
    </row>
    <row r="277" spans="7:8">
      <c r="G277" s="12"/>
      <c r="H277" s="12"/>
    </row>
    <row r="278" spans="7:8">
      <c r="G278" s="12"/>
      <c r="H278" s="12"/>
    </row>
    <row r="279" spans="7:8">
      <c r="G279" s="12"/>
      <c r="H279" s="12"/>
    </row>
    <row r="280" spans="7:8">
      <c r="G280" s="12"/>
      <c r="H280" s="12"/>
    </row>
    <row r="281" spans="7:8">
      <c r="G281" s="12"/>
      <c r="H281" s="12"/>
    </row>
    <row r="282" spans="7:8">
      <c r="G282" s="12"/>
      <c r="H282" s="12"/>
    </row>
    <row r="283" spans="7:8">
      <c r="G283" s="12"/>
      <c r="H283" s="12"/>
    </row>
    <row r="284" spans="7:8">
      <c r="G284" s="12"/>
      <c r="H284" s="12"/>
    </row>
    <row r="285" spans="7:8">
      <c r="G285" s="12"/>
      <c r="H285" s="12"/>
    </row>
    <row r="286" spans="7:8">
      <c r="G286" s="12"/>
      <c r="H286" s="12"/>
    </row>
    <row r="287" spans="7:8">
      <c r="G287" s="12"/>
      <c r="H287" s="12"/>
    </row>
    <row r="288" spans="7:8">
      <c r="G288" s="12"/>
      <c r="H288" s="12"/>
    </row>
    <row r="289" spans="7:8">
      <c r="G289" s="12"/>
      <c r="H289" s="12"/>
    </row>
    <row r="290" spans="7:8">
      <c r="G290" s="12"/>
      <c r="H290" s="12"/>
    </row>
    <row r="291" spans="7:8">
      <c r="G291" s="12"/>
      <c r="H291" s="12"/>
    </row>
    <row r="292" spans="7:8">
      <c r="G292" s="12"/>
      <c r="H292" s="12"/>
    </row>
    <row r="293" spans="7:8">
      <c r="G293" s="12"/>
      <c r="H293" s="12"/>
    </row>
    <row r="294" spans="7:8">
      <c r="G294" s="12"/>
      <c r="H294" s="12"/>
    </row>
    <row r="295" spans="7:8">
      <c r="G295" s="12"/>
      <c r="H295" s="12"/>
    </row>
    <row r="296" spans="7:8">
      <c r="G296" s="12"/>
      <c r="H296" s="12"/>
    </row>
    <row r="297" spans="7:8">
      <c r="G297" s="12"/>
      <c r="H297" s="12"/>
    </row>
    <row r="298" spans="7:8">
      <c r="G298" s="12"/>
      <c r="H298" s="12"/>
    </row>
    <row r="299" spans="7:8">
      <c r="G299" s="12"/>
      <c r="H299" s="12"/>
    </row>
    <row r="300" spans="7:8">
      <c r="G300" s="12"/>
      <c r="H300" s="12"/>
    </row>
    <row r="301" spans="7:8">
      <c r="G301" s="12"/>
      <c r="H301" s="12"/>
    </row>
    <row r="302" spans="7:8">
      <c r="G302" s="12"/>
      <c r="H302" s="12"/>
    </row>
    <row r="303" spans="7:8">
      <c r="G303" s="12"/>
      <c r="H303" s="12"/>
    </row>
    <row r="304" spans="7:8">
      <c r="G304" s="12"/>
      <c r="H304" s="12"/>
    </row>
    <row r="305" spans="7:8">
      <c r="G305" s="12"/>
      <c r="H305" s="12"/>
    </row>
    <row r="306" spans="7:8">
      <c r="G306" s="12"/>
      <c r="H306" s="12"/>
    </row>
    <row r="307" spans="7:8">
      <c r="G307" s="12"/>
      <c r="H307" s="12"/>
    </row>
    <row r="308" spans="7:8">
      <c r="G308" s="12"/>
      <c r="H308" s="12"/>
    </row>
    <row r="309" spans="7:8">
      <c r="G309" s="12"/>
      <c r="H309" s="12"/>
    </row>
    <row r="310" spans="7:8">
      <c r="G310" s="12"/>
      <c r="H310" s="12"/>
    </row>
    <row r="311" spans="7:8">
      <c r="G311" s="12"/>
      <c r="H311" s="12"/>
    </row>
    <row r="312" spans="7:8">
      <c r="G312" s="12"/>
      <c r="H312" s="12"/>
    </row>
    <row r="313" spans="7:8">
      <c r="G313" s="12"/>
      <c r="H313" s="12"/>
    </row>
    <row r="314" spans="7:8">
      <c r="G314" s="12"/>
      <c r="H314" s="12"/>
    </row>
    <row r="315" spans="7:8">
      <c r="G315" s="12"/>
      <c r="H315" s="12"/>
    </row>
    <row r="316" spans="7:8">
      <c r="G316" s="12"/>
      <c r="H316" s="12"/>
    </row>
    <row r="317" spans="7:8">
      <c r="G317" s="12"/>
      <c r="H317" s="12"/>
    </row>
    <row r="318" spans="7:8">
      <c r="G318" s="12"/>
      <c r="H318" s="12"/>
    </row>
    <row r="319" spans="7:8">
      <c r="G319" s="12"/>
      <c r="H319" s="12"/>
    </row>
    <row r="320" spans="7:8">
      <c r="G320" s="12"/>
      <c r="H320" s="12"/>
    </row>
    <row r="321" spans="7:8">
      <c r="G321" s="12"/>
      <c r="H321" s="12"/>
    </row>
    <row r="322" spans="7:8">
      <c r="G322" s="12"/>
      <c r="H322" s="12"/>
    </row>
    <row r="323" spans="7:8">
      <c r="G323" s="12"/>
      <c r="H323" s="12"/>
    </row>
    <row r="324" spans="7:8">
      <c r="G324" s="12"/>
      <c r="H324" s="12"/>
    </row>
    <row r="325" spans="7:8">
      <c r="G325" s="12"/>
      <c r="H325" s="12"/>
    </row>
    <row r="326" spans="7:8">
      <c r="G326" s="12"/>
      <c r="H326" s="12"/>
    </row>
    <row r="327" spans="7:8">
      <c r="G327" s="12"/>
      <c r="H327" s="12"/>
    </row>
    <row r="328" spans="7:8">
      <c r="G328" s="12"/>
      <c r="H328" s="12"/>
    </row>
    <row r="329" spans="7:8">
      <c r="G329" s="12"/>
      <c r="H329" s="12"/>
    </row>
    <row r="330" spans="7:8">
      <c r="G330" s="12"/>
      <c r="H330" s="12"/>
    </row>
    <row r="331" spans="7:8">
      <c r="G331" s="12"/>
      <c r="H331" s="12"/>
    </row>
    <row r="332" spans="7:8">
      <c r="G332" s="12"/>
      <c r="H332" s="12"/>
    </row>
    <row r="333" spans="7:8">
      <c r="G333" s="12"/>
      <c r="H333" s="12"/>
    </row>
    <row r="334" spans="7:8">
      <c r="G334" s="12"/>
      <c r="H334" s="12"/>
    </row>
    <row r="335" spans="7:8">
      <c r="G335" s="12"/>
      <c r="H335" s="12"/>
    </row>
    <row r="336" spans="7:8">
      <c r="G336" s="12"/>
      <c r="H336" s="12"/>
    </row>
    <row r="337" spans="7:8">
      <c r="G337" s="12"/>
      <c r="H337" s="12"/>
    </row>
    <row r="338" spans="7:8">
      <c r="G338" s="12"/>
      <c r="H338" s="12"/>
    </row>
    <row r="339" spans="7:8">
      <c r="G339" s="12"/>
      <c r="H339" s="12"/>
    </row>
    <row r="340" spans="7:8">
      <c r="G340" s="12"/>
      <c r="H340" s="12"/>
    </row>
    <row r="341" spans="7:8">
      <c r="G341" s="12"/>
      <c r="H341" s="12"/>
    </row>
    <row r="342" spans="7:8">
      <c r="G342" s="12"/>
      <c r="H342" s="12"/>
    </row>
    <row r="343" spans="7:8">
      <c r="G343" s="12"/>
      <c r="H343" s="12"/>
    </row>
    <row r="344" spans="7:8">
      <c r="G344" s="12"/>
      <c r="H344" s="12"/>
    </row>
    <row r="345" spans="7:8">
      <c r="G345" s="12"/>
      <c r="H345" s="12"/>
    </row>
    <row r="346" spans="7:8">
      <c r="G346" s="12"/>
      <c r="H346" s="12"/>
    </row>
    <row r="347" spans="7:8">
      <c r="G347" s="12"/>
      <c r="H347" s="12"/>
    </row>
    <row r="348" spans="7:8">
      <c r="G348" s="12"/>
      <c r="H348" s="12"/>
    </row>
    <row r="349" spans="7:8">
      <c r="G349" s="12"/>
      <c r="H349" s="12"/>
    </row>
    <row r="350" spans="7:8">
      <c r="G350" s="12"/>
      <c r="H350" s="12"/>
    </row>
    <row r="351" spans="7:8">
      <c r="G351" s="12"/>
      <c r="H351" s="12"/>
    </row>
    <row r="352" spans="7:8">
      <c r="G352" s="12"/>
      <c r="H352" s="12"/>
    </row>
    <row r="353" spans="7:8">
      <c r="G353" s="12"/>
      <c r="H353" s="12"/>
    </row>
    <row r="354" spans="7:8">
      <c r="G354" s="12"/>
      <c r="H354" s="12"/>
    </row>
    <row r="355" spans="7:8">
      <c r="G355" s="12"/>
      <c r="H355" s="12"/>
    </row>
    <row r="356" spans="7:8">
      <c r="G356" s="12"/>
      <c r="H356" s="12"/>
    </row>
    <row r="357" spans="7:8">
      <c r="G357" s="12"/>
      <c r="H357" s="12"/>
    </row>
    <row r="358" spans="7:8">
      <c r="G358" s="12"/>
      <c r="H358" s="12"/>
    </row>
    <row r="359" spans="7:8">
      <c r="G359" s="12"/>
      <c r="H359" s="12"/>
    </row>
    <row r="360" spans="7:8">
      <c r="G360" s="12"/>
      <c r="H360" s="12"/>
    </row>
    <row r="361" spans="7:8">
      <c r="G361" s="12"/>
      <c r="H361" s="12"/>
    </row>
    <row r="362" spans="7:8">
      <c r="G362" s="12"/>
      <c r="H362" s="12"/>
    </row>
    <row r="363" spans="7:8">
      <c r="G363" s="12"/>
      <c r="H363" s="12"/>
    </row>
    <row r="364" spans="7:8">
      <c r="G364" s="12"/>
      <c r="H364" s="12"/>
    </row>
    <row r="365" spans="7:8">
      <c r="G365" s="12"/>
      <c r="H365" s="12"/>
    </row>
    <row r="366" spans="7:8">
      <c r="G366" s="12"/>
      <c r="H366" s="12"/>
    </row>
    <row r="367" spans="7:8">
      <c r="G367" s="12"/>
      <c r="H367" s="12"/>
    </row>
    <row r="368" spans="7:8">
      <c r="G368" s="12"/>
      <c r="H368" s="12"/>
    </row>
    <row r="369" spans="7:8">
      <c r="G369" s="12"/>
      <c r="H369" s="12"/>
    </row>
    <row r="370" spans="7:8">
      <c r="G370" s="12"/>
      <c r="H370" s="12"/>
    </row>
    <row r="371" spans="7:8">
      <c r="G371" s="12"/>
      <c r="H371" s="12"/>
    </row>
    <row r="372" spans="7:8">
      <c r="G372" s="12"/>
      <c r="H372" s="12"/>
    </row>
    <row r="373" spans="7:8">
      <c r="G373" s="12"/>
      <c r="H373" s="12"/>
    </row>
    <row r="374" spans="7:8">
      <c r="G374" s="12"/>
      <c r="H374" s="12"/>
    </row>
    <row r="375" spans="7:8">
      <c r="G375" s="12"/>
      <c r="H375" s="12"/>
    </row>
    <row r="376" spans="7:8">
      <c r="G376" s="12"/>
      <c r="H376" s="12"/>
    </row>
    <row r="377" spans="7:8">
      <c r="G377" s="12"/>
      <c r="H377" s="12"/>
    </row>
    <row r="378" spans="7:8">
      <c r="G378" s="12"/>
      <c r="H378" s="12"/>
    </row>
    <row r="379" spans="7:8">
      <c r="G379" s="12"/>
      <c r="H379" s="12"/>
    </row>
    <row r="380" spans="7:8">
      <c r="G380" s="12"/>
      <c r="H380" s="12"/>
    </row>
    <row r="381" spans="7:8">
      <c r="G381" s="12"/>
      <c r="H381" s="12"/>
    </row>
    <row r="382" spans="7:8">
      <c r="G382" s="12"/>
      <c r="H382" s="12"/>
    </row>
    <row r="383" spans="7:8">
      <c r="G383" s="12"/>
      <c r="H383" s="12"/>
    </row>
    <row r="384" spans="7:8">
      <c r="G384" s="12"/>
      <c r="H384" s="12"/>
    </row>
    <row r="385" spans="7:8">
      <c r="G385" s="12"/>
      <c r="H385" s="12"/>
    </row>
    <row r="386" spans="7:8">
      <c r="G386" s="12"/>
      <c r="H386" s="12"/>
    </row>
    <row r="387" spans="7:8">
      <c r="G387" s="12"/>
      <c r="H387" s="12"/>
    </row>
    <row r="388" spans="7:8">
      <c r="G388" s="12"/>
      <c r="H388" s="12"/>
    </row>
    <row r="389" spans="7:8">
      <c r="G389" s="12"/>
      <c r="H389" s="12"/>
    </row>
    <row r="390" spans="7:8">
      <c r="G390" s="12"/>
      <c r="H390" s="12"/>
    </row>
    <row r="391" spans="7:8">
      <c r="G391" s="12"/>
      <c r="H391" s="12"/>
    </row>
    <row r="392" spans="7:8">
      <c r="G392" s="12"/>
      <c r="H392" s="12"/>
    </row>
    <row r="393" spans="7:8">
      <c r="G393" s="12"/>
      <c r="H393" s="12"/>
    </row>
    <row r="394" spans="7:8">
      <c r="G394" s="12"/>
      <c r="H394" s="12"/>
    </row>
    <row r="395" spans="7:8">
      <c r="G395" s="12"/>
      <c r="H395" s="12"/>
    </row>
    <row r="396" spans="7:8">
      <c r="G396" s="12"/>
      <c r="H396" s="12"/>
    </row>
    <row r="397" spans="7:8">
      <c r="G397" s="12"/>
      <c r="H397" s="12"/>
    </row>
    <row r="398" spans="7:8">
      <c r="G398" s="12"/>
      <c r="H398" s="12"/>
    </row>
    <row r="399" spans="7:8">
      <c r="G399" s="12"/>
      <c r="H399" s="12"/>
    </row>
    <row r="400" spans="7:8">
      <c r="G400" s="12"/>
      <c r="H400" s="12"/>
    </row>
    <row r="401" spans="7:8">
      <c r="G401" s="12"/>
      <c r="H401" s="12"/>
    </row>
    <row r="402" spans="7:8">
      <c r="G402" s="12"/>
      <c r="H402" s="12"/>
    </row>
    <row r="403" spans="7:8">
      <c r="G403" s="12"/>
      <c r="H403" s="12"/>
    </row>
    <row r="404" spans="7:8">
      <c r="G404" s="12"/>
      <c r="H404" s="12"/>
    </row>
    <row r="405" spans="7:8">
      <c r="G405" s="12"/>
      <c r="H405" s="12"/>
    </row>
    <row r="406" spans="7:8">
      <c r="G406" s="12"/>
      <c r="H406" s="12"/>
    </row>
    <row r="407" spans="7:8">
      <c r="G407" s="12"/>
      <c r="H407" s="12"/>
    </row>
    <row r="408" spans="7:8">
      <c r="G408" s="12"/>
      <c r="H408" s="12"/>
    </row>
    <row r="409" spans="7:8">
      <c r="G409" s="12"/>
      <c r="H409" s="12"/>
    </row>
    <row r="410" spans="7:8">
      <c r="G410" s="12"/>
      <c r="H410" s="12"/>
    </row>
    <row r="411" spans="7:8">
      <c r="G411" s="12"/>
      <c r="H411" s="12"/>
    </row>
    <row r="412" spans="7:8">
      <c r="G412" s="12"/>
      <c r="H412" s="12"/>
    </row>
    <row r="413" spans="7:8">
      <c r="G413" s="12"/>
      <c r="H413" s="12"/>
    </row>
    <row r="414" spans="7:8">
      <c r="G414" s="12"/>
      <c r="H414" s="12"/>
    </row>
    <row r="415" spans="7:8">
      <c r="G415" s="12"/>
      <c r="H415" s="12"/>
    </row>
    <row r="416" spans="7:8">
      <c r="G416" s="12"/>
      <c r="H416" s="12"/>
    </row>
    <row r="417" spans="7:8">
      <c r="G417" s="12"/>
      <c r="H417" s="12"/>
    </row>
    <row r="418" spans="7:8">
      <c r="G418" s="12"/>
      <c r="H418" s="12"/>
    </row>
    <row r="419" spans="7:8">
      <c r="G419" s="12"/>
      <c r="H419" s="12"/>
    </row>
    <row r="420" spans="7:8">
      <c r="G420" s="12"/>
      <c r="H420" s="12"/>
    </row>
    <row r="421" spans="7:8">
      <c r="G421" s="12"/>
      <c r="H421" s="12"/>
    </row>
    <row r="422" spans="7:8">
      <c r="G422" s="12"/>
      <c r="H422" s="12"/>
    </row>
    <row r="423" spans="7:8">
      <c r="G423" s="12"/>
      <c r="H423" s="12"/>
    </row>
    <row r="424" spans="7:8">
      <c r="G424" s="12"/>
      <c r="H424" s="12"/>
    </row>
    <row r="425" spans="7:8">
      <c r="G425" s="12"/>
      <c r="H425" s="12"/>
    </row>
    <row r="426" spans="7:8">
      <c r="G426" s="12"/>
      <c r="H426" s="12"/>
    </row>
    <row r="427" spans="7:8">
      <c r="G427" s="12"/>
      <c r="H427" s="12"/>
    </row>
    <row r="428" spans="7:8">
      <c r="G428" s="12"/>
      <c r="H428" s="12"/>
    </row>
    <row r="429" spans="7:8">
      <c r="G429" s="12"/>
      <c r="H429" s="12"/>
    </row>
    <row r="430" spans="7:8">
      <c r="G430" s="12"/>
      <c r="H430" s="12"/>
    </row>
    <row r="431" spans="7:8">
      <c r="G431" s="12"/>
      <c r="H431" s="12"/>
    </row>
    <row r="432" spans="7:8">
      <c r="G432" s="12"/>
      <c r="H432" s="12"/>
    </row>
    <row r="433" spans="7:8">
      <c r="G433" s="12"/>
      <c r="H433" s="12"/>
    </row>
    <row r="434" spans="7:8">
      <c r="G434" s="12"/>
      <c r="H434" s="12"/>
    </row>
    <row r="435" spans="7:8">
      <c r="G435" s="12"/>
      <c r="H435" s="12"/>
    </row>
    <row r="436" spans="7:8">
      <c r="G436" s="12"/>
      <c r="H436" s="12"/>
    </row>
    <row r="437" spans="7:8">
      <c r="G437" s="12"/>
      <c r="H437" s="12"/>
    </row>
    <row r="438" spans="7:8">
      <c r="G438" s="12"/>
      <c r="H438" s="12"/>
    </row>
    <row r="439" spans="7:8">
      <c r="G439" s="12"/>
      <c r="H439" s="12"/>
    </row>
    <row r="440" spans="7:8">
      <c r="G440" s="12"/>
      <c r="H440" s="12"/>
    </row>
    <row r="441" spans="7:8">
      <c r="G441" s="12"/>
      <c r="H441" s="12"/>
    </row>
    <row r="442" spans="7:8">
      <c r="G442" s="12"/>
      <c r="H442" s="12"/>
    </row>
    <row r="443" spans="7:8">
      <c r="G443" s="12"/>
      <c r="H443" s="12"/>
    </row>
    <row r="444" spans="7:8">
      <c r="G444" s="12"/>
      <c r="H444" s="12"/>
    </row>
    <row r="445" spans="7:8">
      <c r="G445" s="12"/>
      <c r="H445" s="12"/>
    </row>
    <row r="446" spans="7:8">
      <c r="G446" s="12"/>
      <c r="H446" s="12"/>
    </row>
    <row r="447" spans="7:8">
      <c r="G447" s="12"/>
      <c r="H447" s="12"/>
    </row>
    <row r="448" spans="7:8">
      <c r="G448" s="12"/>
      <c r="H448" s="12"/>
    </row>
    <row r="449" spans="7:8">
      <c r="G449" s="12"/>
      <c r="H449" s="12"/>
    </row>
    <row r="450" spans="7:8">
      <c r="G450" s="12"/>
      <c r="H450" s="12"/>
    </row>
    <row r="451" spans="7:8">
      <c r="G451" s="12"/>
      <c r="H451" s="12"/>
    </row>
    <row r="452" spans="7:8">
      <c r="G452" s="12"/>
      <c r="H452" s="12"/>
    </row>
    <row r="453" spans="7:8">
      <c r="G453" s="12"/>
      <c r="H453" s="12"/>
    </row>
    <row r="454" spans="7:8">
      <c r="G454" s="12"/>
      <c r="H454" s="12"/>
    </row>
    <row r="455" spans="7:8">
      <c r="G455" s="12"/>
      <c r="H455" s="12"/>
    </row>
    <row r="456" spans="7:8">
      <c r="G456" s="12"/>
      <c r="H456" s="12"/>
    </row>
    <row r="457" spans="7:8">
      <c r="G457" s="12"/>
      <c r="H457" s="12"/>
    </row>
    <row r="458" spans="7:8">
      <c r="G458" s="12"/>
      <c r="H458" s="12"/>
    </row>
    <row r="459" spans="7:8">
      <c r="G459" s="12"/>
      <c r="H459" s="12"/>
    </row>
    <row r="460" spans="7:8">
      <c r="G460" s="12"/>
      <c r="H460" s="12"/>
    </row>
    <row r="461" spans="7:8">
      <c r="G461" s="12"/>
      <c r="H461" s="12"/>
    </row>
    <row r="462" spans="7:8">
      <c r="G462" s="12"/>
      <c r="H462" s="12"/>
    </row>
    <row r="463" spans="7:8">
      <c r="G463" s="12"/>
      <c r="H463" s="12"/>
    </row>
    <row r="464" spans="7:8">
      <c r="G464" s="12"/>
      <c r="H464" s="12"/>
    </row>
    <row r="465" spans="7:8">
      <c r="G465" s="12"/>
      <c r="H465" s="12"/>
    </row>
    <row r="466" spans="7:8">
      <c r="G466" s="12"/>
      <c r="H466" s="12"/>
    </row>
    <row r="467" spans="7:8">
      <c r="G467" s="12"/>
      <c r="H467" s="12"/>
    </row>
    <row r="468" spans="7:8">
      <c r="G468" s="12"/>
      <c r="H468" s="12"/>
    </row>
    <row r="469" spans="7:8">
      <c r="G469" s="12"/>
      <c r="H469" s="12"/>
    </row>
    <row r="470" spans="7:8">
      <c r="G470" s="12"/>
      <c r="H470" s="12"/>
    </row>
    <row r="471" spans="7:8">
      <c r="G471" s="12"/>
      <c r="H471" s="12"/>
    </row>
    <row r="472" spans="7:8">
      <c r="G472" s="12"/>
      <c r="H472" s="12"/>
    </row>
    <row r="473" spans="7:8">
      <c r="G473" s="12"/>
      <c r="H473" s="12"/>
    </row>
    <row r="474" spans="7:8">
      <c r="G474" s="12"/>
      <c r="H474" s="12"/>
    </row>
    <row r="475" spans="7:8">
      <c r="G475" s="12"/>
      <c r="H475" s="12"/>
    </row>
    <row r="476" spans="7:8">
      <c r="G476" s="12"/>
      <c r="H476" s="12"/>
    </row>
    <row r="477" spans="7:8">
      <c r="G477" s="12"/>
      <c r="H477" s="12"/>
    </row>
    <row r="478" spans="7:8">
      <c r="G478" s="12"/>
      <c r="H478" s="12"/>
    </row>
    <row r="479" spans="7:8">
      <c r="G479" s="12"/>
      <c r="H479" s="12"/>
    </row>
    <row r="480" spans="7:8">
      <c r="G480" s="12"/>
      <c r="H480" s="12"/>
    </row>
    <row r="481" spans="7:8">
      <c r="G481" s="12"/>
      <c r="H481" s="12"/>
    </row>
    <row r="482" spans="7:8">
      <c r="G482" s="12"/>
      <c r="H482" s="12"/>
    </row>
    <row r="483" spans="7:8">
      <c r="G483" s="12"/>
      <c r="H483" s="12"/>
    </row>
    <row r="484" spans="7:8">
      <c r="G484" s="12"/>
      <c r="H484" s="12"/>
    </row>
    <row r="485" spans="7:8">
      <c r="G485" s="12"/>
      <c r="H485" s="12"/>
    </row>
    <row r="486" spans="7:8">
      <c r="G486" s="12"/>
      <c r="H486" s="12"/>
    </row>
    <row r="487" spans="7:8">
      <c r="G487" s="12"/>
      <c r="H487" s="12"/>
    </row>
    <row r="488" spans="7:8">
      <c r="G488" s="12"/>
      <c r="H488" s="12"/>
    </row>
    <row r="489" spans="7:8">
      <c r="G489" s="12"/>
      <c r="H489" s="12"/>
    </row>
    <row r="490" spans="7:8">
      <c r="G490" s="12"/>
      <c r="H490" s="12"/>
    </row>
    <row r="491" spans="7:8">
      <c r="G491" s="12"/>
      <c r="H491" s="12"/>
    </row>
    <row r="492" spans="7:8">
      <c r="G492" s="12"/>
      <c r="H492" s="12"/>
    </row>
    <row r="493" spans="7:8">
      <c r="G493" s="12"/>
      <c r="H493" s="12"/>
    </row>
    <row r="494" spans="7:8">
      <c r="G494" s="12"/>
      <c r="H494" s="12"/>
    </row>
    <row r="495" spans="7:8">
      <c r="G495" s="12"/>
      <c r="H495" s="12"/>
    </row>
    <row r="496" spans="7:8">
      <c r="G496" s="12"/>
      <c r="H496" s="12"/>
    </row>
    <row r="497" spans="7:8">
      <c r="G497" s="12"/>
      <c r="H497" s="12"/>
    </row>
    <row r="498" spans="7:8">
      <c r="G498" s="12"/>
      <c r="H498" s="12"/>
    </row>
    <row r="499" spans="7:8">
      <c r="G499" s="12"/>
      <c r="H499" s="12"/>
    </row>
    <row r="500" spans="7:8">
      <c r="G500" s="12"/>
      <c r="H500" s="12"/>
    </row>
    <row r="501" spans="7:8">
      <c r="G501" s="12"/>
      <c r="H501" s="12"/>
    </row>
    <row r="502" spans="7:8">
      <c r="G502" s="12"/>
      <c r="H502" s="12"/>
    </row>
    <row r="503" spans="7:8">
      <c r="G503" s="12"/>
      <c r="H503" s="12"/>
    </row>
    <row r="504" spans="7:8">
      <c r="G504" s="12"/>
      <c r="H504" s="12"/>
    </row>
    <row r="505" spans="7:8">
      <c r="G505" s="12"/>
      <c r="H505" s="12"/>
    </row>
    <row r="506" spans="7:8">
      <c r="G506" s="12"/>
      <c r="H506" s="12"/>
    </row>
    <row r="507" spans="7:8">
      <c r="G507" s="12"/>
      <c r="H507" s="12"/>
    </row>
    <row r="508" spans="7:8">
      <c r="G508" s="12"/>
      <c r="H508" s="12"/>
    </row>
    <row r="509" spans="7:8">
      <c r="G509" s="12"/>
      <c r="H509" s="12"/>
    </row>
    <row r="510" spans="7:8">
      <c r="G510" s="12"/>
      <c r="H510" s="12"/>
    </row>
    <row r="511" spans="7:8">
      <c r="G511" s="12"/>
      <c r="H511" s="12"/>
    </row>
    <row r="512" spans="7:8">
      <c r="G512" s="12"/>
      <c r="H512" s="12"/>
    </row>
    <row r="513" spans="7:8">
      <c r="G513" s="12"/>
      <c r="H513" s="12"/>
    </row>
    <row r="514" spans="7:8">
      <c r="G514" s="12"/>
      <c r="H514" s="12"/>
    </row>
    <row r="515" spans="7:8">
      <c r="G515" s="12"/>
      <c r="H515" s="12"/>
    </row>
    <row r="516" spans="7:8">
      <c r="G516" s="12"/>
      <c r="H516" s="12"/>
    </row>
    <row r="517" spans="7:8">
      <c r="G517" s="12"/>
      <c r="H517" s="12"/>
    </row>
    <row r="518" spans="7:8">
      <c r="G518" s="12"/>
      <c r="H518" s="12"/>
    </row>
    <row r="519" spans="7:8">
      <c r="G519" s="12"/>
      <c r="H519" s="12"/>
    </row>
    <row r="520" spans="7:8">
      <c r="G520" s="12"/>
      <c r="H520" s="12"/>
    </row>
    <row r="521" spans="7:8">
      <c r="G521" s="12"/>
      <c r="H521" s="12"/>
    </row>
    <row r="522" spans="7:8">
      <c r="G522" s="12"/>
      <c r="H522" s="12"/>
    </row>
    <row r="523" spans="7:8">
      <c r="G523" s="12"/>
      <c r="H523" s="12"/>
    </row>
    <row r="524" spans="7:8">
      <c r="G524" s="12"/>
      <c r="H524" s="12"/>
    </row>
    <row r="525" spans="7:8">
      <c r="G525" s="12"/>
      <c r="H525" s="12"/>
    </row>
    <row r="526" spans="7:8">
      <c r="G526" s="12"/>
      <c r="H526" s="12"/>
    </row>
    <row r="527" spans="7:8">
      <c r="G527" s="12"/>
      <c r="H527" s="12"/>
    </row>
    <row r="528" spans="7:8">
      <c r="G528" s="12"/>
      <c r="H528" s="12"/>
    </row>
    <row r="529" spans="7:8">
      <c r="G529" s="12"/>
      <c r="H529" s="12"/>
    </row>
    <row r="530" spans="7:8">
      <c r="G530" s="12"/>
      <c r="H530" s="12"/>
    </row>
    <row r="531" spans="7:8">
      <c r="G531" s="12"/>
      <c r="H531" s="12"/>
    </row>
    <row r="532" spans="7:8">
      <c r="G532" s="12"/>
      <c r="H532" s="12"/>
    </row>
    <row r="533" spans="7:8">
      <c r="G533" s="12"/>
      <c r="H533" s="12"/>
    </row>
    <row r="534" spans="7:8">
      <c r="G534" s="12"/>
      <c r="H534" s="12"/>
    </row>
    <row r="535" spans="7:8">
      <c r="G535" s="12"/>
      <c r="H535" s="12"/>
    </row>
    <row r="536" spans="7:8">
      <c r="G536" s="12"/>
      <c r="H536" s="12"/>
    </row>
    <row r="537" spans="7:8">
      <c r="G537" s="12"/>
      <c r="H537" s="12"/>
    </row>
    <row r="538" spans="7:8">
      <c r="G538" s="12"/>
      <c r="H538" s="12"/>
    </row>
    <row r="539" spans="7:8">
      <c r="G539" s="12"/>
      <c r="H539" s="12"/>
    </row>
    <row r="540" spans="7:8">
      <c r="G540" s="12"/>
      <c r="H540" s="12"/>
    </row>
    <row r="541" spans="7:8">
      <c r="G541" s="12"/>
      <c r="H541" s="12"/>
    </row>
    <row r="542" spans="7:8">
      <c r="G542" s="12"/>
      <c r="H542" s="12"/>
    </row>
    <row r="543" spans="7:8">
      <c r="G543" s="12"/>
      <c r="H543" s="12"/>
    </row>
    <row r="544" spans="7:8">
      <c r="G544" s="12"/>
      <c r="H544" s="12"/>
    </row>
    <row r="545" spans="7:8">
      <c r="G545" s="12"/>
      <c r="H545" s="12"/>
    </row>
    <row r="546" spans="7:8">
      <c r="G546" s="12"/>
      <c r="H546" s="12"/>
    </row>
    <row r="547" spans="7:8">
      <c r="G547" s="12"/>
      <c r="H547" s="12"/>
    </row>
    <row r="548" spans="7:8">
      <c r="G548" s="12"/>
      <c r="H548" s="12"/>
    </row>
    <row r="549" spans="7:8">
      <c r="G549" s="12"/>
      <c r="H549" s="12"/>
    </row>
    <row r="550" spans="7:8">
      <c r="G550" s="12"/>
      <c r="H550" s="12"/>
    </row>
    <row r="551" spans="7:8">
      <c r="G551" s="12"/>
      <c r="H551" s="12"/>
    </row>
    <row r="552" spans="7:8">
      <c r="G552" s="12"/>
      <c r="H552" s="12"/>
    </row>
    <row r="553" spans="7:8">
      <c r="G553" s="12"/>
      <c r="H553" s="12"/>
    </row>
    <row r="554" spans="7:8">
      <c r="G554" s="12"/>
      <c r="H554" s="12"/>
    </row>
    <row r="555" spans="7:8">
      <c r="G555" s="12"/>
      <c r="H555" s="12"/>
    </row>
    <row r="556" spans="7:8">
      <c r="G556" s="12"/>
      <c r="H556" s="12"/>
    </row>
    <row r="557" spans="7:8">
      <c r="G557" s="12"/>
      <c r="H557" s="12"/>
    </row>
    <row r="558" spans="7:8">
      <c r="G558" s="12"/>
      <c r="H558" s="12"/>
    </row>
    <row r="559" spans="7:8">
      <c r="G559" s="12"/>
      <c r="H559" s="12"/>
    </row>
    <row r="560" spans="7:8">
      <c r="G560" s="12"/>
      <c r="H560" s="12"/>
    </row>
    <row r="561" spans="7:8">
      <c r="G561" s="12"/>
      <c r="H561" s="12"/>
    </row>
    <row r="562" spans="7:8">
      <c r="G562" s="12"/>
      <c r="H562" s="12"/>
    </row>
    <row r="563" spans="7:8">
      <c r="G563" s="12"/>
      <c r="H563" s="12"/>
    </row>
    <row r="564" spans="7:8">
      <c r="G564" s="12"/>
      <c r="H564" s="12"/>
    </row>
    <row r="565" spans="7:8">
      <c r="G565" s="12"/>
      <c r="H565" s="12"/>
    </row>
    <row r="566" spans="7:8">
      <c r="G566" s="12"/>
      <c r="H566" s="12"/>
    </row>
    <row r="567" spans="7:8">
      <c r="G567" s="12"/>
      <c r="H567" s="12"/>
    </row>
    <row r="568" spans="7:8">
      <c r="G568" s="12"/>
      <c r="H568" s="12"/>
    </row>
    <row r="569" spans="7:8">
      <c r="G569" s="12"/>
      <c r="H569" s="12"/>
    </row>
    <row r="570" spans="7:8">
      <c r="G570" s="12"/>
      <c r="H570" s="12"/>
    </row>
  </sheetData>
  <mergeCells count="4">
    <mergeCell ref="A36:H36"/>
    <mergeCell ref="A1:H1"/>
    <mergeCell ref="A2:H2"/>
    <mergeCell ref="A8:H8"/>
  </mergeCells>
  <pageMargins left="0.7" right="0.7" top="0.75" bottom="0.75" header="0.3" footer="0.3"/>
  <pageSetup paperSize="9" orientation="portrait" r:id="rId1"/>
  <ignoredErrors>
    <ignoredError sqref="E34 E178" formulaRange="1"/>
    <ignoredError sqref="E192"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O234"/>
  <sheetViews>
    <sheetView zoomScaleNormal="100" workbookViewId="0">
      <selection activeCell="C191" sqref="C191"/>
    </sheetView>
  </sheetViews>
  <sheetFormatPr defaultRowHeight="12.75"/>
  <cols>
    <col min="1" max="1" width="5.7109375" style="12" bestFit="1" customWidth="1"/>
    <col min="2" max="2" width="40" style="12" customWidth="1"/>
    <col min="3" max="3" width="26.5703125" style="28" customWidth="1"/>
    <col min="4" max="4" width="24.5703125" style="12" customWidth="1"/>
    <col min="5" max="5" width="14.140625" style="12" customWidth="1"/>
    <col min="6" max="6" width="26.5703125" style="12" customWidth="1"/>
    <col min="7" max="7" width="23" style="12" customWidth="1"/>
    <col min="8" max="8" width="26.140625" style="12" customWidth="1"/>
    <col min="9" max="16384" width="9.140625" style="12"/>
  </cols>
  <sheetData>
    <row r="1" spans="1:15">
      <c r="A1" s="352" t="s">
        <v>9288</v>
      </c>
      <c r="B1" s="352"/>
      <c r="C1" s="352"/>
      <c r="D1" s="352"/>
      <c r="E1" s="352"/>
      <c r="F1" s="352"/>
      <c r="G1" s="352"/>
      <c r="H1" s="352"/>
    </row>
    <row r="2" spans="1:15">
      <c r="A2" s="353" t="s">
        <v>387</v>
      </c>
      <c r="B2" s="353"/>
      <c r="C2" s="353"/>
      <c r="D2" s="353"/>
      <c r="E2" s="353"/>
      <c r="F2" s="353"/>
      <c r="G2" s="353"/>
      <c r="H2" s="353"/>
    </row>
    <row r="3" spans="1:15" ht="13.5" thickBot="1">
      <c r="A3" s="13"/>
      <c r="B3" s="13"/>
      <c r="C3" s="211"/>
      <c r="D3" s="13"/>
      <c r="E3" s="13"/>
      <c r="F3" s="13"/>
      <c r="G3" s="211"/>
      <c r="H3" s="211"/>
    </row>
    <row r="4" spans="1:15" ht="76.5">
      <c r="A4" s="21" t="s">
        <v>3</v>
      </c>
      <c r="B4" s="21" t="s">
        <v>4</v>
      </c>
      <c r="C4" s="212" t="s">
        <v>5</v>
      </c>
      <c r="D4" s="21" t="s">
        <v>0</v>
      </c>
      <c r="E4" s="21" t="s">
        <v>1</v>
      </c>
      <c r="F4" s="22" t="s">
        <v>6</v>
      </c>
      <c r="G4" s="212" t="s">
        <v>7</v>
      </c>
      <c r="H4" s="212" t="s">
        <v>8</v>
      </c>
    </row>
    <row r="5" spans="1:15">
      <c r="A5" s="15"/>
      <c r="B5" s="16"/>
      <c r="C5" s="123"/>
      <c r="D5" s="16"/>
      <c r="E5" s="16"/>
      <c r="F5" s="17"/>
      <c r="G5" s="213"/>
      <c r="H5" s="213"/>
    </row>
    <row r="6" spans="1:15" ht="13.5" thickBot="1">
      <c r="A6" s="18"/>
      <c r="B6" s="19"/>
      <c r="C6" s="125"/>
      <c r="D6" s="19"/>
      <c r="E6" s="19"/>
      <c r="F6" s="20"/>
      <c r="G6" s="214"/>
      <c r="H6" s="214"/>
    </row>
    <row r="7" spans="1:15">
      <c r="A7" s="21">
        <v>1</v>
      </c>
      <c r="B7" s="22">
        <v>2</v>
      </c>
      <c r="C7" s="127">
        <v>3</v>
      </c>
      <c r="D7" s="22">
        <v>4</v>
      </c>
      <c r="E7" s="22">
        <v>5</v>
      </c>
      <c r="F7" s="22">
        <v>6</v>
      </c>
      <c r="G7" s="215">
        <v>7</v>
      </c>
      <c r="H7" s="215">
        <v>8</v>
      </c>
    </row>
    <row r="8" spans="1:15">
      <c r="A8" s="366" t="s">
        <v>386</v>
      </c>
      <c r="B8" s="367"/>
      <c r="C8" s="367"/>
      <c r="D8" s="367"/>
      <c r="E8" s="367"/>
      <c r="F8" s="367"/>
      <c r="G8" s="367"/>
      <c r="H8" s="368"/>
    </row>
    <row r="9" spans="1:15" ht="63.75">
      <c r="A9" s="24" t="s">
        <v>2149</v>
      </c>
      <c r="B9" s="24" t="s">
        <v>7366</v>
      </c>
      <c r="C9" s="24" t="s">
        <v>401</v>
      </c>
      <c r="D9" s="24"/>
      <c r="E9" s="24">
        <v>13548.5</v>
      </c>
      <c r="F9" s="24" t="s">
        <v>7367</v>
      </c>
      <c r="G9" s="24" t="s">
        <v>7368</v>
      </c>
      <c r="H9" s="24" t="s">
        <v>7369</v>
      </c>
      <c r="I9" s="28"/>
      <c r="J9" s="28"/>
      <c r="K9" s="28"/>
      <c r="L9" s="28"/>
      <c r="M9" s="28"/>
      <c r="N9" s="28"/>
      <c r="O9" s="28"/>
    </row>
    <row r="10" spans="1:15" ht="38.25">
      <c r="A10" s="24" t="s">
        <v>5602</v>
      </c>
      <c r="B10" s="24" t="s">
        <v>7370</v>
      </c>
      <c r="C10" s="24" t="s">
        <v>401</v>
      </c>
      <c r="D10" s="24"/>
      <c r="E10" s="24">
        <v>3658.22</v>
      </c>
      <c r="F10" s="24" t="s">
        <v>7371</v>
      </c>
      <c r="G10" s="24" t="s">
        <v>7372</v>
      </c>
      <c r="H10" s="24" t="s">
        <v>7369</v>
      </c>
      <c r="I10" s="28"/>
      <c r="J10" s="28"/>
      <c r="K10" s="28"/>
      <c r="L10" s="28"/>
      <c r="M10" s="28"/>
      <c r="N10" s="28"/>
      <c r="O10" s="28"/>
    </row>
    <row r="11" spans="1:15">
      <c r="A11" s="326"/>
      <c r="B11" s="326" t="s">
        <v>384</v>
      </c>
      <c r="C11" s="326">
        <v>2</v>
      </c>
      <c r="D11" s="326"/>
      <c r="E11" s="326">
        <f>SUM(E9:E10)</f>
        <v>17206.72</v>
      </c>
      <c r="F11" s="326"/>
      <c r="G11" s="326"/>
      <c r="H11" s="326"/>
      <c r="I11" s="28"/>
      <c r="J11" s="28"/>
      <c r="K11" s="28"/>
      <c r="L11" s="28"/>
      <c r="M11" s="28"/>
      <c r="N11" s="28"/>
      <c r="O11" s="28"/>
    </row>
    <row r="12" spans="1:15" ht="51">
      <c r="A12" s="24" t="s">
        <v>2149</v>
      </c>
      <c r="B12" s="24" t="s">
        <v>7373</v>
      </c>
      <c r="C12" s="24" t="s">
        <v>361</v>
      </c>
      <c r="D12" s="24" t="s">
        <v>362</v>
      </c>
      <c r="E12" s="24">
        <v>1400</v>
      </c>
      <c r="F12" s="24" t="s">
        <v>7374</v>
      </c>
      <c r="G12" s="24" t="s">
        <v>7375</v>
      </c>
      <c r="H12" s="24" t="s">
        <v>7376</v>
      </c>
      <c r="I12" s="28"/>
      <c r="J12" s="28"/>
      <c r="K12" s="28"/>
      <c r="L12" s="28"/>
      <c r="M12" s="28"/>
      <c r="N12" s="28"/>
      <c r="O12" s="28"/>
    </row>
    <row r="13" spans="1:15" ht="38.25">
      <c r="A13" s="24" t="s">
        <v>5602</v>
      </c>
      <c r="B13" s="24" t="s">
        <v>7377</v>
      </c>
      <c r="C13" s="24" t="s">
        <v>361</v>
      </c>
      <c r="D13" s="24" t="s">
        <v>362</v>
      </c>
      <c r="E13" s="24">
        <v>1162</v>
      </c>
      <c r="F13" s="24" t="s">
        <v>7378</v>
      </c>
      <c r="G13" s="24" t="s">
        <v>7379</v>
      </c>
      <c r="H13" s="24" t="s">
        <v>7380</v>
      </c>
      <c r="I13" s="28"/>
      <c r="J13" s="28"/>
      <c r="K13" s="28"/>
      <c r="L13" s="28"/>
      <c r="M13" s="28"/>
      <c r="N13" s="28"/>
      <c r="O13" s="28"/>
    </row>
    <row r="14" spans="1:15" ht="38.25">
      <c r="A14" s="24" t="s">
        <v>5606</v>
      </c>
      <c r="B14" s="24" t="s">
        <v>7381</v>
      </c>
      <c r="C14" s="24" t="s">
        <v>361</v>
      </c>
      <c r="D14" s="24" t="s">
        <v>362</v>
      </c>
      <c r="E14" s="24">
        <v>967</v>
      </c>
      <c r="F14" s="24" t="s">
        <v>7382</v>
      </c>
      <c r="G14" s="24" t="s">
        <v>7383</v>
      </c>
      <c r="H14" s="24" t="s">
        <v>7384</v>
      </c>
      <c r="I14" s="28"/>
      <c r="J14" s="28"/>
      <c r="K14" s="28"/>
      <c r="L14" s="28"/>
      <c r="M14" s="28"/>
      <c r="N14" s="28"/>
      <c r="O14" s="28"/>
    </row>
    <row r="15" spans="1:15" ht="63.75">
      <c r="A15" s="24" t="s">
        <v>2682</v>
      </c>
      <c r="B15" s="24" t="s">
        <v>7385</v>
      </c>
      <c r="C15" s="24" t="s">
        <v>361</v>
      </c>
      <c r="D15" s="24" t="s">
        <v>362</v>
      </c>
      <c r="E15" s="24">
        <v>1288</v>
      </c>
      <c r="F15" s="24" t="s">
        <v>7386</v>
      </c>
      <c r="G15" s="24" t="s">
        <v>7387</v>
      </c>
      <c r="H15" s="24" t="s">
        <v>7388</v>
      </c>
      <c r="I15" s="28"/>
      <c r="J15" s="28"/>
      <c r="K15" s="28"/>
      <c r="L15" s="28"/>
      <c r="M15" s="28"/>
      <c r="N15" s="28"/>
      <c r="O15" s="28"/>
    </row>
    <row r="16" spans="1:15" ht="38.25">
      <c r="A16" s="24" t="s">
        <v>5613</v>
      </c>
      <c r="B16" s="24" t="s">
        <v>7389</v>
      </c>
      <c r="C16" s="24" t="s">
        <v>361</v>
      </c>
      <c r="D16" s="24" t="s">
        <v>362</v>
      </c>
      <c r="E16" s="24">
        <v>10</v>
      </c>
      <c r="F16" s="24" t="s">
        <v>7390</v>
      </c>
      <c r="G16" s="24" t="s">
        <v>7391</v>
      </c>
      <c r="H16" s="24" t="s">
        <v>7392</v>
      </c>
      <c r="I16" s="28"/>
      <c r="J16" s="28"/>
      <c r="K16" s="28"/>
      <c r="L16" s="28"/>
      <c r="M16" s="28"/>
      <c r="N16" s="28"/>
      <c r="O16" s="28"/>
    </row>
    <row r="17" spans="1:15" ht="25.5">
      <c r="A17" s="24">
        <v>6</v>
      </c>
      <c r="B17" s="24" t="s">
        <v>7393</v>
      </c>
      <c r="C17" s="24" t="s">
        <v>361</v>
      </c>
      <c r="D17" s="24" t="s">
        <v>362</v>
      </c>
      <c r="E17" s="24">
        <v>785</v>
      </c>
      <c r="F17" s="24" t="s">
        <v>7394</v>
      </c>
      <c r="G17" s="24" t="s">
        <v>7395</v>
      </c>
      <c r="H17" s="24" t="s">
        <v>7380</v>
      </c>
      <c r="I17" s="28"/>
      <c r="J17" s="28"/>
      <c r="K17" s="28"/>
      <c r="L17" s="28"/>
      <c r="M17" s="28"/>
      <c r="N17" s="28"/>
      <c r="O17" s="28"/>
    </row>
    <row r="18" spans="1:15">
      <c r="A18" s="325"/>
      <c r="B18" s="325" t="s">
        <v>363</v>
      </c>
      <c r="C18" s="325">
        <v>6</v>
      </c>
      <c r="D18" s="325"/>
      <c r="E18" s="325">
        <f>SUM(E12:E17)</f>
        <v>5612</v>
      </c>
      <c r="F18" s="325"/>
      <c r="G18" s="325"/>
      <c r="H18" s="325"/>
      <c r="I18" s="28"/>
      <c r="J18" s="28"/>
      <c r="K18" s="28"/>
      <c r="L18" s="28"/>
      <c r="M18" s="28"/>
      <c r="N18" s="28"/>
      <c r="O18" s="28"/>
    </row>
    <row r="19" spans="1:15" ht="25.5">
      <c r="A19" s="24" t="s">
        <v>2149</v>
      </c>
      <c r="B19" s="24" t="s">
        <v>7396</v>
      </c>
      <c r="C19" s="24" t="s">
        <v>361</v>
      </c>
      <c r="D19" s="24" t="s">
        <v>367</v>
      </c>
      <c r="E19" s="24">
        <v>399.7</v>
      </c>
      <c r="F19" s="24" t="s">
        <v>7397</v>
      </c>
      <c r="G19" s="24" t="s">
        <v>7398</v>
      </c>
      <c r="H19" s="24" t="s">
        <v>7384</v>
      </c>
      <c r="I19" s="28"/>
      <c r="J19" s="28"/>
      <c r="K19" s="28"/>
      <c r="L19" s="28"/>
      <c r="M19" s="28"/>
      <c r="N19" s="28"/>
      <c r="O19" s="28"/>
    </row>
    <row r="20" spans="1:15" ht="25.5">
      <c r="A20" s="24" t="s">
        <v>5602</v>
      </c>
      <c r="B20" s="24" t="s">
        <v>7399</v>
      </c>
      <c r="C20" s="24" t="s">
        <v>361</v>
      </c>
      <c r="D20" s="24" t="s">
        <v>367</v>
      </c>
      <c r="E20" s="24">
        <v>90</v>
      </c>
      <c r="F20" s="24" t="s">
        <v>7400</v>
      </c>
      <c r="G20" s="24" t="s">
        <v>7401</v>
      </c>
      <c r="H20" s="24" t="s">
        <v>7402</v>
      </c>
      <c r="I20" s="28"/>
      <c r="J20" s="28"/>
      <c r="K20" s="28"/>
      <c r="L20" s="28"/>
      <c r="M20" s="28"/>
      <c r="N20" s="28"/>
      <c r="O20" s="28"/>
    </row>
    <row r="21" spans="1:15">
      <c r="A21" s="325"/>
      <c r="B21" s="325" t="s">
        <v>368</v>
      </c>
      <c r="C21" s="325">
        <v>2</v>
      </c>
      <c r="D21" s="325"/>
      <c r="E21" s="325">
        <f>SUM(E19:E20)</f>
        <v>489.7</v>
      </c>
      <c r="F21" s="325"/>
      <c r="G21" s="325"/>
      <c r="H21" s="325"/>
      <c r="I21" s="28"/>
      <c r="J21" s="28"/>
      <c r="K21" s="28"/>
      <c r="L21" s="28"/>
      <c r="M21" s="28"/>
      <c r="N21" s="28"/>
      <c r="O21" s="28"/>
    </row>
    <row r="22" spans="1:15" ht="25.5">
      <c r="A22" s="24" t="s">
        <v>2149</v>
      </c>
      <c r="B22" s="24" t="s">
        <v>7403</v>
      </c>
      <c r="C22" s="24" t="s">
        <v>361</v>
      </c>
      <c r="D22" s="24" t="s">
        <v>391</v>
      </c>
      <c r="E22" s="24">
        <v>700</v>
      </c>
      <c r="F22" s="24" t="s">
        <v>7404</v>
      </c>
      <c r="G22" s="24" t="s">
        <v>7401</v>
      </c>
      <c r="H22" s="24" t="s">
        <v>7402</v>
      </c>
      <c r="I22" s="28"/>
      <c r="J22" s="28"/>
      <c r="K22" s="28"/>
      <c r="L22" s="28"/>
      <c r="M22" s="28"/>
      <c r="N22" s="28"/>
      <c r="O22" s="28"/>
    </row>
    <row r="23" spans="1:15" ht="63.75">
      <c r="A23" s="24" t="s">
        <v>5602</v>
      </c>
      <c r="B23" s="24" t="s">
        <v>7405</v>
      </c>
      <c r="C23" s="24" t="s">
        <v>361</v>
      </c>
      <c r="D23" s="24" t="s">
        <v>391</v>
      </c>
      <c r="E23" s="24">
        <v>622.5</v>
      </c>
      <c r="F23" s="24" t="s">
        <v>7406</v>
      </c>
      <c r="G23" s="24" t="s">
        <v>7379</v>
      </c>
      <c r="H23" s="24" t="s">
        <v>7407</v>
      </c>
      <c r="I23" s="28"/>
      <c r="J23" s="28"/>
      <c r="K23" s="28"/>
      <c r="L23" s="28"/>
      <c r="M23" s="28"/>
      <c r="N23" s="28"/>
      <c r="O23" s="28"/>
    </row>
    <row r="24" spans="1:15" ht="25.5">
      <c r="A24" s="24" t="s">
        <v>5606</v>
      </c>
      <c r="B24" s="24" t="s">
        <v>7408</v>
      </c>
      <c r="C24" s="24" t="s">
        <v>361</v>
      </c>
      <c r="D24" s="24" t="s">
        <v>391</v>
      </c>
      <c r="E24" s="24">
        <v>974</v>
      </c>
      <c r="F24" s="24" t="s">
        <v>7409</v>
      </c>
      <c r="G24" s="24" t="s">
        <v>7410</v>
      </c>
      <c r="H24" s="24" t="s">
        <v>7411</v>
      </c>
      <c r="I24" s="28"/>
      <c r="J24" s="28"/>
      <c r="K24" s="28"/>
      <c r="L24" s="28"/>
      <c r="M24" s="28"/>
      <c r="N24" s="28"/>
      <c r="O24" s="28"/>
    </row>
    <row r="25" spans="1:15">
      <c r="A25" s="325"/>
      <c r="B25" s="325" t="s">
        <v>392</v>
      </c>
      <c r="C25" s="325">
        <v>3</v>
      </c>
      <c r="D25" s="325"/>
      <c r="E25" s="325">
        <f>SUM(E22:E24)</f>
        <v>2296.5</v>
      </c>
      <c r="F25" s="325"/>
      <c r="G25" s="325"/>
      <c r="H25" s="325"/>
      <c r="I25" s="28"/>
      <c r="J25" s="28"/>
      <c r="K25" s="28"/>
      <c r="L25" s="28"/>
      <c r="M25" s="28"/>
      <c r="N25" s="28"/>
      <c r="O25" s="28"/>
    </row>
    <row r="26" spans="1:15" ht="76.5">
      <c r="A26" s="24" t="s">
        <v>2149</v>
      </c>
      <c r="B26" s="24" t="s">
        <v>7412</v>
      </c>
      <c r="C26" s="24" t="s">
        <v>361</v>
      </c>
      <c r="D26" s="24" t="s">
        <v>369</v>
      </c>
      <c r="E26" s="24">
        <v>2000</v>
      </c>
      <c r="F26" s="24" t="s">
        <v>7413</v>
      </c>
      <c r="G26" s="24" t="s">
        <v>7414</v>
      </c>
      <c r="H26" s="24" t="s">
        <v>7415</v>
      </c>
      <c r="I26" s="28"/>
      <c r="J26" s="28"/>
      <c r="K26" s="28"/>
      <c r="L26" s="28"/>
      <c r="M26" s="28"/>
      <c r="N26" s="28"/>
      <c r="O26" s="28"/>
    </row>
    <row r="27" spans="1:15" ht="63.75">
      <c r="A27" s="24" t="s">
        <v>5602</v>
      </c>
      <c r="B27" s="24" t="s">
        <v>7416</v>
      </c>
      <c r="C27" s="24" t="s">
        <v>361</v>
      </c>
      <c r="D27" s="24" t="s">
        <v>369</v>
      </c>
      <c r="E27" s="24">
        <v>1447.7</v>
      </c>
      <c r="F27" s="24" t="s">
        <v>7417</v>
      </c>
      <c r="G27" s="24" t="s">
        <v>7418</v>
      </c>
      <c r="H27" s="24" t="s">
        <v>7419</v>
      </c>
      <c r="I27" s="28"/>
      <c r="J27" s="28"/>
      <c r="K27" s="28"/>
      <c r="L27" s="28"/>
      <c r="M27" s="28"/>
      <c r="N27" s="28"/>
      <c r="O27" s="28"/>
    </row>
    <row r="28" spans="1:15" ht="51">
      <c r="A28" s="24" t="s">
        <v>5606</v>
      </c>
      <c r="B28" s="24" t="s">
        <v>7420</v>
      </c>
      <c r="C28" s="24" t="s">
        <v>361</v>
      </c>
      <c r="D28" s="24" t="s">
        <v>369</v>
      </c>
      <c r="E28" s="24">
        <v>2000</v>
      </c>
      <c r="F28" s="24" t="s">
        <v>7421</v>
      </c>
      <c r="G28" s="24" t="s">
        <v>7422</v>
      </c>
      <c r="H28" s="24" t="s">
        <v>7423</v>
      </c>
      <c r="I28" s="28"/>
      <c r="J28" s="28"/>
      <c r="K28" s="28"/>
      <c r="L28" s="28"/>
      <c r="M28" s="28"/>
      <c r="N28" s="28"/>
      <c r="O28" s="28"/>
    </row>
    <row r="29" spans="1:15">
      <c r="A29" s="325"/>
      <c r="B29" s="325" t="s">
        <v>370</v>
      </c>
      <c r="C29" s="325">
        <v>3</v>
      </c>
      <c r="D29" s="325"/>
      <c r="E29" s="325">
        <f>SUM(E26:E28)</f>
        <v>5447.7</v>
      </c>
      <c r="F29" s="325"/>
      <c r="G29" s="325"/>
      <c r="H29" s="325"/>
      <c r="I29" s="28"/>
      <c r="J29" s="28"/>
      <c r="K29" s="28"/>
      <c r="L29" s="28"/>
      <c r="M29" s="28"/>
      <c r="N29" s="28"/>
      <c r="O29" s="28"/>
    </row>
    <row r="30" spans="1:15" ht="63.75">
      <c r="A30" s="24" t="s">
        <v>2149</v>
      </c>
      <c r="B30" s="24" t="s">
        <v>7424</v>
      </c>
      <c r="C30" s="24" t="s">
        <v>361</v>
      </c>
      <c r="D30" s="24" t="s">
        <v>446</v>
      </c>
      <c r="E30" s="24">
        <v>48870</v>
      </c>
      <c r="F30" s="24" t="s">
        <v>7421</v>
      </c>
      <c r="G30" s="24" t="s">
        <v>7425</v>
      </c>
      <c r="H30" s="24" t="s">
        <v>7426</v>
      </c>
      <c r="I30" s="28"/>
      <c r="J30" s="28"/>
      <c r="K30" s="28"/>
      <c r="L30" s="28"/>
      <c r="M30" s="28"/>
      <c r="N30" s="28"/>
      <c r="O30" s="28"/>
    </row>
    <row r="31" spans="1:15">
      <c r="A31" s="325"/>
      <c r="B31" s="325" t="s">
        <v>449</v>
      </c>
      <c r="C31" s="325">
        <v>1</v>
      </c>
      <c r="D31" s="325"/>
      <c r="E31" s="325">
        <f>SUM(E30)</f>
        <v>48870</v>
      </c>
      <c r="F31" s="325"/>
      <c r="G31" s="325"/>
      <c r="H31" s="325"/>
      <c r="I31" s="28"/>
      <c r="J31" s="28"/>
      <c r="K31" s="28"/>
      <c r="L31" s="28"/>
      <c r="M31" s="28"/>
      <c r="N31" s="28"/>
      <c r="O31" s="28"/>
    </row>
    <row r="32" spans="1:15" ht="25.5">
      <c r="A32" s="326"/>
      <c r="B32" s="326" t="s">
        <v>464</v>
      </c>
      <c r="C32" s="326">
        <f>C31+C29+C25+C21+C18</f>
        <v>15</v>
      </c>
      <c r="D32" s="326"/>
      <c r="E32" s="326">
        <f>E31+E29+E25+E21+E18</f>
        <v>62715.899999999994</v>
      </c>
      <c r="F32" s="326"/>
      <c r="G32" s="326"/>
      <c r="H32" s="326"/>
      <c r="I32" s="28"/>
      <c r="J32" s="28"/>
      <c r="K32" s="28"/>
      <c r="L32" s="28"/>
      <c r="M32" s="28"/>
      <c r="N32" s="28"/>
      <c r="O32" s="28"/>
    </row>
    <row r="33" spans="1:15" ht="25.5">
      <c r="A33" s="24" t="s">
        <v>2149</v>
      </c>
      <c r="B33" s="24" t="s">
        <v>7427</v>
      </c>
      <c r="C33" s="24" t="s">
        <v>373</v>
      </c>
      <c r="D33" s="24" t="s">
        <v>376</v>
      </c>
      <c r="E33" s="24">
        <v>78</v>
      </c>
      <c r="F33" s="24" t="s">
        <v>7428</v>
      </c>
      <c r="G33" s="24" t="s">
        <v>7429</v>
      </c>
      <c r="H33" s="24" t="s">
        <v>4782</v>
      </c>
      <c r="I33" s="28"/>
      <c r="J33" s="28"/>
      <c r="K33" s="28"/>
      <c r="L33" s="28"/>
      <c r="M33" s="28"/>
      <c r="N33" s="28"/>
      <c r="O33" s="28"/>
    </row>
    <row r="34" spans="1:15" ht="25.5">
      <c r="A34" s="24" t="s">
        <v>5602</v>
      </c>
      <c r="B34" s="24" t="s">
        <v>7430</v>
      </c>
      <c r="C34" s="24" t="s">
        <v>373</v>
      </c>
      <c r="D34" s="24" t="s">
        <v>376</v>
      </c>
      <c r="E34" s="24">
        <v>14</v>
      </c>
      <c r="F34" s="24" t="s">
        <v>7431</v>
      </c>
      <c r="G34" s="24" t="s">
        <v>7431</v>
      </c>
      <c r="H34" s="24" t="s">
        <v>7380</v>
      </c>
      <c r="I34" s="28"/>
      <c r="J34" s="28"/>
      <c r="K34" s="28"/>
      <c r="L34" s="28"/>
      <c r="M34" s="28"/>
      <c r="N34" s="28"/>
      <c r="O34" s="28"/>
    </row>
    <row r="35" spans="1:15">
      <c r="A35" s="327"/>
      <c r="B35" s="327" t="s">
        <v>377</v>
      </c>
      <c r="C35" s="327">
        <v>2</v>
      </c>
      <c r="D35" s="327"/>
      <c r="E35" s="327">
        <f>SUM(E33:E34)</f>
        <v>92</v>
      </c>
      <c r="F35" s="327"/>
      <c r="G35" s="327"/>
      <c r="H35" s="327"/>
      <c r="I35" s="28"/>
      <c r="J35" s="28"/>
      <c r="K35" s="28"/>
      <c r="L35" s="28"/>
      <c r="M35" s="28"/>
      <c r="N35" s="28"/>
      <c r="O35" s="28"/>
    </row>
    <row r="36" spans="1:15" ht="25.5">
      <c r="A36" s="328"/>
      <c r="B36" s="326" t="s">
        <v>2129</v>
      </c>
      <c r="C36" s="326">
        <f>SUM(C35)</f>
        <v>2</v>
      </c>
      <c r="D36" s="326"/>
      <c r="E36" s="326">
        <f>SUM(E35)</f>
        <v>92</v>
      </c>
      <c r="F36" s="326"/>
      <c r="G36" s="326"/>
      <c r="H36" s="326"/>
      <c r="I36" s="28"/>
      <c r="J36" s="28"/>
      <c r="K36" s="28"/>
      <c r="L36" s="28"/>
      <c r="M36" s="28"/>
      <c r="N36" s="28"/>
      <c r="O36" s="28"/>
    </row>
    <row r="37" spans="1:15" ht="38.25">
      <c r="A37" s="24" t="s">
        <v>2149</v>
      </c>
      <c r="B37" s="24" t="s">
        <v>7432</v>
      </c>
      <c r="C37" s="24" t="s">
        <v>7866</v>
      </c>
      <c r="D37" s="24"/>
      <c r="E37" s="24">
        <v>35.5</v>
      </c>
      <c r="F37" s="24" t="s">
        <v>7433</v>
      </c>
      <c r="G37" s="24" t="s">
        <v>7434</v>
      </c>
      <c r="H37" s="24" t="s">
        <v>7435</v>
      </c>
      <c r="I37" s="28"/>
      <c r="J37" s="28"/>
      <c r="K37" s="28"/>
      <c r="L37" s="28"/>
      <c r="M37" s="28"/>
      <c r="N37" s="28"/>
      <c r="O37" s="28"/>
    </row>
    <row r="38" spans="1:15" ht="38.25">
      <c r="A38" s="24" t="s">
        <v>5602</v>
      </c>
      <c r="B38" s="24" t="s">
        <v>7436</v>
      </c>
      <c r="C38" s="24" t="s">
        <v>7866</v>
      </c>
      <c r="D38" s="24"/>
      <c r="E38" s="24">
        <v>309</v>
      </c>
      <c r="F38" s="24" t="s">
        <v>7437</v>
      </c>
      <c r="G38" s="24" t="s">
        <v>7438</v>
      </c>
      <c r="H38" s="24" t="s">
        <v>7439</v>
      </c>
      <c r="I38" s="28"/>
      <c r="J38" s="28"/>
      <c r="K38" s="28"/>
      <c r="L38" s="28"/>
      <c r="M38" s="28"/>
      <c r="N38" s="28"/>
      <c r="O38" s="28"/>
    </row>
    <row r="39" spans="1:15" ht="38.25">
      <c r="A39" s="24" t="s">
        <v>5606</v>
      </c>
      <c r="B39" s="24" t="s">
        <v>7440</v>
      </c>
      <c r="C39" s="24" t="s">
        <v>7866</v>
      </c>
      <c r="D39" s="24"/>
      <c r="E39" s="24">
        <v>144</v>
      </c>
      <c r="F39" s="24" t="s">
        <v>7441</v>
      </c>
      <c r="G39" s="24" t="s">
        <v>7442</v>
      </c>
      <c r="H39" s="24" t="s">
        <v>7443</v>
      </c>
      <c r="I39" s="28"/>
      <c r="J39" s="28"/>
      <c r="K39" s="28"/>
      <c r="L39" s="28"/>
      <c r="M39" s="28"/>
      <c r="N39" s="28"/>
      <c r="O39" s="28"/>
    </row>
    <row r="40" spans="1:15" ht="25.5">
      <c r="A40" s="326"/>
      <c r="B40" s="326" t="s">
        <v>2130</v>
      </c>
      <c r="C40" s="326">
        <v>3</v>
      </c>
      <c r="D40" s="326"/>
      <c r="E40" s="326">
        <f>SUM(E37:E39)</f>
        <v>488.5</v>
      </c>
      <c r="F40" s="326"/>
      <c r="G40" s="326"/>
      <c r="H40" s="326"/>
      <c r="I40" s="28"/>
      <c r="J40" s="28"/>
      <c r="K40" s="28"/>
      <c r="L40" s="28"/>
      <c r="M40" s="28"/>
      <c r="N40" s="28"/>
      <c r="O40" s="28"/>
    </row>
    <row r="41" spans="1:15" ht="76.5">
      <c r="A41" s="24" t="s">
        <v>2149</v>
      </c>
      <c r="B41" s="24" t="s">
        <v>7444</v>
      </c>
      <c r="C41" s="24" t="s">
        <v>2594</v>
      </c>
      <c r="D41" s="24" t="s">
        <v>2253</v>
      </c>
      <c r="E41" s="24">
        <v>405.8</v>
      </c>
      <c r="F41" s="24" t="s">
        <v>7445</v>
      </c>
      <c r="G41" s="24" t="s">
        <v>7446</v>
      </c>
      <c r="H41" s="24" t="s">
        <v>7447</v>
      </c>
      <c r="I41" s="28"/>
      <c r="J41" s="28"/>
      <c r="K41" s="28"/>
      <c r="L41" s="28"/>
      <c r="M41" s="28"/>
      <c r="N41" s="28"/>
      <c r="O41" s="28"/>
    </row>
    <row r="42" spans="1:15" ht="25.5">
      <c r="A42" s="326"/>
      <c r="B42" s="326" t="s">
        <v>7867</v>
      </c>
      <c r="C42" s="326">
        <v>1</v>
      </c>
      <c r="D42" s="326"/>
      <c r="E42" s="326">
        <f>SUM(E41)</f>
        <v>405.8</v>
      </c>
      <c r="F42" s="326"/>
      <c r="G42" s="326"/>
      <c r="H42" s="326"/>
      <c r="I42" s="28"/>
      <c r="J42" s="28"/>
      <c r="K42" s="28"/>
      <c r="L42" s="28"/>
      <c r="M42" s="28"/>
      <c r="N42" s="28"/>
      <c r="O42" s="28"/>
    </row>
    <row r="43" spans="1:15" ht="25.5">
      <c r="A43" s="329"/>
      <c r="B43" s="329" t="s">
        <v>388</v>
      </c>
      <c r="C43" s="329">
        <f>C42+C40+C36+C32+C11</f>
        <v>23</v>
      </c>
      <c r="D43" s="329"/>
      <c r="E43" s="329">
        <f>E42+E40+E36+E32+E11</f>
        <v>80908.92</v>
      </c>
      <c r="F43" s="329"/>
      <c r="G43" s="329"/>
      <c r="H43" s="329"/>
      <c r="I43" s="28"/>
      <c r="J43" s="28"/>
      <c r="K43" s="28"/>
      <c r="L43" s="28"/>
      <c r="M43" s="28"/>
      <c r="N43" s="28"/>
      <c r="O43" s="28"/>
    </row>
    <row r="44" spans="1:15">
      <c r="A44" s="369" t="s">
        <v>2932</v>
      </c>
      <c r="B44" s="369"/>
      <c r="C44" s="369"/>
      <c r="D44" s="369"/>
      <c r="E44" s="369"/>
      <c r="F44" s="369"/>
      <c r="G44" s="369"/>
      <c r="H44" s="369"/>
      <c r="I44" s="28"/>
      <c r="J44" s="28"/>
      <c r="K44" s="28"/>
      <c r="L44" s="28"/>
      <c r="M44" s="28"/>
      <c r="N44" s="28"/>
      <c r="O44" s="28"/>
    </row>
    <row r="45" spans="1:15" ht="38.25">
      <c r="A45" s="24" t="s">
        <v>2149</v>
      </c>
      <c r="B45" s="24" t="s">
        <v>7448</v>
      </c>
      <c r="C45" s="24" t="s">
        <v>361</v>
      </c>
      <c r="D45" s="24" t="s">
        <v>362</v>
      </c>
      <c r="E45" s="24">
        <v>114</v>
      </c>
      <c r="F45" s="24" t="s">
        <v>7449</v>
      </c>
      <c r="G45" s="24" t="s">
        <v>7387</v>
      </c>
      <c r="H45" s="24" t="s">
        <v>7450</v>
      </c>
      <c r="I45" s="28"/>
      <c r="J45" s="28"/>
      <c r="K45" s="28"/>
      <c r="L45" s="28"/>
      <c r="M45" s="28"/>
      <c r="N45" s="28"/>
      <c r="O45" s="28"/>
    </row>
    <row r="46" spans="1:15" ht="25.5">
      <c r="A46" s="24" t="s">
        <v>5602</v>
      </c>
      <c r="B46" s="24" t="s">
        <v>7451</v>
      </c>
      <c r="C46" s="24" t="s">
        <v>361</v>
      </c>
      <c r="D46" s="24" t="s">
        <v>362</v>
      </c>
      <c r="E46" s="24">
        <v>30</v>
      </c>
      <c r="F46" s="24" t="s">
        <v>7452</v>
      </c>
      <c r="G46" s="24" t="s">
        <v>7453</v>
      </c>
      <c r="H46" s="24" t="s">
        <v>7450</v>
      </c>
      <c r="I46" s="28"/>
      <c r="J46" s="28"/>
      <c r="K46" s="28"/>
      <c r="L46" s="28"/>
      <c r="M46" s="28"/>
      <c r="N46" s="28"/>
      <c r="O46" s="28"/>
    </row>
    <row r="47" spans="1:15" ht="51">
      <c r="A47" s="24" t="s">
        <v>5606</v>
      </c>
      <c r="B47" s="24" t="s">
        <v>7454</v>
      </c>
      <c r="C47" s="24" t="s">
        <v>361</v>
      </c>
      <c r="D47" s="24" t="s">
        <v>362</v>
      </c>
      <c r="E47" s="24">
        <v>625.5</v>
      </c>
      <c r="F47" s="24" t="s">
        <v>7455</v>
      </c>
      <c r="G47" s="24" t="s">
        <v>7379</v>
      </c>
      <c r="H47" s="24" t="s">
        <v>7456</v>
      </c>
      <c r="I47" s="28"/>
      <c r="J47" s="28"/>
      <c r="K47" s="28"/>
      <c r="L47" s="28"/>
      <c r="M47" s="28"/>
      <c r="N47" s="28"/>
      <c r="O47" s="28"/>
    </row>
    <row r="48" spans="1:15" ht="63.75">
      <c r="A48" s="24" t="s">
        <v>2682</v>
      </c>
      <c r="B48" s="24" t="s">
        <v>7457</v>
      </c>
      <c r="C48" s="24" t="s">
        <v>361</v>
      </c>
      <c r="D48" s="24" t="s">
        <v>362</v>
      </c>
      <c r="E48" s="24">
        <v>213</v>
      </c>
      <c r="F48" s="24" t="s">
        <v>7458</v>
      </c>
      <c r="G48" s="24" t="s">
        <v>7459</v>
      </c>
      <c r="H48" s="24" t="s">
        <v>7460</v>
      </c>
      <c r="I48" s="28"/>
      <c r="J48" s="28"/>
      <c r="K48" s="28"/>
      <c r="L48" s="28"/>
      <c r="M48" s="28"/>
      <c r="N48" s="28"/>
      <c r="O48" s="28"/>
    </row>
    <row r="49" spans="1:15" ht="25.5">
      <c r="A49" s="24" t="s">
        <v>5613</v>
      </c>
      <c r="B49" s="24" t="s">
        <v>1785</v>
      </c>
      <c r="C49" s="24" t="s">
        <v>361</v>
      </c>
      <c r="D49" s="24" t="s">
        <v>362</v>
      </c>
      <c r="E49" s="24">
        <v>391</v>
      </c>
      <c r="F49" s="24" t="s">
        <v>7461</v>
      </c>
      <c r="G49" s="24" t="s">
        <v>7462</v>
      </c>
      <c r="H49" s="24" t="s">
        <v>7463</v>
      </c>
      <c r="I49" s="28"/>
      <c r="J49" s="28"/>
      <c r="K49" s="28"/>
      <c r="L49" s="28"/>
      <c r="M49" s="28"/>
      <c r="N49" s="28"/>
      <c r="O49" s="28"/>
    </row>
    <row r="50" spans="1:15" ht="51">
      <c r="A50" s="24" t="s">
        <v>5341</v>
      </c>
      <c r="B50" s="24" t="s">
        <v>7464</v>
      </c>
      <c r="C50" s="24" t="s">
        <v>361</v>
      </c>
      <c r="D50" s="24" t="s">
        <v>362</v>
      </c>
      <c r="E50" s="24">
        <v>226.8</v>
      </c>
      <c r="F50" s="24" t="s">
        <v>7465</v>
      </c>
      <c r="G50" s="24" t="s">
        <v>7466</v>
      </c>
      <c r="H50" s="24" t="s">
        <v>7467</v>
      </c>
      <c r="I50" s="28"/>
      <c r="J50" s="28"/>
      <c r="K50" s="28"/>
      <c r="L50" s="28"/>
      <c r="M50" s="28"/>
      <c r="N50" s="28"/>
      <c r="O50" s="28"/>
    </row>
    <row r="51" spans="1:15" ht="25.5">
      <c r="A51" s="24" t="s">
        <v>5344</v>
      </c>
      <c r="B51" s="24" t="s">
        <v>7468</v>
      </c>
      <c r="C51" s="24" t="s">
        <v>361</v>
      </c>
      <c r="D51" s="24" t="s">
        <v>362</v>
      </c>
      <c r="E51" s="24">
        <v>9.0373000000000001</v>
      </c>
      <c r="F51" s="24" t="s">
        <v>7469</v>
      </c>
      <c r="G51" s="24" t="s">
        <v>7470</v>
      </c>
      <c r="H51" s="24" t="s">
        <v>7471</v>
      </c>
      <c r="I51" s="28"/>
      <c r="J51" s="28"/>
      <c r="K51" s="28"/>
      <c r="L51" s="28"/>
      <c r="M51" s="28"/>
      <c r="N51" s="28"/>
      <c r="O51" s="28"/>
    </row>
    <row r="52" spans="1:15" ht="63.75">
      <c r="A52" s="24" t="s">
        <v>5623</v>
      </c>
      <c r="B52" s="24" t="s">
        <v>7385</v>
      </c>
      <c r="C52" s="24" t="s">
        <v>361</v>
      </c>
      <c r="D52" s="24" t="s">
        <v>362</v>
      </c>
      <c r="E52" s="24">
        <v>1712</v>
      </c>
      <c r="F52" s="24" t="s">
        <v>7472</v>
      </c>
      <c r="G52" s="24" t="s">
        <v>7387</v>
      </c>
      <c r="H52" s="24" t="s">
        <v>7473</v>
      </c>
      <c r="I52" s="28"/>
      <c r="J52" s="28"/>
      <c r="K52" s="28"/>
      <c r="L52" s="28"/>
      <c r="M52" s="28"/>
      <c r="N52" s="28"/>
      <c r="O52" s="28"/>
    </row>
    <row r="53" spans="1:15" ht="25.5">
      <c r="A53" s="24" t="s">
        <v>2421</v>
      </c>
      <c r="B53" s="24" t="s">
        <v>7474</v>
      </c>
      <c r="C53" s="24" t="s">
        <v>361</v>
      </c>
      <c r="D53" s="24" t="s">
        <v>362</v>
      </c>
      <c r="E53" s="24">
        <v>475</v>
      </c>
      <c r="F53" s="24" t="s">
        <v>7475</v>
      </c>
      <c r="G53" s="24" t="s">
        <v>7395</v>
      </c>
      <c r="H53" s="24" t="s">
        <v>7450</v>
      </c>
      <c r="I53" s="28"/>
      <c r="J53" s="28"/>
      <c r="K53" s="28"/>
      <c r="L53" s="28"/>
      <c r="M53" s="28"/>
      <c r="N53" s="28"/>
      <c r="O53" s="28"/>
    </row>
    <row r="54" spans="1:15" ht="38.25">
      <c r="A54" s="24" t="s">
        <v>2423</v>
      </c>
      <c r="B54" s="24" t="s">
        <v>7476</v>
      </c>
      <c r="C54" s="24" t="s">
        <v>361</v>
      </c>
      <c r="D54" s="24" t="s">
        <v>362</v>
      </c>
      <c r="E54" s="24">
        <v>50</v>
      </c>
      <c r="F54" s="24" t="s">
        <v>7477</v>
      </c>
      <c r="G54" s="24" t="s">
        <v>7478</v>
      </c>
      <c r="H54" s="24" t="s">
        <v>7479</v>
      </c>
      <c r="I54" s="28"/>
      <c r="J54" s="28"/>
      <c r="K54" s="28"/>
      <c r="L54" s="28"/>
      <c r="M54" s="28"/>
      <c r="N54" s="28"/>
      <c r="O54" s="28"/>
    </row>
    <row r="55" spans="1:15" ht="25.5">
      <c r="A55" s="24" t="s">
        <v>2425</v>
      </c>
      <c r="B55" s="24" t="s">
        <v>7480</v>
      </c>
      <c r="C55" s="24" t="s">
        <v>361</v>
      </c>
      <c r="D55" s="24" t="s">
        <v>362</v>
      </c>
      <c r="E55" s="24">
        <v>47.9</v>
      </c>
      <c r="F55" s="24" t="s">
        <v>7481</v>
      </c>
      <c r="G55" s="24" t="s">
        <v>7482</v>
      </c>
      <c r="H55" s="24" t="s">
        <v>7463</v>
      </c>
      <c r="I55" s="28"/>
      <c r="J55" s="28"/>
      <c r="K55" s="28"/>
      <c r="L55" s="28"/>
      <c r="M55" s="28"/>
      <c r="N55" s="28"/>
      <c r="O55" s="28"/>
    </row>
    <row r="56" spans="1:15" ht="25.5">
      <c r="A56" s="24" t="s">
        <v>2428</v>
      </c>
      <c r="B56" s="24" t="s">
        <v>7483</v>
      </c>
      <c r="C56" s="24" t="s">
        <v>361</v>
      </c>
      <c r="D56" s="24" t="s">
        <v>362</v>
      </c>
      <c r="E56" s="24">
        <v>349</v>
      </c>
      <c r="F56" s="24" t="s">
        <v>7484</v>
      </c>
      <c r="G56" s="24" t="s">
        <v>7485</v>
      </c>
      <c r="H56" s="24" t="s">
        <v>7463</v>
      </c>
      <c r="M56" s="28"/>
      <c r="N56" s="28"/>
      <c r="O56" s="28"/>
    </row>
    <row r="57" spans="1:15" ht="51">
      <c r="A57" s="24" t="s">
        <v>5856</v>
      </c>
      <c r="B57" s="24" t="s">
        <v>7486</v>
      </c>
      <c r="C57" s="24" t="s">
        <v>361</v>
      </c>
      <c r="D57" s="24" t="s">
        <v>362</v>
      </c>
      <c r="E57" s="24">
        <v>80</v>
      </c>
      <c r="F57" s="24" t="s">
        <v>7487</v>
      </c>
      <c r="G57" s="24" t="s">
        <v>7488</v>
      </c>
      <c r="H57" s="24" t="s">
        <v>7489</v>
      </c>
      <c r="M57" s="28"/>
      <c r="N57" s="28"/>
      <c r="O57" s="28"/>
    </row>
    <row r="58" spans="1:15" ht="51">
      <c r="A58" s="24" t="s">
        <v>5890</v>
      </c>
      <c r="B58" s="24" t="s">
        <v>7490</v>
      </c>
      <c r="C58" s="24" t="s">
        <v>361</v>
      </c>
      <c r="D58" s="24" t="s">
        <v>362</v>
      </c>
      <c r="E58" s="24">
        <v>15</v>
      </c>
      <c r="F58" s="24" t="s">
        <v>7487</v>
      </c>
      <c r="G58" s="24" t="s">
        <v>7488</v>
      </c>
      <c r="H58" s="24" t="s">
        <v>7463</v>
      </c>
      <c r="M58" s="28"/>
      <c r="N58" s="28"/>
      <c r="O58" s="28"/>
    </row>
    <row r="59" spans="1:15" ht="51">
      <c r="A59" s="24" t="s">
        <v>5895</v>
      </c>
      <c r="B59" s="24" t="s">
        <v>7491</v>
      </c>
      <c r="C59" s="24" t="s">
        <v>361</v>
      </c>
      <c r="D59" s="24" t="s">
        <v>362</v>
      </c>
      <c r="E59" s="24">
        <v>72</v>
      </c>
      <c r="F59" s="24" t="s">
        <v>7487</v>
      </c>
      <c r="G59" s="24" t="s">
        <v>7488</v>
      </c>
      <c r="H59" s="24" t="s">
        <v>7463</v>
      </c>
      <c r="M59" s="28"/>
      <c r="N59" s="28"/>
      <c r="O59" s="28"/>
    </row>
    <row r="60" spans="1:15" ht="38.25">
      <c r="A60" s="24" t="s">
        <v>5898</v>
      </c>
      <c r="B60" s="24" t="s">
        <v>7492</v>
      </c>
      <c r="C60" s="24" t="s">
        <v>361</v>
      </c>
      <c r="D60" s="24" t="s">
        <v>362</v>
      </c>
      <c r="E60" s="24">
        <v>751</v>
      </c>
      <c r="F60" s="24" t="s">
        <v>7493</v>
      </c>
      <c r="G60" s="24" t="s">
        <v>7494</v>
      </c>
      <c r="H60" s="24" t="s">
        <v>7495</v>
      </c>
      <c r="M60" s="28"/>
      <c r="N60" s="28"/>
      <c r="O60" s="28"/>
    </row>
    <row r="61" spans="1:15" ht="25.5">
      <c r="A61" s="24" t="s">
        <v>5902</v>
      </c>
      <c r="B61" s="24" t="s">
        <v>7496</v>
      </c>
      <c r="C61" s="24" t="s">
        <v>361</v>
      </c>
      <c r="D61" s="24" t="s">
        <v>362</v>
      </c>
      <c r="E61" s="24">
        <v>426</v>
      </c>
      <c r="F61" s="24" t="s">
        <v>7497</v>
      </c>
      <c r="G61" s="24" t="s">
        <v>7485</v>
      </c>
      <c r="H61" s="24" t="s">
        <v>7498</v>
      </c>
      <c r="M61" s="28"/>
      <c r="N61" s="28"/>
      <c r="O61" s="28"/>
    </row>
    <row r="62" spans="1:15" ht="63.75">
      <c r="A62" s="24" t="s">
        <v>5906</v>
      </c>
      <c r="B62" s="24" t="s">
        <v>7499</v>
      </c>
      <c r="C62" s="24" t="s">
        <v>361</v>
      </c>
      <c r="D62" s="24" t="s">
        <v>362</v>
      </c>
      <c r="E62" s="24">
        <v>240.7</v>
      </c>
      <c r="F62" s="24" t="s">
        <v>7500</v>
      </c>
      <c r="G62" s="24" t="s">
        <v>7501</v>
      </c>
      <c r="H62" s="24" t="s">
        <v>7498</v>
      </c>
      <c r="M62" s="28"/>
      <c r="N62" s="28"/>
      <c r="O62" s="28"/>
    </row>
    <row r="63" spans="1:15" ht="25.5">
      <c r="A63" s="24">
        <v>19</v>
      </c>
      <c r="B63" s="24" t="s">
        <v>7502</v>
      </c>
      <c r="C63" s="24" t="s">
        <v>361</v>
      </c>
      <c r="D63" s="24" t="s">
        <v>362</v>
      </c>
      <c r="E63" s="24">
        <v>16.5</v>
      </c>
      <c r="F63" s="24" t="s">
        <v>7503</v>
      </c>
      <c r="G63" s="24" t="s">
        <v>7504</v>
      </c>
      <c r="H63" s="24" t="s">
        <v>7505</v>
      </c>
      <c r="M63" s="28"/>
      <c r="N63" s="28"/>
      <c r="O63" s="28"/>
    </row>
    <row r="64" spans="1:15" ht="25.5">
      <c r="A64" s="24">
        <v>20</v>
      </c>
      <c r="B64" s="24" t="s">
        <v>7506</v>
      </c>
      <c r="C64" s="24" t="s">
        <v>361</v>
      </c>
      <c r="D64" s="24" t="s">
        <v>362</v>
      </c>
      <c r="E64" s="24">
        <v>15</v>
      </c>
      <c r="F64" s="24" t="s">
        <v>7507</v>
      </c>
      <c r="G64" s="24" t="s">
        <v>7504</v>
      </c>
      <c r="H64" s="24" t="s">
        <v>7505</v>
      </c>
      <c r="M64" s="28"/>
      <c r="N64" s="28"/>
      <c r="O64" s="28"/>
    </row>
    <row r="65" spans="1:15" ht="25.5">
      <c r="A65" s="24">
        <v>21</v>
      </c>
      <c r="B65" s="24" t="s">
        <v>7508</v>
      </c>
      <c r="C65" s="24" t="s">
        <v>361</v>
      </c>
      <c r="D65" s="24" t="s">
        <v>362</v>
      </c>
      <c r="E65" s="24">
        <v>17.600000000000001</v>
      </c>
      <c r="F65" s="24" t="s">
        <v>7509</v>
      </c>
      <c r="G65" s="24" t="s">
        <v>7510</v>
      </c>
      <c r="H65" s="24" t="s">
        <v>7511</v>
      </c>
      <c r="M65" s="28"/>
      <c r="N65" s="28"/>
      <c r="O65" s="28"/>
    </row>
    <row r="66" spans="1:15" ht="25.5">
      <c r="A66" s="24">
        <v>22</v>
      </c>
      <c r="B66" s="24" t="s">
        <v>7512</v>
      </c>
      <c r="C66" s="24" t="s">
        <v>361</v>
      </c>
      <c r="D66" s="24" t="s">
        <v>362</v>
      </c>
      <c r="E66" s="24">
        <v>3134.3</v>
      </c>
      <c r="F66" s="24" t="s">
        <v>7513</v>
      </c>
      <c r="G66" s="24" t="s">
        <v>7514</v>
      </c>
      <c r="H66" s="24" t="s">
        <v>7511</v>
      </c>
      <c r="M66" s="28"/>
      <c r="N66" s="28"/>
      <c r="O66" s="28"/>
    </row>
    <row r="67" spans="1:15" ht="25.5">
      <c r="A67" s="24">
        <v>23</v>
      </c>
      <c r="B67" s="24" t="s">
        <v>7515</v>
      </c>
      <c r="C67" s="24" t="s">
        <v>361</v>
      </c>
      <c r="D67" s="24" t="s">
        <v>362</v>
      </c>
      <c r="E67" s="24">
        <v>53.5</v>
      </c>
      <c r="F67" s="24" t="s">
        <v>7516</v>
      </c>
      <c r="G67" s="24" t="s">
        <v>7517</v>
      </c>
      <c r="H67" s="24" t="s">
        <v>7511</v>
      </c>
      <c r="M67" s="28"/>
      <c r="N67" s="28"/>
      <c r="O67" s="28"/>
    </row>
    <row r="68" spans="1:15" ht="25.5">
      <c r="A68" s="24">
        <v>24</v>
      </c>
      <c r="B68" s="24" t="s">
        <v>7518</v>
      </c>
      <c r="C68" s="24" t="s">
        <v>361</v>
      </c>
      <c r="D68" s="24" t="s">
        <v>362</v>
      </c>
      <c r="E68" s="24">
        <v>67.2</v>
      </c>
      <c r="F68" s="24" t="s">
        <v>7519</v>
      </c>
      <c r="G68" s="24" t="s">
        <v>7520</v>
      </c>
      <c r="H68" s="24" t="s">
        <v>7511</v>
      </c>
      <c r="M68" s="28"/>
      <c r="N68" s="28"/>
      <c r="O68" s="28"/>
    </row>
    <row r="69" spans="1:15" ht="63.75">
      <c r="A69" s="24">
        <v>25</v>
      </c>
      <c r="B69" s="24" t="s">
        <v>7521</v>
      </c>
      <c r="C69" s="24" t="s">
        <v>361</v>
      </c>
      <c r="D69" s="24" t="s">
        <v>362</v>
      </c>
      <c r="E69" s="24">
        <v>6900.26</v>
      </c>
      <c r="F69" s="24" t="s">
        <v>7522</v>
      </c>
      <c r="G69" s="24" t="s">
        <v>7523</v>
      </c>
      <c r="H69" s="24" t="s">
        <v>7524</v>
      </c>
      <c r="M69" s="28"/>
      <c r="N69" s="28"/>
      <c r="O69" s="28"/>
    </row>
    <row r="70" spans="1:15" ht="76.5">
      <c r="A70" s="24">
        <v>26</v>
      </c>
      <c r="B70" s="24" t="s">
        <v>7525</v>
      </c>
      <c r="C70" s="24" t="s">
        <v>361</v>
      </c>
      <c r="D70" s="24" t="s">
        <v>362</v>
      </c>
      <c r="E70" s="24">
        <v>800.15</v>
      </c>
      <c r="F70" s="24" t="s">
        <v>7526</v>
      </c>
      <c r="G70" s="24" t="s">
        <v>7523</v>
      </c>
      <c r="H70" s="24" t="s">
        <v>7524</v>
      </c>
      <c r="M70" s="28"/>
      <c r="N70" s="28"/>
      <c r="O70" s="28"/>
    </row>
    <row r="71" spans="1:15" ht="38.25">
      <c r="A71" s="24">
        <v>27</v>
      </c>
      <c r="B71" s="24" t="s">
        <v>7527</v>
      </c>
      <c r="C71" s="24" t="s">
        <v>361</v>
      </c>
      <c r="D71" s="24" t="s">
        <v>362</v>
      </c>
      <c r="E71" s="24">
        <v>108.8</v>
      </c>
      <c r="F71" s="24" t="s">
        <v>7528</v>
      </c>
      <c r="G71" s="24" t="s">
        <v>7529</v>
      </c>
      <c r="H71" s="24" t="s">
        <v>7530</v>
      </c>
      <c r="M71" s="28"/>
      <c r="N71" s="28"/>
      <c r="O71" s="28"/>
    </row>
    <row r="72" spans="1:15" ht="51">
      <c r="A72" s="24">
        <v>28</v>
      </c>
      <c r="B72" s="24" t="s">
        <v>7531</v>
      </c>
      <c r="C72" s="24" t="s">
        <v>361</v>
      </c>
      <c r="D72" s="24" t="s">
        <v>362</v>
      </c>
      <c r="E72" s="24">
        <v>118.2</v>
      </c>
      <c r="F72" s="24" t="s">
        <v>7532</v>
      </c>
      <c r="G72" s="24" t="s">
        <v>7533</v>
      </c>
      <c r="H72" s="24" t="s">
        <v>7530</v>
      </c>
      <c r="M72" s="28"/>
      <c r="N72" s="28"/>
      <c r="O72" s="28"/>
    </row>
    <row r="73" spans="1:15" ht="38.25">
      <c r="A73" s="24">
        <v>29</v>
      </c>
      <c r="B73" s="24" t="s">
        <v>7534</v>
      </c>
      <c r="C73" s="24" t="s">
        <v>361</v>
      </c>
      <c r="D73" s="24" t="s">
        <v>438</v>
      </c>
      <c r="E73" s="24">
        <v>10</v>
      </c>
      <c r="F73" s="24" t="s">
        <v>7535</v>
      </c>
      <c r="G73" s="24" t="s">
        <v>7536</v>
      </c>
      <c r="H73" s="24" t="s">
        <v>7537</v>
      </c>
      <c r="M73" s="28"/>
      <c r="N73" s="28"/>
      <c r="O73" s="28"/>
    </row>
    <row r="74" spans="1:15" ht="38.25">
      <c r="A74" s="24">
        <v>30</v>
      </c>
      <c r="B74" s="24" t="s">
        <v>7538</v>
      </c>
      <c r="C74" s="24" t="s">
        <v>361</v>
      </c>
      <c r="D74" s="24" t="s">
        <v>362</v>
      </c>
      <c r="E74" s="24">
        <v>30.665900000000001</v>
      </c>
      <c r="F74" s="24" t="s">
        <v>7539</v>
      </c>
      <c r="G74" s="24" t="s">
        <v>7540</v>
      </c>
      <c r="H74" s="24" t="s">
        <v>7537</v>
      </c>
      <c r="M74" s="28"/>
      <c r="N74" s="28"/>
      <c r="O74" s="28"/>
    </row>
    <row r="75" spans="1:15">
      <c r="A75" s="327"/>
      <c r="B75" s="327" t="s">
        <v>363</v>
      </c>
      <c r="C75" s="327">
        <v>30</v>
      </c>
      <c r="D75" s="327"/>
      <c r="E75" s="327">
        <f>SUM(E45:E74)</f>
        <v>17100.113200000003</v>
      </c>
      <c r="F75" s="331"/>
      <c r="G75" s="331"/>
      <c r="H75" s="331"/>
      <c r="I75" s="28"/>
      <c r="J75" s="28"/>
      <c r="K75" s="28"/>
      <c r="L75" s="28"/>
      <c r="M75" s="28"/>
      <c r="N75" s="28"/>
      <c r="O75" s="28"/>
    </row>
    <row r="76" spans="1:15" ht="38.25">
      <c r="A76" s="24" t="s">
        <v>2149</v>
      </c>
      <c r="B76" s="24" t="s">
        <v>7541</v>
      </c>
      <c r="C76" s="24" t="s">
        <v>361</v>
      </c>
      <c r="D76" s="24" t="s">
        <v>366</v>
      </c>
      <c r="E76" s="24">
        <v>29</v>
      </c>
      <c r="F76" s="24" t="s">
        <v>7542</v>
      </c>
      <c r="G76" s="24" t="s">
        <v>7543</v>
      </c>
      <c r="H76" s="24" t="s">
        <v>7544</v>
      </c>
      <c r="M76" s="28"/>
      <c r="N76" s="28"/>
      <c r="O76" s="28"/>
    </row>
    <row r="77" spans="1:15" ht="38.25">
      <c r="A77" s="24" t="s">
        <v>5602</v>
      </c>
      <c r="B77" s="24" t="s">
        <v>7545</v>
      </c>
      <c r="C77" s="24" t="s">
        <v>361</v>
      </c>
      <c r="D77" s="24" t="s">
        <v>366</v>
      </c>
      <c r="E77" s="24">
        <v>16.600000000000001</v>
      </c>
      <c r="F77" s="24" t="s">
        <v>7546</v>
      </c>
      <c r="G77" s="24" t="s">
        <v>7547</v>
      </c>
      <c r="H77" s="24" t="s">
        <v>7548</v>
      </c>
      <c r="M77" s="28"/>
      <c r="N77" s="28"/>
      <c r="O77" s="28"/>
    </row>
    <row r="78" spans="1:15" ht="38.25">
      <c r="A78" s="24" t="s">
        <v>5606</v>
      </c>
      <c r="B78" s="24" t="s">
        <v>7549</v>
      </c>
      <c r="C78" s="24" t="s">
        <v>361</v>
      </c>
      <c r="D78" s="24" t="s">
        <v>366</v>
      </c>
      <c r="E78" s="24">
        <v>9.6999999999999993</v>
      </c>
      <c r="F78" s="24" t="s">
        <v>7550</v>
      </c>
      <c r="G78" s="24" t="s">
        <v>7547</v>
      </c>
      <c r="H78" s="24" t="s">
        <v>7544</v>
      </c>
      <c r="M78" s="28"/>
      <c r="N78" s="28"/>
      <c r="O78" s="28"/>
    </row>
    <row r="79" spans="1:15" ht="38.25">
      <c r="A79" s="24" t="s">
        <v>2682</v>
      </c>
      <c r="B79" s="24" t="s">
        <v>7551</v>
      </c>
      <c r="C79" s="24" t="s">
        <v>361</v>
      </c>
      <c r="D79" s="24" t="s">
        <v>366</v>
      </c>
      <c r="E79" s="24">
        <v>29</v>
      </c>
      <c r="F79" s="24" t="s">
        <v>7552</v>
      </c>
      <c r="G79" s="24" t="s">
        <v>7553</v>
      </c>
      <c r="H79" s="24" t="s">
        <v>7554</v>
      </c>
      <c r="M79" s="28"/>
      <c r="N79" s="28"/>
      <c r="O79" s="28"/>
    </row>
    <row r="80" spans="1:15" ht="25.5">
      <c r="A80" s="24" t="s">
        <v>5613</v>
      </c>
      <c r="B80" s="24" t="s">
        <v>7555</v>
      </c>
      <c r="C80" s="24" t="s">
        <v>361</v>
      </c>
      <c r="D80" s="24" t="s">
        <v>366</v>
      </c>
      <c r="E80" s="24">
        <v>248</v>
      </c>
      <c r="F80" s="24" t="s">
        <v>7556</v>
      </c>
      <c r="G80" s="24" t="s">
        <v>7553</v>
      </c>
      <c r="H80" s="24" t="s">
        <v>7557</v>
      </c>
      <c r="M80" s="28"/>
      <c r="N80" s="28"/>
      <c r="O80" s="28"/>
    </row>
    <row r="81" spans="1:15" ht="25.5">
      <c r="A81" s="24" t="s">
        <v>5341</v>
      </c>
      <c r="B81" s="24" t="s">
        <v>7558</v>
      </c>
      <c r="C81" s="24" t="s">
        <v>361</v>
      </c>
      <c r="D81" s="24" t="s">
        <v>366</v>
      </c>
      <c r="E81" s="24">
        <v>19</v>
      </c>
      <c r="F81" s="24" t="s">
        <v>7559</v>
      </c>
      <c r="G81" s="24" t="s">
        <v>7560</v>
      </c>
      <c r="H81" s="24" t="s">
        <v>7450</v>
      </c>
      <c r="M81" s="28"/>
      <c r="N81" s="28"/>
      <c r="O81" s="28"/>
    </row>
    <row r="82" spans="1:15" ht="25.5">
      <c r="A82" s="24" t="s">
        <v>5344</v>
      </c>
      <c r="B82" s="24" t="s">
        <v>7561</v>
      </c>
      <c r="C82" s="24" t="s">
        <v>361</v>
      </c>
      <c r="D82" s="24" t="s">
        <v>366</v>
      </c>
      <c r="E82" s="24">
        <v>2.08</v>
      </c>
      <c r="F82" s="24" t="s">
        <v>7469</v>
      </c>
      <c r="G82" s="24" t="s">
        <v>7470</v>
      </c>
      <c r="H82" s="24" t="s">
        <v>7471</v>
      </c>
      <c r="M82" s="28"/>
      <c r="N82" s="28"/>
      <c r="O82" s="28"/>
    </row>
    <row r="83" spans="1:15" ht="25.5">
      <c r="A83" s="24" t="s">
        <v>5623</v>
      </c>
      <c r="B83" s="24" t="s">
        <v>7562</v>
      </c>
      <c r="C83" s="24" t="s">
        <v>361</v>
      </c>
      <c r="D83" s="24" t="s">
        <v>366</v>
      </c>
      <c r="E83" s="24">
        <v>3.35</v>
      </c>
      <c r="F83" s="24" t="s">
        <v>7563</v>
      </c>
      <c r="G83" s="24" t="s">
        <v>7470</v>
      </c>
      <c r="H83" s="24" t="s">
        <v>7471</v>
      </c>
      <c r="M83" s="28"/>
      <c r="N83" s="28"/>
      <c r="O83" s="28"/>
    </row>
    <row r="84" spans="1:15" ht="25.5">
      <c r="A84" s="24" t="s">
        <v>2421</v>
      </c>
      <c r="B84" s="24" t="s">
        <v>7564</v>
      </c>
      <c r="C84" s="24" t="s">
        <v>361</v>
      </c>
      <c r="D84" s="24" t="s">
        <v>366</v>
      </c>
      <c r="E84" s="24">
        <v>14.5</v>
      </c>
      <c r="F84" s="24" t="s">
        <v>7565</v>
      </c>
      <c r="G84" s="24" t="s">
        <v>7395</v>
      </c>
      <c r="H84" s="24" t="s">
        <v>7566</v>
      </c>
      <c r="M84" s="28"/>
      <c r="N84" s="28"/>
      <c r="O84" s="28"/>
    </row>
    <row r="85" spans="1:15" ht="63.75">
      <c r="A85" s="24" t="s">
        <v>2423</v>
      </c>
      <c r="B85" s="24" t="s">
        <v>2109</v>
      </c>
      <c r="C85" s="24" t="s">
        <v>361</v>
      </c>
      <c r="D85" s="24" t="s">
        <v>366</v>
      </c>
      <c r="E85" s="24">
        <v>104.2</v>
      </c>
      <c r="F85" s="24" t="s">
        <v>7567</v>
      </c>
      <c r="G85" s="24" t="s">
        <v>7442</v>
      </c>
      <c r="H85" s="24" t="s">
        <v>22379</v>
      </c>
      <c r="M85" s="28"/>
      <c r="N85" s="28"/>
      <c r="O85" s="28"/>
    </row>
    <row r="86" spans="1:15" ht="38.25">
      <c r="A86" s="24" t="s">
        <v>2425</v>
      </c>
      <c r="B86" s="24" t="s">
        <v>7568</v>
      </c>
      <c r="C86" s="24" t="s">
        <v>361</v>
      </c>
      <c r="D86" s="24" t="s">
        <v>366</v>
      </c>
      <c r="E86" s="24">
        <v>10</v>
      </c>
      <c r="F86" s="24" t="s">
        <v>7441</v>
      </c>
      <c r="G86" s="24" t="s">
        <v>7569</v>
      </c>
      <c r="H86" s="24" t="s">
        <v>7570</v>
      </c>
      <c r="M86" s="28"/>
      <c r="N86" s="28"/>
      <c r="O86" s="28"/>
    </row>
    <row r="87" spans="1:15" ht="38.25">
      <c r="A87" s="24" t="s">
        <v>2428</v>
      </c>
      <c r="B87" s="24" t="s">
        <v>7571</v>
      </c>
      <c r="C87" s="24" t="s">
        <v>361</v>
      </c>
      <c r="D87" s="24" t="s">
        <v>366</v>
      </c>
      <c r="E87" s="24">
        <v>33.4</v>
      </c>
      <c r="F87" s="24" t="s">
        <v>7572</v>
      </c>
      <c r="G87" s="24" t="s">
        <v>7573</v>
      </c>
      <c r="H87" s="24" t="s">
        <v>7544</v>
      </c>
      <c r="M87" s="28"/>
      <c r="N87" s="28"/>
      <c r="O87" s="28"/>
    </row>
    <row r="88" spans="1:15" ht="38.25">
      <c r="A88" s="24" t="s">
        <v>5856</v>
      </c>
      <c r="B88" s="24" t="s">
        <v>7574</v>
      </c>
      <c r="C88" s="24" t="s">
        <v>361</v>
      </c>
      <c r="D88" s="24" t="s">
        <v>366</v>
      </c>
      <c r="E88" s="24">
        <v>4</v>
      </c>
      <c r="F88" s="24" t="s">
        <v>7575</v>
      </c>
      <c r="G88" s="24" t="s">
        <v>7576</v>
      </c>
      <c r="H88" s="24" t="s">
        <v>7577</v>
      </c>
      <c r="M88" s="28"/>
      <c r="N88" s="28"/>
      <c r="O88" s="28"/>
    </row>
    <row r="89" spans="1:15" ht="25.5">
      <c r="A89" s="24" t="s">
        <v>5890</v>
      </c>
      <c r="B89" s="24" t="s">
        <v>7578</v>
      </c>
      <c r="C89" s="24" t="s">
        <v>361</v>
      </c>
      <c r="D89" s="24" t="s">
        <v>366</v>
      </c>
      <c r="E89" s="24">
        <v>82</v>
      </c>
      <c r="F89" s="24" t="s">
        <v>7579</v>
      </c>
      <c r="G89" s="24" t="s">
        <v>7553</v>
      </c>
      <c r="H89" s="24" t="s">
        <v>7450</v>
      </c>
      <c r="M89" s="28"/>
      <c r="N89" s="28"/>
      <c r="O89" s="28"/>
    </row>
    <row r="90" spans="1:15" ht="25.5">
      <c r="A90" s="24" t="s">
        <v>5895</v>
      </c>
      <c r="B90" s="24" t="s">
        <v>7580</v>
      </c>
      <c r="C90" s="24" t="s">
        <v>361</v>
      </c>
      <c r="D90" s="24" t="s">
        <v>366</v>
      </c>
      <c r="E90" s="24">
        <v>88</v>
      </c>
      <c r="F90" s="24" t="s">
        <v>7581</v>
      </c>
      <c r="G90" s="24" t="s">
        <v>7582</v>
      </c>
      <c r="H90" s="24" t="s">
        <v>7467</v>
      </c>
      <c r="M90" s="28"/>
      <c r="N90" s="28"/>
      <c r="O90" s="28"/>
    </row>
    <row r="91" spans="1:15" ht="51">
      <c r="A91" s="24" t="s">
        <v>5898</v>
      </c>
      <c r="B91" s="24" t="s">
        <v>7583</v>
      </c>
      <c r="C91" s="24" t="s">
        <v>361</v>
      </c>
      <c r="D91" s="24" t="s">
        <v>366</v>
      </c>
      <c r="E91" s="24">
        <v>942.9</v>
      </c>
      <c r="F91" s="24" t="s">
        <v>7584</v>
      </c>
      <c r="G91" s="24" t="s">
        <v>7585</v>
      </c>
      <c r="H91" s="24" t="s">
        <v>7586</v>
      </c>
      <c r="M91" s="28"/>
      <c r="N91" s="28"/>
      <c r="O91" s="28"/>
    </row>
    <row r="92" spans="1:15" ht="38.25">
      <c r="A92" s="24" t="s">
        <v>5902</v>
      </c>
      <c r="B92" s="24" t="s">
        <v>7587</v>
      </c>
      <c r="C92" s="24" t="s">
        <v>361</v>
      </c>
      <c r="D92" s="24" t="s">
        <v>366</v>
      </c>
      <c r="E92" s="24">
        <v>9</v>
      </c>
      <c r="F92" s="24" t="s">
        <v>7588</v>
      </c>
      <c r="G92" s="24" t="s">
        <v>7589</v>
      </c>
      <c r="H92" s="24" t="s">
        <v>7544</v>
      </c>
      <c r="M92" s="28"/>
      <c r="N92" s="28"/>
      <c r="O92" s="28"/>
    </row>
    <row r="93" spans="1:15" ht="38.25">
      <c r="A93" s="24" t="s">
        <v>5906</v>
      </c>
      <c r="B93" s="24" t="s">
        <v>7590</v>
      </c>
      <c r="C93" s="24" t="s">
        <v>361</v>
      </c>
      <c r="D93" s="24" t="s">
        <v>366</v>
      </c>
      <c r="E93" s="24">
        <v>23.2</v>
      </c>
      <c r="F93" s="24" t="s">
        <v>7546</v>
      </c>
      <c r="G93" s="24" t="s">
        <v>7547</v>
      </c>
      <c r="H93" s="24" t="s">
        <v>7544</v>
      </c>
      <c r="M93" s="28"/>
      <c r="N93" s="28"/>
      <c r="O93" s="28"/>
    </row>
    <row r="94" spans="1:15" ht="25.5">
      <c r="A94" s="24">
        <v>19</v>
      </c>
      <c r="B94" s="24" t="s">
        <v>7591</v>
      </c>
      <c r="C94" s="24" t="s">
        <v>361</v>
      </c>
      <c r="D94" s="24" t="s">
        <v>366</v>
      </c>
      <c r="E94" s="24">
        <v>15.1</v>
      </c>
      <c r="F94" s="24" t="s">
        <v>7592</v>
      </c>
      <c r="G94" s="24" t="s">
        <v>7553</v>
      </c>
      <c r="H94" s="24" t="s">
        <v>7505</v>
      </c>
      <c r="M94" s="28"/>
      <c r="N94" s="28"/>
      <c r="O94" s="28"/>
    </row>
    <row r="95" spans="1:15" ht="63.75">
      <c r="A95" s="24">
        <v>20</v>
      </c>
      <c r="B95" s="24" t="s">
        <v>7593</v>
      </c>
      <c r="C95" s="24" t="s">
        <v>361</v>
      </c>
      <c r="D95" s="24" t="s">
        <v>366</v>
      </c>
      <c r="E95" s="24">
        <v>30</v>
      </c>
      <c r="F95" s="24" t="s">
        <v>7594</v>
      </c>
      <c r="G95" s="24" t="s">
        <v>7595</v>
      </c>
      <c r="H95" s="24" t="s">
        <v>7596</v>
      </c>
      <c r="M95" s="28"/>
      <c r="N95" s="28"/>
      <c r="O95" s="28"/>
    </row>
    <row r="96" spans="1:15" ht="38.25">
      <c r="A96" s="24">
        <v>21</v>
      </c>
      <c r="B96" s="24" t="s">
        <v>7597</v>
      </c>
      <c r="C96" s="24" t="s">
        <v>361</v>
      </c>
      <c r="D96" s="24" t="s">
        <v>366</v>
      </c>
      <c r="E96" s="24">
        <v>14.6</v>
      </c>
      <c r="F96" s="24" t="s">
        <v>7598</v>
      </c>
      <c r="G96" s="24" t="s">
        <v>7595</v>
      </c>
      <c r="H96" s="24" t="s">
        <v>7596</v>
      </c>
      <c r="M96" s="28"/>
      <c r="N96" s="28"/>
      <c r="O96" s="28"/>
    </row>
    <row r="97" spans="1:15">
      <c r="A97" s="327"/>
      <c r="B97" s="327" t="s">
        <v>365</v>
      </c>
      <c r="C97" s="327">
        <v>21</v>
      </c>
      <c r="D97" s="327"/>
      <c r="E97" s="327">
        <f>SUM(E76:E96)</f>
        <v>1727.6299999999999</v>
      </c>
      <c r="F97" s="327"/>
      <c r="G97" s="327"/>
      <c r="H97" s="327"/>
      <c r="M97" s="28"/>
      <c r="N97" s="28"/>
      <c r="O97" s="28"/>
    </row>
    <row r="98" spans="1:15" ht="38.25">
      <c r="A98" s="24" t="s">
        <v>2149</v>
      </c>
      <c r="B98" s="24" t="s">
        <v>7599</v>
      </c>
      <c r="C98" s="24" t="s">
        <v>361</v>
      </c>
      <c r="D98" s="24" t="s">
        <v>367</v>
      </c>
      <c r="E98" s="24">
        <v>5</v>
      </c>
      <c r="F98" s="24" t="s">
        <v>7600</v>
      </c>
      <c r="G98" s="24" t="s">
        <v>7601</v>
      </c>
      <c r="H98" s="24" t="s">
        <v>7602</v>
      </c>
      <c r="M98" s="28"/>
      <c r="N98" s="28"/>
      <c r="O98" s="28"/>
    </row>
    <row r="99" spans="1:15" ht="38.25">
      <c r="A99" s="24" t="s">
        <v>5602</v>
      </c>
      <c r="B99" s="24" t="s">
        <v>7603</v>
      </c>
      <c r="C99" s="24" t="s">
        <v>361</v>
      </c>
      <c r="D99" s="24" t="s">
        <v>367</v>
      </c>
      <c r="E99" s="24">
        <v>336</v>
      </c>
      <c r="F99" s="24" t="s">
        <v>7604</v>
      </c>
      <c r="G99" s="24" t="s">
        <v>7605</v>
      </c>
      <c r="H99" s="24" t="s">
        <v>7606</v>
      </c>
      <c r="I99" s="28"/>
      <c r="N99" s="28"/>
      <c r="O99" s="28"/>
    </row>
    <row r="100" spans="1:15" ht="25.5">
      <c r="A100" s="24" t="s">
        <v>5606</v>
      </c>
      <c r="B100" s="24" t="s">
        <v>7607</v>
      </c>
      <c r="C100" s="24" t="s">
        <v>361</v>
      </c>
      <c r="D100" s="24" t="s">
        <v>367</v>
      </c>
      <c r="E100" s="24">
        <v>71.599999999999994</v>
      </c>
      <c r="F100" s="24" t="s">
        <v>7608</v>
      </c>
      <c r="G100" s="24" t="s">
        <v>7609</v>
      </c>
      <c r="H100" s="24" t="s">
        <v>7450</v>
      </c>
      <c r="I100" s="28"/>
      <c r="N100" s="28"/>
      <c r="O100" s="28"/>
    </row>
    <row r="101" spans="1:15" ht="38.25">
      <c r="A101" s="24" t="s">
        <v>2682</v>
      </c>
      <c r="B101" s="24" t="s">
        <v>7610</v>
      </c>
      <c r="C101" s="24" t="s">
        <v>361</v>
      </c>
      <c r="D101" s="24" t="s">
        <v>367</v>
      </c>
      <c r="E101" s="24">
        <v>89</v>
      </c>
      <c r="F101" s="24" t="s">
        <v>7611</v>
      </c>
      <c r="G101" s="24" t="s">
        <v>7612</v>
      </c>
      <c r="H101" s="24" t="s">
        <v>7602</v>
      </c>
      <c r="I101" s="28"/>
      <c r="N101" s="28"/>
      <c r="O101" s="28"/>
    </row>
    <row r="102" spans="1:15" ht="38.25">
      <c r="A102" s="24" t="s">
        <v>5613</v>
      </c>
      <c r="B102" s="24" t="s">
        <v>2087</v>
      </c>
      <c r="C102" s="24" t="s">
        <v>361</v>
      </c>
      <c r="D102" s="24" t="s">
        <v>367</v>
      </c>
      <c r="E102" s="24">
        <v>1.3</v>
      </c>
      <c r="F102" s="24" t="s">
        <v>7613</v>
      </c>
      <c r="G102" s="24" t="s">
        <v>7494</v>
      </c>
      <c r="H102" s="24" t="s">
        <v>7602</v>
      </c>
      <c r="I102" s="28"/>
      <c r="N102" s="28"/>
      <c r="O102" s="28"/>
    </row>
    <row r="103" spans="1:15" ht="25.5">
      <c r="A103" s="24" t="s">
        <v>5341</v>
      </c>
      <c r="B103" s="24" t="s">
        <v>7614</v>
      </c>
      <c r="C103" s="24" t="s">
        <v>361</v>
      </c>
      <c r="D103" s="24" t="s">
        <v>367</v>
      </c>
      <c r="E103" s="24">
        <v>3.2</v>
      </c>
      <c r="F103" s="24" t="s">
        <v>7615</v>
      </c>
      <c r="G103" s="24" t="s">
        <v>7494</v>
      </c>
      <c r="H103" s="24" t="s">
        <v>7450</v>
      </c>
      <c r="I103" s="28"/>
      <c r="N103" s="28"/>
      <c r="O103" s="28"/>
    </row>
    <row r="104" spans="1:15">
      <c r="A104" s="327"/>
      <c r="B104" s="327" t="s">
        <v>368</v>
      </c>
      <c r="C104" s="327">
        <v>6</v>
      </c>
      <c r="D104" s="327"/>
      <c r="E104" s="327">
        <f>SUM(E98:E103)</f>
        <v>506.1</v>
      </c>
      <c r="F104" s="327"/>
      <c r="G104" s="327"/>
      <c r="H104" s="327"/>
      <c r="I104" s="28"/>
      <c r="N104" s="28"/>
      <c r="O104" s="28"/>
    </row>
    <row r="105" spans="1:15" ht="25.5">
      <c r="A105" s="24" t="s">
        <v>2149</v>
      </c>
      <c r="B105" s="24" t="s">
        <v>7616</v>
      </c>
      <c r="C105" s="24" t="s">
        <v>361</v>
      </c>
      <c r="D105" s="24" t="s">
        <v>391</v>
      </c>
      <c r="E105" s="24">
        <v>58.5</v>
      </c>
      <c r="F105" s="24" t="s">
        <v>7617</v>
      </c>
      <c r="G105" s="24" t="s">
        <v>7379</v>
      </c>
      <c r="H105" s="24" t="s">
        <v>7570</v>
      </c>
      <c r="I105" s="28"/>
      <c r="N105" s="28"/>
      <c r="O105" s="28"/>
    </row>
    <row r="106" spans="1:15" ht="25.5">
      <c r="A106" s="24" t="s">
        <v>5602</v>
      </c>
      <c r="B106" s="24" t="s">
        <v>7618</v>
      </c>
      <c r="C106" s="24" t="s">
        <v>361</v>
      </c>
      <c r="D106" s="24" t="s">
        <v>391</v>
      </c>
      <c r="E106" s="24">
        <v>84.091800000000006</v>
      </c>
      <c r="F106" s="24" t="s">
        <v>7619</v>
      </c>
      <c r="G106" s="24" t="s">
        <v>7620</v>
      </c>
      <c r="H106" s="24" t="s">
        <v>7570</v>
      </c>
      <c r="I106" s="28"/>
      <c r="N106" s="28"/>
      <c r="O106" s="28"/>
    </row>
    <row r="107" spans="1:15" ht="25.5">
      <c r="A107" s="24" t="s">
        <v>5606</v>
      </c>
      <c r="B107" s="24" t="s">
        <v>7621</v>
      </c>
      <c r="C107" s="24" t="s">
        <v>361</v>
      </c>
      <c r="D107" s="24" t="s">
        <v>391</v>
      </c>
      <c r="E107" s="24">
        <v>56</v>
      </c>
      <c r="F107" s="24" t="s">
        <v>7622</v>
      </c>
      <c r="G107" s="24" t="s">
        <v>7623</v>
      </c>
      <c r="H107" s="24" t="s">
        <v>7450</v>
      </c>
      <c r="I107" s="28"/>
      <c r="N107" s="28"/>
      <c r="O107" s="28"/>
    </row>
    <row r="108" spans="1:15" ht="38.25">
      <c r="A108" s="24" t="s">
        <v>2682</v>
      </c>
      <c r="B108" s="24" t="s">
        <v>7624</v>
      </c>
      <c r="C108" s="24" t="s">
        <v>361</v>
      </c>
      <c r="D108" s="24" t="s">
        <v>391</v>
      </c>
      <c r="E108" s="24">
        <v>35.799999999999997</v>
      </c>
      <c r="F108" s="24" t="s">
        <v>7625</v>
      </c>
      <c r="G108" s="24" t="s">
        <v>7442</v>
      </c>
      <c r="H108" s="24" t="s">
        <v>7626</v>
      </c>
      <c r="I108" s="28"/>
      <c r="N108" s="28"/>
      <c r="O108" s="28"/>
    </row>
    <row r="109" spans="1:15" ht="38.25">
      <c r="A109" s="24" t="s">
        <v>5613</v>
      </c>
      <c r="B109" s="24" t="s">
        <v>7627</v>
      </c>
      <c r="C109" s="24" t="s">
        <v>361</v>
      </c>
      <c r="D109" s="24" t="s">
        <v>391</v>
      </c>
      <c r="E109" s="24">
        <v>148</v>
      </c>
      <c r="F109" s="24" t="s">
        <v>7628</v>
      </c>
      <c r="G109" s="24" t="s">
        <v>7612</v>
      </c>
      <c r="H109" s="24" t="s">
        <v>7629</v>
      </c>
      <c r="I109" s="28"/>
      <c r="N109" s="28"/>
      <c r="O109" s="28"/>
    </row>
    <row r="110" spans="1:15" ht="25.5">
      <c r="A110" s="24" t="s">
        <v>5341</v>
      </c>
      <c r="B110" s="24" t="s">
        <v>7630</v>
      </c>
      <c r="C110" s="24" t="s">
        <v>361</v>
      </c>
      <c r="D110" s="24" t="s">
        <v>391</v>
      </c>
      <c r="E110" s="24">
        <v>213</v>
      </c>
      <c r="F110" s="24" t="s">
        <v>7631</v>
      </c>
      <c r="G110" s="24" t="s">
        <v>7553</v>
      </c>
      <c r="H110" s="24" t="s">
        <v>7450</v>
      </c>
      <c r="I110" s="28"/>
      <c r="N110" s="28"/>
      <c r="O110" s="28"/>
    </row>
    <row r="111" spans="1:15" ht="25.5">
      <c r="A111" s="24" t="s">
        <v>5344</v>
      </c>
      <c r="B111" s="24" t="s">
        <v>7632</v>
      </c>
      <c r="C111" s="24" t="s">
        <v>361</v>
      </c>
      <c r="D111" s="24" t="s">
        <v>391</v>
      </c>
      <c r="E111" s="24">
        <v>209</v>
      </c>
      <c r="F111" s="24" t="s">
        <v>7633</v>
      </c>
      <c r="G111" s="24" t="s">
        <v>7553</v>
      </c>
      <c r="H111" s="24" t="s">
        <v>7450</v>
      </c>
      <c r="I111" s="28"/>
      <c r="N111" s="28"/>
      <c r="O111" s="28"/>
    </row>
    <row r="112" spans="1:15" ht="38.25">
      <c r="A112" s="24" t="s">
        <v>5623</v>
      </c>
      <c r="B112" s="24" t="s">
        <v>7634</v>
      </c>
      <c r="C112" s="24" t="s">
        <v>361</v>
      </c>
      <c r="D112" s="24" t="s">
        <v>391</v>
      </c>
      <c r="E112" s="24">
        <v>133</v>
      </c>
      <c r="F112" s="24" t="s">
        <v>7635</v>
      </c>
      <c r="G112" s="24" t="s">
        <v>7612</v>
      </c>
      <c r="H112" s="24" t="s">
        <v>7636</v>
      </c>
      <c r="I112" s="28"/>
      <c r="N112" s="28"/>
      <c r="O112" s="28"/>
    </row>
    <row r="113" spans="1:15" ht="51">
      <c r="A113" s="24" t="s">
        <v>2421</v>
      </c>
      <c r="B113" s="24" t="s">
        <v>7637</v>
      </c>
      <c r="C113" s="24" t="s">
        <v>361</v>
      </c>
      <c r="D113" s="24" t="s">
        <v>391</v>
      </c>
      <c r="E113" s="24">
        <v>13.9</v>
      </c>
      <c r="F113" s="24" t="s">
        <v>7421</v>
      </c>
      <c r="G113" s="24" t="s">
        <v>7422</v>
      </c>
      <c r="H113" s="24" t="s">
        <v>7638</v>
      </c>
      <c r="I113" s="28"/>
      <c r="N113" s="28"/>
      <c r="O113" s="28"/>
    </row>
    <row r="114" spans="1:15" ht="38.25">
      <c r="A114" s="24" t="s">
        <v>2423</v>
      </c>
      <c r="B114" s="24" t="s">
        <v>7639</v>
      </c>
      <c r="C114" s="24" t="s">
        <v>361</v>
      </c>
      <c r="D114" s="24" t="s">
        <v>391</v>
      </c>
      <c r="E114" s="24">
        <v>198</v>
      </c>
      <c r="F114" s="24" t="s">
        <v>7640</v>
      </c>
      <c r="G114" s="24" t="s">
        <v>7553</v>
      </c>
      <c r="H114" s="24" t="s">
        <v>7450</v>
      </c>
      <c r="I114" s="28"/>
      <c r="N114" s="28"/>
      <c r="O114" s="28"/>
    </row>
    <row r="115" spans="1:15" ht="25.5">
      <c r="A115" s="24" t="s">
        <v>2425</v>
      </c>
      <c r="B115" s="24" t="s">
        <v>7641</v>
      </c>
      <c r="C115" s="24" t="s">
        <v>361</v>
      </c>
      <c r="D115" s="24" t="s">
        <v>391</v>
      </c>
      <c r="E115" s="24">
        <v>59</v>
      </c>
      <c r="F115" s="24" t="s">
        <v>7642</v>
      </c>
      <c r="G115" s="24" t="s">
        <v>7553</v>
      </c>
      <c r="H115" s="24" t="s">
        <v>7450</v>
      </c>
      <c r="I115" s="28"/>
      <c r="N115" s="28"/>
      <c r="O115" s="28"/>
    </row>
    <row r="116" spans="1:15" ht="38.25">
      <c r="A116" s="24" t="s">
        <v>2428</v>
      </c>
      <c r="B116" s="24" t="s">
        <v>7643</v>
      </c>
      <c r="C116" s="24" t="s">
        <v>361</v>
      </c>
      <c r="D116" s="24" t="s">
        <v>391</v>
      </c>
      <c r="E116" s="24">
        <v>221</v>
      </c>
      <c r="F116" s="24" t="s">
        <v>7644</v>
      </c>
      <c r="G116" s="24" t="s">
        <v>7379</v>
      </c>
      <c r="H116" s="24" t="s">
        <v>7645</v>
      </c>
      <c r="I116" s="28"/>
      <c r="N116" s="28"/>
      <c r="O116" s="28"/>
    </row>
    <row r="117" spans="1:15">
      <c r="A117" s="327"/>
      <c r="B117" s="327" t="s">
        <v>3025</v>
      </c>
      <c r="C117" s="327">
        <v>12</v>
      </c>
      <c r="D117" s="327"/>
      <c r="E117" s="327">
        <f>SUM(E105:E116)</f>
        <v>1429.2918</v>
      </c>
      <c r="F117" s="327"/>
      <c r="G117" s="327"/>
      <c r="H117" s="327"/>
      <c r="I117" s="28"/>
      <c r="N117" s="28"/>
      <c r="O117" s="28"/>
    </row>
    <row r="118" spans="1:15" ht="38.25">
      <c r="A118" s="24" t="s">
        <v>2149</v>
      </c>
      <c r="B118" s="24" t="s">
        <v>7646</v>
      </c>
      <c r="C118" s="24" t="s">
        <v>361</v>
      </c>
      <c r="D118" s="24" t="s">
        <v>369</v>
      </c>
      <c r="E118" s="24">
        <v>850</v>
      </c>
      <c r="F118" s="24" t="s">
        <v>7647</v>
      </c>
      <c r="G118" s="24" t="s">
        <v>7547</v>
      </c>
      <c r="H118" s="24" t="s">
        <v>7544</v>
      </c>
      <c r="I118" s="28"/>
      <c r="N118" s="28"/>
      <c r="O118" s="28"/>
    </row>
    <row r="119" spans="1:15" ht="38.25">
      <c r="A119" s="24" t="s">
        <v>5602</v>
      </c>
      <c r="B119" s="24" t="s">
        <v>7648</v>
      </c>
      <c r="C119" s="24" t="s">
        <v>361</v>
      </c>
      <c r="D119" s="24" t="s">
        <v>369</v>
      </c>
      <c r="E119" s="24">
        <v>291</v>
      </c>
      <c r="F119" s="24" t="s">
        <v>7649</v>
      </c>
      <c r="G119" s="24" t="s">
        <v>7547</v>
      </c>
      <c r="H119" s="24" t="s">
        <v>7544</v>
      </c>
      <c r="I119" s="28"/>
      <c r="N119" s="28"/>
      <c r="O119" s="28"/>
    </row>
    <row r="120" spans="1:15" ht="51">
      <c r="A120" s="24" t="s">
        <v>5606</v>
      </c>
      <c r="B120" s="24" t="s">
        <v>7650</v>
      </c>
      <c r="C120" s="24" t="s">
        <v>361</v>
      </c>
      <c r="D120" s="24" t="s">
        <v>369</v>
      </c>
      <c r="E120" s="24">
        <v>773</v>
      </c>
      <c r="F120" s="24" t="s">
        <v>7651</v>
      </c>
      <c r="G120" s="24" t="s">
        <v>7368</v>
      </c>
      <c r="H120" s="24" t="s">
        <v>7450</v>
      </c>
      <c r="I120" s="28"/>
      <c r="N120" s="28"/>
      <c r="O120" s="28"/>
    </row>
    <row r="121" spans="1:15" ht="38.25">
      <c r="A121" s="24" t="s">
        <v>2682</v>
      </c>
      <c r="B121" s="24" t="s">
        <v>7652</v>
      </c>
      <c r="C121" s="24" t="s">
        <v>361</v>
      </c>
      <c r="D121" s="24" t="s">
        <v>369</v>
      </c>
      <c r="E121" s="24">
        <v>215</v>
      </c>
      <c r="F121" s="24" t="s">
        <v>7653</v>
      </c>
      <c r="G121" s="24" t="s">
        <v>7379</v>
      </c>
      <c r="H121" s="24" t="s">
        <v>7606</v>
      </c>
      <c r="I121" s="28"/>
      <c r="N121" s="28"/>
      <c r="O121" s="28"/>
    </row>
    <row r="122" spans="1:15" ht="25.5">
      <c r="A122" s="24" t="s">
        <v>5613</v>
      </c>
      <c r="B122" s="24" t="s">
        <v>7654</v>
      </c>
      <c r="C122" s="24" t="s">
        <v>361</v>
      </c>
      <c r="D122" s="24" t="s">
        <v>369</v>
      </c>
      <c r="E122" s="24">
        <v>227.7</v>
      </c>
      <c r="F122" s="24" t="s">
        <v>7452</v>
      </c>
      <c r="G122" s="24" t="s">
        <v>7453</v>
      </c>
      <c r="H122" s="24" t="s">
        <v>7450</v>
      </c>
      <c r="I122" s="28"/>
      <c r="N122" s="28"/>
      <c r="O122" s="28"/>
    </row>
    <row r="123" spans="1:15" ht="25.5">
      <c r="A123" s="24" t="s">
        <v>5341</v>
      </c>
      <c r="B123" s="24" t="s">
        <v>7655</v>
      </c>
      <c r="C123" s="24" t="s">
        <v>361</v>
      </c>
      <c r="D123" s="24" t="s">
        <v>369</v>
      </c>
      <c r="E123" s="24">
        <v>392.6</v>
      </c>
      <c r="F123" s="24" t="s">
        <v>7656</v>
      </c>
      <c r="G123" s="24" t="s">
        <v>7657</v>
      </c>
      <c r="H123" s="24" t="s">
        <v>7467</v>
      </c>
      <c r="I123" s="28"/>
      <c r="N123" s="28"/>
      <c r="O123" s="28"/>
    </row>
    <row r="124" spans="1:15" ht="25.5">
      <c r="A124" s="24" t="s">
        <v>5344</v>
      </c>
      <c r="B124" s="24" t="s">
        <v>7658</v>
      </c>
      <c r="C124" s="24" t="s">
        <v>361</v>
      </c>
      <c r="D124" s="24" t="s">
        <v>369</v>
      </c>
      <c r="E124" s="24">
        <v>72</v>
      </c>
      <c r="F124" s="24" t="s">
        <v>7659</v>
      </c>
      <c r="G124" s="24" t="s">
        <v>7410</v>
      </c>
      <c r="H124" s="24" t="s">
        <v>7450</v>
      </c>
      <c r="I124" s="28"/>
      <c r="N124" s="28"/>
      <c r="O124" s="28"/>
    </row>
    <row r="125" spans="1:15" ht="25.5">
      <c r="A125" s="24" t="s">
        <v>5623</v>
      </c>
      <c r="B125" s="24" t="s">
        <v>7660</v>
      </c>
      <c r="C125" s="24" t="s">
        <v>361</v>
      </c>
      <c r="D125" s="24" t="s">
        <v>369</v>
      </c>
      <c r="E125" s="24">
        <v>20</v>
      </c>
      <c r="F125" s="24" t="s">
        <v>7608</v>
      </c>
      <c r="G125" s="24" t="s">
        <v>7609</v>
      </c>
      <c r="H125" s="24" t="s">
        <v>7450</v>
      </c>
      <c r="I125" s="28"/>
      <c r="N125" s="28"/>
      <c r="O125" s="28"/>
    </row>
    <row r="126" spans="1:15" ht="38.25">
      <c r="A126" s="24" t="s">
        <v>2421</v>
      </c>
      <c r="B126" s="24" t="s">
        <v>7661</v>
      </c>
      <c r="C126" s="24" t="s">
        <v>361</v>
      </c>
      <c r="D126" s="24" t="s">
        <v>369</v>
      </c>
      <c r="E126" s="24">
        <v>280</v>
      </c>
      <c r="F126" s="24" t="s">
        <v>7662</v>
      </c>
      <c r="G126" s="24" t="s">
        <v>7663</v>
      </c>
      <c r="H126" s="24" t="s">
        <v>7577</v>
      </c>
      <c r="I126" s="28"/>
      <c r="N126" s="28"/>
      <c r="O126" s="28"/>
    </row>
    <row r="127" spans="1:15" ht="25.5">
      <c r="A127" s="24">
        <v>10</v>
      </c>
      <c r="B127" s="24" t="s">
        <v>2069</v>
      </c>
      <c r="C127" s="24" t="s">
        <v>361</v>
      </c>
      <c r="D127" s="24" t="s">
        <v>369</v>
      </c>
      <c r="E127" s="24">
        <v>2</v>
      </c>
      <c r="F127" s="24" t="s">
        <v>7664</v>
      </c>
      <c r="G127" s="24" t="s">
        <v>7665</v>
      </c>
      <c r="H127" s="24" t="s">
        <v>7511</v>
      </c>
      <c r="I127" s="28"/>
      <c r="N127" s="28"/>
      <c r="O127" s="28"/>
    </row>
    <row r="128" spans="1:15" ht="51">
      <c r="A128" s="24">
        <v>11</v>
      </c>
      <c r="B128" s="24" t="s">
        <v>7666</v>
      </c>
      <c r="C128" s="24" t="s">
        <v>361</v>
      </c>
      <c r="D128" s="24" t="s">
        <v>369</v>
      </c>
      <c r="E128" s="24">
        <v>71.599999999999994</v>
      </c>
      <c r="F128" s="24" t="s">
        <v>7667</v>
      </c>
      <c r="G128" s="24" t="s">
        <v>7668</v>
      </c>
      <c r="H128" s="24" t="s">
        <v>7645</v>
      </c>
      <c r="I128" s="28"/>
      <c r="N128" s="28"/>
      <c r="O128" s="28"/>
    </row>
    <row r="129" spans="1:15">
      <c r="A129" s="327"/>
      <c r="B129" s="327" t="s">
        <v>370</v>
      </c>
      <c r="C129" s="327">
        <v>11</v>
      </c>
      <c r="D129" s="327"/>
      <c r="E129" s="327">
        <f>SUM(E118:E128)</f>
        <v>3194.8999999999996</v>
      </c>
      <c r="F129" s="327"/>
      <c r="G129" s="327"/>
      <c r="H129" s="327"/>
      <c r="I129" s="28"/>
      <c r="N129" s="28"/>
      <c r="O129" s="28"/>
    </row>
    <row r="130" spans="1:15" ht="25.5">
      <c r="A130" s="24" t="s">
        <v>2149</v>
      </c>
      <c r="B130" s="24" t="s">
        <v>7669</v>
      </c>
      <c r="C130" s="24" t="s">
        <v>361</v>
      </c>
      <c r="D130" s="24" t="s">
        <v>1475</v>
      </c>
      <c r="E130" s="24">
        <v>563</v>
      </c>
      <c r="F130" s="24" t="s">
        <v>7604</v>
      </c>
      <c r="G130" s="24" t="s">
        <v>7670</v>
      </c>
      <c r="H130" s="24" t="s">
        <v>7467</v>
      </c>
      <c r="I130" s="28"/>
      <c r="N130" s="28"/>
      <c r="O130" s="28"/>
    </row>
    <row r="131" spans="1:15">
      <c r="A131" s="327"/>
      <c r="B131" s="327" t="s">
        <v>2140</v>
      </c>
      <c r="C131" s="327">
        <v>1</v>
      </c>
      <c r="D131" s="327"/>
      <c r="E131" s="327">
        <f>SUM(E130)</f>
        <v>563</v>
      </c>
      <c r="F131" s="327"/>
      <c r="G131" s="327"/>
      <c r="H131" s="327"/>
      <c r="I131" s="28"/>
      <c r="N131" s="28"/>
      <c r="O131" s="28"/>
    </row>
    <row r="132" spans="1:15" ht="25.5">
      <c r="A132" s="24" t="s">
        <v>2149</v>
      </c>
      <c r="B132" s="24" t="s">
        <v>7671</v>
      </c>
      <c r="C132" s="24" t="s">
        <v>361</v>
      </c>
      <c r="D132" s="24" t="s">
        <v>446</v>
      </c>
      <c r="E132" s="24">
        <v>212</v>
      </c>
      <c r="F132" s="24" t="s">
        <v>7672</v>
      </c>
      <c r="G132" s="24" t="s">
        <v>7673</v>
      </c>
      <c r="H132" s="24" t="s">
        <v>7511</v>
      </c>
      <c r="I132" s="28"/>
      <c r="N132" s="28"/>
      <c r="O132" s="28"/>
    </row>
    <row r="133" spans="1:15">
      <c r="A133" s="327"/>
      <c r="B133" s="327" t="s">
        <v>449</v>
      </c>
      <c r="C133" s="327">
        <v>1</v>
      </c>
      <c r="D133" s="327"/>
      <c r="E133" s="327">
        <f>SUM(E132)</f>
        <v>212</v>
      </c>
      <c r="F133" s="327"/>
      <c r="G133" s="327"/>
      <c r="H133" s="327"/>
      <c r="I133" s="28"/>
      <c r="N133" s="28"/>
      <c r="O133" s="28"/>
    </row>
    <row r="134" spans="1:15">
      <c r="A134" s="326"/>
      <c r="B134" s="326" t="s">
        <v>731</v>
      </c>
      <c r="C134" s="326">
        <f>C133+C131+C129+C117+C104+C97+C75</f>
        <v>82</v>
      </c>
      <c r="D134" s="326"/>
      <c r="E134" s="326">
        <f>E133+E131+E129+E117+E104+E97+E75</f>
        <v>24733.035000000003</v>
      </c>
      <c r="F134" s="326"/>
      <c r="G134" s="326"/>
      <c r="H134" s="326"/>
      <c r="I134" s="28"/>
      <c r="N134" s="28"/>
      <c r="O134" s="28"/>
    </row>
    <row r="135" spans="1:15" ht="25.5">
      <c r="A135" s="24" t="s">
        <v>2149</v>
      </c>
      <c r="B135" s="24" t="s">
        <v>7674</v>
      </c>
      <c r="C135" s="24" t="s">
        <v>373</v>
      </c>
      <c r="D135" s="24" t="s">
        <v>376</v>
      </c>
      <c r="E135" s="24">
        <v>2</v>
      </c>
      <c r="F135" s="24" t="s">
        <v>7675</v>
      </c>
      <c r="G135" s="24" t="s">
        <v>7676</v>
      </c>
      <c r="H135" s="24" t="s">
        <v>7467</v>
      </c>
      <c r="I135" s="28"/>
      <c r="N135" s="28"/>
      <c r="O135" s="28"/>
    </row>
    <row r="136" spans="1:15" ht="38.25">
      <c r="A136" s="24" t="s">
        <v>5602</v>
      </c>
      <c r="B136" s="24" t="s">
        <v>7677</v>
      </c>
      <c r="C136" s="24" t="s">
        <v>373</v>
      </c>
      <c r="D136" s="24" t="s">
        <v>376</v>
      </c>
      <c r="E136" s="24">
        <v>3</v>
      </c>
      <c r="F136" s="24" t="s">
        <v>7678</v>
      </c>
      <c r="G136" s="24" t="s">
        <v>7679</v>
      </c>
      <c r="H136" s="24" t="s">
        <v>7680</v>
      </c>
      <c r="I136" s="28"/>
      <c r="N136" s="28"/>
      <c r="O136" s="28"/>
    </row>
    <row r="137" spans="1:15" ht="38.25">
      <c r="A137" s="24" t="s">
        <v>5606</v>
      </c>
      <c r="B137" s="24" t="s">
        <v>7681</v>
      </c>
      <c r="C137" s="24" t="s">
        <v>373</v>
      </c>
      <c r="D137" s="24" t="s">
        <v>376</v>
      </c>
      <c r="E137" s="24">
        <v>0.2</v>
      </c>
      <c r="F137" s="24" t="s">
        <v>7619</v>
      </c>
      <c r="G137" s="24" t="s">
        <v>7682</v>
      </c>
      <c r="H137" s="24" t="s">
        <v>7683</v>
      </c>
      <c r="I137" s="28"/>
      <c r="N137" s="28"/>
      <c r="O137" s="28"/>
    </row>
    <row r="138" spans="1:15" ht="25.5">
      <c r="A138" s="24" t="s">
        <v>2682</v>
      </c>
      <c r="B138" s="24" t="s">
        <v>3947</v>
      </c>
      <c r="C138" s="24" t="s">
        <v>373</v>
      </c>
      <c r="D138" s="24" t="s">
        <v>376</v>
      </c>
      <c r="E138" s="24">
        <v>0.01</v>
      </c>
      <c r="F138" s="24" t="s">
        <v>7469</v>
      </c>
      <c r="G138" s="24" t="s">
        <v>7470</v>
      </c>
      <c r="H138" s="24" t="s">
        <v>7684</v>
      </c>
      <c r="I138" s="28"/>
      <c r="N138" s="28"/>
      <c r="O138" s="28"/>
    </row>
    <row r="139" spans="1:15" ht="25.5">
      <c r="A139" s="24" t="s">
        <v>5613</v>
      </c>
      <c r="B139" s="24" t="s">
        <v>7685</v>
      </c>
      <c r="C139" s="24" t="s">
        <v>373</v>
      </c>
      <c r="D139" s="24" t="s">
        <v>376</v>
      </c>
      <c r="E139" s="24">
        <v>0.04</v>
      </c>
      <c r="F139" s="24" t="s">
        <v>7686</v>
      </c>
      <c r="G139" s="24" t="s">
        <v>7401</v>
      </c>
      <c r="H139" s="24" t="s">
        <v>7687</v>
      </c>
      <c r="I139" s="28"/>
      <c r="N139" s="28"/>
      <c r="O139" s="28"/>
    </row>
    <row r="140" spans="1:15" ht="38.25">
      <c r="A140" s="24" t="s">
        <v>5341</v>
      </c>
      <c r="B140" s="24" t="s">
        <v>7688</v>
      </c>
      <c r="C140" s="24" t="s">
        <v>373</v>
      </c>
      <c r="D140" s="24" t="s">
        <v>376</v>
      </c>
      <c r="E140" s="24">
        <v>1.5</v>
      </c>
      <c r="F140" s="24" t="s">
        <v>7689</v>
      </c>
      <c r="G140" s="24" t="s">
        <v>7690</v>
      </c>
      <c r="H140" s="24" t="s">
        <v>7687</v>
      </c>
      <c r="I140" s="28"/>
      <c r="N140" s="28"/>
      <c r="O140" s="28"/>
    </row>
    <row r="141" spans="1:15" ht="38.25">
      <c r="A141" s="24" t="s">
        <v>5344</v>
      </c>
      <c r="B141" s="24" t="s">
        <v>7691</v>
      </c>
      <c r="C141" s="24" t="s">
        <v>373</v>
      </c>
      <c r="D141" s="24" t="s">
        <v>376</v>
      </c>
      <c r="E141" s="24">
        <v>0.02</v>
      </c>
      <c r="F141" s="24" t="s">
        <v>7692</v>
      </c>
      <c r="G141" s="24" t="s">
        <v>7410</v>
      </c>
      <c r="H141" s="24" t="s">
        <v>7693</v>
      </c>
      <c r="I141" s="28"/>
      <c r="N141" s="28"/>
      <c r="O141" s="28"/>
    </row>
    <row r="142" spans="1:15" ht="25.5">
      <c r="A142" s="24" t="s">
        <v>5623</v>
      </c>
      <c r="B142" s="24" t="s">
        <v>7694</v>
      </c>
      <c r="C142" s="24" t="s">
        <v>373</v>
      </c>
      <c r="D142" s="24" t="s">
        <v>376</v>
      </c>
      <c r="E142" s="24">
        <v>0.02</v>
      </c>
      <c r="F142" s="24" t="s">
        <v>7409</v>
      </c>
      <c r="G142" s="24" t="s">
        <v>7410</v>
      </c>
      <c r="H142" s="24" t="s">
        <v>7695</v>
      </c>
      <c r="I142" s="28"/>
      <c r="N142" s="28"/>
      <c r="O142" s="28"/>
    </row>
    <row r="143" spans="1:15" ht="25.5">
      <c r="A143" s="24" t="s">
        <v>2421</v>
      </c>
      <c r="B143" s="24" t="s">
        <v>7696</v>
      </c>
      <c r="C143" s="24" t="s">
        <v>373</v>
      </c>
      <c r="D143" s="24" t="s">
        <v>376</v>
      </c>
      <c r="E143" s="24">
        <v>0.8</v>
      </c>
      <c r="F143" s="24" t="s">
        <v>7697</v>
      </c>
      <c r="G143" s="24" t="s">
        <v>7623</v>
      </c>
      <c r="H143" s="24" t="s">
        <v>7695</v>
      </c>
      <c r="I143" s="28"/>
      <c r="N143" s="28"/>
      <c r="O143" s="28"/>
    </row>
    <row r="144" spans="1:15" ht="25.5">
      <c r="A144" s="24" t="s">
        <v>2423</v>
      </c>
      <c r="B144" s="24" t="s">
        <v>7698</v>
      </c>
      <c r="C144" s="24" t="s">
        <v>373</v>
      </c>
      <c r="D144" s="24" t="s">
        <v>376</v>
      </c>
      <c r="E144" s="24">
        <v>2.2999999999999998</v>
      </c>
      <c r="F144" s="24" t="s">
        <v>7697</v>
      </c>
      <c r="G144" s="24" t="s">
        <v>7623</v>
      </c>
      <c r="H144" s="24" t="s">
        <v>7695</v>
      </c>
      <c r="I144" s="28"/>
      <c r="N144" s="28"/>
      <c r="O144" s="28"/>
    </row>
    <row r="145" spans="1:15" ht="38.25">
      <c r="A145" s="24" t="s">
        <v>2425</v>
      </c>
      <c r="B145" s="24" t="s">
        <v>1987</v>
      </c>
      <c r="C145" s="24" t="s">
        <v>373</v>
      </c>
      <c r="D145" s="24" t="s">
        <v>376</v>
      </c>
      <c r="E145" s="24">
        <v>0.02</v>
      </c>
      <c r="F145" s="24" t="s">
        <v>7484</v>
      </c>
      <c r="G145" s="24" t="s">
        <v>7623</v>
      </c>
      <c r="H145" s="24" t="s">
        <v>7693</v>
      </c>
      <c r="I145" s="28"/>
      <c r="N145" s="28"/>
      <c r="O145" s="28"/>
    </row>
    <row r="146" spans="1:15" ht="25.5">
      <c r="A146" s="24" t="s">
        <v>2428</v>
      </c>
      <c r="B146" s="24" t="s">
        <v>7699</v>
      </c>
      <c r="C146" s="24" t="s">
        <v>373</v>
      </c>
      <c r="D146" s="24" t="s">
        <v>376</v>
      </c>
      <c r="E146" s="24">
        <v>7.1</v>
      </c>
      <c r="F146" s="24" t="s">
        <v>7697</v>
      </c>
      <c r="G146" s="24" t="s">
        <v>7623</v>
      </c>
      <c r="H146" s="24" t="s">
        <v>7695</v>
      </c>
      <c r="I146" s="28"/>
      <c r="N146" s="28"/>
      <c r="O146" s="28"/>
    </row>
    <row r="147" spans="1:15" ht="25.5">
      <c r="A147" s="24" t="s">
        <v>5856</v>
      </c>
      <c r="B147" s="24" t="s">
        <v>7699</v>
      </c>
      <c r="C147" s="24" t="s">
        <v>373</v>
      </c>
      <c r="D147" s="24" t="s">
        <v>376</v>
      </c>
      <c r="E147" s="24">
        <v>1</v>
      </c>
      <c r="F147" s="24" t="s">
        <v>7697</v>
      </c>
      <c r="G147" s="24" t="s">
        <v>7623</v>
      </c>
      <c r="H147" s="24" t="s">
        <v>7695</v>
      </c>
      <c r="I147" s="28"/>
      <c r="N147" s="28"/>
      <c r="O147" s="28"/>
    </row>
    <row r="148" spans="1:15" ht="38.25">
      <c r="A148" s="24" t="s">
        <v>5890</v>
      </c>
      <c r="B148" s="24" t="s">
        <v>7700</v>
      </c>
      <c r="C148" s="24" t="s">
        <v>373</v>
      </c>
      <c r="D148" s="24" t="s">
        <v>376</v>
      </c>
      <c r="E148" s="24">
        <v>0.5</v>
      </c>
      <c r="F148" s="24" t="s">
        <v>7697</v>
      </c>
      <c r="G148" s="24" t="s">
        <v>7623</v>
      </c>
      <c r="H148" s="24" t="s">
        <v>7693</v>
      </c>
      <c r="I148" s="28"/>
      <c r="N148" s="28"/>
      <c r="O148" s="28"/>
    </row>
    <row r="149" spans="1:15" ht="38.25">
      <c r="A149" s="24" t="s">
        <v>5895</v>
      </c>
      <c r="B149" s="24" t="s">
        <v>7700</v>
      </c>
      <c r="C149" s="24" t="s">
        <v>373</v>
      </c>
      <c r="D149" s="24" t="s">
        <v>376</v>
      </c>
      <c r="E149" s="24">
        <v>5.5</v>
      </c>
      <c r="F149" s="24" t="s">
        <v>7697</v>
      </c>
      <c r="G149" s="24" t="s">
        <v>7623</v>
      </c>
      <c r="H149" s="24" t="s">
        <v>7693</v>
      </c>
      <c r="I149" s="28"/>
      <c r="N149" s="28"/>
      <c r="O149" s="28"/>
    </row>
    <row r="150" spans="1:15" ht="38.25">
      <c r="A150" s="24" t="s">
        <v>5898</v>
      </c>
      <c r="B150" s="24" t="s">
        <v>7701</v>
      </c>
      <c r="C150" s="24" t="s">
        <v>373</v>
      </c>
      <c r="D150" s="24" t="s">
        <v>376</v>
      </c>
      <c r="E150" s="24">
        <v>0.02</v>
      </c>
      <c r="F150" s="24" t="s">
        <v>7702</v>
      </c>
      <c r="G150" s="24" t="s">
        <v>7703</v>
      </c>
      <c r="H150" s="24" t="s">
        <v>7693</v>
      </c>
      <c r="I150" s="28"/>
      <c r="N150" s="28"/>
      <c r="O150" s="28"/>
    </row>
    <row r="151" spans="1:15" ht="38.25">
      <c r="A151" s="24" t="s">
        <v>5902</v>
      </c>
      <c r="B151" s="24" t="s">
        <v>7704</v>
      </c>
      <c r="C151" s="24" t="s">
        <v>373</v>
      </c>
      <c r="D151" s="24" t="s">
        <v>376</v>
      </c>
      <c r="E151" s="24">
        <v>0.02</v>
      </c>
      <c r="F151" s="24" t="s">
        <v>7705</v>
      </c>
      <c r="G151" s="24" t="s">
        <v>7706</v>
      </c>
      <c r="H151" s="24" t="s">
        <v>7693</v>
      </c>
      <c r="I151" s="28"/>
      <c r="N151" s="28"/>
      <c r="O151" s="28"/>
    </row>
    <row r="152" spans="1:15" ht="38.25">
      <c r="A152" s="24" t="s">
        <v>5906</v>
      </c>
      <c r="B152" s="24" t="s">
        <v>7707</v>
      </c>
      <c r="C152" s="24" t="s">
        <v>373</v>
      </c>
      <c r="D152" s="24" t="s">
        <v>376</v>
      </c>
      <c r="E152" s="24">
        <v>0.5</v>
      </c>
      <c r="F152" s="24" t="s">
        <v>7708</v>
      </c>
      <c r="G152" s="24" t="s">
        <v>7709</v>
      </c>
      <c r="H152" s="24" t="s">
        <v>7710</v>
      </c>
      <c r="I152" s="28"/>
      <c r="N152" s="28"/>
      <c r="O152" s="28"/>
    </row>
    <row r="153" spans="1:15" ht="38.25">
      <c r="A153" s="24" t="s">
        <v>5910</v>
      </c>
      <c r="B153" s="24" t="s">
        <v>7711</v>
      </c>
      <c r="C153" s="24" t="s">
        <v>373</v>
      </c>
      <c r="D153" s="24" t="s">
        <v>376</v>
      </c>
      <c r="E153" s="24">
        <v>0.3</v>
      </c>
      <c r="F153" s="24" t="s">
        <v>7712</v>
      </c>
      <c r="G153" s="24" t="s">
        <v>584</v>
      </c>
      <c r="H153" s="24" t="s">
        <v>7710</v>
      </c>
      <c r="I153" s="28"/>
      <c r="N153" s="28"/>
      <c r="O153" s="28"/>
    </row>
    <row r="154" spans="1:15" ht="38.25">
      <c r="A154" s="24" t="s">
        <v>5914</v>
      </c>
      <c r="B154" s="24" t="s">
        <v>7713</v>
      </c>
      <c r="C154" s="24" t="s">
        <v>373</v>
      </c>
      <c r="D154" s="24" t="s">
        <v>376</v>
      </c>
      <c r="E154" s="24">
        <v>0.3</v>
      </c>
      <c r="F154" s="24" t="s">
        <v>7714</v>
      </c>
      <c r="G154" s="24" t="s">
        <v>7715</v>
      </c>
      <c r="H154" s="24" t="s">
        <v>7684</v>
      </c>
      <c r="I154" s="28"/>
      <c r="N154" s="28"/>
      <c r="O154" s="28"/>
    </row>
    <row r="155" spans="1:15" ht="38.25">
      <c r="A155" s="24" t="s">
        <v>5918</v>
      </c>
      <c r="B155" s="24" t="s">
        <v>7716</v>
      </c>
      <c r="C155" s="24" t="s">
        <v>373</v>
      </c>
      <c r="D155" s="24" t="s">
        <v>376</v>
      </c>
      <c r="E155" s="24">
        <v>0.2</v>
      </c>
      <c r="F155" s="24" t="s">
        <v>7717</v>
      </c>
      <c r="G155" s="24" t="s">
        <v>7718</v>
      </c>
      <c r="H155" s="24" t="s">
        <v>7684</v>
      </c>
      <c r="I155" s="28"/>
      <c r="N155" s="28"/>
      <c r="O155" s="28"/>
    </row>
    <row r="156" spans="1:15" ht="38.25">
      <c r="A156" s="24" t="s">
        <v>5923</v>
      </c>
      <c r="B156" s="24" t="s">
        <v>7719</v>
      </c>
      <c r="C156" s="24" t="s">
        <v>373</v>
      </c>
      <c r="D156" s="24" t="s">
        <v>376</v>
      </c>
      <c r="E156" s="24">
        <v>1.1000000000000001</v>
      </c>
      <c r="F156" s="24" t="s">
        <v>7720</v>
      </c>
      <c r="G156" s="24" t="s">
        <v>7721</v>
      </c>
      <c r="H156" s="24" t="s">
        <v>7684</v>
      </c>
      <c r="I156" s="28"/>
      <c r="N156" s="28"/>
      <c r="O156" s="28"/>
    </row>
    <row r="157" spans="1:15" ht="38.25">
      <c r="A157" s="24" t="s">
        <v>5927</v>
      </c>
      <c r="B157" s="24" t="s">
        <v>7722</v>
      </c>
      <c r="C157" s="24" t="s">
        <v>373</v>
      </c>
      <c r="D157" s="24" t="s">
        <v>376</v>
      </c>
      <c r="E157" s="24">
        <v>7.3</v>
      </c>
      <c r="F157" s="24" t="s">
        <v>7723</v>
      </c>
      <c r="G157" s="24" t="s">
        <v>7553</v>
      </c>
      <c r="H157" s="24" t="s">
        <v>7693</v>
      </c>
      <c r="I157" s="28"/>
      <c r="N157" s="28"/>
      <c r="O157" s="28"/>
    </row>
    <row r="158" spans="1:15" ht="25.5">
      <c r="A158" s="24" t="s">
        <v>6430</v>
      </c>
      <c r="B158" s="24" t="s">
        <v>7724</v>
      </c>
      <c r="C158" s="24" t="s">
        <v>373</v>
      </c>
      <c r="D158" s="24" t="s">
        <v>376</v>
      </c>
      <c r="E158" s="24">
        <v>0.02</v>
      </c>
      <c r="F158" s="24" t="s">
        <v>7725</v>
      </c>
      <c r="G158" s="24" t="s">
        <v>7726</v>
      </c>
      <c r="H158" s="24" t="s">
        <v>7450</v>
      </c>
      <c r="I158" s="28"/>
      <c r="N158" s="28"/>
      <c r="O158" s="28"/>
    </row>
    <row r="159" spans="1:15" ht="51">
      <c r="A159" s="24" t="s">
        <v>6432</v>
      </c>
      <c r="B159" s="24" t="s">
        <v>7727</v>
      </c>
      <c r="C159" s="24" t="s">
        <v>373</v>
      </c>
      <c r="D159" s="24" t="s">
        <v>376</v>
      </c>
      <c r="E159" s="24">
        <v>0.02</v>
      </c>
      <c r="F159" s="24" t="s">
        <v>7725</v>
      </c>
      <c r="G159" s="24" t="s">
        <v>7728</v>
      </c>
      <c r="H159" s="24" t="s">
        <v>7729</v>
      </c>
      <c r="I159" s="28"/>
      <c r="N159" s="28"/>
      <c r="O159" s="28"/>
    </row>
    <row r="160" spans="1:15" ht="38.25">
      <c r="A160" s="24" t="s">
        <v>6436</v>
      </c>
      <c r="B160" s="24" t="s">
        <v>7730</v>
      </c>
      <c r="C160" s="24" t="s">
        <v>373</v>
      </c>
      <c r="D160" s="24" t="s">
        <v>376</v>
      </c>
      <c r="E160" s="24">
        <v>2.9</v>
      </c>
      <c r="F160" s="24" t="s">
        <v>7731</v>
      </c>
      <c r="G160" s="24" t="s">
        <v>7494</v>
      </c>
      <c r="H160" s="24" t="s">
        <v>7693</v>
      </c>
      <c r="I160" s="28"/>
      <c r="N160" s="28"/>
      <c r="O160" s="28"/>
    </row>
    <row r="161" spans="1:15" ht="38.25">
      <c r="A161" s="24" t="s">
        <v>6437</v>
      </c>
      <c r="B161" s="24" t="s">
        <v>7730</v>
      </c>
      <c r="C161" s="24" t="s">
        <v>373</v>
      </c>
      <c r="D161" s="24" t="s">
        <v>376</v>
      </c>
      <c r="E161" s="24">
        <v>6.2</v>
      </c>
      <c r="F161" s="24" t="s">
        <v>7731</v>
      </c>
      <c r="G161" s="24" t="s">
        <v>7732</v>
      </c>
      <c r="H161" s="24" t="s">
        <v>7693</v>
      </c>
      <c r="I161" s="28"/>
      <c r="N161" s="28"/>
      <c r="O161" s="28"/>
    </row>
    <row r="162" spans="1:15" ht="38.25">
      <c r="A162" s="24" t="s">
        <v>6439</v>
      </c>
      <c r="B162" s="24" t="s">
        <v>7733</v>
      </c>
      <c r="C162" s="24" t="s">
        <v>373</v>
      </c>
      <c r="D162" s="24" t="s">
        <v>376</v>
      </c>
      <c r="E162" s="24">
        <v>3.1</v>
      </c>
      <c r="F162" s="24" t="s">
        <v>7731</v>
      </c>
      <c r="G162" s="24" t="s">
        <v>7494</v>
      </c>
      <c r="H162" s="24" t="s">
        <v>7693</v>
      </c>
      <c r="I162" s="28"/>
      <c r="N162" s="28"/>
      <c r="O162" s="28"/>
    </row>
    <row r="163" spans="1:15" ht="38.25">
      <c r="A163" s="24" t="s">
        <v>6441</v>
      </c>
      <c r="B163" s="24" t="s">
        <v>7699</v>
      </c>
      <c r="C163" s="24" t="s">
        <v>373</v>
      </c>
      <c r="D163" s="24" t="s">
        <v>376</v>
      </c>
      <c r="E163" s="24">
        <v>3.8</v>
      </c>
      <c r="F163" s="24" t="s">
        <v>7734</v>
      </c>
      <c r="G163" s="24" t="s">
        <v>7494</v>
      </c>
      <c r="H163" s="24" t="s">
        <v>7693</v>
      </c>
      <c r="I163" s="28"/>
      <c r="N163" s="28"/>
      <c r="O163" s="28"/>
    </row>
    <row r="164" spans="1:15" ht="38.25">
      <c r="A164" s="24" t="s">
        <v>6445</v>
      </c>
      <c r="B164" s="24" t="s">
        <v>7700</v>
      </c>
      <c r="C164" s="24" t="s">
        <v>373</v>
      </c>
      <c r="D164" s="24" t="s">
        <v>376</v>
      </c>
      <c r="E164" s="24">
        <v>4.5</v>
      </c>
      <c r="F164" s="24" t="s">
        <v>7735</v>
      </c>
      <c r="G164" s="24" t="s">
        <v>7494</v>
      </c>
      <c r="H164" s="24" t="s">
        <v>7693</v>
      </c>
      <c r="I164" s="28"/>
      <c r="N164" s="28"/>
      <c r="O164" s="28"/>
    </row>
    <row r="165" spans="1:15" ht="38.25">
      <c r="A165" s="24" t="s">
        <v>6446</v>
      </c>
      <c r="B165" s="24" t="s">
        <v>7700</v>
      </c>
      <c r="C165" s="24" t="s">
        <v>373</v>
      </c>
      <c r="D165" s="24" t="s">
        <v>376</v>
      </c>
      <c r="E165" s="24">
        <v>3.8</v>
      </c>
      <c r="F165" s="24" t="s">
        <v>7736</v>
      </c>
      <c r="G165" s="24" t="s">
        <v>7494</v>
      </c>
      <c r="H165" s="24" t="s">
        <v>7693</v>
      </c>
      <c r="I165" s="28"/>
      <c r="N165" s="28"/>
      <c r="O165" s="28"/>
    </row>
    <row r="166" spans="1:15" ht="38.25">
      <c r="A166" s="24" t="s">
        <v>6448</v>
      </c>
      <c r="B166" s="24" t="s">
        <v>7700</v>
      </c>
      <c r="C166" s="24" t="s">
        <v>373</v>
      </c>
      <c r="D166" s="24" t="s">
        <v>376</v>
      </c>
      <c r="E166" s="24">
        <v>10</v>
      </c>
      <c r="F166" s="24" t="s">
        <v>7736</v>
      </c>
      <c r="G166" s="24" t="s">
        <v>7494</v>
      </c>
      <c r="H166" s="24" t="s">
        <v>7693</v>
      </c>
      <c r="I166" s="28"/>
      <c r="N166" s="28"/>
      <c r="O166" s="28"/>
    </row>
    <row r="167" spans="1:15" ht="38.25">
      <c r="A167" s="24" t="s">
        <v>6450</v>
      </c>
      <c r="B167" s="24" t="s">
        <v>7700</v>
      </c>
      <c r="C167" s="24" t="s">
        <v>373</v>
      </c>
      <c r="D167" s="24" t="s">
        <v>376</v>
      </c>
      <c r="E167" s="24">
        <v>7</v>
      </c>
      <c r="F167" s="24" t="s">
        <v>7736</v>
      </c>
      <c r="G167" s="24" t="s">
        <v>7494</v>
      </c>
      <c r="H167" s="24" t="s">
        <v>7693</v>
      </c>
      <c r="I167" s="28"/>
      <c r="N167" s="28"/>
      <c r="O167" s="28"/>
    </row>
    <row r="168" spans="1:15" ht="51">
      <c r="A168" s="24" t="s">
        <v>6454</v>
      </c>
      <c r="B168" s="24" t="s">
        <v>7737</v>
      </c>
      <c r="C168" s="24" t="s">
        <v>373</v>
      </c>
      <c r="D168" s="24" t="s">
        <v>376</v>
      </c>
      <c r="E168" s="24">
        <v>11</v>
      </c>
      <c r="F168" s="24" t="s">
        <v>7421</v>
      </c>
      <c r="G168" s="24" t="s">
        <v>7422</v>
      </c>
      <c r="H168" s="24" t="s">
        <v>7738</v>
      </c>
      <c r="I168" s="28"/>
      <c r="N168" s="28"/>
      <c r="O168" s="28"/>
    </row>
    <row r="169" spans="1:15" ht="51">
      <c r="A169" s="24" t="s">
        <v>6456</v>
      </c>
      <c r="B169" s="24" t="s">
        <v>7739</v>
      </c>
      <c r="C169" s="24" t="s">
        <v>373</v>
      </c>
      <c r="D169" s="24" t="s">
        <v>376</v>
      </c>
      <c r="E169" s="24">
        <v>4.8</v>
      </c>
      <c r="F169" s="24" t="s">
        <v>7421</v>
      </c>
      <c r="G169" s="24" t="s">
        <v>7422</v>
      </c>
      <c r="H169" s="24" t="s">
        <v>7738</v>
      </c>
      <c r="I169" s="28"/>
      <c r="N169" s="28"/>
      <c r="O169" s="28"/>
    </row>
    <row r="170" spans="1:15" ht="51">
      <c r="A170" s="24" t="s">
        <v>6458</v>
      </c>
      <c r="B170" s="24" t="s">
        <v>7740</v>
      </c>
      <c r="C170" s="24" t="s">
        <v>373</v>
      </c>
      <c r="D170" s="24" t="s">
        <v>376</v>
      </c>
      <c r="E170" s="24">
        <v>5.8</v>
      </c>
      <c r="F170" s="24" t="s">
        <v>7421</v>
      </c>
      <c r="G170" s="24" t="s">
        <v>7422</v>
      </c>
      <c r="H170" s="24" t="s">
        <v>7738</v>
      </c>
      <c r="I170" s="28"/>
      <c r="N170" s="28"/>
      <c r="O170" s="28"/>
    </row>
    <row r="171" spans="1:15" ht="51">
      <c r="A171" s="24" t="s">
        <v>6459</v>
      </c>
      <c r="B171" s="24" t="s">
        <v>7740</v>
      </c>
      <c r="C171" s="24" t="s">
        <v>373</v>
      </c>
      <c r="D171" s="24" t="s">
        <v>376</v>
      </c>
      <c r="E171" s="24">
        <v>0.02</v>
      </c>
      <c r="F171" s="24" t="s">
        <v>7421</v>
      </c>
      <c r="G171" s="24" t="s">
        <v>7422</v>
      </c>
      <c r="H171" s="24" t="s">
        <v>7738</v>
      </c>
      <c r="I171" s="28"/>
      <c r="N171" s="28"/>
      <c r="O171" s="28"/>
    </row>
    <row r="172" spans="1:15" ht="51">
      <c r="A172" s="24" t="s">
        <v>6463</v>
      </c>
      <c r="B172" s="24" t="s">
        <v>7741</v>
      </c>
      <c r="C172" s="24" t="s">
        <v>373</v>
      </c>
      <c r="D172" s="24" t="s">
        <v>376</v>
      </c>
      <c r="E172" s="24">
        <v>10</v>
      </c>
      <c r="F172" s="24" t="s">
        <v>7421</v>
      </c>
      <c r="G172" s="24" t="s">
        <v>7422</v>
      </c>
      <c r="H172" s="24" t="s">
        <v>7738</v>
      </c>
      <c r="I172" s="28"/>
      <c r="N172" s="28"/>
      <c r="O172" s="28"/>
    </row>
    <row r="173" spans="1:15" ht="51">
      <c r="A173" s="24" t="s">
        <v>6464</v>
      </c>
      <c r="B173" s="24" t="s">
        <v>7741</v>
      </c>
      <c r="C173" s="24" t="s">
        <v>373</v>
      </c>
      <c r="D173" s="24" t="s">
        <v>376</v>
      </c>
      <c r="E173" s="24">
        <v>16</v>
      </c>
      <c r="F173" s="24" t="s">
        <v>7421</v>
      </c>
      <c r="G173" s="24" t="s">
        <v>7422</v>
      </c>
      <c r="H173" s="24" t="s">
        <v>7738</v>
      </c>
      <c r="I173" s="28"/>
      <c r="N173" s="28"/>
      <c r="O173" s="28"/>
    </row>
    <row r="174" spans="1:15" ht="51">
      <c r="A174" s="24" t="s">
        <v>6466</v>
      </c>
      <c r="B174" s="24" t="s">
        <v>7742</v>
      </c>
      <c r="C174" s="24" t="s">
        <v>373</v>
      </c>
      <c r="D174" s="24" t="s">
        <v>376</v>
      </c>
      <c r="E174" s="24">
        <v>15</v>
      </c>
      <c r="F174" s="24" t="s">
        <v>7421</v>
      </c>
      <c r="G174" s="24" t="s">
        <v>7422</v>
      </c>
      <c r="H174" s="24" t="s">
        <v>7738</v>
      </c>
      <c r="I174" s="28"/>
      <c r="N174" s="28"/>
      <c r="O174" s="28"/>
    </row>
    <row r="175" spans="1:15" ht="25.5">
      <c r="A175" s="24" t="s">
        <v>6468</v>
      </c>
      <c r="B175" s="24" t="s">
        <v>7743</v>
      </c>
      <c r="C175" s="24" t="s">
        <v>373</v>
      </c>
      <c r="D175" s="24" t="s">
        <v>376</v>
      </c>
      <c r="E175" s="24">
        <v>0.01</v>
      </c>
      <c r="F175" s="24" t="s">
        <v>7744</v>
      </c>
      <c r="G175" s="24" t="s">
        <v>7665</v>
      </c>
      <c r="H175" s="24" t="s">
        <v>7505</v>
      </c>
      <c r="I175" s="28"/>
      <c r="N175" s="28"/>
      <c r="O175" s="28"/>
    </row>
    <row r="176" spans="1:15" ht="25.5">
      <c r="A176" s="24" t="s">
        <v>6469</v>
      </c>
      <c r="B176" s="24" t="s">
        <v>7745</v>
      </c>
      <c r="C176" s="24" t="s">
        <v>373</v>
      </c>
      <c r="D176" s="24" t="s">
        <v>376</v>
      </c>
      <c r="E176" s="24">
        <v>3</v>
      </c>
      <c r="F176" s="24" t="s">
        <v>7746</v>
      </c>
      <c r="G176" s="24" t="s">
        <v>7747</v>
      </c>
      <c r="H176" s="24" t="s">
        <v>7748</v>
      </c>
      <c r="I176" s="28"/>
      <c r="N176" s="28"/>
      <c r="O176" s="28"/>
    </row>
    <row r="177" spans="1:15" ht="25.5">
      <c r="A177" s="24">
        <v>43</v>
      </c>
      <c r="B177" s="24" t="s">
        <v>7749</v>
      </c>
      <c r="C177" s="24" t="s">
        <v>373</v>
      </c>
      <c r="D177" s="24" t="s">
        <v>376</v>
      </c>
      <c r="E177" s="24">
        <v>0.02</v>
      </c>
      <c r="F177" s="24" t="s">
        <v>7750</v>
      </c>
      <c r="G177" s="24" t="s">
        <v>7751</v>
      </c>
      <c r="H177" s="24" t="s">
        <v>7511</v>
      </c>
      <c r="I177" s="28"/>
      <c r="J177" s="28"/>
      <c r="K177" s="28"/>
      <c r="L177" s="28"/>
      <c r="M177" s="28"/>
      <c r="N177" s="28"/>
      <c r="O177" s="28"/>
    </row>
    <row r="178" spans="1:15" ht="38.25">
      <c r="A178" s="24">
        <v>44</v>
      </c>
      <c r="B178" s="24" t="s">
        <v>7752</v>
      </c>
      <c r="C178" s="24" t="s">
        <v>373</v>
      </c>
      <c r="D178" s="24" t="s">
        <v>376</v>
      </c>
      <c r="E178" s="24">
        <v>0.02</v>
      </c>
      <c r="F178" s="24" t="s">
        <v>7753</v>
      </c>
      <c r="G178" s="24" t="s">
        <v>7553</v>
      </c>
      <c r="H178" s="24" t="s">
        <v>7524</v>
      </c>
      <c r="I178" s="28"/>
      <c r="J178" s="28"/>
      <c r="K178" s="28"/>
      <c r="L178" s="28"/>
      <c r="M178" s="28"/>
      <c r="N178" s="28"/>
      <c r="O178" s="28"/>
    </row>
    <row r="179" spans="1:15" ht="38.25">
      <c r="A179" s="24">
        <v>45</v>
      </c>
      <c r="B179" s="24" t="s">
        <v>7754</v>
      </c>
      <c r="C179" s="24" t="s">
        <v>373</v>
      </c>
      <c r="D179" s="24" t="s">
        <v>376</v>
      </c>
      <c r="E179" s="24">
        <v>0.05</v>
      </c>
      <c r="F179" s="24" t="s">
        <v>7755</v>
      </c>
      <c r="G179" s="24" t="s">
        <v>7756</v>
      </c>
      <c r="H179" s="24" t="s">
        <v>7757</v>
      </c>
      <c r="I179" s="28"/>
      <c r="J179" s="28"/>
      <c r="K179" s="28"/>
      <c r="L179" s="28"/>
      <c r="M179" s="28"/>
      <c r="N179" s="28"/>
      <c r="O179" s="28"/>
    </row>
    <row r="180" spans="1:15">
      <c r="A180" s="327"/>
      <c r="B180" s="327" t="s">
        <v>377</v>
      </c>
      <c r="C180" s="327">
        <f>'Пп-місц.зн'!D16</f>
        <v>45</v>
      </c>
      <c r="D180" s="327"/>
      <c r="E180" s="327">
        <f>'Пп-місц.зн'!E16</f>
        <v>140.81</v>
      </c>
      <c r="F180" s="327"/>
      <c r="G180" s="327"/>
      <c r="H180" s="327"/>
      <c r="I180" s="28"/>
      <c r="J180" s="28"/>
      <c r="K180" s="28"/>
      <c r="L180" s="28"/>
      <c r="M180" s="28"/>
      <c r="N180" s="28"/>
      <c r="O180" s="28"/>
    </row>
    <row r="181" spans="1:15" ht="25.5">
      <c r="A181" s="24" t="s">
        <v>2149</v>
      </c>
      <c r="B181" s="24" t="s">
        <v>7758</v>
      </c>
      <c r="C181" s="24" t="s">
        <v>373</v>
      </c>
      <c r="D181" s="24" t="s">
        <v>374</v>
      </c>
      <c r="E181" s="24">
        <v>1</v>
      </c>
      <c r="F181" s="24" t="s">
        <v>7759</v>
      </c>
      <c r="G181" s="24" t="s">
        <v>7760</v>
      </c>
      <c r="H181" s="24" t="s">
        <v>7463</v>
      </c>
      <c r="I181" s="28"/>
      <c r="J181" s="28"/>
      <c r="K181" s="28"/>
      <c r="L181" s="28"/>
      <c r="M181" s="28"/>
      <c r="N181" s="28"/>
      <c r="O181" s="28"/>
    </row>
    <row r="182" spans="1:15" ht="25.5">
      <c r="A182" s="24" t="s">
        <v>5602</v>
      </c>
      <c r="B182" s="24" t="s">
        <v>7761</v>
      </c>
      <c r="C182" s="24" t="s">
        <v>373</v>
      </c>
      <c r="D182" s="24" t="s">
        <v>374</v>
      </c>
      <c r="E182" s="24">
        <v>1</v>
      </c>
      <c r="F182" s="24" t="s">
        <v>7759</v>
      </c>
      <c r="G182" s="24" t="s">
        <v>7760</v>
      </c>
      <c r="H182" s="24" t="s">
        <v>7463</v>
      </c>
      <c r="I182" s="28"/>
      <c r="J182" s="28"/>
      <c r="K182" s="28"/>
      <c r="L182" s="28"/>
      <c r="M182" s="28"/>
      <c r="N182" s="28"/>
      <c r="O182" s="28"/>
    </row>
    <row r="183" spans="1:15" ht="38.25">
      <c r="A183" s="24" t="s">
        <v>5606</v>
      </c>
      <c r="B183" s="24" t="s">
        <v>7762</v>
      </c>
      <c r="C183" s="24" t="s">
        <v>373</v>
      </c>
      <c r="D183" s="24" t="s">
        <v>374</v>
      </c>
      <c r="E183" s="24">
        <v>2</v>
      </c>
      <c r="F183" s="24" t="s">
        <v>7575</v>
      </c>
      <c r="G183" s="24" t="s">
        <v>7576</v>
      </c>
      <c r="H183" s="24" t="s">
        <v>7577</v>
      </c>
      <c r="I183" s="28"/>
      <c r="J183" s="28"/>
      <c r="K183" s="28"/>
      <c r="L183" s="28"/>
      <c r="M183" s="28"/>
      <c r="N183" s="28"/>
      <c r="O183" s="28"/>
    </row>
    <row r="184" spans="1:15" ht="38.25">
      <c r="A184" s="24" t="s">
        <v>2682</v>
      </c>
      <c r="B184" s="24" t="s">
        <v>7763</v>
      </c>
      <c r="C184" s="24" t="s">
        <v>373</v>
      </c>
      <c r="D184" s="24" t="s">
        <v>374</v>
      </c>
      <c r="E184" s="24">
        <v>0.3</v>
      </c>
      <c r="F184" s="24" t="s">
        <v>7764</v>
      </c>
      <c r="G184" s="24" t="s">
        <v>7765</v>
      </c>
      <c r="H184" s="24" t="s">
        <v>7693</v>
      </c>
      <c r="I184" s="28"/>
      <c r="J184" s="28"/>
      <c r="K184" s="28"/>
      <c r="L184" s="28"/>
      <c r="M184" s="28"/>
      <c r="N184" s="28"/>
      <c r="O184" s="28"/>
    </row>
    <row r="185" spans="1:15" ht="51">
      <c r="A185" s="24" t="s">
        <v>5613</v>
      </c>
      <c r="B185" s="24" t="s">
        <v>7766</v>
      </c>
      <c r="C185" s="24" t="s">
        <v>373</v>
      </c>
      <c r="D185" s="24" t="s">
        <v>374</v>
      </c>
      <c r="E185" s="24">
        <v>5</v>
      </c>
      <c r="F185" s="24" t="s">
        <v>7421</v>
      </c>
      <c r="G185" s="24" t="s">
        <v>7422</v>
      </c>
      <c r="H185" s="24" t="s">
        <v>7738</v>
      </c>
      <c r="I185" s="28"/>
      <c r="J185" s="28"/>
      <c r="K185" s="28"/>
      <c r="L185" s="28"/>
      <c r="M185" s="28"/>
      <c r="N185" s="28"/>
      <c r="O185" s="28"/>
    </row>
    <row r="186" spans="1:15" ht="38.25">
      <c r="A186" s="24" t="s">
        <v>5341</v>
      </c>
      <c r="B186" s="24" t="s">
        <v>7767</v>
      </c>
      <c r="C186" s="24" t="s">
        <v>373</v>
      </c>
      <c r="D186" s="24" t="s">
        <v>374</v>
      </c>
      <c r="E186" s="24">
        <v>5.6</v>
      </c>
      <c r="F186" s="24" t="s">
        <v>7768</v>
      </c>
      <c r="G186" s="24" t="s">
        <v>7769</v>
      </c>
      <c r="H186" s="24" t="s">
        <v>7684</v>
      </c>
      <c r="I186" s="28"/>
      <c r="J186" s="28"/>
      <c r="K186" s="28"/>
      <c r="L186" s="28"/>
      <c r="M186" s="28"/>
      <c r="N186" s="28"/>
      <c r="O186" s="28"/>
    </row>
    <row r="187" spans="1:15">
      <c r="A187" s="327"/>
      <c r="B187" s="327" t="s">
        <v>375</v>
      </c>
      <c r="C187" s="327">
        <f>'Пп-місц.зн'!B16</f>
        <v>6</v>
      </c>
      <c r="D187" s="327"/>
      <c r="E187" s="327">
        <f>'Пп-місц.зн'!C16</f>
        <v>14.9</v>
      </c>
      <c r="F187" s="327"/>
      <c r="G187" s="327"/>
      <c r="H187" s="327"/>
      <c r="I187" s="28"/>
      <c r="J187" s="28"/>
      <c r="K187" s="28"/>
      <c r="L187" s="28"/>
      <c r="M187" s="28"/>
      <c r="N187" s="28"/>
      <c r="O187" s="28"/>
    </row>
    <row r="188" spans="1:15" ht="51">
      <c r="A188" s="24" t="s">
        <v>2149</v>
      </c>
      <c r="B188" s="24" t="s">
        <v>7770</v>
      </c>
      <c r="C188" s="24" t="s">
        <v>373</v>
      </c>
      <c r="D188" s="24" t="s">
        <v>378</v>
      </c>
      <c r="E188" s="24">
        <v>2.5</v>
      </c>
      <c r="F188" s="24" t="s">
        <v>7771</v>
      </c>
      <c r="G188" s="24" t="s">
        <v>7772</v>
      </c>
      <c r="H188" s="24" t="s">
        <v>7729</v>
      </c>
      <c r="I188" s="28"/>
      <c r="J188" s="28"/>
      <c r="K188" s="28"/>
      <c r="L188" s="28"/>
      <c r="M188" s="28"/>
      <c r="N188" s="28"/>
      <c r="O188" s="28"/>
    </row>
    <row r="189" spans="1:15" ht="38.25">
      <c r="A189" s="24" t="s">
        <v>5602</v>
      </c>
      <c r="B189" s="24" t="s">
        <v>7773</v>
      </c>
      <c r="C189" s="24" t="s">
        <v>373</v>
      </c>
      <c r="D189" s="24" t="s">
        <v>378</v>
      </c>
      <c r="E189" s="24">
        <v>2.5000000000000001E-2</v>
      </c>
      <c r="F189" s="24" t="s">
        <v>7774</v>
      </c>
      <c r="G189" s="24" t="s">
        <v>7775</v>
      </c>
      <c r="H189" s="24" t="s">
        <v>7684</v>
      </c>
      <c r="I189" s="28"/>
      <c r="J189" s="28"/>
      <c r="K189" s="28"/>
      <c r="L189" s="28"/>
      <c r="M189" s="28"/>
      <c r="N189" s="28"/>
      <c r="O189" s="28"/>
    </row>
    <row r="190" spans="1:15" ht="25.5">
      <c r="A190" s="24" t="s">
        <v>5606</v>
      </c>
      <c r="B190" s="24" t="s">
        <v>7776</v>
      </c>
      <c r="C190" s="24" t="s">
        <v>373</v>
      </c>
      <c r="D190" s="24" t="s">
        <v>378</v>
      </c>
      <c r="E190" s="24">
        <v>178.9</v>
      </c>
      <c r="F190" s="24" t="s">
        <v>7777</v>
      </c>
      <c r="G190" s="24" t="s">
        <v>7778</v>
      </c>
      <c r="H190" s="24" t="s">
        <v>7505</v>
      </c>
      <c r="I190" s="28"/>
      <c r="J190" s="28"/>
      <c r="K190" s="28"/>
      <c r="L190" s="28"/>
      <c r="M190" s="28"/>
      <c r="N190" s="28"/>
      <c r="O190" s="28"/>
    </row>
    <row r="191" spans="1:15">
      <c r="A191" s="327"/>
      <c r="B191" s="327" t="s">
        <v>379</v>
      </c>
      <c r="C191" s="327">
        <v>3</v>
      </c>
      <c r="D191" s="327"/>
      <c r="E191" s="327">
        <f>SUM(E188:E190)</f>
        <v>181.42500000000001</v>
      </c>
      <c r="F191" s="327"/>
      <c r="G191" s="327"/>
      <c r="H191" s="327"/>
      <c r="I191" s="28"/>
      <c r="J191" s="28"/>
      <c r="K191" s="28"/>
      <c r="L191" s="28"/>
      <c r="M191" s="28"/>
      <c r="N191" s="28"/>
      <c r="O191" s="28"/>
    </row>
    <row r="192" spans="1:15" ht="38.25">
      <c r="A192" s="24" t="s">
        <v>2149</v>
      </c>
      <c r="B192" s="24" t="s">
        <v>7779</v>
      </c>
      <c r="C192" s="24" t="s">
        <v>373</v>
      </c>
      <c r="D192" s="24" t="s">
        <v>380</v>
      </c>
      <c r="E192" s="24">
        <v>2</v>
      </c>
      <c r="F192" s="24" t="s">
        <v>7771</v>
      </c>
      <c r="G192" s="24" t="s">
        <v>7780</v>
      </c>
      <c r="H192" s="24" t="s">
        <v>7781</v>
      </c>
      <c r="I192" s="28"/>
      <c r="J192" s="28"/>
      <c r="K192" s="28"/>
      <c r="L192" s="28"/>
      <c r="M192" s="28"/>
      <c r="N192" s="28"/>
      <c r="O192" s="28"/>
    </row>
    <row r="193" spans="1:15" ht="38.25">
      <c r="A193" s="24" t="s">
        <v>5602</v>
      </c>
      <c r="B193" s="24" t="s">
        <v>7782</v>
      </c>
      <c r="C193" s="24" t="s">
        <v>373</v>
      </c>
      <c r="D193" s="24" t="s">
        <v>380</v>
      </c>
      <c r="E193" s="24">
        <v>2</v>
      </c>
      <c r="F193" s="24" t="s">
        <v>7783</v>
      </c>
      <c r="G193" s="24" t="s">
        <v>7784</v>
      </c>
      <c r="H193" s="24" t="s">
        <v>7781</v>
      </c>
      <c r="I193" s="28"/>
      <c r="J193" s="28"/>
      <c r="K193" s="28"/>
      <c r="L193" s="28"/>
      <c r="M193" s="28"/>
      <c r="N193" s="28"/>
      <c r="O193" s="28"/>
    </row>
    <row r="194" spans="1:15" ht="51">
      <c r="A194" s="24" t="s">
        <v>5606</v>
      </c>
      <c r="B194" s="24" t="s">
        <v>7785</v>
      </c>
      <c r="C194" s="24" t="s">
        <v>373</v>
      </c>
      <c r="D194" s="24" t="s">
        <v>380</v>
      </c>
      <c r="E194" s="24">
        <v>15.75</v>
      </c>
      <c r="F194" s="24" t="s">
        <v>7786</v>
      </c>
      <c r="G194" s="24" t="s">
        <v>7395</v>
      </c>
      <c r="H194" s="24" t="s">
        <v>7787</v>
      </c>
      <c r="I194" s="28"/>
      <c r="J194" s="28"/>
      <c r="K194" s="28"/>
      <c r="L194" s="28"/>
      <c r="M194" s="28"/>
      <c r="N194" s="28"/>
      <c r="O194" s="28"/>
    </row>
    <row r="195" spans="1:15" ht="38.25">
      <c r="A195" s="24" t="s">
        <v>2682</v>
      </c>
      <c r="B195" s="24" t="s">
        <v>7788</v>
      </c>
      <c r="C195" s="24" t="s">
        <v>373</v>
      </c>
      <c r="D195" s="24" t="s">
        <v>380</v>
      </c>
      <c r="E195" s="24">
        <v>2</v>
      </c>
      <c r="F195" s="24" t="s">
        <v>7789</v>
      </c>
      <c r="G195" s="24" t="s">
        <v>7790</v>
      </c>
      <c r="H195" s="24" t="s">
        <v>7781</v>
      </c>
      <c r="I195" s="28"/>
      <c r="J195" s="28"/>
      <c r="K195" s="28"/>
      <c r="L195" s="28"/>
      <c r="M195" s="28"/>
      <c r="N195" s="28"/>
      <c r="O195" s="28"/>
    </row>
    <row r="196" spans="1:15" ht="25.5">
      <c r="A196" s="24" t="s">
        <v>5613</v>
      </c>
      <c r="B196" s="24" t="s">
        <v>7791</v>
      </c>
      <c r="C196" s="24" t="s">
        <v>373</v>
      </c>
      <c r="D196" s="24" t="s">
        <v>380</v>
      </c>
      <c r="E196" s="24">
        <v>4</v>
      </c>
      <c r="F196" s="24" t="s">
        <v>7792</v>
      </c>
      <c r="G196" s="24" t="s">
        <v>7793</v>
      </c>
      <c r="H196" s="24" t="s">
        <v>7450</v>
      </c>
      <c r="I196" s="28"/>
      <c r="J196" s="28"/>
      <c r="K196" s="28"/>
      <c r="L196" s="28"/>
      <c r="M196" s="28"/>
      <c r="N196" s="28"/>
      <c r="O196" s="28"/>
    </row>
    <row r="197" spans="1:15">
      <c r="A197" s="327"/>
      <c r="B197" s="327" t="s">
        <v>381</v>
      </c>
      <c r="C197" s="327">
        <v>5</v>
      </c>
      <c r="D197" s="327"/>
      <c r="E197" s="327">
        <f>SUM(E192:E196)</f>
        <v>25.75</v>
      </c>
      <c r="F197" s="327"/>
      <c r="G197" s="327"/>
      <c r="H197" s="327"/>
      <c r="I197" s="28"/>
      <c r="J197" s="28"/>
      <c r="K197" s="28"/>
      <c r="L197" s="28"/>
      <c r="M197" s="28"/>
      <c r="N197" s="28"/>
      <c r="O197" s="28"/>
    </row>
    <row r="198" spans="1:15">
      <c r="A198" s="326"/>
      <c r="B198" s="326" t="s">
        <v>5733</v>
      </c>
      <c r="C198" s="326">
        <f>C197+C191+C187+C180</f>
        <v>59</v>
      </c>
      <c r="D198" s="326"/>
      <c r="E198" s="326">
        <f>E197+E191+E187+E180</f>
        <v>362.88499999999999</v>
      </c>
      <c r="F198" s="326"/>
      <c r="G198" s="326"/>
      <c r="H198" s="326"/>
      <c r="I198" s="28"/>
      <c r="J198" s="28"/>
      <c r="K198" s="28"/>
      <c r="L198" s="28"/>
      <c r="M198" s="28"/>
      <c r="N198" s="28"/>
      <c r="O198" s="28"/>
    </row>
    <row r="199" spans="1:15" ht="38.25">
      <c r="A199" s="24" t="s">
        <v>2149</v>
      </c>
      <c r="B199" s="24" t="s">
        <v>7794</v>
      </c>
      <c r="C199" s="24" t="s">
        <v>7866</v>
      </c>
      <c r="D199" s="24"/>
      <c r="E199" s="24">
        <v>11.0547</v>
      </c>
      <c r="F199" s="24" t="s">
        <v>7795</v>
      </c>
      <c r="G199" s="24" t="s">
        <v>7796</v>
      </c>
      <c r="H199" s="24" t="s">
        <v>7693</v>
      </c>
      <c r="I199" s="28"/>
      <c r="J199" s="28"/>
      <c r="K199" s="28"/>
      <c r="L199" s="28"/>
      <c r="M199" s="28"/>
      <c r="N199" s="28"/>
      <c r="O199" s="28"/>
    </row>
    <row r="200" spans="1:15" ht="38.25">
      <c r="A200" s="24" t="s">
        <v>5602</v>
      </c>
      <c r="B200" s="24" t="s">
        <v>7797</v>
      </c>
      <c r="C200" s="24" t="s">
        <v>7866</v>
      </c>
      <c r="D200" s="24"/>
      <c r="E200" s="24">
        <v>15.3</v>
      </c>
      <c r="F200" s="24" t="s">
        <v>7798</v>
      </c>
      <c r="G200" s="24" t="s">
        <v>7799</v>
      </c>
      <c r="H200" s="24" t="s">
        <v>7693</v>
      </c>
      <c r="I200" s="28"/>
      <c r="J200" s="28"/>
      <c r="K200" s="28"/>
      <c r="L200" s="28"/>
      <c r="M200" s="28"/>
      <c r="N200" s="28"/>
      <c r="O200" s="28"/>
    </row>
    <row r="201" spans="1:15" ht="38.25">
      <c r="A201" s="24" t="s">
        <v>5606</v>
      </c>
      <c r="B201" s="24" t="s">
        <v>7800</v>
      </c>
      <c r="C201" s="24" t="s">
        <v>7866</v>
      </c>
      <c r="D201" s="24"/>
      <c r="E201" s="24">
        <v>5.2</v>
      </c>
      <c r="F201" s="24" t="s">
        <v>7801</v>
      </c>
      <c r="G201" s="24" t="s">
        <v>7401</v>
      </c>
      <c r="H201" s="24" t="s">
        <v>7693</v>
      </c>
      <c r="I201" s="28"/>
      <c r="J201" s="28"/>
      <c r="K201" s="28"/>
      <c r="L201" s="28"/>
      <c r="M201" s="28"/>
      <c r="N201" s="28"/>
      <c r="O201" s="28"/>
    </row>
    <row r="202" spans="1:15" ht="38.25">
      <c r="A202" s="24" t="s">
        <v>2682</v>
      </c>
      <c r="B202" s="24" t="s">
        <v>7802</v>
      </c>
      <c r="C202" s="24" t="s">
        <v>7866</v>
      </c>
      <c r="D202" s="24"/>
      <c r="E202" s="24">
        <v>8</v>
      </c>
      <c r="F202" s="24" t="s">
        <v>7803</v>
      </c>
      <c r="G202" s="24" t="s">
        <v>7804</v>
      </c>
      <c r="H202" s="24" t="s">
        <v>7693</v>
      </c>
      <c r="I202" s="28"/>
      <c r="J202" s="28"/>
      <c r="K202" s="28"/>
      <c r="L202" s="28"/>
      <c r="M202" s="28"/>
      <c r="N202" s="28"/>
      <c r="O202" s="28"/>
    </row>
    <row r="203" spans="1:15" ht="38.25">
      <c r="A203" s="24" t="s">
        <v>5613</v>
      </c>
      <c r="B203" s="24" t="s">
        <v>7805</v>
      </c>
      <c r="C203" s="24" t="s">
        <v>7866</v>
      </c>
      <c r="D203" s="24"/>
      <c r="E203" s="24">
        <v>33</v>
      </c>
      <c r="F203" s="24" t="s">
        <v>7806</v>
      </c>
      <c r="G203" s="24" t="s">
        <v>7410</v>
      </c>
      <c r="H203" s="24" t="s">
        <v>7693</v>
      </c>
      <c r="I203" s="28"/>
      <c r="J203" s="28"/>
      <c r="K203" s="28"/>
      <c r="L203" s="28"/>
      <c r="M203" s="28"/>
      <c r="N203" s="28"/>
      <c r="O203" s="28"/>
    </row>
    <row r="204" spans="1:15" ht="51">
      <c r="A204" s="24" t="s">
        <v>5341</v>
      </c>
      <c r="B204" s="24" t="s">
        <v>7807</v>
      </c>
      <c r="C204" s="24" t="s">
        <v>7866</v>
      </c>
      <c r="D204" s="24"/>
      <c r="E204" s="24">
        <v>14.02</v>
      </c>
      <c r="F204" s="24" t="s">
        <v>7808</v>
      </c>
      <c r="G204" s="24" t="s">
        <v>7809</v>
      </c>
      <c r="H204" s="24" t="s">
        <v>7729</v>
      </c>
      <c r="I204" s="28"/>
      <c r="J204" s="28"/>
      <c r="K204" s="28"/>
      <c r="L204" s="28"/>
      <c r="M204" s="28"/>
      <c r="N204" s="28"/>
      <c r="O204" s="28"/>
    </row>
    <row r="205" spans="1:15" ht="38.25">
      <c r="A205" s="24" t="s">
        <v>5344</v>
      </c>
      <c r="B205" s="24" t="s">
        <v>7810</v>
      </c>
      <c r="C205" s="24" t="s">
        <v>7866</v>
      </c>
      <c r="D205" s="24"/>
      <c r="E205" s="24">
        <v>29.8</v>
      </c>
      <c r="F205" s="24" t="s">
        <v>7811</v>
      </c>
      <c r="G205" s="24" t="s">
        <v>7553</v>
      </c>
      <c r="H205" s="24" t="s">
        <v>7812</v>
      </c>
      <c r="I205" s="28"/>
      <c r="J205" s="28"/>
      <c r="K205" s="28"/>
      <c r="L205" s="28"/>
      <c r="M205" s="28"/>
      <c r="N205" s="28"/>
      <c r="O205" s="28"/>
    </row>
    <row r="206" spans="1:15" ht="25.5">
      <c r="A206" s="24" t="s">
        <v>5623</v>
      </c>
      <c r="B206" s="24" t="s">
        <v>7813</v>
      </c>
      <c r="C206" s="24" t="s">
        <v>7866</v>
      </c>
      <c r="D206" s="24"/>
      <c r="E206" s="24">
        <v>33.9</v>
      </c>
      <c r="F206" s="24" t="s">
        <v>7487</v>
      </c>
      <c r="G206" s="24" t="s">
        <v>7814</v>
      </c>
      <c r="H206" s="24" t="s">
        <v>7463</v>
      </c>
      <c r="I206" s="28"/>
      <c r="J206" s="28"/>
      <c r="K206" s="28"/>
      <c r="L206" s="28"/>
      <c r="M206" s="28"/>
      <c r="N206" s="28"/>
      <c r="O206" s="28"/>
    </row>
    <row r="207" spans="1:15" ht="51">
      <c r="A207" s="24" t="s">
        <v>2421</v>
      </c>
      <c r="B207" s="24" t="s">
        <v>7815</v>
      </c>
      <c r="C207" s="24" t="s">
        <v>7866</v>
      </c>
      <c r="D207" s="24"/>
      <c r="E207" s="24">
        <v>29.8</v>
      </c>
      <c r="F207" s="24" t="s">
        <v>7487</v>
      </c>
      <c r="G207" s="24" t="s">
        <v>7488</v>
      </c>
      <c r="H207" s="24" t="s">
        <v>7463</v>
      </c>
      <c r="I207" s="28"/>
      <c r="J207" s="28"/>
      <c r="K207" s="28"/>
      <c r="L207" s="28"/>
      <c r="M207" s="28"/>
      <c r="N207" s="28"/>
      <c r="O207" s="28"/>
    </row>
    <row r="208" spans="1:15" ht="38.25">
      <c r="A208" s="24" t="s">
        <v>2423</v>
      </c>
      <c r="B208" s="24" t="s">
        <v>7816</v>
      </c>
      <c r="C208" s="24" t="s">
        <v>7866</v>
      </c>
      <c r="D208" s="24"/>
      <c r="E208" s="24">
        <v>2.8</v>
      </c>
      <c r="F208" s="24" t="s">
        <v>7817</v>
      </c>
      <c r="G208" s="24" t="s">
        <v>7553</v>
      </c>
      <c r="H208" s="24" t="s">
        <v>7693</v>
      </c>
      <c r="I208" s="28"/>
      <c r="J208" s="28"/>
      <c r="K208" s="28"/>
      <c r="L208" s="28"/>
      <c r="M208" s="28"/>
      <c r="N208" s="28"/>
      <c r="O208" s="28"/>
    </row>
    <row r="209" spans="1:15" ht="25.5">
      <c r="A209" s="24" t="s">
        <v>2425</v>
      </c>
      <c r="B209" s="24" t="s">
        <v>7818</v>
      </c>
      <c r="C209" s="24" t="s">
        <v>7866</v>
      </c>
      <c r="D209" s="24"/>
      <c r="E209" s="24">
        <v>3</v>
      </c>
      <c r="F209" s="24" t="s">
        <v>7819</v>
      </c>
      <c r="G209" s="24" t="s">
        <v>7820</v>
      </c>
      <c r="H209" s="24" t="s">
        <v>7821</v>
      </c>
      <c r="I209" s="28"/>
      <c r="J209" s="28"/>
      <c r="K209" s="28"/>
      <c r="L209" s="28"/>
      <c r="M209" s="28"/>
      <c r="N209" s="28"/>
      <c r="O209" s="28"/>
    </row>
    <row r="210" spans="1:15" ht="25.5">
      <c r="A210" s="326"/>
      <c r="B210" s="326" t="s">
        <v>2144</v>
      </c>
      <c r="C210" s="326">
        <v>11</v>
      </c>
      <c r="D210" s="326"/>
      <c r="E210" s="326">
        <f>SUM(E199:E209)</f>
        <v>185.87470000000002</v>
      </c>
      <c r="F210" s="326"/>
      <c r="G210" s="326"/>
      <c r="H210" s="326"/>
      <c r="I210" s="28"/>
      <c r="J210" s="28"/>
      <c r="K210" s="28"/>
      <c r="L210" s="28"/>
      <c r="M210" s="28"/>
      <c r="N210" s="28"/>
      <c r="O210" s="28"/>
    </row>
    <row r="211" spans="1:15" ht="51">
      <c r="A211" s="24" t="s">
        <v>2149</v>
      </c>
      <c r="B211" s="24" t="s">
        <v>7822</v>
      </c>
      <c r="C211" s="24" t="s">
        <v>389</v>
      </c>
      <c r="D211" s="24"/>
      <c r="E211" s="24">
        <v>5148.7</v>
      </c>
      <c r="F211" s="24" t="s">
        <v>7823</v>
      </c>
      <c r="G211" s="24" t="s">
        <v>7824</v>
      </c>
      <c r="H211" s="24" t="s">
        <v>7825</v>
      </c>
      <c r="I211" s="28"/>
      <c r="J211" s="28"/>
      <c r="K211" s="28"/>
      <c r="L211" s="28"/>
      <c r="M211" s="28"/>
      <c r="N211" s="28"/>
      <c r="O211" s="28"/>
    </row>
    <row r="212" spans="1:15" ht="25.5">
      <c r="A212" s="24" t="s">
        <v>5602</v>
      </c>
      <c r="B212" s="24" t="s">
        <v>7826</v>
      </c>
      <c r="C212" s="24" t="s">
        <v>389</v>
      </c>
      <c r="D212" s="24"/>
      <c r="E212" s="24">
        <v>7.5</v>
      </c>
      <c r="F212" s="24" t="s">
        <v>7827</v>
      </c>
      <c r="G212" s="24" t="s">
        <v>7828</v>
      </c>
      <c r="H212" s="24" t="s">
        <v>7687</v>
      </c>
      <c r="I212" s="28"/>
      <c r="J212" s="28"/>
      <c r="K212" s="28"/>
      <c r="L212" s="28"/>
      <c r="M212" s="28"/>
      <c r="N212" s="28"/>
      <c r="O212" s="28"/>
    </row>
    <row r="213" spans="1:15">
      <c r="A213" s="326"/>
      <c r="B213" s="326" t="s">
        <v>390</v>
      </c>
      <c r="C213" s="326">
        <v>2</v>
      </c>
      <c r="D213" s="326"/>
      <c r="E213" s="326">
        <f>SUM(E211:E212)</f>
        <v>5156.2</v>
      </c>
      <c r="F213" s="326"/>
      <c r="G213" s="326"/>
      <c r="H213" s="326"/>
      <c r="I213" s="28"/>
      <c r="J213" s="28"/>
      <c r="K213" s="28"/>
      <c r="L213" s="28"/>
      <c r="M213" s="28"/>
      <c r="N213" s="28"/>
      <c r="O213" s="28"/>
    </row>
    <row r="214" spans="1:15" ht="25.5">
      <c r="A214" s="24" t="s">
        <v>2149</v>
      </c>
      <c r="B214" s="24" t="s">
        <v>7829</v>
      </c>
      <c r="C214" s="24" t="s">
        <v>2143</v>
      </c>
      <c r="D214" s="24"/>
      <c r="E214" s="24">
        <v>82.1</v>
      </c>
      <c r="F214" s="24" t="s">
        <v>7771</v>
      </c>
      <c r="G214" s="24" t="s">
        <v>7772</v>
      </c>
      <c r="H214" s="24" t="s">
        <v>7830</v>
      </c>
      <c r="I214" s="28"/>
      <c r="J214" s="28"/>
      <c r="K214" s="28"/>
      <c r="L214" s="28"/>
      <c r="M214" s="28"/>
      <c r="N214" s="28"/>
      <c r="O214" s="28"/>
    </row>
    <row r="215" spans="1:15" ht="25.5">
      <c r="A215" s="24" t="s">
        <v>5602</v>
      </c>
      <c r="B215" s="24" t="s">
        <v>7831</v>
      </c>
      <c r="C215" s="24" t="s">
        <v>2143</v>
      </c>
      <c r="D215" s="24"/>
      <c r="E215" s="24">
        <v>102.9</v>
      </c>
      <c r="F215" s="24" t="s">
        <v>7832</v>
      </c>
      <c r="G215" s="24" t="s">
        <v>7772</v>
      </c>
      <c r="H215" s="24" t="s">
        <v>7833</v>
      </c>
      <c r="I215" s="28"/>
      <c r="J215" s="28"/>
      <c r="K215" s="28"/>
      <c r="L215" s="28"/>
      <c r="M215" s="28"/>
      <c r="N215" s="28"/>
      <c r="O215" s="28"/>
    </row>
    <row r="216" spans="1:15" ht="25.5">
      <c r="A216" s="24" t="s">
        <v>5606</v>
      </c>
      <c r="B216" s="24" t="s">
        <v>7834</v>
      </c>
      <c r="C216" s="24" t="s">
        <v>2143</v>
      </c>
      <c r="D216" s="24"/>
      <c r="E216" s="24">
        <v>56.2</v>
      </c>
      <c r="F216" s="24" t="s">
        <v>7835</v>
      </c>
      <c r="G216" s="24" t="s">
        <v>7553</v>
      </c>
      <c r="H216" s="24" t="s">
        <v>7836</v>
      </c>
      <c r="I216" s="28"/>
      <c r="J216" s="28"/>
      <c r="K216" s="28"/>
      <c r="L216" s="28"/>
      <c r="M216" s="28"/>
      <c r="N216" s="28"/>
      <c r="O216" s="28"/>
    </row>
    <row r="217" spans="1:15" ht="25.5">
      <c r="A217" s="24" t="s">
        <v>2682</v>
      </c>
      <c r="B217" s="24" t="s">
        <v>7837</v>
      </c>
      <c r="C217" s="24" t="s">
        <v>2143</v>
      </c>
      <c r="D217" s="24"/>
      <c r="E217" s="24">
        <v>6.7</v>
      </c>
      <c r="F217" s="24" t="s">
        <v>7452</v>
      </c>
      <c r="G217" s="24" t="s">
        <v>7453</v>
      </c>
      <c r="H217" s="24" t="s">
        <v>7450</v>
      </c>
      <c r="I217" s="28"/>
      <c r="J217" s="28"/>
      <c r="K217" s="28"/>
      <c r="L217" s="28"/>
      <c r="M217" s="28"/>
      <c r="N217" s="28"/>
      <c r="O217" s="28"/>
    </row>
    <row r="218" spans="1:15" ht="25.5">
      <c r="A218" s="24" t="s">
        <v>5613</v>
      </c>
      <c r="B218" s="24" t="s">
        <v>7838</v>
      </c>
      <c r="C218" s="24" t="s">
        <v>2143</v>
      </c>
      <c r="D218" s="24"/>
      <c r="E218" s="24">
        <v>41</v>
      </c>
      <c r="F218" s="24" t="s">
        <v>7839</v>
      </c>
      <c r="G218" s="24" t="s">
        <v>7462</v>
      </c>
      <c r="H218" s="24" t="s">
        <v>7450</v>
      </c>
      <c r="I218" s="28"/>
      <c r="J218" s="28"/>
      <c r="K218" s="28"/>
      <c r="L218" s="28"/>
      <c r="M218" s="28"/>
      <c r="N218" s="28"/>
      <c r="O218" s="28"/>
    </row>
    <row r="219" spans="1:15" ht="25.5">
      <c r="A219" s="24" t="s">
        <v>5341</v>
      </c>
      <c r="B219" s="24" t="s">
        <v>7840</v>
      </c>
      <c r="C219" s="24" t="s">
        <v>2143</v>
      </c>
      <c r="D219" s="24"/>
      <c r="E219" s="24">
        <v>118</v>
      </c>
      <c r="F219" s="24" t="s">
        <v>7841</v>
      </c>
      <c r="G219" s="24" t="s">
        <v>7395</v>
      </c>
      <c r="H219" s="24" t="s">
        <v>7450</v>
      </c>
      <c r="I219" s="28"/>
      <c r="J219" s="28"/>
      <c r="K219" s="28"/>
      <c r="L219" s="28"/>
      <c r="M219" s="28"/>
      <c r="N219" s="28"/>
      <c r="O219" s="28"/>
    </row>
    <row r="220" spans="1:15" ht="38.25">
      <c r="A220" s="24" t="s">
        <v>5344</v>
      </c>
      <c r="B220" s="24" t="s">
        <v>7842</v>
      </c>
      <c r="C220" s="24" t="s">
        <v>2143</v>
      </c>
      <c r="D220" s="24"/>
      <c r="E220" s="24">
        <v>170</v>
      </c>
      <c r="F220" s="24" t="s">
        <v>7843</v>
      </c>
      <c r="G220" s="24" t="s">
        <v>7438</v>
      </c>
      <c r="H220" s="24" t="s">
        <v>7693</v>
      </c>
      <c r="I220" s="28"/>
      <c r="J220" s="28"/>
      <c r="K220" s="28"/>
      <c r="L220" s="28"/>
      <c r="M220" s="28"/>
      <c r="N220" s="28"/>
      <c r="O220" s="28"/>
    </row>
    <row r="221" spans="1:15" ht="38.25">
      <c r="A221" s="24" t="s">
        <v>5623</v>
      </c>
      <c r="B221" s="24" t="s">
        <v>7844</v>
      </c>
      <c r="C221" s="24" t="s">
        <v>2143</v>
      </c>
      <c r="D221" s="24"/>
      <c r="E221" s="24">
        <v>10</v>
      </c>
      <c r="F221" s="24" t="s">
        <v>7845</v>
      </c>
      <c r="G221" s="24" t="s">
        <v>7379</v>
      </c>
      <c r="H221" s="24" t="s">
        <v>7846</v>
      </c>
      <c r="I221" s="28"/>
      <c r="J221" s="28"/>
      <c r="K221" s="28"/>
      <c r="L221" s="28"/>
      <c r="M221" s="28"/>
      <c r="N221" s="28"/>
      <c r="O221" s="28"/>
    </row>
    <row r="222" spans="1:15" ht="25.5">
      <c r="A222" s="24" t="s">
        <v>2421</v>
      </c>
      <c r="B222" s="24" t="s">
        <v>7847</v>
      </c>
      <c r="C222" s="24" t="s">
        <v>2143</v>
      </c>
      <c r="D222" s="24"/>
      <c r="E222" s="24">
        <v>177</v>
      </c>
      <c r="F222" s="24" t="s">
        <v>7848</v>
      </c>
      <c r="G222" s="24" t="s">
        <v>7849</v>
      </c>
      <c r="H222" s="24" t="s">
        <v>7450</v>
      </c>
      <c r="I222" s="28"/>
      <c r="J222" s="28"/>
      <c r="K222" s="28"/>
      <c r="L222" s="28"/>
      <c r="M222" s="28"/>
      <c r="N222" s="28"/>
      <c r="O222" s="28"/>
    </row>
    <row r="223" spans="1:15" ht="25.5">
      <c r="A223" s="24" t="s">
        <v>2423</v>
      </c>
      <c r="B223" s="24" t="s">
        <v>7850</v>
      </c>
      <c r="C223" s="24" t="s">
        <v>2143</v>
      </c>
      <c r="D223" s="24"/>
      <c r="E223" s="24">
        <v>142</v>
      </c>
      <c r="F223" s="24" t="s">
        <v>7851</v>
      </c>
      <c r="G223" s="24" t="s">
        <v>7553</v>
      </c>
      <c r="H223" s="24" t="s">
        <v>7450</v>
      </c>
      <c r="I223" s="28"/>
      <c r="J223" s="28"/>
      <c r="K223" s="28"/>
      <c r="L223" s="28"/>
      <c r="M223" s="28"/>
      <c r="N223" s="28"/>
      <c r="O223" s="28"/>
    </row>
    <row r="224" spans="1:15" ht="38.25">
      <c r="A224" s="24" t="s">
        <v>2425</v>
      </c>
      <c r="B224" s="24" t="s">
        <v>7852</v>
      </c>
      <c r="C224" s="24" t="s">
        <v>2143</v>
      </c>
      <c r="D224" s="24"/>
      <c r="E224" s="24">
        <v>50</v>
      </c>
      <c r="F224" s="24" t="s">
        <v>7567</v>
      </c>
      <c r="G224" s="24" t="s">
        <v>4818</v>
      </c>
      <c r="H224" s="24" t="s">
        <v>7853</v>
      </c>
      <c r="I224" s="28"/>
      <c r="J224" s="28"/>
      <c r="K224" s="28"/>
      <c r="L224" s="28"/>
      <c r="M224" s="28"/>
      <c r="N224" s="28"/>
      <c r="O224" s="28"/>
    </row>
    <row r="225" spans="1:15" ht="38.25">
      <c r="A225" s="24" t="s">
        <v>2428</v>
      </c>
      <c r="B225" s="24" t="s">
        <v>7854</v>
      </c>
      <c r="C225" s="24" t="s">
        <v>2143</v>
      </c>
      <c r="D225" s="24"/>
      <c r="E225" s="24">
        <v>96</v>
      </c>
      <c r="F225" s="24" t="s">
        <v>7567</v>
      </c>
      <c r="G225" s="24" t="s">
        <v>7442</v>
      </c>
      <c r="H225" s="24" t="s">
        <v>7836</v>
      </c>
      <c r="I225" s="28"/>
      <c r="J225" s="28"/>
      <c r="K225" s="28"/>
      <c r="L225" s="28"/>
      <c r="M225" s="28"/>
      <c r="N225" s="28"/>
      <c r="O225" s="28"/>
    </row>
    <row r="226" spans="1:15" ht="38.25">
      <c r="A226" s="24" t="s">
        <v>5856</v>
      </c>
      <c r="B226" s="24" t="s">
        <v>7855</v>
      </c>
      <c r="C226" s="24" t="s">
        <v>2143</v>
      </c>
      <c r="D226" s="24"/>
      <c r="E226" s="24">
        <v>9.3000000000000007</v>
      </c>
      <c r="F226" s="24" t="s">
        <v>7856</v>
      </c>
      <c r="G226" s="24" t="s">
        <v>7857</v>
      </c>
      <c r="H226" s="24" t="s">
        <v>7858</v>
      </c>
      <c r="I226" s="28"/>
      <c r="J226" s="28"/>
      <c r="K226" s="28"/>
      <c r="L226" s="28"/>
      <c r="M226" s="28"/>
      <c r="N226" s="28"/>
      <c r="O226" s="28"/>
    </row>
    <row r="227" spans="1:15" ht="25.5">
      <c r="A227" s="24" t="s">
        <v>5890</v>
      </c>
      <c r="B227" s="24" t="s">
        <v>7859</v>
      </c>
      <c r="C227" s="24" t="s">
        <v>2143</v>
      </c>
      <c r="D227" s="24"/>
      <c r="E227" s="24">
        <v>327</v>
      </c>
      <c r="F227" s="24" t="s">
        <v>7860</v>
      </c>
      <c r="G227" s="24" t="s">
        <v>7612</v>
      </c>
      <c r="H227" s="24" t="s">
        <v>7833</v>
      </c>
      <c r="I227" s="28"/>
      <c r="J227" s="28"/>
      <c r="K227" s="28"/>
      <c r="L227" s="28"/>
      <c r="M227" s="28"/>
      <c r="N227" s="28"/>
      <c r="O227" s="28"/>
    </row>
    <row r="228" spans="1:15" ht="51">
      <c r="A228" s="24" t="s">
        <v>5895</v>
      </c>
      <c r="B228" s="24" t="s">
        <v>7737</v>
      </c>
      <c r="C228" s="24" t="s">
        <v>2143</v>
      </c>
      <c r="D228" s="24"/>
      <c r="E228" s="24">
        <v>17.5</v>
      </c>
      <c r="F228" s="24" t="s">
        <v>7421</v>
      </c>
      <c r="G228" s="24" t="s">
        <v>7422</v>
      </c>
      <c r="H228" s="24" t="s">
        <v>7836</v>
      </c>
      <c r="I228" s="28"/>
      <c r="J228" s="28"/>
      <c r="K228" s="28"/>
      <c r="L228" s="28"/>
      <c r="M228" s="28"/>
      <c r="N228" s="28"/>
      <c r="O228" s="28"/>
    </row>
    <row r="229" spans="1:15" ht="51">
      <c r="A229" s="24" t="s">
        <v>5898</v>
      </c>
      <c r="B229" s="24" t="s">
        <v>7861</v>
      </c>
      <c r="C229" s="24" t="s">
        <v>2143</v>
      </c>
      <c r="D229" s="24"/>
      <c r="E229" s="24">
        <v>119</v>
      </c>
      <c r="F229" s="24" t="s">
        <v>7421</v>
      </c>
      <c r="G229" s="24" t="s">
        <v>7422</v>
      </c>
      <c r="H229" s="24" t="s">
        <v>7862</v>
      </c>
      <c r="I229" s="28"/>
      <c r="J229" s="28"/>
      <c r="K229" s="28"/>
      <c r="L229" s="28"/>
      <c r="M229" s="28"/>
      <c r="N229" s="28"/>
      <c r="O229" s="28"/>
    </row>
    <row r="230" spans="1:15" ht="25.5">
      <c r="A230" s="24" t="s">
        <v>5902</v>
      </c>
      <c r="B230" s="24" t="s">
        <v>7863</v>
      </c>
      <c r="C230" s="24" t="s">
        <v>2143</v>
      </c>
      <c r="D230" s="24"/>
      <c r="E230" s="24">
        <v>47</v>
      </c>
      <c r="F230" s="24" t="s">
        <v>7864</v>
      </c>
      <c r="G230" s="24" t="s">
        <v>7553</v>
      </c>
      <c r="H230" s="24" t="s">
        <v>7505</v>
      </c>
      <c r="I230" s="28"/>
      <c r="J230" s="28"/>
      <c r="K230" s="28"/>
      <c r="L230" s="28"/>
      <c r="M230" s="28"/>
      <c r="N230" s="28"/>
      <c r="O230" s="28"/>
    </row>
    <row r="231" spans="1:15">
      <c r="A231" s="326"/>
      <c r="B231" s="326" t="s">
        <v>395</v>
      </c>
      <c r="C231" s="326">
        <v>17</v>
      </c>
      <c r="D231" s="326"/>
      <c r="E231" s="326">
        <f>SUM(E214:E230)</f>
        <v>1571.7</v>
      </c>
      <c r="F231" s="326"/>
      <c r="G231" s="326"/>
      <c r="H231" s="326"/>
      <c r="I231" s="28"/>
      <c r="J231" s="28"/>
      <c r="K231" s="28"/>
      <c r="L231" s="28"/>
      <c r="M231" s="28"/>
      <c r="N231" s="28"/>
      <c r="O231" s="28"/>
    </row>
    <row r="232" spans="1:15" ht="25.5">
      <c r="A232" s="329"/>
      <c r="B232" s="329" t="s">
        <v>5734</v>
      </c>
      <c r="C232" s="329">
        <f>C231+C213+C210+C198+C134</f>
        <v>171</v>
      </c>
      <c r="D232" s="329"/>
      <c r="E232" s="329">
        <f>E231+E213+E210+E198+E134</f>
        <v>32009.694700000004</v>
      </c>
      <c r="F232" s="329"/>
      <c r="G232" s="329"/>
      <c r="H232" s="329"/>
      <c r="I232" s="28"/>
      <c r="J232" s="28"/>
      <c r="K232" s="28"/>
      <c r="L232" s="28"/>
      <c r="M232" s="28"/>
      <c r="N232" s="28"/>
      <c r="O232" s="28"/>
    </row>
    <row r="233" spans="1:15" s="334" customFormat="1" ht="14.25">
      <c r="A233" s="332"/>
      <c r="B233" s="332" t="s">
        <v>7865</v>
      </c>
      <c r="C233" s="332">
        <f>C232+C43</f>
        <v>194</v>
      </c>
      <c r="D233" s="332"/>
      <c r="E233" s="332">
        <f>E232+E43</f>
        <v>112918.61470000001</v>
      </c>
      <c r="F233" s="332"/>
      <c r="G233" s="332"/>
      <c r="H233" s="332"/>
      <c r="I233" s="333"/>
      <c r="J233" s="333"/>
      <c r="K233" s="333"/>
      <c r="L233" s="333"/>
      <c r="M233" s="333"/>
      <c r="N233" s="333"/>
      <c r="O233" s="333"/>
    </row>
    <row r="234" spans="1:15">
      <c r="A234" s="24"/>
      <c r="B234" s="24"/>
      <c r="C234" s="24"/>
      <c r="D234" s="24"/>
      <c r="E234" s="24"/>
      <c r="F234" s="24"/>
      <c r="G234" s="24"/>
      <c r="H234" s="24"/>
      <c r="I234" s="28"/>
      <c r="J234" s="28"/>
      <c r="K234" s="28"/>
      <c r="L234" s="28"/>
      <c r="M234" s="28"/>
      <c r="N234" s="28"/>
      <c r="O234" s="28"/>
    </row>
  </sheetData>
  <mergeCells count="4">
    <mergeCell ref="A1:H1"/>
    <mergeCell ref="A2:H2"/>
    <mergeCell ref="A8:H8"/>
    <mergeCell ref="A44:H44"/>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J264"/>
  <sheetViews>
    <sheetView workbookViewId="0">
      <selection activeCell="A24" sqref="A24"/>
    </sheetView>
  </sheetViews>
  <sheetFormatPr defaultRowHeight="12.75"/>
  <cols>
    <col min="1" max="1" width="5.7109375" style="12" bestFit="1" customWidth="1"/>
    <col min="2" max="2" width="40" style="12" customWidth="1"/>
    <col min="3" max="3" width="26.5703125" style="12" customWidth="1"/>
    <col min="4" max="4" width="26.7109375" style="12" customWidth="1"/>
    <col min="5" max="5" width="16.85546875" style="12" customWidth="1"/>
    <col min="6" max="6" width="33" style="12" customWidth="1"/>
    <col min="7" max="7" width="21.85546875" style="12" customWidth="1"/>
    <col min="8" max="8" width="26.140625" style="12" customWidth="1"/>
    <col min="9" max="16384" width="9.140625" style="12"/>
  </cols>
  <sheetData>
    <row r="1" spans="1:8">
      <c r="A1" s="352" t="s">
        <v>9287</v>
      </c>
      <c r="B1" s="352"/>
      <c r="C1" s="352"/>
      <c r="D1" s="352"/>
      <c r="E1" s="352"/>
      <c r="F1" s="352"/>
      <c r="G1" s="352"/>
      <c r="H1" s="352"/>
    </row>
    <row r="2" spans="1:8">
      <c r="A2" s="353" t="s">
        <v>387</v>
      </c>
      <c r="B2" s="353"/>
      <c r="C2" s="353"/>
      <c r="D2" s="353"/>
      <c r="E2" s="353"/>
      <c r="F2" s="353"/>
      <c r="G2" s="353"/>
      <c r="H2" s="353"/>
    </row>
    <row r="3" spans="1:8" ht="13.5" thickBot="1">
      <c r="A3" s="13"/>
      <c r="B3" s="13"/>
      <c r="C3" s="13"/>
      <c r="D3" s="13"/>
      <c r="E3" s="13"/>
      <c r="F3" s="13"/>
      <c r="G3" s="211"/>
      <c r="H3" s="211"/>
    </row>
    <row r="4" spans="1:8" ht="76.5">
      <c r="A4" s="21" t="s">
        <v>3</v>
      </c>
      <c r="B4" s="21" t="s">
        <v>4</v>
      </c>
      <c r="C4" s="21" t="s">
        <v>5</v>
      </c>
      <c r="D4" s="21" t="s">
        <v>0</v>
      </c>
      <c r="E4" s="21" t="s">
        <v>1</v>
      </c>
      <c r="F4" s="22" t="s">
        <v>6</v>
      </c>
      <c r="G4" s="212" t="s">
        <v>7</v>
      </c>
      <c r="H4" s="212" t="s">
        <v>8</v>
      </c>
    </row>
    <row r="5" spans="1:8">
      <c r="A5" s="15"/>
      <c r="B5" s="16"/>
      <c r="C5" s="16"/>
      <c r="D5" s="16"/>
      <c r="E5" s="16"/>
      <c r="F5" s="17"/>
      <c r="G5" s="213"/>
      <c r="H5" s="213"/>
    </row>
    <row r="6" spans="1:8" ht="13.5" thickBot="1">
      <c r="A6" s="18"/>
      <c r="B6" s="19"/>
      <c r="C6" s="19"/>
      <c r="D6" s="19"/>
      <c r="E6" s="19"/>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25.5">
      <c r="A9" s="24">
        <v>1</v>
      </c>
      <c r="B9" s="24" t="s">
        <v>7868</v>
      </c>
      <c r="C9" s="24" t="s">
        <v>361</v>
      </c>
      <c r="D9" s="24" t="s">
        <v>438</v>
      </c>
      <c r="E9" s="24">
        <v>50</v>
      </c>
      <c r="F9" s="24" t="s">
        <v>8388</v>
      </c>
      <c r="G9" s="24" t="s">
        <v>7869</v>
      </c>
      <c r="H9" s="24" t="s">
        <v>7870</v>
      </c>
    </row>
    <row r="10" spans="1:8" ht="63.75">
      <c r="A10" s="24">
        <v>2</v>
      </c>
      <c r="B10" s="24" t="s">
        <v>7871</v>
      </c>
      <c r="C10" s="24" t="s">
        <v>361</v>
      </c>
      <c r="D10" s="24" t="s">
        <v>438</v>
      </c>
      <c r="E10" s="24">
        <v>120</v>
      </c>
      <c r="F10" s="24" t="s">
        <v>7872</v>
      </c>
      <c r="G10" s="24" t="s">
        <v>7873</v>
      </c>
      <c r="H10" s="24" t="s">
        <v>7870</v>
      </c>
    </row>
    <row r="11" spans="1:8" ht="63.75">
      <c r="A11" s="24">
        <v>3</v>
      </c>
      <c r="B11" s="24" t="s">
        <v>7874</v>
      </c>
      <c r="C11" s="24" t="s">
        <v>361</v>
      </c>
      <c r="D11" s="24" t="s">
        <v>438</v>
      </c>
      <c r="E11" s="24">
        <v>133</v>
      </c>
      <c r="F11" s="24" t="s">
        <v>8389</v>
      </c>
      <c r="G11" s="24" t="s">
        <v>7875</v>
      </c>
      <c r="H11" s="24" t="s">
        <v>7870</v>
      </c>
    </row>
    <row r="12" spans="1:8" ht="38.25">
      <c r="A12" s="24">
        <v>4</v>
      </c>
      <c r="B12" s="24" t="s">
        <v>7876</v>
      </c>
      <c r="C12" s="24" t="s">
        <v>361</v>
      </c>
      <c r="D12" s="24" t="s">
        <v>438</v>
      </c>
      <c r="E12" s="24">
        <v>15.3</v>
      </c>
      <c r="F12" s="24" t="s">
        <v>7877</v>
      </c>
      <c r="G12" s="24" t="s">
        <v>7878</v>
      </c>
      <c r="H12" s="24" t="s">
        <v>7870</v>
      </c>
    </row>
    <row r="13" spans="1:8" ht="25.5">
      <c r="A13" s="24">
        <v>5</v>
      </c>
      <c r="B13" s="24" t="s">
        <v>7879</v>
      </c>
      <c r="C13" s="24" t="s">
        <v>361</v>
      </c>
      <c r="D13" s="24" t="s">
        <v>438</v>
      </c>
      <c r="E13" s="24">
        <v>3491</v>
      </c>
      <c r="F13" s="24" t="s">
        <v>7880</v>
      </c>
      <c r="G13" s="24" t="s">
        <v>7881</v>
      </c>
      <c r="H13" s="24" t="s">
        <v>7882</v>
      </c>
    </row>
    <row r="14" spans="1:8" ht="25.5">
      <c r="A14" s="24">
        <v>6</v>
      </c>
      <c r="B14" s="24" t="s">
        <v>7883</v>
      </c>
      <c r="C14" s="24" t="s">
        <v>361</v>
      </c>
      <c r="D14" s="24" t="s">
        <v>438</v>
      </c>
      <c r="E14" s="24">
        <v>15</v>
      </c>
      <c r="F14" s="24" t="s">
        <v>7884</v>
      </c>
      <c r="G14" s="24" t="s">
        <v>7885</v>
      </c>
      <c r="H14" s="24" t="s">
        <v>7870</v>
      </c>
    </row>
    <row r="15" spans="1:8" ht="25.5">
      <c r="A15" s="24">
        <v>7</v>
      </c>
      <c r="B15" s="24" t="s">
        <v>7886</v>
      </c>
      <c r="C15" s="24" t="s">
        <v>361</v>
      </c>
      <c r="D15" s="24" t="s">
        <v>438</v>
      </c>
      <c r="E15" s="24">
        <v>20.100000000000001</v>
      </c>
      <c r="F15" s="24" t="s">
        <v>7887</v>
      </c>
      <c r="G15" s="24" t="s">
        <v>7888</v>
      </c>
      <c r="H15" s="24" t="s">
        <v>7870</v>
      </c>
    </row>
    <row r="16" spans="1:8">
      <c r="A16" s="327"/>
      <c r="B16" s="327" t="s">
        <v>363</v>
      </c>
      <c r="C16" s="327">
        <v>7</v>
      </c>
      <c r="D16" s="327"/>
      <c r="E16" s="327">
        <f>SUM(E9:E15)</f>
        <v>3844.4</v>
      </c>
      <c r="F16" s="327"/>
      <c r="G16" s="327"/>
      <c r="H16" s="327"/>
    </row>
    <row r="17" spans="1:8" ht="25.5">
      <c r="A17" s="24">
        <v>1</v>
      </c>
      <c r="B17" s="24" t="s">
        <v>7889</v>
      </c>
      <c r="C17" s="24" t="s">
        <v>361</v>
      </c>
      <c r="D17" s="24" t="s">
        <v>592</v>
      </c>
      <c r="E17" s="24">
        <v>43.5</v>
      </c>
      <c r="F17" s="24" t="s">
        <v>7890</v>
      </c>
      <c r="G17" s="24" t="s">
        <v>7891</v>
      </c>
      <c r="H17" s="24" t="s">
        <v>7870</v>
      </c>
    </row>
    <row r="18" spans="1:8">
      <c r="A18" s="327"/>
      <c r="B18" s="327" t="s">
        <v>392</v>
      </c>
      <c r="C18" s="327">
        <v>1</v>
      </c>
      <c r="D18" s="327"/>
      <c r="E18" s="327">
        <f>SUM(E17)</f>
        <v>43.5</v>
      </c>
      <c r="F18" s="327"/>
      <c r="G18" s="327"/>
      <c r="H18" s="327"/>
    </row>
    <row r="19" spans="1:8" ht="25.5">
      <c r="A19" s="24">
        <v>1</v>
      </c>
      <c r="B19" s="24" t="s">
        <v>7892</v>
      </c>
      <c r="C19" s="24" t="s">
        <v>361</v>
      </c>
      <c r="D19" s="24" t="s">
        <v>407</v>
      </c>
      <c r="E19" s="24">
        <v>362.3</v>
      </c>
      <c r="F19" s="24" t="s">
        <v>7893</v>
      </c>
      <c r="G19" s="24" t="s">
        <v>7894</v>
      </c>
      <c r="H19" s="24" t="s">
        <v>7895</v>
      </c>
    </row>
    <row r="20" spans="1:8" ht="25.5">
      <c r="A20" s="24">
        <v>2</v>
      </c>
      <c r="B20" s="24" t="s">
        <v>7896</v>
      </c>
      <c r="C20" s="24" t="s">
        <v>361</v>
      </c>
      <c r="D20" s="24" t="s">
        <v>407</v>
      </c>
      <c r="E20" s="24">
        <v>25.2</v>
      </c>
      <c r="F20" s="24" t="s">
        <v>7897</v>
      </c>
      <c r="G20" s="24" t="s">
        <v>7888</v>
      </c>
      <c r="H20" s="24" t="s">
        <v>7870</v>
      </c>
    </row>
    <row r="21" spans="1:8" ht="51">
      <c r="A21" s="24">
        <v>3</v>
      </c>
      <c r="B21" s="24" t="s">
        <v>7898</v>
      </c>
      <c r="C21" s="24" t="s">
        <v>361</v>
      </c>
      <c r="D21" s="24" t="s">
        <v>407</v>
      </c>
      <c r="E21" s="24">
        <v>15</v>
      </c>
      <c r="F21" s="24" t="s">
        <v>7899</v>
      </c>
      <c r="G21" s="24" t="s">
        <v>7900</v>
      </c>
      <c r="H21" s="24" t="s">
        <v>7901</v>
      </c>
    </row>
    <row r="22" spans="1:8" ht="25.5">
      <c r="A22" s="24">
        <v>4</v>
      </c>
      <c r="B22" s="24" t="s">
        <v>7902</v>
      </c>
      <c r="C22" s="24" t="s">
        <v>361</v>
      </c>
      <c r="D22" s="24" t="s">
        <v>407</v>
      </c>
      <c r="E22" s="24">
        <v>50.7</v>
      </c>
      <c r="F22" s="24" t="s">
        <v>7903</v>
      </c>
      <c r="G22" s="24" t="s">
        <v>7904</v>
      </c>
      <c r="H22" s="24" t="s">
        <v>7870</v>
      </c>
    </row>
    <row r="23" spans="1:8" ht="25.5">
      <c r="A23" s="24">
        <v>5</v>
      </c>
      <c r="B23" s="24" t="s">
        <v>7905</v>
      </c>
      <c r="C23" s="24" t="s">
        <v>361</v>
      </c>
      <c r="D23" s="24" t="s">
        <v>407</v>
      </c>
      <c r="E23" s="24">
        <v>130.69999999999999</v>
      </c>
      <c r="F23" s="24" t="s">
        <v>7906</v>
      </c>
      <c r="G23" s="24" t="s">
        <v>7907</v>
      </c>
      <c r="H23" s="24" t="s">
        <v>7870</v>
      </c>
    </row>
    <row r="24" spans="1:8" ht="25.5">
      <c r="A24" s="24">
        <v>6</v>
      </c>
      <c r="B24" s="24" t="s">
        <v>7908</v>
      </c>
      <c r="C24" s="24" t="s">
        <v>361</v>
      </c>
      <c r="D24" s="24" t="s">
        <v>407</v>
      </c>
      <c r="E24" s="24">
        <v>13.3</v>
      </c>
      <c r="F24" s="24" t="s">
        <v>7909</v>
      </c>
      <c r="G24" s="24" t="s">
        <v>7910</v>
      </c>
      <c r="H24" s="24" t="s">
        <v>7895</v>
      </c>
    </row>
    <row r="25" spans="1:8" ht="25.5">
      <c r="A25" s="24">
        <v>7</v>
      </c>
      <c r="B25" s="24" t="s">
        <v>7911</v>
      </c>
      <c r="C25" s="24" t="s">
        <v>361</v>
      </c>
      <c r="D25" s="24" t="s">
        <v>407</v>
      </c>
      <c r="E25" s="24">
        <v>70</v>
      </c>
      <c r="F25" s="24" t="s">
        <v>7912</v>
      </c>
      <c r="G25" s="24" t="s">
        <v>7913</v>
      </c>
      <c r="H25" s="24" t="s">
        <v>7870</v>
      </c>
    </row>
    <row r="26" spans="1:8" ht="25.5">
      <c r="A26" s="24">
        <v>8</v>
      </c>
      <c r="B26" s="24" t="s">
        <v>7914</v>
      </c>
      <c r="C26" s="24" t="s">
        <v>361</v>
      </c>
      <c r="D26" s="24" t="s">
        <v>407</v>
      </c>
      <c r="E26" s="24">
        <v>36</v>
      </c>
      <c r="F26" s="24" t="s">
        <v>7915</v>
      </c>
      <c r="G26" s="24" t="s">
        <v>7916</v>
      </c>
      <c r="H26" s="24" t="s">
        <v>7901</v>
      </c>
    </row>
    <row r="27" spans="1:8" ht="25.5">
      <c r="A27" s="24">
        <v>9</v>
      </c>
      <c r="B27" s="24" t="s">
        <v>7917</v>
      </c>
      <c r="C27" s="24" t="s">
        <v>361</v>
      </c>
      <c r="D27" s="24" t="s">
        <v>407</v>
      </c>
      <c r="E27" s="24">
        <v>38.299999999999997</v>
      </c>
      <c r="F27" s="24" t="s">
        <v>7918</v>
      </c>
      <c r="G27" s="24" t="s">
        <v>7919</v>
      </c>
      <c r="H27" s="24" t="s">
        <v>7870</v>
      </c>
    </row>
    <row r="28" spans="1:8">
      <c r="A28" s="327"/>
      <c r="B28" s="327" t="s">
        <v>365</v>
      </c>
      <c r="C28" s="327">
        <v>9</v>
      </c>
      <c r="D28" s="327"/>
      <c r="E28" s="327">
        <f>SUM(E19:E27)</f>
        <v>741.49999999999989</v>
      </c>
      <c r="F28" s="327"/>
      <c r="G28" s="327"/>
      <c r="H28" s="327"/>
    </row>
    <row r="29" spans="1:8" ht="25.5">
      <c r="A29" s="24">
        <v>1</v>
      </c>
      <c r="B29" s="24" t="s">
        <v>7920</v>
      </c>
      <c r="C29" s="24"/>
      <c r="D29" s="24" t="s">
        <v>3750</v>
      </c>
      <c r="E29" s="24">
        <v>385.6</v>
      </c>
      <c r="F29" s="24" t="s">
        <v>7921</v>
      </c>
      <c r="G29" s="24" t="s">
        <v>7922</v>
      </c>
      <c r="H29" s="24" t="s">
        <v>7870</v>
      </c>
    </row>
    <row r="30" spans="1:8" ht="25.5">
      <c r="A30" s="24">
        <v>2</v>
      </c>
      <c r="B30" s="24" t="s">
        <v>7923</v>
      </c>
      <c r="C30" s="24"/>
      <c r="D30" s="24" t="s">
        <v>3750</v>
      </c>
      <c r="E30" s="24">
        <v>118</v>
      </c>
      <c r="F30" s="24" t="s">
        <v>7924</v>
      </c>
      <c r="G30" s="24" t="s">
        <v>7925</v>
      </c>
      <c r="H30" s="24" t="s">
        <v>7926</v>
      </c>
    </row>
    <row r="31" spans="1:8">
      <c r="A31" s="327"/>
      <c r="B31" s="327" t="s">
        <v>368</v>
      </c>
      <c r="C31" s="327">
        <v>2</v>
      </c>
      <c r="D31" s="327"/>
      <c r="E31" s="327">
        <f>SUM(E29:E30)</f>
        <v>503.6</v>
      </c>
      <c r="F31" s="327"/>
      <c r="G31" s="327"/>
      <c r="H31" s="327"/>
    </row>
    <row r="32" spans="1:8" ht="25.5">
      <c r="A32" s="24">
        <v>1</v>
      </c>
      <c r="B32" s="24" t="s">
        <v>7927</v>
      </c>
      <c r="C32" s="24"/>
      <c r="D32" s="24" t="s">
        <v>3737</v>
      </c>
      <c r="E32" s="24">
        <v>27</v>
      </c>
      <c r="F32" s="24" t="s">
        <v>7928</v>
      </c>
      <c r="G32" s="24" t="s">
        <v>7929</v>
      </c>
      <c r="H32" s="24" t="s">
        <v>7895</v>
      </c>
    </row>
    <row r="33" spans="1:8">
      <c r="A33" s="327"/>
      <c r="B33" s="327" t="s">
        <v>449</v>
      </c>
      <c r="C33" s="327">
        <v>1</v>
      </c>
      <c r="D33" s="327"/>
      <c r="E33" s="327">
        <f>SUM(E32)</f>
        <v>27</v>
      </c>
      <c r="F33" s="327"/>
      <c r="G33" s="327"/>
      <c r="H33" s="327"/>
    </row>
    <row r="34" spans="1:8" ht="38.25">
      <c r="A34" s="24">
        <v>1</v>
      </c>
      <c r="B34" s="24" t="s">
        <v>7930</v>
      </c>
      <c r="C34" s="24"/>
      <c r="D34" s="24" t="s">
        <v>3753</v>
      </c>
      <c r="E34" s="24">
        <v>568</v>
      </c>
      <c r="F34" s="24" t="s">
        <v>7931</v>
      </c>
      <c r="G34" s="24" t="s">
        <v>7932</v>
      </c>
      <c r="H34" s="24" t="s">
        <v>7870</v>
      </c>
    </row>
    <row r="35" spans="1:8">
      <c r="A35" s="327"/>
      <c r="B35" s="327" t="s">
        <v>370</v>
      </c>
      <c r="C35" s="327">
        <v>1</v>
      </c>
      <c r="D35" s="327"/>
      <c r="E35" s="327">
        <f>SUM(E34)</f>
        <v>568</v>
      </c>
      <c r="F35" s="327"/>
      <c r="G35" s="327"/>
      <c r="H35" s="327"/>
    </row>
    <row r="36" spans="1:8" ht="25.5">
      <c r="A36" s="326"/>
      <c r="B36" s="326" t="s">
        <v>464</v>
      </c>
      <c r="C36" s="326">
        <f>C35+C33+C31+C28+C18+C16</f>
        <v>21</v>
      </c>
      <c r="D36" s="326"/>
      <c r="E36" s="326">
        <f>E35+E33+E31+E28+E18+E16</f>
        <v>5728</v>
      </c>
      <c r="F36" s="326"/>
      <c r="G36" s="326"/>
      <c r="H36" s="326"/>
    </row>
    <row r="37" spans="1:8" ht="25.5">
      <c r="A37" s="24">
        <v>1</v>
      </c>
      <c r="B37" s="24" t="s">
        <v>7933</v>
      </c>
      <c r="C37" s="24" t="s">
        <v>373</v>
      </c>
      <c r="D37" s="24" t="s">
        <v>374</v>
      </c>
      <c r="E37" s="24">
        <v>7.1</v>
      </c>
      <c r="F37" s="24" t="s">
        <v>7934</v>
      </c>
      <c r="G37" s="24" t="s">
        <v>7881</v>
      </c>
      <c r="H37" s="24" t="s">
        <v>7901</v>
      </c>
    </row>
    <row r="38" spans="1:8">
      <c r="A38" s="327"/>
      <c r="B38" s="327" t="s">
        <v>375</v>
      </c>
      <c r="C38" s="327">
        <v>1</v>
      </c>
      <c r="D38" s="327"/>
      <c r="E38" s="327">
        <f>SUM(E37)</f>
        <v>7.1</v>
      </c>
      <c r="F38" s="327"/>
      <c r="G38" s="327"/>
      <c r="H38" s="327"/>
    </row>
    <row r="39" spans="1:8" ht="25.5">
      <c r="A39" s="24">
        <v>1</v>
      </c>
      <c r="B39" s="24" t="s">
        <v>7935</v>
      </c>
      <c r="C39" s="24"/>
      <c r="D39" s="24" t="s">
        <v>378</v>
      </c>
      <c r="E39" s="24">
        <v>2</v>
      </c>
      <c r="F39" s="24" t="s">
        <v>7936</v>
      </c>
      <c r="G39" s="24" t="s">
        <v>7881</v>
      </c>
      <c r="H39" s="24" t="s">
        <v>7937</v>
      </c>
    </row>
    <row r="40" spans="1:8">
      <c r="A40" s="327"/>
      <c r="B40" s="327" t="s">
        <v>379</v>
      </c>
      <c r="C40" s="327">
        <v>1</v>
      </c>
      <c r="D40" s="327"/>
      <c r="E40" s="327">
        <f>SUM(E39)</f>
        <v>2</v>
      </c>
      <c r="F40" s="327"/>
      <c r="G40" s="327"/>
      <c r="H40" s="327"/>
    </row>
    <row r="41" spans="1:8" ht="25.5">
      <c r="A41" s="326"/>
      <c r="B41" s="326" t="s">
        <v>2129</v>
      </c>
      <c r="C41" s="326">
        <f>C40+C38</f>
        <v>2</v>
      </c>
      <c r="D41" s="326"/>
      <c r="E41" s="326">
        <f>E40+E38</f>
        <v>9.1</v>
      </c>
      <c r="F41" s="326"/>
      <c r="G41" s="326"/>
      <c r="H41" s="326"/>
    </row>
    <row r="42" spans="1:8" ht="51">
      <c r="A42" s="24">
        <v>1</v>
      </c>
      <c r="B42" s="24" t="s">
        <v>7938</v>
      </c>
      <c r="C42" s="24" t="s">
        <v>467</v>
      </c>
      <c r="D42" s="6"/>
      <c r="E42" s="24">
        <v>53.7</v>
      </c>
      <c r="F42" s="24" t="s">
        <v>7939</v>
      </c>
      <c r="G42" s="24" t="s">
        <v>7940</v>
      </c>
      <c r="H42" s="24" t="s">
        <v>7941</v>
      </c>
    </row>
    <row r="43" spans="1:8" ht="51">
      <c r="A43" s="24">
        <v>2</v>
      </c>
      <c r="B43" s="24" t="s">
        <v>7942</v>
      </c>
      <c r="C43" s="24" t="s">
        <v>467</v>
      </c>
      <c r="D43" s="6"/>
      <c r="E43" s="24">
        <v>10</v>
      </c>
      <c r="F43" s="24" t="s">
        <v>7943</v>
      </c>
      <c r="G43" s="24" t="s">
        <v>7944</v>
      </c>
      <c r="H43" s="24" t="s">
        <v>7945</v>
      </c>
    </row>
    <row r="44" spans="1:8" ht="25.5">
      <c r="A44" s="326"/>
      <c r="B44" s="326" t="s">
        <v>2130</v>
      </c>
      <c r="C44" s="326">
        <v>2</v>
      </c>
      <c r="D44" s="326"/>
      <c r="E44" s="326">
        <f>SUM(E42:E43)</f>
        <v>63.7</v>
      </c>
      <c r="F44" s="326"/>
      <c r="G44" s="326"/>
      <c r="H44" s="326"/>
    </row>
    <row r="45" spans="1:8" ht="51">
      <c r="A45" s="24">
        <v>1</v>
      </c>
      <c r="B45" s="24" t="s">
        <v>7946</v>
      </c>
      <c r="C45" s="24" t="s">
        <v>1077</v>
      </c>
      <c r="E45" s="24">
        <v>109</v>
      </c>
      <c r="F45" s="24" t="s">
        <v>7947</v>
      </c>
      <c r="G45" s="24" t="s">
        <v>7900</v>
      </c>
      <c r="H45" s="24" t="s">
        <v>7941</v>
      </c>
    </row>
    <row r="46" spans="1:8" ht="25.5">
      <c r="A46" s="326"/>
      <c r="B46" s="326" t="s">
        <v>6923</v>
      </c>
      <c r="C46" s="326">
        <v>1</v>
      </c>
      <c r="D46" s="326"/>
      <c r="E46" s="326">
        <f>SUM(E45)</f>
        <v>109</v>
      </c>
      <c r="F46" s="326"/>
      <c r="G46" s="326"/>
      <c r="H46" s="326"/>
    </row>
    <row r="47" spans="1:8" ht="25.5">
      <c r="A47" s="329"/>
      <c r="B47" s="329" t="s">
        <v>388</v>
      </c>
      <c r="C47" s="329">
        <f>C46+C44+C41+C36</f>
        <v>26</v>
      </c>
      <c r="D47" s="329"/>
      <c r="E47" s="329">
        <f>E46+E44+E41+E36</f>
        <v>5909.8</v>
      </c>
      <c r="F47" s="329"/>
      <c r="G47" s="329"/>
      <c r="H47" s="329"/>
    </row>
    <row r="48" spans="1:8">
      <c r="A48" s="369" t="s">
        <v>2932</v>
      </c>
      <c r="B48" s="369"/>
      <c r="C48" s="369"/>
      <c r="D48" s="369"/>
      <c r="E48" s="369"/>
      <c r="F48" s="369"/>
      <c r="G48" s="369"/>
      <c r="H48" s="369"/>
    </row>
    <row r="49" spans="1:9" ht="38.25">
      <c r="A49" s="24">
        <v>1</v>
      </c>
      <c r="B49" s="24" t="s">
        <v>7948</v>
      </c>
      <c r="C49" s="24" t="s">
        <v>491</v>
      </c>
      <c r="D49" s="6"/>
      <c r="E49" s="24">
        <v>17530.7</v>
      </c>
      <c r="F49" s="24" t="s">
        <v>5783</v>
      </c>
      <c r="G49" s="24" t="s">
        <v>7949</v>
      </c>
      <c r="H49" s="24" t="s">
        <v>7950</v>
      </c>
    </row>
    <row r="50" spans="1:9" ht="38.25">
      <c r="A50" s="24">
        <v>2</v>
      </c>
      <c r="B50" s="24" t="s">
        <v>7951</v>
      </c>
      <c r="C50" s="24" t="s">
        <v>491</v>
      </c>
      <c r="D50" s="6"/>
      <c r="E50" s="24">
        <v>60320</v>
      </c>
      <c r="F50" s="24" t="s">
        <v>7952</v>
      </c>
      <c r="G50" s="24" t="s">
        <v>7949</v>
      </c>
      <c r="H50" s="24" t="s">
        <v>7953</v>
      </c>
    </row>
    <row r="51" spans="1:9">
      <c r="A51" s="326"/>
      <c r="B51" s="326" t="s">
        <v>390</v>
      </c>
      <c r="C51" s="326">
        <v>2</v>
      </c>
      <c r="D51" s="326"/>
      <c r="E51" s="326">
        <f>SUM(E49:E50)</f>
        <v>77850.7</v>
      </c>
      <c r="F51" s="326"/>
      <c r="G51" s="326"/>
      <c r="H51" s="326"/>
      <c r="I51" s="28"/>
    </row>
    <row r="52" spans="1:9" ht="38.25">
      <c r="A52" s="24">
        <v>1</v>
      </c>
      <c r="B52" s="24" t="s">
        <v>7954</v>
      </c>
      <c r="C52" s="24" t="s">
        <v>361</v>
      </c>
      <c r="D52" s="24" t="s">
        <v>438</v>
      </c>
      <c r="E52" s="24">
        <v>21.8</v>
      </c>
      <c r="F52" s="24" t="s">
        <v>7955</v>
      </c>
      <c r="G52" s="24" t="s">
        <v>7910</v>
      </c>
      <c r="H52" s="24" t="s">
        <v>7956</v>
      </c>
    </row>
    <row r="53" spans="1:9" ht="38.25">
      <c r="A53" s="24">
        <v>2</v>
      </c>
      <c r="B53" s="24" t="s">
        <v>7957</v>
      </c>
      <c r="C53" s="24" t="s">
        <v>361</v>
      </c>
      <c r="D53" s="24" t="s">
        <v>438</v>
      </c>
      <c r="E53" s="24">
        <v>78</v>
      </c>
      <c r="F53" s="24" t="s">
        <v>7958</v>
      </c>
      <c r="G53" s="24" t="s">
        <v>7888</v>
      </c>
      <c r="H53" s="24" t="s">
        <v>7959</v>
      </c>
    </row>
    <row r="54" spans="1:9" ht="38.25">
      <c r="A54" s="24">
        <v>3</v>
      </c>
      <c r="B54" s="24" t="s">
        <v>7960</v>
      </c>
      <c r="C54" s="24" t="s">
        <v>361</v>
      </c>
      <c r="D54" s="24" t="s">
        <v>438</v>
      </c>
      <c r="E54" s="24">
        <v>15</v>
      </c>
      <c r="F54" s="24" t="s">
        <v>7961</v>
      </c>
      <c r="G54" s="24" t="s">
        <v>7962</v>
      </c>
      <c r="H54" s="24" t="s">
        <v>7963</v>
      </c>
    </row>
    <row r="55" spans="1:9" ht="38.25">
      <c r="A55" s="24">
        <v>4</v>
      </c>
      <c r="B55" s="24" t="s">
        <v>7964</v>
      </c>
      <c r="C55" s="24" t="s">
        <v>361</v>
      </c>
      <c r="D55" s="24" t="s">
        <v>438</v>
      </c>
      <c r="E55" s="24">
        <v>1</v>
      </c>
      <c r="F55" s="24" t="s">
        <v>7965</v>
      </c>
      <c r="G55" s="24" t="s">
        <v>7966</v>
      </c>
      <c r="H55" s="24" t="s">
        <v>7967</v>
      </c>
    </row>
    <row r="56" spans="1:9" ht="38.25">
      <c r="A56" s="24">
        <v>5</v>
      </c>
      <c r="B56" s="24" t="s">
        <v>7968</v>
      </c>
      <c r="C56" s="24" t="s">
        <v>361</v>
      </c>
      <c r="D56" s="24" t="s">
        <v>438</v>
      </c>
      <c r="E56" s="24">
        <v>2.5</v>
      </c>
      <c r="F56" s="24" t="s">
        <v>7969</v>
      </c>
      <c r="G56" s="24" t="s">
        <v>7970</v>
      </c>
      <c r="H56" s="24" t="s">
        <v>7971</v>
      </c>
    </row>
    <row r="57" spans="1:9" ht="38.25">
      <c r="A57" s="24">
        <v>6</v>
      </c>
      <c r="B57" s="24" t="s">
        <v>7972</v>
      </c>
      <c r="C57" s="24" t="s">
        <v>361</v>
      </c>
      <c r="D57" s="24" t="s">
        <v>438</v>
      </c>
      <c r="E57" s="24">
        <v>18.600000000000001</v>
      </c>
      <c r="F57" s="24" t="s">
        <v>7973</v>
      </c>
      <c r="G57" s="24" t="s">
        <v>7974</v>
      </c>
      <c r="H57" s="24" t="s">
        <v>7975</v>
      </c>
    </row>
    <row r="58" spans="1:9" ht="38.25">
      <c r="A58" s="24">
        <v>7</v>
      </c>
      <c r="B58" s="24" t="s">
        <v>7976</v>
      </c>
      <c r="C58" s="24" t="s">
        <v>361</v>
      </c>
      <c r="D58" s="24" t="s">
        <v>438</v>
      </c>
      <c r="E58" s="24">
        <v>50</v>
      </c>
      <c r="F58" s="24" t="s">
        <v>7977</v>
      </c>
      <c r="G58" s="24" t="s">
        <v>7978</v>
      </c>
      <c r="H58" s="24" t="s">
        <v>7963</v>
      </c>
    </row>
    <row r="59" spans="1:9" ht="38.25">
      <c r="A59" s="24">
        <v>8</v>
      </c>
      <c r="B59" s="24" t="s">
        <v>7979</v>
      </c>
      <c r="C59" s="24" t="s">
        <v>361</v>
      </c>
      <c r="D59" s="24" t="s">
        <v>438</v>
      </c>
      <c r="E59" s="24">
        <v>30.6</v>
      </c>
      <c r="F59" s="24" t="s">
        <v>7980</v>
      </c>
      <c r="G59" s="24" t="s">
        <v>7910</v>
      </c>
      <c r="H59" s="24" t="s">
        <v>7981</v>
      </c>
    </row>
    <row r="60" spans="1:9" ht="38.25">
      <c r="A60" s="24">
        <v>9</v>
      </c>
      <c r="B60" s="24" t="s">
        <v>7982</v>
      </c>
      <c r="C60" s="24" t="s">
        <v>361</v>
      </c>
      <c r="D60" s="24" t="s">
        <v>438</v>
      </c>
      <c r="E60" s="24">
        <v>15</v>
      </c>
      <c r="F60" s="24" t="s">
        <v>7983</v>
      </c>
      <c r="G60" s="24" t="s">
        <v>7894</v>
      </c>
      <c r="H60" s="24" t="s">
        <v>7984</v>
      </c>
    </row>
    <row r="61" spans="1:9" ht="89.25">
      <c r="A61" s="24">
        <v>10</v>
      </c>
      <c r="B61" s="24" t="s">
        <v>7985</v>
      </c>
      <c r="C61" s="24" t="s">
        <v>361</v>
      </c>
      <c r="D61" s="24" t="s">
        <v>438</v>
      </c>
      <c r="E61" s="24">
        <v>250</v>
      </c>
      <c r="F61" s="24" t="s">
        <v>7986</v>
      </c>
      <c r="G61" s="24" t="s">
        <v>8390</v>
      </c>
      <c r="H61" s="24" t="s">
        <v>7987</v>
      </c>
    </row>
    <row r="62" spans="1:9" ht="38.25">
      <c r="A62" s="24">
        <v>11</v>
      </c>
      <c r="B62" s="24" t="s">
        <v>7988</v>
      </c>
      <c r="C62" s="24" t="s">
        <v>361</v>
      </c>
      <c r="D62" s="24" t="s">
        <v>438</v>
      </c>
      <c r="E62" s="24">
        <v>114</v>
      </c>
      <c r="F62" s="24" t="s">
        <v>7989</v>
      </c>
      <c r="G62" s="24" t="s">
        <v>7916</v>
      </c>
      <c r="H62" s="24" t="s">
        <v>7990</v>
      </c>
    </row>
    <row r="63" spans="1:9" ht="38.25">
      <c r="A63" s="24">
        <v>12</v>
      </c>
      <c r="B63" s="24" t="s">
        <v>7991</v>
      </c>
      <c r="C63" s="24" t="s">
        <v>361</v>
      </c>
      <c r="D63" s="24" t="s">
        <v>438</v>
      </c>
      <c r="E63" s="24">
        <v>50</v>
      </c>
      <c r="F63" s="24" t="s">
        <v>7992</v>
      </c>
      <c r="G63" s="24" t="s">
        <v>7993</v>
      </c>
      <c r="H63" s="24" t="s">
        <v>7994</v>
      </c>
    </row>
    <row r="64" spans="1:9" ht="38.25">
      <c r="A64" s="24">
        <v>13</v>
      </c>
      <c r="B64" s="24" t="s">
        <v>7995</v>
      </c>
      <c r="C64" s="24" t="s">
        <v>361</v>
      </c>
      <c r="D64" s="24" t="s">
        <v>438</v>
      </c>
      <c r="E64" s="24">
        <v>70</v>
      </c>
      <c r="F64" s="24" t="s">
        <v>7996</v>
      </c>
      <c r="G64" s="24" t="s">
        <v>7997</v>
      </c>
      <c r="H64" s="24" t="s">
        <v>7998</v>
      </c>
    </row>
    <row r="65" spans="1:8" ht="38.25">
      <c r="A65" s="24">
        <v>14</v>
      </c>
      <c r="B65" s="24" t="s">
        <v>7999</v>
      </c>
      <c r="C65" s="24" t="s">
        <v>361</v>
      </c>
      <c r="D65" s="24" t="s">
        <v>438</v>
      </c>
      <c r="E65" s="24">
        <v>35</v>
      </c>
      <c r="F65" s="24" t="s">
        <v>8000</v>
      </c>
      <c r="G65" s="24" t="s">
        <v>7891</v>
      </c>
      <c r="H65" s="24" t="s">
        <v>8001</v>
      </c>
    </row>
    <row r="66" spans="1:8" ht="38.25">
      <c r="A66" s="24">
        <v>15</v>
      </c>
      <c r="B66" s="24" t="s">
        <v>8002</v>
      </c>
      <c r="C66" s="24" t="s">
        <v>361</v>
      </c>
      <c r="D66" s="24" t="s">
        <v>438</v>
      </c>
      <c r="E66" s="24">
        <v>50</v>
      </c>
      <c r="F66" s="24" t="s">
        <v>8003</v>
      </c>
      <c r="G66" s="24" t="s">
        <v>7997</v>
      </c>
      <c r="H66" s="24" t="s">
        <v>7959</v>
      </c>
    </row>
    <row r="67" spans="1:8" ht="38.25">
      <c r="A67" s="24">
        <v>16</v>
      </c>
      <c r="B67" s="24" t="s">
        <v>8004</v>
      </c>
      <c r="C67" s="24" t="s">
        <v>361</v>
      </c>
      <c r="D67" s="24" t="s">
        <v>438</v>
      </c>
      <c r="E67" s="24">
        <v>25.3</v>
      </c>
      <c r="F67" s="24" t="s">
        <v>8005</v>
      </c>
      <c r="G67" s="24" t="s">
        <v>8006</v>
      </c>
      <c r="H67" s="24" t="s">
        <v>7975</v>
      </c>
    </row>
    <row r="68" spans="1:8" ht="38.25">
      <c r="A68" s="24">
        <v>17</v>
      </c>
      <c r="B68" s="24" t="s">
        <v>8007</v>
      </c>
      <c r="C68" s="24" t="s">
        <v>361</v>
      </c>
      <c r="D68" s="24" t="s">
        <v>438</v>
      </c>
      <c r="E68" s="24">
        <v>100</v>
      </c>
      <c r="F68" s="24" t="s">
        <v>8008</v>
      </c>
      <c r="G68" s="24" t="s">
        <v>7916</v>
      </c>
      <c r="H68" s="24" t="s">
        <v>8009</v>
      </c>
    </row>
    <row r="69" spans="1:8" ht="38.25">
      <c r="A69" s="24">
        <v>18</v>
      </c>
      <c r="B69" s="24" t="s">
        <v>8010</v>
      </c>
      <c r="C69" s="24" t="s">
        <v>361</v>
      </c>
      <c r="D69" s="24" t="s">
        <v>438</v>
      </c>
      <c r="E69" s="24">
        <v>8.1</v>
      </c>
      <c r="F69" s="24" t="s">
        <v>8011</v>
      </c>
      <c r="G69" s="24" t="s">
        <v>7932</v>
      </c>
      <c r="H69" s="24" t="s">
        <v>7990</v>
      </c>
    </row>
    <row r="70" spans="1:8" ht="38.25">
      <c r="A70" s="24">
        <v>19</v>
      </c>
      <c r="B70" s="24" t="s">
        <v>8012</v>
      </c>
      <c r="C70" s="24" t="s">
        <v>361</v>
      </c>
      <c r="D70" s="24" t="s">
        <v>438</v>
      </c>
      <c r="E70" s="24">
        <v>57.4</v>
      </c>
      <c r="F70" s="24" t="s">
        <v>8013</v>
      </c>
      <c r="G70" s="24" t="s">
        <v>7925</v>
      </c>
      <c r="H70" s="24" t="s">
        <v>7963</v>
      </c>
    </row>
    <row r="71" spans="1:8" ht="38.25">
      <c r="A71" s="24">
        <v>20</v>
      </c>
      <c r="B71" s="24" t="s">
        <v>8014</v>
      </c>
      <c r="C71" s="24" t="s">
        <v>361</v>
      </c>
      <c r="D71" s="24" t="s">
        <v>438</v>
      </c>
      <c r="E71" s="24">
        <v>40</v>
      </c>
      <c r="F71" s="24" t="s">
        <v>8015</v>
      </c>
      <c r="G71" s="24" t="s">
        <v>7891</v>
      </c>
      <c r="H71" s="24" t="s">
        <v>7959</v>
      </c>
    </row>
    <row r="72" spans="1:8" ht="38.25">
      <c r="A72" s="24">
        <v>21</v>
      </c>
      <c r="B72" s="24" t="s">
        <v>8016</v>
      </c>
      <c r="C72" s="24" t="s">
        <v>361</v>
      </c>
      <c r="D72" s="24" t="s">
        <v>438</v>
      </c>
      <c r="E72" s="24">
        <v>10</v>
      </c>
      <c r="F72" s="24" t="s">
        <v>8017</v>
      </c>
      <c r="G72" s="24" t="s">
        <v>8018</v>
      </c>
      <c r="H72" s="24" t="s">
        <v>8001</v>
      </c>
    </row>
    <row r="73" spans="1:8" ht="38.25">
      <c r="A73" s="24">
        <v>22</v>
      </c>
      <c r="B73" s="24" t="s">
        <v>8019</v>
      </c>
      <c r="C73" s="24" t="s">
        <v>361</v>
      </c>
      <c r="D73" s="24" t="s">
        <v>438</v>
      </c>
      <c r="E73" s="24">
        <v>16.2</v>
      </c>
      <c r="F73" s="24" t="s">
        <v>8020</v>
      </c>
      <c r="G73" s="24" t="s">
        <v>7910</v>
      </c>
      <c r="H73" s="24" t="s">
        <v>7981</v>
      </c>
    </row>
    <row r="74" spans="1:8" ht="38.25">
      <c r="A74" s="24">
        <v>23</v>
      </c>
      <c r="B74" s="24" t="s">
        <v>8021</v>
      </c>
      <c r="C74" s="24" t="s">
        <v>361</v>
      </c>
      <c r="D74" s="24" t="s">
        <v>438</v>
      </c>
      <c r="E74" s="24">
        <v>71.5</v>
      </c>
      <c r="F74" s="24" t="s">
        <v>8391</v>
      </c>
      <c r="G74" s="24" t="s">
        <v>7913</v>
      </c>
      <c r="H74" s="24" t="s">
        <v>7959</v>
      </c>
    </row>
    <row r="75" spans="1:8" ht="38.25">
      <c r="A75" s="24">
        <v>24</v>
      </c>
      <c r="B75" s="24" t="s">
        <v>8022</v>
      </c>
      <c r="C75" s="24" t="s">
        <v>361</v>
      </c>
      <c r="D75" s="24" t="s">
        <v>438</v>
      </c>
      <c r="E75" s="24">
        <v>77.099999999999994</v>
      </c>
      <c r="F75" s="24" t="s">
        <v>8023</v>
      </c>
      <c r="G75" s="24" t="s">
        <v>7919</v>
      </c>
      <c r="H75" s="24" t="s">
        <v>8024</v>
      </c>
    </row>
    <row r="76" spans="1:8" ht="38.25">
      <c r="A76" s="24">
        <v>25</v>
      </c>
      <c r="B76" s="24" t="s">
        <v>8025</v>
      </c>
      <c r="C76" s="24" t="s">
        <v>361</v>
      </c>
      <c r="D76" s="24" t="s">
        <v>438</v>
      </c>
      <c r="E76" s="24">
        <v>26.4</v>
      </c>
      <c r="F76" s="24" t="s">
        <v>8023</v>
      </c>
      <c r="G76" s="24" t="s">
        <v>7919</v>
      </c>
      <c r="H76" s="24" t="s">
        <v>8024</v>
      </c>
    </row>
    <row r="77" spans="1:8" ht="38.25">
      <c r="A77" s="24">
        <v>26</v>
      </c>
      <c r="B77" s="24" t="s">
        <v>8026</v>
      </c>
      <c r="C77" s="24" t="s">
        <v>361</v>
      </c>
      <c r="D77" s="24" t="s">
        <v>438</v>
      </c>
      <c r="E77" s="24">
        <v>84.3</v>
      </c>
      <c r="F77" s="24" t="s">
        <v>8023</v>
      </c>
      <c r="G77" s="24" t="s">
        <v>7919</v>
      </c>
      <c r="H77" s="24" t="s">
        <v>8024</v>
      </c>
    </row>
    <row r="78" spans="1:8" ht="38.25">
      <c r="A78" s="24">
        <v>27</v>
      </c>
      <c r="B78" s="24" t="s">
        <v>8027</v>
      </c>
      <c r="C78" s="24" t="s">
        <v>361</v>
      </c>
      <c r="D78" s="24" t="s">
        <v>434</v>
      </c>
      <c r="E78" s="24">
        <v>30</v>
      </c>
      <c r="F78" s="24" t="s">
        <v>8392</v>
      </c>
      <c r="G78" s="24" t="s">
        <v>8393</v>
      </c>
      <c r="H78" s="24" t="s">
        <v>8029</v>
      </c>
    </row>
    <row r="79" spans="1:8" ht="38.25">
      <c r="A79" s="24">
        <v>28</v>
      </c>
      <c r="B79" s="24" t="s">
        <v>8030</v>
      </c>
      <c r="C79" s="24" t="s">
        <v>361</v>
      </c>
      <c r="D79" s="24" t="s">
        <v>438</v>
      </c>
      <c r="E79" s="24">
        <v>17</v>
      </c>
      <c r="F79" s="24" t="s">
        <v>8394</v>
      </c>
      <c r="G79" s="24" t="s">
        <v>7894</v>
      </c>
      <c r="H79" s="24" t="s">
        <v>8031</v>
      </c>
    </row>
    <row r="80" spans="1:8" ht="38.25">
      <c r="A80" s="24">
        <v>29</v>
      </c>
      <c r="B80" s="24" t="s">
        <v>8032</v>
      </c>
      <c r="C80" s="24" t="s">
        <v>361</v>
      </c>
      <c r="D80" s="24" t="s">
        <v>438</v>
      </c>
      <c r="E80" s="24">
        <v>30</v>
      </c>
      <c r="F80" s="24" t="s">
        <v>8395</v>
      </c>
      <c r="G80" s="24" t="s">
        <v>8033</v>
      </c>
      <c r="H80" s="24" t="s">
        <v>8031</v>
      </c>
    </row>
    <row r="81" spans="1:8" ht="38.25">
      <c r="A81" s="24">
        <v>30</v>
      </c>
      <c r="B81" s="24" t="s">
        <v>8034</v>
      </c>
      <c r="C81" s="24" t="s">
        <v>361</v>
      </c>
      <c r="D81" s="24" t="s">
        <v>438</v>
      </c>
      <c r="E81" s="24">
        <v>3717</v>
      </c>
      <c r="F81" s="24" t="s">
        <v>8396</v>
      </c>
      <c r="G81" s="24" t="s">
        <v>8035</v>
      </c>
      <c r="H81" s="24" t="s">
        <v>8036</v>
      </c>
    </row>
    <row r="82" spans="1:8" ht="38.25">
      <c r="A82" s="24">
        <v>31</v>
      </c>
      <c r="B82" s="24" t="s">
        <v>8037</v>
      </c>
      <c r="C82" s="24" t="s">
        <v>361</v>
      </c>
      <c r="D82" s="24" t="s">
        <v>438</v>
      </c>
      <c r="E82" s="24">
        <v>2948</v>
      </c>
      <c r="F82" s="24" t="s">
        <v>8038</v>
      </c>
      <c r="G82" s="24" t="s">
        <v>8039</v>
      </c>
      <c r="H82" s="24" t="s">
        <v>8036</v>
      </c>
    </row>
    <row r="83" spans="1:8" ht="38.25">
      <c r="A83" s="24">
        <v>32</v>
      </c>
      <c r="B83" s="24" t="s">
        <v>8040</v>
      </c>
      <c r="C83" s="24" t="s">
        <v>361</v>
      </c>
      <c r="D83" s="24" t="s">
        <v>438</v>
      </c>
      <c r="E83" s="24">
        <v>55</v>
      </c>
      <c r="F83" s="24" t="s">
        <v>8041</v>
      </c>
      <c r="G83" s="24" t="s">
        <v>7922</v>
      </c>
      <c r="H83" s="24" t="s">
        <v>8042</v>
      </c>
    </row>
    <row r="84" spans="1:8" ht="38.25">
      <c r="A84" s="24">
        <v>33</v>
      </c>
      <c r="B84" s="24" t="s">
        <v>8043</v>
      </c>
      <c r="C84" s="24" t="s">
        <v>361</v>
      </c>
      <c r="D84" s="24" t="s">
        <v>438</v>
      </c>
      <c r="E84" s="24">
        <v>57</v>
      </c>
      <c r="F84" s="24" t="s">
        <v>8397</v>
      </c>
      <c r="G84" s="24" t="s">
        <v>7888</v>
      </c>
      <c r="H84" s="24" t="s">
        <v>8045</v>
      </c>
    </row>
    <row r="85" spans="1:8" ht="38.25">
      <c r="A85" s="24">
        <v>34</v>
      </c>
      <c r="B85" s="24" t="s">
        <v>8046</v>
      </c>
      <c r="C85" s="24" t="s">
        <v>361</v>
      </c>
      <c r="D85" s="24" t="s">
        <v>438</v>
      </c>
      <c r="E85" s="24">
        <v>5</v>
      </c>
      <c r="F85" s="24" t="s">
        <v>8047</v>
      </c>
      <c r="G85" s="24" t="s">
        <v>7869</v>
      </c>
      <c r="H85" s="24" t="s">
        <v>8048</v>
      </c>
    </row>
    <row r="86" spans="1:8" ht="38.25">
      <c r="A86" s="24">
        <v>35</v>
      </c>
      <c r="B86" s="24" t="s">
        <v>8049</v>
      </c>
      <c r="C86" s="24" t="s">
        <v>361</v>
      </c>
      <c r="D86" s="24" t="s">
        <v>438</v>
      </c>
      <c r="E86" s="24">
        <v>116</v>
      </c>
      <c r="F86" s="24" t="s">
        <v>8050</v>
      </c>
      <c r="G86" s="24" t="s">
        <v>7919</v>
      </c>
      <c r="H86" s="24" t="s">
        <v>8051</v>
      </c>
    </row>
    <row r="87" spans="1:8" ht="38.25">
      <c r="A87" s="24">
        <v>36</v>
      </c>
      <c r="B87" s="24" t="s">
        <v>8052</v>
      </c>
      <c r="C87" s="24" t="s">
        <v>361</v>
      </c>
      <c r="D87" s="24" t="s">
        <v>438</v>
      </c>
      <c r="E87" s="24">
        <v>45.9</v>
      </c>
      <c r="F87" s="24" t="s">
        <v>8050</v>
      </c>
      <c r="G87" s="24" t="s">
        <v>7919</v>
      </c>
      <c r="H87" s="24" t="s">
        <v>8051</v>
      </c>
    </row>
    <row r="88" spans="1:8" ht="38.25">
      <c r="A88" s="24">
        <v>37</v>
      </c>
      <c r="B88" s="24" t="s">
        <v>8053</v>
      </c>
      <c r="C88" s="24" t="s">
        <v>361</v>
      </c>
      <c r="D88" s="24" t="s">
        <v>438</v>
      </c>
      <c r="E88" s="24">
        <v>18</v>
      </c>
      <c r="F88" s="24" t="s">
        <v>8054</v>
      </c>
      <c r="G88" s="24" t="s">
        <v>7869</v>
      </c>
      <c r="H88" s="24" t="s">
        <v>8051</v>
      </c>
    </row>
    <row r="89" spans="1:8" ht="38.25">
      <c r="A89" s="24">
        <v>38</v>
      </c>
      <c r="B89" s="24" t="s">
        <v>8055</v>
      </c>
      <c r="C89" s="24" t="s">
        <v>361</v>
      </c>
      <c r="D89" s="24" t="s">
        <v>438</v>
      </c>
      <c r="E89" s="24">
        <v>28</v>
      </c>
      <c r="F89" s="24" t="s">
        <v>8054</v>
      </c>
      <c r="G89" s="24" t="s">
        <v>7869</v>
      </c>
      <c r="H89" s="24" t="s">
        <v>8051</v>
      </c>
    </row>
    <row r="90" spans="1:8" ht="38.25">
      <c r="A90" s="24">
        <v>39</v>
      </c>
      <c r="B90" s="24" t="s">
        <v>8056</v>
      </c>
      <c r="C90" s="24" t="s">
        <v>361</v>
      </c>
      <c r="D90" s="24" t="s">
        <v>438</v>
      </c>
      <c r="E90" s="24">
        <v>35</v>
      </c>
      <c r="F90" s="24" t="s">
        <v>8054</v>
      </c>
      <c r="G90" s="24" t="s">
        <v>7869</v>
      </c>
      <c r="H90" s="24" t="s">
        <v>8051</v>
      </c>
    </row>
    <row r="91" spans="1:8" ht="38.25">
      <c r="A91" s="24">
        <v>40</v>
      </c>
      <c r="B91" s="24" t="s">
        <v>8057</v>
      </c>
      <c r="C91" s="24" t="s">
        <v>361</v>
      </c>
      <c r="D91" s="24" t="s">
        <v>438</v>
      </c>
      <c r="E91" s="24">
        <v>200</v>
      </c>
      <c r="F91" s="24" t="s">
        <v>8058</v>
      </c>
      <c r="G91" s="24" t="s">
        <v>8059</v>
      </c>
      <c r="H91" s="24" t="s">
        <v>8051</v>
      </c>
    </row>
    <row r="92" spans="1:8" ht="38.25">
      <c r="A92" s="24">
        <v>41</v>
      </c>
      <c r="B92" s="24" t="s">
        <v>8060</v>
      </c>
      <c r="C92" s="24" t="s">
        <v>361</v>
      </c>
      <c r="D92" s="24" t="s">
        <v>438</v>
      </c>
      <c r="E92" s="24">
        <v>208.53</v>
      </c>
      <c r="F92" s="24" t="s">
        <v>8061</v>
      </c>
      <c r="G92" s="24" t="s">
        <v>8033</v>
      </c>
      <c r="H92" s="24" t="s">
        <v>8051</v>
      </c>
    </row>
    <row r="93" spans="1:8" ht="38.25">
      <c r="A93" s="24">
        <v>42</v>
      </c>
      <c r="B93" s="24" t="s">
        <v>8062</v>
      </c>
      <c r="C93" s="24" t="s">
        <v>361</v>
      </c>
      <c r="D93" s="24" t="s">
        <v>438</v>
      </c>
      <c r="E93" s="24">
        <v>293.13</v>
      </c>
      <c r="F93" s="24" t="s">
        <v>8061</v>
      </c>
      <c r="G93" s="24" t="s">
        <v>8033</v>
      </c>
      <c r="H93" s="24" t="s">
        <v>8051</v>
      </c>
    </row>
    <row r="94" spans="1:8" ht="38.25">
      <c r="A94" s="24">
        <v>43</v>
      </c>
      <c r="B94" s="24" t="s">
        <v>8063</v>
      </c>
      <c r="C94" s="24" t="s">
        <v>361</v>
      </c>
      <c r="D94" s="24" t="s">
        <v>438</v>
      </c>
      <c r="E94" s="24">
        <v>24.6</v>
      </c>
      <c r="F94" s="24" t="s">
        <v>8064</v>
      </c>
      <c r="G94" s="24" t="s">
        <v>7919</v>
      </c>
      <c r="H94" s="24" t="s">
        <v>8065</v>
      </c>
    </row>
    <row r="95" spans="1:8" ht="38.25">
      <c r="A95" s="24">
        <v>44</v>
      </c>
      <c r="B95" s="24" t="s">
        <v>8066</v>
      </c>
      <c r="C95" s="24" t="s">
        <v>361</v>
      </c>
      <c r="D95" s="24" t="s">
        <v>438</v>
      </c>
      <c r="E95" s="24">
        <v>10</v>
      </c>
      <c r="F95" s="24" t="s">
        <v>8054</v>
      </c>
      <c r="G95" s="24" t="s">
        <v>7869</v>
      </c>
      <c r="H95" s="24" t="s">
        <v>8065</v>
      </c>
    </row>
    <row r="96" spans="1:8" ht="38.25">
      <c r="A96" s="24">
        <v>45</v>
      </c>
      <c r="B96" s="24" t="s">
        <v>8067</v>
      </c>
      <c r="C96" s="24" t="s">
        <v>361</v>
      </c>
      <c r="D96" s="24" t="s">
        <v>438</v>
      </c>
      <c r="E96" s="24">
        <v>228.83</v>
      </c>
      <c r="F96" s="24" t="s">
        <v>8061</v>
      </c>
      <c r="G96" s="24" t="s">
        <v>8033</v>
      </c>
      <c r="H96" s="24" t="s">
        <v>8065</v>
      </c>
    </row>
    <row r="97" spans="1:9" ht="38.25">
      <c r="A97" s="24">
        <v>46</v>
      </c>
      <c r="B97" s="24" t="s">
        <v>22495</v>
      </c>
      <c r="C97" s="24" t="s">
        <v>361</v>
      </c>
      <c r="D97" s="24" t="s">
        <v>438</v>
      </c>
      <c r="E97" s="24">
        <v>118.8</v>
      </c>
      <c r="F97" s="24" t="s">
        <v>8044</v>
      </c>
      <c r="G97" s="24" t="s">
        <v>7888</v>
      </c>
      <c r="H97" s="24" t="s">
        <v>22500</v>
      </c>
    </row>
    <row r="98" spans="1:9" ht="38.25">
      <c r="A98" s="24">
        <v>47</v>
      </c>
      <c r="B98" s="24" t="s">
        <v>22496</v>
      </c>
      <c r="C98" s="24" t="s">
        <v>361</v>
      </c>
      <c r="D98" s="24" t="s">
        <v>438</v>
      </c>
      <c r="E98" s="24">
        <v>72.2</v>
      </c>
      <c r="F98" s="24" t="s">
        <v>8044</v>
      </c>
      <c r="G98" s="24" t="s">
        <v>7888</v>
      </c>
      <c r="H98" s="24" t="s">
        <v>22500</v>
      </c>
    </row>
    <row r="99" spans="1:9" ht="38.25">
      <c r="A99" s="24">
        <v>48</v>
      </c>
      <c r="B99" s="24" t="s">
        <v>22497</v>
      </c>
      <c r="C99" s="24" t="s">
        <v>361</v>
      </c>
      <c r="D99" s="24" t="s">
        <v>438</v>
      </c>
      <c r="E99" s="24">
        <v>47.5</v>
      </c>
      <c r="F99" s="24" t="s">
        <v>22499</v>
      </c>
      <c r="G99" s="24" t="s">
        <v>7919</v>
      </c>
      <c r="H99" s="24" t="s">
        <v>22500</v>
      </c>
    </row>
    <row r="100" spans="1:9" ht="38.25">
      <c r="A100" s="24">
        <v>49</v>
      </c>
      <c r="B100" s="24" t="s">
        <v>22498</v>
      </c>
      <c r="C100" s="24" t="s">
        <v>361</v>
      </c>
      <c r="D100" s="24" t="s">
        <v>438</v>
      </c>
      <c r="E100" s="24">
        <v>195.21</v>
      </c>
      <c r="F100" s="24" t="s">
        <v>8061</v>
      </c>
      <c r="G100" s="24" t="s">
        <v>8033</v>
      </c>
      <c r="H100" s="24" t="s">
        <v>22500</v>
      </c>
    </row>
    <row r="101" spans="1:9">
      <c r="A101" s="327"/>
      <c r="B101" s="327" t="s">
        <v>363</v>
      </c>
      <c r="C101" s="327">
        <v>49</v>
      </c>
      <c r="D101" s="327"/>
      <c r="E101" s="327">
        <f>SUM(E52:E100)</f>
        <v>9818.4999999999982</v>
      </c>
      <c r="F101" s="327"/>
      <c r="G101" s="327"/>
      <c r="H101" s="327"/>
    </row>
    <row r="102" spans="1:9" ht="38.25">
      <c r="A102" s="24">
        <v>1</v>
      </c>
      <c r="B102" s="24" t="s">
        <v>8068</v>
      </c>
      <c r="C102" s="24" t="s">
        <v>361</v>
      </c>
      <c r="D102" s="24" t="s">
        <v>592</v>
      </c>
      <c r="E102" s="24">
        <v>62</v>
      </c>
      <c r="F102" s="24" t="s">
        <v>8069</v>
      </c>
      <c r="G102" s="24" t="s">
        <v>8070</v>
      </c>
      <c r="H102" s="24" t="s">
        <v>8071</v>
      </c>
    </row>
    <row r="103" spans="1:9" ht="38.25">
      <c r="A103" s="24">
        <v>2</v>
      </c>
      <c r="B103" s="24" t="s">
        <v>8072</v>
      </c>
      <c r="C103" s="24" t="s">
        <v>361</v>
      </c>
      <c r="D103" s="24" t="s">
        <v>592</v>
      </c>
      <c r="E103" s="24">
        <v>48.1</v>
      </c>
      <c r="F103" s="24" t="s">
        <v>8073</v>
      </c>
      <c r="G103" s="24" t="s">
        <v>8074</v>
      </c>
      <c r="H103" s="24" t="s">
        <v>8075</v>
      </c>
    </row>
    <row r="104" spans="1:9" ht="38.25">
      <c r="A104" s="24">
        <v>3</v>
      </c>
      <c r="B104" s="24" t="s">
        <v>8076</v>
      </c>
      <c r="C104" s="24" t="s">
        <v>361</v>
      </c>
      <c r="D104" s="24" t="s">
        <v>592</v>
      </c>
      <c r="E104" s="24">
        <v>60</v>
      </c>
      <c r="F104" s="24" t="s">
        <v>8077</v>
      </c>
      <c r="G104" s="24" t="s">
        <v>8074</v>
      </c>
      <c r="H104" s="24" t="s">
        <v>8075</v>
      </c>
    </row>
    <row r="105" spans="1:9" ht="38.25">
      <c r="A105" s="24">
        <v>4</v>
      </c>
      <c r="B105" s="24" t="s">
        <v>8078</v>
      </c>
      <c r="C105" s="24" t="s">
        <v>361</v>
      </c>
      <c r="D105" s="24" t="s">
        <v>592</v>
      </c>
      <c r="E105" s="24">
        <v>65</v>
      </c>
      <c r="F105" s="24" t="s">
        <v>8079</v>
      </c>
      <c r="G105" s="24" t="s">
        <v>8074</v>
      </c>
      <c r="H105" s="24" t="s">
        <v>8075</v>
      </c>
    </row>
    <row r="106" spans="1:9" ht="38.25">
      <c r="A106" s="24">
        <v>5</v>
      </c>
      <c r="B106" s="24" t="s">
        <v>8080</v>
      </c>
      <c r="C106" s="24" t="s">
        <v>361</v>
      </c>
      <c r="D106" s="24" t="s">
        <v>592</v>
      </c>
      <c r="E106" s="24">
        <v>95</v>
      </c>
      <c r="F106" s="24" t="s">
        <v>8069</v>
      </c>
      <c r="G106" s="24" t="s">
        <v>8070</v>
      </c>
      <c r="H106" s="24" t="s">
        <v>8075</v>
      </c>
    </row>
    <row r="107" spans="1:9" ht="38.25">
      <c r="A107" s="24">
        <v>6</v>
      </c>
      <c r="B107" s="24" t="s">
        <v>8081</v>
      </c>
      <c r="C107" s="24" t="s">
        <v>361</v>
      </c>
      <c r="D107" s="24" t="s">
        <v>592</v>
      </c>
      <c r="E107" s="24">
        <v>249</v>
      </c>
      <c r="F107" s="24" t="s">
        <v>8082</v>
      </c>
      <c r="G107" s="24" t="s">
        <v>7925</v>
      </c>
      <c r="H107" s="24" t="s">
        <v>8042</v>
      </c>
    </row>
    <row r="108" spans="1:9" ht="38.25">
      <c r="A108" s="24">
        <v>7</v>
      </c>
      <c r="B108" s="24" t="s">
        <v>8083</v>
      </c>
      <c r="C108" s="24" t="s">
        <v>361</v>
      </c>
      <c r="D108" s="24" t="s">
        <v>592</v>
      </c>
      <c r="E108" s="24">
        <v>523</v>
      </c>
      <c r="F108" s="24" t="s">
        <v>8084</v>
      </c>
      <c r="G108" s="24" t="s">
        <v>7925</v>
      </c>
      <c r="H108" s="24" t="s">
        <v>8042</v>
      </c>
    </row>
    <row r="109" spans="1:9">
      <c r="A109" s="327"/>
      <c r="B109" s="327" t="s">
        <v>392</v>
      </c>
      <c r="C109" s="327">
        <v>7</v>
      </c>
      <c r="D109" s="327"/>
      <c r="E109" s="327">
        <f>SUM(E102:E108)</f>
        <v>1102.0999999999999</v>
      </c>
      <c r="F109" s="327"/>
      <c r="G109" s="327"/>
      <c r="H109" s="327"/>
      <c r="I109" s="28"/>
    </row>
    <row r="110" spans="1:9" ht="38.25">
      <c r="A110" s="24">
        <v>1</v>
      </c>
      <c r="B110" s="24" t="s">
        <v>8085</v>
      </c>
      <c r="C110" s="24" t="s">
        <v>361</v>
      </c>
      <c r="D110" s="24" t="s">
        <v>8086</v>
      </c>
      <c r="E110" s="24">
        <v>40.299999999999997</v>
      </c>
      <c r="F110" s="24" t="s">
        <v>8087</v>
      </c>
      <c r="G110" s="24" t="s">
        <v>7910</v>
      </c>
      <c r="H110" s="24" t="s">
        <v>7981</v>
      </c>
    </row>
    <row r="111" spans="1:9" ht="38.25">
      <c r="A111" s="24">
        <v>2</v>
      </c>
      <c r="B111" s="24" t="s">
        <v>8088</v>
      </c>
      <c r="C111" s="24" t="s">
        <v>361</v>
      </c>
      <c r="D111" s="24" t="s">
        <v>8086</v>
      </c>
      <c r="E111" s="24">
        <v>80</v>
      </c>
      <c r="F111" s="24" t="s">
        <v>8089</v>
      </c>
      <c r="G111" s="24" t="s">
        <v>7978</v>
      </c>
      <c r="H111" s="24" t="s">
        <v>8090</v>
      </c>
    </row>
    <row r="112" spans="1:9" ht="38.25">
      <c r="A112" s="24">
        <v>3</v>
      </c>
      <c r="B112" s="24" t="s">
        <v>8091</v>
      </c>
      <c r="C112" s="24" t="s">
        <v>361</v>
      </c>
      <c r="D112" s="24" t="s">
        <v>8086</v>
      </c>
      <c r="E112" s="24">
        <v>100</v>
      </c>
      <c r="F112" s="24" t="s">
        <v>8092</v>
      </c>
      <c r="G112" s="24" t="s">
        <v>7891</v>
      </c>
      <c r="H112" s="24" t="s">
        <v>7959</v>
      </c>
    </row>
    <row r="113" spans="1:8">
      <c r="A113" s="327"/>
      <c r="B113" s="327" t="s">
        <v>449</v>
      </c>
      <c r="C113" s="327">
        <v>3</v>
      </c>
      <c r="D113" s="327"/>
      <c r="E113" s="327">
        <f>SUM(E110:E112)</f>
        <v>220.3</v>
      </c>
      <c r="F113" s="327"/>
      <c r="G113" s="327"/>
      <c r="H113" s="327"/>
    </row>
    <row r="114" spans="1:8" ht="38.25">
      <c r="A114" s="24">
        <v>1</v>
      </c>
      <c r="B114" s="24" t="s">
        <v>8093</v>
      </c>
      <c r="C114" s="24" t="s">
        <v>361</v>
      </c>
      <c r="D114" s="24" t="s">
        <v>407</v>
      </c>
      <c r="E114" s="24">
        <v>24.5</v>
      </c>
      <c r="F114" s="24" t="s">
        <v>8094</v>
      </c>
      <c r="G114" s="24" t="s">
        <v>8095</v>
      </c>
      <c r="H114" s="24" t="s">
        <v>8096</v>
      </c>
    </row>
    <row r="115" spans="1:8" ht="38.25">
      <c r="A115" s="24">
        <v>2</v>
      </c>
      <c r="B115" s="24" t="s">
        <v>8097</v>
      </c>
      <c r="C115" s="24" t="s">
        <v>361</v>
      </c>
      <c r="D115" s="24" t="s">
        <v>407</v>
      </c>
      <c r="E115" s="24">
        <v>38</v>
      </c>
      <c r="F115" s="24" t="s">
        <v>8098</v>
      </c>
      <c r="G115" s="24" t="s">
        <v>7932</v>
      </c>
      <c r="H115" s="24" t="s">
        <v>8099</v>
      </c>
    </row>
    <row r="116" spans="1:8" ht="38.25">
      <c r="A116" s="24">
        <v>3</v>
      </c>
      <c r="B116" s="24" t="s">
        <v>8100</v>
      </c>
      <c r="C116" s="24" t="s">
        <v>361</v>
      </c>
      <c r="D116" s="24" t="s">
        <v>407</v>
      </c>
      <c r="E116" s="24">
        <v>53.5</v>
      </c>
      <c r="F116" s="24" t="s">
        <v>8101</v>
      </c>
      <c r="G116" s="24" t="s">
        <v>7919</v>
      </c>
      <c r="H116" s="24" t="s">
        <v>8102</v>
      </c>
    </row>
    <row r="117" spans="1:8" ht="38.25">
      <c r="A117" s="24">
        <v>4</v>
      </c>
      <c r="B117" s="24" t="s">
        <v>8103</v>
      </c>
      <c r="C117" s="24" t="s">
        <v>361</v>
      </c>
      <c r="D117" s="24" t="s">
        <v>407</v>
      </c>
      <c r="E117" s="24">
        <v>27</v>
      </c>
      <c r="F117" s="24" t="s">
        <v>8104</v>
      </c>
      <c r="G117" s="24" t="s">
        <v>8105</v>
      </c>
      <c r="H117" s="24" t="s">
        <v>7981</v>
      </c>
    </row>
    <row r="118" spans="1:8" ht="38.25">
      <c r="A118" s="24">
        <v>5</v>
      </c>
      <c r="B118" s="24" t="s">
        <v>8106</v>
      </c>
      <c r="C118" s="24" t="s">
        <v>361</v>
      </c>
      <c r="D118" s="24" t="s">
        <v>407</v>
      </c>
      <c r="E118" s="24">
        <v>402.6</v>
      </c>
      <c r="F118" s="24" t="s">
        <v>8107</v>
      </c>
      <c r="G118" s="24" t="s">
        <v>7925</v>
      </c>
      <c r="H118" s="24" t="s">
        <v>8108</v>
      </c>
    </row>
    <row r="119" spans="1:8" ht="38.25">
      <c r="A119" s="24">
        <v>6</v>
      </c>
      <c r="B119" s="24" t="s">
        <v>8109</v>
      </c>
      <c r="C119" s="24" t="s">
        <v>361</v>
      </c>
      <c r="D119" s="24" t="s">
        <v>407</v>
      </c>
      <c r="E119" s="24">
        <v>33.700000000000003</v>
      </c>
      <c r="F119" s="24" t="s">
        <v>8110</v>
      </c>
      <c r="G119" s="24" t="s">
        <v>8111</v>
      </c>
      <c r="H119" s="24" t="s">
        <v>7981</v>
      </c>
    </row>
    <row r="120" spans="1:8" ht="38.25">
      <c r="A120" s="24">
        <v>7</v>
      </c>
      <c r="B120" s="24" t="s">
        <v>8112</v>
      </c>
      <c r="C120" s="24" t="s">
        <v>361</v>
      </c>
      <c r="D120" s="24" t="s">
        <v>407</v>
      </c>
      <c r="E120" s="24">
        <v>5</v>
      </c>
      <c r="F120" s="24" t="s">
        <v>8113</v>
      </c>
      <c r="G120" s="24" t="s">
        <v>7910</v>
      </c>
      <c r="H120" s="24" t="s">
        <v>8090</v>
      </c>
    </row>
    <row r="121" spans="1:8" ht="38.25">
      <c r="A121" s="24">
        <v>8</v>
      </c>
      <c r="B121" s="24" t="s">
        <v>8114</v>
      </c>
      <c r="C121" s="24" t="s">
        <v>361</v>
      </c>
      <c r="D121" s="24" t="s">
        <v>407</v>
      </c>
      <c r="E121" s="24">
        <v>90</v>
      </c>
      <c r="F121" s="24" t="s">
        <v>8115</v>
      </c>
      <c r="G121" s="24" t="s">
        <v>7910</v>
      </c>
      <c r="H121" s="24" t="s">
        <v>8090</v>
      </c>
    </row>
    <row r="122" spans="1:8" ht="38.25">
      <c r="A122" s="24">
        <v>9</v>
      </c>
      <c r="B122" s="24" t="s">
        <v>8116</v>
      </c>
      <c r="C122" s="24" t="s">
        <v>361</v>
      </c>
      <c r="D122" s="24" t="s">
        <v>407</v>
      </c>
      <c r="E122" s="24">
        <v>60.3</v>
      </c>
      <c r="F122" s="24" t="s">
        <v>8117</v>
      </c>
      <c r="G122" s="24" t="s">
        <v>7919</v>
      </c>
      <c r="H122" s="24" t="s">
        <v>8118</v>
      </c>
    </row>
    <row r="123" spans="1:8" ht="38.25">
      <c r="A123" s="24">
        <v>10</v>
      </c>
      <c r="B123" s="24" t="s">
        <v>8119</v>
      </c>
      <c r="C123" s="24" t="s">
        <v>361</v>
      </c>
      <c r="D123" s="24" t="s">
        <v>407</v>
      </c>
      <c r="E123" s="24">
        <v>8.6</v>
      </c>
      <c r="F123" s="24" t="s">
        <v>8120</v>
      </c>
      <c r="G123" s="24" t="s">
        <v>7932</v>
      </c>
      <c r="H123" s="24" t="s">
        <v>8108</v>
      </c>
    </row>
    <row r="124" spans="1:8" ht="38.25">
      <c r="A124" s="24">
        <v>11</v>
      </c>
      <c r="B124" s="24" t="s">
        <v>8121</v>
      </c>
      <c r="C124" s="24" t="s">
        <v>361</v>
      </c>
      <c r="D124" s="24" t="s">
        <v>407</v>
      </c>
      <c r="E124" s="24">
        <v>23.3</v>
      </c>
      <c r="F124" s="24" t="s">
        <v>8122</v>
      </c>
      <c r="G124" s="24" t="s">
        <v>7910</v>
      </c>
      <c r="H124" s="24" t="s">
        <v>7981</v>
      </c>
    </row>
    <row r="125" spans="1:8" ht="38.25">
      <c r="A125" s="24">
        <v>12</v>
      </c>
      <c r="B125" s="24" t="s">
        <v>8123</v>
      </c>
      <c r="C125" s="24" t="s">
        <v>361</v>
      </c>
      <c r="D125" s="24" t="s">
        <v>407</v>
      </c>
      <c r="E125" s="24">
        <v>8</v>
      </c>
      <c r="F125" s="24" t="s">
        <v>8117</v>
      </c>
      <c r="G125" s="24" t="s">
        <v>7919</v>
      </c>
      <c r="H125" s="24" t="s">
        <v>8124</v>
      </c>
    </row>
    <row r="126" spans="1:8" ht="38.25">
      <c r="A126" s="24">
        <v>13</v>
      </c>
      <c r="B126" s="24" t="s">
        <v>8125</v>
      </c>
      <c r="C126" s="24" t="s">
        <v>361</v>
      </c>
      <c r="D126" s="24" t="s">
        <v>407</v>
      </c>
      <c r="E126" s="24">
        <v>30</v>
      </c>
      <c r="F126" s="24" t="s">
        <v>8115</v>
      </c>
      <c r="G126" s="24" t="s">
        <v>7910</v>
      </c>
      <c r="H126" s="24" t="s">
        <v>8090</v>
      </c>
    </row>
    <row r="127" spans="1:8" ht="38.25">
      <c r="A127" s="24">
        <v>14</v>
      </c>
      <c r="B127" s="24" t="s">
        <v>8126</v>
      </c>
      <c r="C127" s="24" t="s">
        <v>361</v>
      </c>
      <c r="D127" s="24" t="s">
        <v>407</v>
      </c>
      <c r="E127" s="24">
        <v>15</v>
      </c>
      <c r="F127" s="24" t="s">
        <v>8127</v>
      </c>
      <c r="G127" s="24" t="s">
        <v>7888</v>
      </c>
      <c r="H127" s="24" t="s">
        <v>8128</v>
      </c>
    </row>
    <row r="128" spans="1:8" ht="38.25">
      <c r="A128" s="24">
        <v>15</v>
      </c>
      <c r="B128" s="24" t="s">
        <v>8129</v>
      </c>
      <c r="C128" s="24" t="s">
        <v>361</v>
      </c>
      <c r="D128" s="24" t="s">
        <v>407</v>
      </c>
      <c r="E128" s="24">
        <v>22.5</v>
      </c>
      <c r="F128" s="24" t="s">
        <v>8130</v>
      </c>
      <c r="G128" s="24" t="s">
        <v>8131</v>
      </c>
      <c r="H128" s="24" t="s">
        <v>8132</v>
      </c>
    </row>
    <row r="129" spans="1:8" ht="38.25">
      <c r="A129" s="24">
        <v>16</v>
      </c>
      <c r="B129" s="24" t="s">
        <v>8133</v>
      </c>
      <c r="C129" s="24" t="s">
        <v>361</v>
      </c>
      <c r="D129" s="24" t="s">
        <v>407</v>
      </c>
      <c r="E129" s="24">
        <v>5</v>
      </c>
      <c r="F129" s="24" t="s">
        <v>8134</v>
      </c>
      <c r="G129" s="24" t="s">
        <v>7993</v>
      </c>
      <c r="H129" s="24" t="s">
        <v>8135</v>
      </c>
    </row>
    <row r="130" spans="1:8" ht="38.25">
      <c r="A130" s="24">
        <v>17</v>
      </c>
      <c r="B130" s="24" t="s">
        <v>8136</v>
      </c>
      <c r="C130" s="24" t="s">
        <v>361</v>
      </c>
      <c r="D130" s="24" t="s">
        <v>407</v>
      </c>
      <c r="E130" s="24">
        <v>28.5</v>
      </c>
      <c r="F130" s="24" t="s">
        <v>8137</v>
      </c>
      <c r="G130" s="24" t="s">
        <v>8138</v>
      </c>
      <c r="H130" s="24" t="s">
        <v>8139</v>
      </c>
    </row>
    <row r="131" spans="1:8" ht="38.25">
      <c r="A131" s="24">
        <v>18</v>
      </c>
      <c r="B131" s="24" t="s">
        <v>8140</v>
      </c>
      <c r="C131" s="24" t="s">
        <v>361</v>
      </c>
      <c r="D131" s="24" t="s">
        <v>407</v>
      </c>
      <c r="E131" s="24">
        <v>7.9</v>
      </c>
      <c r="F131" s="24" t="s">
        <v>8141</v>
      </c>
      <c r="G131" s="24" t="s">
        <v>8142</v>
      </c>
      <c r="H131" s="24" t="s">
        <v>7981</v>
      </c>
    </row>
    <row r="132" spans="1:8">
      <c r="A132" s="327"/>
      <c r="B132" s="327" t="s">
        <v>365</v>
      </c>
      <c r="C132" s="327">
        <v>18</v>
      </c>
      <c r="D132" s="327"/>
      <c r="E132" s="327">
        <f>SUM(E114:E131)</f>
        <v>883.4</v>
      </c>
      <c r="F132" s="327"/>
      <c r="G132" s="327"/>
      <c r="H132" s="327"/>
    </row>
    <row r="133" spans="1:8" ht="38.25">
      <c r="A133" s="24">
        <v>1</v>
      </c>
      <c r="B133" s="24" t="s">
        <v>8143</v>
      </c>
      <c r="C133" s="24" t="s">
        <v>361</v>
      </c>
      <c r="D133" s="24" t="s">
        <v>2634</v>
      </c>
      <c r="E133" s="24">
        <v>67.400000000000006</v>
      </c>
      <c r="F133" s="24" t="s">
        <v>8144</v>
      </c>
      <c r="G133" s="24" t="s">
        <v>8145</v>
      </c>
      <c r="H133" s="24" t="s">
        <v>8146</v>
      </c>
    </row>
    <row r="134" spans="1:8" ht="38.25">
      <c r="A134" s="24">
        <v>2</v>
      </c>
      <c r="B134" s="24" t="s">
        <v>8147</v>
      </c>
      <c r="C134" s="24" t="s">
        <v>361</v>
      </c>
      <c r="D134" s="24" t="s">
        <v>2634</v>
      </c>
      <c r="E134" s="24">
        <v>2</v>
      </c>
      <c r="F134" s="24" t="s">
        <v>7992</v>
      </c>
      <c r="G134" s="24" t="s">
        <v>7993</v>
      </c>
      <c r="H134" s="24" t="s">
        <v>8148</v>
      </c>
    </row>
    <row r="135" spans="1:8" ht="38.25">
      <c r="A135" s="24">
        <v>3</v>
      </c>
      <c r="B135" s="24" t="s">
        <v>8149</v>
      </c>
      <c r="C135" s="24" t="s">
        <v>361</v>
      </c>
      <c r="D135" s="24" t="s">
        <v>2634</v>
      </c>
      <c r="E135" s="24">
        <v>397</v>
      </c>
      <c r="F135" s="24" t="s">
        <v>8150</v>
      </c>
      <c r="G135" s="24" t="s">
        <v>7907</v>
      </c>
      <c r="H135" s="24" t="s">
        <v>8118</v>
      </c>
    </row>
    <row r="136" spans="1:8" ht="38.25">
      <c r="A136" s="24">
        <v>4</v>
      </c>
      <c r="B136" s="24" t="s">
        <v>8151</v>
      </c>
      <c r="C136" s="24" t="s">
        <v>361</v>
      </c>
      <c r="D136" s="24" t="s">
        <v>2634</v>
      </c>
      <c r="E136" s="24">
        <v>20</v>
      </c>
      <c r="F136" s="24" t="s">
        <v>8115</v>
      </c>
      <c r="G136" s="24" t="s">
        <v>7910</v>
      </c>
      <c r="H136" s="24" t="s">
        <v>8152</v>
      </c>
    </row>
    <row r="137" spans="1:8" ht="38.25">
      <c r="A137" s="24">
        <v>5</v>
      </c>
      <c r="B137" s="24" t="s">
        <v>22501</v>
      </c>
      <c r="C137" s="24" t="s">
        <v>361</v>
      </c>
      <c r="D137" s="24" t="s">
        <v>2634</v>
      </c>
      <c r="E137" s="24">
        <v>250</v>
      </c>
      <c r="F137" s="24" t="s">
        <v>22502</v>
      </c>
      <c r="G137" s="24" t="s">
        <v>7913</v>
      </c>
      <c r="H137" s="24" t="s">
        <v>22503</v>
      </c>
    </row>
    <row r="138" spans="1:8">
      <c r="A138" s="327"/>
      <c r="B138" s="327" t="s">
        <v>2924</v>
      </c>
      <c r="C138" s="327">
        <v>5</v>
      </c>
      <c r="D138" s="327"/>
      <c r="E138" s="327">
        <f>SUM(E133:E137)</f>
        <v>736.4</v>
      </c>
      <c r="F138" s="327"/>
      <c r="G138" s="327"/>
      <c r="H138" s="327"/>
    </row>
    <row r="139" spans="1:8" ht="38.25">
      <c r="A139" s="24">
        <v>1</v>
      </c>
      <c r="B139" s="24" t="s">
        <v>8153</v>
      </c>
      <c r="C139" s="24"/>
      <c r="D139" s="24" t="s">
        <v>2725</v>
      </c>
      <c r="E139" s="24">
        <v>4.3</v>
      </c>
      <c r="F139" s="24" t="s">
        <v>8154</v>
      </c>
      <c r="G139" s="24" t="s">
        <v>7869</v>
      </c>
      <c r="H139" s="24" t="s">
        <v>8155</v>
      </c>
    </row>
    <row r="140" spans="1:8">
      <c r="A140" s="327"/>
      <c r="B140" s="327" t="s">
        <v>2592</v>
      </c>
      <c r="C140" s="327">
        <v>1</v>
      </c>
      <c r="D140" s="327"/>
      <c r="E140" s="327">
        <f>SUM(E139)</f>
        <v>4.3</v>
      </c>
      <c r="F140" s="327"/>
      <c r="G140" s="327"/>
      <c r="H140" s="327"/>
    </row>
    <row r="141" spans="1:8">
      <c r="A141" s="326"/>
      <c r="B141" s="326" t="s">
        <v>731</v>
      </c>
      <c r="C141" s="326">
        <f>C140+C138+C132+C113+C109+C101</f>
        <v>83</v>
      </c>
      <c r="D141" s="326"/>
      <c r="E141" s="326">
        <f>E140+E138+E132+E113+E109+E101</f>
        <v>12764.999999999998</v>
      </c>
      <c r="F141" s="326"/>
      <c r="G141" s="326"/>
      <c r="H141" s="326"/>
    </row>
    <row r="142" spans="1:8" ht="38.25">
      <c r="A142" s="24">
        <v>1</v>
      </c>
      <c r="B142" s="24" t="s">
        <v>8156</v>
      </c>
      <c r="C142" s="24" t="s">
        <v>373</v>
      </c>
      <c r="D142" s="24" t="s">
        <v>1065</v>
      </c>
      <c r="E142" s="24">
        <v>1.7</v>
      </c>
      <c r="F142" s="24" t="s">
        <v>8157</v>
      </c>
      <c r="G142" s="24" t="s">
        <v>7993</v>
      </c>
      <c r="H142" s="24" t="s">
        <v>8158</v>
      </c>
    </row>
    <row r="143" spans="1:8" ht="38.25">
      <c r="A143" s="24">
        <v>2</v>
      </c>
      <c r="B143" s="24" t="s">
        <v>8159</v>
      </c>
      <c r="C143" s="24" t="s">
        <v>373</v>
      </c>
      <c r="D143" s="24" t="s">
        <v>1065</v>
      </c>
      <c r="E143" s="24">
        <v>18</v>
      </c>
      <c r="F143" s="24" t="s">
        <v>8160</v>
      </c>
      <c r="G143" s="24" t="s">
        <v>7962</v>
      </c>
      <c r="H143" s="24" t="s">
        <v>8108</v>
      </c>
    </row>
    <row r="144" spans="1:8" ht="38.25">
      <c r="A144" s="24">
        <v>3</v>
      </c>
      <c r="B144" s="24" t="s">
        <v>8161</v>
      </c>
      <c r="C144" s="24" t="s">
        <v>373</v>
      </c>
      <c r="D144" s="24" t="s">
        <v>1065</v>
      </c>
      <c r="E144" s="24">
        <v>0.01</v>
      </c>
      <c r="F144" s="24" t="s">
        <v>8162</v>
      </c>
      <c r="G144" s="24" t="s">
        <v>8163</v>
      </c>
      <c r="H144" s="24" t="s">
        <v>8155</v>
      </c>
    </row>
    <row r="145" spans="1:8" ht="38.25">
      <c r="A145" s="24">
        <v>4</v>
      </c>
      <c r="B145" s="24" t="s">
        <v>8164</v>
      </c>
      <c r="C145" s="24" t="s">
        <v>373</v>
      </c>
      <c r="D145" s="24" t="s">
        <v>1065</v>
      </c>
      <c r="E145" s="24">
        <v>36</v>
      </c>
      <c r="F145" s="24" t="s">
        <v>8008</v>
      </c>
      <c r="G145" s="24" t="s">
        <v>7916</v>
      </c>
      <c r="H145" s="24" t="s">
        <v>8165</v>
      </c>
    </row>
    <row r="146" spans="1:8" ht="38.25">
      <c r="A146" s="24">
        <v>5</v>
      </c>
      <c r="B146" s="24" t="s">
        <v>8166</v>
      </c>
      <c r="C146" s="24" t="s">
        <v>373</v>
      </c>
      <c r="D146" s="24" t="s">
        <v>1065</v>
      </c>
      <c r="E146" s="24">
        <v>0.5</v>
      </c>
      <c r="F146" s="24" t="s">
        <v>8167</v>
      </c>
      <c r="G146" s="24" t="s">
        <v>7916</v>
      </c>
      <c r="H146" s="24" t="s">
        <v>8090</v>
      </c>
    </row>
    <row r="147" spans="1:8" ht="38.25">
      <c r="A147" s="24">
        <v>6</v>
      </c>
      <c r="B147" s="24" t="s">
        <v>8168</v>
      </c>
      <c r="C147" s="24" t="s">
        <v>373</v>
      </c>
      <c r="D147" s="24" t="s">
        <v>1065</v>
      </c>
      <c r="E147" s="24">
        <v>2</v>
      </c>
      <c r="F147" s="24" t="s">
        <v>8154</v>
      </c>
      <c r="G147" s="24" t="s">
        <v>7869</v>
      </c>
      <c r="H147" s="24" t="s">
        <v>8155</v>
      </c>
    </row>
    <row r="148" spans="1:8" ht="38.25">
      <c r="A148" s="24">
        <v>7</v>
      </c>
      <c r="B148" s="24" t="s">
        <v>8169</v>
      </c>
      <c r="C148" s="24" t="s">
        <v>373</v>
      </c>
      <c r="D148" s="24" t="s">
        <v>1065</v>
      </c>
      <c r="E148" s="24">
        <v>70</v>
      </c>
      <c r="F148" s="24" t="s">
        <v>8170</v>
      </c>
      <c r="G148" s="24" t="s">
        <v>7997</v>
      </c>
      <c r="H148" s="24" t="s">
        <v>8171</v>
      </c>
    </row>
    <row r="149" spans="1:8">
      <c r="A149" s="327"/>
      <c r="B149" s="327" t="s">
        <v>375</v>
      </c>
      <c r="C149" s="327">
        <v>7</v>
      </c>
      <c r="D149" s="327"/>
      <c r="E149" s="327">
        <f>SUM(E142:E148)</f>
        <v>128.21</v>
      </c>
      <c r="F149" s="327"/>
      <c r="G149" s="327"/>
      <c r="H149" s="327"/>
    </row>
    <row r="150" spans="1:8" ht="38.25">
      <c r="A150" s="24">
        <v>1</v>
      </c>
      <c r="B150" s="24" t="s">
        <v>8172</v>
      </c>
      <c r="C150" s="24" t="s">
        <v>373</v>
      </c>
      <c r="D150" s="24" t="s">
        <v>734</v>
      </c>
      <c r="E150" s="24">
        <v>0.5</v>
      </c>
      <c r="F150" s="24" t="s">
        <v>8173</v>
      </c>
      <c r="G150" s="24" t="s">
        <v>8174</v>
      </c>
      <c r="H150" s="24" t="s">
        <v>8175</v>
      </c>
    </row>
    <row r="151" spans="1:8" ht="38.25">
      <c r="A151" s="24">
        <v>2</v>
      </c>
      <c r="B151" s="24" t="s">
        <v>8176</v>
      </c>
      <c r="C151" s="24" t="s">
        <v>373</v>
      </c>
      <c r="D151" s="24" t="s">
        <v>734</v>
      </c>
      <c r="E151" s="24">
        <v>5.4</v>
      </c>
      <c r="F151" s="24" t="s">
        <v>8177</v>
      </c>
      <c r="G151" s="24" t="s">
        <v>7925</v>
      </c>
      <c r="H151" s="24" t="s">
        <v>8178</v>
      </c>
    </row>
    <row r="152" spans="1:8" ht="38.25">
      <c r="A152" s="24">
        <v>3</v>
      </c>
      <c r="B152" s="24" t="s">
        <v>8179</v>
      </c>
      <c r="C152" s="24" t="s">
        <v>373</v>
      </c>
      <c r="D152" s="24" t="s">
        <v>734</v>
      </c>
      <c r="E152" s="24">
        <v>1</v>
      </c>
      <c r="F152" s="24" t="s">
        <v>8180</v>
      </c>
      <c r="G152" s="24" t="s">
        <v>7932</v>
      </c>
      <c r="H152" s="24" t="s">
        <v>8108</v>
      </c>
    </row>
    <row r="153" spans="1:8" ht="38.25">
      <c r="A153" s="24">
        <v>4</v>
      </c>
      <c r="B153" s="24" t="s">
        <v>8181</v>
      </c>
      <c r="C153" s="24" t="s">
        <v>373</v>
      </c>
      <c r="D153" s="24" t="s">
        <v>734</v>
      </c>
      <c r="E153" s="24">
        <v>0.5</v>
      </c>
      <c r="F153" s="24" t="s">
        <v>8182</v>
      </c>
      <c r="G153" s="24" t="s">
        <v>7929</v>
      </c>
      <c r="H153" s="24" t="s">
        <v>8158</v>
      </c>
    </row>
    <row r="154" spans="1:8" ht="38.25">
      <c r="A154" s="24">
        <v>5</v>
      </c>
      <c r="B154" s="24" t="s">
        <v>8183</v>
      </c>
      <c r="C154" s="24" t="s">
        <v>373</v>
      </c>
      <c r="D154" s="24" t="s">
        <v>734</v>
      </c>
      <c r="E154" s="24">
        <v>0.01</v>
      </c>
      <c r="F154" s="24" t="s">
        <v>8184</v>
      </c>
      <c r="G154" s="24" t="s">
        <v>8035</v>
      </c>
      <c r="H154" s="24" t="s">
        <v>8102</v>
      </c>
    </row>
    <row r="155" spans="1:8" ht="38.25">
      <c r="A155" s="24">
        <v>6</v>
      </c>
      <c r="B155" s="24" t="s">
        <v>8185</v>
      </c>
      <c r="C155" s="24" t="s">
        <v>373</v>
      </c>
      <c r="D155" s="24" t="s">
        <v>734</v>
      </c>
      <c r="E155" s="24">
        <v>6.6</v>
      </c>
      <c r="F155" s="24" t="s">
        <v>8186</v>
      </c>
      <c r="G155" s="24" t="s">
        <v>8187</v>
      </c>
      <c r="H155" s="24" t="s">
        <v>8188</v>
      </c>
    </row>
    <row r="156" spans="1:8" ht="38.25">
      <c r="A156" s="24">
        <v>7</v>
      </c>
      <c r="B156" s="24" t="s">
        <v>8185</v>
      </c>
      <c r="C156" s="24" t="s">
        <v>373</v>
      </c>
      <c r="D156" s="24" t="s">
        <v>734</v>
      </c>
      <c r="E156" s="24">
        <v>3.2</v>
      </c>
      <c r="F156" s="24" t="s">
        <v>8186</v>
      </c>
      <c r="G156" s="24" t="s">
        <v>8189</v>
      </c>
      <c r="H156" s="24" t="s">
        <v>8188</v>
      </c>
    </row>
    <row r="157" spans="1:8" ht="38.25">
      <c r="A157" s="24">
        <v>8</v>
      </c>
      <c r="B157" s="24" t="s">
        <v>8185</v>
      </c>
      <c r="C157" s="24" t="s">
        <v>373</v>
      </c>
      <c r="D157" s="24" t="s">
        <v>734</v>
      </c>
      <c r="E157" s="24">
        <v>0.4</v>
      </c>
      <c r="F157" s="24" t="s">
        <v>8190</v>
      </c>
      <c r="G157" s="24" t="s">
        <v>7925</v>
      </c>
      <c r="H157" s="24" t="s">
        <v>8188</v>
      </c>
    </row>
    <row r="158" spans="1:8" ht="38.25">
      <c r="A158" s="24">
        <v>9</v>
      </c>
      <c r="B158" s="24" t="s">
        <v>8191</v>
      </c>
      <c r="C158" s="24" t="s">
        <v>373</v>
      </c>
      <c r="D158" s="24" t="s">
        <v>734</v>
      </c>
      <c r="E158" s="24">
        <v>20.3</v>
      </c>
      <c r="F158" s="24" t="s">
        <v>8192</v>
      </c>
      <c r="G158" s="24" t="s">
        <v>7925</v>
      </c>
      <c r="H158" s="24" t="s">
        <v>8178</v>
      </c>
    </row>
    <row r="159" spans="1:8" ht="38.25">
      <c r="A159" s="24">
        <v>10</v>
      </c>
      <c r="B159" s="24" t="s">
        <v>8193</v>
      </c>
      <c r="C159" s="24" t="s">
        <v>373</v>
      </c>
      <c r="D159" s="24" t="s">
        <v>734</v>
      </c>
      <c r="E159" s="24">
        <v>0.01</v>
      </c>
      <c r="F159" s="24" t="s">
        <v>8194</v>
      </c>
      <c r="G159" s="24" t="s">
        <v>8195</v>
      </c>
      <c r="H159" s="24" t="s">
        <v>8196</v>
      </c>
    </row>
    <row r="160" spans="1:8" ht="38.25">
      <c r="A160" s="24">
        <v>11</v>
      </c>
      <c r="B160" s="24" t="s">
        <v>8197</v>
      </c>
      <c r="C160" s="24" t="s">
        <v>373</v>
      </c>
      <c r="D160" s="24" t="s">
        <v>734</v>
      </c>
      <c r="E160" s="24">
        <v>0.8</v>
      </c>
      <c r="F160" s="24" t="s">
        <v>8398</v>
      </c>
      <c r="G160" s="24" t="s">
        <v>7894</v>
      </c>
      <c r="H160" s="24" t="s">
        <v>8139</v>
      </c>
    </row>
    <row r="161" spans="1:8" ht="38.25">
      <c r="A161" s="24">
        <v>12</v>
      </c>
      <c r="B161" s="24" t="s">
        <v>8198</v>
      </c>
      <c r="C161" s="24" t="s">
        <v>373</v>
      </c>
      <c r="D161" s="24" t="s">
        <v>734</v>
      </c>
      <c r="E161" s="24">
        <v>7</v>
      </c>
      <c r="F161" s="24" t="s">
        <v>8399</v>
      </c>
      <c r="G161" s="24" t="s">
        <v>8199</v>
      </c>
      <c r="H161" s="24" t="s">
        <v>8200</v>
      </c>
    </row>
    <row r="162" spans="1:8" ht="38.25">
      <c r="A162" s="24">
        <v>13</v>
      </c>
      <c r="B162" s="24" t="s">
        <v>8201</v>
      </c>
      <c r="C162" s="24" t="s">
        <v>373</v>
      </c>
      <c r="D162" s="24" t="s">
        <v>734</v>
      </c>
      <c r="E162" s="24">
        <v>13</v>
      </c>
      <c r="F162" s="24" t="s">
        <v>8202</v>
      </c>
      <c r="G162" s="24" t="s">
        <v>8199</v>
      </c>
      <c r="H162" s="24" t="s">
        <v>8200</v>
      </c>
    </row>
    <row r="163" spans="1:8" ht="38.25">
      <c r="A163" s="24">
        <v>14</v>
      </c>
      <c r="B163" s="24" t="s">
        <v>8203</v>
      </c>
      <c r="C163" s="24" t="s">
        <v>373</v>
      </c>
      <c r="D163" s="24" t="s">
        <v>734</v>
      </c>
      <c r="E163" s="24">
        <v>6.3</v>
      </c>
      <c r="F163" s="24" t="s">
        <v>8204</v>
      </c>
      <c r="G163" s="24" t="s">
        <v>7888</v>
      </c>
      <c r="H163" s="24" t="s">
        <v>8102</v>
      </c>
    </row>
    <row r="164" spans="1:8" ht="38.25">
      <c r="A164" s="24">
        <v>15</v>
      </c>
      <c r="B164" s="24" t="s">
        <v>8205</v>
      </c>
      <c r="C164" s="24" t="s">
        <v>373</v>
      </c>
      <c r="D164" s="24" t="s">
        <v>734</v>
      </c>
      <c r="E164" s="24">
        <v>2</v>
      </c>
      <c r="F164" s="24" t="s">
        <v>8206</v>
      </c>
      <c r="G164" s="24" t="s">
        <v>7993</v>
      </c>
      <c r="H164" s="24" t="s">
        <v>8139</v>
      </c>
    </row>
    <row r="165" spans="1:8" ht="38.25">
      <c r="A165" s="24">
        <v>16</v>
      </c>
      <c r="B165" s="24" t="s">
        <v>8207</v>
      </c>
      <c r="C165" s="24" t="s">
        <v>373</v>
      </c>
      <c r="D165" s="24" t="s">
        <v>734</v>
      </c>
      <c r="E165" s="24">
        <v>3.3</v>
      </c>
      <c r="F165" s="24" t="s">
        <v>8208</v>
      </c>
      <c r="G165" s="24" t="s">
        <v>8145</v>
      </c>
      <c r="H165" s="24" t="s">
        <v>8124</v>
      </c>
    </row>
    <row r="166" spans="1:8" ht="38.25">
      <c r="A166" s="24">
        <v>17</v>
      </c>
      <c r="B166" s="24" t="s">
        <v>8209</v>
      </c>
      <c r="C166" s="24" t="s">
        <v>373</v>
      </c>
      <c r="D166" s="24" t="s">
        <v>734</v>
      </c>
      <c r="E166" s="24">
        <v>0.2</v>
      </c>
      <c r="F166" s="24" t="s">
        <v>8400</v>
      </c>
      <c r="G166" s="24" t="s">
        <v>7916</v>
      </c>
      <c r="H166" s="24" t="s">
        <v>8090</v>
      </c>
    </row>
    <row r="167" spans="1:8" ht="38.25">
      <c r="A167" s="24">
        <v>18</v>
      </c>
      <c r="B167" s="24" t="s">
        <v>8210</v>
      </c>
      <c r="C167" s="24" t="s">
        <v>373</v>
      </c>
      <c r="D167" s="24" t="s">
        <v>734</v>
      </c>
      <c r="E167" s="24">
        <v>0.04</v>
      </c>
      <c r="F167" s="24" t="s">
        <v>8211</v>
      </c>
      <c r="G167" s="24" t="s">
        <v>7913</v>
      </c>
      <c r="H167" s="24" t="s">
        <v>8212</v>
      </c>
    </row>
    <row r="168" spans="1:8" ht="38.25">
      <c r="A168" s="24">
        <v>19</v>
      </c>
      <c r="B168" s="24" t="s">
        <v>8043</v>
      </c>
      <c r="C168" s="24" t="s">
        <v>373</v>
      </c>
      <c r="D168" s="24" t="s">
        <v>734</v>
      </c>
      <c r="E168" s="24">
        <v>10</v>
      </c>
      <c r="F168" s="24" t="s">
        <v>8213</v>
      </c>
      <c r="G168" s="24" t="s">
        <v>7978</v>
      </c>
      <c r="H168" s="24" t="s">
        <v>8108</v>
      </c>
    </row>
    <row r="169" spans="1:8" ht="38.25">
      <c r="A169" s="24">
        <v>20</v>
      </c>
      <c r="B169" s="24" t="s">
        <v>8214</v>
      </c>
      <c r="C169" s="24" t="s">
        <v>373</v>
      </c>
      <c r="D169" s="24" t="s">
        <v>734</v>
      </c>
      <c r="E169" s="24">
        <v>0.01</v>
      </c>
      <c r="F169" s="24" t="s">
        <v>8215</v>
      </c>
      <c r="G169" s="24" t="s">
        <v>7978</v>
      </c>
      <c r="H169" s="24" t="s">
        <v>8216</v>
      </c>
    </row>
    <row r="170" spans="1:8" ht="76.5">
      <c r="A170" s="24">
        <v>21</v>
      </c>
      <c r="B170" s="24" t="s">
        <v>8217</v>
      </c>
      <c r="C170" s="24" t="s">
        <v>373</v>
      </c>
      <c r="D170" s="24" t="s">
        <v>734</v>
      </c>
      <c r="E170" s="24">
        <v>14</v>
      </c>
      <c r="F170" s="24" t="s">
        <v>8218</v>
      </c>
      <c r="G170" s="24" t="s">
        <v>8039</v>
      </c>
      <c r="H170" s="24" t="s">
        <v>8401</v>
      </c>
    </row>
    <row r="171" spans="1:8" ht="76.5">
      <c r="A171" s="24">
        <v>22</v>
      </c>
      <c r="B171" s="24" t="s">
        <v>8219</v>
      </c>
      <c r="C171" s="24" t="s">
        <v>373</v>
      </c>
      <c r="D171" s="24" t="s">
        <v>734</v>
      </c>
      <c r="E171" s="24">
        <v>16</v>
      </c>
      <c r="F171" s="24" t="s">
        <v>8218</v>
      </c>
      <c r="G171" s="24" t="s">
        <v>8039</v>
      </c>
      <c r="H171" s="24" t="s">
        <v>8402</v>
      </c>
    </row>
    <row r="172" spans="1:8" ht="76.5">
      <c r="A172" s="24">
        <v>23</v>
      </c>
      <c r="B172" s="24" t="s">
        <v>8220</v>
      </c>
      <c r="C172" s="24" t="s">
        <v>373</v>
      </c>
      <c r="D172" s="24" t="s">
        <v>734</v>
      </c>
      <c r="E172" s="24">
        <v>9.4</v>
      </c>
      <c r="F172" s="24" t="s">
        <v>8218</v>
      </c>
      <c r="G172" s="24" t="s">
        <v>8221</v>
      </c>
      <c r="H172" s="24" t="s">
        <v>8402</v>
      </c>
    </row>
    <row r="173" spans="1:8" ht="76.5">
      <c r="A173" s="24">
        <v>24</v>
      </c>
      <c r="B173" s="24" t="s">
        <v>8222</v>
      </c>
      <c r="C173" s="24" t="s">
        <v>373</v>
      </c>
      <c r="D173" s="24" t="s">
        <v>734</v>
      </c>
      <c r="E173" s="24">
        <v>4.0999999999999996</v>
      </c>
      <c r="F173" s="24" t="s">
        <v>8218</v>
      </c>
      <c r="G173" s="24" t="s">
        <v>8221</v>
      </c>
      <c r="H173" s="24" t="s">
        <v>8402</v>
      </c>
    </row>
    <row r="174" spans="1:8" ht="38.25">
      <c r="A174" s="24">
        <v>25</v>
      </c>
      <c r="B174" s="24" t="s">
        <v>8223</v>
      </c>
      <c r="C174" s="24" t="s">
        <v>373</v>
      </c>
      <c r="D174" s="24" t="s">
        <v>376</v>
      </c>
      <c r="E174" s="24">
        <v>82</v>
      </c>
      <c r="F174" s="24" t="s">
        <v>8044</v>
      </c>
      <c r="G174" s="24" t="s">
        <v>8224</v>
      </c>
      <c r="H174" s="24" t="s">
        <v>8042</v>
      </c>
    </row>
    <row r="175" spans="1:8" ht="38.25">
      <c r="A175" s="24">
        <v>26</v>
      </c>
      <c r="B175" s="24" t="s">
        <v>8225</v>
      </c>
      <c r="C175" s="24" t="s">
        <v>373</v>
      </c>
      <c r="D175" s="24" t="s">
        <v>376</v>
      </c>
      <c r="E175" s="24">
        <v>40</v>
      </c>
      <c r="F175" s="24" t="s">
        <v>8044</v>
      </c>
      <c r="G175" s="24" t="s">
        <v>8403</v>
      </c>
      <c r="H175" s="24" t="s">
        <v>8051</v>
      </c>
    </row>
    <row r="176" spans="1:8" ht="38.25">
      <c r="A176" s="24">
        <v>27</v>
      </c>
      <c r="B176" s="24" t="s">
        <v>8226</v>
      </c>
      <c r="C176" s="24" t="s">
        <v>373</v>
      </c>
      <c r="D176" s="24" t="s">
        <v>376</v>
      </c>
      <c r="E176" s="24">
        <v>53.47</v>
      </c>
      <c r="F176" s="24" t="s">
        <v>8054</v>
      </c>
      <c r="G176" s="24" t="s">
        <v>7869</v>
      </c>
      <c r="H176" s="24" t="s">
        <v>8065</v>
      </c>
    </row>
    <row r="177" spans="1:9" ht="38.25">
      <c r="A177" s="24">
        <v>28</v>
      </c>
      <c r="B177" s="24" t="s">
        <v>8227</v>
      </c>
      <c r="C177" s="24" t="s">
        <v>373</v>
      </c>
      <c r="D177" s="24" t="s">
        <v>376</v>
      </c>
      <c r="E177" s="24">
        <v>32</v>
      </c>
      <c r="F177" s="24" t="s">
        <v>8054</v>
      </c>
      <c r="G177" s="24" t="s">
        <v>7869</v>
      </c>
      <c r="H177" s="24" t="s">
        <v>8065</v>
      </c>
    </row>
    <row r="178" spans="1:9">
      <c r="A178" s="327"/>
      <c r="B178" s="327" t="s">
        <v>8405</v>
      </c>
      <c r="C178" s="327">
        <v>28</v>
      </c>
      <c r="D178" s="327"/>
      <c r="E178" s="327">
        <f>SUM(E150:E177)</f>
        <v>331.53999999999996</v>
      </c>
      <c r="F178" s="327"/>
      <c r="G178" s="327"/>
      <c r="H178" s="327"/>
    </row>
    <row r="179" spans="1:9" ht="38.25">
      <c r="A179" s="24">
        <v>1</v>
      </c>
      <c r="B179" s="24" t="s">
        <v>8228</v>
      </c>
      <c r="C179" s="24" t="s">
        <v>373</v>
      </c>
      <c r="D179" s="24" t="s">
        <v>2863</v>
      </c>
      <c r="E179" s="24">
        <v>0.2</v>
      </c>
      <c r="F179" s="24" t="s">
        <v>8008</v>
      </c>
      <c r="G179" s="24" t="s">
        <v>7916</v>
      </c>
      <c r="H179" s="24" t="s">
        <v>8090</v>
      </c>
    </row>
    <row r="180" spans="1:9" ht="38.25">
      <c r="A180" s="24">
        <v>2</v>
      </c>
      <c r="B180" s="24" t="s">
        <v>8229</v>
      </c>
      <c r="C180" s="24" t="s">
        <v>373</v>
      </c>
      <c r="D180" s="24" t="s">
        <v>2863</v>
      </c>
      <c r="E180" s="24">
        <v>0.2</v>
      </c>
      <c r="F180" s="24" t="s">
        <v>8404</v>
      </c>
      <c r="G180" s="24" t="s">
        <v>7916</v>
      </c>
      <c r="H180" s="24" t="s">
        <v>8090</v>
      </c>
    </row>
    <row r="181" spans="1:9">
      <c r="A181" s="327"/>
      <c r="B181" s="327" t="s">
        <v>2141</v>
      </c>
      <c r="C181" s="327">
        <v>2</v>
      </c>
      <c r="D181" s="327"/>
      <c r="E181" s="327">
        <f>SUM(E179:E180)</f>
        <v>0.4</v>
      </c>
      <c r="F181" s="327"/>
      <c r="G181" s="327"/>
      <c r="H181" s="327"/>
    </row>
    <row r="182" spans="1:9" ht="38.25">
      <c r="A182" s="24">
        <v>1</v>
      </c>
      <c r="B182" s="24" t="s">
        <v>8230</v>
      </c>
      <c r="C182" s="24" t="s">
        <v>373</v>
      </c>
      <c r="D182" s="24" t="s">
        <v>458</v>
      </c>
      <c r="E182" s="24">
        <v>2</v>
      </c>
      <c r="F182" s="24" t="s">
        <v>8231</v>
      </c>
      <c r="G182" s="24" t="s">
        <v>7978</v>
      </c>
      <c r="H182" s="24" t="s">
        <v>8102</v>
      </c>
    </row>
    <row r="183" spans="1:9" ht="38.25">
      <c r="A183" s="24">
        <v>2</v>
      </c>
      <c r="B183" s="24" t="s">
        <v>8232</v>
      </c>
      <c r="C183" s="24" t="s">
        <v>373</v>
      </c>
      <c r="D183" s="24" t="s">
        <v>458</v>
      </c>
      <c r="E183" s="24">
        <v>2.5</v>
      </c>
      <c r="F183" s="24" t="s">
        <v>8233</v>
      </c>
      <c r="G183" s="24" t="s">
        <v>8234</v>
      </c>
      <c r="H183" s="24" t="s">
        <v>8158</v>
      </c>
    </row>
    <row r="184" spans="1:9" ht="63.75">
      <c r="A184" s="24">
        <v>3</v>
      </c>
      <c r="B184" s="24" t="s">
        <v>8235</v>
      </c>
      <c r="C184" s="24" t="s">
        <v>373</v>
      </c>
      <c r="D184" s="24" t="s">
        <v>458</v>
      </c>
      <c r="E184" s="24">
        <v>5</v>
      </c>
      <c r="F184" s="24" t="s">
        <v>8387</v>
      </c>
      <c r="G184" s="24" t="s">
        <v>7888</v>
      </c>
      <c r="H184" s="24" t="s">
        <v>8236</v>
      </c>
    </row>
    <row r="185" spans="1:9">
      <c r="A185" s="327"/>
      <c r="B185" s="327" t="s">
        <v>381</v>
      </c>
      <c r="C185" s="327">
        <v>3</v>
      </c>
      <c r="D185" s="327"/>
      <c r="E185" s="327">
        <f>SUM(E182:E184)</f>
        <v>9.5</v>
      </c>
      <c r="F185" s="331"/>
      <c r="G185" s="327"/>
      <c r="H185" s="327"/>
      <c r="I185" s="28"/>
    </row>
    <row r="186" spans="1:9" ht="38.25">
      <c r="A186" s="24">
        <v>1</v>
      </c>
      <c r="B186" s="24" t="s">
        <v>8237</v>
      </c>
      <c r="C186" s="24" t="s">
        <v>373</v>
      </c>
      <c r="D186" s="24" t="s">
        <v>2670</v>
      </c>
      <c r="E186" s="24">
        <v>15</v>
      </c>
      <c r="F186" s="24" t="s">
        <v>8238</v>
      </c>
      <c r="G186" s="24" t="s">
        <v>8163</v>
      </c>
      <c r="H186" s="24" t="s">
        <v>8155</v>
      </c>
    </row>
    <row r="187" spans="1:9" ht="38.25">
      <c r="A187" s="24">
        <v>2</v>
      </c>
      <c r="B187" s="24" t="s">
        <v>8239</v>
      </c>
      <c r="C187" s="24" t="s">
        <v>373</v>
      </c>
      <c r="D187" s="24" t="s">
        <v>2670</v>
      </c>
      <c r="E187" s="24">
        <v>14</v>
      </c>
      <c r="F187" s="24" t="s">
        <v>8240</v>
      </c>
      <c r="G187" s="24" t="s">
        <v>8145</v>
      </c>
      <c r="H187" s="24" t="s">
        <v>8241</v>
      </c>
    </row>
    <row r="188" spans="1:9" ht="38.25">
      <c r="A188" s="24">
        <v>3</v>
      </c>
      <c r="B188" s="24" t="s">
        <v>8242</v>
      </c>
      <c r="C188" s="24" t="s">
        <v>373</v>
      </c>
      <c r="D188" s="24" t="s">
        <v>2670</v>
      </c>
      <c r="E188" s="24">
        <v>5</v>
      </c>
      <c r="F188" s="24" t="s">
        <v>8243</v>
      </c>
      <c r="G188" s="24" t="s">
        <v>7932</v>
      </c>
      <c r="H188" s="24" t="s">
        <v>8108</v>
      </c>
    </row>
    <row r="189" spans="1:9" ht="38.25">
      <c r="A189" s="24">
        <v>4</v>
      </c>
      <c r="B189" s="24" t="s">
        <v>8244</v>
      </c>
      <c r="C189" s="24" t="s">
        <v>373</v>
      </c>
      <c r="D189" s="24" t="s">
        <v>2670</v>
      </c>
      <c r="E189" s="24">
        <v>2</v>
      </c>
      <c r="F189" s="24" t="s">
        <v>8245</v>
      </c>
      <c r="G189" s="24" t="s">
        <v>7913</v>
      </c>
      <c r="H189" s="24" t="s">
        <v>8196</v>
      </c>
    </row>
    <row r="190" spans="1:9" ht="38.25">
      <c r="A190" s="24">
        <v>5</v>
      </c>
      <c r="B190" s="24" t="s">
        <v>8246</v>
      </c>
      <c r="C190" s="24" t="s">
        <v>373</v>
      </c>
      <c r="D190" s="24" t="s">
        <v>2670</v>
      </c>
      <c r="E190" s="24">
        <v>5</v>
      </c>
      <c r="F190" s="24" t="s">
        <v>8247</v>
      </c>
      <c r="G190" s="24" t="s">
        <v>8145</v>
      </c>
      <c r="H190" s="24" t="s">
        <v>8124</v>
      </c>
    </row>
    <row r="191" spans="1:9" ht="38.25">
      <c r="A191" s="24">
        <v>6</v>
      </c>
      <c r="B191" s="24" t="s">
        <v>8248</v>
      </c>
      <c r="C191" s="24" t="s">
        <v>373</v>
      </c>
      <c r="D191" s="24" t="s">
        <v>2670</v>
      </c>
      <c r="E191" s="24">
        <v>0.01</v>
      </c>
      <c r="F191" s="24" t="s">
        <v>8249</v>
      </c>
      <c r="G191" s="24" t="s">
        <v>8163</v>
      </c>
      <c r="H191" s="24" t="s">
        <v>8158</v>
      </c>
    </row>
    <row r="192" spans="1:9" ht="38.25">
      <c r="A192" s="24">
        <v>7</v>
      </c>
      <c r="B192" s="24" t="s">
        <v>8250</v>
      </c>
      <c r="C192" s="24" t="s">
        <v>373</v>
      </c>
      <c r="D192" s="24" t="s">
        <v>2670</v>
      </c>
      <c r="E192" s="24">
        <v>2.5</v>
      </c>
      <c r="F192" s="24" t="s">
        <v>8251</v>
      </c>
      <c r="G192" s="24" t="s">
        <v>8252</v>
      </c>
      <c r="H192" s="24" t="s">
        <v>8196</v>
      </c>
    </row>
    <row r="193" spans="1:8" ht="38.25">
      <c r="A193" s="24">
        <v>8</v>
      </c>
      <c r="B193" s="24" t="s">
        <v>8253</v>
      </c>
      <c r="C193" s="24" t="s">
        <v>373</v>
      </c>
      <c r="D193" s="24" t="s">
        <v>2670</v>
      </c>
      <c r="E193" s="24">
        <v>0.22</v>
      </c>
      <c r="F193" s="24" t="s">
        <v>8406</v>
      </c>
      <c r="G193" s="24" t="s">
        <v>8033</v>
      </c>
      <c r="H193" s="24" t="s">
        <v>8254</v>
      </c>
    </row>
    <row r="194" spans="1:8" ht="38.25">
      <c r="A194" s="24">
        <v>9</v>
      </c>
      <c r="B194" s="24" t="s">
        <v>8255</v>
      </c>
      <c r="C194" s="24" t="s">
        <v>373</v>
      </c>
      <c r="D194" s="24" t="s">
        <v>2670</v>
      </c>
      <c r="E194" s="24">
        <v>5</v>
      </c>
      <c r="F194" s="24" t="s">
        <v>8256</v>
      </c>
      <c r="G194" s="24" t="s">
        <v>8145</v>
      </c>
      <c r="H194" s="24" t="s">
        <v>8158</v>
      </c>
    </row>
    <row r="195" spans="1:8" ht="38.25">
      <c r="A195" s="24">
        <v>10</v>
      </c>
      <c r="B195" s="24" t="s">
        <v>8257</v>
      </c>
      <c r="C195" s="24" t="s">
        <v>373</v>
      </c>
      <c r="D195" s="24" t="s">
        <v>378</v>
      </c>
      <c r="E195" s="24">
        <v>7.1</v>
      </c>
      <c r="F195" s="24" t="s">
        <v>8258</v>
      </c>
      <c r="G195" s="24" t="s">
        <v>7925</v>
      </c>
      <c r="H195" s="24" t="s">
        <v>8042</v>
      </c>
    </row>
    <row r="196" spans="1:8">
      <c r="A196" s="327"/>
      <c r="B196" s="327" t="s">
        <v>379</v>
      </c>
      <c r="C196" s="327">
        <v>10</v>
      </c>
      <c r="D196" s="327"/>
      <c r="E196" s="327">
        <f>SUM(E186:E195)</f>
        <v>55.83</v>
      </c>
      <c r="F196" s="327"/>
      <c r="G196" s="327"/>
      <c r="H196" s="327"/>
    </row>
    <row r="197" spans="1:8">
      <c r="A197" s="326"/>
      <c r="B197" s="326" t="s">
        <v>2142</v>
      </c>
      <c r="C197" s="326">
        <f>C196+C185+C181+C178+C149</f>
        <v>50</v>
      </c>
      <c r="D197" s="326"/>
      <c r="E197" s="486">
        <f>E196+E185+E181+E178+E149</f>
        <v>525.48</v>
      </c>
      <c r="F197" s="326"/>
      <c r="G197" s="326"/>
      <c r="H197" s="326"/>
    </row>
    <row r="198" spans="1:8" ht="76.5">
      <c r="A198" s="24">
        <v>1</v>
      </c>
      <c r="B198" s="24" t="s">
        <v>8260</v>
      </c>
      <c r="C198" s="24" t="s">
        <v>8259</v>
      </c>
      <c r="D198" s="24"/>
      <c r="E198" s="24">
        <v>8.6</v>
      </c>
      <c r="F198" s="24" t="s">
        <v>8028</v>
      </c>
      <c r="G198" s="24" t="s">
        <v>8393</v>
      </c>
      <c r="H198" s="24" t="s">
        <v>8407</v>
      </c>
    </row>
    <row r="199" spans="1:8" ht="76.5">
      <c r="A199" s="24">
        <v>2</v>
      </c>
      <c r="B199" s="24" t="s">
        <v>8261</v>
      </c>
      <c r="C199" s="24" t="s">
        <v>8259</v>
      </c>
      <c r="D199" s="24"/>
      <c r="E199" s="24">
        <v>4.57</v>
      </c>
      <c r="F199" s="24" t="s">
        <v>8028</v>
      </c>
      <c r="G199" s="24" t="s">
        <v>8393</v>
      </c>
      <c r="H199" s="24" t="s">
        <v>8407</v>
      </c>
    </row>
    <row r="200" spans="1:8" ht="76.5">
      <c r="A200" s="24">
        <v>3</v>
      </c>
      <c r="B200" s="24" t="s">
        <v>8262</v>
      </c>
      <c r="C200" s="24" t="s">
        <v>8259</v>
      </c>
      <c r="D200" s="24"/>
      <c r="E200" s="24">
        <v>39.5</v>
      </c>
      <c r="F200" s="24" t="s">
        <v>8028</v>
      </c>
      <c r="G200" s="24" t="s">
        <v>8393</v>
      </c>
      <c r="H200" s="24" t="s">
        <v>8407</v>
      </c>
    </row>
    <row r="201" spans="1:8" ht="76.5">
      <c r="A201" s="24">
        <v>4</v>
      </c>
      <c r="B201" s="24" t="s">
        <v>8263</v>
      </c>
      <c r="C201" s="24" t="s">
        <v>8259</v>
      </c>
      <c r="D201" s="24"/>
      <c r="E201" s="24">
        <v>44.2</v>
      </c>
      <c r="F201" s="24" t="s">
        <v>8028</v>
      </c>
      <c r="G201" s="24" t="s">
        <v>8264</v>
      </c>
      <c r="H201" s="24" t="s">
        <v>8407</v>
      </c>
    </row>
    <row r="202" spans="1:8" ht="51">
      <c r="A202" s="24">
        <v>5</v>
      </c>
      <c r="B202" s="24" t="s">
        <v>8265</v>
      </c>
      <c r="C202" s="24" t="s">
        <v>8259</v>
      </c>
      <c r="D202" s="24"/>
      <c r="E202" s="24">
        <v>7.6</v>
      </c>
      <c r="F202" s="24" t="s">
        <v>8408</v>
      </c>
      <c r="G202" s="24" t="s">
        <v>8266</v>
      </c>
      <c r="H202" s="24" t="s">
        <v>7967</v>
      </c>
    </row>
    <row r="203" spans="1:8" ht="25.5">
      <c r="A203" s="326"/>
      <c r="B203" s="326" t="s">
        <v>6929</v>
      </c>
      <c r="C203" s="326">
        <v>5</v>
      </c>
      <c r="D203" s="326"/>
      <c r="E203" s="326">
        <f>SUM(E198:E202)</f>
        <v>104.47</v>
      </c>
      <c r="F203" s="326"/>
      <c r="G203" s="326"/>
      <c r="H203" s="326"/>
    </row>
    <row r="204" spans="1:8" ht="38.25">
      <c r="A204" s="24">
        <v>1</v>
      </c>
      <c r="B204" s="24" t="s">
        <v>8267</v>
      </c>
      <c r="C204" s="24" t="s">
        <v>1147</v>
      </c>
      <c r="D204" s="24"/>
      <c r="E204" s="24">
        <v>55</v>
      </c>
      <c r="F204" s="24" t="s">
        <v>8268</v>
      </c>
      <c r="G204" s="24" t="s">
        <v>7888</v>
      </c>
      <c r="H204" s="24" t="s">
        <v>8269</v>
      </c>
    </row>
    <row r="205" spans="1:8" ht="38.25">
      <c r="A205" s="24">
        <v>2</v>
      </c>
      <c r="B205" s="24" t="s">
        <v>8270</v>
      </c>
      <c r="C205" s="24" t="s">
        <v>1147</v>
      </c>
      <c r="D205" s="24"/>
      <c r="E205" s="24">
        <v>20.100000000000001</v>
      </c>
      <c r="F205" s="24" t="s">
        <v>8271</v>
      </c>
      <c r="G205" s="24" t="s">
        <v>8272</v>
      </c>
      <c r="H205" s="24" t="s">
        <v>7967</v>
      </c>
    </row>
    <row r="206" spans="1:8" ht="38.25">
      <c r="A206" s="24">
        <v>3</v>
      </c>
      <c r="B206" s="24" t="s">
        <v>8273</v>
      </c>
      <c r="C206" s="24" t="s">
        <v>1147</v>
      </c>
      <c r="D206" s="24"/>
      <c r="E206" s="24">
        <v>15</v>
      </c>
      <c r="F206" s="24" t="s">
        <v>8274</v>
      </c>
      <c r="G206" s="24" t="s">
        <v>8199</v>
      </c>
      <c r="H206" s="24" t="s">
        <v>8102</v>
      </c>
    </row>
    <row r="207" spans="1:8" ht="38.25">
      <c r="A207" s="24">
        <v>4</v>
      </c>
      <c r="B207" s="24" t="s">
        <v>8275</v>
      </c>
      <c r="C207" s="24" t="s">
        <v>1147</v>
      </c>
      <c r="D207" s="24"/>
      <c r="E207" s="24">
        <v>56.8</v>
      </c>
      <c r="F207" s="24" t="s">
        <v>8276</v>
      </c>
      <c r="G207" s="24" t="s">
        <v>8277</v>
      </c>
      <c r="H207" s="24" t="s">
        <v>8155</v>
      </c>
    </row>
    <row r="208" spans="1:8" ht="38.25">
      <c r="A208" s="24">
        <v>5</v>
      </c>
      <c r="B208" s="24" t="s">
        <v>8278</v>
      </c>
      <c r="C208" s="24" t="s">
        <v>1147</v>
      </c>
      <c r="D208" s="24"/>
      <c r="E208" s="24">
        <v>5.2</v>
      </c>
      <c r="F208" s="24" t="s">
        <v>8409</v>
      </c>
      <c r="G208" s="24" t="s">
        <v>8279</v>
      </c>
      <c r="H208" s="24" t="s">
        <v>8280</v>
      </c>
    </row>
    <row r="209" spans="1:8" ht="38.25">
      <c r="A209" s="24">
        <v>6</v>
      </c>
      <c r="B209" s="24" t="s">
        <v>8281</v>
      </c>
      <c r="C209" s="24" t="s">
        <v>1147</v>
      </c>
      <c r="D209" s="24"/>
      <c r="E209" s="24">
        <v>357</v>
      </c>
      <c r="F209" s="24" t="s">
        <v>8410</v>
      </c>
      <c r="G209" s="24" t="s">
        <v>8282</v>
      </c>
      <c r="H209" s="24" t="s">
        <v>8283</v>
      </c>
    </row>
    <row r="210" spans="1:8" ht="38.25">
      <c r="A210" s="24">
        <v>7</v>
      </c>
      <c r="B210" s="24" t="s">
        <v>8284</v>
      </c>
      <c r="C210" s="24" t="s">
        <v>1147</v>
      </c>
      <c r="D210" s="24"/>
      <c r="E210" s="24">
        <v>22.6</v>
      </c>
      <c r="F210" s="24" t="s">
        <v>8285</v>
      </c>
      <c r="G210" s="24" t="s">
        <v>7869</v>
      </c>
      <c r="H210" s="24" t="s">
        <v>8155</v>
      </c>
    </row>
    <row r="211" spans="1:8" ht="38.25">
      <c r="A211" s="24">
        <v>8</v>
      </c>
      <c r="B211" s="24" t="s">
        <v>8286</v>
      </c>
      <c r="C211" s="24" t="s">
        <v>1147</v>
      </c>
      <c r="D211" s="24"/>
      <c r="E211" s="24">
        <v>31.3</v>
      </c>
      <c r="F211" s="24" t="s">
        <v>8287</v>
      </c>
      <c r="G211" s="24" t="s">
        <v>7997</v>
      </c>
      <c r="H211" s="24" t="s">
        <v>8288</v>
      </c>
    </row>
    <row r="212" spans="1:8" ht="38.25">
      <c r="A212" s="24">
        <v>9</v>
      </c>
      <c r="B212" s="24" t="s">
        <v>8289</v>
      </c>
      <c r="C212" s="24" t="s">
        <v>1147</v>
      </c>
      <c r="D212" s="24"/>
      <c r="E212" s="24">
        <v>76.3</v>
      </c>
      <c r="F212" s="24" t="s">
        <v>8411</v>
      </c>
      <c r="G212" s="24" t="s">
        <v>8199</v>
      </c>
      <c r="H212" s="24" t="s">
        <v>8096</v>
      </c>
    </row>
    <row r="213" spans="1:8" ht="38.25">
      <c r="A213" s="24">
        <v>10</v>
      </c>
      <c r="B213" s="24" t="s">
        <v>8290</v>
      </c>
      <c r="C213" s="24" t="s">
        <v>1147</v>
      </c>
      <c r="D213" s="24"/>
      <c r="E213" s="24">
        <v>40.4</v>
      </c>
      <c r="F213" s="24" t="s">
        <v>8412</v>
      </c>
      <c r="G213" s="24" t="s">
        <v>7907</v>
      </c>
      <c r="H213" s="24" t="s">
        <v>8212</v>
      </c>
    </row>
    <row r="214" spans="1:8" ht="38.25">
      <c r="A214" s="24">
        <v>11</v>
      </c>
      <c r="B214" s="24" t="s">
        <v>8291</v>
      </c>
      <c r="C214" s="24" t="s">
        <v>1147</v>
      </c>
      <c r="D214" s="24"/>
      <c r="E214" s="24">
        <v>30</v>
      </c>
      <c r="F214" s="24" t="s">
        <v>8292</v>
      </c>
      <c r="G214" s="24" t="s">
        <v>8163</v>
      </c>
      <c r="H214" s="24" t="s">
        <v>8155</v>
      </c>
    </row>
    <row r="215" spans="1:8" ht="38.25">
      <c r="A215" s="24">
        <v>12</v>
      </c>
      <c r="B215" s="24" t="s">
        <v>8293</v>
      </c>
      <c r="C215" s="24" t="s">
        <v>1147</v>
      </c>
      <c r="D215" s="24"/>
      <c r="E215" s="24">
        <v>8.9</v>
      </c>
      <c r="F215" s="24" t="s">
        <v>8294</v>
      </c>
      <c r="G215" s="24" t="s">
        <v>7997</v>
      </c>
      <c r="H215" s="24" t="s">
        <v>7967</v>
      </c>
    </row>
    <row r="216" spans="1:8" ht="38.25">
      <c r="A216" s="24">
        <v>13</v>
      </c>
      <c r="B216" s="24" t="s">
        <v>8295</v>
      </c>
      <c r="C216" s="24" t="s">
        <v>1147</v>
      </c>
      <c r="D216" s="24"/>
      <c r="E216" s="24">
        <v>37</v>
      </c>
      <c r="F216" s="24" t="s">
        <v>8296</v>
      </c>
      <c r="G216" s="24" t="s">
        <v>7910</v>
      </c>
      <c r="H216" s="24" t="s">
        <v>7981</v>
      </c>
    </row>
    <row r="217" spans="1:8" ht="38.25">
      <c r="A217" s="24">
        <v>14</v>
      </c>
      <c r="B217" s="24" t="s">
        <v>8297</v>
      </c>
      <c r="C217" s="24" t="s">
        <v>1147</v>
      </c>
      <c r="D217" s="24"/>
      <c r="E217" s="24">
        <v>10</v>
      </c>
      <c r="F217" s="24" t="s">
        <v>8298</v>
      </c>
      <c r="G217" s="24" t="s">
        <v>7885</v>
      </c>
      <c r="H217" s="24" t="s">
        <v>8283</v>
      </c>
    </row>
    <row r="218" spans="1:8" ht="38.25">
      <c r="A218" s="24">
        <v>15</v>
      </c>
      <c r="B218" s="24" t="s">
        <v>8299</v>
      </c>
      <c r="C218" s="24" t="s">
        <v>1147</v>
      </c>
      <c r="D218" s="24"/>
      <c r="E218" s="24">
        <v>26.4</v>
      </c>
      <c r="F218" s="24" t="s">
        <v>8300</v>
      </c>
      <c r="G218" s="24" t="s">
        <v>7978</v>
      </c>
      <c r="H218" s="24" t="s">
        <v>8118</v>
      </c>
    </row>
    <row r="219" spans="1:8" ht="38.25">
      <c r="A219" s="24">
        <v>16</v>
      </c>
      <c r="B219" s="24" t="s">
        <v>8301</v>
      </c>
      <c r="C219" s="24" t="s">
        <v>1147</v>
      </c>
      <c r="D219" s="24"/>
      <c r="E219" s="24">
        <v>22</v>
      </c>
      <c r="F219" s="24" t="s">
        <v>8302</v>
      </c>
      <c r="G219" s="24" t="s">
        <v>7978</v>
      </c>
      <c r="H219" s="24" t="s">
        <v>8165</v>
      </c>
    </row>
    <row r="220" spans="1:8" ht="38.25">
      <c r="A220" s="24">
        <v>17</v>
      </c>
      <c r="B220" s="24" t="s">
        <v>8303</v>
      </c>
      <c r="C220" s="24" t="s">
        <v>1147</v>
      </c>
      <c r="D220" s="24"/>
      <c r="E220" s="24">
        <v>32</v>
      </c>
      <c r="F220" s="24" t="s">
        <v>8304</v>
      </c>
      <c r="G220" s="24" t="s">
        <v>8035</v>
      </c>
      <c r="H220" s="24" t="s">
        <v>7981</v>
      </c>
    </row>
    <row r="221" spans="1:8" ht="38.25">
      <c r="A221" s="24">
        <v>18</v>
      </c>
      <c r="B221" s="24" t="s">
        <v>8305</v>
      </c>
      <c r="C221" s="24" t="s">
        <v>1147</v>
      </c>
      <c r="D221" s="24"/>
      <c r="E221" s="24">
        <v>21</v>
      </c>
      <c r="F221" s="24" t="s">
        <v>8306</v>
      </c>
      <c r="G221" s="24" t="s">
        <v>8307</v>
      </c>
      <c r="H221" s="24" t="s">
        <v>8308</v>
      </c>
    </row>
    <row r="222" spans="1:8" ht="38.25">
      <c r="A222" s="24">
        <v>19</v>
      </c>
      <c r="B222" s="24" t="s">
        <v>8309</v>
      </c>
      <c r="C222" s="24" t="s">
        <v>1147</v>
      </c>
      <c r="D222" s="24"/>
      <c r="E222" s="24">
        <v>28</v>
      </c>
      <c r="F222" s="24" t="s">
        <v>8310</v>
      </c>
      <c r="G222" s="24" t="s">
        <v>8311</v>
      </c>
      <c r="H222" s="24" t="s">
        <v>7981</v>
      </c>
    </row>
    <row r="223" spans="1:8" ht="38.25">
      <c r="A223" s="24">
        <v>20</v>
      </c>
      <c r="B223" s="24" t="s">
        <v>8312</v>
      </c>
      <c r="C223" s="24" t="s">
        <v>1147</v>
      </c>
      <c r="D223" s="24"/>
      <c r="E223" s="24">
        <v>5</v>
      </c>
      <c r="F223" s="24" t="s">
        <v>8313</v>
      </c>
      <c r="G223" s="24" t="s">
        <v>7997</v>
      </c>
      <c r="H223" s="24" t="s">
        <v>7967</v>
      </c>
    </row>
    <row r="224" spans="1:8" ht="38.25">
      <c r="A224" s="24">
        <v>21</v>
      </c>
      <c r="B224" s="24" t="s">
        <v>8314</v>
      </c>
      <c r="C224" s="24" t="s">
        <v>1147</v>
      </c>
      <c r="D224" s="24"/>
      <c r="E224" s="24">
        <v>3.7</v>
      </c>
      <c r="F224" s="24" t="s">
        <v>8315</v>
      </c>
      <c r="G224" s="24" t="s">
        <v>7997</v>
      </c>
      <c r="H224" s="24" t="s">
        <v>7967</v>
      </c>
    </row>
    <row r="225" spans="1:8" ht="38.25">
      <c r="A225" s="24">
        <v>22</v>
      </c>
      <c r="B225" s="24" t="s">
        <v>8316</v>
      </c>
      <c r="C225" s="24" t="s">
        <v>1147</v>
      </c>
      <c r="D225" s="24"/>
      <c r="E225" s="24">
        <v>64</v>
      </c>
      <c r="F225" s="24" t="s">
        <v>8317</v>
      </c>
      <c r="G225" s="24" t="s">
        <v>7894</v>
      </c>
      <c r="H225" s="24" t="s">
        <v>8096</v>
      </c>
    </row>
    <row r="226" spans="1:8" ht="38.25">
      <c r="A226" s="24">
        <v>23</v>
      </c>
      <c r="B226" s="24" t="s">
        <v>8318</v>
      </c>
      <c r="C226" s="24" t="s">
        <v>1147</v>
      </c>
      <c r="D226" s="24"/>
      <c r="E226" s="24">
        <v>22</v>
      </c>
      <c r="F226" s="24" t="s">
        <v>8319</v>
      </c>
      <c r="G226" s="24" t="s">
        <v>7925</v>
      </c>
      <c r="H226" s="24" t="s">
        <v>8155</v>
      </c>
    </row>
    <row r="227" spans="1:8" ht="38.25">
      <c r="A227" s="24">
        <v>24</v>
      </c>
      <c r="B227" s="24" t="s">
        <v>8320</v>
      </c>
      <c r="C227" s="24" t="s">
        <v>1147</v>
      </c>
      <c r="D227" s="24"/>
      <c r="E227" s="24">
        <v>37.5</v>
      </c>
      <c r="F227" s="24" t="s">
        <v>8321</v>
      </c>
      <c r="G227" s="24" t="s">
        <v>8322</v>
      </c>
      <c r="H227" s="24" t="s">
        <v>8323</v>
      </c>
    </row>
    <row r="228" spans="1:8" ht="38.25">
      <c r="A228" s="24">
        <v>25</v>
      </c>
      <c r="B228" s="24" t="s">
        <v>8324</v>
      </c>
      <c r="C228" s="24" t="s">
        <v>1147</v>
      </c>
      <c r="D228" s="24"/>
      <c r="E228" s="24">
        <v>205</v>
      </c>
      <c r="F228" s="24" t="s">
        <v>8325</v>
      </c>
      <c r="G228" s="24" t="s">
        <v>8326</v>
      </c>
      <c r="H228" s="24" t="s">
        <v>8327</v>
      </c>
    </row>
    <row r="229" spans="1:8" ht="38.25">
      <c r="A229" s="24">
        <v>26</v>
      </c>
      <c r="B229" s="24" t="s">
        <v>8328</v>
      </c>
      <c r="C229" s="24" t="s">
        <v>1147</v>
      </c>
      <c r="D229" s="24"/>
      <c r="E229" s="24">
        <v>69</v>
      </c>
      <c r="F229" s="24" t="s">
        <v>8329</v>
      </c>
      <c r="G229" s="24" t="s">
        <v>8282</v>
      </c>
      <c r="H229" s="24" t="s">
        <v>8323</v>
      </c>
    </row>
    <row r="230" spans="1:8" ht="38.25">
      <c r="A230" s="24">
        <v>27</v>
      </c>
      <c r="B230" s="24" t="s">
        <v>8330</v>
      </c>
      <c r="C230" s="24" t="s">
        <v>1147</v>
      </c>
      <c r="D230" s="24"/>
      <c r="E230" s="24">
        <v>75</v>
      </c>
      <c r="F230" s="24" t="s">
        <v>8331</v>
      </c>
      <c r="G230" s="24" t="s">
        <v>8332</v>
      </c>
      <c r="H230" s="24" t="s">
        <v>8283</v>
      </c>
    </row>
    <row r="231" spans="1:8" ht="38.25">
      <c r="A231" s="24">
        <v>28</v>
      </c>
      <c r="B231" s="24" t="s">
        <v>8333</v>
      </c>
      <c r="C231" s="24" t="s">
        <v>1147</v>
      </c>
      <c r="D231" s="24"/>
      <c r="E231" s="24">
        <v>5.0999999999999996</v>
      </c>
      <c r="F231" s="24" t="s">
        <v>8317</v>
      </c>
      <c r="G231" s="24" t="s">
        <v>7894</v>
      </c>
      <c r="H231" s="24" t="s">
        <v>8096</v>
      </c>
    </row>
    <row r="232" spans="1:8" ht="38.25">
      <c r="A232" s="24">
        <v>29</v>
      </c>
      <c r="B232" s="24" t="s">
        <v>8334</v>
      </c>
      <c r="C232" s="24" t="s">
        <v>1147</v>
      </c>
      <c r="D232" s="24"/>
      <c r="E232" s="24">
        <v>51.37</v>
      </c>
      <c r="F232" s="24" t="s">
        <v>8335</v>
      </c>
      <c r="G232" s="24" t="s">
        <v>8336</v>
      </c>
      <c r="H232" s="24" t="s">
        <v>8102</v>
      </c>
    </row>
    <row r="233" spans="1:8" ht="38.25">
      <c r="A233" s="24">
        <v>30</v>
      </c>
      <c r="B233" s="24" t="s">
        <v>8337</v>
      </c>
      <c r="C233" s="24" t="s">
        <v>1147</v>
      </c>
      <c r="D233" s="24"/>
      <c r="E233" s="24">
        <v>83.3</v>
      </c>
      <c r="F233" s="24" t="s">
        <v>8338</v>
      </c>
      <c r="G233" s="24" t="s">
        <v>8145</v>
      </c>
      <c r="H233" s="24" t="s">
        <v>8090</v>
      </c>
    </row>
    <row r="234" spans="1:8" ht="38.25">
      <c r="A234" s="24">
        <v>31</v>
      </c>
      <c r="B234" s="24" t="s">
        <v>8339</v>
      </c>
      <c r="C234" s="24" t="s">
        <v>1147</v>
      </c>
      <c r="D234" s="24"/>
      <c r="E234" s="24">
        <v>39.700000000000003</v>
      </c>
      <c r="F234" s="24" t="s">
        <v>8340</v>
      </c>
      <c r="G234" s="24" t="s">
        <v>8035</v>
      </c>
      <c r="H234" s="24" t="s">
        <v>7981</v>
      </c>
    </row>
    <row r="235" spans="1:8" ht="38.25">
      <c r="A235" s="24">
        <v>32</v>
      </c>
      <c r="B235" s="24" t="s">
        <v>8341</v>
      </c>
      <c r="C235" s="24" t="s">
        <v>1147</v>
      </c>
      <c r="D235" s="24"/>
      <c r="E235" s="24">
        <v>25</v>
      </c>
      <c r="F235" s="24" t="s">
        <v>8342</v>
      </c>
      <c r="G235" s="24" t="s">
        <v>7978</v>
      </c>
      <c r="H235" s="24" t="s">
        <v>8165</v>
      </c>
    </row>
    <row r="236" spans="1:8" ht="38.25">
      <c r="A236" s="24">
        <v>33</v>
      </c>
      <c r="B236" s="24" t="s">
        <v>8343</v>
      </c>
      <c r="C236" s="24" t="s">
        <v>1147</v>
      </c>
      <c r="D236" s="24"/>
      <c r="E236" s="24">
        <v>66.3</v>
      </c>
      <c r="F236" s="24" t="s">
        <v>8344</v>
      </c>
      <c r="G236" s="24" t="s">
        <v>7922</v>
      </c>
      <c r="H236" s="24" t="s">
        <v>8196</v>
      </c>
    </row>
    <row r="237" spans="1:8" ht="38.25">
      <c r="A237" s="24">
        <v>34</v>
      </c>
      <c r="B237" s="24" t="s">
        <v>8345</v>
      </c>
      <c r="C237" s="24" t="s">
        <v>1147</v>
      </c>
      <c r="D237" s="24"/>
      <c r="E237" s="24">
        <v>10</v>
      </c>
      <c r="F237" s="24" t="s">
        <v>8346</v>
      </c>
      <c r="G237" s="24" t="s">
        <v>8347</v>
      </c>
      <c r="H237" s="24" t="s">
        <v>8118</v>
      </c>
    </row>
    <row r="238" spans="1:8" ht="38.25">
      <c r="A238" s="24">
        <v>35</v>
      </c>
      <c r="B238" s="24" t="s">
        <v>8348</v>
      </c>
      <c r="C238" s="24" t="s">
        <v>1147</v>
      </c>
      <c r="D238" s="24"/>
      <c r="E238" s="24">
        <v>15</v>
      </c>
      <c r="F238" s="24" t="s">
        <v>8349</v>
      </c>
      <c r="G238" s="24" t="s">
        <v>7894</v>
      </c>
      <c r="H238" s="24" t="s">
        <v>8175</v>
      </c>
    </row>
    <row r="239" spans="1:8" ht="38.25">
      <c r="A239" s="24">
        <v>36</v>
      </c>
      <c r="B239" s="24" t="s">
        <v>8350</v>
      </c>
      <c r="C239" s="24" t="s">
        <v>1147</v>
      </c>
      <c r="D239" s="24"/>
      <c r="E239" s="24">
        <v>20.5</v>
      </c>
      <c r="F239" s="24" t="s">
        <v>8287</v>
      </c>
      <c r="G239" s="24" t="s">
        <v>7997</v>
      </c>
      <c r="H239" s="24" t="s">
        <v>8288</v>
      </c>
    </row>
    <row r="240" spans="1:8" ht="38.25">
      <c r="A240" s="24">
        <v>37</v>
      </c>
      <c r="B240" s="24" t="s">
        <v>8351</v>
      </c>
      <c r="C240" s="24" t="s">
        <v>1147</v>
      </c>
      <c r="D240" s="24"/>
      <c r="E240" s="24">
        <v>0.5</v>
      </c>
      <c r="F240" s="24" t="s">
        <v>7903</v>
      </c>
      <c r="G240" s="24" t="s">
        <v>8352</v>
      </c>
      <c r="H240" s="24" t="s">
        <v>7967</v>
      </c>
    </row>
    <row r="241" spans="1:8" ht="38.25">
      <c r="A241" s="24">
        <v>38</v>
      </c>
      <c r="B241" s="24" t="s">
        <v>8353</v>
      </c>
      <c r="C241" s="24" t="s">
        <v>1147</v>
      </c>
      <c r="D241" s="24"/>
      <c r="E241" s="24">
        <v>31.5</v>
      </c>
      <c r="F241" s="24" t="s">
        <v>8354</v>
      </c>
      <c r="G241" s="24" t="s">
        <v>7894</v>
      </c>
      <c r="H241" s="24" t="s">
        <v>8139</v>
      </c>
    </row>
    <row r="242" spans="1:8" ht="38.25">
      <c r="A242" s="24">
        <v>39</v>
      </c>
      <c r="B242" s="24" t="s">
        <v>8355</v>
      </c>
      <c r="C242" s="24" t="s">
        <v>1147</v>
      </c>
      <c r="D242" s="24"/>
      <c r="E242" s="24">
        <v>146.4</v>
      </c>
      <c r="F242" s="24" t="s">
        <v>8317</v>
      </c>
      <c r="G242" s="24" t="s">
        <v>7894</v>
      </c>
      <c r="H242" s="24" t="s">
        <v>8096</v>
      </c>
    </row>
    <row r="243" spans="1:8" ht="38.25">
      <c r="A243" s="24">
        <v>40</v>
      </c>
      <c r="B243" s="24" t="s">
        <v>8356</v>
      </c>
      <c r="C243" s="24" t="s">
        <v>1147</v>
      </c>
      <c r="D243" s="24"/>
      <c r="E243" s="24">
        <v>90.7</v>
      </c>
      <c r="F243" s="24" t="s">
        <v>8317</v>
      </c>
      <c r="G243" s="24" t="s">
        <v>7894</v>
      </c>
      <c r="H243" s="24" t="s">
        <v>8096</v>
      </c>
    </row>
    <row r="244" spans="1:8" ht="63.75">
      <c r="A244" s="24">
        <v>41</v>
      </c>
      <c r="B244" s="24" t="s">
        <v>8357</v>
      </c>
      <c r="C244" s="24" t="s">
        <v>1147</v>
      </c>
      <c r="D244" s="24"/>
      <c r="E244" s="24">
        <v>73.3</v>
      </c>
      <c r="F244" s="24" t="s">
        <v>8117</v>
      </c>
      <c r="G244" s="24" t="s">
        <v>7919</v>
      </c>
      <c r="H244" s="24" t="s">
        <v>8413</v>
      </c>
    </row>
    <row r="245" spans="1:8" ht="38.25">
      <c r="A245" s="24">
        <v>42</v>
      </c>
      <c r="B245" s="24" t="s">
        <v>8358</v>
      </c>
      <c r="C245" s="24" t="s">
        <v>1147</v>
      </c>
      <c r="D245" s="24"/>
      <c r="E245" s="24">
        <v>72</v>
      </c>
      <c r="F245" s="24" t="s">
        <v>8317</v>
      </c>
      <c r="G245" s="24" t="s">
        <v>7894</v>
      </c>
      <c r="H245" s="24" t="s">
        <v>8096</v>
      </c>
    </row>
    <row r="246" spans="1:8" ht="38.25">
      <c r="A246" s="24">
        <v>43</v>
      </c>
      <c r="B246" s="24" t="s">
        <v>8359</v>
      </c>
      <c r="C246" s="24" t="s">
        <v>1147</v>
      </c>
      <c r="D246" s="24"/>
      <c r="E246" s="24">
        <v>15</v>
      </c>
      <c r="F246" s="24" t="s">
        <v>8360</v>
      </c>
      <c r="G246" s="24" t="s">
        <v>8307</v>
      </c>
      <c r="H246" s="24" t="s">
        <v>8361</v>
      </c>
    </row>
    <row r="247" spans="1:8" ht="38.25">
      <c r="A247" s="24">
        <v>44</v>
      </c>
      <c r="B247" s="24" t="s">
        <v>8362</v>
      </c>
      <c r="C247" s="24" t="s">
        <v>1147</v>
      </c>
      <c r="D247" s="24"/>
      <c r="E247" s="24">
        <v>150</v>
      </c>
      <c r="F247" s="24" t="s">
        <v>8363</v>
      </c>
      <c r="G247" s="24" t="s">
        <v>8163</v>
      </c>
      <c r="H247" s="24" t="s">
        <v>8364</v>
      </c>
    </row>
    <row r="248" spans="1:8" ht="38.25">
      <c r="A248" s="24">
        <v>45</v>
      </c>
      <c r="B248" s="24" t="s">
        <v>8365</v>
      </c>
      <c r="C248" s="24" t="s">
        <v>1147</v>
      </c>
      <c r="D248" s="24"/>
      <c r="E248" s="24">
        <v>4.5</v>
      </c>
      <c r="F248" s="24" t="s">
        <v>8366</v>
      </c>
      <c r="G248" s="24" t="s">
        <v>7913</v>
      </c>
      <c r="H248" s="24" t="s">
        <v>8196</v>
      </c>
    </row>
    <row r="249" spans="1:8" ht="38.25">
      <c r="A249" s="24">
        <v>46</v>
      </c>
      <c r="B249" s="24" t="s">
        <v>8367</v>
      </c>
      <c r="C249" s="24" t="s">
        <v>1147</v>
      </c>
      <c r="D249" s="24"/>
      <c r="E249" s="24">
        <v>41.9</v>
      </c>
      <c r="F249" s="24" t="s">
        <v>8368</v>
      </c>
      <c r="G249" s="24" t="s">
        <v>8369</v>
      </c>
      <c r="H249" s="24" t="s">
        <v>8288</v>
      </c>
    </row>
    <row r="250" spans="1:8" ht="38.25">
      <c r="A250" s="24">
        <v>47</v>
      </c>
      <c r="B250" s="24" t="s">
        <v>8367</v>
      </c>
      <c r="C250" s="24" t="s">
        <v>1147</v>
      </c>
      <c r="D250" s="24"/>
      <c r="E250" s="24">
        <v>35</v>
      </c>
      <c r="F250" s="24" t="s">
        <v>8370</v>
      </c>
      <c r="G250" s="24" t="s">
        <v>8369</v>
      </c>
      <c r="H250" s="24" t="s">
        <v>8371</v>
      </c>
    </row>
    <row r="251" spans="1:8" ht="38.25">
      <c r="A251" s="24">
        <v>48</v>
      </c>
      <c r="B251" s="24" t="s">
        <v>8372</v>
      </c>
      <c r="C251" s="24" t="s">
        <v>1147</v>
      </c>
      <c r="D251" s="24"/>
      <c r="E251" s="24">
        <v>15</v>
      </c>
      <c r="F251" s="24" t="s">
        <v>8373</v>
      </c>
      <c r="G251" s="24" t="s">
        <v>7888</v>
      </c>
      <c r="H251" s="24" t="s">
        <v>8196</v>
      </c>
    </row>
    <row r="252" spans="1:8" ht="38.25">
      <c r="A252" s="24">
        <v>49</v>
      </c>
      <c r="B252" s="24" t="s">
        <v>8374</v>
      </c>
      <c r="C252" s="24" t="s">
        <v>1147</v>
      </c>
      <c r="D252" s="24"/>
      <c r="E252" s="24">
        <v>3</v>
      </c>
      <c r="F252" s="24" t="s">
        <v>8375</v>
      </c>
      <c r="G252" s="24" t="s">
        <v>7997</v>
      </c>
      <c r="H252" s="24" t="s">
        <v>8376</v>
      </c>
    </row>
    <row r="253" spans="1:8" ht="38.25">
      <c r="A253" s="24">
        <v>50</v>
      </c>
      <c r="B253" s="24" t="s">
        <v>8377</v>
      </c>
      <c r="C253" s="24" t="s">
        <v>2143</v>
      </c>
      <c r="D253" s="24"/>
      <c r="E253" s="24">
        <v>106.49</v>
      </c>
      <c r="F253" s="24" t="s">
        <v>8378</v>
      </c>
      <c r="G253" s="24" t="s">
        <v>7888</v>
      </c>
      <c r="H253" s="24" t="s">
        <v>8042</v>
      </c>
    </row>
    <row r="254" spans="1:8" ht="38.25">
      <c r="A254" s="24">
        <v>51</v>
      </c>
      <c r="B254" s="24" t="s">
        <v>8379</v>
      </c>
      <c r="C254" s="24" t="s">
        <v>2143</v>
      </c>
      <c r="D254" s="24"/>
      <c r="E254" s="24">
        <v>20</v>
      </c>
      <c r="F254" s="24" t="s">
        <v>8380</v>
      </c>
      <c r="G254" s="24" t="s">
        <v>7888</v>
      </c>
      <c r="H254" s="24" t="s">
        <v>8042</v>
      </c>
    </row>
    <row r="255" spans="1:8" ht="38.25">
      <c r="A255" s="24">
        <v>52</v>
      </c>
      <c r="B255" s="24" t="s">
        <v>8381</v>
      </c>
      <c r="C255" s="24" t="s">
        <v>2143</v>
      </c>
      <c r="D255" s="24"/>
      <c r="E255" s="24">
        <v>15</v>
      </c>
      <c r="F255" s="24" t="s">
        <v>8382</v>
      </c>
      <c r="G255" s="24" t="s">
        <v>7869</v>
      </c>
      <c r="H255" s="24" t="s">
        <v>8065</v>
      </c>
    </row>
    <row r="256" spans="1:8" ht="38.25">
      <c r="A256" s="24">
        <v>53</v>
      </c>
      <c r="B256" s="24" t="s">
        <v>8383</v>
      </c>
      <c r="C256" s="24" t="s">
        <v>2143</v>
      </c>
      <c r="D256" s="24"/>
      <c r="E256" s="24">
        <v>162</v>
      </c>
      <c r="F256" s="24" t="s">
        <v>8384</v>
      </c>
      <c r="G256" s="24" t="s">
        <v>8385</v>
      </c>
      <c r="H256" s="24" t="s">
        <v>8065</v>
      </c>
    </row>
    <row r="257" spans="1:10" ht="38.25">
      <c r="A257" s="24">
        <v>54</v>
      </c>
      <c r="B257" s="24" t="s">
        <v>8386</v>
      </c>
      <c r="C257" s="24" t="s">
        <v>2143</v>
      </c>
      <c r="D257" s="24"/>
      <c r="E257" s="24">
        <v>318</v>
      </c>
      <c r="F257" s="24" t="s">
        <v>8384</v>
      </c>
      <c r="G257" s="24" t="s">
        <v>8385</v>
      </c>
      <c r="H257" s="24" t="s">
        <v>8065</v>
      </c>
    </row>
    <row r="258" spans="1:10" ht="38.25">
      <c r="A258" s="24">
        <v>55</v>
      </c>
      <c r="B258" s="24" t="s">
        <v>22504</v>
      </c>
      <c r="C258" s="24" t="s">
        <v>2143</v>
      </c>
      <c r="D258" s="24"/>
      <c r="E258" s="24">
        <v>200</v>
      </c>
      <c r="F258" s="24" t="s">
        <v>22502</v>
      </c>
      <c r="G258" s="24"/>
      <c r="H258" s="24" t="s">
        <v>22505</v>
      </c>
    </row>
    <row r="259" spans="1:10">
      <c r="A259" s="326"/>
      <c r="B259" s="326" t="s">
        <v>395</v>
      </c>
      <c r="C259" s="326">
        <v>55</v>
      </c>
      <c r="D259" s="326"/>
      <c r="E259" s="326">
        <f>SUM(E204:E258)</f>
        <v>3192.7599999999998</v>
      </c>
      <c r="F259" s="326"/>
      <c r="G259" s="326"/>
      <c r="H259" s="326"/>
    </row>
    <row r="260" spans="1:10" ht="25.5">
      <c r="A260" s="329"/>
      <c r="B260" s="329" t="s">
        <v>8414</v>
      </c>
      <c r="C260" s="329">
        <f>C259+C203+C197+C141+C51</f>
        <v>195</v>
      </c>
      <c r="D260" s="329"/>
      <c r="E260" s="329">
        <f>E259+E203+E197+E141+E51</f>
        <v>94438.41</v>
      </c>
      <c r="F260" s="329"/>
      <c r="G260" s="329"/>
      <c r="H260" s="329"/>
    </row>
    <row r="261" spans="1:10" ht="15.75">
      <c r="A261" s="466"/>
      <c r="B261" s="467" t="s">
        <v>7865</v>
      </c>
      <c r="C261" s="467">
        <f>C260+C47</f>
        <v>221</v>
      </c>
      <c r="D261" s="467"/>
      <c r="E261" s="467">
        <f>E260+E47</f>
        <v>100348.21</v>
      </c>
      <c r="F261" s="467"/>
      <c r="G261" s="467"/>
      <c r="H261" s="467"/>
      <c r="J261" s="28"/>
    </row>
    <row r="262" spans="1:10">
      <c r="A262" s="28"/>
      <c r="B262" s="28"/>
      <c r="C262" s="28"/>
      <c r="D262" s="28"/>
      <c r="E262" s="28"/>
      <c r="F262" s="28"/>
      <c r="G262" s="28"/>
      <c r="H262" s="28"/>
      <c r="I262" s="28"/>
      <c r="J262" s="28"/>
    </row>
    <row r="263" spans="1:10">
      <c r="A263" s="28"/>
      <c r="B263" s="28"/>
      <c r="C263" s="28"/>
      <c r="D263" s="28"/>
      <c r="E263" s="28"/>
      <c r="F263" s="28"/>
      <c r="G263" s="28"/>
      <c r="H263" s="28"/>
      <c r="I263" s="28"/>
      <c r="J263" s="28"/>
    </row>
    <row r="264" spans="1:10">
      <c r="A264" s="28"/>
      <c r="B264" s="28"/>
      <c r="C264" s="28"/>
      <c r="D264" s="28"/>
      <c r="E264" s="28"/>
      <c r="F264" s="28"/>
      <c r="G264" s="28"/>
      <c r="H264" s="28"/>
      <c r="I264" s="28"/>
      <c r="J264" s="28"/>
    </row>
  </sheetData>
  <mergeCells count="4">
    <mergeCell ref="A1:H1"/>
    <mergeCell ref="A2:H2"/>
    <mergeCell ref="A8:H8"/>
    <mergeCell ref="A48:H48"/>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N391"/>
  <sheetViews>
    <sheetView zoomScale="90" zoomScaleNormal="90" workbookViewId="0">
      <selection activeCell="E204" sqref="E204"/>
    </sheetView>
  </sheetViews>
  <sheetFormatPr defaultRowHeight="12.75"/>
  <cols>
    <col min="1" max="1" width="5.7109375" style="12" bestFit="1" customWidth="1"/>
    <col min="2" max="2" width="40" style="12" customWidth="1"/>
    <col min="3" max="3" width="26.5703125" style="12" customWidth="1"/>
    <col min="4" max="4" width="33.85546875" style="28" customWidth="1"/>
    <col min="5" max="5" width="17.140625" style="272" customWidth="1"/>
    <col min="6" max="6" width="33.28515625" style="12" customWidth="1"/>
    <col min="7" max="7" width="26" style="28" customWidth="1"/>
    <col min="8" max="8" width="26.140625" style="12" customWidth="1"/>
    <col min="9" max="16384" width="9.140625" style="12"/>
  </cols>
  <sheetData>
    <row r="1" spans="1:14">
      <c r="A1" s="340" t="s">
        <v>9290</v>
      </c>
      <c r="B1" s="340"/>
      <c r="C1" s="340"/>
      <c r="D1" s="340"/>
      <c r="E1" s="340"/>
      <c r="F1" s="340"/>
      <c r="G1" s="340"/>
      <c r="H1" s="340"/>
    </row>
    <row r="2" spans="1:14">
      <c r="A2" s="341" t="s">
        <v>387</v>
      </c>
      <c r="B2" s="341"/>
      <c r="C2" s="341"/>
      <c r="D2" s="341"/>
      <c r="E2" s="341"/>
      <c r="F2" s="341"/>
      <c r="G2" s="341"/>
      <c r="H2" s="341"/>
    </row>
    <row r="3" spans="1:14" ht="13.5" thickBot="1">
      <c r="A3" s="13"/>
      <c r="B3" s="13"/>
      <c r="C3" s="13"/>
      <c r="D3" s="211"/>
      <c r="E3" s="269"/>
      <c r="F3" s="13"/>
      <c r="G3" s="211"/>
      <c r="H3" s="211"/>
    </row>
    <row r="4" spans="1:14" ht="75.75" customHeight="1" thickBot="1">
      <c r="A4" s="21" t="s">
        <v>3</v>
      </c>
      <c r="B4" s="21" t="s">
        <v>4</v>
      </c>
      <c r="C4" s="21" t="s">
        <v>5</v>
      </c>
      <c r="D4" s="21" t="s">
        <v>0</v>
      </c>
      <c r="E4" s="22" t="s">
        <v>1</v>
      </c>
      <c r="F4" s="22" t="s">
        <v>6</v>
      </c>
      <c r="G4" s="22" t="s">
        <v>7</v>
      </c>
      <c r="H4" s="22" t="s">
        <v>8</v>
      </c>
    </row>
    <row r="5" spans="1:14" ht="15" hidden="1" customHeight="1">
      <c r="A5" s="15"/>
      <c r="B5" s="16"/>
      <c r="C5" s="16"/>
      <c r="D5" s="16"/>
      <c r="E5" s="17"/>
      <c r="F5" s="17"/>
      <c r="G5" s="17"/>
      <c r="H5" s="17"/>
    </row>
    <row r="6" spans="1:14" ht="15.75" hidden="1" customHeight="1">
      <c r="A6" s="18"/>
      <c r="B6" s="19"/>
      <c r="C6" s="19"/>
      <c r="D6" s="19"/>
      <c r="E6" s="20"/>
      <c r="F6" s="20"/>
      <c r="G6" s="20"/>
      <c r="H6" s="20"/>
    </row>
    <row r="7" spans="1:14">
      <c r="A7" s="21">
        <v>1</v>
      </c>
      <c r="B7" s="22">
        <v>2</v>
      </c>
      <c r="C7" s="22">
        <v>3</v>
      </c>
      <c r="D7" s="22">
        <v>4</v>
      </c>
      <c r="E7" s="22">
        <v>5</v>
      </c>
      <c r="F7" s="22">
        <v>6</v>
      </c>
      <c r="G7" s="22">
        <v>7</v>
      </c>
      <c r="H7" s="22">
        <v>8</v>
      </c>
    </row>
    <row r="8" spans="1:14">
      <c r="A8" s="451" t="s">
        <v>386</v>
      </c>
      <c r="B8" s="452"/>
      <c r="C8" s="452"/>
      <c r="D8" s="452"/>
      <c r="E8" s="452"/>
      <c r="F8" s="452"/>
      <c r="G8" s="452"/>
      <c r="H8" s="453"/>
    </row>
    <row r="9" spans="1:14" ht="38.25">
      <c r="A9" s="24">
        <v>1</v>
      </c>
      <c r="B9" s="24" t="s">
        <v>8698</v>
      </c>
      <c r="C9" s="24" t="s">
        <v>10</v>
      </c>
      <c r="D9" s="24"/>
      <c r="E9" s="268">
        <v>2084.5</v>
      </c>
      <c r="F9" s="24" t="s">
        <v>8699</v>
      </c>
      <c r="G9" s="24" t="s">
        <v>8700</v>
      </c>
      <c r="H9" s="24" t="s">
        <v>8701</v>
      </c>
      <c r="J9" s="28"/>
      <c r="K9" s="28"/>
      <c r="L9" s="28"/>
      <c r="M9" s="28"/>
      <c r="N9" s="28"/>
    </row>
    <row r="10" spans="1:14">
      <c r="A10" s="326"/>
      <c r="B10" s="326" t="s">
        <v>383</v>
      </c>
      <c r="C10" s="326">
        <v>1</v>
      </c>
      <c r="D10" s="326"/>
      <c r="E10" s="456">
        <f>SUM(E9)</f>
        <v>2084.5</v>
      </c>
      <c r="F10" s="326"/>
      <c r="G10" s="326"/>
      <c r="H10" s="326"/>
      <c r="I10" s="28"/>
      <c r="J10" s="28"/>
      <c r="K10" s="28"/>
      <c r="L10" s="28"/>
      <c r="M10" s="28"/>
      <c r="N10" s="28"/>
    </row>
    <row r="11" spans="1:14" ht="25.5">
      <c r="A11" s="24">
        <v>1</v>
      </c>
      <c r="B11" s="24" t="s">
        <v>8702</v>
      </c>
      <c r="C11" s="24" t="s">
        <v>360</v>
      </c>
      <c r="D11" s="24"/>
      <c r="E11" s="268">
        <v>7078.6</v>
      </c>
      <c r="F11" s="24" t="s">
        <v>8699</v>
      </c>
      <c r="G11" s="24" t="s">
        <v>3023</v>
      </c>
      <c r="H11" s="24" t="s">
        <v>8703</v>
      </c>
      <c r="J11" s="28"/>
      <c r="K11" s="28"/>
      <c r="L11" s="28"/>
      <c r="M11" s="28"/>
      <c r="N11" s="28"/>
    </row>
    <row r="12" spans="1:14" ht="38.25">
      <c r="A12" s="24">
        <v>2</v>
      </c>
      <c r="B12" s="24" t="s">
        <v>8704</v>
      </c>
      <c r="C12" s="24" t="s">
        <v>360</v>
      </c>
      <c r="D12" s="24"/>
      <c r="E12" s="268">
        <v>35684</v>
      </c>
      <c r="F12" s="24" t="s">
        <v>8705</v>
      </c>
      <c r="G12" s="24" t="s">
        <v>8706</v>
      </c>
      <c r="H12" s="24" t="s">
        <v>8707</v>
      </c>
      <c r="J12" s="28"/>
      <c r="K12" s="28"/>
      <c r="L12" s="28"/>
      <c r="M12" s="28"/>
      <c r="N12" s="28"/>
    </row>
    <row r="13" spans="1:14" ht="25.5">
      <c r="A13" s="24">
        <v>3</v>
      </c>
      <c r="B13" s="24" t="s">
        <v>8708</v>
      </c>
      <c r="C13" s="24" t="s">
        <v>360</v>
      </c>
      <c r="D13" s="24"/>
      <c r="E13" s="268">
        <v>15587.9</v>
      </c>
      <c r="F13" s="24" t="s">
        <v>8709</v>
      </c>
      <c r="G13" s="24" t="s">
        <v>8710</v>
      </c>
      <c r="H13" s="24" t="s">
        <v>8711</v>
      </c>
      <c r="J13" s="28"/>
      <c r="K13" s="28"/>
      <c r="L13" s="28"/>
      <c r="M13" s="28"/>
      <c r="N13" s="28"/>
    </row>
    <row r="14" spans="1:14">
      <c r="A14" s="326"/>
      <c r="B14" s="326" t="s">
        <v>384</v>
      </c>
      <c r="C14" s="326">
        <v>3</v>
      </c>
      <c r="D14" s="326"/>
      <c r="E14" s="456">
        <f>SUM(E11:E13)</f>
        <v>58350.5</v>
      </c>
      <c r="F14" s="326"/>
      <c r="G14" s="326"/>
      <c r="H14" s="326"/>
      <c r="I14" s="28"/>
      <c r="J14" s="28"/>
      <c r="K14" s="28"/>
      <c r="L14" s="28"/>
      <c r="M14" s="28"/>
      <c r="N14" s="28"/>
    </row>
    <row r="15" spans="1:14" ht="89.25">
      <c r="A15" s="24">
        <v>1</v>
      </c>
      <c r="B15" s="24" t="s">
        <v>8712</v>
      </c>
      <c r="C15" s="24" t="s">
        <v>361</v>
      </c>
      <c r="D15" s="24" t="s">
        <v>362</v>
      </c>
      <c r="E15" s="268">
        <v>1085</v>
      </c>
      <c r="F15" s="24" t="s">
        <v>9291</v>
      </c>
      <c r="G15" s="24" t="s">
        <v>8713</v>
      </c>
      <c r="H15" s="24" t="s">
        <v>8714</v>
      </c>
      <c r="L15" s="28"/>
    </row>
    <row r="16" spans="1:14" ht="51">
      <c r="A16" s="24">
        <v>2</v>
      </c>
      <c r="B16" s="24" t="s">
        <v>4401</v>
      </c>
      <c r="C16" s="24" t="s">
        <v>361</v>
      </c>
      <c r="D16" s="24" t="s">
        <v>362</v>
      </c>
      <c r="E16" s="268">
        <v>711</v>
      </c>
      <c r="F16" s="24" t="s">
        <v>9292</v>
      </c>
      <c r="G16" s="24" t="s">
        <v>9293</v>
      </c>
      <c r="H16" s="24" t="s">
        <v>8715</v>
      </c>
      <c r="L16" s="28"/>
    </row>
    <row r="17" spans="1:12" ht="25.5">
      <c r="A17" s="24">
        <v>3</v>
      </c>
      <c r="B17" s="24" t="s">
        <v>8716</v>
      </c>
      <c r="C17" s="24" t="s">
        <v>361</v>
      </c>
      <c r="D17" s="24" t="s">
        <v>362</v>
      </c>
      <c r="E17" s="268">
        <v>70</v>
      </c>
      <c r="F17" s="24" t="s">
        <v>8717</v>
      </c>
      <c r="G17" s="24" t="s">
        <v>9294</v>
      </c>
      <c r="H17" s="24" t="s">
        <v>8718</v>
      </c>
      <c r="L17" s="28"/>
    </row>
    <row r="18" spans="1:12">
      <c r="A18" s="327"/>
      <c r="B18" s="327" t="s">
        <v>363</v>
      </c>
      <c r="C18" s="327">
        <v>3</v>
      </c>
      <c r="D18" s="327"/>
      <c r="E18" s="458">
        <f>SUM(E15:E17)</f>
        <v>1866</v>
      </c>
      <c r="F18" s="327"/>
      <c r="G18" s="327"/>
      <c r="H18" s="327"/>
      <c r="L18" s="28"/>
    </row>
    <row r="19" spans="1:12" ht="25.5">
      <c r="A19" s="24">
        <v>1</v>
      </c>
      <c r="B19" s="24" t="s">
        <v>8719</v>
      </c>
      <c r="C19" s="24" t="s">
        <v>361</v>
      </c>
      <c r="D19" s="24" t="s">
        <v>391</v>
      </c>
      <c r="E19" s="268">
        <v>109</v>
      </c>
      <c r="F19" s="24" t="s">
        <v>9295</v>
      </c>
      <c r="G19" s="24" t="s">
        <v>8720</v>
      </c>
      <c r="H19" s="24" t="s">
        <v>8715</v>
      </c>
      <c r="L19" s="28"/>
    </row>
    <row r="20" spans="1:12">
      <c r="A20" s="327"/>
      <c r="B20" s="327" t="s">
        <v>392</v>
      </c>
      <c r="C20" s="327">
        <v>1</v>
      </c>
      <c r="D20" s="327"/>
      <c r="E20" s="458">
        <f>SUM(E19)</f>
        <v>109</v>
      </c>
      <c r="F20" s="327"/>
      <c r="G20" s="327"/>
      <c r="H20" s="327"/>
      <c r="L20" s="28"/>
    </row>
    <row r="21" spans="1:12" ht="25.5">
      <c r="A21" s="24">
        <v>1</v>
      </c>
      <c r="B21" s="24" t="s">
        <v>760</v>
      </c>
      <c r="C21" s="24" t="s">
        <v>361</v>
      </c>
      <c r="D21" s="24" t="s">
        <v>446</v>
      </c>
      <c r="E21" s="268">
        <v>839</v>
      </c>
      <c r="F21" s="24" t="s">
        <v>8721</v>
      </c>
      <c r="G21" s="24" t="s">
        <v>8722</v>
      </c>
      <c r="H21" s="24" t="s">
        <v>8723</v>
      </c>
      <c r="L21" s="28"/>
    </row>
    <row r="22" spans="1:12">
      <c r="A22" s="327"/>
      <c r="B22" s="327" t="s">
        <v>449</v>
      </c>
      <c r="C22" s="327">
        <v>1</v>
      </c>
      <c r="D22" s="327"/>
      <c r="E22" s="458">
        <f>SUM(E21)</f>
        <v>839</v>
      </c>
      <c r="F22" s="327"/>
      <c r="G22" s="327"/>
      <c r="H22" s="331"/>
      <c r="J22" s="28"/>
      <c r="K22" s="28"/>
    </row>
    <row r="23" spans="1:12" ht="25.5">
      <c r="A23" s="24">
        <v>1</v>
      </c>
      <c r="B23" s="24" t="s">
        <v>8724</v>
      </c>
      <c r="C23" s="24" t="s">
        <v>361</v>
      </c>
      <c r="D23" s="24" t="s">
        <v>366</v>
      </c>
      <c r="E23" s="268">
        <v>58</v>
      </c>
      <c r="F23" s="24" t="s">
        <v>9296</v>
      </c>
      <c r="G23" s="24" t="s">
        <v>8725</v>
      </c>
      <c r="H23" s="24" t="s">
        <v>8726</v>
      </c>
      <c r="I23" s="28"/>
    </row>
    <row r="24" spans="1:12" ht="25.5">
      <c r="A24" s="24">
        <v>2</v>
      </c>
      <c r="B24" s="24" t="s">
        <v>8727</v>
      </c>
      <c r="C24" s="24" t="s">
        <v>361</v>
      </c>
      <c r="D24" s="24" t="s">
        <v>366</v>
      </c>
      <c r="E24" s="268">
        <v>150</v>
      </c>
      <c r="F24" s="24" t="s">
        <v>9297</v>
      </c>
      <c r="G24" s="24" t="s">
        <v>8728</v>
      </c>
      <c r="H24" s="24" t="s">
        <v>8726</v>
      </c>
      <c r="I24" s="28"/>
    </row>
    <row r="25" spans="1:12">
      <c r="A25" s="327"/>
      <c r="B25" s="327" t="s">
        <v>365</v>
      </c>
      <c r="C25" s="327">
        <v>2</v>
      </c>
      <c r="D25" s="327"/>
      <c r="E25" s="458">
        <f>SUM(E23:E24)</f>
        <v>208</v>
      </c>
      <c r="F25" s="327"/>
      <c r="G25" s="327"/>
      <c r="H25" s="327"/>
      <c r="I25" s="28"/>
    </row>
    <row r="26" spans="1:12" ht="25.5">
      <c r="A26" s="24">
        <v>1</v>
      </c>
      <c r="B26" s="24" t="s">
        <v>8729</v>
      </c>
      <c r="C26" s="24" t="s">
        <v>361</v>
      </c>
      <c r="D26" s="24" t="s">
        <v>369</v>
      </c>
      <c r="E26" s="268">
        <v>119</v>
      </c>
      <c r="F26" s="24" t="s">
        <v>9298</v>
      </c>
      <c r="G26" s="24" t="s">
        <v>8730</v>
      </c>
      <c r="H26" s="24" t="s">
        <v>8731</v>
      </c>
      <c r="I26" s="28"/>
    </row>
    <row r="27" spans="1:12" ht="25.5">
      <c r="A27" s="24">
        <v>2</v>
      </c>
      <c r="B27" s="24" t="s">
        <v>8732</v>
      </c>
      <c r="C27" s="24" t="s">
        <v>361</v>
      </c>
      <c r="D27" s="24" t="s">
        <v>369</v>
      </c>
      <c r="E27" s="268">
        <v>162</v>
      </c>
      <c r="F27" s="24" t="s">
        <v>9299</v>
      </c>
      <c r="G27" s="24" t="s">
        <v>8733</v>
      </c>
      <c r="H27" s="24" t="s">
        <v>8731</v>
      </c>
      <c r="I27" s="28"/>
    </row>
    <row r="28" spans="1:12">
      <c r="A28" s="327"/>
      <c r="B28" s="327" t="s">
        <v>370</v>
      </c>
      <c r="C28" s="327">
        <v>2</v>
      </c>
      <c r="D28" s="327"/>
      <c r="E28" s="458">
        <f>SUM(E26:E27)</f>
        <v>281</v>
      </c>
      <c r="F28" s="327"/>
      <c r="G28" s="327"/>
      <c r="H28" s="327"/>
      <c r="I28" s="28"/>
    </row>
    <row r="29" spans="1:12" ht="25.5">
      <c r="A29" s="326"/>
      <c r="B29" s="326" t="s">
        <v>464</v>
      </c>
      <c r="C29" s="326">
        <f>C28+C25+C22+C20+C18</f>
        <v>9</v>
      </c>
      <c r="D29" s="326"/>
      <c r="E29" s="456">
        <f>E28+E25+E22+E20+E18</f>
        <v>3303</v>
      </c>
      <c r="F29" s="326"/>
      <c r="G29" s="326"/>
      <c r="H29" s="326"/>
      <c r="I29" s="28"/>
    </row>
    <row r="30" spans="1:12" ht="25.5">
      <c r="A30" s="24">
        <v>1</v>
      </c>
      <c r="B30" s="24" t="s">
        <v>8734</v>
      </c>
      <c r="C30" s="24" t="s">
        <v>373</v>
      </c>
      <c r="D30" s="24" t="s">
        <v>374</v>
      </c>
      <c r="E30" s="268">
        <v>283</v>
      </c>
      <c r="F30" s="24" t="s">
        <v>9300</v>
      </c>
      <c r="G30" s="24" t="s">
        <v>8735</v>
      </c>
      <c r="H30" s="24" t="s">
        <v>8736</v>
      </c>
      <c r="I30" s="28"/>
    </row>
    <row r="31" spans="1:12">
      <c r="A31" s="327"/>
      <c r="B31" s="327" t="s">
        <v>375</v>
      </c>
      <c r="C31" s="327">
        <v>1</v>
      </c>
      <c r="D31" s="327"/>
      <c r="E31" s="458">
        <f>SUM(E30)</f>
        <v>283</v>
      </c>
      <c r="F31" s="327"/>
      <c r="G31" s="327"/>
      <c r="H31" s="327"/>
      <c r="I31" s="28"/>
    </row>
    <row r="32" spans="1:12" ht="38.25">
      <c r="A32" s="24">
        <v>1</v>
      </c>
      <c r="B32" s="24" t="s">
        <v>8737</v>
      </c>
      <c r="C32" s="24" t="s">
        <v>373</v>
      </c>
      <c r="D32" s="24" t="s">
        <v>376</v>
      </c>
      <c r="E32" s="268">
        <v>309.8</v>
      </c>
      <c r="F32" s="24" t="s">
        <v>9301</v>
      </c>
      <c r="G32" s="24" t="s">
        <v>8735</v>
      </c>
      <c r="H32" s="24" t="s">
        <v>8736</v>
      </c>
      <c r="I32" s="28"/>
    </row>
    <row r="33" spans="1:13">
      <c r="A33" s="327"/>
      <c r="B33" s="327" t="s">
        <v>5726</v>
      </c>
      <c r="C33" s="327">
        <v>1</v>
      </c>
      <c r="D33" s="327"/>
      <c r="E33" s="458">
        <f>SUM(E32)</f>
        <v>309.8</v>
      </c>
      <c r="F33" s="327"/>
      <c r="G33" s="327"/>
      <c r="H33" s="331"/>
      <c r="I33" s="28"/>
      <c r="J33" s="28" t="s">
        <v>715</v>
      </c>
    </row>
    <row r="34" spans="1:13" ht="25.5">
      <c r="A34" s="326"/>
      <c r="B34" s="326" t="s">
        <v>2129</v>
      </c>
      <c r="C34" s="326">
        <f>C33+C31</f>
        <v>2</v>
      </c>
      <c r="D34" s="326"/>
      <c r="E34" s="456">
        <f>E33+E31</f>
        <v>592.79999999999995</v>
      </c>
      <c r="F34" s="326"/>
      <c r="G34" s="326"/>
      <c r="H34" s="457"/>
      <c r="J34" s="28"/>
      <c r="K34" s="28"/>
    </row>
    <row r="35" spans="1:13" ht="38.25">
      <c r="A35" s="24">
        <v>1</v>
      </c>
      <c r="B35" s="24" t="s">
        <v>8738</v>
      </c>
      <c r="C35" s="24" t="s">
        <v>382</v>
      </c>
      <c r="D35" s="24"/>
      <c r="E35" s="268">
        <v>18.5</v>
      </c>
      <c r="F35" s="24" t="s">
        <v>9302</v>
      </c>
      <c r="G35" s="24" t="s">
        <v>8740</v>
      </c>
      <c r="H35" s="24" t="s">
        <v>8741</v>
      </c>
      <c r="I35" s="28"/>
      <c r="M35" s="28"/>
    </row>
    <row r="36" spans="1:13" ht="51">
      <c r="A36" s="24">
        <v>2</v>
      </c>
      <c r="B36" s="24" t="s">
        <v>8742</v>
      </c>
      <c r="C36" s="24" t="s">
        <v>382</v>
      </c>
      <c r="D36" s="24"/>
      <c r="E36" s="268">
        <v>22.7</v>
      </c>
      <c r="F36" s="24" t="s">
        <v>9303</v>
      </c>
      <c r="G36" s="24" t="s">
        <v>8743</v>
      </c>
      <c r="H36" s="24" t="s">
        <v>8744</v>
      </c>
      <c r="I36" s="28"/>
      <c r="M36" s="28"/>
    </row>
    <row r="37" spans="1:13" ht="25.5">
      <c r="A37" s="326"/>
      <c r="B37" s="326" t="s">
        <v>1251</v>
      </c>
      <c r="C37" s="457">
        <v>2</v>
      </c>
      <c r="D37" s="326"/>
      <c r="E37" s="456">
        <f>SUM(E35:E36)</f>
        <v>41.2</v>
      </c>
      <c r="F37" s="326"/>
      <c r="G37" s="326"/>
      <c r="H37" s="326"/>
      <c r="I37" s="28"/>
      <c r="M37" s="28"/>
    </row>
    <row r="38" spans="1:13" ht="25.5">
      <c r="A38" s="24">
        <v>1</v>
      </c>
      <c r="B38" s="24" t="s">
        <v>8745</v>
      </c>
      <c r="C38" s="6" t="s">
        <v>393</v>
      </c>
      <c r="D38" s="24"/>
      <c r="E38" s="268">
        <v>5</v>
      </c>
      <c r="F38" s="24" t="s">
        <v>9304</v>
      </c>
      <c r="G38" s="24" t="s">
        <v>8746</v>
      </c>
      <c r="H38" s="24" t="s">
        <v>8747</v>
      </c>
      <c r="I38" s="28"/>
      <c r="M38" s="28"/>
    </row>
    <row r="39" spans="1:13" ht="25.5">
      <c r="A39" s="24">
        <v>2</v>
      </c>
      <c r="B39" s="24" t="s">
        <v>8748</v>
      </c>
      <c r="C39" s="6" t="s">
        <v>393</v>
      </c>
      <c r="D39" s="24"/>
      <c r="E39" s="268">
        <v>59</v>
      </c>
      <c r="F39" s="24" t="s">
        <v>8749</v>
      </c>
      <c r="G39" s="24" t="s">
        <v>8750</v>
      </c>
      <c r="H39" s="24" t="s">
        <v>8751</v>
      </c>
      <c r="I39" s="28"/>
      <c r="M39" s="28"/>
    </row>
    <row r="40" spans="1:13" ht="25.5">
      <c r="A40" s="326"/>
      <c r="B40" s="326" t="s">
        <v>6923</v>
      </c>
      <c r="C40" s="457">
        <v>2</v>
      </c>
      <c r="D40" s="326"/>
      <c r="E40" s="456">
        <f>SUM(E38:E39)</f>
        <v>64</v>
      </c>
      <c r="F40" s="326"/>
      <c r="G40" s="326"/>
      <c r="H40" s="326"/>
      <c r="I40" s="28"/>
      <c r="M40" s="28"/>
    </row>
    <row r="41" spans="1:13" ht="25.5">
      <c r="A41" s="24">
        <v>1</v>
      </c>
      <c r="B41" s="24" t="s">
        <v>8752</v>
      </c>
      <c r="C41" s="24" t="s">
        <v>385</v>
      </c>
      <c r="D41" s="24"/>
      <c r="E41" s="268">
        <v>56</v>
      </c>
      <c r="F41" s="24" t="s">
        <v>8739</v>
      </c>
      <c r="G41" s="24"/>
      <c r="H41" s="24" t="s">
        <v>8753</v>
      </c>
      <c r="I41" s="28"/>
      <c r="M41" s="28"/>
    </row>
    <row r="42" spans="1:13" ht="25.5">
      <c r="A42" s="24">
        <v>2</v>
      </c>
      <c r="B42" s="24" t="s">
        <v>8754</v>
      </c>
      <c r="C42" s="24" t="s">
        <v>385</v>
      </c>
      <c r="D42" s="24"/>
      <c r="E42" s="268">
        <v>11</v>
      </c>
      <c r="F42" s="24" t="s">
        <v>8755</v>
      </c>
      <c r="G42" s="24" t="s">
        <v>8756</v>
      </c>
      <c r="H42" s="24" t="s">
        <v>8753</v>
      </c>
      <c r="I42" s="28"/>
      <c r="M42" s="28"/>
    </row>
    <row r="43" spans="1:13" ht="38.25">
      <c r="A43" s="24">
        <v>3</v>
      </c>
      <c r="B43" s="24" t="s">
        <v>8757</v>
      </c>
      <c r="C43" s="24" t="s">
        <v>385</v>
      </c>
      <c r="D43" s="24"/>
      <c r="E43" s="268">
        <v>15</v>
      </c>
      <c r="F43" s="24" t="s">
        <v>8758</v>
      </c>
      <c r="G43" s="24" t="s">
        <v>8759</v>
      </c>
      <c r="H43" s="24" t="s">
        <v>8753</v>
      </c>
      <c r="I43" s="28"/>
      <c r="M43" s="28"/>
    </row>
    <row r="44" spans="1:13" ht="25.5">
      <c r="A44" s="24">
        <v>4</v>
      </c>
      <c r="B44" s="24" t="s">
        <v>8760</v>
      </c>
      <c r="C44" s="24" t="s">
        <v>385</v>
      </c>
      <c r="D44" s="24"/>
      <c r="E44" s="268">
        <v>8.3000000000000007</v>
      </c>
      <c r="F44" s="24" t="s">
        <v>9305</v>
      </c>
      <c r="G44" s="24" t="s">
        <v>8761</v>
      </c>
      <c r="H44" s="24" t="s">
        <v>8753</v>
      </c>
      <c r="I44" s="28"/>
      <c r="M44" s="28"/>
    </row>
    <row r="45" spans="1:13" ht="25.5">
      <c r="A45" s="24">
        <v>5</v>
      </c>
      <c r="B45" s="24" t="s">
        <v>8762</v>
      </c>
      <c r="C45" s="24" t="s">
        <v>385</v>
      </c>
      <c r="D45" s="24"/>
      <c r="E45" s="268">
        <v>8</v>
      </c>
      <c r="F45" s="24" t="s">
        <v>8763</v>
      </c>
      <c r="G45" s="24" t="s">
        <v>8764</v>
      </c>
      <c r="H45" s="24" t="s">
        <v>8753</v>
      </c>
      <c r="I45" s="28"/>
      <c r="M45" s="28"/>
    </row>
    <row r="46" spans="1:13" ht="25.5">
      <c r="A46" s="24">
        <v>6</v>
      </c>
      <c r="B46" s="24" t="s">
        <v>8765</v>
      </c>
      <c r="C46" s="24" t="s">
        <v>385</v>
      </c>
      <c r="D46" s="24"/>
      <c r="E46" s="268">
        <v>17</v>
      </c>
      <c r="F46" s="24" t="s">
        <v>9306</v>
      </c>
      <c r="G46" s="24" t="s">
        <v>8766</v>
      </c>
      <c r="H46" s="24" t="s">
        <v>8753</v>
      </c>
      <c r="I46" s="28"/>
      <c r="M46" s="28"/>
    </row>
    <row r="47" spans="1:13" ht="25.5">
      <c r="A47" s="326"/>
      <c r="B47" s="326" t="s">
        <v>2130</v>
      </c>
      <c r="C47" s="457">
        <v>6</v>
      </c>
      <c r="D47" s="326"/>
      <c r="E47" s="456">
        <f>SUM(E41:E46)</f>
        <v>115.3</v>
      </c>
      <c r="F47" s="326"/>
      <c r="G47" s="326"/>
      <c r="H47" s="326"/>
      <c r="I47" s="28"/>
      <c r="M47" s="28"/>
    </row>
    <row r="48" spans="1:13" ht="25.5">
      <c r="A48" s="329"/>
      <c r="B48" s="329" t="s">
        <v>9567</v>
      </c>
      <c r="C48" s="465">
        <f>C47+C40+C37+C34+C29+C14+C10</f>
        <v>25</v>
      </c>
      <c r="D48" s="465"/>
      <c r="E48" s="465">
        <f>E47+E40+E37+E34+E29+E14+E10</f>
        <v>64551.3</v>
      </c>
      <c r="F48" s="329"/>
      <c r="G48" s="329"/>
      <c r="H48" s="329"/>
      <c r="I48" s="28"/>
      <c r="M48" s="28"/>
    </row>
    <row r="49" spans="1:14">
      <c r="A49" s="480" t="s">
        <v>4399</v>
      </c>
      <c r="B49" s="481"/>
      <c r="C49" s="481"/>
      <c r="D49" s="481"/>
      <c r="E49" s="481"/>
      <c r="F49" s="481"/>
      <c r="G49" s="481"/>
      <c r="H49" s="482"/>
      <c r="I49" s="28"/>
      <c r="J49" s="28"/>
      <c r="K49" s="28"/>
      <c r="M49" s="28"/>
    </row>
    <row r="50" spans="1:14" ht="38.25">
      <c r="A50" s="24">
        <v>1</v>
      </c>
      <c r="B50" s="24" t="s">
        <v>8767</v>
      </c>
      <c r="C50" s="24" t="s">
        <v>389</v>
      </c>
      <c r="D50" s="24"/>
      <c r="E50" s="268">
        <v>312</v>
      </c>
      <c r="F50" s="24" t="s">
        <v>8768</v>
      </c>
      <c r="G50" s="24" t="s">
        <v>8769</v>
      </c>
      <c r="H50" s="24" t="s">
        <v>8770</v>
      </c>
      <c r="I50" s="28"/>
      <c r="J50" s="28"/>
      <c r="K50" s="28"/>
      <c r="M50" s="28"/>
    </row>
    <row r="51" spans="1:14" ht="38.25">
      <c r="A51" s="24">
        <v>2</v>
      </c>
      <c r="B51" s="24" t="s">
        <v>8771</v>
      </c>
      <c r="C51" s="24" t="s">
        <v>389</v>
      </c>
      <c r="D51" s="24"/>
      <c r="E51" s="268">
        <v>19428</v>
      </c>
      <c r="F51" s="24" t="s">
        <v>9307</v>
      </c>
      <c r="G51" s="24" t="s">
        <v>8772</v>
      </c>
      <c r="H51" s="24" t="s">
        <v>8773</v>
      </c>
      <c r="I51" s="28"/>
      <c r="J51" s="28"/>
      <c r="K51" s="28"/>
      <c r="M51" s="28"/>
    </row>
    <row r="52" spans="1:14" ht="38.25">
      <c r="A52" s="24">
        <v>3</v>
      </c>
      <c r="B52" s="24" t="s">
        <v>8774</v>
      </c>
      <c r="C52" s="24" t="s">
        <v>389</v>
      </c>
      <c r="D52" s="24"/>
      <c r="E52" s="268">
        <v>8536</v>
      </c>
      <c r="F52" s="24" t="s">
        <v>9308</v>
      </c>
      <c r="G52" s="24" t="s">
        <v>8756</v>
      </c>
      <c r="H52" s="24" t="s">
        <v>8775</v>
      </c>
      <c r="I52" s="28"/>
      <c r="J52" s="28"/>
      <c r="K52" s="28"/>
      <c r="L52" s="28"/>
      <c r="M52" s="28"/>
      <c r="N52" s="28"/>
    </row>
    <row r="53" spans="1:14" ht="140.25">
      <c r="A53" s="24">
        <v>4</v>
      </c>
      <c r="B53" s="24" t="s">
        <v>8776</v>
      </c>
      <c r="C53" s="24" t="s">
        <v>389</v>
      </c>
      <c r="D53" s="24"/>
      <c r="E53" s="268">
        <v>19103</v>
      </c>
      <c r="F53" s="24" t="s">
        <v>9309</v>
      </c>
      <c r="G53" s="24" t="s">
        <v>9568</v>
      </c>
      <c r="H53" s="24" t="s">
        <v>8777</v>
      </c>
      <c r="I53" s="28"/>
      <c r="J53" s="28"/>
      <c r="K53" s="28"/>
      <c r="L53" s="28"/>
      <c r="M53" s="28"/>
      <c r="N53" s="28"/>
    </row>
    <row r="54" spans="1:14">
      <c r="A54" s="326"/>
      <c r="B54" s="326" t="s">
        <v>390</v>
      </c>
      <c r="C54" s="326">
        <v>4</v>
      </c>
      <c r="D54" s="326"/>
      <c r="E54" s="456">
        <f>SUM(E50:E53)</f>
        <v>47379</v>
      </c>
      <c r="F54" s="326"/>
      <c r="G54" s="326"/>
      <c r="H54" s="326"/>
      <c r="I54" s="28"/>
      <c r="J54" s="28"/>
      <c r="K54" s="28"/>
      <c r="L54" s="28"/>
      <c r="M54" s="28"/>
      <c r="N54" s="28"/>
    </row>
    <row r="55" spans="1:14" ht="38.25">
      <c r="A55" s="24">
        <v>1</v>
      </c>
      <c r="B55" s="24" t="s">
        <v>8778</v>
      </c>
      <c r="C55" s="24" t="s">
        <v>361</v>
      </c>
      <c r="D55" s="24" t="s">
        <v>362</v>
      </c>
      <c r="E55" s="268">
        <v>2194</v>
      </c>
      <c r="F55" s="24" t="s">
        <v>9310</v>
      </c>
      <c r="G55" s="24" t="s">
        <v>8779</v>
      </c>
      <c r="H55" s="24" t="s">
        <v>8780</v>
      </c>
      <c r="I55" s="28"/>
      <c r="J55" s="28"/>
      <c r="K55" s="28"/>
      <c r="L55" s="28"/>
      <c r="M55" s="28"/>
      <c r="N55" s="28"/>
    </row>
    <row r="56" spans="1:14" ht="51">
      <c r="A56" s="24">
        <v>2</v>
      </c>
      <c r="B56" s="24" t="s">
        <v>8781</v>
      </c>
      <c r="C56" s="24" t="s">
        <v>361</v>
      </c>
      <c r="D56" s="24" t="s">
        <v>362</v>
      </c>
      <c r="E56" s="268">
        <v>408.8</v>
      </c>
      <c r="F56" s="24" t="s">
        <v>8782</v>
      </c>
      <c r="G56" s="24" t="s">
        <v>9311</v>
      </c>
      <c r="H56" s="24" t="s">
        <v>8783</v>
      </c>
      <c r="I56" s="28"/>
      <c r="J56" s="28"/>
      <c r="K56" s="28"/>
      <c r="L56" s="28"/>
      <c r="M56" s="28"/>
      <c r="N56" s="28"/>
    </row>
    <row r="57" spans="1:14" ht="38.25">
      <c r="A57" s="24">
        <v>3</v>
      </c>
      <c r="B57" s="24" t="s">
        <v>8784</v>
      </c>
      <c r="C57" s="24" t="s">
        <v>361</v>
      </c>
      <c r="D57" s="24" t="s">
        <v>362</v>
      </c>
      <c r="E57" s="268">
        <v>482</v>
      </c>
      <c r="F57" s="24" t="s">
        <v>9312</v>
      </c>
      <c r="G57" s="24" t="s">
        <v>8785</v>
      </c>
      <c r="H57" s="24" t="s">
        <v>8780</v>
      </c>
      <c r="I57" s="28"/>
      <c r="J57" s="28"/>
      <c r="K57" s="28"/>
      <c r="L57" s="28"/>
      <c r="M57" s="28"/>
      <c r="N57" s="28"/>
    </row>
    <row r="58" spans="1:14" ht="51">
      <c r="A58" s="24">
        <v>4</v>
      </c>
      <c r="B58" s="24" t="s">
        <v>8786</v>
      </c>
      <c r="C58" s="24" t="s">
        <v>361</v>
      </c>
      <c r="D58" s="24" t="s">
        <v>362</v>
      </c>
      <c r="E58" s="268">
        <v>451</v>
      </c>
      <c r="F58" s="24" t="s">
        <v>9313</v>
      </c>
      <c r="G58" s="24" t="s">
        <v>8785</v>
      </c>
      <c r="H58" s="24" t="s">
        <v>8780</v>
      </c>
      <c r="I58" s="28"/>
      <c r="J58" s="28"/>
      <c r="K58" s="28"/>
      <c r="L58" s="28"/>
      <c r="M58" s="28"/>
      <c r="N58" s="28"/>
    </row>
    <row r="59" spans="1:14" ht="25.5">
      <c r="A59" s="24">
        <v>5</v>
      </c>
      <c r="B59" s="24" t="s">
        <v>8787</v>
      </c>
      <c r="C59" s="24" t="s">
        <v>361</v>
      </c>
      <c r="D59" s="24" t="s">
        <v>362</v>
      </c>
      <c r="E59" s="268">
        <v>110</v>
      </c>
      <c r="F59" s="24" t="s">
        <v>9314</v>
      </c>
      <c r="G59" s="24" t="s">
        <v>8750</v>
      </c>
      <c r="H59" s="24" t="s">
        <v>8780</v>
      </c>
      <c r="I59" s="28"/>
      <c r="J59" s="28"/>
      <c r="K59" s="28"/>
      <c r="L59" s="28"/>
      <c r="M59" s="28"/>
      <c r="N59" s="28"/>
    </row>
    <row r="60" spans="1:14" ht="38.25">
      <c r="A60" s="24">
        <v>6</v>
      </c>
      <c r="B60" s="24" t="s">
        <v>8788</v>
      </c>
      <c r="C60" s="24" t="s">
        <v>361</v>
      </c>
      <c r="D60" s="24" t="s">
        <v>362</v>
      </c>
      <c r="E60" s="268">
        <v>1496</v>
      </c>
      <c r="F60" s="24" t="s">
        <v>9315</v>
      </c>
      <c r="G60" s="24" t="s">
        <v>8789</v>
      </c>
      <c r="H60" s="24" t="s">
        <v>8780</v>
      </c>
      <c r="I60" s="28"/>
      <c r="J60" s="28"/>
      <c r="K60" s="28"/>
      <c r="L60" s="28"/>
      <c r="M60" s="28"/>
      <c r="N60" s="28"/>
    </row>
    <row r="61" spans="1:14" ht="25.5">
      <c r="A61" s="24">
        <v>7</v>
      </c>
      <c r="B61" s="24" t="s">
        <v>8790</v>
      </c>
      <c r="C61" s="24" t="s">
        <v>361</v>
      </c>
      <c r="D61" s="24" t="s">
        <v>362</v>
      </c>
      <c r="E61" s="268">
        <v>1409</v>
      </c>
      <c r="F61" s="24" t="s">
        <v>9316</v>
      </c>
      <c r="G61" s="24" t="s">
        <v>8720</v>
      </c>
      <c r="H61" s="24" t="s">
        <v>8780</v>
      </c>
      <c r="I61" s="28"/>
      <c r="J61" s="28"/>
      <c r="K61" s="28"/>
      <c r="L61" s="28"/>
      <c r="M61" s="28"/>
      <c r="N61" s="28"/>
    </row>
    <row r="62" spans="1:14" ht="25.5">
      <c r="A62" s="24">
        <v>8</v>
      </c>
      <c r="B62" s="24" t="s">
        <v>8791</v>
      </c>
      <c r="C62" s="24" t="s">
        <v>361</v>
      </c>
      <c r="D62" s="24" t="s">
        <v>362</v>
      </c>
      <c r="E62" s="268">
        <v>3084.6</v>
      </c>
      <c r="F62" s="24" t="s">
        <v>9317</v>
      </c>
      <c r="G62" s="24" t="s">
        <v>8722</v>
      </c>
      <c r="H62" s="24" t="s">
        <v>8780</v>
      </c>
      <c r="I62" s="28"/>
      <c r="J62" s="28"/>
      <c r="K62" s="28"/>
      <c r="L62" s="28"/>
      <c r="M62" s="28"/>
      <c r="N62" s="28"/>
    </row>
    <row r="63" spans="1:14" ht="25.5">
      <c r="A63" s="24">
        <v>9</v>
      </c>
      <c r="B63" s="24" t="s">
        <v>8792</v>
      </c>
      <c r="C63" s="24" t="s">
        <v>361</v>
      </c>
      <c r="D63" s="24" t="s">
        <v>362</v>
      </c>
      <c r="E63" s="268">
        <v>152</v>
      </c>
      <c r="F63" s="24" t="s">
        <v>9318</v>
      </c>
      <c r="G63" s="24" t="s">
        <v>8793</v>
      </c>
      <c r="H63" s="24" t="s">
        <v>8780</v>
      </c>
      <c r="I63" s="28"/>
      <c r="J63" s="28"/>
      <c r="K63" s="28"/>
      <c r="L63" s="28"/>
      <c r="M63" s="28"/>
      <c r="N63" s="28"/>
    </row>
    <row r="64" spans="1:14" ht="51">
      <c r="A64" s="24">
        <v>10</v>
      </c>
      <c r="B64" s="24" t="s">
        <v>8794</v>
      </c>
      <c r="C64" s="24" t="s">
        <v>361</v>
      </c>
      <c r="D64" s="24" t="s">
        <v>362</v>
      </c>
      <c r="E64" s="268">
        <v>324</v>
      </c>
      <c r="F64" s="24" t="s">
        <v>8795</v>
      </c>
      <c r="G64" s="24" t="s">
        <v>8796</v>
      </c>
      <c r="H64" s="24" t="s">
        <v>8797</v>
      </c>
      <c r="I64" s="28"/>
      <c r="J64" s="28"/>
      <c r="K64" s="28"/>
      <c r="L64" s="28"/>
      <c r="M64" s="28"/>
      <c r="N64" s="28"/>
    </row>
    <row r="65" spans="1:14" ht="25.5">
      <c r="A65" s="24">
        <v>11</v>
      </c>
      <c r="B65" s="24" t="s">
        <v>8798</v>
      </c>
      <c r="C65" s="24" t="s">
        <v>361</v>
      </c>
      <c r="D65" s="24" t="s">
        <v>362</v>
      </c>
      <c r="E65" s="268">
        <v>296</v>
      </c>
      <c r="F65" s="24" t="s">
        <v>9319</v>
      </c>
      <c r="G65" s="24" t="s">
        <v>8799</v>
      </c>
      <c r="H65" s="24" t="s">
        <v>8800</v>
      </c>
      <c r="I65" s="28"/>
      <c r="J65" s="28"/>
      <c r="K65" s="28"/>
      <c r="L65" s="28"/>
      <c r="M65" s="28"/>
      <c r="N65" s="28"/>
    </row>
    <row r="66" spans="1:14" ht="38.25">
      <c r="A66" s="24">
        <v>12</v>
      </c>
      <c r="B66" s="24" t="s">
        <v>8801</v>
      </c>
      <c r="C66" s="24" t="s">
        <v>361</v>
      </c>
      <c r="D66" s="24" t="s">
        <v>362</v>
      </c>
      <c r="E66" s="268">
        <v>2049.3000000000002</v>
      </c>
      <c r="F66" s="24" t="s">
        <v>9320</v>
      </c>
      <c r="G66" s="24" t="s">
        <v>8802</v>
      </c>
      <c r="H66" s="24" t="s">
        <v>8780</v>
      </c>
      <c r="I66" s="28"/>
      <c r="J66" s="28"/>
      <c r="K66" s="28"/>
      <c r="L66" s="28"/>
      <c r="M66" s="28"/>
      <c r="N66" s="28"/>
    </row>
    <row r="67" spans="1:14" ht="25.5">
      <c r="A67" s="24">
        <v>13</v>
      </c>
      <c r="B67" s="24" t="s">
        <v>8803</v>
      </c>
      <c r="C67" s="24" t="s">
        <v>361</v>
      </c>
      <c r="D67" s="24" t="s">
        <v>362</v>
      </c>
      <c r="E67" s="268">
        <v>20</v>
      </c>
      <c r="F67" s="24" t="s">
        <v>9321</v>
      </c>
      <c r="G67" s="24" t="s">
        <v>8804</v>
      </c>
      <c r="H67" s="24" t="s">
        <v>8805</v>
      </c>
      <c r="I67" s="28"/>
      <c r="J67" s="28"/>
      <c r="K67" s="28"/>
      <c r="L67" s="28"/>
      <c r="M67" s="28"/>
      <c r="N67" s="28"/>
    </row>
    <row r="68" spans="1:14">
      <c r="A68" s="326"/>
      <c r="B68" s="326" t="s">
        <v>2922</v>
      </c>
      <c r="C68" s="326">
        <v>13</v>
      </c>
      <c r="D68" s="326"/>
      <c r="E68" s="456">
        <f>SUM(E55:E67)</f>
        <v>12476.7</v>
      </c>
      <c r="F68" s="326"/>
      <c r="G68" s="326"/>
      <c r="H68" s="326" t="s">
        <v>715</v>
      </c>
      <c r="I68" s="28"/>
      <c r="J68" s="28"/>
      <c r="K68" s="28"/>
      <c r="L68" s="28"/>
      <c r="M68" s="28"/>
      <c r="N68" s="28"/>
    </row>
    <row r="69" spans="1:14">
      <c r="A69" s="24">
        <v>1</v>
      </c>
      <c r="B69" s="24" t="s">
        <v>8806</v>
      </c>
      <c r="C69" s="24" t="s">
        <v>361</v>
      </c>
      <c r="D69" s="24" t="s">
        <v>366</v>
      </c>
      <c r="E69" s="268">
        <v>15.5</v>
      </c>
      <c r="F69" s="24" t="s">
        <v>8807</v>
      </c>
      <c r="G69" s="24" t="s">
        <v>8808</v>
      </c>
      <c r="H69" s="24" t="s">
        <v>8780</v>
      </c>
      <c r="I69" s="28"/>
      <c r="J69" s="28"/>
      <c r="K69" s="28"/>
      <c r="L69" s="28"/>
      <c r="M69" s="28"/>
      <c r="N69" s="28"/>
    </row>
    <row r="70" spans="1:14">
      <c r="A70" s="24">
        <v>2</v>
      </c>
      <c r="B70" s="24" t="s">
        <v>8809</v>
      </c>
      <c r="C70" s="24" t="s">
        <v>361</v>
      </c>
      <c r="D70" s="24" t="s">
        <v>366</v>
      </c>
      <c r="E70" s="268">
        <v>10</v>
      </c>
      <c r="F70" s="24" t="s">
        <v>8810</v>
      </c>
      <c r="G70" s="24" t="s">
        <v>8811</v>
      </c>
      <c r="H70" s="24" t="s">
        <v>8780</v>
      </c>
      <c r="I70" s="28"/>
      <c r="J70" s="28"/>
      <c r="K70" s="28"/>
      <c r="L70" s="28"/>
      <c r="M70" s="28"/>
      <c r="N70" s="28"/>
    </row>
    <row r="71" spans="1:14">
      <c r="A71" s="24">
        <v>3</v>
      </c>
      <c r="B71" s="24" t="s">
        <v>8812</v>
      </c>
      <c r="C71" s="24" t="s">
        <v>361</v>
      </c>
      <c r="D71" s="24" t="s">
        <v>366</v>
      </c>
      <c r="E71" s="268">
        <v>5.0999999999999996</v>
      </c>
      <c r="F71" s="24" t="s">
        <v>8813</v>
      </c>
      <c r="G71" s="24" t="s">
        <v>8814</v>
      </c>
      <c r="H71" s="24" t="s">
        <v>8780</v>
      </c>
      <c r="I71" s="28"/>
      <c r="J71" s="28"/>
      <c r="K71" s="28"/>
      <c r="L71" s="28"/>
      <c r="M71" s="28"/>
      <c r="N71" s="28"/>
    </row>
    <row r="72" spans="1:14" ht="38.25">
      <c r="A72" s="24">
        <v>4</v>
      </c>
      <c r="B72" s="24" t="s">
        <v>8815</v>
      </c>
      <c r="C72" s="24" t="s">
        <v>361</v>
      </c>
      <c r="D72" s="24" t="s">
        <v>366</v>
      </c>
      <c r="E72" s="268">
        <v>12</v>
      </c>
      <c r="F72" s="24" t="s">
        <v>9322</v>
      </c>
      <c r="G72" s="24" t="s">
        <v>8816</v>
      </c>
      <c r="H72" s="24" t="s">
        <v>8817</v>
      </c>
      <c r="I72" s="28"/>
      <c r="J72" s="28"/>
      <c r="K72" s="28"/>
      <c r="L72" s="28"/>
      <c r="M72" s="28"/>
      <c r="N72" s="28"/>
    </row>
    <row r="73" spans="1:14">
      <c r="A73" s="326"/>
      <c r="B73" s="326" t="s">
        <v>365</v>
      </c>
      <c r="C73" s="326">
        <v>4</v>
      </c>
      <c r="D73" s="326"/>
      <c r="E73" s="456">
        <f>SUM(E69:E72)</f>
        <v>42.6</v>
      </c>
      <c r="F73" s="326"/>
      <c r="G73" s="326"/>
      <c r="H73" s="326"/>
      <c r="I73" s="28"/>
      <c r="J73" s="28"/>
      <c r="K73" s="28"/>
      <c r="L73" s="28"/>
      <c r="M73" s="28"/>
      <c r="N73" s="28"/>
    </row>
    <row r="74" spans="1:14" ht="25.5">
      <c r="A74" s="24">
        <v>1</v>
      </c>
      <c r="B74" s="24" t="s">
        <v>8818</v>
      </c>
      <c r="C74" s="24" t="s">
        <v>361</v>
      </c>
      <c r="D74" s="24" t="s">
        <v>391</v>
      </c>
      <c r="E74" s="268">
        <v>353</v>
      </c>
      <c r="F74" s="24" t="s">
        <v>9323</v>
      </c>
      <c r="G74" s="24" t="s">
        <v>8779</v>
      </c>
      <c r="H74" s="24" t="s">
        <v>8780</v>
      </c>
      <c r="I74" s="28"/>
      <c r="J74" s="28"/>
      <c r="K74" s="28"/>
      <c r="L74" s="28"/>
      <c r="M74" s="28"/>
      <c r="N74" s="28"/>
    </row>
    <row r="75" spans="1:14" ht="25.5">
      <c r="A75" s="24">
        <v>2</v>
      </c>
      <c r="B75" s="24" t="s">
        <v>8819</v>
      </c>
      <c r="C75" s="24" t="s">
        <v>361</v>
      </c>
      <c r="D75" s="24" t="s">
        <v>391</v>
      </c>
      <c r="E75" s="268">
        <v>1149</v>
      </c>
      <c r="F75" s="24" t="s">
        <v>9324</v>
      </c>
      <c r="G75" s="24" t="s">
        <v>8779</v>
      </c>
      <c r="H75" s="24" t="s">
        <v>8780</v>
      </c>
      <c r="I75" s="28"/>
      <c r="J75" s="28"/>
      <c r="K75" s="28"/>
      <c r="L75" s="28"/>
      <c r="M75" s="28"/>
      <c r="N75" s="28"/>
    </row>
    <row r="76" spans="1:14" ht="63.75">
      <c r="A76" s="24">
        <v>3</v>
      </c>
      <c r="B76" s="24" t="s">
        <v>8820</v>
      </c>
      <c r="C76" s="24" t="s">
        <v>361</v>
      </c>
      <c r="D76" s="24" t="s">
        <v>391</v>
      </c>
      <c r="E76" s="268">
        <v>2078</v>
      </c>
      <c r="F76" s="24" t="s">
        <v>9325</v>
      </c>
      <c r="G76" s="24" t="s">
        <v>8779</v>
      </c>
      <c r="H76" s="24" t="s">
        <v>9326</v>
      </c>
      <c r="I76" s="28"/>
      <c r="J76" s="28"/>
      <c r="K76" s="28"/>
      <c r="L76" s="28"/>
      <c r="M76" s="28"/>
      <c r="N76" s="28"/>
    </row>
    <row r="77" spans="1:14" ht="25.5">
      <c r="A77" s="24">
        <v>4</v>
      </c>
      <c r="B77" s="24" t="s">
        <v>8821</v>
      </c>
      <c r="C77" s="24" t="s">
        <v>361</v>
      </c>
      <c r="D77" s="24" t="s">
        <v>391</v>
      </c>
      <c r="E77" s="268">
        <v>848</v>
      </c>
      <c r="F77" s="24" t="s">
        <v>9327</v>
      </c>
      <c r="G77" s="24" t="s">
        <v>8779</v>
      </c>
      <c r="H77" s="24" t="s">
        <v>8780</v>
      </c>
      <c r="J77" s="28"/>
      <c r="K77" s="28"/>
      <c r="L77" s="28"/>
      <c r="M77" s="28"/>
      <c r="N77" s="28"/>
    </row>
    <row r="78" spans="1:14" ht="38.25">
      <c r="A78" s="24">
        <v>5</v>
      </c>
      <c r="B78" s="24" t="s">
        <v>8822</v>
      </c>
      <c r="C78" s="24" t="s">
        <v>361</v>
      </c>
      <c r="D78" s="24" t="s">
        <v>391</v>
      </c>
      <c r="E78" s="268">
        <v>523</v>
      </c>
      <c r="F78" s="24" t="s">
        <v>9328</v>
      </c>
      <c r="G78" s="24" t="s">
        <v>8779</v>
      </c>
      <c r="H78" s="24" t="s">
        <v>8780</v>
      </c>
      <c r="I78" s="28"/>
      <c r="J78" s="28"/>
      <c r="K78" s="28"/>
      <c r="L78" s="28"/>
      <c r="M78" s="28"/>
      <c r="N78" s="28"/>
    </row>
    <row r="79" spans="1:14" ht="25.5">
      <c r="A79" s="24">
        <v>6</v>
      </c>
      <c r="B79" s="24" t="s">
        <v>8823</v>
      </c>
      <c r="C79" s="24" t="s">
        <v>361</v>
      </c>
      <c r="D79" s="24" t="s">
        <v>391</v>
      </c>
      <c r="E79" s="268">
        <v>3561</v>
      </c>
      <c r="F79" s="24" t="s">
        <v>9329</v>
      </c>
      <c r="G79" s="24" t="s">
        <v>8779</v>
      </c>
      <c r="H79" s="24" t="s">
        <v>8780</v>
      </c>
      <c r="I79" s="28"/>
      <c r="J79" s="28"/>
      <c r="K79" s="28"/>
      <c r="L79" s="28"/>
      <c r="M79" s="28"/>
      <c r="N79" s="28"/>
    </row>
    <row r="80" spans="1:14" ht="25.5">
      <c r="A80" s="24">
        <v>7</v>
      </c>
      <c r="B80" s="24" t="s">
        <v>4402</v>
      </c>
      <c r="C80" s="24" t="s">
        <v>361</v>
      </c>
      <c r="D80" s="24" t="s">
        <v>391</v>
      </c>
      <c r="E80" s="268">
        <v>1649</v>
      </c>
      <c r="F80" s="24" t="s">
        <v>9330</v>
      </c>
      <c r="G80" s="24" t="s">
        <v>8720</v>
      </c>
      <c r="H80" s="24" t="s">
        <v>8780</v>
      </c>
      <c r="I80" s="28"/>
      <c r="J80" s="28"/>
      <c r="K80" s="28"/>
      <c r="L80" s="28"/>
      <c r="M80" s="28"/>
      <c r="N80" s="28"/>
    </row>
    <row r="81" spans="1:14" ht="38.25">
      <c r="A81" s="24">
        <v>8</v>
      </c>
      <c r="B81" s="24" t="s">
        <v>8824</v>
      </c>
      <c r="C81" s="24" t="s">
        <v>361</v>
      </c>
      <c r="D81" s="24" t="s">
        <v>391</v>
      </c>
      <c r="E81" s="268">
        <v>60.5</v>
      </c>
      <c r="F81" s="24" t="s">
        <v>9331</v>
      </c>
      <c r="G81" s="24" t="s">
        <v>8725</v>
      </c>
      <c r="H81" s="24" t="s">
        <v>8825</v>
      </c>
      <c r="J81" s="28"/>
      <c r="K81" s="28"/>
      <c r="L81" s="28"/>
      <c r="M81" s="28"/>
      <c r="N81" s="28"/>
    </row>
    <row r="82" spans="1:14" ht="25.5">
      <c r="A82" s="24">
        <v>9</v>
      </c>
      <c r="B82" s="24" t="s">
        <v>8826</v>
      </c>
      <c r="C82" s="24" t="s">
        <v>361</v>
      </c>
      <c r="D82" s="24" t="s">
        <v>391</v>
      </c>
      <c r="E82" s="268">
        <v>50.6</v>
      </c>
      <c r="F82" s="24" t="s">
        <v>9332</v>
      </c>
      <c r="G82" s="24" t="s">
        <v>8827</v>
      </c>
      <c r="H82" s="24" t="s">
        <v>8828</v>
      </c>
      <c r="J82" s="28"/>
      <c r="K82" s="28"/>
      <c r="L82" s="28"/>
      <c r="M82" s="28"/>
      <c r="N82" s="28"/>
    </row>
    <row r="83" spans="1:14" ht="25.5">
      <c r="A83" s="24">
        <v>10</v>
      </c>
      <c r="B83" s="24" t="s">
        <v>8829</v>
      </c>
      <c r="C83" s="24" t="s">
        <v>361</v>
      </c>
      <c r="D83" s="24" t="s">
        <v>391</v>
      </c>
      <c r="E83" s="268">
        <v>90</v>
      </c>
      <c r="F83" s="24" t="s">
        <v>9333</v>
      </c>
      <c r="G83" s="24" t="s">
        <v>8756</v>
      </c>
      <c r="H83" s="24" t="s">
        <v>8830</v>
      </c>
      <c r="J83" s="28"/>
      <c r="K83" s="28"/>
      <c r="L83" s="28"/>
      <c r="M83" s="28"/>
      <c r="N83" s="28"/>
    </row>
    <row r="84" spans="1:14" ht="25.5">
      <c r="A84" s="24">
        <v>11</v>
      </c>
      <c r="B84" s="24" t="s">
        <v>8831</v>
      </c>
      <c r="C84" s="24" t="s">
        <v>361</v>
      </c>
      <c r="D84" s="24" t="s">
        <v>391</v>
      </c>
      <c r="E84" s="268">
        <v>88</v>
      </c>
      <c r="F84" s="24" t="s">
        <v>9334</v>
      </c>
      <c r="G84" s="24" t="s">
        <v>8750</v>
      </c>
      <c r="H84" s="24" t="s">
        <v>8832</v>
      </c>
      <c r="J84" s="28"/>
      <c r="K84" s="28"/>
      <c r="L84" s="28"/>
      <c r="M84" s="28"/>
      <c r="N84" s="28"/>
    </row>
    <row r="85" spans="1:14">
      <c r="A85" s="326"/>
      <c r="B85" s="326" t="s">
        <v>392</v>
      </c>
      <c r="C85" s="326">
        <v>11</v>
      </c>
      <c r="D85" s="326"/>
      <c r="E85" s="456">
        <f>SUM(E74:E84)</f>
        <v>10450.1</v>
      </c>
      <c r="F85" s="326"/>
      <c r="G85" s="326"/>
      <c r="H85" s="326"/>
      <c r="J85" s="28"/>
      <c r="K85" s="28"/>
      <c r="L85" s="28"/>
      <c r="M85" s="28"/>
      <c r="N85" s="28"/>
    </row>
    <row r="86" spans="1:14" ht="25.5">
      <c r="A86" s="24">
        <v>1</v>
      </c>
      <c r="B86" s="24" t="s">
        <v>8833</v>
      </c>
      <c r="C86" s="24" t="s">
        <v>361</v>
      </c>
      <c r="D86" s="24" t="s">
        <v>726</v>
      </c>
      <c r="E86" s="268">
        <v>0.5</v>
      </c>
      <c r="F86" s="24" t="s">
        <v>8834</v>
      </c>
      <c r="G86" s="24" t="s">
        <v>8835</v>
      </c>
      <c r="H86" s="24" t="s">
        <v>8780</v>
      </c>
      <c r="J86" s="28"/>
      <c r="K86" s="28"/>
      <c r="L86" s="28"/>
      <c r="M86" s="28"/>
      <c r="N86" s="28"/>
    </row>
    <row r="87" spans="1:14">
      <c r="A87" s="326"/>
      <c r="B87" s="326" t="s">
        <v>9569</v>
      </c>
      <c r="C87" s="326">
        <v>1</v>
      </c>
      <c r="D87" s="326"/>
      <c r="E87" s="456">
        <f>SUM(E86)</f>
        <v>0.5</v>
      </c>
      <c r="F87" s="326"/>
      <c r="G87" s="326"/>
      <c r="H87" s="326"/>
      <c r="J87" s="28"/>
      <c r="K87" s="28"/>
      <c r="L87" s="28"/>
      <c r="M87" s="28"/>
      <c r="N87" s="28"/>
    </row>
    <row r="88" spans="1:14" ht="25.5">
      <c r="A88" s="24">
        <v>1</v>
      </c>
      <c r="B88" s="24" t="s">
        <v>8836</v>
      </c>
      <c r="C88" s="24" t="s">
        <v>361</v>
      </c>
      <c r="D88" s="24" t="s">
        <v>446</v>
      </c>
      <c r="E88" s="268">
        <v>2075</v>
      </c>
      <c r="F88" s="24" t="s">
        <v>8837</v>
      </c>
      <c r="G88" s="24" t="s">
        <v>8772</v>
      </c>
      <c r="H88" s="24" t="s">
        <v>8780</v>
      </c>
      <c r="J88" s="28"/>
      <c r="K88" s="28"/>
      <c r="L88" s="28"/>
      <c r="M88" s="28"/>
      <c r="N88" s="28"/>
    </row>
    <row r="89" spans="1:14" ht="25.5">
      <c r="A89" s="24">
        <v>2</v>
      </c>
      <c r="B89" s="24" t="s">
        <v>8838</v>
      </c>
      <c r="C89" s="24" t="s">
        <v>361</v>
      </c>
      <c r="D89" s="24" t="s">
        <v>446</v>
      </c>
      <c r="E89" s="268">
        <v>1649</v>
      </c>
      <c r="F89" s="24" t="s">
        <v>9335</v>
      </c>
      <c r="G89" s="24" t="s">
        <v>8720</v>
      </c>
      <c r="H89" s="24" t="s">
        <v>8780</v>
      </c>
      <c r="J89" s="28"/>
      <c r="K89" s="28"/>
      <c r="L89" s="28"/>
      <c r="M89" s="28"/>
      <c r="N89" s="28"/>
    </row>
    <row r="90" spans="1:14">
      <c r="A90" s="326"/>
      <c r="B90" s="326" t="s">
        <v>449</v>
      </c>
      <c r="C90" s="326">
        <v>2</v>
      </c>
      <c r="D90" s="326"/>
      <c r="E90" s="456">
        <f>SUM(E88:E89)</f>
        <v>3724</v>
      </c>
      <c r="F90" s="326"/>
      <c r="G90" s="326"/>
      <c r="H90" s="326"/>
      <c r="J90" s="28"/>
      <c r="K90" s="28"/>
      <c r="L90" s="28"/>
      <c r="M90" s="28"/>
      <c r="N90" s="28"/>
    </row>
    <row r="91" spans="1:14" ht="38.25">
      <c r="A91" s="24">
        <v>1</v>
      </c>
      <c r="B91" s="24" t="s">
        <v>8839</v>
      </c>
      <c r="C91" s="24" t="s">
        <v>361</v>
      </c>
      <c r="D91" s="24" t="s">
        <v>367</v>
      </c>
      <c r="E91" s="268">
        <v>820</v>
      </c>
      <c r="F91" s="24" t="s">
        <v>8840</v>
      </c>
      <c r="G91" s="24" t="s">
        <v>8841</v>
      </c>
      <c r="H91" s="24" t="s">
        <v>8842</v>
      </c>
      <c r="J91" s="28"/>
      <c r="K91" s="28"/>
      <c r="L91" s="28"/>
      <c r="M91" s="28"/>
      <c r="N91" s="28"/>
    </row>
    <row r="92" spans="1:14" ht="51">
      <c r="A92" s="24">
        <v>2</v>
      </c>
      <c r="B92" s="24" t="s">
        <v>8843</v>
      </c>
      <c r="C92" s="24" t="s">
        <v>361</v>
      </c>
      <c r="D92" s="24" t="s">
        <v>367</v>
      </c>
      <c r="E92" s="268">
        <v>16</v>
      </c>
      <c r="F92" s="24" t="s">
        <v>9336</v>
      </c>
      <c r="G92" s="24" t="s">
        <v>8844</v>
      </c>
      <c r="H92" s="24" t="s">
        <v>8845</v>
      </c>
      <c r="J92" s="28"/>
      <c r="K92" s="28"/>
      <c r="L92" s="28"/>
      <c r="M92" s="28"/>
      <c r="N92" s="28"/>
    </row>
    <row r="93" spans="1:14">
      <c r="A93" s="326"/>
      <c r="B93" s="326" t="s">
        <v>368</v>
      </c>
      <c r="C93" s="326">
        <v>2</v>
      </c>
      <c r="D93" s="326"/>
      <c r="E93" s="456">
        <f>SUM(E91:E92)</f>
        <v>836</v>
      </c>
      <c r="F93" s="326"/>
      <c r="G93" s="326"/>
      <c r="H93" s="326"/>
      <c r="J93" s="28"/>
      <c r="K93" s="28"/>
      <c r="L93" s="28"/>
      <c r="M93" s="28"/>
      <c r="N93" s="28"/>
    </row>
    <row r="94" spans="1:14" ht="38.25">
      <c r="A94" s="24"/>
      <c r="B94" s="24" t="s">
        <v>8846</v>
      </c>
      <c r="C94" s="24" t="s">
        <v>361</v>
      </c>
      <c r="D94" s="24" t="s">
        <v>369</v>
      </c>
      <c r="E94" s="268">
        <v>53.7</v>
      </c>
      <c r="F94" s="24" t="s">
        <v>8847</v>
      </c>
      <c r="G94" s="24" t="s">
        <v>8848</v>
      </c>
      <c r="H94" s="24" t="s">
        <v>8849</v>
      </c>
      <c r="I94" s="28"/>
      <c r="J94" s="28"/>
      <c r="K94" s="28"/>
      <c r="L94" s="28"/>
      <c r="M94" s="28"/>
      <c r="N94" s="28"/>
    </row>
    <row r="95" spans="1:14">
      <c r="A95" s="326">
        <v>1</v>
      </c>
      <c r="B95" s="326" t="s">
        <v>9570</v>
      </c>
      <c r="C95" s="326">
        <v>1</v>
      </c>
      <c r="D95" s="326"/>
      <c r="E95" s="456">
        <f>SUM(E94)</f>
        <v>53.7</v>
      </c>
      <c r="F95" s="326"/>
      <c r="G95" s="326"/>
      <c r="H95" s="457"/>
      <c r="I95" s="28"/>
      <c r="J95" s="28"/>
      <c r="K95" s="28"/>
      <c r="L95" s="28"/>
      <c r="M95" s="28"/>
      <c r="N95" s="28"/>
    </row>
    <row r="96" spans="1:14">
      <c r="A96" s="327"/>
      <c r="B96" s="327" t="s">
        <v>731</v>
      </c>
      <c r="C96" s="327">
        <f>C95+C93+C90+C87+C85+C73+C68</f>
        <v>34</v>
      </c>
      <c r="D96" s="327"/>
      <c r="E96" s="327">
        <f>E95+E93+E90+E87+E85+E73+E68</f>
        <v>27583.599999999999</v>
      </c>
      <c r="F96" s="327"/>
      <c r="G96" s="327"/>
      <c r="H96" s="327"/>
      <c r="J96" s="28"/>
      <c r="K96" s="28"/>
      <c r="L96" s="28"/>
      <c r="M96" s="28"/>
      <c r="N96" s="28"/>
    </row>
    <row r="97" spans="1:14" ht="25.5">
      <c r="A97" s="24">
        <v>1</v>
      </c>
      <c r="B97" s="24" t="s">
        <v>8850</v>
      </c>
      <c r="C97" s="24" t="s">
        <v>2143</v>
      </c>
      <c r="D97" s="24"/>
      <c r="E97" s="268">
        <v>11</v>
      </c>
      <c r="F97" s="24" t="s">
        <v>9337</v>
      </c>
      <c r="G97" s="24" t="s">
        <v>8851</v>
      </c>
      <c r="H97" s="24" t="s">
        <v>8780</v>
      </c>
      <c r="J97" s="28"/>
      <c r="K97" s="28"/>
      <c r="L97" s="28"/>
      <c r="M97" s="28"/>
      <c r="N97" s="28"/>
    </row>
    <row r="98" spans="1:14" ht="25.5">
      <c r="A98" s="24">
        <v>2</v>
      </c>
      <c r="B98" s="24" t="s">
        <v>8852</v>
      </c>
      <c r="C98" s="24" t="s">
        <v>2143</v>
      </c>
      <c r="D98" s="24"/>
      <c r="E98" s="268">
        <v>53.9</v>
      </c>
      <c r="F98" s="24" t="s">
        <v>9338</v>
      </c>
      <c r="G98" s="24" t="s">
        <v>8851</v>
      </c>
      <c r="H98" s="24" t="s">
        <v>8780</v>
      </c>
      <c r="J98" s="28"/>
      <c r="K98" s="28"/>
      <c r="L98" s="28"/>
      <c r="M98" s="28"/>
      <c r="N98" s="28"/>
    </row>
    <row r="99" spans="1:14" ht="25.5">
      <c r="A99" s="24">
        <v>3</v>
      </c>
      <c r="B99" s="24" t="s">
        <v>8853</v>
      </c>
      <c r="C99" s="24" t="s">
        <v>2143</v>
      </c>
      <c r="D99" s="24"/>
      <c r="E99" s="268">
        <v>30</v>
      </c>
      <c r="F99" s="24" t="s">
        <v>9339</v>
      </c>
      <c r="G99" s="24" t="s">
        <v>8851</v>
      </c>
      <c r="H99" s="24" t="s">
        <v>8780</v>
      </c>
      <c r="J99" s="28"/>
      <c r="K99" s="28"/>
      <c r="L99" s="28"/>
      <c r="M99" s="28"/>
      <c r="N99" s="28"/>
    </row>
    <row r="100" spans="1:14" ht="25.5">
      <c r="A100" s="24">
        <v>4</v>
      </c>
      <c r="B100" s="24" t="s">
        <v>8854</v>
      </c>
      <c r="C100" s="24" t="s">
        <v>2143</v>
      </c>
      <c r="D100" s="24"/>
      <c r="E100" s="268">
        <v>27</v>
      </c>
      <c r="F100" s="24" t="s">
        <v>9340</v>
      </c>
      <c r="G100" s="24" t="s">
        <v>8851</v>
      </c>
      <c r="H100" s="24" t="s">
        <v>8780</v>
      </c>
      <c r="J100" s="28"/>
      <c r="K100" s="28"/>
      <c r="L100" s="28"/>
      <c r="M100" s="28"/>
      <c r="N100" s="28"/>
    </row>
    <row r="101" spans="1:14" ht="25.5">
      <c r="A101" s="24">
        <v>5</v>
      </c>
      <c r="B101" s="24" t="s">
        <v>8855</v>
      </c>
      <c r="C101" s="24" t="s">
        <v>2143</v>
      </c>
      <c r="D101" s="24"/>
      <c r="E101" s="268">
        <v>16</v>
      </c>
      <c r="F101" s="24" t="s">
        <v>9341</v>
      </c>
      <c r="G101" s="24" t="s">
        <v>8725</v>
      </c>
      <c r="H101" s="24" t="s">
        <v>8780</v>
      </c>
      <c r="J101" s="28"/>
      <c r="K101" s="28"/>
      <c r="L101" s="28"/>
      <c r="M101" s="28"/>
      <c r="N101" s="28"/>
    </row>
    <row r="102" spans="1:14" ht="25.5">
      <c r="A102" s="24">
        <v>6</v>
      </c>
      <c r="B102" s="24" t="s">
        <v>8856</v>
      </c>
      <c r="C102" s="24" t="s">
        <v>2143</v>
      </c>
      <c r="D102" s="24"/>
      <c r="E102" s="268">
        <v>46.2</v>
      </c>
      <c r="F102" s="24" t="s">
        <v>9342</v>
      </c>
      <c r="G102" s="24" t="s">
        <v>8725</v>
      </c>
      <c r="H102" s="24" t="s">
        <v>8780</v>
      </c>
      <c r="J102" s="28"/>
      <c r="K102" s="28"/>
      <c r="L102" s="28"/>
      <c r="M102" s="28"/>
      <c r="N102" s="28"/>
    </row>
    <row r="103" spans="1:14" ht="25.5">
      <c r="A103" s="24">
        <v>7</v>
      </c>
      <c r="B103" s="24" t="s">
        <v>8857</v>
      </c>
      <c r="C103" s="24" t="s">
        <v>2143</v>
      </c>
      <c r="D103" s="24"/>
      <c r="E103" s="268">
        <v>6.2</v>
      </c>
      <c r="F103" s="24" t="s">
        <v>9343</v>
      </c>
      <c r="G103" s="24" t="s">
        <v>8725</v>
      </c>
      <c r="H103" s="24" t="s">
        <v>8780</v>
      </c>
      <c r="J103" s="28"/>
      <c r="K103" s="28"/>
      <c r="L103" s="28"/>
      <c r="M103" s="28"/>
      <c r="N103" s="28"/>
    </row>
    <row r="104" spans="1:14" ht="25.5">
      <c r="A104" s="24">
        <v>8</v>
      </c>
      <c r="B104" s="24" t="s">
        <v>8858</v>
      </c>
      <c r="C104" s="24" t="s">
        <v>2143</v>
      </c>
      <c r="D104" s="24"/>
      <c r="E104" s="268">
        <v>46.2</v>
      </c>
      <c r="F104" s="24" t="s">
        <v>9344</v>
      </c>
      <c r="G104" s="24" t="s">
        <v>8725</v>
      </c>
      <c r="H104" s="24" t="s">
        <v>8780</v>
      </c>
      <c r="J104" s="28"/>
      <c r="K104" s="28"/>
      <c r="L104" s="28"/>
      <c r="M104" s="28"/>
      <c r="N104" s="28"/>
    </row>
    <row r="105" spans="1:14" ht="25.5">
      <c r="A105" s="24">
        <v>9</v>
      </c>
      <c r="B105" s="24" t="s">
        <v>8859</v>
      </c>
      <c r="C105" s="24" t="s">
        <v>2143</v>
      </c>
      <c r="D105" s="24"/>
      <c r="E105" s="268">
        <v>99.6</v>
      </c>
      <c r="F105" s="24" t="s">
        <v>9345</v>
      </c>
      <c r="G105" s="24" t="s">
        <v>8750</v>
      </c>
      <c r="H105" s="24" t="s">
        <v>8780</v>
      </c>
      <c r="J105" s="28"/>
      <c r="K105" s="28"/>
      <c r="L105" s="28"/>
      <c r="M105" s="28"/>
      <c r="N105" s="28"/>
    </row>
    <row r="106" spans="1:14" ht="25.5">
      <c r="A106" s="24">
        <v>10</v>
      </c>
      <c r="B106" s="24" t="s">
        <v>8860</v>
      </c>
      <c r="C106" s="24" t="s">
        <v>2143</v>
      </c>
      <c r="D106" s="24"/>
      <c r="E106" s="268">
        <v>17</v>
      </c>
      <c r="F106" s="24" t="s">
        <v>9346</v>
      </c>
      <c r="G106" s="24" t="s">
        <v>8799</v>
      </c>
      <c r="H106" s="24" t="s">
        <v>8780</v>
      </c>
      <c r="J106" s="28"/>
      <c r="K106" s="28"/>
      <c r="L106" s="28"/>
      <c r="M106" s="28"/>
      <c r="N106" s="28"/>
    </row>
    <row r="107" spans="1:14" ht="25.5">
      <c r="A107" s="24">
        <v>11</v>
      </c>
      <c r="B107" s="24" t="s">
        <v>8861</v>
      </c>
      <c r="C107" s="24" t="s">
        <v>2143</v>
      </c>
      <c r="D107" s="24"/>
      <c r="E107" s="268">
        <v>25</v>
      </c>
      <c r="F107" s="24" t="s">
        <v>9347</v>
      </c>
      <c r="G107" s="24" t="s">
        <v>8799</v>
      </c>
      <c r="H107" s="24" t="s">
        <v>8780</v>
      </c>
      <c r="I107" s="28"/>
      <c r="J107" s="28"/>
      <c r="K107" s="28"/>
      <c r="L107" s="28"/>
      <c r="M107" s="28"/>
      <c r="N107" s="28"/>
    </row>
    <row r="108" spans="1:14" ht="25.5">
      <c r="A108" s="24">
        <v>12</v>
      </c>
      <c r="B108" s="24" t="s">
        <v>8862</v>
      </c>
      <c r="C108" s="24" t="s">
        <v>2143</v>
      </c>
      <c r="D108" s="24"/>
      <c r="E108" s="268">
        <v>27</v>
      </c>
      <c r="F108" s="24" t="s">
        <v>9348</v>
      </c>
      <c r="G108" s="24" t="s">
        <v>8799</v>
      </c>
      <c r="H108" s="24" t="s">
        <v>8780</v>
      </c>
      <c r="I108" s="28"/>
      <c r="J108" s="28"/>
      <c r="K108" s="28"/>
      <c r="L108" s="28"/>
      <c r="M108" s="28"/>
      <c r="N108" s="28"/>
    </row>
    <row r="109" spans="1:14" ht="25.5">
      <c r="A109" s="24">
        <v>13</v>
      </c>
      <c r="B109" s="24" t="s">
        <v>8863</v>
      </c>
      <c r="C109" s="24" t="s">
        <v>2143</v>
      </c>
      <c r="D109" s="24"/>
      <c r="E109" s="268">
        <v>29</v>
      </c>
      <c r="F109" s="24" t="s">
        <v>9349</v>
      </c>
      <c r="G109" s="24" t="s">
        <v>8799</v>
      </c>
      <c r="H109" s="24" t="s">
        <v>8780</v>
      </c>
      <c r="I109" s="28"/>
      <c r="J109" s="28"/>
      <c r="K109" s="28"/>
      <c r="L109" s="28"/>
      <c r="M109" s="28"/>
      <c r="N109" s="28"/>
    </row>
    <row r="110" spans="1:14" ht="25.5">
      <c r="A110" s="24">
        <v>14</v>
      </c>
      <c r="B110" s="24" t="s">
        <v>8864</v>
      </c>
      <c r="C110" s="24" t="s">
        <v>2143</v>
      </c>
      <c r="D110" s="24"/>
      <c r="E110" s="268">
        <v>33</v>
      </c>
      <c r="F110" s="24" t="s">
        <v>9350</v>
      </c>
      <c r="G110" s="24" t="s">
        <v>8735</v>
      </c>
      <c r="H110" s="24" t="s">
        <v>8780</v>
      </c>
      <c r="J110" s="28"/>
      <c r="K110" s="28"/>
      <c r="L110" s="28"/>
      <c r="M110" s="28"/>
      <c r="N110" s="28"/>
    </row>
    <row r="111" spans="1:14" ht="25.5">
      <c r="A111" s="24">
        <v>15</v>
      </c>
      <c r="B111" s="24" t="s">
        <v>8865</v>
      </c>
      <c r="C111" s="24" t="s">
        <v>2143</v>
      </c>
      <c r="D111" s="24"/>
      <c r="E111" s="268">
        <v>59</v>
      </c>
      <c r="F111" s="24" t="s">
        <v>9351</v>
      </c>
      <c r="G111" s="24" t="s">
        <v>8735</v>
      </c>
      <c r="H111" s="24" t="s">
        <v>8780</v>
      </c>
      <c r="J111" s="28"/>
      <c r="K111" s="28"/>
      <c r="L111" s="28"/>
      <c r="M111" s="28"/>
      <c r="N111" s="28"/>
    </row>
    <row r="112" spans="1:14" ht="25.5">
      <c r="A112" s="24">
        <v>16</v>
      </c>
      <c r="B112" s="24" t="s">
        <v>8866</v>
      </c>
      <c r="C112" s="24" t="s">
        <v>2143</v>
      </c>
      <c r="D112" s="24"/>
      <c r="E112" s="268">
        <v>5.7</v>
      </c>
      <c r="F112" s="24" t="s">
        <v>9352</v>
      </c>
      <c r="G112" s="24" t="s">
        <v>8779</v>
      </c>
      <c r="H112" s="24" t="s">
        <v>8780</v>
      </c>
      <c r="J112" s="28"/>
      <c r="K112" s="28"/>
      <c r="L112" s="28"/>
      <c r="M112" s="28"/>
      <c r="N112" s="28"/>
    </row>
    <row r="113" spans="1:14" ht="25.5">
      <c r="A113" s="24">
        <v>17</v>
      </c>
      <c r="B113" s="24" t="s">
        <v>8867</v>
      </c>
      <c r="C113" s="24" t="s">
        <v>2143</v>
      </c>
      <c r="D113" s="24"/>
      <c r="E113" s="268">
        <v>33</v>
      </c>
      <c r="F113" s="24" t="s">
        <v>9353</v>
      </c>
      <c r="G113" s="24" t="s">
        <v>8720</v>
      </c>
      <c r="H113" s="24" t="s">
        <v>8780</v>
      </c>
      <c r="J113" s="28"/>
      <c r="K113" s="28"/>
      <c r="L113" s="28"/>
      <c r="M113" s="28"/>
      <c r="N113" s="28"/>
    </row>
    <row r="114" spans="1:14" ht="25.5">
      <c r="A114" s="24">
        <v>18</v>
      </c>
      <c r="B114" s="24" t="s">
        <v>8868</v>
      </c>
      <c r="C114" s="24" t="s">
        <v>2143</v>
      </c>
      <c r="D114" s="24"/>
      <c r="E114" s="268">
        <v>95.9</v>
      </c>
      <c r="F114" s="24" t="s">
        <v>9354</v>
      </c>
      <c r="G114" s="24" t="s">
        <v>8720</v>
      </c>
      <c r="H114" s="24" t="s">
        <v>8780</v>
      </c>
      <c r="J114" s="28"/>
      <c r="K114" s="28"/>
      <c r="L114" s="28"/>
      <c r="M114" s="28"/>
      <c r="N114" s="28"/>
    </row>
    <row r="115" spans="1:14" ht="38.25">
      <c r="A115" s="24">
        <v>19</v>
      </c>
      <c r="B115" s="24" t="s">
        <v>8869</v>
      </c>
      <c r="C115" s="24" t="s">
        <v>2143</v>
      </c>
      <c r="D115" s="24"/>
      <c r="E115" s="268">
        <v>324.5</v>
      </c>
      <c r="F115" s="24" t="s">
        <v>9355</v>
      </c>
      <c r="G115" s="24" t="s">
        <v>8713</v>
      </c>
      <c r="H115" s="24" t="s">
        <v>8870</v>
      </c>
      <c r="J115" s="28"/>
      <c r="K115" s="28"/>
      <c r="L115" s="28"/>
      <c r="M115" s="28"/>
      <c r="N115" s="28"/>
    </row>
    <row r="116" spans="1:14" ht="25.5">
      <c r="A116" s="24">
        <v>20</v>
      </c>
      <c r="B116" s="24" t="s">
        <v>8871</v>
      </c>
      <c r="C116" s="24" t="s">
        <v>2143</v>
      </c>
      <c r="D116" s="24"/>
      <c r="E116" s="268">
        <v>7.8</v>
      </c>
      <c r="F116" s="24" t="s">
        <v>9356</v>
      </c>
      <c r="G116" s="24" t="s">
        <v>8713</v>
      </c>
      <c r="H116" s="24" t="s">
        <v>8780</v>
      </c>
      <c r="J116" s="28"/>
      <c r="K116" s="28"/>
      <c r="L116" s="28"/>
      <c r="M116" s="28"/>
      <c r="N116" s="28"/>
    </row>
    <row r="117" spans="1:14" ht="25.5">
      <c r="A117" s="24">
        <v>21</v>
      </c>
      <c r="B117" s="24" t="s">
        <v>8872</v>
      </c>
      <c r="C117" s="24" t="s">
        <v>2143</v>
      </c>
      <c r="D117" s="24"/>
      <c r="E117" s="268">
        <v>9.4</v>
      </c>
      <c r="F117" s="24" t="s">
        <v>9357</v>
      </c>
      <c r="G117" s="24" t="s">
        <v>8713</v>
      </c>
      <c r="H117" s="24" t="s">
        <v>8780</v>
      </c>
      <c r="J117" s="28"/>
      <c r="K117" s="28"/>
      <c r="L117" s="28"/>
      <c r="M117" s="28"/>
      <c r="N117" s="28"/>
    </row>
    <row r="118" spans="1:14" ht="25.5">
      <c r="A118" s="24">
        <v>22</v>
      </c>
      <c r="B118" s="24" t="s">
        <v>8873</v>
      </c>
      <c r="C118" s="24" t="s">
        <v>2143</v>
      </c>
      <c r="D118" s="24"/>
      <c r="E118" s="268">
        <v>3.6</v>
      </c>
      <c r="F118" s="24" t="s">
        <v>9358</v>
      </c>
      <c r="G118" s="24" t="s">
        <v>8713</v>
      </c>
      <c r="H118" s="24" t="s">
        <v>8780</v>
      </c>
      <c r="J118" s="28"/>
      <c r="K118" s="28"/>
      <c r="L118" s="28"/>
      <c r="M118" s="28"/>
      <c r="N118" s="28"/>
    </row>
    <row r="119" spans="1:14" ht="25.5">
      <c r="A119" s="24">
        <v>23</v>
      </c>
      <c r="B119" s="24" t="s">
        <v>8874</v>
      </c>
      <c r="C119" s="24" t="s">
        <v>2143</v>
      </c>
      <c r="D119" s="24"/>
      <c r="E119" s="268">
        <v>18</v>
      </c>
      <c r="F119" s="24" t="s">
        <v>9359</v>
      </c>
      <c r="G119" s="24" t="s">
        <v>8713</v>
      </c>
      <c r="H119" s="24" t="s">
        <v>8780</v>
      </c>
      <c r="J119" s="28"/>
      <c r="K119" s="28"/>
      <c r="L119" s="28"/>
      <c r="M119" s="28"/>
      <c r="N119" s="28"/>
    </row>
    <row r="120" spans="1:14" ht="25.5">
      <c r="A120" s="24">
        <v>24</v>
      </c>
      <c r="B120" s="24" t="s">
        <v>8875</v>
      </c>
      <c r="C120" s="24" t="s">
        <v>2143</v>
      </c>
      <c r="D120" s="24"/>
      <c r="E120" s="268">
        <v>605</v>
      </c>
      <c r="F120" s="24" t="s">
        <v>9360</v>
      </c>
      <c r="G120" s="24" t="s">
        <v>8789</v>
      </c>
      <c r="H120" s="24" t="s">
        <v>8780</v>
      </c>
      <c r="J120" s="28"/>
      <c r="K120" s="28"/>
      <c r="L120" s="28"/>
      <c r="M120" s="28"/>
      <c r="N120" s="28"/>
    </row>
    <row r="121" spans="1:14" ht="25.5">
      <c r="A121" s="24">
        <v>25</v>
      </c>
      <c r="B121" s="24" t="s">
        <v>8876</v>
      </c>
      <c r="C121" s="24" t="s">
        <v>2143</v>
      </c>
      <c r="D121" s="24"/>
      <c r="E121" s="268">
        <v>8.6999999999999993</v>
      </c>
      <c r="F121" s="24" t="s">
        <v>9361</v>
      </c>
      <c r="G121" s="24" t="s">
        <v>8756</v>
      </c>
      <c r="H121" s="24" t="s">
        <v>8780</v>
      </c>
      <c r="J121" s="28"/>
      <c r="K121" s="28"/>
      <c r="L121" s="28"/>
      <c r="M121" s="28"/>
      <c r="N121" s="28"/>
    </row>
    <row r="122" spans="1:14" ht="25.5">
      <c r="A122" s="24">
        <v>26</v>
      </c>
      <c r="B122" s="24" t="s">
        <v>8877</v>
      </c>
      <c r="C122" s="24" t="s">
        <v>2143</v>
      </c>
      <c r="D122" s="24"/>
      <c r="E122" s="268">
        <v>16</v>
      </c>
      <c r="F122" s="24" t="s">
        <v>9362</v>
      </c>
      <c r="G122" s="24" t="s">
        <v>8756</v>
      </c>
      <c r="H122" s="24" t="s">
        <v>8780</v>
      </c>
      <c r="J122" s="28"/>
      <c r="K122" s="28"/>
      <c r="L122" s="28"/>
      <c r="M122" s="28"/>
      <c r="N122" s="28"/>
    </row>
    <row r="123" spans="1:14" ht="25.5">
      <c r="A123" s="24">
        <v>27</v>
      </c>
      <c r="B123" s="24" t="s">
        <v>8878</v>
      </c>
      <c r="C123" s="24" t="s">
        <v>2143</v>
      </c>
      <c r="D123" s="24"/>
      <c r="E123" s="268">
        <v>6.8</v>
      </c>
      <c r="F123" s="24" t="s">
        <v>9363</v>
      </c>
      <c r="G123" s="24" t="s">
        <v>8756</v>
      </c>
      <c r="H123" s="24" t="s">
        <v>8780</v>
      </c>
      <c r="J123" s="28"/>
      <c r="K123" s="28"/>
      <c r="L123" s="28"/>
      <c r="M123" s="28"/>
      <c r="N123" s="28"/>
    </row>
    <row r="124" spans="1:14" ht="25.5">
      <c r="A124" s="24">
        <v>28</v>
      </c>
      <c r="B124" s="24" t="s">
        <v>8879</v>
      </c>
      <c r="C124" s="24" t="s">
        <v>2143</v>
      </c>
      <c r="D124" s="24"/>
      <c r="E124" s="268">
        <v>205.7</v>
      </c>
      <c r="F124" s="24" t="s">
        <v>9364</v>
      </c>
      <c r="G124" s="24" t="s">
        <v>8789</v>
      </c>
      <c r="H124" s="24" t="s">
        <v>8780</v>
      </c>
      <c r="J124" s="28"/>
      <c r="K124" s="28"/>
      <c r="L124" s="28"/>
      <c r="M124" s="28"/>
      <c r="N124" s="28"/>
    </row>
    <row r="125" spans="1:14" ht="25.5">
      <c r="A125" s="24">
        <v>29</v>
      </c>
      <c r="B125" s="24" t="s">
        <v>8880</v>
      </c>
      <c r="C125" s="24" t="s">
        <v>2143</v>
      </c>
      <c r="D125" s="24"/>
      <c r="E125" s="268">
        <v>34</v>
      </c>
      <c r="F125" s="24" t="s">
        <v>9365</v>
      </c>
      <c r="G125" s="24" t="s">
        <v>8720</v>
      </c>
      <c r="H125" s="24" t="s">
        <v>8780</v>
      </c>
      <c r="J125" s="28"/>
      <c r="K125" s="28"/>
      <c r="L125" s="28"/>
      <c r="M125" s="28"/>
      <c r="N125" s="28"/>
    </row>
    <row r="126" spans="1:14" ht="25.5">
      <c r="A126" s="24">
        <v>30</v>
      </c>
      <c r="B126" s="24" t="s">
        <v>8881</v>
      </c>
      <c r="C126" s="24" t="s">
        <v>2143</v>
      </c>
      <c r="D126" s="24"/>
      <c r="E126" s="268">
        <v>53</v>
      </c>
      <c r="F126" s="24" t="s">
        <v>9366</v>
      </c>
      <c r="G126" s="24" t="s">
        <v>8756</v>
      </c>
      <c r="H126" s="24" t="s">
        <v>8780</v>
      </c>
      <c r="J126" s="28"/>
      <c r="K126" s="28"/>
      <c r="L126" s="28"/>
      <c r="M126" s="28"/>
      <c r="N126" s="28"/>
    </row>
    <row r="127" spans="1:14" ht="25.5">
      <c r="A127" s="24">
        <v>31</v>
      </c>
      <c r="B127" s="24" t="s">
        <v>8882</v>
      </c>
      <c r="C127" s="24" t="s">
        <v>2143</v>
      </c>
      <c r="D127" s="24"/>
      <c r="E127" s="268">
        <v>20</v>
      </c>
      <c r="F127" s="24" t="s">
        <v>9367</v>
      </c>
      <c r="G127" s="24" t="s">
        <v>8772</v>
      </c>
      <c r="H127" s="24" t="s">
        <v>8780</v>
      </c>
      <c r="J127" s="28"/>
      <c r="K127" s="28"/>
      <c r="L127" s="28"/>
      <c r="M127" s="28"/>
      <c r="N127" s="28"/>
    </row>
    <row r="128" spans="1:14" ht="25.5">
      <c r="A128" s="24">
        <v>32</v>
      </c>
      <c r="B128" s="24" t="s">
        <v>8883</v>
      </c>
      <c r="C128" s="24" t="s">
        <v>2143</v>
      </c>
      <c r="D128" s="24"/>
      <c r="E128" s="268">
        <v>12.7</v>
      </c>
      <c r="F128" s="24" t="s">
        <v>9368</v>
      </c>
      <c r="G128" s="24" t="s">
        <v>8789</v>
      </c>
      <c r="H128" s="24" t="s">
        <v>8780</v>
      </c>
      <c r="J128" s="28"/>
      <c r="K128" s="28"/>
      <c r="L128" s="28"/>
      <c r="M128" s="28"/>
      <c r="N128" s="28"/>
    </row>
    <row r="129" spans="1:14" ht="25.5">
      <c r="A129" s="24">
        <v>33</v>
      </c>
      <c r="B129" s="24" t="s">
        <v>8884</v>
      </c>
      <c r="C129" s="24" t="s">
        <v>2143</v>
      </c>
      <c r="D129" s="24"/>
      <c r="E129" s="268">
        <v>6.3</v>
      </c>
      <c r="F129" s="24" t="s">
        <v>9369</v>
      </c>
      <c r="G129" s="24" t="s">
        <v>8772</v>
      </c>
      <c r="H129" s="24" t="s">
        <v>8780</v>
      </c>
      <c r="J129" s="28"/>
      <c r="K129" s="28"/>
      <c r="L129" s="28"/>
      <c r="M129" s="28"/>
      <c r="N129" s="28"/>
    </row>
    <row r="130" spans="1:14" ht="25.5">
      <c r="A130" s="24">
        <v>34</v>
      </c>
      <c r="B130" s="24" t="s">
        <v>8885</v>
      </c>
      <c r="C130" s="24" t="s">
        <v>2143</v>
      </c>
      <c r="D130" s="24"/>
      <c r="E130" s="268">
        <v>276</v>
      </c>
      <c r="F130" s="24" t="s">
        <v>9370</v>
      </c>
      <c r="G130" s="24" t="s">
        <v>8728</v>
      </c>
      <c r="H130" s="24" t="s">
        <v>8780</v>
      </c>
      <c r="J130" s="28"/>
      <c r="K130" s="28"/>
      <c r="L130" s="28"/>
      <c r="M130" s="28"/>
      <c r="N130" s="28"/>
    </row>
    <row r="131" spans="1:14" ht="25.5">
      <c r="A131" s="24">
        <v>35</v>
      </c>
      <c r="B131" s="24" t="s">
        <v>8886</v>
      </c>
      <c r="C131" s="24" t="s">
        <v>2143</v>
      </c>
      <c r="D131" s="24"/>
      <c r="E131" s="268">
        <v>40</v>
      </c>
      <c r="F131" s="24" t="s">
        <v>9371</v>
      </c>
      <c r="G131" s="24" t="s">
        <v>8722</v>
      </c>
      <c r="H131" s="24" t="s">
        <v>8780</v>
      </c>
      <c r="J131" s="28"/>
      <c r="K131" s="28"/>
      <c r="L131" s="28"/>
      <c r="M131" s="28"/>
      <c r="N131" s="28"/>
    </row>
    <row r="132" spans="1:14" ht="38.25">
      <c r="A132" s="24">
        <v>36</v>
      </c>
      <c r="B132" s="24" t="s">
        <v>8887</v>
      </c>
      <c r="C132" s="24" t="s">
        <v>2143</v>
      </c>
      <c r="D132" s="24"/>
      <c r="E132" s="268">
        <v>171</v>
      </c>
      <c r="F132" s="24" t="s">
        <v>9372</v>
      </c>
      <c r="G132" s="24" t="s">
        <v>8722</v>
      </c>
      <c r="H132" s="24" t="s">
        <v>8780</v>
      </c>
      <c r="J132" s="28"/>
      <c r="K132" s="28"/>
      <c r="L132" s="28"/>
      <c r="M132" s="28"/>
      <c r="N132" s="28"/>
    </row>
    <row r="133" spans="1:14" ht="25.5">
      <c r="A133" s="24">
        <v>37</v>
      </c>
      <c r="B133" s="24" t="s">
        <v>6991</v>
      </c>
      <c r="C133" s="24" t="s">
        <v>2143</v>
      </c>
      <c r="D133" s="24"/>
      <c r="E133" s="268">
        <v>33.200000000000003</v>
      </c>
      <c r="F133" s="24" t="s">
        <v>9373</v>
      </c>
      <c r="G133" s="24" t="s">
        <v>8722</v>
      </c>
      <c r="H133" s="24" t="s">
        <v>8780</v>
      </c>
      <c r="I133" s="28"/>
      <c r="J133" s="28"/>
      <c r="K133" s="28"/>
      <c r="L133" s="28"/>
      <c r="M133" s="28"/>
      <c r="N133" s="28"/>
    </row>
    <row r="134" spans="1:14" ht="25.5">
      <c r="A134" s="24">
        <v>38</v>
      </c>
      <c r="B134" s="24" t="s">
        <v>8888</v>
      </c>
      <c r="C134" s="24" t="s">
        <v>2143</v>
      </c>
      <c r="D134" s="24"/>
      <c r="E134" s="268">
        <v>25</v>
      </c>
      <c r="F134" s="24" t="s">
        <v>9374</v>
      </c>
      <c r="G134" s="24" t="s">
        <v>8772</v>
      </c>
      <c r="H134" s="24" t="s">
        <v>8780</v>
      </c>
      <c r="I134" s="28"/>
      <c r="J134" s="28"/>
      <c r="K134" s="28"/>
      <c r="L134" s="28"/>
      <c r="M134" s="28"/>
      <c r="N134" s="28"/>
    </row>
    <row r="135" spans="1:14" ht="51">
      <c r="A135" s="24">
        <v>39</v>
      </c>
      <c r="B135" s="24" t="s">
        <v>8889</v>
      </c>
      <c r="C135" s="24" t="s">
        <v>2143</v>
      </c>
      <c r="D135" s="24"/>
      <c r="E135" s="268">
        <v>430</v>
      </c>
      <c r="F135" s="24" t="s">
        <v>9375</v>
      </c>
      <c r="G135" s="24" t="s">
        <v>9376</v>
      </c>
      <c r="H135" s="24" t="s">
        <v>8890</v>
      </c>
      <c r="J135" s="28"/>
      <c r="K135" s="28"/>
      <c r="L135" s="28"/>
      <c r="M135" s="28"/>
      <c r="N135" s="28"/>
    </row>
    <row r="136" spans="1:14" ht="25.5">
      <c r="A136" s="24">
        <v>40</v>
      </c>
      <c r="B136" s="24" t="s">
        <v>8891</v>
      </c>
      <c r="C136" s="24" t="s">
        <v>2143</v>
      </c>
      <c r="D136" s="24"/>
      <c r="E136" s="268">
        <v>397</v>
      </c>
      <c r="F136" s="24" t="s">
        <v>9377</v>
      </c>
      <c r="G136" s="24" t="s">
        <v>8713</v>
      </c>
      <c r="H136" s="24" t="s">
        <v>8780</v>
      </c>
      <c r="J136" s="28"/>
      <c r="K136" s="28"/>
      <c r="L136" s="28"/>
      <c r="M136" s="28"/>
      <c r="N136" s="28"/>
    </row>
    <row r="137" spans="1:14" ht="25.5">
      <c r="A137" s="24">
        <v>41</v>
      </c>
      <c r="B137" s="24" t="s">
        <v>8892</v>
      </c>
      <c r="C137" s="24" t="s">
        <v>2143</v>
      </c>
      <c r="D137" s="24"/>
      <c r="E137" s="268">
        <v>314</v>
      </c>
      <c r="F137" s="24" t="s">
        <v>9378</v>
      </c>
      <c r="G137" s="24" t="s">
        <v>8713</v>
      </c>
      <c r="H137" s="24" t="s">
        <v>8780</v>
      </c>
      <c r="J137" s="28"/>
      <c r="K137" s="28"/>
      <c r="L137" s="28"/>
      <c r="M137" s="28"/>
      <c r="N137" s="28"/>
    </row>
    <row r="138" spans="1:14" ht="25.5">
      <c r="A138" s="24">
        <v>42</v>
      </c>
      <c r="B138" s="24" t="s">
        <v>8893</v>
      </c>
      <c r="C138" s="24" t="s">
        <v>2143</v>
      </c>
      <c r="D138" s="24"/>
      <c r="E138" s="268">
        <v>325</v>
      </c>
      <c r="F138" s="24" t="s">
        <v>9379</v>
      </c>
      <c r="G138" s="24" t="s">
        <v>8713</v>
      </c>
      <c r="H138" s="24" t="s">
        <v>8780</v>
      </c>
      <c r="J138" s="28"/>
      <c r="K138" s="28"/>
      <c r="L138" s="28"/>
      <c r="M138" s="28"/>
      <c r="N138" s="28"/>
    </row>
    <row r="139" spans="1:14" ht="25.5">
      <c r="A139" s="24">
        <v>43</v>
      </c>
      <c r="B139" s="24" t="s">
        <v>8894</v>
      </c>
      <c r="C139" s="24" t="s">
        <v>2143</v>
      </c>
      <c r="D139" s="24"/>
      <c r="E139" s="268">
        <v>394</v>
      </c>
      <c r="F139" s="24" t="s">
        <v>9380</v>
      </c>
      <c r="G139" s="24" t="s">
        <v>8713</v>
      </c>
      <c r="H139" s="24" t="s">
        <v>8780</v>
      </c>
      <c r="J139" s="28"/>
      <c r="K139" s="28"/>
      <c r="L139" s="28"/>
      <c r="M139" s="28"/>
      <c r="N139" s="28"/>
    </row>
    <row r="140" spans="1:14" ht="25.5">
      <c r="A140" s="24">
        <v>44</v>
      </c>
      <c r="B140" s="24" t="s">
        <v>8895</v>
      </c>
      <c r="C140" s="24" t="s">
        <v>2143</v>
      </c>
      <c r="D140" s="24"/>
      <c r="E140" s="268">
        <v>1323</v>
      </c>
      <c r="F140" s="24" t="s">
        <v>9381</v>
      </c>
      <c r="G140" s="24" t="s">
        <v>8713</v>
      </c>
      <c r="H140" s="24" t="s">
        <v>8780</v>
      </c>
      <c r="J140" s="28"/>
      <c r="K140" s="28"/>
      <c r="L140" s="28"/>
      <c r="M140" s="28"/>
      <c r="N140" s="28"/>
    </row>
    <row r="141" spans="1:14" ht="25.5">
      <c r="A141" s="24">
        <v>45</v>
      </c>
      <c r="B141" s="24" t="s">
        <v>8896</v>
      </c>
      <c r="C141" s="24" t="s">
        <v>2143</v>
      </c>
      <c r="D141" s="24"/>
      <c r="E141" s="268">
        <v>251</v>
      </c>
      <c r="F141" s="24" t="s">
        <v>9382</v>
      </c>
      <c r="G141" s="24" t="s">
        <v>8713</v>
      </c>
      <c r="H141" s="24" t="s">
        <v>8780</v>
      </c>
      <c r="J141" s="28"/>
      <c r="K141" s="28"/>
      <c r="L141" s="28"/>
      <c r="M141" s="28"/>
      <c r="N141" s="28"/>
    </row>
    <row r="142" spans="1:14" ht="25.5">
      <c r="A142" s="24">
        <v>46</v>
      </c>
      <c r="B142" s="24" t="s">
        <v>8897</v>
      </c>
      <c r="C142" s="24" t="s">
        <v>2143</v>
      </c>
      <c r="D142" s="24"/>
      <c r="E142" s="268">
        <v>122</v>
      </c>
      <c r="F142" s="24" t="s">
        <v>9383</v>
      </c>
      <c r="G142" s="24" t="s">
        <v>8713</v>
      </c>
      <c r="H142" s="24" t="s">
        <v>8780</v>
      </c>
      <c r="J142" s="28"/>
      <c r="K142" s="28"/>
      <c r="L142" s="28"/>
      <c r="M142" s="28"/>
      <c r="N142" s="28"/>
    </row>
    <row r="143" spans="1:14" ht="25.5">
      <c r="A143" s="24">
        <v>47</v>
      </c>
      <c r="B143" s="24" t="s">
        <v>4400</v>
      </c>
      <c r="C143" s="24" t="s">
        <v>2143</v>
      </c>
      <c r="D143" s="24"/>
      <c r="E143" s="268">
        <v>142</v>
      </c>
      <c r="F143" s="24" t="s">
        <v>9384</v>
      </c>
      <c r="G143" s="24" t="s">
        <v>8713</v>
      </c>
      <c r="H143" s="24" t="s">
        <v>8780</v>
      </c>
      <c r="J143" s="28"/>
      <c r="K143" s="28"/>
      <c r="L143" s="28"/>
      <c r="M143" s="28"/>
      <c r="N143" s="28"/>
    </row>
    <row r="144" spans="1:14" ht="25.5">
      <c r="A144" s="24">
        <v>48</v>
      </c>
      <c r="B144" s="24" t="s">
        <v>8898</v>
      </c>
      <c r="C144" s="24" t="s">
        <v>2143</v>
      </c>
      <c r="D144" s="24"/>
      <c r="E144" s="268">
        <v>267</v>
      </c>
      <c r="F144" s="24" t="s">
        <v>9385</v>
      </c>
      <c r="G144" s="24" t="s">
        <v>8713</v>
      </c>
      <c r="H144" s="24" t="s">
        <v>8780</v>
      </c>
      <c r="J144" s="28"/>
      <c r="K144" s="28"/>
      <c r="L144" s="28"/>
      <c r="M144" s="28"/>
      <c r="N144" s="28"/>
    </row>
    <row r="145" spans="1:14">
      <c r="A145" s="326"/>
      <c r="B145" s="326" t="s">
        <v>395</v>
      </c>
      <c r="C145" s="326">
        <v>48</v>
      </c>
      <c r="D145" s="326"/>
      <c r="E145" s="456">
        <f>SUM(E97:E144)</f>
        <v>6502.4</v>
      </c>
      <c r="F145" s="326"/>
      <c r="G145" s="326"/>
      <c r="H145" s="326"/>
      <c r="J145" s="28"/>
      <c r="K145" s="28"/>
      <c r="L145" s="28"/>
      <c r="M145" s="28"/>
      <c r="N145" s="28"/>
    </row>
    <row r="146" spans="1:14" ht="38.25">
      <c r="A146" s="24">
        <v>1</v>
      </c>
      <c r="B146" s="24" t="s">
        <v>8899</v>
      </c>
      <c r="C146" s="24" t="s">
        <v>382</v>
      </c>
      <c r="D146" s="24"/>
      <c r="E146" s="268">
        <v>1.5</v>
      </c>
      <c r="F146" s="24" t="s">
        <v>8900</v>
      </c>
      <c r="G146" s="24" t="s">
        <v>8901</v>
      </c>
      <c r="H146" s="24" t="s">
        <v>8902</v>
      </c>
      <c r="J146" s="28"/>
      <c r="K146" s="28"/>
      <c r="L146" s="28"/>
      <c r="M146" s="28"/>
      <c r="N146" s="28"/>
    </row>
    <row r="147" spans="1:14">
      <c r="A147" s="326"/>
      <c r="B147" s="326" t="s">
        <v>2593</v>
      </c>
      <c r="C147" s="326">
        <v>1</v>
      </c>
      <c r="D147" s="326"/>
      <c r="E147" s="456">
        <f>SUM(E146)</f>
        <v>1.5</v>
      </c>
      <c r="F147" s="326"/>
      <c r="G147" s="326"/>
      <c r="H147" s="326"/>
      <c r="J147" s="28"/>
      <c r="K147" s="28"/>
      <c r="L147" s="28"/>
      <c r="M147" s="28"/>
      <c r="N147" s="28"/>
    </row>
    <row r="148" spans="1:14" ht="38.25">
      <c r="A148" s="24"/>
      <c r="B148" s="24" t="s">
        <v>8903</v>
      </c>
      <c r="C148" s="24" t="s">
        <v>7340</v>
      </c>
      <c r="D148" s="24"/>
      <c r="E148" s="268">
        <v>5.9</v>
      </c>
      <c r="F148" s="24" t="s">
        <v>9386</v>
      </c>
      <c r="G148" s="24" t="s">
        <v>9387</v>
      </c>
      <c r="H148" s="24" t="s">
        <v>8904</v>
      </c>
      <c r="J148" s="28"/>
      <c r="K148" s="28"/>
      <c r="L148" s="28"/>
      <c r="M148" s="28"/>
      <c r="N148" s="28"/>
    </row>
    <row r="149" spans="1:14">
      <c r="A149" s="326"/>
      <c r="B149" s="326" t="s">
        <v>22564</v>
      </c>
      <c r="C149" s="326">
        <v>1</v>
      </c>
      <c r="D149" s="326"/>
      <c r="E149" s="456">
        <f>SUM(E148)</f>
        <v>5.9</v>
      </c>
      <c r="F149" s="326"/>
      <c r="G149" s="326"/>
      <c r="H149" s="326"/>
      <c r="J149" s="28"/>
      <c r="K149" s="28"/>
      <c r="L149" s="28"/>
      <c r="M149" s="28"/>
      <c r="N149" s="28"/>
    </row>
    <row r="150" spans="1:14" ht="25.5">
      <c r="A150" s="24">
        <v>1</v>
      </c>
      <c r="B150" s="24" t="s">
        <v>8905</v>
      </c>
      <c r="C150" s="24" t="s">
        <v>385</v>
      </c>
      <c r="D150" s="24"/>
      <c r="E150" s="315">
        <v>10</v>
      </c>
      <c r="F150" s="24" t="s">
        <v>9388</v>
      </c>
      <c r="G150" s="24" t="s">
        <v>8906</v>
      </c>
      <c r="H150" s="24" t="s">
        <v>8780</v>
      </c>
      <c r="J150" s="28"/>
      <c r="K150" s="28"/>
      <c r="L150" s="28"/>
      <c r="M150" s="28"/>
      <c r="N150" s="28"/>
    </row>
    <row r="151" spans="1:14" ht="25.5">
      <c r="A151" s="24">
        <v>2</v>
      </c>
      <c r="B151" s="24" t="s">
        <v>8907</v>
      </c>
      <c r="C151" s="24" t="s">
        <v>385</v>
      </c>
      <c r="D151" s="24"/>
      <c r="E151" s="315">
        <v>12</v>
      </c>
      <c r="F151" s="24" t="s">
        <v>9389</v>
      </c>
      <c r="G151" s="24" t="s">
        <v>8908</v>
      </c>
      <c r="H151" s="24" t="s">
        <v>8780</v>
      </c>
      <c r="J151" s="28"/>
      <c r="K151" s="28"/>
      <c r="L151" s="28"/>
      <c r="M151" s="28"/>
      <c r="N151" s="28"/>
    </row>
    <row r="152" spans="1:14" ht="25.5">
      <c r="A152" s="24">
        <v>3</v>
      </c>
      <c r="B152" s="24" t="s">
        <v>8907</v>
      </c>
      <c r="C152" s="24" t="s">
        <v>385</v>
      </c>
      <c r="D152" s="24"/>
      <c r="E152" s="315">
        <v>3.5</v>
      </c>
      <c r="F152" s="24" t="s">
        <v>9390</v>
      </c>
      <c r="G152" s="24" t="s">
        <v>8909</v>
      </c>
      <c r="H152" s="24" t="s">
        <v>8780</v>
      </c>
      <c r="J152" s="28"/>
      <c r="K152" s="28"/>
      <c r="L152" s="28"/>
      <c r="M152" s="28"/>
      <c r="N152" s="28"/>
    </row>
    <row r="153" spans="1:14" ht="25.5">
      <c r="A153" s="24">
        <v>4</v>
      </c>
      <c r="B153" s="24" t="s">
        <v>8907</v>
      </c>
      <c r="C153" s="24" t="s">
        <v>385</v>
      </c>
      <c r="D153" s="24"/>
      <c r="E153" s="315">
        <v>12</v>
      </c>
      <c r="F153" s="24" t="s">
        <v>8910</v>
      </c>
      <c r="G153" s="24" t="s">
        <v>8911</v>
      </c>
      <c r="H153" s="24" t="s">
        <v>8780</v>
      </c>
      <c r="J153" s="28"/>
      <c r="K153" s="28"/>
      <c r="L153" s="28"/>
      <c r="M153" s="28"/>
      <c r="N153" s="28"/>
    </row>
    <row r="154" spans="1:14" ht="25.5">
      <c r="A154" s="24">
        <v>5</v>
      </c>
      <c r="B154" s="24" t="s">
        <v>8912</v>
      </c>
      <c r="C154" s="24" t="s">
        <v>385</v>
      </c>
      <c r="D154" s="24"/>
      <c r="E154" s="315">
        <v>5</v>
      </c>
      <c r="F154" s="24" t="s">
        <v>9391</v>
      </c>
      <c r="G154" s="24" t="s">
        <v>8913</v>
      </c>
      <c r="H154" s="24" t="s">
        <v>8780</v>
      </c>
      <c r="J154" s="28"/>
      <c r="K154" s="28"/>
      <c r="L154" s="28"/>
      <c r="M154" s="28"/>
      <c r="N154" s="28"/>
    </row>
    <row r="155" spans="1:14" ht="25.5">
      <c r="A155" s="24">
        <v>6</v>
      </c>
      <c r="B155" s="24" t="s">
        <v>8914</v>
      </c>
      <c r="C155" s="24" t="s">
        <v>385</v>
      </c>
      <c r="D155" s="24"/>
      <c r="E155" s="315">
        <v>12</v>
      </c>
      <c r="F155" s="24" t="s">
        <v>9391</v>
      </c>
      <c r="G155" s="24" t="s">
        <v>8915</v>
      </c>
      <c r="H155" s="24" t="s">
        <v>8780</v>
      </c>
      <c r="J155" s="28"/>
      <c r="K155" s="28"/>
      <c r="L155" s="28"/>
      <c r="M155" s="28"/>
      <c r="N155" s="28"/>
    </row>
    <row r="156" spans="1:14" ht="25.5">
      <c r="A156" s="24">
        <v>7</v>
      </c>
      <c r="B156" s="24" t="s">
        <v>8912</v>
      </c>
      <c r="C156" s="24" t="s">
        <v>385</v>
      </c>
      <c r="D156" s="24"/>
      <c r="E156" s="315">
        <v>2</v>
      </c>
      <c r="F156" s="24" t="s">
        <v>9392</v>
      </c>
      <c r="G156" s="24" t="s">
        <v>9393</v>
      </c>
      <c r="H156" s="24" t="s">
        <v>8780</v>
      </c>
      <c r="J156" s="28"/>
      <c r="K156" s="28"/>
      <c r="L156" s="28"/>
      <c r="M156" s="28"/>
      <c r="N156" s="28"/>
    </row>
    <row r="157" spans="1:14" ht="25.5">
      <c r="A157" s="24">
        <v>8</v>
      </c>
      <c r="B157" s="24" t="s">
        <v>8912</v>
      </c>
      <c r="C157" s="24" t="s">
        <v>385</v>
      </c>
      <c r="D157" s="24"/>
      <c r="E157" s="315">
        <v>2</v>
      </c>
      <c r="F157" s="24" t="s">
        <v>9394</v>
      </c>
      <c r="G157" s="24" t="s">
        <v>9395</v>
      </c>
      <c r="H157" s="24" t="s">
        <v>8780</v>
      </c>
      <c r="J157" s="28"/>
      <c r="K157" s="28"/>
      <c r="L157" s="28"/>
      <c r="M157" s="28"/>
      <c r="N157" s="28"/>
    </row>
    <row r="158" spans="1:14" ht="25.5">
      <c r="A158" s="24">
        <v>9</v>
      </c>
      <c r="B158" s="24" t="s">
        <v>8912</v>
      </c>
      <c r="C158" s="24" t="s">
        <v>385</v>
      </c>
      <c r="D158" s="24"/>
      <c r="E158" s="315">
        <v>2</v>
      </c>
      <c r="F158" s="24" t="s">
        <v>9396</v>
      </c>
      <c r="G158" s="24" t="s">
        <v>8916</v>
      </c>
      <c r="H158" s="24" t="s">
        <v>8780</v>
      </c>
      <c r="J158" s="28"/>
      <c r="K158" s="28"/>
      <c r="L158" s="28"/>
      <c r="M158" s="28"/>
      <c r="N158" s="28"/>
    </row>
    <row r="159" spans="1:14" ht="25.5">
      <c r="A159" s="24">
        <v>10</v>
      </c>
      <c r="B159" s="24" t="s">
        <v>8912</v>
      </c>
      <c r="C159" s="24" t="s">
        <v>385</v>
      </c>
      <c r="D159" s="24"/>
      <c r="E159" s="315">
        <v>6</v>
      </c>
      <c r="F159" s="24" t="s">
        <v>9397</v>
      </c>
      <c r="G159" s="24" t="s">
        <v>8917</v>
      </c>
      <c r="H159" s="24" t="s">
        <v>8780</v>
      </c>
      <c r="J159" s="28"/>
      <c r="K159" s="28"/>
      <c r="L159" s="28"/>
      <c r="M159" s="28"/>
      <c r="N159" s="28"/>
    </row>
    <row r="160" spans="1:14" ht="25.5">
      <c r="A160" s="24">
        <v>11</v>
      </c>
      <c r="B160" s="24" t="s">
        <v>8912</v>
      </c>
      <c r="C160" s="24" t="s">
        <v>385</v>
      </c>
      <c r="D160" s="24"/>
      <c r="E160" s="315">
        <v>7</v>
      </c>
      <c r="F160" s="24" t="s">
        <v>9398</v>
      </c>
      <c r="G160" s="24" t="s">
        <v>8918</v>
      </c>
      <c r="H160" s="24" t="s">
        <v>8780</v>
      </c>
      <c r="J160" s="28"/>
      <c r="K160" s="28"/>
      <c r="L160" s="28"/>
      <c r="M160" s="28"/>
      <c r="N160" s="28"/>
    </row>
    <row r="161" spans="1:14" ht="25.5">
      <c r="A161" s="24">
        <v>12</v>
      </c>
      <c r="B161" s="24" t="s">
        <v>8912</v>
      </c>
      <c r="C161" s="24" t="s">
        <v>385</v>
      </c>
      <c r="D161" s="24"/>
      <c r="E161" s="315">
        <v>3.67</v>
      </c>
      <c r="F161" s="24" t="s">
        <v>9399</v>
      </c>
      <c r="G161" s="24" t="s">
        <v>8919</v>
      </c>
      <c r="H161" s="24" t="s">
        <v>8780</v>
      </c>
      <c r="J161" s="28"/>
      <c r="K161" s="28"/>
      <c r="L161" s="28"/>
      <c r="M161" s="28"/>
      <c r="N161" s="28"/>
    </row>
    <row r="162" spans="1:14" ht="25.5">
      <c r="A162" s="24">
        <v>13</v>
      </c>
      <c r="B162" s="24" t="s">
        <v>8920</v>
      </c>
      <c r="C162" s="24" t="s">
        <v>385</v>
      </c>
      <c r="D162" s="24"/>
      <c r="E162" s="315">
        <v>1.74</v>
      </c>
      <c r="F162" s="24" t="s">
        <v>8921</v>
      </c>
      <c r="G162" s="24" t="s">
        <v>9400</v>
      </c>
      <c r="H162" s="24" t="s">
        <v>8780</v>
      </c>
      <c r="J162" s="28"/>
      <c r="K162" s="28"/>
      <c r="L162" s="28"/>
      <c r="M162" s="28"/>
      <c r="N162" s="28"/>
    </row>
    <row r="163" spans="1:14" ht="25.5">
      <c r="A163" s="24">
        <v>14</v>
      </c>
      <c r="B163" s="24" t="s">
        <v>8922</v>
      </c>
      <c r="C163" s="24" t="s">
        <v>385</v>
      </c>
      <c r="D163" s="24"/>
      <c r="E163" s="315">
        <v>6.6</v>
      </c>
      <c r="F163" s="24" t="s">
        <v>9401</v>
      </c>
      <c r="G163" s="24" t="s">
        <v>8923</v>
      </c>
      <c r="H163" s="24" t="s">
        <v>8780</v>
      </c>
      <c r="J163" s="28"/>
      <c r="K163" s="28"/>
      <c r="L163" s="28"/>
      <c r="M163" s="28"/>
      <c r="N163" s="28"/>
    </row>
    <row r="164" spans="1:14" ht="25.5">
      <c r="A164" s="24">
        <v>15</v>
      </c>
      <c r="B164" s="24" t="s">
        <v>8924</v>
      </c>
      <c r="C164" s="24" t="s">
        <v>385</v>
      </c>
      <c r="D164" s="24"/>
      <c r="E164" s="315">
        <v>4</v>
      </c>
      <c r="F164" s="24" t="s">
        <v>9402</v>
      </c>
      <c r="G164" s="24" t="s">
        <v>8925</v>
      </c>
      <c r="H164" s="24" t="s">
        <v>8780</v>
      </c>
      <c r="J164" s="28"/>
      <c r="K164" s="28"/>
      <c r="L164" s="28"/>
      <c r="M164" s="28"/>
      <c r="N164" s="28"/>
    </row>
    <row r="165" spans="1:14" ht="25.5">
      <c r="A165" s="24">
        <v>16</v>
      </c>
      <c r="B165" s="24" t="s">
        <v>8924</v>
      </c>
      <c r="C165" s="24" t="s">
        <v>385</v>
      </c>
      <c r="D165" s="24"/>
      <c r="E165" s="315">
        <v>3.8</v>
      </c>
      <c r="F165" s="24" t="s">
        <v>9403</v>
      </c>
      <c r="G165" s="24" t="s">
        <v>8926</v>
      </c>
      <c r="H165" s="24" t="s">
        <v>8780</v>
      </c>
      <c r="J165" s="28"/>
      <c r="K165" s="28"/>
      <c r="L165" s="28"/>
      <c r="M165" s="28"/>
      <c r="N165" s="28"/>
    </row>
    <row r="166" spans="1:14" ht="25.5">
      <c r="A166" s="24">
        <v>17</v>
      </c>
      <c r="B166" s="24" t="s">
        <v>8924</v>
      </c>
      <c r="C166" s="24" t="s">
        <v>385</v>
      </c>
      <c r="D166" s="24"/>
      <c r="E166" s="315">
        <v>4.5999999999999996</v>
      </c>
      <c r="F166" s="24" t="s">
        <v>9404</v>
      </c>
      <c r="G166" s="24" t="s">
        <v>8927</v>
      </c>
      <c r="H166" s="24" t="s">
        <v>8780</v>
      </c>
      <c r="J166" s="28"/>
      <c r="K166" s="28"/>
      <c r="L166" s="28"/>
      <c r="M166" s="28"/>
      <c r="N166" s="28"/>
    </row>
    <row r="167" spans="1:14" ht="25.5">
      <c r="A167" s="24">
        <v>18</v>
      </c>
      <c r="B167" s="24" t="s">
        <v>8912</v>
      </c>
      <c r="C167" s="24" t="s">
        <v>385</v>
      </c>
      <c r="D167" s="24"/>
      <c r="E167" s="315">
        <v>3</v>
      </c>
      <c r="F167" s="24" t="s">
        <v>9405</v>
      </c>
      <c r="G167" s="24" t="s">
        <v>8927</v>
      </c>
      <c r="H167" s="24" t="s">
        <v>8780</v>
      </c>
      <c r="J167" s="28"/>
      <c r="K167" s="28"/>
      <c r="L167" s="28"/>
      <c r="M167" s="28"/>
      <c r="N167" s="28"/>
    </row>
    <row r="168" spans="1:14" ht="25.5">
      <c r="A168" s="24">
        <v>19</v>
      </c>
      <c r="B168" s="24" t="s">
        <v>8928</v>
      </c>
      <c r="C168" s="24" t="s">
        <v>385</v>
      </c>
      <c r="D168" s="24"/>
      <c r="E168" s="315">
        <v>26</v>
      </c>
      <c r="F168" s="24" t="s">
        <v>9406</v>
      </c>
      <c r="G168" s="24" t="s">
        <v>8929</v>
      </c>
      <c r="H168" s="24" t="s">
        <v>8780</v>
      </c>
      <c r="J168" s="28"/>
      <c r="K168" s="28"/>
      <c r="L168" s="28"/>
      <c r="M168" s="28"/>
      <c r="N168" s="28"/>
    </row>
    <row r="169" spans="1:14" ht="25.5">
      <c r="A169" s="24">
        <v>20</v>
      </c>
      <c r="B169" s="24" t="s">
        <v>8930</v>
      </c>
      <c r="C169" s="24" t="s">
        <v>385</v>
      </c>
      <c r="D169" s="24"/>
      <c r="E169" s="315">
        <v>93</v>
      </c>
      <c r="F169" s="24" t="s">
        <v>9407</v>
      </c>
      <c r="G169" s="24" t="s">
        <v>8931</v>
      </c>
      <c r="H169" s="24" t="s">
        <v>8780</v>
      </c>
      <c r="J169" s="28"/>
      <c r="K169" s="28"/>
      <c r="L169" s="28"/>
      <c r="M169" s="28"/>
      <c r="N169" s="28"/>
    </row>
    <row r="170" spans="1:14" ht="25.5">
      <c r="A170" s="24">
        <v>21</v>
      </c>
      <c r="B170" s="24" t="s">
        <v>8912</v>
      </c>
      <c r="C170" s="24" t="s">
        <v>385</v>
      </c>
      <c r="D170" s="24"/>
      <c r="E170" s="315">
        <v>2</v>
      </c>
      <c r="F170" s="24" t="s">
        <v>9408</v>
      </c>
      <c r="G170" s="24" t="s">
        <v>8932</v>
      </c>
      <c r="H170" s="24" t="s">
        <v>8780</v>
      </c>
      <c r="J170" s="28"/>
      <c r="K170" s="28"/>
      <c r="L170" s="28"/>
      <c r="M170" s="28"/>
      <c r="N170" s="28"/>
    </row>
    <row r="171" spans="1:14" ht="25.5">
      <c r="A171" s="24">
        <v>22</v>
      </c>
      <c r="B171" s="24" t="s">
        <v>8912</v>
      </c>
      <c r="C171" s="24" t="s">
        <v>385</v>
      </c>
      <c r="D171" s="24"/>
      <c r="E171" s="315">
        <v>2</v>
      </c>
      <c r="F171" s="24" t="s">
        <v>9409</v>
      </c>
      <c r="G171" s="24" t="s">
        <v>8933</v>
      </c>
      <c r="H171" s="24" t="s">
        <v>8780</v>
      </c>
      <c r="J171" s="28"/>
      <c r="K171" s="28"/>
      <c r="L171" s="28"/>
      <c r="M171" s="28"/>
      <c r="N171" s="28"/>
    </row>
    <row r="172" spans="1:14" ht="38.25">
      <c r="A172" s="24">
        <v>23</v>
      </c>
      <c r="B172" s="24" t="s">
        <v>8934</v>
      </c>
      <c r="C172" s="24" t="s">
        <v>385</v>
      </c>
      <c r="D172" s="24"/>
      <c r="E172" s="315">
        <v>10.6</v>
      </c>
      <c r="F172" s="24" t="s">
        <v>8739</v>
      </c>
      <c r="G172" s="24" t="s">
        <v>8935</v>
      </c>
      <c r="H172" s="24" t="s">
        <v>8780</v>
      </c>
      <c r="J172" s="28"/>
      <c r="K172" s="28"/>
      <c r="L172" s="28"/>
      <c r="M172" s="28"/>
      <c r="N172" s="28"/>
    </row>
    <row r="173" spans="1:14" ht="38.25">
      <c r="A173" s="24">
        <v>24</v>
      </c>
      <c r="B173" s="24" t="s">
        <v>8936</v>
      </c>
      <c r="C173" s="24" t="s">
        <v>385</v>
      </c>
      <c r="D173" s="24"/>
      <c r="E173" s="315">
        <v>35.659999999999997</v>
      </c>
      <c r="F173" s="24" t="s">
        <v>8739</v>
      </c>
      <c r="G173" s="24" t="s">
        <v>8935</v>
      </c>
      <c r="H173" s="24" t="s">
        <v>8780</v>
      </c>
      <c r="J173" s="28"/>
      <c r="K173" s="28"/>
      <c r="L173" s="28"/>
      <c r="M173" s="28"/>
      <c r="N173" s="28"/>
    </row>
    <row r="174" spans="1:14" ht="38.25">
      <c r="A174" s="24">
        <v>25</v>
      </c>
      <c r="B174" s="24" t="s">
        <v>8937</v>
      </c>
      <c r="C174" s="24" t="s">
        <v>385</v>
      </c>
      <c r="D174" s="24"/>
      <c r="E174" s="315">
        <v>19.5</v>
      </c>
      <c r="F174" s="24" t="s">
        <v>8739</v>
      </c>
      <c r="G174" s="24" t="s">
        <v>8935</v>
      </c>
      <c r="H174" s="24" t="s">
        <v>8780</v>
      </c>
      <c r="J174" s="28"/>
      <c r="K174" s="28"/>
      <c r="L174" s="28"/>
      <c r="M174" s="28"/>
      <c r="N174" s="28"/>
    </row>
    <row r="175" spans="1:14" ht="25.5">
      <c r="A175" s="24">
        <v>26</v>
      </c>
      <c r="B175" s="24" t="s">
        <v>8938</v>
      </c>
      <c r="C175" s="24" t="s">
        <v>385</v>
      </c>
      <c r="D175" s="24"/>
      <c r="E175" s="315">
        <v>26</v>
      </c>
      <c r="F175" s="24" t="s">
        <v>8739</v>
      </c>
      <c r="G175" s="24" t="s">
        <v>8939</v>
      </c>
      <c r="H175" s="24" t="s">
        <v>8780</v>
      </c>
      <c r="J175" s="28"/>
      <c r="K175" s="28"/>
      <c r="L175" s="28"/>
      <c r="M175" s="28"/>
      <c r="N175" s="28"/>
    </row>
    <row r="176" spans="1:14" ht="38.25">
      <c r="A176" s="24">
        <v>27</v>
      </c>
      <c r="B176" s="24" t="s">
        <v>8940</v>
      </c>
      <c r="C176" s="24" t="s">
        <v>385</v>
      </c>
      <c r="D176" s="24"/>
      <c r="E176" s="315">
        <v>8.8000000000000007</v>
      </c>
      <c r="F176" s="24" t="s">
        <v>8739</v>
      </c>
      <c r="G176" s="24" t="s">
        <v>8935</v>
      </c>
      <c r="H176" s="24" t="s">
        <v>8780</v>
      </c>
      <c r="J176" s="28"/>
      <c r="K176" s="28"/>
      <c r="L176" s="28"/>
      <c r="M176" s="28"/>
      <c r="N176" s="28"/>
    </row>
    <row r="177" spans="1:14" ht="38.25">
      <c r="A177" s="24">
        <v>28</v>
      </c>
      <c r="B177" s="24" t="s">
        <v>8941</v>
      </c>
      <c r="C177" s="24" t="s">
        <v>385</v>
      </c>
      <c r="D177" s="24"/>
      <c r="E177" s="315">
        <v>35.5</v>
      </c>
      <c r="F177" s="24" t="s">
        <v>8739</v>
      </c>
      <c r="G177" s="24" t="s">
        <v>8935</v>
      </c>
      <c r="H177" s="24" t="s">
        <v>8780</v>
      </c>
      <c r="J177" s="28"/>
      <c r="K177" s="28"/>
      <c r="L177" s="28"/>
      <c r="M177" s="28"/>
      <c r="N177" s="28"/>
    </row>
    <row r="178" spans="1:14" ht="38.25">
      <c r="A178" s="24">
        <v>29</v>
      </c>
      <c r="B178" s="24" t="s">
        <v>9410</v>
      </c>
      <c r="C178" s="24" t="s">
        <v>385</v>
      </c>
      <c r="D178" s="24"/>
      <c r="E178" s="315">
        <v>1.9</v>
      </c>
      <c r="F178" s="24" t="s">
        <v>8739</v>
      </c>
      <c r="G178" s="24" t="s">
        <v>8935</v>
      </c>
      <c r="H178" s="24" t="s">
        <v>8780</v>
      </c>
      <c r="J178" s="28"/>
      <c r="K178" s="28"/>
      <c r="L178" s="28"/>
      <c r="M178" s="28"/>
      <c r="N178" s="28"/>
    </row>
    <row r="179" spans="1:14" ht="38.25">
      <c r="A179" s="24">
        <v>30</v>
      </c>
      <c r="B179" s="24" t="s">
        <v>8942</v>
      </c>
      <c r="C179" s="24" t="s">
        <v>385</v>
      </c>
      <c r="D179" s="24"/>
      <c r="E179" s="315">
        <v>12.36</v>
      </c>
      <c r="F179" s="24" t="s">
        <v>8739</v>
      </c>
      <c r="G179" s="24" t="s">
        <v>8935</v>
      </c>
      <c r="H179" s="24" t="s">
        <v>8780</v>
      </c>
      <c r="J179" s="28"/>
      <c r="K179" s="28"/>
      <c r="L179" s="28"/>
      <c r="M179" s="28"/>
      <c r="N179" s="28"/>
    </row>
    <row r="180" spans="1:14" ht="25.5">
      <c r="A180" s="24">
        <v>31</v>
      </c>
      <c r="B180" s="24" t="s">
        <v>8943</v>
      </c>
      <c r="C180" s="24" t="s">
        <v>385</v>
      </c>
      <c r="D180" s="24"/>
      <c r="E180" s="315">
        <v>150</v>
      </c>
      <c r="F180" s="24" t="s">
        <v>8944</v>
      </c>
      <c r="G180" s="24" t="s">
        <v>8945</v>
      </c>
      <c r="H180" s="24" t="s">
        <v>8780</v>
      </c>
      <c r="J180" s="28"/>
      <c r="K180" s="28"/>
      <c r="L180" s="28"/>
      <c r="M180" s="28"/>
      <c r="N180" s="28"/>
    </row>
    <row r="181" spans="1:14" ht="25.5">
      <c r="A181" s="24">
        <v>32</v>
      </c>
      <c r="B181" s="24" t="s">
        <v>8946</v>
      </c>
      <c r="C181" s="24" t="s">
        <v>385</v>
      </c>
      <c r="D181" s="24"/>
      <c r="E181" s="315">
        <v>1.94</v>
      </c>
      <c r="F181" s="24" t="s">
        <v>8944</v>
      </c>
      <c r="G181" s="24" t="s">
        <v>8945</v>
      </c>
      <c r="H181" s="24" t="s">
        <v>8780</v>
      </c>
      <c r="J181" s="28"/>
      <c r="K181" s="28"/>
      <c r="L181" s="28"/>
      <c r="M181" s="28"/>
      <c r="N181" s="28"/>
    </row>
    <row r="182" spans="1:14" ht="25.5">
      <c r="A182" s="24">
        <v>33</v>
      </c>
      <c r="B182" s="24" t="s">
        <v>8912</v>
      </c>
      <c r="C182" s="24" t="s">
        <v>385</v>
      </c>
      <c r="D182" s="24"/>
      <c r="E182" s="315">
        <v>2.35</v>
      </c>
      <c r="F182" s="24" t="s">
        <v>8944</v>
      </c>
      <c r="G182" s="24" t="s">
        <v>8945</v>
      </c>
      <c r="H182" s="24" t="s">
        <v>8780</v>
      </c>
      <c r="J182" s="28"/>
      <c r="K182" s="28"/>
      <c r="L182" s="28"/>
      <c r="M182" s="28"/>
      <c r="N182" s="28"/>
    </row>
    <row r="183" spans="1:14" ht="25.5">
      <c r="A183" s="24">
        <v>34</v>
      </c>
      <c r="B183" s="24" t="s">
        <v>9411</v>
      </c>
      <c r="C183" s="24" t="s">
        <v>385</v>
      </c>
      <c r="D183" s="24"/>
      <c r="E183" s="315">
        <v>20</v>
      </c>
      <c r="F183" s="24" t="s">
        <v>8947</v>
      </c>
      <c r="G183" s="24" t="s">
        <v>8948</v>
      </c>
      <c r="H183" s="24" t="s">
        <v>8780</v>
      </c>
      <c r="J183" s="28"/>
      <c r="K183" s="28"/>
      <c r="L183" s="28"/>
      <c r="M183" s="28"/>
      <c r="N183" s="28"/>
    </row>
    <row r="184" spans="1:14" ht="25.5">
      <c r="A184" s="24">
        <v>35</v>
      </c>
      <c r="B184" s="24" t="s">
        <v>9412</v>
      </c>
      <c r="C184" s="24" t="s">
        <v>385</v>
      </c>
      <c r="D184" s="24"/>
      <c r="E184" s="315">
        <v>1.5</v>
      </c>
      <c r="F184" s="24" t="s">
        <v>8947</v>
      </c>
      <c r="G184" s="24" t="s">
        <v>8948</v>
      </c>
      <c r="H184" s="24" t="s">
        <v>8780</v>
      </c>
      <c r="J184" s="28"/>
      <c r="K184" s="28"/>
      <c r="L184" s="28"/>
      <c r="M184" s="28"/>
      <c r="N184" s="28"/>
    </row>
    <row r="185" spans="1:14" ht="25.5">
      <c r="A185" s="24">
        <v>36</v>
      </c>
      <c r="B185" s="24" t="s">
        <v>8949</v>
      </c>
      <c r="C185" s="24" t="s">
        <v>385</v>
      </c>
      <c r="D185" s="24"/>
      <c r="E185" s="315">
        <v>5</v>
      </c>
      <c r="F185" s="24" t="s">
        <v>8947</v>
      </c>
      <c r="G185" s="24" t="s">
        <v>8948</v>
      </c>
      <c r="H185" s="24" t="s">
        <v>8780</v>
      </c>
      <c r="J185" s="28"/>
      <c r="K185" s="28"/>
      <c r="L185" s="28"/>
      <c r="M185" s="28"/>
      <c r="N185" s="28"/>
    </row>
    <row r="186" spans="1:14" ht="25.5">
      <c r="A186" s="24">
        <v>37</v>
      </c>
      <c r="B186" s="24" t="s">
        <v>8950</v>
      </c>
      <c r="C186" s="24" t="s">
        <v>385</v>
      </c>
      <c r="D186" s="24"/>
      <c r="E186" s="315">
        <v>6</v>
      </c>
      <c r="F186" s="24" t="s">
        <v>9413</v>
      </c>
      <c r="G186" s="24" t="s">
        <v>8951</v>
      </c>
      <c r="H186" s="24" t="s">
        <v>8780</v>
      </c>
      <c r="J186" s="28"/>
      <c r="K186" s="28"/>
      <c r="L186" s="28"/>
      <c r="M186" s="28"/>
      <c r="N186" s="28"/>
    </row>
    <row r="187" spans="1:14" ht="25.5">
      <c r="A187" s="24">
        <v>38</v>
      </c>
      <c r="B187" s="24" t="s">
        <v>8952</v>
      </c>
      <c r="C187" s="24" t="s">
        <v>385</v>
      </c>
      <c r="D187" s="24"/>
      <c r="E187" s="315">
        <v>7</v>
      </c>
      <c r="F187" s="24" t="s">
        <v>9414</v>
      </c>
      <c r="G187" s="24" t="s">
        <v>8953</v>
      </c>
      <c r="H187" s="24" t="s">
        <v>8780</v>
      </c>
      <c r="J187" s="28"/>
      <c r="K187" s="28"/>
      <c r="L187" s="28"/>
      <c r="M187" s="28"/>
      <c r="N187" s="28"/>
    </row>
    <row r="188" spans="1:14" ht="25.5">
      <c r="A188" s="24">
        <v>39</v>
      </c>
      <c r="B188" s="24" t="s">
        <v>8954</v>
      </c>
      <c r="C188" s="24" t="s">
        <v>385</v>
      </c>
      <c r="D188" s="24"/>
      <c r="E188" s="315">
        <v>14</v>
      </c>
      <c r="F188" s="24" t="s">
        <v>9415</v>
      </c>
      <c r="G188" s="24" t="s">
        <v>8955</v>
      </c>
      <c r="H188" s="24" t="s">
        <v>8780</v>
      </c>
      <c r="J188" s="28"/>
      <c r="K188" s="28"/>
      <c r="L188" s="28"/>
      <c r="M188" s="28"/>
      <c r="N188" s="28"/>
    </row>
    <row r="189" spans="1:14" ht="38.25">
      <c r="A189" s="24">
        <v>40</v>
      </c>
      <c r="B189" s="24" t="s">
        <v>8956</v>
      </c>
      <c r="C189" s="24" t="s">
        <v>385</v>
      </c>
      <c r="D189" s="24"/>
      <c r="E189" s="315">
        <v>78</v>
      </c>
      <c r="F189" s="24" t="s">
        <v>9416</v>
      </c>
      <c r="G189" s="24" t="s">
        <v>8958</v>
      </c>
      <c r="H189" s="24" t="s">
        <v>8780</v>
      </c>
      <c r="J189" s="28"/>
      <c r="K189" s="28"/>
      <c r="L189" s="28"/>
      <c r="M189" s="28"/>
      <c r="N189" s="28"/>
    </row>
    <row r="190" spans="1:14" ht="25.5">
      <c r="A190" s="24">
        <v>41</v>
      </c>
      <c r="B190" s="24" t="s">
        <v>8959</v>
      </c>
      <c r="C190" s="24" t="s">
        <v>385</v>
      </c>
      <c r="D190" s="24"/>
      <c r="E190" s="315">
        <v>32</v>
      </c>
      <c r="F190" s="24" t="s">
        <v>9417</v>
      </c>
      <c r="G190" s="24" t="s">
        <v>8960</v>
      </c>
      <c r="H190" s="24" t="s">
        <v>8780</v>
      </c>
      <c r="J190" s="28"/>
      <c r="K190" s="28"/>
      <c r="L190" s="28"/>
      <c r="M190" s="28"/>
      <c r="N190" s="28"/>
    </row>
    <row r="191" spans="1:14" ht="25.5">
      <c r="A191" s="24">
        <v>42</v>
      </c>
      <c r="B191" s="24" t="s">
        <v>8961</v>
      </c>
      <c r="C191" s="24" t="s">
        <v>385</v>
      </c>
      <c r="D191" s="24"/>
      <c r="E191" s="315">
        <v>15.4</v>
      </c>
      <c r="F191" s="24" t="s">
        <v>9418</v>
      </c>
      <c r="G191" s="24" t="s">
        <v>8779</v>
      </c>
      <c r="H191" s="24" t="s">
        <v>8780</v>
      </c>
      <c r="J191" s="28"/>
      <c r="K191" s="28"/>
      <c r="L191" s="28"/>
      <c r="M191" s="28"/>
      <c r="N191" s="28"/>
    </row>
    <row r="192" spans="1:14" ht="25.5">
      <c r="A192" s="24">
        <v>43</v>
      </c>
      <c r="B192" s="24" t="s">
        <v>8912</v>
      </c>
      <c r="C192" s="24" t="s">
        <v>385</v>
      </c>
      <c r="D192" s="24"/>
      <c r="E192" s="315">
        <v>6</v>
      </c>
      <c r="F192" s="24" t="s">
        <v>9419</v>
      </c>
      <c r="G192" s="24" t="s">
        <v>8962</v>
      </c>
      <c r="H192" s="24" t="s">
        <v>8780</v>
      </c>
      <c r="J192" s="28"/>
      <c r="K192" s="28"/>
      <c r="L192" s="28"/>
      <c r="M192" s="28"/>
      <c r="N192" s="28"/>
    </row>
    <row r="193" spans="1:14" ht="25.5">
      <c r="A193" s="24">
        <v>44</v>
      </c>
      <c r="B193" s="24" t="s">
        <v>8924</v>
      </c>
      <c r="C193" s="24" t="s">
        <v>385</v>
      </c>
      <c r="D193" s="24"/>
      <c r="E193" s="315">
        <v>11</v>
      </c>
      <c r="F193" s="24" t="s">
        <v>9420</v>
      </c>
      <c r="G193" s="24" t="s">
        <v>8963</v>
      </c>
      <c r="H193" s="24" t="s">
        <v>8780</v>
      </c>
      <c r="J193" s="28"/>
      <c r="K193" s="28"/>
      <c r="L193" s="28"/>
      <c r="M193" s="28"/>
      <c r="N193" s="28"/>
    </row>
    <row r="194" spans="1:14" ht="25.5">
      <c r="A194" s="24">
        <v>45</v>
      </c>
      <c r="B194" s="24" t="s">
        <v>8964</v>
      </c>
      <c r="C194" s="24" t="s">
        <v>385</v>
      </c>
      <c r="D194" s="24"/>
      <c r="E194" s="315">
        <v>13.9</v>
      </c>
      <c r="F194" s="24" t="s">
        <v>9421</v>
      </c>
      <c r="G194" s="24" t="s">
        <v>8965</v>
      </c>
      <c r="H194" s="24" t="s">
        <v>8966</v>
      </c>
      <c r="J194" s="28"/>
      <c r="K194" s="28"/>
      <c r="L194" s="28"/>
      <c r="M194" s="28"/>
      <c r="N194" s="28"/>
    </row>
    <row r="195" spans="1:14" ht="25.5">
      <c r="A195" s="24">
        <v>46</v>
      </c>
      <c r="B195" s="24" t="s">
        <v>8924</v>
      </c>
      <c r="C195" s="24" t="s">
        <v>385</v>
      </c>
      <c r="D195" s="24"/>
      <c r="E195" s="315">
        <v>3.5</v>
      </c>
      <c r="F195" s="24" t="s">
        <v>9422</v>
      </c>
      <c r="G195" s="24" t="s">
        <v>8967</v>
      </c>
      <c r="H195" s="24" t="s">
        <v>8780</v>
      </c>
      <c r="I195" s="28"/>
      <c r="M195" s="28"/>
      <c r="N195" s="28"/>
    </row>
    <row r="196" spans="1:14" ht="25.5">
      <c r="A196" s="24">
        <v>47</v>
      </c>
      <c r="B196" s="24" t="s">
        <v>8912</v>
      </c>
      <c r="C196" s="24" t="s">
        <v>385</v>
      </c>
      <c r="D196" s="24"/>
      <c r="E196" s="315">
        <v>1.5</v>
      </c>
      <c r="F196" s="24" t="s">
        <v>9423</v>
      </c>
      <c r="G196" s="24" t="s">
        <v>8968</v>
      </c>
      <c r="H196" s="24" t="s">
        <v>8780</v>
      </c>
      <c r="I196" s="28"/>
      <c r="M196" s="28"/>
      <c r="N196" s="28"/>
    </row>
    <row r="197" spans="1:14" ht="25.5">
      <c r="A197" s="24">
        <v>48</v>
      </c>
      <c r="B197" s="24" t="s">
        <v>8912</v>
      </c>
      <c r="C197" s="24" t="s">
        <v>385</v>
      </c>
      <c r="D197" s="24"/>
      <c r="E197" s="315">
        <v>3.5</v>
      </c>
      <c r="F197" s="24" t="s">
        <v>8969</v>
      </c>
      <c r="G197" s="24" t="s">
        <v>8970</v>
      </c>
      <c r="H197" s="24" t="s">
        <v>8780</v>
      </c>
      <c r="I197" s="28"/>
      <c r="M197" s="28"/>
      <c r="N197" s="28"/>
    </row>
    <row r="198" spans="1:14" ht="25.5">
      <c r="A198" s="24">
        <v>49</v>
      </c>
      <c r="B198" s="24" t="s">
        <v>8924</v>
      </c>
      <c r="C198" s="24" t="s">
        <v>385</v>
      </c>
      <c r="D198" s="24"/>
      <c r="E198" s="315">
        <v>1</v>
      </c>
      <c r="F198" s="24" t="s">
        <v>9424</v>
      </c>
      <c r="G198" s="24" t="s">
        <v>8971</v>
      </c>
      <c r="H198" s="24" t="s">
        <v>8780</v>
      </c>
      <c r="I198" s="28"/>
      <c r="M198" s="28"/>
      <c r="N198" s="28"/>
    </row>
    <row r="199" spans="1:14" ht="25.5">
      <c r="A199" s="24">
        <v>50</v>
      </c>
      <c r="B199" s="24" t="s">
        <v>8972</v>
      </c>
      <c r="C199" s="24" t="s">
        <v>385</v>
      </c>
      <c r="D199" s="24"/>
      <c r="E199" s="315">
        <v>4</v>
      </c>
      <c r="F199" s="24" t="s">
        <v>9425</v>
      </c>
      <c r="G199" s="24" t="s">
        <v>8973</v>
      </c>
      <c r="H199" s="24" t="s">
        <v>8780</v>
      </c>
      <c r="I199" s="28"/>
      <c r="M199" s="28"/>
      <c r="N199" s="28"/>
    </row>
    <row r="200" spans="1:14" ht="25.5">
      <c r="A200" s="24">
        <v>51</v>
      </c>
      <c r="B200" s="24" t="s">
        <v>8974</v>
      </c>
      <c r="C200" s="24" t="s">
        <v>385</v>
      </c>
      <c r="D200" s="24"/>
      <c r="E200" s="315">
        <v>3</v>
      </c>
      <c r="F200" s="24" t="s">
        <v>9426</v>
      </c>
      <c r="G200" s="24" t="s">
        <v>8975</v>
      </c>
      <c r="H200" s="24" t="s">
        <v>8780</v>
      </c>
      <c r="I200" s="28"/>
      <c r="M200" s="28"/>
      <c r="N200" s="28"/>
    </row>
    <row r="201" spans="1:14" ht="25.5">
      <c r="A201" s="24">
        <v>52</v>
      </c>
      <c r="B201" s="24" t="s">
        <v>8924</v>
      </c>
      <c r="C201" s="24" t="s">
        <v>385</v>
      </c>
      <c r="D201" s="24"/>
      <c r="E201" s="315">
        <v>5</v>
      </c>
      <c r="F201" s="24" t="s">
        <v>9427</v>
      </c>
      <c r="G201" s="24" t="s">
        <v>8976</v>
      </c>
      <c r="H201" s="24" t="s">
        <v>8780</v>
      </c>
      <c r="I201" s="28"/>
      <c r="M201" s="28"/>
      <c r="N201" s="28"/>
    </row>
    <row r="202" spans="1:14" ht="25.5">
      <c r="A202" s="24">
        <v>53</v>
      </c>
      <c r="B202" s="24" t="s">
        <v>8924</v>
      </c>
      <c r="C202" s="24" t="s">
        <v>385</v>
      </c>
      <c r="D202" s="24"/>
      <c r="E202" s="315">
        <v>3</v>
      </c>
      <c r="F202" s="24" t="s">
        <v>9428</v>
      </c>
      <c r="G202" s="24" t="s">
        <v>8977</v>
      </c>
      <c r="H202" s="24" t="s">
        <v>8780</v>
      </c>
      <c r="I202" s="28"/>
      <c r="M202" s="28"/>
      <c r="N202" s="28"/>
    </row>
    <row r="203" spans="1:14" ht="38.25">
      <c r="A203" s="24">
        <v>54</v>
      </c>
      <c r="B203" s="24" t="s">
        <v>8978</v>
      </c>
      <c r="C203" s="24" t="s">
        <v>385</v>
      </c>
      <c r="D203" s="24"/>
      <c r="E203" s="315">
        <v>12</v>
      </c>
      <c r="F203" s="24" t="s">
        <v>9429</v>
      </c>
      <c r="G203" s="24" t="s">
        <v>8980</v>
      </c>
      <c r="H203" s="24" t="s">
        <v>8780</v>
      </c>
      <c r="I203" s="28"/>
      <c r="M203" s="28"/>
      <c r="N203" s="28"/>
    </row>
    <row r="204" spans="1:14" ht="25.5">
      <c r="A204" s="326"/>
      <c r="B204" s="326" t="s">
        <v>9571</v>
      </c>
      <c r="C204" s="326">
        <v>54</v>
      </c>
      <c r="D204" s="326"/>
      <c r="E204" s="673">
        <f>SUM(E150:E203)</f>
        <v>774.82</v>
      </c>
      <c r="F204" s="326"/>
      <c r="G204" s="326"/>
      <c r="H204" s="457"/>
      <c r="I204" s="28"/>
      <c r="J204" s="28"/>
      <c r="K204" s="28"/>
      <c r="M204" s="28"/>
      <c r="N204" s="28"/>
    </row>
    <row r="205" spans="1:14" ht="25.5">
      <c r="A205" s="24">
        <v>1</v>
      </c>
      <c r="B205" s="24" t="s">
        <v>8981</v>
      </c>
      <c r="C205" s="24" t="s">
        <v>373</v>
      </c>
      <c r="D205" s="24" t="s">
        <v>374</v>
      </c>
      <c r="E205" s="268">
        <v>5.5</v>
      </c>
      <c r="F205" s="24" t="s">
        <v>9430</v>
      </c>
      <c r="G205" s="24" t="s">
        <v>8725</v>
      </c>
      <c r="H205" s="24" t="s">
        <v>8780</v>
      </c>
      <c r="I205" s="28"/>
      <c r="M205" s="28"/>
      <c r="N205" s="28"/>
    </row>
    <row r="206" spans="1:14" ht="25.5">
      <c r="A206" s="24">
        <v>2</v>
      </c>
      <c r="B206" s="24" t="s">
        <v>8982</v>
      </c>
      <c r="C206" s="24" t="s">
        <v>373</v>
      </c>
      <c r="D206" s="24" t="s">
        <v>374</v>
      </c>
      <c r="E206" s="268">
        <v>261</v>
      </c>
      <c r="F206" s="24" t="s">
        <v>9431</v>
      </c>
      <c r="G206" s="24" t="s">
        <v>8735</v>
      </c>
      <c r="H206" s="24" t="s">
        <v>8780</v>
      </c>
      <c r="J206" s="28"/>
      <c r="K206" s="28"/>
      <c r="L206" s="28"/>
      <c r="M206" s="28"/>
      <c r="N206" s="28"/>
    </row>
    <row r="207" spans="1:14" ht="63.75">
      <c r="A207" s="24">
        <v>3</v>
      </c>
      <c r="B207" s="24" t="s">
        <v>8983</v>
      </c>
      <c r="C207" s="24" t="s">
        <v>373</v>
      </c>
      <c r="D207" s="24" t="s">
        <v>374</v>
      </c>
      <c r="E207" s="268">
        <v>146.5</v>
      </c>
      <c r="F207" s="24" t="s">
        <v>9432</v>
      </c>
      <c r="G207" s="24" t="s">
        <v>8735</v>
      </c>
      <c r="H207" s="24" t="s">
        <v>9433</v>
      </c>
      <c r="J207" s="28"/>
      <c r="K207" s="28"/>
      <c r="L207" s="28"/>
      <c r="M207" s="28"/>
      <c r="N207" s="28"/>
    </row>
    <row r="208" spans="1:14" ht="25.5">
      <c r="A208" s="24">
        <v>4</v>
      </c>
      <c r="B208" s="24" t="s">
        <v>8984</v>
      </c>
      <c r="C208" s="24" t="s">
        <v>373</v>
      </c>
      <c r="D208" s="24" t="s">
        <v>374</v>
      </c>
      <c r="E208" s="268">
        <v>186</v>
      </c>
      <c r="F208" s="24" t="s">
        <v>9434</v>
      </c>
      <c r="G208" s="24" t="s">
        <v>8735</v>
      </c>
      <c r="H208" s="24" t="s">
        <v>8780</v>
      </c>
      <c r="J208" s="28"/>
      <c r="K208" s="28"/>
      <c r="L208" s="28"/>
      <c r="M208" s="28"/>
      <c r="N208" s="28"/>
    </row>
    <row r="209" spans="1:14" ht="38.25">
      <c r="A209" s="24">
        <v>5</v>
      </c>
      <c r="B209" s="24" t="s">
        <v>8985</v>
      </c>
      <c r="C209" s="24" t="s">
        <v>373</v>
      </c>
      <c r="D209" s="24" t="s">
        <v>374</v>
      </c>
      <c r="E209" s="268">
        <v>15.7</v>
      </c>
      <c r="F209" s="24" t="s">
        <v>9435</v>
      </c>
      <c r="G209" s="24" t="s">
        <v>8789</v>
      </c>
      <c r="H209" s="24" t="s">
        <v>8780</v>
      </c>
      <c r="J209" s="28"/>
      <c r="K209" s="28"/>
      <c r="L209" s="28"/>
      <c r="M209" s="28"/>
      <c r="N209" s="28"/>
    </row>
    <row r="210" spans="1:14" ht="25.5">
      <c r="A210" s="24">
        <v>6</v>
      </c>
      <c r="B210" s="24" t="s">
        <v>8986</v>
      </c>
      <c r="C210" s="24" t="s">
        <v>373</v>
      </c>
      <c r="D210" s="24" t="s">
        <v>374</v>
      </c>
      <c r="E210" s="268">
        <v>12</v>
      </c>
      <c r="F210" s="24" t="s">
        <v>9436</v>
      </c>
      <c r="G210" s="24" t="s">
        <v>8789</v>
      </c>
      <c r="H210" s="24" t="s">
        <v>8780</v>
      </c>
      <c r="J210" s="28"/>
      <c r="K210" s="28"/>
      <c r="L210" s="28"/>
      <c r="M210" s="28"/>
      <c r="N210" s="28"/>
    </row>
    <row r="211" spans="1:14" ht="38.25">
      <c r="A211" s="24">
        <v>7</v>
      </c>
      <c r="B211" s="24" t="s">
        <v>8987</v>
      </c>
      <c r="C211" s="24" t="s">
        <v>373</v>
      </c>
      <c r="D211" s="24" t="s">
        <v>374</v>
      </c>
      <c r="E211" s="268">
        <v>35</v>
      </c>
      <c r="F211" s="24" t="s">
        <v>9437</v>
      </c>
      <c r="G211" s="24" t="s">
        <v>8735</v>
      </c>
      <c r="H211" s="24" t="s">
        <v>8842</v>
      </c>
      <c r="J211" s="28"/>
      <c r="K211" s="28"/>
      <c r="L211" s="28"/>
      <c r="M211" s="28"/>
      <c r="N211" s="28"/>
    </row>
    <row r="212" spans="1:14" ht="38.25">
      <c r="A212" s="24">
        <v>8</v>
      </c>
      <c r="B212" s="24" t="s">
        <v>8988</v>
      </c>
      <c r="C212" s="24" t="s">
        <v>373</v>
      </c>
      <c r="D212" s="24" t="s">
        <v>374</v>
      </c>
      <c r="E212" s="268">
        <v>1</v>
      </c>
      <c r="F212" s="24" t="s">
        <v>8989</v>
      </c>
      <c r="G212" s="24" t="s">
        <v>9438</v>
      </c>
      <c r="H212" s="24" t="s">
        <v>8780</v>
      </c>
    </row>
    <row r="213" spans="1:14" ht="38.25">
      <c r="A213" s="24">
        <v>9</v>
      </c>
      <c r="B213" s="24" t="s">
        <v>8990</v>
      </c>
      <c r="C213" s="24" t="s">
        <v>373</v>
      </c>
      <c r="D213" s="24" t="s">
        <v>374</v>
      </c>
      <c r="E213" s="268">
        <v>515</v>
      </c>
      <c r="F213" s="24" t="s">
        <v>9439</v>
      </c>
      <c r="G213" s="24" t="s">
        <v>8722</v>
      </c>
      <c r="H213" s="24" t="s">
        <v>8991</v>
      </c>
    </row>
    <row r="214" spans="1:14" ht="25.5">
      <c r="A214" s="24">
        <v>10</v>
      </c>
      <c r="B214" s="24" t="s">
        <v>8992</v>
      </c>
      <c r="C214" s="24" t="s">
        <v>373</v>
      </c>
      <c r="D214" s="24" t="s">
        <v>374</v>
      </c>
      <c r="E214" s="268">
        <v>1</v>
      </c>
      <c r="F214" s="24" t="s">
        <v>9440</v>
      </c>
      <c r="G214" s="24" t="s">
        <v>8993</v>
      </c>
      <c r="H214" s="24" t="s">
        <v>8780</v>
      </c>
    </row>
    <row r="215" spans="1:14">
      <c r="A215" s="24">
        <v>11</v>
      </c>
      <c r="B215" s="24" t="s">
        <v>8994</v>
      </c>
      <c r="C215" s="24" t="s">
        <v>373</v>
      </c>
      <c r="D215" s="24" t="s">
        <v>374</v>
      </c>
      <c r="E215" s="268">
        <v>1.3</v>
      </c>
      <c r="F215" s="24" t="s">
        <v>9441</v>
      </c>
      <c r="G215" s="24" t="s">
        <v>8995</v>
      </c>
      <c r="H215" s="24" t="s">
        <v>8780</v>
      </c>
    </row>
    <row r="216" spans="1:14" ht="25.5">
      <c r="A216" s="24">
        <v>12</v>
      </c>
      <c r="B216" s="24" t="s">
        <v>8996</v>
      </c>
      <c r="C216" s="24" t="s">
        <v>373</v>
      </c>
      <c r="D216" s="24" t="s">
        <v>374</v>
      </c>
      <c r="E216" s="268">
        <v>1.9</v>
      </c>
      <c r="F216" s="24" t="s">
        <v>8997</v>
      </c>
      <c r="G216" s="24" t="s">
        <v>8789</v>
      </c>
      <c r="H216" s="24" t="s">
        <v>8780</v>
      </c>
    </row>
    <row r="217" spans="1:14" ht="25.5">
      <c r="A217" s="24">
        <v>13</v>
      </c>
      <c r="B217" s="24" t="s">
        <v>8998</v>
      </c>
      <c r="C217" s="24" t="s">
        <v>373</v>
      </c>
      <c r="D217" s="24" t="s">
        <v>374</v>
      </c>
      <c r="E217" s="268">
        <v>15</v>
      </c>
      <c r="F217" s="24" t="s">
        <v>9442</v>
      </c>
      <c r="G217" s="24" t="s">
        <v>8802</v>
      </c>
      <c r="H217" s="24" t="s">
        <v>8780</v>
      </c>
    </row>
    <row r="218" spans="1:14" ht="38.25">
      <c r="A218" s="24">
        <v>14</v>
      </c>
      <c r="B218" s="24" t="s">
        <v>8999</v>
      </c>
      <c r="C218" s="24" t="s">
        <v>373</v>
      </c>
      <c r="D218" s="24" t="s">
        <v>374</v>
      </c>
      <c r="E218" s="268">
        <v>28.9</v>
      </c>
      <c r="F218" s="24" t="s">
        <v>9443</v>
      </c>
      <c r="G218" s="24" t="s">
        <v>9000</v>
      </c>
      <c r="H218" s="24" t="s">
        <v>9001</v>
      </c>
    </row>
    <row r="219" spans="1:14" ht="25.5">
      <c r="A219" s="24">
        <v>15</v>
      </c>
      <c r="B219" s="24" t="s">
        <v>9002</v>
      </c>
      <c r="C219" s="24" t="s">
        <v>373</v>
      </c>
      <c r="D219" s="24" t="s">
        <v>374</v>
      </c>
      <c r="E219" s="268">
        <v>54</v>
      </c>
      <c r="F219" s="24" t="s">
        <v>9444</v>
      </c>
      <c r="G219" s="24" t="s">
        <v>8793</v>
      </c>
      <c r="H219" s="24" t="s">
        <v>8780</v>
      </c>
    </row>
    <row r="220" spans="1:14" ht="38.25">
      <c r="A220" s="24">
        <v>16</v>
      </c>
      <c r="B220" s="24" t="s">
        <v>9003</v>
      </c>
      <c r="C220" s="24" t="s">
        <v>373</v>
      </c>
      <c r="D220" s="24" t="s">
        <v>374</v>
      </c>
      <c r="E220" s="268">
        <v>1</v>
      </c>
      <c r="F220" s="24" t="s">
        <v>9445</v>
      </c>
      <c r="G220" s="24" t="s">
        <v>8844</v>
      </c>
      <c r="H220" s="24" t="s">
        <v>8780</v>
      </c>
      <c r="I220" s="28"/>
    </row>
    <row r="221" spans="1:14">
      <c r="A221" s="327"/>
      <c r="B221" s="327" t="s">
        <v>9572</v>
      </c>
      <c r="C221" s="327">
        <v>16</v>
      </c>
      <c r="D221" s="327"/>
      <c r="E221" s="458">
        <f>SUM(E205:E220)</f>
        <v>1280.8000000000002</v>
      </c>
      <c r="F221" s="331"/>
      <c r="G221" s="327"/>
      <c r="H221" s="327"/>
      <c r="I221" s="28"/>
    </row>
    <row r="222" spans="1:14">
      <c r="A222" s="24" t="s">
        <v>9004</v>
      </c>
      <c r="B222" s="24" t="s">
        <v>9005</v>
      </c>
      <c r="C222" s="24" t="s">
        <v>373</v>
      </c>
      <c r="D222" s="24" t="s">
        <v>376</v>
      </c>
      <c r="E222" s="273">
        <v>0.35</v>
      </c>
      <c r="F222" s="6" t="s">
        <v>9446</v>
      </c>
      <c r="G222" s="24" t="s">
        <v>9006</v>
      </c>
      <c r="H222" s="24" t="s">
        <v>8780</v>
      </c>
      <c r="I222" s="28"/>
    </row>
    <row r="223" spans="1:14">
      <c r="A223" s="24" t="s">
        <v>9007</v>
      </c>
      <c r="B223" s="24" t="s">
        <v>887</v>
      </c>
      <c r="C223" s="24" t="s">
        <v>373</v>
      </c>
      <c r="D223" s="24" t="s">
        <v>376</v>
      </c>
      <c r="E223" s="273">
        <v>2</v>
      </c>
      <c r="F223" s="6" t="s">
        <v>9008</v>
      </c>
      <c r="G223" s="24" t="s">
        <v>9009</v>
      </c>
      <c r="H223" s="24" t="s">
        <v>8780</v>
      </c>
      <c r="I223" s="28"/>
    </row>
    <row r="224" spans="1:14" ht="25.5">
      <c r="A224" s="24" t="s">
        <v>9010</v>
      </c>
      <c r="B224" s="24" t="s">
        <v>7031</v>
      </c>
      <c r="C224" s="24" t="s">
        <v>373</v>
      </c>
      <c r="D224" s="24" t="s">
        <v>376</v>
      </c>
      <c r="E224" s="273">
        <v>0.05</v>
      </c>
      <c r="F224" s="6" t="s">
        <v>9447</v>
      </c>
      <c r="G224" s="24" t="s">
        <v>8911</v>
      </c>
      <c r="H224" s="24" t="s">
        <v>8780</v>
      </c>
      <c r="I224" s="28"/>
    </row>
    <row r="225" spans="1:14" ht="25.5">
      <c r="A225" s="24" t="s">
        <v>9011</v>
      </c>
      <c r="B225" s="24" t="s">
        <v>9012</v>
      </c>
      <c r="C225" s="24" t="s">
        <v>373</v>
      </c>
      <c r="D225" s="24" t="s">
        <v>376</v>
      </c>
      <c r="E225" s="273">
        <v>0.05</v>
      </c>
      <c r="F225" s="6" t="s">
        <v>8910</v>
      </c>
      <c r="G225" s="24" t="s">
        <v>8911</v>
      </c>
      <c r="H225" s="24" t="s">
        <v>8780</v>
      </c>
      <c r="I225" s="28"/>
    </row>
    <row r="226" spans="1:14" ht="25.5">
      <c r="A226" s="24" t="s">
        <v>9013</v>
      </c>
      <c r="B226" s="24" t="s">
        <v>9014</v>
      </c>
      <c r="C226" s="24" t="s">
        <v>373</v>
      </c>
      <c r="D226" s="24" t="s">
        <v>376</v>
      </c>
      <c r="E226" s="273">
        <v>0.05</v>
      </c>
      <c r="F226" s="6" t="s">
        <v>9448</v>
      </c>
      <c r="G226" s="24" t="s">
        <v>9015</v>
      </c>
      <c r="H226" s="24" t="s">
        <v>8780</v>
      </c>
      <c r="I226" s="28"/>
    </row>
    <row r="227" spans="1:14" ht="25.5">
      <c r="A227" s="24" t="s">
        <v>9016</v>
      </c>
      <c r="B227" s="24" t="s">
        <v>887</v>
      </c>
      <c r="C227" s="24" t="s">
        <v>373</v>
      </c>
      <c r="D227" s="24" t="s">
        <v>376</v>
      </c>
      <c r="E227" s="273">
        <v>0.5</v>
      </c>
      <c r="F227" s="6" t="s">
        <v>9449</v>
      </c>
      <c r="G227" s="24" t="s">
        <v>9017</v>
      </c>
      <c r="H227" s="24" t="s">
        <v>8780</v>
      </c>
      <c r="I227" s="28"/>
    </row>
    <row r="228" spans="1:14" ht="25.5">
      <c r="A228" s="24" t="s">
        <v>9018</v>
      </c>
      <c r="B228" s="24" t="s">
        <v>9019</v>
      </c>
      <c r="C228" s="24" t="s">
        <v>373</v>
      </c>
      <c r="D228" s="24" t="s">
        <v>376</v>
      </c>
      <c r="E228" s="273">
        <v>3.5</v>
      </c>
      <c r="F228" s="6" t="s">
        <v>9450</v>
      </c>
      <c r="G228" s="24" t="s">
        <v>9451</v>
      </c>
      <c r="H228" s="24" t="s">
        <v>8780</v>
      </c>
      <c r="I228" s="28"/>
    </row>
    <row r="229" spans="1:14" ht="25.5">
      <c r="A229" s="24" t="s">
        <v>5184</v>
      </c>
      <c r="B229" s="24" t="s">
        <v>9020</v>
      </c>
      <c r="C229" s="24" t="s">
        <v>373</v>
      </c>
      <c r="D229" s="24" t="s">
        <v>376</v>
      </c>
      <c r="E229" s="273">
        <v>0.03</v>
      </c>
      <c r="F229" s="6" t="s">
        <v>9452</v>
      </c>
      <c r="G229" s="24" t="s">
        <v>9021</v>
      </c>
      <c r="H229" s="24" t="s">
        <v>8780</v>
      </c>
      <c r="I229" s="28"/>
    </row>
    <row r="230" spans="1:14" ht="25.5">
      <c r="A230" s="24" t="s">
        <v>9022</v>
      </c>
      <c r="B230" s="24" t="s">
        <v>9023</v>
      </c>
      <c r="C230" s="24" t="s">
        <v>373</v>
      </c>
      <c r="D230" s="24" t="s">
        <v>376</v>
      </c>
      <c r="E230" s="273">
        <v>8</v>
      </c>
      <c r="F230" s="6" t="s">
        <v>9394</v>
      </c>
      <c r="G230" s="24" t="s">
        <v>9024</v>
      </c>
      <c r="H230" s="24" t="s">
        <v>8780</v>
      </c>
      <c r="I230" s="28"/>
    </row>
    <row r="231" spans="1:14" ht="38.25">
      <c r="A231" s="24" t="s">
        <v>4847</v>
      </c>
      <c r="B231" s="24" t="s">
        <v>9025</v>
      </c>
      <c r="C231" s="24" t="s">
        <v>373</v>
      </c>
      <c r="D231" s="24" t="s">
        <v>376</v>
      </c>
      <c r="E231" s="273">
        <v>130</v>
      </c>
      <c r="F231" s="24" t="s">
        <v>9453</v>
      </c>
      <c r="G231" s="24" t="s">
        <v>8735</v>
      </c>
      <c r="H231" s="24" t="s">
        <v>8817</v>
      </c>
      <c r="I231" s="28"/>
    </row>
    <row r="232" spans="1:14">
      <c r="A232" s="24" t="s">
        <v>9026</v>
      </c>
      <c r="B232" s="24" t="s">
        <v>887</v>
      </c>
      <c r="C232" s="24" t="s">
        <v>373</v>
      </c>
      <c r="D232" s="24" t="s">
        <v>376</v>
      </c>
      <c r="E232" s="273">
        <v>0.5</v>
      </c>
      <c r="F232" s="24" t="s">
        <v>9454</v>
      </c>
      <c r="G232" s="24" t="s">
        <v>9027</v>
      </c>
      <c r="H232" s="24" t="s">
        <v>8780</v>
      </c>
      <c r="J232" s="28"/>
      <c r="K232" s="28"/>
      <c r="L232" s="28"/>
      <c r="M232" s="28"/>
      <c r="N232" s="28"/>
    </row>
    <row r="233" spans="1:14">
      <c r="A233" s="24" t="s">
        <v>5196</v>
      </c>
      <c r="B233" s="24" t="s">
        <v>740</v>
      </c>
      <c r="C233" s="24" t="s">
        <v>373</v>
      </c>
      <c r="D233" s="24" t="s">
        <v>376</v>
      </c>
      <c r="E233" s="273">
        <v>0.05</v>
      </c>
      <c r="F233" s="24" t="s">
        <v>9398</v>
      </c>
      <c r="G233" s="24" t="s">
        <v>9028</v>
      </c>
      <c r="H233" s="24" t="s">
        <v>8780</v>
      </c>
      <c r="J233" s="28"/>
      <c r="K233" s="28"/>
      <c r="L233" s="28"/>
      <c r="M233" s="28"/>
      <c r="N233" s="28"/>
    </row>
    <row r="234" spans="1:14">
      <c r="A234" s="24" t="s">
        <v>5199</v>
      </c>
      <c r="B234" s="24" t="s">
        <v>9029</v>
      </c>
      <c r="C234" s="24" t="s">
        <v>373</v>
      </c>
      <c r="D234" s="24" t="s">
        <v>376</v>
      </c>
      <c r="E234" s="273">
        <v>0.05</v>
      </c>
      <c r="F234" s="24" t="s">
        <v>9397</v>
      </c>
      <c r="G234" s="24" t="s">
        <v>9030</v>
      </c>
      <c r="H234" s="24" t="s">
        <v>8780</v>
      </c>
      <c r="J234" s="28"/>
      <c r="K234" s="28"/>
      <c r="L234" s="28"/>
      <c r="M234" s="28"/>
      <c r="N234" s="28"/>
    </row>
    <row r="235" spans="1:14">
      <c r="A235" s="24" t="s">
        <v>5203</v>
      </c>
      <c r="B235" s="24" t="s">
        <v>9031</v>
      </c>
      <c r="C235" s="24" t="s">
        <v>373</v>
      </c>
      <c r="D235" s="24" t="s">
        <v>376</v>
      </c>
      <c r="E235" s="273">
        <v>0.05</v>
      </c>
      <c r="F235" s="24" t="s">
        <v>9455</v>
      </c>
      <c r="G235" s="24" t="s">
        <v>9032</v>
      </c>
      <c r="H235" s="24" t="s">
        <v>8780</v>
      </c>
      <c r="J235" s="28"/>
      <c r="K235" s="28"/>
      <c r="L235" s="28"/>
      <c r="M235" s="28"/>
      <c r="N235" s="28"/>
    </row>
    <row r="236" spans="1:14" ht="25.5">
      <c r="A236" s="24" t="s">
        <v>5207</v>
      </c>
      <c r="B236" s="24" t="s">
        <v>9033</v>
      </c>
      <c r="C236" s="24" t="s">
        <v>373</v>
      </c>
      <c r="D236" s="24" t="s">
        <v>376</v>
      </c>
      <c r="E236" s="273">
        <v>3.4</v>
      </c>
      <c r="F236" s="24" t="s">
        <v>9456</v>
      </c>
      <c r="G236" s="24" t="s">
        <v>8722</v>
      </c>
      <c r="H236" s="24" t="s">
        <v>8780</v>
      </c>
      <c r="J236" s="28"/>
      <c r="K236" s="28"/>
      <c r="L236" s="28"/>
      <c r="M236" s="28"/>
      <c r="N236" s="28"/>
    </row>
    <row r="237" spans="1:14">
      <c r="A237" s="24" t="s">
        <v>5211</v>
      </c>
      <c r="B237" s="24" t="s">
        <v>740</v>
      </c>
      <c r="C237" s="24" t="s">
        <v>373</v>
      </c>
      <c r="D237" s="24" t="s">
        <v>376</v>
      </c>
      <c r="E237" s="273">
        <v>0.05</v>
      </c>
      <c r="F237" s="24" t="s">
        <v>9034</v>
      </c>
      <c r="G237" s="24" t="s">
        <v>9035</v>
      </c>
      <c r="H237" s="24" t="s">
        <v>8780</v>
      </c>
      <c r="J237" s="28"/>
      <c r="K237" s="28"/>
      <c r="L237" s="28"/>
      <c r="M237" s="28"/>
      <c r="N237" s="28"/>
    </row>
    <row r="238" spans="1:14">
      <c r="A238" s="24" t="s">
        <v>5214</v>
      </c>
      <c r="B238" s="24" t="s">
        <v>9019</v>
      </c>
      <c r="C238" s="24" t="s">
        <v>373</v>
      </c>
      <c r="D238" s="24" t="s">
        <v>376</v>
      </c>
      <c r="E238" s="273">
        <v>0.2</v>
      </c>
      <c r="F238" s="24" t="s">
        <v>9457</v>
      </c>
      <c r="G238" s="24" t="s">
        <v>9036</v>
      </c>
      <c r="H238" s="24" t="s">
        <v>8780</v>
      </c>
      <c r="J238" s="28"/>
      <c r="K238" s="28"/>
      <c r="L238" s="28"/>
      <c r="M238" s="28"/>
      <c r="N238" s="28"/>
    </row>
    <row r="239" spans="1:14">
      <c r="A239" s="24" t="s">
        <v>5218</v>
      </c>
      <c r="B239" s="24" t="s">
        <v>9037</v>
      </c>
      <c r="C239" s="24" t="s">
        <v>373</v>
      </c>
      <c r="D239" s="24" t="s">
        <v>376</v>
      </c>
      <c r="E239" s="273">
        <v>0.05</v>
      </c>
      <c r="F239" s="24" t="s">
        <v>9458</v>
      </c>
      <c r="G239" s="24" t="s">
        <v>8766</v>
      </c>
      <c r="H239" s="24" t="s">
        <v>8780</v>
      </c>
      <c r="J239" s="28"/>
      <c r="K239" s="28"/>
      <c r="L239" s="28"/>
      <c r="M239" s="28"/>
      <c r="N239" s="28"/>
    </row>
    <row r="240" spans="1:14">
      <c r="A240" s="24" t="s">
        <v>5221</v>
      </c>
      <c r="B240" s="24" t="s">
        <v>9038</v>
      </c>
      <c r="C240" s="24" t="s">
        <v>373</v>
      </c>
      <c r="D240" s="24" t="s">
        <v>376</v>
      </c>
      <c r="E240" s="273">
        <v>7.0000000000000007E-2</v>
      </c>
      <c r="F240" s="24" t="s">
        <v>9039</v>
      </c>
      <c r="G240" s="24" t="s">
        <v>9040</v>
      </c>
      <c r="H240" s="24" t="s">
        <v>8780</v>
      </c>
      <c r="J240" s="28"/>
      <c r="K240" s="28"/>
      <c r="L240" s="28"/>
      <c r="M240" s="28"/>
      <c r="N240" s="28"/>
    </row>
    <row r="241" spans="1:14">
      <c r="A241" s="24" t="s">
        <v>5225</v>
      </c>
      <c r="B241" s="24" t="s">
        <v>9041</v>
      </c>
      <c r="C241" s="24" t="s">
        <v>373</v>
      </c>
      <c r="D241" s="24" t="s">
        <v>376</v>
      </c>
      <c r="E241" s="273">
        <v>0.09</v>
      </c>
      <c r="F241" s="24" t="s">
        <v>9042</v>
      </c>
      <c r="G241" s="24" t="s">
        <v>9043</v>
      </c>
      <c r="H241" s="24" t="s">
        <v>8780</v>
      </c>
      <c r="J241" s="28"/>
      <c r="K241" s="28"/>
      <c r="L241" s="28"/>
      <c r="M241" s="28"/>
      <c r="N241" s="28"/>
    </row>
    <row r="242" spans="1:14">
      <c r="A242" s="24" t="s">
        <v>5229</v>
      </c>
      <c r="B242" s="24" t="s">
        <v>740</v>
      </c>
      <c r="C242" s="24" t="s">
        <v>373</v>
      </c>
      <c r="D242" s="24" t="s">
        <v>376</v>
      </c>
      <c r="E242" s="273">
        <v>0.05</v>
      </c>
      <c r="F242" s="24" t="s">
        <v>9459</v>
      </c>
      <c r="G242" s="24" t="s">
        <v>9044</v>
      </c>
      <c r="H242" s="24" t="s">
        <v>8780</v>
      </c>
      <c r="J242" s="28"/>
      <c r="K242" s="28"/>
      <c r="L242" s="28"/>
      <c r="M242" s="28"/>
      <c r="N242" s="28"/>
    </row>
    <row r="243" spans="1:14">
      <c r="A243" s="24" t="s">
        <v>5233</v>
      </c>
      <c r="B243" s="24" t="s">
        <v>740</v>
      </c>
      <c r="C243" s="24" t="s">
        <v>373</v>
      </c>
      <c r="D243" s="24" t="s">
        <v>376</v>
      </c>
      <c r="E243" s="273">
        <v>0.03</v>
      </c>
      <c r="F243" s="24" t="s">
        <v>9460</v>
      </c>
      <c r="G243" s="24" t="s">
        <v>9045</v>
      </c>
      <c r="H243" s="24" t="s">
        <v>8780</v>
      </c>
      <c r="J243" s="28"/>
      <c r="K243" s="28"/>
      <c r="L243" s="28"/>
      <c r="M243" s="28"/>
      <c r="N243" s="28"/>
    </row>
    <row r="244" spans="1:14">
      <c r="A244" s="24" t="s">
        <v>5235</v>
      </c>
      <c r="B244" s="24" t="s">
        <v>740</v>
      </c>
      <c r="C244" s="24" t="s">
        <v>373</v>
      </c>
      <c r="D244" s="24" t="s">
        <v>376</v>
      </c>
      <c r="E244" s="273">
        <v>0.03</v>
      </c>
      <c r="F244" s="24" t="s">
        <v>9046</v>
      </c>
      <c r="G244" s="24" t="s">
        <v>9045</v>
      </c>
      <c r="H244" s="24" t="s">
        <v>8780</v>
      </c>
      <c r="J244" s="28"/>
      <c r="K244" s="28"/>
      <c r="L244" s="28"/>
      <c r="M244" s="28"/>
      <c r="N244" s="28"/>
    </row>
    <row r="245" spans="1:14">
      <c r="A245" s="24" t="s">
        <v>9047</v>
      </c>
      <c r="B245" s="24" t="s">
        <v>9048</v>
      </c>
      <c r="C245" s="24" t="s">
        <v>373</v>
      </c>
      <c r="D245" s="24" t="s">
        <v>376</v>
      </c>
      <c r="E245" s="273">
        <v>0.03</v>
      </c>
      <c r="F245" s="24" t="s">
        <v>9461</v>
      </c>
      <c r="G245" s="24" t="s">
        <v>9045</v>
      </c>
      <c r="H245" s="24" t="s">
        <v>8780</v>
      </c>
      <c r="J245" s="28"/>
      <c r="K245" s="28"/>
      <c r="L245" s="28"/>
      <c r="M245" s="28"/>
      <c r="N245" s="28"/>
    </row>
    <row r="246" spans="1:14">
      <c r="A246" s="24" t="s">
        <v>5241</v>
      </c>
      <c r="B246" s="24" t="s">
        <v>9049</v>
      </c>
      <c r="C246" s="24" t="s">
        <v>373</v>
      </c>
      <c r="D246" s="24" t="s">
        <v>376</v>
      </c>
      <c r="E246" s="273">
        <v>0.06</v>
      </c>
      <c r="F246" s="24" t="s">
        <v>9050</v>
      </c>
      <c r="G246" s="24" t="s">
        <v>9045</v>
      </c>
      <c r="H246" s="24" t="s">
        <v>8780</v>
      </c>
      <c r="J246" s="28"/>
      <c r="K246" s="28"/>
      <c r="L246" s="28"/>
      <c r="M246" s="28"/>
      <c r="N246" s="28"/>
    </row>
    <row r="247" spans="1:14">
      <c r="A247" s="24" t="s">
        <v>5245</v>
      </c>
      <c r="B247" s="24" t="s">
        <v>9051</v>
      </c>
      <c r="C247" s="24" t="s">
        <v>373</v>
      </c>
      <c r="D247" s="24" t="s">
        <v>376</v>
      </c>
      <c r="E247" s="273">
        <v>0.05</v>
      </c>
      <c r="F247" s="24" t="s">
        <v>9050</v>
      </c>
      <c r="G247" s="24" t="s">
        <v>9045</v>
      </c>
      <c r="H247" s="24" t="s">
        <v>8780</v>
      </c>
      <c r="J247" s="28"/>
      <c r="K247" s="28"/>
      <c r="L247" s="28"/>
      <c r="M247" s="28"/>
      <c r="N247" s="28"/>
    </row>
    <row r="248" spans="1:14">
      <c r="A248" s="24" t="s">
        <v>5249</v>
      </c>
      <c r="B248" s="24" t="s">
        <v>9052</v>
      </c>
      <c r="C248" s="24" t="s">
        <v>373</v>
      </c>
      <c r="D248" s="24" t="s">
        <v>376</v>
      </c>
      <c r="E248" s="273">
        <v>0.15</v>
      </c>
      <c r="F248" s="24" t="s">
        <v>9050</v>
      </c>
      <c r="G248" s="24" t="s">
        <v>9045</v>
      </c>
      <c r="H248" s="24" t="s">
        <v>8780</v>
      </c>
      <c r="J248" s="28"/>
      <c r="K248" s="28"/>
      <c r="L248" s="28"/>
      <c r="M248" s="28"/>
      <c r="N248" s="28"/>
    </row>
    <row r="249" spans="1:14" ht="25.5">
      <c r="A249" s="24" t="s">
        <v>5253</v>
      </c>
      <c r="B249" s="24" t="s">
        <v>4405</v>
      </c>
      <c r="C249" s="24" t="s">
        <v>373</v>
      </c>
      <c r="D249" s="24" t="s">
        <v>376</v>
      </c>
      <c r="E249" s="273">
        <v>1.2</v>
      </c>
      <c r="F249" s="24" t="s">
        <v>9462</v>
      </c>
      <c r="G249" s="24" t="s">
        <v>8713</v>
      </c>
      <c r="H249" s="24" t="s">
        <v>8780</v>
      </c>
      <c r="J249" s="28"/>
      <c r="K249" s="28"/>
      <c r="L249" s="28"/>
      <c r="M249" s="28"/>
      <c r="N249" s="28"/>
    </row>
    <row r="250" spans="1:14" ht="25.5">
      <c r="A250" s="24" t="s">
        <v>5257</v>
      </c>
      <c r="B250" s="24" t="s">
        <v>9012</v>
      </c>
      <c r="C250" s="24" t="s">
        <v>373</v>
      </c>
      <c r="D250" s="24" t="s">
        <v>376</v>
      </c>
      <c r="E250" s="273">
        <v>0.05</v>
      </c>
      <c r="F250" s="24" t="s">
        <v>9053</v>
      </c>
      <c r="G250" s="24" t="s">
        <v>9054</v>
      </c>
      <c r="H250" s="24" t="s">
        <v>8780</v>
      </c>
      <c r="J250" s="28"/>
      <c r="K250" s="28"/>
      <c r="L250" s="28"/>
      <c r="M250" s="28"/>
      <c r="N250" s="28"/>
    </row>
    <row r="251" spans="1:14" ht="25.5">
      <c r="A251" s="24" t="s">
        <v>5260</v>
      </c>
      <c r="B251" s="24" t="s">
        <v>9012</v>
      </c>
      <c r="C251" s="24" t="s">
        <v>373</v>
      </c>
      <c r="D251" s="24" t="s">
        <v>376</v>
      </c>
      <c r="E251" s="273">
        <v>0.05</v>
      </c>
      <c r="F251" s="24" t="s">
        <v>9055</v>
      </c>
      <c r="G251" s="24" t="s">
        <v>9054</v>
      </c>
      <c r="H251" s="24" t="s">
        <v>8780</v>
      </c>
      <c r="J251" s="28"/>
      <c r="K251" s="28"/>
      <c r="L251" s="28"/>
      <c r="M251" s="28"/>
      <c r="N251" s="28"/>
    </row>
    <row r="252" spans="1:14" ht="25.5">
      <c r="A252" s="24" t="s">
        <v>5263</v>
      </c>
      <c r="B252" s="24" t="s">
        <v>9056</v>
      </c>
      <c r="C252" s="24" t="s">
        <v>373</v>
      </c>
      <c r="D252" s="24" t="s">
        <v>376</v>
      </c>
      <c r="E252" s="273">
        <v>0.05</v>
      </c>
      <c r="F252" s="24" t="s">
        <v>9463</v>
      </c>
      <c r="G252" s="24" t="s">
        <v>9057</v>
      </c>
      <c r="H252" s="24" t="s">
        <v>8780</v>
      </c>
      <c r="J252" s="28"/>
      <c r="K252" s="28"/>
      <c r="L252" s="28"/>
      <c r="M252" s="28"/>
      <c r="N252" s="28"/>
    </row>
    <row r="253" spans="1:14" ht="25.5">
      <c r="A253" s="24" t="s">
        <v>5267</v>
      </c>
      <c r="B253" s="24" t="s">
        <v>9058</v>
      </c>
      <c r="C253" s="24" t="s">
        <v>373</v>
      </c>
      <c r="D253" s="24" t="s">
        <v>376</v>
      </c>
      <c r="E253" s="273">
        <v>7.0000000000000007E-2</v>
      </c>
      <c r="F253" s="24" t="s">
        <v>9464</v>
      </c>
      <c r="G253" s="24" t="s">
        <v>9059</v>
      </c>
      <c r="H253" s="24" t="s">
        <v>8780</v>
      </c>
      <c r="J253" s="28"/>
      <c r="K253" s="28"/>
      <c r="L253" s="28"/>
      <c r="M253" s="28"/>
      <c r="N253" s="28"/>
    </row>
    <row r="254" spans="1:14" ht="25.5">
      <c r="A254" s="24" t="s">
        <v>5270</v>
      </c>
      <c r="B254" s="24" t="s">
        <v>7031</v>
      </c>
      <c r="C254" s="24" t="s">
        <v>373</v>
      </c>
      <c r="D254" s="24" t="s">
        <v>376</v>
      </c>
      <c r="E254" s="273">
        <v>0.05</v>
      </c>
      <c r="F254" s="24" t="s">
        <v>9464</v>
      </c>
      <c r="G254" s="24" t="s">
        <v>9059</v>
      </c>
      <c r="H254" s="24" t="s">
        <v>8780</v>
      </c>
      <c r="J254" s="28"/>
      <c r="K254" s="28"/>
      <c r="L254" s="28"/>
      <c r="M254" s="28"/>
      <c r="N254" s="28"/>
    </row>
    <row r="255" spans="1:14">
      <c r="A255" s="24" t="s">
        <v>5274</v>
      </c>
      <c r="B255" s="24" t="s">
        <v>887</v>
      </c>
      <c r="C255" s="24" t="s">
        <v>373</v>
      </c>
      <c r="D255" s="24" t="s">
        <v>376</v>
      </c>
      <c r="E255" s="273">
        <v>0.23</v>
      </c>
      <c r="F255" s="24" t="s">
        <v>9404</v>
      </c>
      <c r="G255" s="24" t="s">
        <v>9059</v>
      </c>
      <c r="H255" s="24" t="s">
        <v>8780</v>
      </c>
      <c r="J255" s="28"/>
      <c r="K255" s="28"/>
      <c r="L255" s="28"/>
      <c r="M255" s="28"/>
      <c r="N255" s="28"/>
    </row>
    <row r="256" spans="1:14" ht="25.5">
      <c r="A256" s="24" t="s">
        <v>5278</v>
      </c>
      <c r="B256" s="24" t="s">
        <v>4403</v>
      </c>
      <c r="C256" s="24" t="s">
        <v>373</v>
      </c>
      <c r="D256" s="24" t="s">
        <v>376</v>
      </c>
      <c r="E256" s="273">
        <v>0.05</v>
      </c>
      <c r="F256" s="24" t="s">
        <v>9465</v>
      </c>
      <c r="G256" s="24" t="s">
        <v>8722</v>
      </c>
      <c r="H256" s="24" t="s">
        <v>8780</v>
      </c>
      <c r="J256" s="28"/>
      <c r="K256" s="28"/>
      <c r="L256" s="28"/>
      <c r="M256" s="28"/>
      <c r="N256" s="28"/>
    </row>
    <row r="257" spans="1:14">
      <c r="A257" s="24" t="s">
        <v>5282</v>
      </c>
      <c r="B257" s="24" t="s">
        <v>9060</v>
      </c>
      <c r="C257" s="24" t="s">
        <v>373</v>
      </c>
      <c r="D257" s="24" t="s">
        <v>376</v>
      </c>
      <c r="E257" s="273">
        <v>0.05</v>
      </c>
      <c r="F257" s="24" t="s">
        <v>9466</v>
      </c>
      <c r="G257" s="24" t="s">
        <v>9061</v>
      </c>
      <c r="H257" s="24" t="s">
        <v>8780</v>
      </c>
      <c r="J257" s="28"/>
      <c r="K257" s="28"/>
      <c r="L257" s="28"/>
      <c r="M257" s="28"/>
      <c r="N257" s="28"/>
    </row>
    <row r="258" spans="1:14">
      <c r="A258" s="24" t="s">
        <v>5285</v>
      </c>
      <c r="B258" s="24" t="s">
        <v>9062</v>
      </c>
      <c r="C258" s="24" t="s">
        <v>373</v>
      </c>
      <c r="D258" s="24" t="s">
        <v>376</v>
      </c>
      <c r="E258" s="273">
        <v>0.05</v>
      </c>
      <c r="F258" s="24" t="s">
        <v>9466</v>
      </c>
      <c r="G258" s="24" t="s">
        <v>9061</v>
      </c>
      <c r="H258" s="24" t="s">
        <v>8780</v>
      </c>
      <c r="J258" s="28"/>
      <c r="K258" s="28"/>
      <c r="L258" s="28"/>
      <c r="M258" s="28"/>
      <c r="N258" s="28"/>
    </row>
    <row r="259" spans="1:14">
      <c r="A259" s="24" t="s">
        <v>5289</v>
      </c>
      <c r="B259" s="24" t="s">
        <v>9063</v>
      </c>
      <c r="C259" s="24" t="s">
        <v>373</v>
      </c>
      <c r="D259" s="24" t="s">
        <v>376</v>
      </c>
      <c r="E259" s="273">
        <v>0.05</v>
      </c>
      <c r="F259" s="24" t="s">
        <v>9466</v>
      </c>
      <c r="G259" s="24" t="s">
        <v>9061</v>
      </c>
      <c r="H259" s="24" t="s">
        <v>8780</v>
      </c>
      <c r="J259" s="28"/>
      <c r="K259" s="28"/>
      <c r="L259" s="28"/>
      <c r="M259" s="28"/>
      <c r="N259" s="28"/>
    </row>
    <row r="260" spans="1:14">
      <c r="A260" s="24" t="s">
        <v>5293</v>
      </c>
      <c r="B260" s="24" t="s">
        <v>9064</v>
      </c>
      <c r="C260" s="24" t="s">
        <v>373</v>
      </c>
      <c r="D260" s="24" t="s">
        <v>376</v>
      </c>
      <c r="E260" s="273">
        <v>1</v>
      </c>
      <c r="F260" s="24" t="s">
        <v>9466</v>
      </c>
      <c r="G260" s="24" t="s">
        <v>9061</v>
      </c>
      <c r="H260" s="24" t="s">
        <v>8780</v>
      </c>
      <c r="J260" s="28"/>
      <c r="K260" s="28"/>
      <c r="L260" s="28"/>
      <c r="M260" s="28"/>
      <c r="N260" s="28"/>
    </row>
    <row r="261" spans="1:14">
      <c r="A261" s="24" t="s">
        <v>5295</v>
      </c>
      <c r="B261" s="24" t="s">
        <v>9019</v>
      </c>
      <c r="C261" s="24" t="s">
        <v>373</v>
      </c>
      <c r="D261" s="24" t="s">
        <v>376</v>
      </c>
      <c r="E261" s="273">
        <v>1</v>
      </c>
      <c r="F261" s="24" t="s">
        <v>9466</v>
      </c>
      <c r="G261" s="24" t="s">
        <v>9061</v>
      </c>
      <c r="H261" s="24" t="s">
        <v>8780</v>
      </c>
      <c r="J261" s="28"/>
      <c r="K261" s="28"/>
      <c r="L261" s="28"/>
      <c r="M261" s="28"/>
      <c r="N261" s="28"/>
    </row>
    <row r="262" spans="1:14">
      <c r="A262" s="24" t="s">
        <v>5299</v>
      </c>
      <c r="B262" s="24" t="s">
        <v>9065</v>
      </c>
      <c r="C262" s="24" t="s">
        <v>373</v>
      </c>
      <c r="D262" s="24" t="s">
        <v>376</v>
      </c>
      <c r="E262" s="273">
        <v>0.05</v>
      </c>
      <c r="F262" s="24" t="s">
        <v>9466</v>
      </c>
      <c r="G262" s="24" t="s">
        <v>9061</v>
      </c>
      <c r="H262" s="24" t="s">
        <v>8780</v>
      </c>
      <c r="J262" s="28"/>
      <c r="K262" s="28"/>
      <c r="L262" s="28"/>
      <c r="M262" s="28"/>
      <c r="N262" s="28"/>
    </row>
    <row r="263" spans="1:14">
      <c r="A263" s="24" t="s">
        <v>5303</v>
      </c>
      <c r="B263" s="24" t="s">
        <v>9063</v>
      </c>
      <c r="C263" s="24" t="s">
        <v>373</v>
      </c>
      <c r="D263" s="24" t="s">
        <v>376</v>
      </c>
      <c r="E263" s="273">
        <v>0.05</v>
      </c>
      <c r="F263" s="24" t="s">
        <v>9467</v>
      </c>
      <c r="G263" s="24" t="s">
        <v>9066</v>
      </c>
      <c r="H263" s="24" t="s">
        <v>8780</v>
      </c>
      <c r="J263" s="28"/>
      <c r="K263" s="28"/>
      <c r="L263" s="28"/>
      <c r="M263" s="28"/>
      <c r="N263" s="28"/>
    </row>
    <row r="264" spans="1:14" ht="25.5">
      <c r="A264" s="24" t="s">
        <v>5306</v>
      </c>
      <c r="B264" s="24" t="s">
        <v>740</v>
      </c>
      <c r="C264" s="24" t="s">
        <v>373</v>
      </c>
      <c r="D264" s="24" t="s">
        <v>376</v>
      </c>
      <c r="E264" s="273">
        <v>0.05</v>
      </c>
      <c r="F264" s="24" t="s">
        <v>9406</v>
      </c>
      <c r="G264" s="24" t="s">
        <v>8929</v>
      </c>
      <c r="H264" s="24" t="s">
        <v>8780</v>
      </c>
      <c r="J264" s="28"/>
      <c r="K264" s="28"/>
      <c r="L264" s="28"/>
      <c r="M264" s="28"/>
      <c r="N264" s="28"/>
    </row>
    <row r="265" spans="1:14">
      <c r="A265" s="24" t="s">
        <v>5308</v>
      </c>
      <c r="B265" s="24" t="s">
        <v>9067</v>
      </c>
      <c r="C265" s="24" t="s">
        <v>373</v>
      </c>
      <c r="D265" s="24" t="s">
        <v>376</v>
      </c>
      <c r="E265" s="273">
        <v>0.05</v>
      </c>
      <c r="F265" s="24" t="s">
        <v>9068</v>
      </c>
      <c r="G265" s="24" t="s">
        <v>9069</v>
      </c>
      <c r="H265" s="24" t="s">
        <v>8780</v>
      </c>
      <c r="J265" s="28"/>
      <c r="K265" s="28"/>
      <c r="L265" s="28"/>
      <c r="M265" s="28"/>
      <c r="N265" s="28"/>
    </row>
    <row r="266" spans="1:14">
      <c r="A266" s="24" t="s">
        <v>5451</v>
      </c>
      <c r="B266" s="24" t="s">
        <v>9019</v>
      </c>
      <c r="C266" s="24" t="s">
        <v>373</v>
      </c>
      <c r="D266" s="24" t="s">
        <v>376</v>
      </c>
      <c r="E266" s="273">
        <v>0.05</v>
      </c>
      <c r="F266" s="24" t="s">
        <v>9468</v>
      </c>
      <c r="G266" s="24" t="s">
        <v>9070</v>
      </c>
      <c r="H266" s="24" t="s">
        <v>8780</v>
      </c>
      <c r="J266" s="28"/>
      <c r="K266" s="28"/>
      <c r="L266" s="28"/>
      <c r="M266" s="28"/>
      <c r="N266" s="28"/>
    </row>
    <row r="267" spans="1:14">
      <c r="A267" s="24" t="s">
        <v>5454</v>
      </c>
      <c r="B267" s="24" t="s">
        <v>9469</v>
      </c>
      <c r="C267" s="24" t="s">
        <v>373</v>
      </c>
      <c r="D267" s="24" t="s">
        <v>376</v>
      </c>
      <c r="E267" s="273">
        <v>0.08</v>
      </c>
      <c r="F267" s="24" t="s">
        <v>9470</v>
      </c>
      <c r="G267" s="24" t="s">
        <v>9072</v>
      </c>
      <c r="H267" s="24" t="s">
        <v>8780</v>
      </c>
      <c r="J267" s="28"/>
      <c r="K267" s="28"/>
      <c r="L267" s="28"/>
      <c r="M267" s="28"/>
      <c r="N267" s="28"/>
    </row>
    <row r="268" spans="1:14" ht="25.5">
      <c r="A268" s="24" t="s">
        <v>5458</v>
      </c>
      <c r="B268" s="24" t="s">
        <v>9071</v>
      </c>
      <c r="C268" s="24" t="s">
        <v>373</v>
      </c>
      <c r="D268" s="24" t="s">
        <v>376</v>
      </c>
      <c r="E268" s="273">
        <v>0.05</v>
      </c>
      <c r="F268" s="24" t="s">
        <v>9471</v>
      </c>
      <c r="G268" s="24" t="s">
        <v>9073</v>
      </c>
      <c r="H268" s="24" t="s">
        <v>8780</v>
      </c>
      <c r="J268" s="28"/>
      <c r="K268" s="28"/>
      <c r="L268" s="28"/>
      <c r="M268" s="28"/>
      <c r="N268" s="28"/>
    </row>
    <row r="269" spans="1:14" ht="25.5">
      <c r="A269" s="24" t="s">
        <v>5462</v>
      </c>
      <c r="B269" s="24" t="s">
        <v>9051</v>
      </c>
      <c r="C269" s="24" t="s">
        <v>373</v>
      </c>
      <c r="D269" s="24" t="s">
        <v>376</v>
      </c>
      <c r="E269" s="273">
        <v>0.05</v>
      </c>
      <c r="F269" s="24" t="s">
        <v>9472</v>
      </c>
      <c r="G269" s="24" t="s">
        <v>9074</v>
      </c>
      <c r="H269" s="24" t="s">
        <v>8780</v>
      </c>
      <c r="J269" s="28"/>
      <c r="K269" s="28"/>
      <c r="L269" s="28"/>
      <c r="M269" s="28"/>
      <c r="N269" s="28"/>
    </row>
    <row r="270" spans="1:14">
      <c r="A270" s="24" t="s">
        <v>5465</v>
      </c>
      <c r="B270" s="24" t="s">
        <v>9075</v>
      </c>
      <c r="C270" s="24" t="s">
        <v>373</v>
      </c>
      <c r="D270" s="24" t="s">
        <v>376</v>
      </c>
      <c r="E270" s="273">
        <v>0.05</v>
      </c>
      <c r="F270" s="24" t="s">
        <v>9473</v>
      </c>
      <c r="G270" s="24" t="s">
        <v>9076</v>
      </c>
      <c r="H270" s="24" t="s">
        <v>8780</v>
      </c>
      <c r="J270" s="28"/>
      <c r="K270" s="28"/>
      <c r="L270" s="28"/>
      <c r="M270" s="28"/>
      <c r="N270" s="28"/>
    </row>
    <row r="271" spans="1:14" ht="25.5">
      <c r="A271" s="24" t="s">
        <v>9077</v>
      </c>
      <c r="B271" s="24" t="s">
        <v>9071</v>
      </c>
      <c r="C271" s="24" t="s">
        <v>373</v>
      </c>
      <c r="D271" s="24" t="s">
        <v>376</v>
      </c>
      <c r="E271" s="273">
        <v>0.05</v>
      </c>
      <c r="F271" s="24" t="s">
        <v>9474</v>
      </c>
      <c r="G271" s="24" t="s">
        <v>8779</v>
      </c>
      <c r="H271" s="24" t="s">
        <v>8780</v>
      </c>
      <c r="J271" s="28"/>
      <c r="K271" s="28"/>
      <c r="L271" s="28"/>
      <c r="M271" s="28"/>
      <c r="N271" s="28"/>
    </row>
    <row r="272" spans="1:14">
      <c r="A272" s="24" t="s">
        <v>9078</v>
      </c>
      <c r="B272" s="24" t="s">
        <v>9079</v>
      </c>
      <c r="C272" s="24" t="s">
        <v>373</v>
      </c>
      <c r="D272" s="24" t="s">
        <v>376</v>
      </c>
      <c r="E272" s="273">
        <v>0.05</v>
      </c>
      <c r="F272" s="24" t="s">
        <v>9475</v>
      </c>
      <c r="G272" s="24" t="s">
        <v>9076</v>
      </c>
      <c r="H272" s="24" t="s">
        <v>8780</v>
      </c>
      <c r="J272" s="28"/>
      <c r="K272" s="28"/>
      <c r="L272" s="28"/>
      <c r="M272" s="28"/>
      <c r="N272" s="28"/>
    </row>
    <row r="273" spans="1:14">
      <c r="A273" s="24" t="s">
        <v>9080</v>
      </c>
      <c r="B273" s="24" t="s">
        <v>9476</v>
      </c>
      <c r="C273" s="24" t="s">
        <v>373</v>
      </c>
      <c r="D273" s="24" t="s">
        <v>376</v>
      </c>
      <c r="E273" s="273">
        <v>0.05</v>
      </c>
      <c r="F273" s="24" t="s">
        <v>9477</v>
      </c>
      <c r="G273" s="24" t="s">
        <v>9081</v>
      </c>
      <c r="H273" s="24" t="s">
        <v>8780</v>
      </c>
      <c r="J273" s="28"/>
      <c r="K273" s="28"/>
      <c r="L273" s="28"/>
      <c r="M273" s="28"/>
      <c r="N273" s="28"/>
    </row>
    <row r="274" spans="1:14" ht="25.5">
      <c r="A274" s="24" t="s">
        <v>9082</v>
      </c>
      <c r="B274" s="24" t="s">
        <v>9071</v>
      </c>
      <c r="C274" s="24" t="s">
        <v>373</v>
      </c>
      <c r="D274" s="24" t="s">
        <v>376</v>
      </c>
      <c r="E274" s="273">
        <v>0.05</v>
      </c>
      <c r="F274" s="24" t="s">
        <v>9478</v>
      </c>
      <c r="G274" s="24" t="s">
        <v>9083</v>
      </c>
      <c r="H274" s="24" t="s">
        <v>8780</v>
      </c>
      <c r="J274" s="28"/>
      <c r="K274" s="28"/>
      <c r="L274" s="28"/>
      <c r="M274" s="28"/>
      <c r="N274" s="28"/>
    </row>
    <row r="275" spans="1:14" ht="25.5">
      <c r="A275" s="24" t="s">
        <v>9084</v>
      </c>
      <c r="B275" s="24" t="s">
        <v>9085</v>
      </c>
      <c r="C275" s="24" t="s">
        <v>373</v>
      </c>
      <c r="D275" s="24" t="s">
        <v>376</v>
      </c>
      <c r="E275" s="273">
        <v>0.1</v>
      </c>
      <c r="F275" s="24" t="s">
        <v>9479</v>
      </c>
      <c r="G275" s="24" t="s">
        <v>9074</v>
      </c>
      <c r="H275" s="24" t="s">
        <v>8780</v>
      </c>
      <c r="J275" s="28"/>
      <c r="K275" s="28"/>
      <c r="L275" s="28"/>
      <c r="M275" s="28"/>
      <c r="N275" s="28"/>
    </row>
    <row r="276" spans="1:14" ht="25.5">
      <c r="A276" s="24" t="s">
        <v>9086</v>
      </c>
      <c r="B276" s="24" t="s">
        <v>9087</v>
      </c>
      <c r="C276" s="24" t="s">
        <v>373</v>
      </c>
      <c r="D276" s="24" t="s">
        <v>376</v>
      </c>
      <c r="E276" s="273">
        <v>2.7</v>
      </c>
      <c r="F276" s="24" t="s">
        <v>9480</v>
      </c>
      <c r="G276" s="24" t="s">
        <v>9088</v>
      </c>
      <c r="H276" s="24" t="s">
        <v>8780</v>
      </c>
      <c r="J276" s="28"/>
      <c r="K276" s="28"/>
      <c r="L276" s="28"/>
      <c r="M276" s="28"/>
      <c r="N276" s="28"/>
    </row>
    <row r="277" spans="1:14" ht="25.5">
      <c r="A277" s="24" t="s">
        <v>9089</v>
      </c>
      <c r="B277" s="24" t="s">
        <v>9090</v>
      </c>
      <c r="C277" s="24" t="s">
        <v>373</v>
      </c>
      <c r="D277" s="24" t="s">
        <v>376</v>
      </c>
      <c r="E277" s="273">
        <v>100.33</v>
      </c>
      <c r="F277" s="24" t="s">
        <v>8739</v>
      </c>
      <c r="G277" s="24" t="s">
        <v>9074</v>
      </c>
      <c r="H277" s="24" t="s">
        <v>8780</v>
      </c>
      <c r="J277" s="28"/>
      <c r="K277" s="28"/>
      <c r="L277" s="28"/>
      <c r="M277" s="28"/>
      <c r="N277" s="28"/>
    </row>
    <row r="278" spans="1:14">
      <c r="A278" s="24" t="s">
        <v>9091</v>
      </c>
      <c r="B278" s="24" t="s">
        <v>9092</v>
      </c>
      <c r="C278" s="24" t="s">
        <v>373</v>
      </c>
      <c r="D278" s="24" t="s">
        <v>376</v>
      </c>
      <c r="E278" s="273">
        <v>0.01</v>
      </c>
      <c r="F278" s="24" t="s">
        <v>9481</v>
      </c>
      <c r="G278" s="24" t="s">
        <v>9093</v>
      </c>
      <c r="H278" s="24" t="s">
        <v>8780</v>
      </c>
      <c r="J278" s="28"/>
      <c r="K278" s="28"/>
      <c r="L278" s="28"/>
      <c r="M278" s="28"/>
      <c r="N278" s="28"/>
    </row>
    <row r="279" spans="1:14">
      <c r="A279" s="24" t="s">
        <v>9094</v>
      </c>
      <c r="B279" s="24" t="s">
        <v>801</v>
      </c>
      <c r="C279" s="24" t="s">
        <v>373</v>
      </c>
      <c r="D279" s="24" t="s">
        <v>376</v>
      </c>
      <c r="E279" s="273">
        <v>0.01</v>
      </c>
      <c r="F279" s="24" t="s">
        <v>9482</v>
      </c>
      <c r="G279" s="24" t="s">
        <v>9095</v>
      </c>
      <c r="H279" s="24" t="s">
        <v>8780</v>
      </c>
      <c r="J279" s="28"/>
      <c r="K279" s="28"/>
      <c r="L279" s="28"/>
      <c r="M279" s="28"/>
      <c r="N279" s="28"/>
    </row>
    <row r="280" spans="1:14" ht="25.5">
      <c r="A280" s="24" t="s">
        <v>9096</v>
      </c>
      <c r="B280" s="24" t="s">
        <v>9097</v>
      </c>
      <c r="C280" s="24" t="s">
        <v>373</v>
      </c>
      <c r="D280" s="24" t="s">
        <v>376</v>
      </c>
      <c r="E280" s="273">
        <v>0.43</v>
      </c>
      <c r="F280" s="24" t="s">
        <v>9483</v>
      </c>
      <c r="G280" s="24" t="s">
        <v>8970</v>
      </c>
      <c r="H280" s="24" t="s">
        <v>8780</v>
      </c>
      <c r="J280" s="28"/>
      <c r="K280" s="28"/>
      <c r="L280" s="28"/>
      <c r="M280" s="28"/>
      <c r="N280" s="28"/>
    </row>
    <row r="281" spans="1:14" ht="25.5">
      <c r="A281" s="24" t="s">
        <v>9098</v>
      </c>
      <c r="B281" s="24" t="s">
        <v>9099</v>
      </c>
      <c r="C281" s="24" t="s">
        <v>373</v>
      </c>
      <c r="D281" s="24" t="s">
        <v>376</v>
      </c>
      <c r="E281" s="273">
        <v>0.02</v>
      </c>
      <c r="F281" s="24" t="s">
        <v>9482</v>
      </c>
      <c r="G281" s="24" t="s">
        <v>8970</v>
      </c>
      <c r="H281" s="24" t="s">
        <v>8780</v>
      </c>
      <c r="J281" s="28"/>
      <c r="K281" s="28"/>
      <c r="L281" s="28"/>
      <c r="M281" s="28"/>
      <c r="N281" s="28"/>
    </row>
    <row r="282" spans="1:14" ht="25.5">
      <c r="A282" s="24" t="s">
        <v>9100</v>
      </c>
      <c r="B282" s="24" t="s">
        <v>9484</v>
      </c>
      <c r="C282" s="24" t="s">
        <v>373</v>
      </c>
      <c r="D282" s="24" t="s">
        <v>376</v>
      </c>
      <c r="E282" s="273">
        <v>0.02</v>
      </c>
      <c r="F282" s="24" t="s">
        <v>9485</v>
      </c>
      <c r="G282" s="24" t="s">
        <v>9101</v>
      </c>
      <c r="H282" s="24" t="s">
        <v>8780</v>
      </c>
      <c r="J282" s="28"/>
      <c r="K282" s="28"/>
      <c r="L282" s="28"/>
      <c r="M282" s="28"/>
      <c r="N282" s="28"/>
    </row>
    <row r="283" spans="1:14">
      <c r="A283" s="24" t="s">
        <v>9102</v>
      </c>
      <c r="B283" s="24" t="s">
        <v>9486</v>
      </c>
      <c r="C283" s="24" t="s">
        <v>373</v>
      </c>
      <c r="D283" s="24" t="s">
        <v>376</v>
      </c>
      <c r="E283" s="273">
        <v>0.05</v>
      </c>
      <c r="F283" s="24" t="s">
        <v>9487</v>
      </c>
      <c r="G283" s="24" t="s">
        <v>9103</v>
      </c>
      <c r="H283" s="24" t="s">
        <v>8780</v>
      </c>
      <c r="J283" s="28"/>
      <c r="K283" s="28"/>
      <c r="L283" s="28"/>
      <c r="M283" s="28"/>
      <c r="N283" s="28"/>
    </row>
    <row r="284" spans="1:14">
      <c r="A284" s="24" t="s">
        <v>9104</v>
      </c>
      <c r="B284" s="24" t="s">
        <v>9488</v>
      </c>
      <c r="C284" s="24" t="s">
        <v>373</v>
      </c>
      <c r="D284" s="24" t="s">
        <v>376</v>
      </c>
      <c r="E284" s="273">
        <v>0.08</v>
      </c>
      <c r="F284" s="24" t="s">
        <v>9487</v>
      </c>
      <c r="G284" s="24" t="s">
        <v>9103</v>
      </c>
      <c r="H284" s="24" t="s">
        <v>8780</v>
      </c>
      <c r="J284" s="28"/>
      <c r="K284" s="28"/>
      <c r="L284" s="28"/>
      <c r="M284" s="28"/>
      <c r="N284" s="28"/>
    </row>
    <row r="285" spans="1:14">
      <c r="A285" s="24" t="s">
        <v>9105</v>
      </c>
      <c r="B285" s="24" t="s">
        <v>9106</v>
      </c>
      <c r="C285" s="24" t="s">
        <v>373</v>
      </c>
      <c r="D285" s="24" t="s">
        <v>376</v>
      </c>
      <c r="E285" s="273">
        <v>0.01</v>
      </c>
      <c r="F285" s="24" t="s">
        <v>9489</v>
      </c>
      <c r="G285" s="24" t="s">
        <v>9107</v>
      </c>
      <c r="H285" s="24" t="s">
        <v>8780</v>
      </c>
      <c r="J285" s="28"/>
      <c r="K285" s="28"/>
      <c r="L285" s="28"/>
      <c r="M285" s="28"/>
      <c r="N285" s="28"/>
    </row>
    <row r="286" spans="1:14">
      <c r="A286" s="24" t="s">
        <v>9108</v>
      </c>
      <c r="B286" s="24" t="s">
        <v>9109</v>
      </c>
      <c r="C286" s="24" t="s">
        <v>373</v>
      </c>
      <c r="D286" s="24" t="s">
        <v>376</v>
      </c>
      <c r="E286" s="273">
        <v>0.01</v>
      </c>
      <c r="F286" s="24" t="s">
        <v>9490</v>
      </c>
      <c r="G286" s="24" t="s">
        <v>9107</v>
      </c>
      <c r="H286" s="24" t="s">
        <v>8780</v>
      </c>
      <c r="J286" s="28"/>
      <c r="K286" s="28"/>
      <c r="L286" s="28"/>
      <c r="M286" s="28"/>
      <c r="N286" s="28"/>
    </row>
    <row r="287" spans="1:14">
      <c r="A287" s="24" t="s">
        <v>9110</v>
      </c>
      <c r="B287" s="24" t="s">
        <v>9111</v>
      </c>
      <c r="C287" s="24" t="s">
        <v>373</v>
      </c>
      <c r="D287" s="24" t="s">
        <v>376</v>
      </c>
      <c r="E287" s="273">
        <v>0.02</v>
      </c>
      <c r="F287" s="24" t="s">
        <v>9112</v>
      </c>
      <c r="G287" s="24" t="s">
        <v>8802</v>
      </c>
      <c r="H287" s="24" t="s">
        <v>8780</v>
      </c>
      <c r="J287" s="28"/>
      <c r="K287" s="28"/>
      <c r="L287" s="28"/>
      <c r="M287" s="28"/>
      <c r="N287" s="28"/>
    </row>
    <row r="288" spans="1:14">
      <c r="A288" s="24" t="s">
        <v>9113</v>
      </c>
      <c r="B288" s="24" t="s">
        <v>9114</v>
      </c>
      <c r="C288" s="24" t="s">
        <v>373</v>
      </c>
      <c r="D288" s="24" t="s">
        <v>376</v>
      </c>
      <c r="E288" s="273">
        <v>0.05</v>
      </c>
      <c r="F288" s="24" t="s">
        <v>9491</v>
      </c>
      <c r="G288" s="24" t="s">
        <v>9115</v>
      </c>
      <c r="H288" s="24" t="s">
        <v>8780</v>
      </c>
      <c r="J288" s="28"/>
      <c r="K288" s="28"/>
      <c r="L288" s="28"/>
      <c r="M288" s="28"/>
      <c r="N288" s="28"/>
    </row>
    <row r="289" spans="1:14">
      <c r="A289" s="24" t="s">
        <v>9116</v>
      </c>
      <c r="B289" s="24" t="s">
        <v>9117</v>
      </c>
      <c r="C289" s="24" t="s">
        <v>373</v>
      </c>
      <c r="D289" s="24" t="s">
        <v>376</v>
      </c>
      <c r="E289" s="273">
        <v>0.1</v>
      </c>
      <c r="F289" s="24" t="s">
        <v>8947</v>
      </c>
      <c r="G289" s="24" t="s">
        <v>9118</v>
      </c>
      <c r="H289" s="24" t="s">
        <v>8780</v>
      </c>
      <c r="J289" s="28"/>
      <c r="K289" s="28"/>
      <c r="L289" s="28"/>
      <c r="M289" s="28"/>
      <c r="N289" s="28"/>
    </row>
    <row r="290" spans="1:14" ht="51">
      <c r="A290" s="24" t="s">
        <v>9119</v>
      </c>
      <c r="B290" s="24" t="s">
        <v>3395</v>
      </c>
      <c r="C290" s="24" t="s">
        <v>373</v>
      </c>
      <c r="D290" s="24" t="s">
        <v>376</v>
      </c>
      <c r="E290" s="273">
        <v>9.5</v>
      </c>
      <c r="F290" s="24" t="s">
        <v>9492</v>
      </c>
      <c r="G290" s="24" t="s">
        <v>8725</v>
      </c>
      <c r="H290" s="24" t="s">
        <v>9120</v>
      </c>
      <c r="J290" s="28"/>
      <c r="K290" s="28"/>
      <c r="L290" s="28"/>
      <c r="M290" s="28"/>
      <c r="N290" s="28"/>
    </row>
    <row r="291" spans="1:14" ht="25.5">
      <c r="A291" s="24" t="s">
        <v>9121</v>
      </c>
      <c r="B291" s="24" t="s">
        <v>9122</v>
      </c>
      <c r="C291" s="24" t="s">
        <v>373</v>
      </c>
      <c r="D291" s="24" t="s">
        <v>376</v>
      </c>
      <c r="E291" s="273">
        <v>1.2</v>
      </c>
      <c r="F291" s="24" t="s">
        <v>9493</v>
      </c>
      <c r="G291" s="24" t="s">
        <v>8799</v>
      </c>
      <c r="H291" s="24" t="s">
        <v>8780</v>
      </c>
      <c r="J291" s="28"/>
      <c r="K291" s="28"/>
      <c r="L291" s="28"/>
      <c r="M291" s="28"/>
      <c r="N291" s="28"/>
    </row>
    <row r="292" spans="1:14">
      <c r="A292" s="24" t="s">
        <v>9123</v>
      </c>
      <c r="B292" s="24" t="s">
        <v>9124</v>
      </c>
      <c r="C292" s="24" t="s">
        <v>373</v>
      </c>
      <c r="D292" s="24" t="s">
        <v>376</v>
      </c>
      <c r="E292" s="273">
        <v>0.01</v>
      </c>
      <c r="F292" s="24" t="s">
        <v>8957</v>
      </c>
      <c r="G292" s="24" t="s">
        <v>9125</v>
      </c>
      <c r="H292" s="24" t="s">
        <v>8780</v>
      </c>
      <c r="J292" s="28"/>
      <c r="K292" s="28"/>
      <c r="L292" s="28"/>
      <c r="M292" s="28"/>
      <c r="N292" s="28"/>
    </row>
    <row r="293" spans="1:14" ht="25.5">
      <c r="A293" s="24" t="s">
        <v>9126</v>
      </c>
      <c r="B293" s="24" t="s">
        <v>4404</v>
      </c>
      <c r="C293" s="24" t="s">
        <v>373</v>
      </c>
      <c r="D293" s="24" t="s">
        <v>376</v>
      </c>
      <c r="E293" s="273">
        <v>0.01</v>
      </c>
      <c r="F293" s="24" t="s">
        <v>8957</v>
      </c>
      <c r="G293" s="24" t="s">
        <v>9127</v>
      </c>
      <c r="H293" s="24" t="s">
        <v>8780</v>
      </c>
      <c r="J293" s="28"/>
      <c r="K293" s="28"/>
      <c r="L293" s="28"/>
      <c r="M293" s="28"/>
      <c r="N293" s="28"/>
    </row>
    <row r="294" spans="1:14" ht="25.5">
      <c r="A294" s="24" t="s">
        <v>9128</v>
      </c>
      <c r="B294" s="24" t="s">
        <v>9129</v>
      </c>
      <c r="C294" s="24" t="s">
        <v>373</v>
      </c>
      <c r="D294" s="24" t="s">
        <v>376</v>
      </c>
      <c r="E294" s="273">
        <v>0.15</v>
      </c>
      <c r="F294" s="24" t="s">
        <v>8758</v>
      </c>
      <c r="G294" s="24" t="s">
        <v>9130</v>
      </c>
      <c r="H294" s="24" t="s">
        <v>8780</v>
      </c>
      <c r="J294" s="28"/>
      <c r="K294" s="28"/>
      <c r="L294" s="28"/>
      <c r="M294" s="28"/>
      <c r="N294" s="28"/>
    </row>
    <row r="295" spans="1:14" ht="25.5">
      <c r="A295" s="24" t="s">
        <v>9131</v>
      </c>
      <c r="B295" s="24" t="s">
        <v>9012</v>
      </c>
      <c r="C295" s="24" t="s">
        <v>373</v>
      </c>
      <c r="D295" s="24" t="s">
        <v>376</v>
      </c>
      <c r="E295" s="273">
        <v>0.05</v>
      </c>
      <c r="F295" s="24" t="s">
        <v>8758</v>
      </c>
      <c r="G295" s="24" t="s">
        <v>9130</v>
      </c>
      <c r="H295" s="24" t="s">
        <v>8780</v>
      </c>
      <c r="J295" s="28"/>
      <c r="K295" s="28"/>
      <c r="L295" s="28"/>
      <c r="M295" s="28"/>
      <c r="N295" s="28"/>
    </row>
    <row r="296" spans="1:14">
      <c r="A296" s="24" t="s">
        <v>9132</v>
      </c>
      <c r="B296" s="24" t="s">
        <v>9133</v>
      </c>
      <c r="C296" s="24" t="s">
        <v>373</v>
      </c>
      <c r="D296" s="24" t="s">
        <v>376</v>
      </c>
      <c r="E296" s="273">
        <v>0.05</v>
      </c>
      <c r="F296" s="24" t="s">
        <v>9134</v>
      </c>
      <c r="G296" s="24" t="s">
        <v>9135</v>
      </c>
      <c r="H296" s="24" t="s">
        <v>8780</v>
      </c>
      <c r="J296" s="28"/>
      <c r="K296" s="28"/>
      <c r="L296" s="28"/>
      <c r="M296" s="28"/>
      <c r="N296" s="28"/>
    </row>
    <row r="297" spans="1:14" ht="25.5">
      <c r="A297" s="24" t="s">
        <v>9136</v>
      </c>
      <c r="B297" s="24" t="s">
        <v>9137</v>
      </c>
      <c r="C297" s="24" t="s">
        <v>373</v>
      </c>
      <c r="D297" s="24" t="s">
        <v>376</v>
      </c>
      <c r="E297" s="273">
        <v>1.2</v>
      </c>
      <c r="F297" s="24" t="s">
        <v>9494</v>
      </c>
      <c r="G297" s="24" t="s">
        <v>8789</v>
      </c>
      <c r="H297" s="24" t="s">
        <v>8780</v>
      </c>
      <c r="J297" s="28"/>
      <c r="K297" s="28"/>
      <c r="L297" s="28"/>
      <c r="M297" s="28"/>
      <c r="N297" s="28"/>
    </row>
    <row r="298" spans="1:14">
      <c r="A298" s="24" t="s">
        <v>9138</v>
      </c>
      <c r="B298" s="24" t="s">
        <v>9139</v>
      </c>
      <c r="C298" s="24" t="s">
        <v>373</v>
      </c>
      <c r="D298" s="24" t="s">
        <v>376</v>
      </c>
      <c r="E298" s="273">
        <v>0.05</v>
      </c>
      <c r="F298" s="24" t="s">
        <v>8947</v>
      </c>
      <c r="G298" s="24" t="s">
        <v>9140</v>
      </c>
      <c r="H298" s="24" t="s">
        <v>8780</v>
      </c>
      <c r="J298" s="28"/>
      <c r="K298" s="28"/>
      <c r="L298" s="28"/>
      <c r="M298" s="28"/>
      <c r="N298" s="28"/>
    </row>
    <row r="299" spans="1:14">
      <c r="A299" s="24" t="s">
        <v>9141</v>
      </c>
      <c r="B299" s="24" t="s">
        <v>9142</v>
      </c>
      <c r="C299" s="24" t="s">
        <v>373</v>
      </c>
      <c r="D299" s="24" t="s">
        <v>376</v>
      </c>
      <c r="E299" s="273">
        <v>0.05</v>
      </c>
      <c r="F299" s="24" t="s">
        <v>8947</v>
      </c>
      <c r="G299" s="24" t="s">
        <v>9143</v>
      </c>
      <c r="H299" s="24" t="s">
        <v>8780</v>
      </c>
      <c r="J299" s="28"/>
      <c r="K299" s="28"/>
      <c r="L299" s="28"/>
      <c r="M299" s="28"/>
      <c r="N299" s="28"/>
    </row>
    <row r="300" spans="1:14">
      <c r="A300" s="24" t="s">
        <v>9144</v>
      </c>
      <c r="B300" s="24" t="s">
        <v>740</v>
      </c>
      <c r="C300" s="24" t="s">
        <v>373</v>
      </c>
      <c r="D300" s="24" t="s">
        <v>376</v>
      </c>
      <c r="E300" s="273">
        <v>0.05</v>
      </c>
      <c r="F300" s="24" t="s">
        <v>9495</v>
      </c>
      <c r="G300" s="24" t="s">
        <v>9145</v>
      </c>
      <c r="H300" s="24" t="s">
        <v>8780</v>
      </c>
      <c r="J300" s="28"/>
      <c r="K300" s="28"/>
      <c r="L300" s="28"/>
      <c r="M300" s="28"/>
      <c r="N300" s="28"/>
    </row>
    <row r="301" spans="1:14">
      <c r="A301" s="24" t="s">
        <v>9146</v>
      </c>
      <c r="B301" s="24" t="s">
        <v>9147</v>
      </c>
      <c r="C301" s="24" t="s">
        <v>373</v>
      </c>
      <c r="D301" s="24" t="s">
        <v>376</v>
      </c>
      <c r="E301" s="273">
        <v>0.5</v>
      </c>
      <c r="F301" s="24" t="s">
        <v>8947</v>
      </c>
      <c r="G301" s="24" t="s">
        <v>9145</v>
      </c>
      <c r="H301" s="24" t="s">
        <v>8780</v>
      </c>
      <c r="J301" s="28"/>
      <c r="K301" s="28"/>
      <c r="L301" s="28"/>
      <c r="M301" s="28"/>
      <c r="N301" s="28"/>
    </row>
    <row r="302" spans="1:14">
      <c r="A302" s="24" t="s">
        <v>9148</v>
      </c>
      <c r="B302" s="24" t="s">
        <v>9149</v>
      </c>
      <c r="C302" s="24" t="s">
        <v>373</v>
      </c>
      <c r="D302" s="24" t="s">
        <v>376</v>
      </c>
      <c r="E302" s="273">
        <v>0.05</v>
      </c>
      <c r="F302" s="24" t="s">
        <v>9496</v>
      </c>
      <c r="G302" s="24" t="s">
        <v>9076</v>
      </c>
      <c r="H302" s="24" t="s">
        <v>8780</v>
      </c>
      <c r="J302" s="28"/>
      <c r="K302" s="28"/>
      <c r="L302" s="28"/>
      <c r="M302" s="28"/>
      <c r="N302" s="28"/>
    </row>
    <row r="303" spans="1:14">
      <c r="A303" s="24" t="s">
        <v>9150</v>
      </c>
      <c r="B303" s="24" t="s">
        <v>9151</v>
      </c>
      <c r="C303" s="24" t="s">
        <v>373</v>
      </c>
      <c r="D303" s="24" t="s">
        <v>376</v>
      </c>
      <c r="E303" s="273">
        <v>0.05</v>
      </c>
      <c r="F303" s="24" t="s">
        <v>9497</v>
      </c>
      <c r="G303" s="24" t="s">
        <v>9076</v>
      </c>
      <c r="H303" s="24" t="s">
        <v>8780</v>
      </c>
      <c r="J303" s="28"/>
      <c r="K303" s="28"/>
      <c r="L303" s="28"/>
      <c r="M303" s="28"/>
      <c r="N303" s="28"/>
    </row>
    <row r="304" spans="1:14">
      <c r="A304" s="24" t="s">
        <v>9152</v>
      </c>
      <c r="B304" s="24" t="s">
        <v>9153</v>
      </c>
      <c r="C304" s="24" t="s">
        <v>373</v>
      </c>
      <c r="D304" s="24" t="s">
        <v>376</v>
      </c>
      <c r="E304" s="273">
        <v>0.05</v>
      </c>
      <c r="F304" s="24" t="s">
        <v>9498</v>
      </c>
      <c r="G304" s="24" t="s">
        <v>9076</v>
      </c>
      <c r="H304" s="24" t="s">
        <v>8780</v>
      </c>
      <c r="J304" s="28"/>
      <c r="K304" s="28"/>
      <c r="L304" s="28"/>
      <c r="M304" s="28"/>
      <c r="N304" s="28"/>
    </row>
    <row r="305" spans="1:14">
      <c r="A305" s="24" t="s">
        <v>9154</v>
      </c>
      <c r="B305" s="24" t="s">
        <v>9155</v>
      </c>
      <c r="C305" s="24" t="s">
        <v>373</v>
      </c>
      <c r="D305" s="24" t="s">
        <v>376</v>
      </c>
      <c r="E305" s="273">
        <v>0.05</v>
      </c>
      <c r="F305" s="24" t="s">
        <v>9499</v>
      </c>
      <c r="G305" s="24" t="s">
        <v>9076</v>
      </c>
      <c r="H305" s="24" t="s">
        <v>8780</v>
      </c>
      <c r="J305" s="28"/>
      <c r="K305" s="28"/>
      <c r="L305" s="28"/>
      <c r="M305" s="28"/>
      <c r="N305" s="28"/>
    </row>
    <row r="306" spans="1:14">
      <c r="A306" s="24" t="s">
        <v>9156</v>
      </c>
      <c r="B306" s="24" t="s">
        <v>9157</v>
      </c>
      <c r="C306" s="24" t="s">
        <v>373</v>
      </c>
      <c r="D306" s="24" t="s">
        <v>376</v>
      </c>
      <c r="E306" s="273">
        <v>0.05</v>
      </c>
      <c r="F306" s="24" t="s">
        <v>9500</v>
      </c>
      <c r="G306" s="24" t="s">
        <v>9076</v>
      </c>
      <c r="H306" s="24" t="s">
        <v>8780</v>
      </c>
      <c r="J306" s="28"/>
      <c r="K306" s="28"/>
      <c r="L306" s="28"/>
      <c r="M306" s="28"/>
      <c r="N306" s="28"/>
    </row>
    <row r="307" spans="1:14">
      <c r="A307" s="24" t="s">
        <v>9158</v>
      </c>
      <c r="B307" s="24" t="s">
        <v>9159</v>
      </c>
      <c r="C307" s="24" t="s">
        <v>373</v>
      </c>
      <c r="D307" s="24" t="s">
        <v>376</v>
      </c>
      <c r="E307" s="273">
        <v>0.05</v>
      </c>
      <c r="F307" s="24" t="s">
        <v>9501</v>
      </c>
      <c r="G307" s="24" t="s">
        <v>9076</v>
      </c>
      <c r="H307" s="24" t="s">
        <v>8780</v>
      </c>
      <c r="J307" s="28"/>
      <c r="K307" s="28"/>
      <c r="L307" s="28"/>
      <c r="M307" s="28"/>
      <c r="N307" s="28"/>
    </row>
    <row r="308" spans="1:14">
      <c r="A308" s="24" t="s">
        <v>9160</v>
      </c>
      <c r="B308" s="24" t="s">
        <v>9161</v>
      </c>
      <c r="C308" s="24" t="s">
        <v>373</v>
      </c>
      <c r="D308" s="24" t="s">
        <v>376</v>
      </c>
      <c r="E308" s="273">
        <v>0.05</v>
      </c>
      <c r="F308" s="24" t="s">
        <v>9502</v>
      </c>
      <c r="G308" s="24" t="s">
        <v>9076</v>
      </c>
      <c r="H308" s="24" t="s">
        <v>8780</v>
      </c>
      <c r="J308" s="28"/>
      <c r="K308" s="28"/>
      <c r="L308" s="28"/>
      <c r="M308" s="28"/>
      <c r="N308" s="28"/>
    </row>
    <row r="309" spans="1:14" ht="25.5">
      <c r="A309" s="24" t="s">
        <v>9162</v>
      </c>
      <c r="B309" s="24" t="s">
        <v>9163</v>
      </c>
      <c r="C309" s="24" t="s">
        <v>373</v>
      </c>
      <c r="D309" s="24" t="s">
        <v>376</v>
      </c>
      <c r="E309" s="273">
        <v>0.05</v>
      </c>
      <c r="F309" s="24" t="s">
        <v>9477</v>
      </c>
      <c r="G309" s="24" t="s">
        <v>9164</v>
      </c>
      <c r="H309" s="24" t="s">
        <v>8780</v>
      </c>
      <c r="J309" s="28"/>
      <c r="K309" s="28"/>
      <c r="L309" s="28"/>
      <c r="M309" s="28"/>
      <c r="N309" s="28"/>
    </row>
    <row r="310" spans="1:14" ht="25.5">
      <c r="A310" s="24" t="s">
        <v>9165</v>
      </c>
      <c r="B310" s="24" t="s">
        <v>9166</v>
      </c>
      <c r="C310" s="24" t="s">
        <v>373</v>
      </c>
      <c r="D310" s="24" t="s">
        <v>376</v>
      </c>
      <c r="E310" s="273">
        <v>0.05</v>
      </c>
      <c r="F310" s="24" t="s">
        <v>9503</v>
      </c>
      <c r="G310" s="24" t="s">
        <v>9164</v>
      </c>
      <c r="H310" s="24" t="s">
        <v>8780</v>
      </c>
      <c r="J310" s="28"/>
      <c r="K310" s="28"/>
      <c r="L310" s="28"/>
      <c r="M310" s="28"/>
      <c r="N310" s="28"/>
    </row>
    <row r="311" spans="1:14" ht="25.5">
      <c r="A311" s="24" t="s">
        <v>9167</v>
      </c>
      <c r="B311" s="24" t="s">
        <v>9168</v>
      </c>
      <c r="C311" s="24" t="s">
        <v>373</v>
      </c>
      <c r="D311" s="24" t="s">
        <v>376</v>
      </c>
      <c r="E311" s="273">
        <v>0.05</v>
      </c>
      <c r="F311" s="24" t="s">
        <v>9477</v>
      </c>
      <c r="G311" s="24" t="s">
        <v>9164</v>
      </c>
      <c r="H311" s="24" t="s">
        <v>8780</v>
      </c>
      <c r="J311" s="28"/>
      <c r="K311" s="28"/>
      <c r="L311" s="28"/>
      <c r="M311" s="28"/>
      <c r="N311" s="28"/>
    </row>
    <row r="312" spans="1:14" ht="25.5">
      <c r="A312" s="24" t="s">
        <v>9169</v>
      </c>
      <c r="B312" s="24" t="s">
        <v>9170</v>
      </c>
      <c r="C312" s="24" t="s">
        <v>373</v>
      </c>
      <c r="D312" s="24" t="s">
        <v>376</v>
      </c>
      <c r="E312" s="273">
        <v>0.05</v>
      </c>
      <c r="F312" s="24" t="s">
        <v>9477</v>
      </c>
      <c r="G312" s="24" t="s">
        <v>9164</v>
      </c>
      <c r="H312" s="24" t="s">
        <v>8780</v>
      </c>
      <c r="J312" s="28"/>
      <c r="K312" s="28"/>
      <c r="L312" s="28"/>
      <c r="M312" s="28"/>
      <c r="N312" s="28"/>
    </row>
    <row r="313" spans="1:14">
      <c r="A313" s="24" t="s">
        <v>9171</v>
      </c>
      <c r="B313" s="24" t="s">
        <v>9172</v>
      </c>
      <c r="C313" s="24" t="s">
        <v>373</v>
      </c>
      <c r="D313" s="24" t="s">
        <v>376</v>
      </c>
      <c r="E313" s="273">
        <v>0.05</v>
      </c>
      <c r="F313" s="24" t="s">
        <v>9504</v>
      </c>
      <c r="G313" s="24" t="s">
        <v>9076</v>
      </c>
      <c r="H313" s="24" t="s">
        <v>8780</v>
      </c>
      <c r="J313" s="28"/>
      <c r="K313" s="28"/>
      <c r="L313" s="28"/>
      <c r="M313" s="28"/>
      <c r="N313" s="28"/>
    </row>
    <row r="314" spans="1:14" ht="38.25">
      <c r="A314" s="24" t="s">
        <v>9173</v>
      </c>
      <c r="B314" s="24" t="s">
        <v>9174</v>
      </c>
      <c r="C314" s="24" t="s">
        <v>373</v>
      </c>
      <c r="D314" s="24" t="s">
        <v>376</v>
      </c>
      <c r="E314" s="273">
        <v>13.2</v>
      </c>
      <c r="F314" s="24" t="s">
        <v>9505</v>
      </c>
      <c r="G314" s="24" t="s">
        <v>9175</v>
      </c>
      <c r="H314" s="24" t="s">
        <v>9176</v>
      </c>
      <c r="J314" s="28"/>
      <c r="K314" s="28"/>
      <c r="L314" s="28"/>
      <c r="M314" s="28"/>
      <c r="N314" s="28"/>
    </row>
    <row r="315" spans="1:14">
      <c r="A315" s="24" t="s">
        <v>9177</v>
      </c>
      <c r="B315" s="24" t="s">
        <v>9178</v>
      </c>
      <c r="C315" s="24" t="s">
        <v>373</v>
      </c>
      <c r="D315" s="24" t="s">
        <v>376</v>
      </c>
      <c r="E315" s="273">
        <v>0.05</v>
      </c>
      <c r="F315" s="24" t="s">
        <v>9134</v>
      </c>
      <c r="G315" s="24" t="s">
        <v>9135</v>
      </c>
      <c r="H315" s="24" t="s">
        <v>8780</v>
      </c>
      <c r="J315" s="28"/>
      <c r="K315" s="28"/>
      <c r="L315" s="28"/>
      <c r="M315" s="28"/>
      <c r="N315" s="28"/>
    </row>
    <row r="316" spans="1:14">
      <c r="A316" s="24" t="s">
        <v>9179</v>
      </c>
      <c r="B316" s="24" t="s">
        <v>9180</v>
      </c>
      <c r="C316" s="24" t="s">
        <v>373</v>
      </c>
      <c r="D316" s="24" t="s">
        <v>376</v>
      </c>
      <c r="E316" s="273">
        <v>0.05</v>
      </c>
      <c r="F316" s="24" t="s">
        <v>9134</v>
      </c>
      <c r="G316" s="24" t="s">
        <v>9135</v>
      </c>
      <c r="H316" s="24" t="s">
        <v>8780</v>
      </c>
      <c r="J316" s="28"/>
      <c r="K316" s="28"/>
      <c r="L316" s="28"/>
      <c r="M316" s="28"/>
      <c r="N316" s="28"/>
    </row>
    <row r="317" spans="1:14" ht="25.5">
      <c r="A317" s="24" t="s">
        <v>9181</v>
      </c>
      <c r="B317" s="24" t="s">
        <v>9182</v>
      </c>
      <c r="C317" s="24" t="s">
        <v>373</v>
      </c>
      <c r="D317" s="24" t="s">
        <v>376</v>
      </c>
      <c r="E317" s="273">
        <v>0.64400000000000002</v>
      </c>
      <c r="F317" s="24" t="s">
        <v>8739</v>
      </c>
      <c r="G317" s="24"/>
      <c r="H317" s="24" t="s">
        <v>9506</v>
      </c>
      <c r="J317" s="28"/>
      <c r="K317" s="28"/>
      <c r="L317" s="28"/>
      <c r="M317" s="28"/>
      <c r="N317" s="28"/>
    </row>
    <row r="318" spans="1:14" ht="38.25">
      <c r="A318" s="24" t="s">
        <v>9183</v>
      </c>
      <c r="B318" s="24" t="s">
        <v>9184</v>
      </c>
      <c r="C318" s="24" t="s">
        <v>373</v>
      </c>
      <c r="D318" s="24" t="s">
        <v>376</v>
      </c>
      <c r="E318" s="268"/>
      <c r="F318" s="24" t="s">
        <v>9507</v>
      </c>
      <c r="G318" s="24" t="s">
        <v>9508</v>
      </c>
      <c r="H318" s="24" t="s">
        <v>9509</v>
      </c>
      <c r="J318" s="28"/>
      <c r="K318" s="28"/>
      <c r="L318" s="28"/>
      <c r="M318" s="28"/>
      <c r="N318" s="28"/>
    </row>
    <row r="319" spans="1:14" ht="25.5">
      <c r="A319" s="24" t="s">
        <v>9185</v>
      </c>
      <c r="B319" s="24" t="s">
        <v>9510</v>
      </c>
      <c r="C319" s="24" t="s">
        <v>373</v>
      </c>
      <c r="D319" s="24" t="s">
        <v>376</v>
      </c>
      <c r="E319" s="268"/>
      <c r="F319" s="24" t="s">
        <v>9511</v>
      </c>
      <c r="G319" s="24" t="s">
        <v>9186</v>
      </c>
      <c r="H319" s="24" t="s">
        <v>9187</v>
      </c>
      <c r="J319" s="28"/>
      <c r="K319" s="28"/>
      <c r="L319" s="28"/>
      <c r="M319" s="28"/>
      <c r="N319" s="28"/>
    </row>
    <row r="320" spans="1:14" ht="25.5">
      <c r="A320" s="24" t="s">
        <v>9188</v>
      </c>
      <c r="B320" s="24" t="s">
        <v>9512</v>
      </c>
      <c r="C320" s="24" t="s">
        <v>373</v>
      </c>
      <c r="D320" s="24" t="s">
        <v>376</v>
      </c>
      <c r="E320" s="268"/>
      <c r="F320" s="24" t="s">
        <v>9513</v>
      </c>
      <c r="G320" s="24" t="s">
        <v>9189</v>
      </c>
      <c r="H320" s="24" t="s">
        <v>9187</v>
      </c>
      <c r="J320" s="28"/>
      <c r="K320" s="28"/>
      <c r="L320" s="28"/>
      <c r="M320" s="28"/>
      <c r="N320" s="28"/>
    </row>
    <row r="321" spans="1:14" ht="25.5">
      <c r="A321" s="24" t="s">
        <v>9190</v>
      </c>
      <c r="B321" s="24" t="s">
        <v>9514</v>
      </c>
      <c r="C321" s="24" t="s">
        <v>373</v>
      </c>
      <c r="D321" s="24" t="s">
        <v>376</v>
      </c>
      <c r="E321" s="268"/>
      <c r="F321" s="24" t="s">
        <v>9515</v>
      </c>
      <c r="G321" s="24" t="s">
        <v>9191</v>
      </c>
      <c r="H321" s="24" t="s">
        <v>9187</v>
      </c>
      <c r="J321" s="28"/>
      <c r="K321" s="28"/>
      <c r="L321" s="28"/>
      <c r="M321" s="28"/>
      <c r="N321" s="28"/>
    </row>
    <row r="322" spans="1:14" ht="25.5">
      <c r="A322" s="24" t="s">
        <v>9192</v>
      </c>
      <c r="B322" s="24" t="s">
        <v>9516</v>
      </c>
      <c r="C322" s="24" t="s">
        <v>373</v>
      </c>
      <c r="D322" s="24" t="s">
        <v>376</v>
      </c>
      <c r="E322" s="268"/>
      <c r="F322" s="24" t="s">
        <v>9517</v>
      </c>
      <c r="G322" s="24" t="s">
        <v>9193</v>
      </c>
      <c r="H322" s="24" t="s">
        <v>9187</v>
      </c>
      <c r="J322" s="28"/>
      <c r="K322" s="28"/>
      <c r="L322" s="28"/>
      <c r="M322" s="28"/>
      <c r="N322" s="28"/>
    </row>
    <row r="323" spans="1:14" ht="25.5">
      <c r="A323" s="24" t="s">
        <v>9194</v>
      </c>
      <c r="B323" s="24" t="s">
        <v>9518</v>
      </c>
      <c r="C323" s="24" t="s">
        <v>373</v>
      </c>
      <c r="D323" s="24" t="s">
        <v>376</v>
      </c>
      <c r="E323" s="268"/>
      <c r="F323" s="24" t="s">
        <v>9519</v>
      </c>
      <c r="G323" s="24" t="s">
        <v>9195</v>
      </c>
      <c r="H323" s="24" t="s">
        <v>9187</v>
      </c>
      <c r="J323" s="28"/>
      <c r="K323" s="28"/>
      <c r="L323" s="28"/>
      <c r="M323" s="28"/>
      <c r="N323" s="28"/>
    </row>
    <row r="324" spans="1:14" ht="25.5">
      <c r="A324" s="24" t="s">
        <v>9196</v>
      </c>
      <c r="B324" s="24" t="s">
        <v>9197</v>
      </c>
      <c r="C324" s="24" t="s">
        <v>373</v>
      </c>
      <c r="D324" s="24" t="s">
        <v>376</v>
      </c>
      <c r="E324" s="268"/>
      <c r="F324" s="24" t="s">
        <v>9198</v>
      </c>
      <c r="G324" s="24" t="s">
        <v>9199</v>
      </c>
      <c r="H324" s="24" t="s">
        <v>9187</v>
      </c>
      <c r="J324" s="28"/>
      <c r="K324" s="28"/>
      <c r="L324" s="28"/>
      <c r="M324" s="28"/>
      <c r="N324" s="28"/>
    </row>
    <row r="325" spans="1:14" ht="25.5">
      <c r="A325" s="24" t="s">
        <v>9200</v>
      </c>
      <c r="B325" s="24" t="s">
        <v>9201</v>
      </c>
      <c r="C325" s="24" t="s">
        <v>373</v>
      </c>
      <c r="D325" s="24" t="s">
        <v>376</v>
      </c>
      <c r="E325" s="268"/>
      <c r="F325" s="24" t="s">
        <v>9198</v>
      </c>
      <c r="G325" s="24" t="s">
        <v>9199</v>
      </c>
      <c r="H325" s="24" t="s">
        <v>9187</v>
      </c>
      <c r="J325" s="28"/>
      <c r="K325" s="28"/>
      <c r="L325" s="28"/>
      <c r="M325" s="28"/>
      <c r="N325" s="28"/>
    </row>
    <row r="326" spans="1:14" ht="25.5">
      <c r="A326" s="24" t="s">
        <v>9202</v>
      </c>
      <c r="B326" s="24" t="s">
        <v>9520</v>
      </c>
      <c r="C326" s="24" t="s">
        <v>373</v>
      </c>
      <c r="D326" s="24" t="s">
        <v>376</v>
      </c>
      <c r="E326" s="268"/>
      <c r="F326" s="24" t="s">
        <v>9521</v>
      </c>
      <c r="G326" s="24" t="s">
        <v>9203</v>
      </c>
      <c r="H326" s="24" t="s">
        <v>9187</v>
      </c>
      <c r="J326" s="28"/>
      <c r="K326" s="28"/>
      <c r="L326" s="28"/>
      <c r="M326" s="28"/>
      <c r="N326" s="28"/>
    </row>
    <row r="327" spans="1:14" ht="25.5">
      <c r="A327" s="24" t="s">
        <v>9204</v>
      </c>
      <c r="B327" s="24" t="s">
        <v>9205</v>
      </c>
      <c r="C327" s="24" t="s">
        <v>373</v>
      </c>
      <c r="D327" s="24" t="s">
        <v>376</v>
      </c>
      <c r="E327" s="268"/>
      <c r="F327" s="24" t="s">
        <v>9522</v>
      </c>
      <c r="G327" s="24" t="s">
        <v>9206</v>
      </c>
      <c r="H327" s="24" t="s">
        <v>9187</v>
      </c>
      <c r="I327" s="28"/>
      <c r="J327" s="28"/>
      <c r="K327" s="28"/>
      <c r="L327" s="28"/>
      <c r="M327" s="28"/>
      <c r="N327" s="28"/>
    </row>
    <row r="328" spans="1:14" ht="25.5">
      <c r="A328" s="24" t="s">
        <v>9207</v>
      </c>
      <c r="B328" s="24" t="s">
        <v>9208</v>
      </c>
      <c r="C328" s="24" t="s">
        <v>373</v>
      </c>
      <c r="D328" s="24" t="s">
        <v>376</v>
      </c>
      <c r="E328" s="268"/>
      <c r="F328" s="24" t="s">
        <v>9523</v>
      </c>
      <c r="G328" s="24" t="s">
        <v>8927</v>
      </c>
      <c r="H328" s="24" t="s">
        <v>9187</v>
      </c>
      <c r="J328" s="28"/>
      <c r="K328" s="28"/>
      <c r="L328" s="28"/>
      <c r="M328" s="28"/>
      <c r="N328" s="28"/>
    </row>
    <row r="329" spans="1:14" ht="25.5">
      <c r="A329" s="24" t="s">
        <v>9209</v>
      </c>
      <c r="B329" s="24" t="s">
        <v>9210</v>
      </c>
      <c r="C329" s="24" t="s">
        <v>373</v>
      </c>
      <c r="D329" s="24" t="s">
        <v>376</v>
      </c>
      <c r="E329" s="268"/>
      <c r="F329" s="24" t="s">
        <v>9524</v>
      </c>
      <c r="G329" s="24" t="s">
        <v>9211</v>
      </c>
      <c r="H329" s="24" t="s">
        <v>9187</v>
      </c>
      <c r="J329" s="28"/>
      <c r="K329" s="28"/>
      <c r="L329" s="28"/>
      <c r="M329" s="28"/>
      <c r="N329" s="28"/>
    </row>
    <row r="330" spans="1:14" ht="25.5">
      <c r="A330" s="24" t="s">
        <v>9212</v>
      </c>
      <c r="B330" s="24" t="s">
        <v>9525</v>
      </c>
      <c r="C330" s="24" t="s">
        <v>373</v>
      </c>
      <c r="D330" s="24" t="s">
        <v>376</v>
      </c>
      <c r="E330" s="268"/>
      <c r="F330" s="24" t="s">
        <v>9526</v>
      </c>
      <c r="G330" s="24" t="s">
        <v>9213</v>
      </c>
      <c r="H330" s="24" t="s">
        <v>9187</v>
      </c>
      <c r="J330" s="28"/>
      <c r="K330" s="28"/>
      <c r="L330" s="28"/>
      <c r="M330" s="28"/>
      <c r="N330" s="28"/>
    </row>
    <row r="331" spans="1:14" ht="25.5">
      <c r="A331" s="24" t="s">
        <v>9214</v>
      </c>
      <c r="B331" s="24" t="s">
        <v>9527</v>
      </c>
      <c r="C331" s="24" t="s">
        <v>373</v>
      </c>
      <c r="D331" s="24" t="s">
        <v>376</v>
      </c>
      <c r="E331" s="268"/>
      <c r="F331" s="24" t="s">
        <v>9528</v>
      </c>
      <c r="G331" s="24" t="s">
        <v>9215</v>
      </c>
      <c r="H331" s="24" t="s">
        <v>9187</v>
      </c>
      <c r="J331" s="28"/>
      <c r="K331" s="28"/>
      <c r="L331" s="28"/>
      <c r="M331" s="28"/>
      <c r="N331" s="28"/>
    </row>
    <row r="332" spans="1:14" ht="25.5">
      <c r="A332" s="24" t="s">
        <v>9216</v>
      </c>
      <c r="B332" s="24" t="s">
        <v>9217</v>
      </c>
      <c r="C332" s="24" t="s">
        <v>373</v>
      </c>
      <c r="D332" s="24" t="s">
        <v>376</v>
      </c>
      <c r="E332" s="268"/>
      <c r="F332" s="24" t="s">
        <v>9529</v>
      </c>
      <c r="G332" s="24" t="s">
        <v>9218</v>
      </c>
      <c r="H332" s="24" t="s">
        <v>9187</v>
      </c>
      <c r="J332" s="28"/>
      <c r="K332" s="28"/>
      <c r="L332" s="28"/>
      <c r="M332" s="28"/>
      <c r="N332" s="28"/>
    </row>
    <row r="333" spans="1:14" ht="25.5">
      <c r="A333" s="24" t="s">
        <v>9219</v>
      </c>
      <c r="B333" s="24" t="s">
        <v>9530</v>
      </c>
      <c r="C333" s="24" t="s">
        <v>373</v>
      </c>
      <c r="D333" s="24" t="s">
        <v>376</v>
      </c>
      <c r="E333" s="268"/>
      <c r="F333" s="24" t="s">
        <v>9531</v>
      </c>
      <c r="G333" s="24" t="s">
        <v>9220</v>
      </c>
      <c r="H333" s="24" t="s">
        <v>9187</v>
      </c>
      <c r="J333" s="28"/>
      <c r="K333" s="28"/>
      <c r="L333" s="28"/>
      <c r="M333" s="28"/>
      <c r="N333" s="28"/>
    </row>
    <row r="334" spans="1:14">
      <c r="A334" s="327"/>
      <c r="B334" s="327" t="s">
        <v>9573</v>
      </c>
      <c r="C334" s="327">
        <v>112</v>
      </c>
      <c r="D334" s="327"/>
      <c r="E334" s="458">
        <f>SUM(E222:E333)</f>
        <v>285.32400000000035</v>
      </c>
      <c r="F334" s="327"/>
      <c r="G334" s="327"/>
      <c r="H334" s="327"/>
      <c r="J334" s="28"/>
      <c r="K334" s="28"/>
      <c r="L334" s="28"/>
      <c r="M334" s="28"/>
      <c r="N334" s="28"/>
    </row>
    <row r="335" spans="1:14">
      <c r="A335" s="24" t="s">
        <v>2149</v>
      </c>
      <c r="B335" s="24" t="s">
        <v>9221</v>
      </c>
      <c r="C335" s="24" t="s">
        <v>373</v>
      </c>
      <c r="D335" s="24" t="s">
        <v>378</v>
      </c>
      <c r="E335" s="268">
        <v>0.05</v>
      </c>
      <c r="F335" s="24" t="s">
        <v>9532</v>
      </c>
      <c r="G335" s="24" t="s">
        <v>9533</v>
      </c>
      <c r="H335" s="24" t="s">
        <v>8780</v>
      </c>
      <c r="J335" s="28"/>
      <c r="K335" s="28"/>
      <c r="L335" s="28"/>
      <c r="M335" s="28"/>
      <c r="N335" s="28"/>
    </row>
    <row r="336" spans="1:14" ht="25.5">
      <c r="A336" s="24" t="s">
        <v>5602</v>
      </c>
      <c r="B336" s="24" t="s">
        <v>9221</v>
      </c>
      <c r="C336" s="24" t="s">
        <v>373</v>
      </c>
      <c r="D336" s="24" t="s">
        <v>378</v>
      </c>
      <c r="E336" s="268">
        <v>0.05</v>
      </c>
      <c r="F336" s="24" t="s">
        <v>9534</v>
      </c>
      <c r="G336" s="24" t="s">
        <v>9533</v>
      </c>
      <c r="H336" s="24" t="s">
        <v>8780</v>
      </c>
      <c r="J336" s="28"/>
      <c r="K336" s="28"/>
      <c r="L336" s="28"/>
      <c r="M336" s="28"/>
      <c r="N336" s="28"/>
    </row>
    <row r="337" spans="1:14">
      <c r="A337" s="24" t="s">
        <v>5606</v>
      </c>
      <c r="B337" s="24" t="s">
        <v>9221</v>
      </c>
      <c r="C337" s="24" t="s">
        <v>373</v>
      </c>
      <c r="D337" s="24" t="s">
        <v>378</v>
      </c>
      <c r="E337" s="268">
        <v>0.05</v>
      </c>
      <c r="F337" s="24" t="s">
        <v>9535</v>
      </c>
      <c r="G337" s="24" t="s">
        <v>8967</v>
      </c>
      <c r="H337" s="24" t="s">
        <v>8780</v>
      </c>
      <c r="J337" s="28"/>
      <c r="K337" s="28"/>
      <c r="L337" s="28"/>
      <c r="M337" s="28"/>
      <c r="N337" s="28"/>
    </row>
    <row r="338" spans="1:14" ht="25.5">
      <c r="A338" s="24" t="s">
        <v>2682</v>
      </c>
      <c r="B338" s="24" t="s">
        <v>9536</v>
      </c>
      <c r="C338" s="24" t="s">
        <v>373</v>
      </c>
      <c r="D338" s="24" t="s">
        <v>378</v>
      </c>
      <c r="E338" s="268">
        <v>0.3</v>
      </c>
      <c r="F338" s="24" t="s">
        <v>9537</v>
      </c>
      <c r="G338" s="24" t="s">
        <v>9222</v>
      </c>
      <c r="H338" s="24" t="s">
        <v>8780</v>
      </c>
      <c r="J338" s="28"/>
      <c r="K338" s="28"/>
      <c r="L338" s="28"/>
      <c r="M338" s="28"/>
      <c r="N338" s="28"/>
    </row>
    <row r="339" spans="1:14" ht="25.5">
      <c r="A339" s="24" t="s">
        <v>5613</v>
      </c>
      <c r="B339" s="24" t="s">
        <v>9538</v>
      </c>
      <c r="C339" s="24" t="s">
        <v>373</v>
      </c>
      <c r="D339" s="24" t="s">
        <v>378</v>
      </c>
      <c r="E339" s="268">
        <v>0.36</v>
      </c>
      <c r="F339" s="24" t="s">
        <v>9539</v>
      </c>
      <c r="G339" s="24" t="s">
        <v>9222</v>
      </c>
      <c r="H339" s="24" t="s">
        <v>8780</v>
      </c>
      <c r="J339" s="28"/>
      <c r="K339" s="28"/>
      <c r="L339" s="28"/>
      <c r="M339" s="28"/>
      <c r="N339" s="28"/>
    </row>
    <row r="340" spans="1:14" ht="25.5">
      <c r="A340" s="24" t="s">
        <v>5341</v>
      </c>
      <c r="B340" s="24" t="s">
        <v>9540</v>
      </c>
      <c r="C340" s="24" t="s">
        <v>373</v>
      </c>
      <c r="D340" s="24" t="s">
        <v>378</v>
      </c>
      <c r="E340" s="268">
        <v>0.36</v>
      </c>
      <c r="F340" s="24" t="s">
        <v>9539</v>
      </c>
      <c r="G340" s="24" t="s">
        <v>9222</v>
      </c>
      <c r="H340" s="24" t="s">
        <v>8780</v>
      </c>
      <c r="J340" s="28"/>
      <c r="K340" s="28"/>
      <c r="L340" s="28"/>
      <c r="M340" s="28"/>
      <c r="N340" s="28"/>
    </row>
    <row r="341" spans="1:14">
      <c r="A341" s="24" t="s">
        <v>5344</v>
      </c>
      <c r="B341" s="24" t="s">
        <v>9223</v>
      </c>
      <c r="C341" s="24" t="s">
        <v>373</v>
      </c>
      <c r="D341" s="24" t="s">
        <v>378</v>
      </c>
      <c r="E341" s="268">
        <v>0.6</v>
      </c>
      <c r="F341" s="24" t="s">
        <v>9541</v>
      </c>
      <c r="G341" s="24" t="s">
        <v>9224</v>
      </c>
      <c r="H341" s="24" t="s">
        <v>8780</v>
      </c>
      <c r="J341" s="28"/>
      <c r="K341" s="28"/>
      <c r="L341" s="28"/>
      <c r="M341" s="28"/>
      <c r="N341" s="28"/>
    </row>
    <row r="342" spans="1:14" ht="25.5">
      <c r="A342" s="24" t="s">
        <v>5623</v>
      </c>
      <c r="B342" s="24" t="s">
        <v>9225</v>
      </c>
      <c r="C342" s="24" t="s">
        <v>373</v>
      </c>
      <c r="D342" s="24" t="s">
        <v>378</v>
      </c>
      <c r="E342" s="268">
        <v>0.2</v>
      </c>
      <c r="F342" s="24" t="s">
        <v>9542</v>
      </c>
      <c r="G342" s="24" t="s">
        <v>8802</v>
      </c>
      <c r="H342" s="24" t="s">
        <v>8780</v>
      </c>
      <c r="J342" s="28"/>
      <c r="K342" s="28"/>
      <c r="L342" s="28"/>
      <c r="M342" s="28"/>
      <c r="N342" s="28"/>
    </row>
    <row r="343" spans="1:14">
      <c r="A343" s="24" t="s">
        <v>2421</v>
      </c>
      <c r="B343" s="24" t="s">
        <v>9226</v>
      </c>
      <c r="C343" s="24" t="s">
        <v>373</v>
      </c>
      <c r="D343" s="24" t="s">
        <v>378</v>
      </c>
      <c r="E343" s="268">
        <v>1</v>
      </c>
      <c r="F343" s="24" t="s">
        <v>9543</v>
      </c>
      <c r="G343" s="24" t="s">
        <v>9227</v>
      </c>
      <c r="H343" s="24" t="s">
        <v>8780</v>
      </c>
      <c r="J343" s="28"/>
      <c r="K343" s="28"/>
      <c r="L343" s="28"/>
      <c r="M343" s="28"/>
      <c r="N343" s="28"/>
    </row>
    <row r="344" spans="1:14">
      <c r="A344" s="24" t="s">
        <v>2423</v>
      </c>
      <c r="B344" s="24" t="s">
        <v>9228</v>
      </c>
      <c r="C344" s="24" t="s">
        <v>373</v>
      </c>
      <c r="D344" s="24" t="s">
        <v>378</v>
      </c>
      <c r="E344" s="268">
        <v>2</v>
      </c>
      <c r="F344" s="24" t="s">
        <v>9544</v>
      </c>
      <c r="G344" s="24" t="s">
        <v>9229</v>
      </c>
      <c r="H344" s="24" t="s">
        <v>8780</v>
      </c>
      <c r="J344" s="28"/>
      <c r="K344" s="28"/>
      <c r="L344" s="28"/>
      <c r="M344" s="28"/>
      <c r="N344" s="28"/>
    </row>
    <row r="345" spans="1:14">
      <c r="A345" s="24" t="s">
        <v>2425</v>
      </c>
      <c r="B345" s="24" t="s">
        <v>9230</v>
      </c>
      <c r="C345" s="24" t="s">
        <v>373</v>
      </c>
      <c r="D345" s="24" t="s">
        <v>378</v>
      </c>
      <c r="E345" s="268">
        <v>0.1</v>
      </c>
      <c r="F345" s="24" t="s">
        <v>9545</v>
      </c>
      <c r="G345" s="24" t="s">
        <v>9231</v>
      </c>
      <c r="H345" s="24" t="s">
        <v>8780</v>
      </c>
      <c r="J345" s="28"/>
      <c r="K345" s="28"/>
      <c r="L345" s="28"/>
      <c r="M345" s="28"/>
      <c r="N345" s="28"/>
    </row>
    <row r="346" spans="1:14">
      <c r="A346" s="24" t="s">
        <v>2428</v>
      </c>
      <c r="B346" s="24" t="s">
        <v>9232</v>
      </c>
      <c r="C346" s="24" t="s">
        <v>373</v>
      </c>
      <c r="D346" s="24" t="s">
        <v>378</v>
      </c>
      <c r="E346" s="268">
        <v>0.05</v>
      </c>
      <c r="F346" s="24" t="s">
        <v>9546</v>
      </c>
      <c r="G346" s="24" t="s">
        <v>9233</v>
      </c>
      <c r="H346" s="24" t="s">
        <v>8780</v>
      </c>
      <c r="J346" s="28"/>
      <c r="K346" s="28"/>
      <c r="L346" s="28"/>
      <c r="M346" s="28"/>
      <c r="N346" s="28"/>
    </row>
    <row r="347" spans="1:14">
      <c r="A347" s="24" t="s">
        <v>5856</v>
      </c>
      <c r="B347" s="24" t="s">
        <v>9221</v>
      </c>
      <c r="C347" s="24" t="s">
        <v>373</v>
      </c>
      <c r="D347" s="24" t="s">
        <v>378</v>
      </c>
      <c r="E347" s="268">
        <v>0.01</v>
      </c>
      <c r="F347" s="24" t="s">
        <v>9547</v>
      </c>
      <c r="G347" s="24" t="s">
        <v>9234</v>
      </c>
      <c r="H347" s="24" t="s">
        <v>8780</v>
      </c>
      <c r="J347" s="28"/>
      <c r="K347" s="28"/>
      <c r="L347" s="28"/>
      <c r="M347" s="28"/>
      <c r="N347" s="28"/>
    </row>
    <row r="348" spans="1:14">
      <c r="A348" s="24" t="s">
        <v>5890</v>
      </c>
      <c r="B348" s="24" t="s">
        <v>9235</v>
      </c>
      <c r="C348" s="24" t="s">
        <v>373</v>
      </c>
      <c r="D348" s="24" t="s">
        <v>378</v>
      </c>
      <c r="E348" s="268">
        <v>0.1</v>
      </c>
      <c r="F348" s="24" t="s">
        <v>9407</v>
      </c>
      <c r="G348" s="24" t="s">
        <v>8915</v>
      </c>
      <c r="H348" s="24" t="s">
        <v>8780</v>
      </c>
      <c r="J348" s="28"/>
      <c r="K348" s="28"/>
      <c r="L348" s="28"/>
      <c r="M348" s="28"/>
      <c r="N348" s="28"/>
    </row>
    <row r="349" spans="1:14">
      <c r="A349" s="24" t="s">
        <v>5895</v>
      </c>
      <c r="B349" s="24" t="s">
        <v>9236</v>
      </c>
      <c r="C349" s="24" t="s">
        <v>373</v>
      </c>
      <c r="D349" s="24" t="s">
        <v>378</v>
      </c>
      <c r="E349" s="268">
        <v>0.2</v>
      </c>
      <c r="F349" s="24" t="s">
        <v>9406</v>
      </c>
      <c r="G349" s="24" t="s">
        <v>8915</v>
      </c>
      <c r="H349" s="24" t="s">
        <v>8780</v>
      </c>
      <c r="J349" s="28"/>
      <c r="K349" s="28"/>
      <c r="L349" s="28"/>
      <c r="M349" s="28"/>
      <c r="N349" s="28"/>
    </row>
    <row r="350" spans="1:14">
      <c r="A350" s="24" t="s">
        <v>5898</v>
      </c>
      <c r="B350" s="24" t="s">
        <v>9237</v>
      </c>
      <c r="C350" s="24" t="s">
        <v>373</v>
      </c>
      <c r="D350" s="24" t="s">
        <v>378</v>
      </c>
      <c r="E350" s="268">
        <v>0.2</v>
      </c>
      <c r="F350" s="24" t="s">
        <v>9406</v>
      </c>
      <c r="G350" s="24" t="s">
        <v>8915</v>
      </c>
      <c r="H350" s="24" t="s">
        <v>8780</v>
      </c>
      <c r="J350" s="28"/>
      <c r="K350" s="28"/>
      <c r="L350" s="28"/>
      <c r="M350" s="28"/>
      <c r="N350" s="28"/>
    </row>
    <row r="351" spans="1:14">
      <c r="A351" s="24" t="s">
        <v>5902</v>
      </c>
      <c r="B351" s="24" t="s">
        <v>9238</v>
      </c>
      <c r="C351" s="24" t="s">
        <v>373</v>
      </c>
      <c r="D351" s="24" t="s">
        <v>378</v>
      </c>
      <c r="E351" s="268">
        <v>0.2</v>
      </c>
      <c r="F351" s="24" t="s">
        <v>9406</v>
      </c>
      <c r="G351" s="24" t="s">
        <v>8915</v>
      </c>
      <c r="H351" s="24" t="s">
        <v>8780</v>
      </c>
      <c r="J351" s="28"/>
      <c r="K351" s="28"/>
      <c r="L351" s="28"/>
      <c r="M351" s="28"/>
      <c r="N351" s="28"/>
    </row>
    <row r="352" spans="1:14">
      <c r="A352" s="24" t="s">
        <v>5906</v>
      </c>
      <c r="B352" s="24" t="s">
        <v>9239</v>
      </c>
      <c r="C352" s="24" t="s">
        <v>373</v>
      </c>
      <c r="D352" s="24" t="s">
        <v>378</v>
      </c>
      <c r="E352" s="268">
        <v>0.2</v>
      </c>
      <c r="F352" s="24" t="s">
        <v>9406</v>
      </c>
      <c r="G352" s="24" t="s">
        <v>8915</v>
      </c>
      <c r="H352" s="24" t="s">
        <v>8780</v>
      </c>
      <c r="J352" s="28"/>
      <c r="K352" s="28"/>
      <c r="L352" s="28"/>
      <c r="M352" s="28"/>
      <c r="N352" s="28"/>
    </row>
    <row r="353" spans="1:14">
      <c r="A353" s="24" t="s">
        <v>5910</v>
      </c>
      <c r="B353" s="24" t="s">
        <v>9240</v>
      </c>
      <c r="C353" s="24" t="s">
        <v>373</v>
      </c>
      <c r="D353" s="24" t="s">
        <v>378</v>
      </c>
      <c r="E353" s="268">
        <v>0.2</v>
      </c>
      <c r="F353" s="24" t="s">
        <v>9406</v>
      </c>
      <c r="G353" s="24" t="s">
        <v>8915</v>
      </c>
      <c r="H353" s="24" t="s">
        <v>8780</v>
      </c>
      <c r="J353" s="28"/>
      <c r="K353" s="28"/>
      <c r="L353" s="28"/>
      <c r="M353" s="28"/>
      <c r="N353" s="28"/>
    </row>
    <row r="354" spans="1:14">
      <c r="A354" s="24" t="s">
        <v>9241</v>
      </c>
      <c r="B354" s="24" t="s">
        <v>9221</v>
      </c>
      <c r="C354" s="24" t="s">
        <v>373</v>
      </c>
      <c r="D354" s="24" t="s">
        <v>378</v>
      </c>
      <c r="E354" s="268">
        <v>0.2</v>
      </c>
      <c r="F354" s="24" t="s">
        <v>9548</v>
      </c>
      <c r="G354" s="24" t="s">
        <v>9242</v>
      </c>
      <c r="H354" s="24" t="s">
        <v>8780</v>
      </c>
      <c r="J354" s="28"/>
      <c r="K354" s="28"/>
      <c r="L354" s="28"/>
      <c r="M354" s="28"/>
      <c r="N354" s="28"/>
    </row>
    <row r="355" spans="1:14">
      <c r="A355" s="24" t="s">
        <v>5918</v>
      </c>
      <c r="B355" s="24" t="s">
        <v>9221</v>
      </c>
      <c r="C355" s="24" t="s">
        <v>373</v>
      </c>
      <c r="D355" s="24" t="s">
        <v>378</v>
      </c>
      <c r="E355" s="268">
        <v>0.3</v>
      </c>
      <c r="F355" s="24" t="s">
        <v>9548</v>
      </c>
      <c r="G355" s="24" t="s">
        <v>9242</v>
      </c>
      <c r="H355" s="24" t="s">
        <v>8780</v>
      </c>
      <c r="J355" s="28"/>
      <c r="K355" s="28"/>
      <c r="L355" s="28"/>
      <c r="M355" s="28"/>
      <c r="N355" s="28"/>
    </row>
    <row r="356" spans="1:14">
      <c r="A356" s="24" t="s">
        <v>9243</v>
      </c>
      <c r="B356" s="24" t="s">
        <v>9221</v>
      </c>
      <c r="C356" s="24" t="s">
        <v>373</v>
      </c>
      <c r="D356" s="24" t="s">
        <v>378</v>
      </c>
      <c r="E356" s="268">
        <v>0.3</v>
      </c>
      <c r="F356" s="24" t="s">
        <v>9548</v>
      </c>
      <c r="G356" s="24" t="s">
        <v>9242</v>
      </c>
      <c r="H356" s="24" t="s">
        <v>8780</v>
      </c>
      <c r="J356" s="28"/>
      <c r="K356" s="28"/>
      <c r="L356" s="28"/>
      <c r="M356" s="28"/>
      <c r="N356" s="28"/>
    </row>
    <row r="357" spans="1:14">
      <c r="A357" s="24" t="s">
        <v>5927</v>
      </c>
      <c r="B357" s="24" t="s">
        <v>9221</v>
      </c>
      <c r="C357" s="24" t="s">
        <v>373</v>
      </c>
      <c r="D357" s="24" t="s">
        <v>378</v>
      </c>
      <c r="E357" s="268">
        <v>0.3</v>
      </c>
      <c r="F357" s="24" t="s">
        <v>9549</v>
      </c>
      <c r="G357" s="24" t="s">
        <v>9244</v>
      </c>
      <c r="H357" s="24" t="s">
        <v>8780</v>
      </c>
      <c r="J357" s="28"/>
      <c r="K357" s="28"/>
      <c r="L357" s="28"/>
      <c r="M357" s="28"/>
      <c r="N357" s="28"/>
    </row>
    <row r="358" spans="1:14">
      <c r="A358" s="24" t="s">
        <v>6430</v>
      </c>
      <c r="B358" s="24" t="s">
        <v>9245</v>
      </c>
      <c r="C358" s="24" t="s">
        <v>373</v>
      </c>
      <c r="D358" s="24" t="s">
        <v>378</v>
      </c>
      <c r="E358" s="268">
        <v>0.5</v>
      </c>
      <c r="F358" s="24" t="s">
        <v>9550</v>
      </c>
      <c r="G358" s="24" t="s">
        <v>6343</v>
      </c>
      <c r="H358" s="24" t="s">
        <v>8780</v>
      </c>
      <c r="J358" s="28"/>
      <c r="K358" s="28"/>
      <c r="L358" s="28"/>
      <c r="M358" s="28"/>
      <c r="N358" s="28"/>
    </row>
    <row r="359" spans="1:14" ht="25.5">
      <c r="A359" s="24" t="s">
        <v>6432</v>
      </c>
      <c r="B359" s="24" t="s">
        <v>9246</v>
      </c>
      <c r="C359" s="24" t="s">
        <v>373</v>
      </c>
      <c r="D359" s="24" t="s">
        <v>378</v>
      </c>
      <c r="E359" s="268">
        <v>0.25</v>
      </c>
      <c r="F359" s="24" t="s">
        <v>9551</v>
      </c>
      <c r="G359" s="24" t="s">
        <v>8915</v>
      </c>
      <c r="H359" s="24" t="s">
        <v>8780</v>
      </c>
      <c r="J359" s="28"/>
      <c r="K359" s="28"/>
      <c r="L359" s="28"/>
      <c r="M359" s="28"/>
      <c r="N359" s="28"/>
    </row>
    <row r="360" spans="1:14">
      <c r="A360" s="24" t="s">
        <v>6436</v>
      </c>
      <c r="B360" s="24" t="s">
        <v>9247</v>
      </c>
      <c r="C360" s="24" t="s">
        <v>373</v>
      </c>
      <c r="D360" s="24" t="s">
        <v>378</v>
      </c>
      <c r="E360" s="268">
        <v>0.65</v>
      </c>
      <c r="F360" s="24" t="s">
        <v>8979</v>
      </c>
      <c r="G360" s="24" t="s">
        <v>9248</v>
      </c>
      <c r="H360" s="24" t="s">
        <v>8780</v>
      </c>
      <c r="J360" s="28"/>
      <c r="K360" s="28"/>
      <c r="L360" s="28"/>
      <c r="M360" s="28"/>
      <c r="N360" s="28"/>
    </row>
    <row r="361" spans="1:14">
      <c r="A361" s="24" t="s">
        <v>6437</v>
      </c>
      <c r="B361" s="24" t="s">
        <v>9249</v>
      </c>
      <c r="C361" s="24" t="s">
        <v>373</v>
      </c>
      <c r="D361" s="24" t="s">
        <v>378</v>
      </c>
      <c r="E361" s="268">
        <v>0.65</v>
      </c>
      <c r="F361" s="24" t="s">
        <v>8979</v>
      </c>
      <c r="G361" s="24" t="s">
        <v>9248</v>
      </c>
      <c r="H361" s="24" t="s">
        <v>8780</v>
      </c>
      <c r="J361" s="28"/>
      <c r="K361" s="28"/>
      <c r="L361" s="28"/>
      <c r="M361" s="28"/>
      <c r="N361" s="28"/>
    </row>
    <row r="362" spans="1:14">
      <c r="A362" s="24" t="s">
        <v>6439</v>
      </c>
      <c r="B362" s="24" t="s">
        <v>9250</v>
      </c>
      <c r="C362" s="24" t="s">
        <v>373</v>
      </c>
      <c r="D362" s="24" t="s">
        <v>378</v>
      </c>
      <c r="E362" s="268">
        <v>0.65</v>
      </c>
      <c r="F362" s="24" t="s">
        <v>8979</v>
      </c>
      <c r="G362" s="24" t="s">
        <v>9248</v>
      </c>
      <c r="H362" s="24" t="s">
        <v>8780</v>
      </c>
      <c r="J362" s="28"/>
      <c r="K362" s="28"/>
      <c r="L362" s="28"/>
      <c r="M362" s="28"/>
      <c r="N362" s="28"/>
    </row>
    <row r="363" spans="1:14">
      <c r="A363" s="24" t="s">
        <v>6441</v>
      </c>
      <c r="B363" s="24" t="s">
        <v>4063</v>
      </c>
      <c r="C363" s="24" t="s">
        <v>373</v>
      </c>
      <c r="D363" s="24" t="s">
        <v>378</v>
      </c>
      <c r="E363" s="268">
        <v>0.36</v>
      </c>
      <c r="F363" s="24" t="s">
        <v>8979</v>
      </c>
      <c r="G363" s="24" t="s">
        <v>9248</v>
      </c>
      <c r="H363" s="24" t="s">
        <v>8780</v>
      </c>
      <c r="J363" s="28"/>
      <c r="K363" s="28"/>
      <c r="L363" s="28"/>
      <c r="M363" s="28"/>
      <c r="N363" s="28"/>
    </row>
    <row r="364" spans="1:14" ht="38.25">
      <c r="A364" s="24" t="s">
        <v>6445</v>
      </c>
      <c r="B364" s="24" t="s">
        <v>9251</v>
      </c>
      <c r="C364" s="24" t="s">
        <v>373</v>
      </c>
      <c r="D364" s="24" t="s">
        <v>378</v>
      </c>
      <c r="E364" s="268">
        <v>0.3</v>
      </c>
      <c r="F364" s="24" t="s">
        <v>8957</v>
      </c>
      <c r="G364" s="24" t="s">
        <v>9252</v>
      </c>
      <c r="H364" s="24" t="s">
        <v>8780</v>
      </c>
      <c r="J364" s="28"/>
      <c r="K364" s="28"/>
      <c r="L364" s="28"/>
      <c r="M364" s="28"/>
      <c r="N364" s="28"/>
    </row>
    <row r="365" spans="1:14" ht="38.25">
      <c r="A365" s="24" t="s">
        <v>6446</v>
      </c>
      <c r="B365" s="24" t="s">
        <v>9253</v>
      </c>
      <c r="C365" s="24" t="s">
        <v>373</v>
      </c>
      <c r="D365" s="24" t="s">
        <v>378</v>
      </c>
      <c r="E365" s="268">
        <v>0.3</v>
      </c>
      <c r="F365" s="24" t="s">
        <v>8957</v>
      </c>
      <c r="G365" s="24" t="s">
        <v>9252</v>
      </c>
      <c r="H365" s="24" t="s">
        <v>8780</v>
      </c>
      <c r="J365" s="28"/>
      <c r="K365" s="28"/>
      <c r="L365" s="28"/>
      <c r="M365" s="28"/>
      <c r="N365" s="28"/>
    </row>
    <row r="366" spans="1:14" ht="38.25">
      <c r="A366" s="24" t="s">
        <v>6448</v>
      </c>
      <c r="B366" s="24" t="s">
        <v>9254</v>
      </c>
      <c r="C366" s="24" t="s">
        <v>373</v>
      </c>
      <c r="D366" s="24" t="s">
        <v>378</v>
      </c>
      <c r="E366" s="268">
        <v>0.3</v>
      </c>
      <c r="F366" s="24" t="s">
        <v>8957</v>
      </c>
      <c r="G366" s="24" t="s">
        <v>9252</v>
      </c>
      <c r="H366" s="24" t="s">
        <v>8780</v>
      </c>
      <c r="J366" s="28"/>
      <c r="K366" s="28"/>
      <c r="L366" s="28"/>
      <c r="M366" s="28"/>
      <c r="N366" s="28"/>
    </row>
    <row r="367" spans="1:14" ht="38.25">
      <c r="A367" s="24" t="s">
        <v>6450</v>
      </c>
      <c r="B367" s="24" t="s">
        <v>9255</v>
      </c>
      <c r="C367" s="24" t="s">
        <v>373</v>
      </c>
      <c r="D367" s="24" t="s">
        <v>378</v>
      </c>
      <c r="E367" s="268">
        <v>0.3</v>
      </c>
      <c r="F367" s="24" t="s">
        <v>8957</v>
      </c>
      <c r="G367" s="24" t="s">
        <v>9252</v>
      </c>
      <c r="H367" s="24" t="s">
        <v>8780</v>
      </c>
      <c r="J367" s="28"/>
      <c r="K367" s="28"/>
      <c r="L367" s="28"/>
      <c r="M367" s="28"/>
      <c r="N367" s="28"/>
    </row>
    <row r="368" spans="1:14">
      <c r="A368" s="327"/>
      <c r="B368" s="327" t="s">
        <v>379</v>
      </c>
      <c r="C368" s="327">
        <v>33</v>
      </c>
      <c r="D368" s="327"/>
      <c r="E368" s="458">
        <f>SUM(E335:E367)</f>
        <v>11.590000000000002</v>
      </c>
      <c r="F368" s="327"/>
      <c r="G368" s="327"/>
      <c r="H368" s="327"/>
      <c r="J368" s="28"/>
      <c r="K368" s="28"/>
      <c r="L368" s="28"/>
      <c r="M368" s="28"/>
      <c r="N368" s="28"/>
    </row>
    <row r="369" spans="1:14">
      <c r="A369" s="24" t="s">
        <v>2149</v>
      </c>
      <c r="B369" s="24" t="s">
        <v>9256</v>
      </c>
      <c r="C369" s="24" t="s">
        <v>373</v>
      </c>
      <c r="D369" s="24" t="s">
        <v>380</v>
      </c>
      <c r="E369" s="268">
        <v>80</v>
      </c>
      <c r="F369" s="24" t="s">
        <v>9306</v>
      </c>
      <c r="G369" s="24" t="s">
        <v>9257</v>
      </c>
      <c r="H369" s="24" t="s">
        <v>8780</v>
      </c>
      <c r="J369" s="28"/>
      <c r="K369" s="28"/>
      <c r="L369" s="28"/>
      <c r="M369" s="28"/>
      <c r="N369" s="28"/>
    </row>
    <row r="370" spans="1:14" ht="38.25">
      <c r="A370" s="24" t="s">
        <v>5602</v>
      </c>
      <c r="B370" s="24" t="s">
        <v>9258</v>
      </c>
      <c r="C370" s="24" t="s">
        <v>373</v>
      </c>
      <c r="D370" s="24" t="s">
        <v>380</v>
      </c>
      <c r="E370" s="268">
        <v>0.3</v>
      </c>
      <c r="F370" s="24" t="s">
        <v>9552</v>
      </c>
      <c r="G370" s="24" t="s">
        <v>9259</v>
      </c>
      <c r="H370" s="24" t="s">
        <v>8780</v>
      </c>
      <c r="J370" s="28"/>
      <c r="K370" s="28"/>
      <c r="L370" s="28"/>
      <c r="M370" s="28"/>
      <c r="N370" s="28"/>
    </row>
    <row r="371" spans="1:14" ht="25.5">
      <c r="A371" s="24" t="s">
        <v>5606</v>
      </c>
      <c r="B371" s="24" t="s">
        <v>9260</v>
      </c>
      <c r="C371" s="24" t="s">
        <v>373</v>
      </c>
      <c r="D371" s="24" t="s">
        <v>380</v>
      </c>
      <c r="E371" s="268">
        <v>4</v>
      </c>
      <c r="F371" s="24" t="s">
        <v>9553</v>
      </c>
      <c r="G371" s="24" t="s">
        <v>9261</v>
      </c>
      <c r="H371" s="24" t="s">
        <v>8780</v>
      </c>
      <c r="J371" s="28"/>
      <c r="K371" s="28"/>
      <c r="L371" s="28"/>
      <c r="M371" s="28"/>
      <c r="N371" s="28"/>
    </row>
    <row r="372" spans="1:14" ht="25.5">
      <c r="A372" s="24" t="s">
        <v>2682</v>
      </c>
      <c r="B372" s="24" t="s">
        <v>9262</v>
      </c>
      <c r="C372" s="24" t="s">
        <v>373</v>
      </c>
      <c r="D372" s="24" t="s">
        <v>380</v>
      </c>
      <c r="E372" s="268">
        <v>0.1</v>
      </c>
      <c r="F372" s="24" t="s">
        <v>9263</v>
      </c>
      <c r="G372" s="24" t="s">
        <v>8735</v>
      </c>
      <c r="H372" s="24" t="s">
        <v>8780</v>
      </c>
      <c r="J372" s="28"/>
      <c r="K372" s="28"/>
      <c r="L372" s="28"/>
      <c r="M372" s="28"/>
      <c r="N372" s="28"/>
    </row>
    <row r="373" spans="1:14" ht="25.5">
      <c r="A373" s="24" t="s">
        <v>5613</v>
      </c>
      <c r="B373" s="24" t="s">
        <v>9264</v>
      </c>
      <c r="C373" s="24" t="s">
        <v>373</v>
      </c>
      <c r="D373" s="24" t="s">
        <v>380</v>
      </c>
      <c r="E373" s="268">
        <v>12.1</v>
      </c>
      <c r="F373" s="24" t="s">
        <v>9554</v>
      </c>
      <c r="G373" s="24" t="s">
        <v>9265</v>
      </c>
      <c r="H373" s="24" t="s">
        <v>8780</v>
      </c>
      <c r="J373" s="28"/>
      <c r="K373" s="28"/>
      <c r="L373" s="28"/>
      <c r="M373" s="28"/>
      <c r="N373" s="28"/>
    </row>
    <row r="374" spans="1:14" ht="25.5">
      <c r="A374" s="24" t="s">
        <v>5341</v>
      </c>
      <c r="B374" s="24" t="s">
        <v>9266</v>
      </c>
      <c r="C374" s="24" t="s">
        <v>373</v>
      </c>
      <c r="D374" s="24" t="s">
        <v>380</v>
      </c>
      <c r="E374" s="268">
        <v>2</v>
      </c>
      <c r="F374" s="24" t="s">
        <v>9555</v>
      </c>
      <c r="G374" s="24" t="s">
        <v>9267</v>
      </c>
      <c r="H374" s="24" t="s">
        <v>8780</v>
      </c>
      <c r="J374" s="28"/>
      <c r="K374" s="28"/>
      <c r="L374" s="28"/>
      <c r="M374" s="28"/>
      <c r="N374" s="28"/>
    </row>
    <row r="375" spans="1:14" ht="25.5">
      <c r="A375" s="24" t="s">
        <v>5344</v>
      </c>
      <c r="B375" s="24" t="s">
        <v>9268</v>
      </c>
      <c r="C375" s="24" t="s">
        <v>373</v>
      </c>
      <c r="D375" s="24" t="s">
        <v>380</v>
      </c>
      <c r="E375" s="268">
        <v>0.03</v>
      </c>
      <c r="F375" s="24" t="s">
        <v>9556</v>
      </c>
      <c r="G375" s="24" t="s">
        <v>9267</v>
      </c>
      <c r="H375" s="24" t="s">
        <v>8780</v>
      </c>
      <c r="J375" s="28"/>
      <c r="K375" s="28"/>
      <c r="L375" s="28"/>
      <c r="M375" s="28"/>
      <c r="N375" s="28"/>
    </row>
    <row r="376" spans="1:14" ht="25.5">
      <c r="A376" s="24" t="s">
        <v>5623</v>
      </c>
      <c r="B376" s="24" t="s">
        <v>9269</v>
      </c>
      <c r="C376" s="24" t="s">
        <v>373</v>
      </c>
      <c r="D376" s="24" t="s">
        <v>380</v>
      </c>
      <c r="E376" s="268">
        <v>51</v>
      </c>
      <c r="F376" s="24" t="s">
        <v>9557</v>
      </c>
      <c r="G376" s="24" t="s">
        <v>8722</v>
      </c>
      <c r="H376" s="24" t="s">
        <v>8780</v>
      </c>
      <c r="J376" s="28"/>
      <c r="K376" s="28"/>
      <c r="L376" s="28"/>
      <c r="M376" s="28"/>
      <c r="N376" s="28"/>
    </row>
    <row r="377" spans="1:14">
      <c r="A377" s="24" t="s">
        <v>2421</v>
      </c>
      <c r="B377" s="24" t="s">
        <v>9270</v>
      </c>
      <c r="C377" s="24" t="s">
        <v>373</v>
      </c>
      <c r="D377" s="24" t="s">
        <v>380</v>
      </c>
      <c r="E377" s="268">
        <v>1</v>
      </c>
      <c r="F377" s="24" t="s">
        <v>9271</v>
      </c>
      <c r="G377" s="24" t="s">
        <v>9272</v>
      </c>
      <c r="H377" s="24" t="s">
        <v>8780</v>
      </c>
      <c r="J377" s="28"/>
      <c r="K377" s="28"/>
      <c r="L377" s="28"/>
      <c r="M377" s="28"/>
      <c r="N377" s="28"/>
    </row>
    <row r="378" spans="1:14" ht="25.5">
      <c r="A378" s="24" t="s">
        <v>2423</v>
      </c>
      <c r="B378" s="24" t="s">
        <v>9273</v>
      </c>
      <c r="C378" s="24" t="s">
        <v>373</v>
      </c>
      <c r="D378" s="24" t="s">
        <v>380</v>
      </c>
      <c r="E378" s="268">
        <v>8.6</v>
      </c>
      <c r="F378" s="24" t="s">
        <v>9403</v>
      </c>
      <c r="G378" s="24" t="s">
        <v>9274</v>
      </c>
      <c r="H378" s="24" t="s">
        <v>8780</v>
      </c>
      <c r="J378" s="28"/>
      <c r="K378" s="28"/>
      <c r="L378" s="28"/>
      <c r="M378" s="28"/>
      <c r="N378" s="28"/>
    </row>
    <row r="379" spans="1:14">
      <c r="A379" s="24" t="s">
        <v>2425</v>
      </c>
      <c r="B379" s="24" t="s">
        <v>9275</v>
      </c>
      <c r="C379" s="24" t="s">
        <v>373</v>
      </c>
      <c r="D379" s="24" t="s">
        <v>380</v>
      </c>
      <c r="E379" s="268">
        <v>0.3</v>
      </c>
      <c r="F379" s="24" t="s">
        <v>9558</v>
      </c>
      <c r="G379" s="24" t="s">
        <v>9276</v>
      </c>
      <c r="H379" s="24" t="s">
        <v>8780</v>
      </c>
      <c r="J379" s="28"/>
      <c r="K379" s="28"/>
      <c r="L379" s="28"/>
      <c r="M379" s="28"/>
      <c r="N379" s="28"/>
    </row>
    <row r="380" spans="1:14" ht="25.5">
      <c r="A380" s="24" t="s">
        <v>2428</v>
      </c>
      <c r="B380" s="24" t="s">
        <v>9277</v>
      </c>
      <c r="C380" s="24" t="s">
        <v>373</v>
      </c>
      <c r="D380" s="24" t="s">
        <v>380</v>
      </c>
      <c r="E380" s="268">
        <v>0.1</v>
      </c>
      <c r="F380" s="24" t="s">
        <v>9559</v>
      </c>
      <c r="G380" s="24" t="s">
        <v>8713</v>
      </c>
      <c r="H380" s="24" t="s">
        <v>8780</v>
      </c>
      <c r="J380" s="28"/>
      <c r="K380" s="28"/>
      <c r="L380" s="28"/>
      <c r="M380" s="28"/>
      <c r="N380" s="28"/>
    </row>
    <row r="381" spans="1:14" ht="25.5">
      <c r="A381" s="24" t="s">
        <v>5856</v>
      </c>
      <c r="B381" s="24" t="s">
        <v>9278</v>
      </c>
      <c r="C381" s="24" t="s">
        <v>373</v>
      </c>
      <c r="D381" s="24" t="s">
        <v>380</v>
      </c>
      <c r="E381" s="268">
        <v>5.5</v>
      </c>
      <c r="F381" s="24" t="s">
        <v>9560</v>
      </c>
      <c r="G381" s="24" t="s">
        <v>8756</v>
      </c>
      <c r="H381" s="24" t="s">
        <v>8780</v>
      </c>
      <c r="J381" s="28"/>
      <c r="K381" s="28"/>
      <c r="L381" s="28"/>
      <c r="M381" s="28"/>
      <c r="N381" s="28"/>
    </row>
    <row r="382" spans="1:14" ht="25.5">
      <c r="A382" s="24" t="s">
        <v>5890</v>
      </c>
      <c r="B382" s="24" t="s">
        <v>2818</v>
      </c>
      <c r="C382" s="24" t="s">
        <v>373</v>
      </c>
      <c r="D382" s="24" t="s">
        <v>380</v>
      </c>
      <c r="E382" s="268">
        <v>0.3</v>
      </c>
      <c r="F382" s="24" t="s">
        <v>9561</v>
      </c>
      <c r="G382" s="24" t="s">
        <v>8713</v>
      </c>
      <c r="H382" s="24" t="s">
        <v>8780</v>
      </c>
      <c r="J382" s="28"/>
      <c r="K382" s="28"/>
      <c r="L382" s="28"/>
      <c r="M382" s="28"/>
      <c r="N382" s="28"/>
    </row>
    <row r="383" spans="1:14">
      <c r="A383" s="24" t="s">
        <v>5895</v>
      </c>
      <c r="B383" s="24" t="s">
        <v>4406</v>
      </c>
      <c r="C383" s="24" t="s">
        <v>373</v>
      </c>
      <c r="D383" s="24" t="s">
        <v>380</v>
      </c>
      <c r="E383" s="268">
        <v>0.5</v>
      </c>
      <c r="F383" s="24" t="s">
        <v>9562</v>
      </c>
      <c r="G383" s="24" t="s">
        <v>9279</v>
      </c>
      <c r="H383" s="24" t="s">
        <v>8780</v>
      </c>
      <c r="J383" s="28"/>
      <c r="K383" s="28"/>
      <c r="L383" s="28"/>
      <c r="M383" s="28"/>
      <c r="N383" s="28"/>
    </row>
    <row r="384" spans="1:14">
      <c r="A384" s="24" t="s">
        <v>5898</v>
      </c>
      <c r="B384" s="24" t="s">
        <v>4406</v>
      </c>
      <c r="C384" s="24" t="s">
        <v>373</v>
      </c>
      <c r="D384" s="24" t="s">
        <v>380</v>
      </c>
      <c r="E384" s="268">
        <v>0.5</v>
      </c>
      <c r="F384" s="24" t="s">
        <v>9563</v>
      </c>
      <c r="G384" s="24" t="s">
        <v>9280</v>
      </c>
      <c r="H384" s="24" t="s">
        <v>8780</v>
      </c>
      <c r="J384" s="28"/>
      <c r="K384" s="28"/>
      <c r="L384" s="28"/>
      <c r="M384" s="28"/>
      <c r="N384" s="28"/>
    </row>
    <row r="385" spans="1:14">
      <c r="A385" s="24" t="s">
        <v>5902</v>
      </c>
      <c r="B385" s="24" t="s">
        <v>9281</v>
      </c>
      <c r="C385" s="24" t="s">
        <v>373</v>
      </c>
      <c r="D385" s="24" t="s">
        <v>380</v>
      </c>
      <c r="E385" s="268">
        <v>21.4</v>
      </c>
      <c r="F385" s="24" t="s">
        <v>8739</v>
      </c>
      <c r="G385" s="24" t="s">
        <v>9282</v>
      </c>
      <c r="H385" s="24" t="s">
        <v>8780</v>
      </c>
      <c r="J385" s="28"/>
      <c r="K385" s="28"/>
      <c r="L385" s="28"/>
      <c r="M385" s="28"/>
      <c r="N385" s="28"/>
    </row>
    <row r="386" spans="1:14">
      <c r="A386" s="24" t="s">
        <v>5906</v>
      </c>
      <c r="B386" s="24" t="s">
        <v>9283</v>
      </c>
      <c r="C386" s="24" t="s">
        <v>373</v>
      </c>
      <c r="D386" s="24" t="s">
        <v>380</v>
      </c>
      <c r="E386" s="268">
        <v>1.2</v>
      </c>
      <c r="F386" s="24" t="s">
        <v>8739</v>
      </c>
      <c r="G386" s="24" t="s">
        <v>9282</v>
      </c>
      <c r="H386" s="24" t="s">
        <v>8780</v>
      </c>
      <c r="J386" s="28"/>
      <c r="K386" s="28"/>
      <c r="L386" s="28"/>
      <c r="M386" s="28"/>
      <c r="N386" s="28"/>
    </row>
    <row r="387" spans="1:14" ht="25.5">
      <c r="A387" s="24" t="s">
        <v>5910</v>
      </c>
      <c r="B387" s="24" t="s">
        <v>9284</v>
      </c>
      <c r="C387" s="24" t="s">
        <v>373</v>
      </c>
      <c r="D387" s="24" t="s">
        <v>380</v>
      </c>
      <c r="E387" s="268">
        <v>1.7</v>
      </c>
      <c r="F387" s="24" t="s">
        <v>9564</v>
      </c>
      <c r="G387" s="24" t="s">
        <v>9285</v>
      </c>
      <c r="H387" s="24" t="s">
        <v>9286</v>
      </c>
      <c r="J387" s="28"/>
      <c r="K387" s="28"/>
      <c r="L387" s="28"/>
      <c r="M387" s="28"/>
      <c r="N387" s="28"/>
    </row>
    <row r="388" spans="1:14">
      <c r="A388" s="327"/>
      <c r="B388" s="327" t="s">
        <v>381</v>
      </c>
      <c r="C388" s="327">
        <v>19</v>
      </c>
      <c r="D388" s="327"/>
      <c r="E388" s="458">
        <f>SUM(E369:E387)</f>
        <v>190.62999999999997</v>
      </c>
      <c r="F388" s="327"/>
      <c r="G388" s="327"/>
      <c r="H388" s="327"/>
      <c r="J388" s="28"/>
      <c r="K388" s="28"/>
      <c r="L388" s="28"/>
      <c r="M388" s="28"/>
      <c r="N388" s="28"/>
    </row>
    <row r="389" spans="1:14">
      <c r="A389" s="326"/>
      <c r="B389" s="326" t="s">
        <v>9574</v>
      </c>
      <c r="C389" s="326">
        <f>C388+C368+C334+C221</f>
        <v>180</v>
      </c>
      <c r="D389" s="326"/>
      <c r="E389" s="456">
        <f>E388+E368+E334+E221</f>
        <v>1768.3440000000005</v>
      </c>
      <c r="F389" s="326"/>
      <c r="G389" s="672"/>
      <c r="H389" s="326"/>
      <c r="J389" s="28"/>
      <c r="K389" s="28"/>
      <c r="L389" s="28"/>
      <c r="M389" s="28"/>
      <c r="N389" s="28"/>
    </row>
    <row r="390" spans="1:14" ht="25.5">
      <c r="A390" s="329" t="s">
        <v>8524</v>
      </c>
      <c r="B390" s="329" t="s">
        <v>9575</v>
      </c>
      <c r="C390" s="329">
        <f>C389+C204+C149+C147+C145+C96+C54</f>
        <v>322</v>
      </c>
      <c r="D390" s="329"/>
      <c r="E390" s="460">
        <f>E389+E204+E149+E147+E145+E96+E54</f>
        <v>84015.563999999998</v>
      </c>
      <c r="F390" s="329"/>
      <c r="G390" s="329"/>
      <c r="H390" s="329"/>
      <c r="J390" s="28"/>
      <c r="K390" s="28"/>
      <c r="L390" s="28"/>
      <c r="M390" s="28"/>
      <c r="N390" s="28"/>
    </row>
    <row r="391" spans="1:14" ht="15.75">
      <c r="A391" s="466"/>
      <c r="B391" s="466" t="s">
        <v>397</v>
      </c>
      <c r="C391" s="466">
        <f>C390+C48</f>
        <v>347</v>
      </c>
      <c r="D391" s="466"/>
      <c r="E391" s="468">
        <f>E390+E48</f>
        <v>148566.864</v>
      </c>
      <c r="F391" s="466"/>
      <c r="G391" s="467"/>
      <c r="H391" s="466"/>
    </row>
  </sheetData>
  <mergeCells count="4">
    <mergeCell ref="A1:H1"/>
    <mergeCell ref="A2:H2"/>
    <mergeCell ref="A8:H8"/>
    <mergeCell ref="A49:H49"/>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225"/>
  <sheetViews>
    <sheetView zoomScale="90" zoomScaleNormal="90" workbookViewId="0">
      <selection activeCell="H63" sqref="H63"/>
    </sheetView>
  </sheetViews>
  <sheetFormatPr defaultRowHeight="12.75"/>
  <cols>
    <col min="1" max="1" width="5.7109375" style="12" bestFit="1" customWidth="1"/>
    <col min="2" max="2" width="40" style="12" customWidth="1"/>
    <col min="3" max="3" width="31" style="12" customWidth="1"/>
    <col min="4" max="4" width="27.42578125" style="12" customWidth="1"/>
    <col min="5" max="5" width="17.42578125" style="272" customWidth="1"/>
    <col min="6" max="6" width="30.7109375" style="12" customWidth="1"/>
    <col min="7" max="7" width="26.85546875" style="12" customWidth="1"/>
    <col min="8" max="8" width="26.140625" style="12" customWidth="1"/>
    <col min="9" max="16384" width="9.140625" style="12"/>
  </cols>
  <sheetData>
    <row r="1" spans="1:8">
      <c r="A1" s="352" t="s">
        <v>9289</v>
      </c>
      <c r="B1" s="352"/>
      <c r="C1" s="352"/>
      <c r="D1" s="352"/>
      <c r="E1" s="352"/>
      <c r="F1" s="352"/>
      <c r="G1" s="352"/>
      <c r="H1" s="352"/>
    </row>
    <row r="2" spans="1:8">
      <c r="A2" s="353" t="s">
        <v>387</v>
      </c>
      <c r="B2" s="353"/>
      <c r="C2" s="353"/>
      <c r="D2" s="353"/>
      <c r="E2" s="353"/>
      <c r="F2" s="353"/>
      <c r="G2" s="353"/>
      <c r="H2" s="353"/>
    </row>
    <row r="3" spans="1:8" ht="13.5" thickBot="1">
      <c r="A3" s="13"/>
      <c r="B3" s="13"/>
      <c r="C3" s="13"/>
      <c r="D3" s="13"/>
      <c r="E3" s="269"/>
      <c r="F3" s="13"/>
      <c r="G3" s="211"/>
      <c r="H3" s="211"/>
    </row>
    <row r="4" spans="1:8" ht="75.75" customHeight="1" thickBot="1">
      <c r="A4" s="21" t="s">
        <v>3</v>
      </c>
      <c r="B4" s="21" t="s">
        <v>4</v>
      </c>
      <c r="C4" s="21" t="s">
        <v>5</v>
      </c>
      <c r="D4" s="21" t="s">
        <v>0</v>
      </c>
      <c r="E4" s="309" t="s">
        <v>1</v>
      </c>
      <c r="F4" s="22" t="s">
        <v>6</v>
      </c>
      <c r="G4" s="212" t="s">
        <v>7</v>
      </c>
      <c r="H4" s="212" t="s">
        <v>8</v>
      </c>
    </row>
    <row r="5" spans="1:8" ht="15" hidden="1" customHeight="1">
      <c r="A5" s="15"/>
      <c r="B5" s="16"/>
      <c r="C5" s="16"/>
      <c r="D5" s="16"/>
      <c r="E5" s="316"/>
      <c r="F5" s="17"/>
      <c r="G5" s="213"/>
      <c r="H5" s="213"/>
    </row>
    <row r="6" spans="1:8" ht="15.75" hidden="1" customHeight="1">
      <c r="A6" s="18"/>
      <c r="B6" s="19"/>
      <c r="C6" s="19"/>
      <c r="D6" s="19"/>
      <c r="E6" s="317"/>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25.5">
      <c r="A9" s="24">
        <v>1</v>
      </c>
      <c r="B9" s="24" t="s">
        <v>21324</v>
      </c>
      <c r="C9" s="24" t="s">
        <v>10</v>
      </c>
      <c r="D9" s="24"/>
      <c r="E9" s="268">
        <f>SUM(E10:E13)</f>
        <v>5403.0164000000004</v>
      </c>
      <c r="F9" s="24"/>
      <c r="G9" s="24" t="s">
        <v>8415</v>
      </c>
      <c r="H9" s="24"/>
    </row>
    <row r="10" spans="1:8" ht="51">
      <c r="A10" s="24"/>
      <c r="B10" s="24" t="s">
        <v>8416</v>
      </c>
      <c r="C10" s="6"/>
      <c r="D10" s="24"/>
      <c r="E10" s="469">
        <v>1036.5164</v>
      </c>
      <c r="F10" s="24" t="s">
        <v>21737</v>
      </c>
      <c r="G10" s="24"/>
      <c r="H10" s="24" t="s">
        <v>21741</v>
      </c>
    </row>
    <row r="11" spans="1:8" ht="25.5">
      <c r="A11" s="24"/>
      <c r="B11" s="24" t="s">
        <v>8417</v>
      </c>
      <c r="C11" s="24"/>
      <c r="D11" s="24"/>
      <c r="E11" s="469">
        <v>587.5</v>
      </c>
      <c r="F11" s="24" t="s">
        <v>21738</v>
      </c>
      <c r="G11" s="24"/>
      <c r="H11" s="24" t="s">
        <v>21742</v>
      </c>
    </row>
    <row r="12" spans="1:8" ht="38.25">
      <c r="A12" s="24"/>
      <c r="B12" s="24" t="s">
        <v>8419</v>
      </c>
      <c r="C12" s="24"/>
      <c r="D12" s="24"/>
      <c r="E12" s="469">
        <v>498</v>
      </c>
      <c r="F12" s="24" t="s">
        <v>21739</v>
      </c>
      <c r="G12" s="24"/>
      <c r="H12" s="24" t="s">
        <v>8418</v>
      </c>
    </row>
    <row r="13" spans="1:8" ht="51">
      <c r="A13" s="24"/>
      <c r="C13" s="24"/>
      <c r="D13" s="24"/>
      <c r="E13" s="469">
        <v>3281</v>
      </c>
      <c r="F13" s="24" t="s">
        <v>21740</v>
      </c>
      <c r="G13" s="24"/>
      <c r="H13" s="24" t="s">
        <v>21743</v>
      </c>
    </row>
    <row r="14" spans="1:8">
      <c r="A14" s="326"/>
      <c r="B14" s="326" t="s">
        <v>383</v>
      </c>
      <c r="C14" s="326">
        <v>1</v>
      </c>
      <c r="D14" s="326"/>
      <c r="E14" s="456">
        <f>E9</f>
        <v>5403.0164000000004</v>
      </c>
      <c r="F14" s="326"/>
      <c r="G14" s="326"/>
      <c r="H14" s="326"/>
    </row>
    <row r="15" spans="1:8" ht="76.5">
      <c r="A15" s="24">
        <v>2</v>
      </c>
      <c r="B15" s="24" t="s">
        <v>8420</v>
      </c>
      <c r="C15" s="24" t="s">
        <v>360</v>
      </c>
      <c r="D15" s="6"/>
      <c r="E15" s="268">
        <v>7007</v>
      </c>
      <c r="F15" s="24" t="s">
        <v>8421</v>
      </c>
      <c r="G15" s="24" t="s">
        <v>8422</v>
      </c>
      <c r="H15" s="24" t="s">
        <v>21744</v>
      </c>
    </row>
    <row r="16" spans="1:8">
      <c r="A16" s="326"/>
      <c r="B16" s="326" t="s">
        <v>384</v>
      </c>
      <c r="C16" s="326">
        <v>1</v>
      </c>
      <c r="D16" s="457"/>
      <c r="E16" s="456">
        <f>SUM(E15)</f>
        <v>7007</v>
      </c>
      <c r="F16" s="326"/>
      <c r="G16" s="326"/>
      <c r="H16" s="326"/>
    </row>
    <row r="17" spans="1:8" ht="127.5">
      <c r="A17" s="24">
        <v>3</v>
      </c>
      <c r="B17" s="24" t="s">
        <v>8423</v>
      </c>
      <c r="C17" s="24" t="s">
        <v>6921</v>
      </c>
      <c r="D17" s="6" t="s">
        <v>366</v>
      </c>
      <c r="E17" s="268">
        <v>1065</v>
      </c>
      <c r="F17" s="24" t="s">
        <v>21745</v>
      </c>
      <c r="G17" s="24" t="s">
        <v>21746</v>
      </c>
      <c r="H17" s="24" t="s">
        <v>21747</v>
      </c>
    </row>
    <row r="18" spans="1:8">
      <c r="A18" s="327"/>
      <c r="B18" s="327" t="s">
        <v>365</v>
      </c>
      <c r="C18" s="327">
        <v>1</v>
      </c>
      <c r="D18" s="331"/>
      <c r="E18" s="458">
        <f>SUM(E17)</f>
        <v>1065</v>
      </c>
      <c r="F18" s="327"/>
      <c r="G18" s="327"/>
      <c r="H18" s="327"/>
    </row>
    <row r="19" spans="1:8" ht="25.5">
      <c r="A19" s="326"/>
      <c r="B19" s="326" t="s">
        <v>464</v>
      </c>
      <c r="C19" s="326">
        <f>C18</f>
        <v>1</v>
      </c>
      <c r="D19" s="457"/>
      <c r="E19" s="456">
        <f>E18</f>
        <v>1065</v>
      </c>
      <c r="F19" s="326"/>
      <c r="G19" s="326"/>
      <c r="H19" s="326"/>
    </row>
    <row r="20" spans="1:8" ht="165.75">
      <c r="A20" s="24">
        <v>4</v>
      </c>
      <c r="B20" s="24" t="s">
        <v>8424</v>
      </c>
      <c r="C20" s="24" t="s">
        <v>373</v>
      </c>
      <c r="D20" s="24" t="s">
        <v>380</v>
      </c>
      <c r="E20" s="268">
        <v>20</v>
      </c>
      <c r="F20" s="24" t="s">
        <v>8425</v>
      </c>
      <c r="G20" s="24" t="s">
        <v>21748</v>
      </c>
      <c r="H20" s="24" t="s">
        <v>21749</v>
      </c>
    </row>
    <row r="21" spans="1:8">
      <c r="A21" s="327"/>
      <c r="B21" s="327" t="s">
        <v>12073</v>
      </c>
      <c r="C21" s="327">
        <v>1</v>
      </c>
      <c r="D21" s="331"/>
      <c r="E21" s="458">
        <f>SUM(E20)</f>
        <v>20</v>
      </c>
      <c r="F21" s="327"/>
      <c r="G21" s="327"/>
      <c r="H21" s="327"/>
    </row>
    <row r="22" spans="1:8" ht="165.75">
      <c r="A22" s="24">
        <v>5</v>
      </c>
      <c r="B22" s="24" t="s">
        <v>8426</v>
      </c>
      <c r="C22" s="24" t="s">
        <v>374</v>
      </c>
      <c r="D22" s="6"/>
      <c r="E22" s="268">
        <v>100</v>
      </c>
      <c r="F22" s="24" t="s">
        <v>21750</v>
      </c>
      <c r="G22" s="24" t="s">
        <v>8427</v>
      </c>
      <c r="H22" s="24" t="s">
        <v>21751</v>
      </c>
    </row>
    <row r="23" spans="1:8">
      <c r="A23" s="327"/>
      <c r="B23" s="327" t="s">
        <v>375</v>
      </c>
      <c r="C23" s="327">
        <v>1</v>
      </c>
      <c r="D23" s="331"/>
      <c r="E23" s="458">
        <v>100</v>
      </c>
      <c r="F23" s="327"/>
      <c r="G23" s="327"/>
      <c r="H23" s="327"/>
    </row>
    <row r="24" spans="1:8" ht="25.5">
      <c r="A24" s="326"/>
      <c r="B24" s="326" t="s">
        <v>21752</v>
      </c>
      <c r="C24" s="326">
        <f>C23+C21</f>
        <v>2</v>
      </c>
      <c r="D24" s="326"/>
      <c r="E24" s="456">
        <f t="shared" ref="E24" si="0">E23+E21</f>
        <v>120</v>
      </c>
      <c r="F24" s="326"/>
      <c r="G24" s="326"/>
      <c r="H24" s="326"/>
    </row>
    <row r="25" spans="1:8" ht="76.5">
      <c r="A25" s="24">
        <v>6</v>
      </c>
      <c r="B25" s="24" t="s">
        <v>8428</v>
      </c>
      <c r="C25" s="24" t="s">
        <v>14624</v>
      </c>
      <c r="D25" s="6"/>
      <c r="E25" s="268">
        <v>86</v>
      </c>
      <c r="F25" s="24" t="s">
        <v>8429</v>
      </c>
      <c r="G25" s="24" t="s">
        <v>8430</v>
      </c>
      <c r="H25" s="24" t="s">
        <v>21753</v>
      </c>
    </row>
    <row r="26" spans="1:8" ht="76.5">
      <c r="A26" s="24">
        <v>7</v>
      </c>
      <c r="B26" s="24" t="s">
        <v>8431</v>
      </c>
      <c r="C26" s="24" t="s">
        <v>14624</v>
      </c>
      <c r="D26" s="6"/>
      <c r="E26" s="268">
        <v>50</v>
      </c>
      <c r="F26" s="24" t="s">
        <v>8432</v>
      </c>
      <c r="G26" s="24" t="s">
        <v>8433</v>
      </c>
      <c r="H26" s="24" t="s">
        <v>21753</v>
      </c>
    </row>
    <row r="27" spans="1:8" ht="25.5">
      <c r="A27" s="326"/>
      <c r="B27" s="326" t="s">
        <v>21754</v>
      </c>
      <c r="C27" s="326">
        <v>2</v>
      </c>
      <c r="D27" s="457"/>
      <c r="E27" s="456">
        <f>SUM(E25:E26)</f>
        <v>136</v>
      </c>
      <c r="F27" s="326"/>
      <c r="G27" s="326"/>
      <c r="H27" s="326"/>
    </row>
    <row r="28" spans="1:8" ht="25.5">
      <c r="A28" s="459"/>
      <c r="B28" s="329" t="s">
        <v>388</v>
      </c>
      <c r="C28" s="329">
        <f>C27+C24+C19+C16+C14</f>
        <v>7</v>
      </c>
      <c r="D28" s="329"/>
      <c r="E28" s="460">
        <f t="shared" ref="E28" si="1">E27+E24+E19+E16+E14</f>
        <v>13731.0164</v>
      </c>
      <c r="F28" s="329"/>
      <c r="G28" s="329"/>
      <c r="H28" s="329"/>
    </row>
    <row r="29" spans="1:8">
      <c r="A29" s="461" t="s">
        <v>8434</v>
      </c>
      <c r="B29" s="462"/>
      <c r="C29" s="462"/>
      <c r="D29" s="462"/>
      <c r="E29" s="462"/>
      <c r="F29" s="462"/>
      <c r="G29" s="462"/>
      <c r="H29" s="463"/>
    </row>
    <row r="30" spans="1:8" ht="114.75">
      <c r="A30" s="24">
        <v>8</v>
      </c>
      <c r="B30" s="24" t="s">
        <v>8435</v>
      </c>
      <c r="C30" s="24" t="s">
        <v>389</v>
      </c>
      <c r="D30" s="6"/>
      <c r="E30" s="268">
        <v>14011</v>
      </c>
      <c r="F30" s="24" t="s">
        <v>8436</v>
      </c>
      <c r="G30" s="24" t="s">
        <v>21755</v>
      </c>
      <c r="H30" s="24" t="s">
        <v>21756</v>
      </c>
    </row>
    <row r="31" spans="1:8">
      <c r="A31" s="326"/>
      <c r="B31" s="326" t="s">
        <v>390</v>
      </c>
      <c r="C31" s="326">
        <v>1</v>
      </c>
      <c r="D31" s="457"/>
      <c r="E31" s="456">
        <f>SUM(E30)</f>
        <v>14011</v>
      </c>
      <c r="F31" s="326"/>
      <c r="G31" s="326"/>
      <c r="H31" s="326"/>
    </row>
    <row r="32" spans="1:8" ht="38.25">
      <c r="A32" s="24">
        <v>9</v>
      </c>
      <c r="B32" s="24" t="s">
        <v>8437</v>
      </c>
      <c r="C32" s="24" t="s">
        <v>6921</v>
      </c>
      <c r="D32" s="24" t="s">
        <v>362</v>
      </c>
      <c r="E32" s="268">
        <v>598</v>
      </c>
      <c r="F32" s="24" t="s">
        <v>8438</v>
      </c>
      <c r="G32" s="24" t="s">
        <v>8439</v>
      </c>
      <c r="H32" s="24" t="s">
        <v>21757</v>
      </c>
    </row>
    <row r="33" spans="1:8" ht="153">
      <c r="A33" s="24">
        <v>10</v>
      </c>
      <c r="B33" s="24" t="s">
        <v>8440</v>
      </c>
      <c r="C33" s="24" t="s">
        <v>6921</v>
      </c>
      <c r="D33" s="24" t="s">
        <v>362</v>
      </c>
      <c r="E33" s="268">
        <v>23.8</v>
      </c>
      <c r="F33" s="24" t="s">
        <v>21759</v>
      </c>
      <c r="G33" s="24" t="s">
        <v>21759</v>
      </c>
      <c r="H33" s="24" t="s">
        <v>21758</v>
      </c>
    </row>
    <row r="34" spans="1:8" ht="25.5">
      <c r="A34" s="24">
        <v>11</v>
      </c>
      <c r="B34" s="24" t="s">
        <v>8442</v>
      </c>
      <c r="C34" s="24" t="s">
        <v>6921</v>
      </c>
      <c r="D34" s="24" t="s">
        <v>362</v>
      </c>
      <c r="E34" s="268">
        <v>505.8888</v>
      </c>
      <c r="F34" s="24" t="s">
        <v>8443</v>
      </c>
      <c r="G34" s="24" t="s">
        <v>21760</v>
      </c>
      <c r="H34" s="24" t="s">
        <v>21761</v>
      </c>
    </row>
    <row r="35" spans="1:8" ht="76.5">
      <c r="A35" s="24">
        <v>12</v>
      </c>
      <c r="B35" s="24" t="s">
        <v>8444</v>
      </c>
      <c r="C35" s="24" t="s">
        <v>6921</v>
      </c>
      <c r="D35" s="24" t="s">
        <v>362</v>
      </c>
      <c r="E35" s="268">
        <v>1323</v>
      </c>
      <c r="F35" s="24" t="s">
        <v>21762</v>
      </c>
      <c r="G35" s="24" t="s">
        <v>21763</v>
      </c>
      <c r="H35" s="24" t="s">
        <v>21764</v>
      </c>
    </row>
    <row r="36" spans="1:8" ht="38.25">
      <c r="A36" s="24">
        <v>13</v>
      </c>
      <c r="B36" s="24" t="s">
        <v>8447</v>
      </c>
      <c r="C36" s="24" t="s">
        <v>6921</v>
      </c>
      <c r="D36" s="24" t="s">
        <v>362</v>
      </c>
      <c r="E36" s="268">
        <v>180</v>
      </c>
      <c r="F36" s="24" t="s">
        <v>21765</v>
      </c>
      <c r="G36" s="24" t="s">
        <v>8448</v>
      </c>
      <c r="H36" s="24" t="s">
        <v>21766</v>
      </c>
    </row>
    <row r="37" spans="1:8" ht="76.5">
      <c r="A37" s="24">
        <v>14</v>
      </c>
      <c r="B37" s="24" t="s">
        <v>8449</v>
      </c>
      <c r="C37" s="24" t="s">
        <v>6921</v>
      </c>
      <c r="D37" s="24" t="s">
        <v>362</v>
      </c>
      <c r="E37" s="268">
        <v>8</v>
      </c>
      <c r="F37" s="24" t="s">
        <v>8450</v>
      </c>
      <c r="G37" s="24" t="s">
        <v>8446</v>
      </c>
      <c r="H37" s="24" t="s">
        <v>21767</v>
      </c>
    </row>
    <row r="38" spans="1:8" ht="25.5">
      <c r="A38" s="24">
        <v>15</v>
      </c>
      <c r="B38" s="24" t="s">
        <v>8451</v>
      </c>
      <c r="C38" s="24" t="s">
        <v>6921</v>
      </c>
      <c r="D38" s="24" t="s">
        <v>362</v>
      </c>
      <c r="E38" s="268">
        <v>732</v>
      </c>
      <c r="F38" s="24" t="s">
        <v>21768</v>
      </c>
      <c r="G38" s="24" t="s">
        <v>8452</v>
      </c>
      <c r="H38" s="24" t="s">
        <v>8627</v>
      </c>
    </row>
    <row r="39" spans="1:8" ht="38.25">
      <c r="A39" s="24">
        <v>16</v>
      </c>
      <c r="B39" s="24" t="s">
        <v>8453</v>
      </c>
      <c r="C39" s="24" t="s">
        <v>6921</v>
      </c>
      <c r="D39" s="24" t="s">
        <v>362</v>
      </c>
      <c r="E39" s="268">
        <v>425.48</v>
      </c>
      <c r="F39" s="24" t="s">
        <v>21769</v>
      </c>
      <c r="G39" s="24" t="s">
        <v>21770</v>
      </c>
      <c r="H39" s="24" t="s">
        <v>8454</v>
      </c>
    </row>
    <row r="40" spans="1:8" ht="25.5">
      <c r="A40" s="24">
        <v>17</v>
      </c>
      <c r="B40" s="24" t="s">
        <v>8455</v>
      </c>
      <c r="C40" s="24" t="s">
        <v>6921</v>
      </c>
      <c r="D40" s="24" t="s">
        <v>362</v>
      </c>
      <c r="E40" s="268">
        <v>188.4</v>
      </c>
      <c r="F40" s="24" t="s">
        <v>8456</v>
      </c>
      <c r="G40" s="24" t="s">
        <v>8457</v>
      </c>
      <c r="H40" s="24" t="s">
        <v>8458</v>
      </c>
    </row>
    <row r="41" spans="1:8" ht="25.5">
      <c r="A41" s="24">
        <v>18</v>
      </c>
      <c r="B41" s="24" t="s">
        <v>8459</v>
      </c>
      <c r="C41" s="24" t="s">
        <v>6921</v>
      </c>
      <c r="D41" s="24" t="s">
        <v>362</v>
      </c>
      <c r="E41" s="268">
        <v>108.5</v>
      </c>
      <c r="F41" s="24" t="s">
        <v>8456</v>
      </c>
      <c r="G41" s="24" t="s">
        <v>21771</v>
      </c>
      <c r="H41" s="24" t="s">
        <v>8460</v>
      </c>
    </row>
    <row r="42" spans="1:8" ht="38.25">
      <c r="A42" s="24">
        <v>19</v>
      </c>
      <c r="B42" s="24" t="s">
        <v>8461</v>
      </c>
      <c r="C42" s="24" t="s">
        <v>6921</v>
      </c>
      <c r="D42" s="24" t="s">
        <v>362</v>
      </c>
      <c r="E42" s="268">
        <v>208</v>
      </c>
      <c r="F42" s="24" t="s">
        <v>8462</v>
      </c>
      <c r="G42" s="24" t="s">
        <v>21772</v>
      </c>
      <c r="H42" s="24" t="s">
        <v>8463</v>
      </c>
    </row>
    <row r="43" spans="1:8" ht="25.5">
      <c r="A43" s="24">
        <v>20</v>
      </c>
      <c r="B43" s="24" t="s">
        <v>8464</v>
      </c>
      <c r="C43" s="24" t="s">
        <v>6921</v>
      </c>
      <c r="D43" s="24" t="s">
        <v>362</v>
      </c>
      <c r="E43" s="268">
        <v>312</v>
      </c>
      <c r="F43" s="24" t="s">
        <v>21773</v>
      </c>
      <c r="G43" s="24" t="s">
        <v>21774</v>
      </c>
      <c r="H43" s="24" t="s">
        <v>8465</v>
      </c>
    </row>
    <row r="44" spans="1:8" ht="38.25">
      <c r="A44" s="24">
        <v>21</v>
      </c>
      <c r="B44" s="24" t="s">
        <v>8466</v>
      </c>
      <c r="C44" s="24" t="s">
        <v>6921</v>
      </c>
      <c r="D44" s="24" t="s">
        <v>362</v>
      </c>
      <c r="E44" s="268">
        <v>225.5</v>
      </c>
      <c r="F44" s="24" t="s">
        <v>21775</v>
      </c>
      <c r="G44" s="24" t="s">
        <v>21776</v>
      </c>
      <c r="H44" s="24" t="s">
        <v>8467</v>
      </c>
    </row>
    <row r="45" spans="1:8" ht="38.25">
      <c r="A45" s="24">
        <v>22</v>
      </c>
      <c r="B45" s="24" t="s">
        <v>8468</v>
      </c>
      <c r="C45" s="24" t="s">
        <v>6921</v>
      </c>
      <c r="D45" s="24" t="s">
        <v>362</v>
      </c>
      <c r="E45" s="268">
        <v>141.19999999999999</v>
      </c>
      <c r="F45" s="24" t="s">
        <v>21777</v>
      </c>
      <c r="G45" s="24" t="s">
        <v>21778</v>
      </c>
      <c r="H45" s="24" t="s">
        <v>8469</v>
      </c>
    </row>
    <row r="46" spans="1:8" ht="25.5">
      <c r="A46" s="24">
        <v>23</v>
      </c>
      <c r="B46" s="24" t="s">
        <v>8470</v>
      </c>
      <c r="C46" s="24" t="s">
        <v>6921</v>
      </c>
      <c r="D46" s="24" t="s">
        <v>362</v>
      </c>
      <c r="E46" s="268">
        <v>515.46259999999995</v>
      </c>
      <c r="F46" s="24" t="s">
        <v>8471</v>
      </c>
      <c r="G46" s="24" t="s">
        <v>21779</v>
      </c>
      <c r="H46" s="24" t="s">
        <v>8472</v>
      </c>
    </row>
    <row r="47" spans="1:8" ht="25.5">
      <c r="A47" s="24">
        <v>24</v>
      </c>
      <c r="B47" s="24" t="s">
        <v>8473</v>
      </c>
      <c r="C47" s="24" t="s">
        <v>6921</v>
      </c>
      <c r="D47" s="24" t="s">
        <v>362</v>
      </c>
      <c r="E47" s="268">
        <v>298.49549999999999</v>
      </c>
      <c r="F47" s="24" t="s">
        <v>8474</v>
      </c>
      <c r="G47" s="24" t="s">
        <v>21780</v>
      </c>
      <c r="H47" s="24" t="s">
        <v>8475</v>
      </c>
    </row>
    <row r="48" spans="1:8" ht="25.5">
      <c r="A48" s="24">
        <v>25</v>
      </c>
      <c r="B48" s="24" t="s">
        <v>22394</v>
      </c>
      <c r="C48" s="24" t="s">
        <v>6921</v>
      </c>
      <c r="D48" s="24" t="s">
        <v>362</v>
      </c>
      <c r="E48" s="268">
        <v>20</v>
      </c>
      <c r="F48" s="24" t="s">
        <v>22423</v>
      </c>
      <c r="G48" s="24" t="s">
        <v>22424</v>
      </c>
      <c r="H48" s="24" t="s">
        <v>22395</v>
      </c>
    </row>
    <row r="49" spans="1:8" ht="25.5">
      <c r="A49" s="24">
        <v>26</v>
      </c>
      <c r="B49" s="24" t="s">
        <v>22396</v>
      </c>
      <c r="C49" s="24" t="s">
        <v>6921</v>
      </c>
      <c r="D49" s="24" t="s">
        <v>362</v>
      </c>
      <c r="E49" s="268">
        <v>102.96559999999999</v>
      </c>
      <c r="F49" s="24" t="s">
        <v>22425</v>
      </c>
      <c r="G49" s="24" t="s">
        <v>22426</v>
      </c>
      <c r="H49" s="24" t="s">
        <v>22397</v>
      </c>
    </row>
    <row r="50" spans="1:8" ht="25.5">
      <c r="A50" s="24">
        <v>27</v>
      </c>
      <c r="B50" s="24" t="s">
        <v>22398</v>
      </c>
      <c r="C50" s="24" t="s">
        <v>6921</v>
      </c>
      <c r="D50" s="24" t="s">
        <v>362</v>
      </c>
      <c r="E50" s="268">
        <v>219.3023</v>
      </c>
      <c r="F50" s="24" t="s">
        <v>22434</v>
      </c>
      <c r="G50" s="24" t="s">
        <v>22435</v>
      </c>
      <c r="H50" s="24" t="s">
        <v>22400</v>
      </c>
    </row>
    <row r="51" spans="1:8" ht="25.5">
      <c r="A51" s="24">
        <v>28</v>
      </c>
      <c r="B51" s="24" t="s">
        <v>22401</v>
      </c>
      <c r="C51" s="24" t="s">
        <v>6921</v>
      </c>
      <c r="D51" s="24" t="s">
        <v>362</v>
      </c>
      <c r="E51" s="268">
        <v>142.96</v>
      </c>
      <c r="F51" s="24" t="s">
        <v>22415</v>
      </c>
      <c r="G51" s="24" t="s">
        <v>22416</v>
      </c>
      <c r="H51" s="24" t="s">
        <v>22402</v>
      </c>
    </row>
    <row r="52" spans="1:8" ht="25.5">
      <c r="A52" s="24">
        <v>29</v>
      </c>
      <c r="B52" s="24" t="s">
        <v>22403</v>
      </c>
      <c r="C52" s="24" t="s">
        <v>6921</v>
      </c>
      <c r="D52" s="24" t="s">
        <v>362</v>
      </c>
      <c r="E52" s="268">
        <v>209.8</v>
      </c>
      <c r="F52" s="24" t="s">
        <v>22414</v>
      </c>
      <c r="G52" s="24" t="s">
        <v>22417</v>
      </c>
      <c r="H52" s="24" t="s">
        <v>22404</v>
      </c>
    </row>
    <row r="53" spans="1:8" ht="25.5">
      <c r="A53" s="24">
        <v>30</v>
      </c>
      <c r="B53" s="24" t="s">
        <v>22405</v>
      </c>
      <c r="C53" s="24" t="s">
        <v>6921</v>
      </c>
      <c r="D53" s="24" t="s">
        <v>362</v>
      </c>
      <c r="E53" s="268">
        <v>134.67150000000001</v>
      </c>
      <c r="F53" s="24" t="s">
        <v>22414</v>
      </c>
      <c r="G53" s="24" t="s">
        <v>22417</v>
      </c>
      <c r="H53" s="24" t="s">
        <v>22406</v>
      </c>
    </row>
    <row r="54" spans="1:8" ht="25.5">
      <c r="A54" s="24">
        <v>31</v>
      </c>
      <c r="B54" s="24" t="s">
        <v>22407</v>
      </c>
      <c r="C54" s="24" t="s">
        <v>6921</v>
      </c>
      <c r="D54" s="24" t="s">
        <v>362</v>
      </c>
      <c r="E54" s="268">
        <v>47</v>
      </c>
      <c r="F54" s="24" t="s">
        <v>22436</v>
      </c>
      <c r="G54" s="24" t="s">
        <v>22437</v>
      </c>
      <c r="H54" s="24" t="s">
        <v>22408</v>
      </c>
    </row>
    <row r="55" spans="1:8" ht="25.5">
      <c r="A55" s="24">
        <v>32</v>
      </c>
      <c r="B55" s="24" t="s">
        <v>22409</v>
      </c>
      <c r="C55" s="24" t="s">
        <v>6921</v>
      </c>
      <c r="D55" s="24" t="s">
        <v>362</v>
      </c>
      <c r="E55" s="268">
        <v>598</v>
      </c>
      <c r="F55" s="24" t="s">
        <v>22420</v>
      </c>
      <c r="G55" s="24" t="s">
        <v>22421</v>
      </c>
      <c r="H55" s="24" t="s">
        <v>22410</v>
      </c>
    </row>
    <row r="56" spans="1:8" ht="25.5">
      <c r="A56" s="24">
        <v>33</v>
      </c>
      <c r="B56" s="24" t="s">
        <v>22411</v>
      </c>
      <c r="C56" s="24" t="s">
        <v>6921</v>
      </c>
      <c r="D56" s="24" t="s">
        <v>362</v>
      </c>
      <c r="E56" s="268">
        <v>204.03880000000001</v>
      </c>
      <c r="F56" s="24" t="s">
        <v>22430</v>
      </c>
      <c r="G56" s="24" t="s">
        <v>22431</v>
      </c>
      <c r="H56" s="24" t="s">
        <v>22399</v>
      </c>
    </row>
    <row r="57" spans="1:8">
      <c r="A57" s="327"/>
      <c r="B57" s="327" t="s">
        <v>363</v>
      </c>
      <c r="C57" s="327">
        <v>25</v>
      </c>
      <c r="D57" s="331"/>
      <c r="E57" s="458">
        <f>SUM(E32:E56)</f>
        <v>7472.4651000000003</v>
      </c>
      <c r="F57" s="327"/>
      <c r="G57" s="327"/>
      <c r="H57" s="327"/>
    </row>
    <row r="58" spans="1:8" ht="63.75">
      <c r="A58" s="24">
        <v>25</v>
      </c>
      <c r="B58" s="24" t="s">
        <v>1785</v>
      </c>
      <c r="C58" s="24" t="s">
        <v>6921</v>
      </c>
      <c r="D58" s="24" t="s">
        <v>1403</v>
      </c>
      <c r="E58" s="268">
        <v>1500</v>
      </c>
      <c r="F58" s="24" t="s">
        <v>8476</v>
      </c>
      <c r="G58" s="24" t="s">
        <v>21781</v>
      </c>
      <c r="H58" s="24" t="s">
        <v>8645</v>
      </c>
    </row>
    <row r="59" spans="1:8" ht="51">
      <c r="A59" s="24">
        <v>26</v>
      </c>
      <c r="B59" s="24" t="s">
        <v>8477</v>
      </c>
      <c r="C59" s="24" t="s">
        <v>6921</v>
      </c>
      <c r="D59" s="24" t="s">
        <v>1403</v>
      </c>
      <c r="E59" s="268">
        <v>1500</v>
      </c>
      <c r="F59" s="24" t="s">
        <v>8478</v>
      </c>
      <c r="G59" s="24" t="s">
        <v>21782</v>
      </c>
      <c r="H59" s="24" t="s">
        <v>8645</v>
      </c>
    </row>
    <row r="60" spans="1:8" ht="51">
      <c r="A60" s="24">
        <v>27</v>
      </c>
      <c r="B60" s="24" t="s">
        <v>8479</v>
      </c>
      <c r="C60" s="24" t="s">
        <v>6921</v>
      </c>
      <c r="D60" s="24" t="s">
        <v>1403</v>
      </c>
      <c r="E60" s="268">
        <v>5000</v>
      </c>
      <c r="F60" s="24" t="s">
        <v>8480</v>
      </c>
      <c r="G60" s="24" t="s">
        <v>21783</v>
      </c>
      <c r="H60" s="24" t="s">
        <v>8645</v>
      </c>
    </row>
    <row r="61" spans="1:8" ht="38.25">
      <c r="A61" s="24">
        <v>28</v>
      </c>
      <c r="B61" s="24" t="s">
        <v>8481</v>
      </c>
      <c r="C61" s="24" t="s">
        <v>6921</v>
      </c>
      <c r="D61" s="24" t="s">
        <v>1403</v>
      </c>
      <c r="E61" s="268">
        <v>3174</v>
      </c>
      <c r="F61" s="24" t="s">
        <v>21784</v>
      </c>
      <c r="G61" s="24" t="s">
        <v>21785</v>
      </c>
      <c r="H61" s="24" t="s">
        <v>8482</v>
      </c>
    </row>
    <row r="62" spans="1:8" ht="38.25">
      <c r="A62" s="24">
        <v>29</v>
      </c>
      <c r="B62" s="24" t="s">
        <v>8483</v>
      </c>
      <c r="C62" s="24" t="s">
        <v>6921</v>
      </c>
      <c r="D62" s="24" t="s">
        <v>1403</v>
      </c>
      <c r="E62" s="268">
        <v>483.8</v>
      </c>
      <c r="F62" s="24" t="s">
        <v>8484</v>
      </c>
      <c r="G62" s="24" t="s">
        <v>21786</v>
      </c>
      <c r="H62" s="24" t="s">
        <v>21787</v>
      </c>
    </row>
    <row r="63" spans="1:8" ht="102">
      <c r="A63" s="24">
        <v>30</v>
      </c>
      <c r="B63" s="24" t="s">
        <v>8485</v>
      </c>
      <c r="C63" s="24" t="s">
        <v>6921</v>
      </c>
      <c r="D63" s="24" t="s">
        <v>1403</v>
      </c>
      <c r="E63" s="268">
        <v>3074.5754000000002</v>
      </c>
      <c r="F63" s="24" t="s">
        <v>21788</v>
      </c>
      <c r="G63" s="24" t="s">
        <v>21789</v>
      </c>
      <c r="H63" s="24" t="s">
        <v>22381</v>
      </c>
    </row>
    <row r="64" spans="1:8" ht="63.75">
      <c r="A64" s="24">
        <v>31</v>
      </c>
      <c r="B64" s="24" t="s">
        <v>8486</v>
      </c>
      <c r="C64" s="24" t="s">
        <v>6921</v>
      </c>
      <c r="D64" s="24" t="s">
        <v>1403</v>
      </c>
      <c r="E64" s="268">
        <v>5346</v>
      </c>
      <c r="F64" s="24" t="s">
        <v>8487</v>
      </c>
      <c r="G64" s="24" t="s">
        <v>21790</v>
      </c>
      <c r="H64" s="24" t="s">
        <v>21791</v>
      </c>
    </row>
    <row r="65" spans="1:8" ht="51">
      <c r="A65" s="24">
        <v>32</v>
      </c>
      <c r="B65" s="24" t="s">
        <v>8488</v>
      </c>
      <c r="C65" s="24" t="s">
        <v>6921</v>
      </c>
      <c r="D65" s="24" t="s">
        <v>1403</v>
      </c>
      <c r="E65" s="268">
        <v>797.3</v>
      </c>
      <c r="F65" s="24" t="s">
        <v>8489</v>
      </c>
      <c r="G65" s="24" t="s">
        <v>21792</v>
      </c>
      <c r="H65" s="24" t="s">
        <v>21791</v>
      </c>
    </row>
    <row r="66" spans="1:8" ht="51">
      <c r="A66" s="24">
        <v>33</v>
      </c>
      <c r="B66" s="24" t="s">
        <v>8490</v>
      </c>
      <c r="C66" s="24" t="s">
        <v>6921</v>
      </c>
      <c r="D66" s="24" t="s">
        <v>1403</v>
      </c>
      <c r="E66" s="268">
        <v>2848.35</v>
      </c>
      <c r="F66" s="24" t="s">
        <v>21795</v>
      </c>
      <c r="G66" s="24" t="s">
        <v>21793</v>
      </c>
      <c r="H66" s="24" t="s">
        <v>21794</v>
      </c>
    </row>
    <row r="67" spans="1:8" ht="51">
      <c r="A67" s="24">
        <v>34</v>
      </c>
      <c r="B67" s="24" t="s">
        <v>8492</v>
      </c>
      <c r="C67" s="24" t="s">
        <v>6921</v>
      </c>
      <c r="D67" s="24" t="s">
        <v>1403</v>
      </c>
      <c r="E67" s="268">
        <v>730</v>
      </c>
      <c r="F67" s="24" t="s">
        <v>21798</v>
      </c>
      <c r="G67" s="24" t="s">
        <v>21796</v>
      </c>
      <c r="H67" s="24" t="s">
        <v>21797</v>
      </c>
    </row>
    <row r="68" spans="1:8" ht="38.25">
      <c r="A68" s="24">
        <v>35</v>
      </c>
      <c r="B68" s="24" t="s">
        <v>8493</v>
      </c>
      <c r="C68" s="24" t="s">
        <v>6921</v>
      </c>
      <c r="D68" s="24" t="s">
        <v>1403</v>
      </c>
      <c r="E68" s="268">
        <v>111</v>
      </c>
      <c r="F68" s="24" t="s">
        <v>8494</v>
      </c>
      <c r="G68" s="24" t="s">
        <v>21799</v>
      </c>
      <c r="H68" s="24" t="s">
        <v>21766</v>
      </c>
    </row>
    <row r="69" spans="1:8" ht="38.25">
      <c r="A69" s="24">
        <v>36</v>
      </c>
      <c r="B69" s="24" t="s">
        <v>8496</v>
      </c>
      <c r="C69" s="24" t="s">
        <v>6921</v>
      </c>
      <c r="D69" s="24" t="s">
        <v>1403</v>
      </c>
      <c r="E69" s="268">
        <v>3880</v>
      </c>
      <c r="F69" s="24" t="s">
        <v>21802</v>
      </c>
      <c r="G69" s="24" t="s">
        <v>21801</v>
      </c>
      <c r="H69" s="24" t="s">
        <v>21800</v>
      </c>
    </row>
    <row r="70" spans="1:8" ht="51">
      <c r="A70" s="24">
        <v>37</v>
      </c>
      <c r="B70" s="24" t="s">
        <v>8498</v>
      </c>
      <c r="C70" s="24" t="s">
        <v>6921</v>
      </c>
      <c r="D70" s="24" t="s">
        <v>1403</v>
      </c>
      <c r="E70" s="268">
        <v>3316</v>
      </c>
      <c r="F70" s="24" t="s">
        <v>21803</v>
      </c>
      <c r="G70" s="24" t="s">
        <v>21804</v>
      </c>
      <c r="H70" s="24" t="s">
        <v>8627</v>
      </c>
    </row>
    <row r="71" spans="1:8" ht="51">
      <c r="A71" s="24">
        <v>38</v>
      </c>
      <c r="B71" s="24" t="s">
        <v>8500</v>
      </c>
      <c r="C71" s="24" t="s">
        <v>6921</v>
      </c>
      <c r="D71" s="24" t="s">
        <v>1403</v>
      </c>
      <c r="E71" s="268">
        <v>312</v>
      </c>
      <c r="F71" s="24" t="s">
        <v>21805</v>
      </c>
      <c r="G71" s="24" t="s">
        <v>21806</v>
      </c>
      <c r="H71" s="24" t="s">
        <v>8502</v>
      </c>
    </row>
    <row r="72" spans="1:8" ht="51">
      <c r="A72" s="24">
        <v>39</v>
      </c>
      <c r="B72" s="24" t="s">
        <v>8503</v>
      </c>
      <c r="C72" s="24" t="s">
        <v>6921</v>
      </c>
      <c r="D72" s="24" t="s">
        <v>1403</v>
      </c>
      <c r="E72" s="268">
        <v>162.19999999999999</v>
      </c>
      <c r="F72" s="24" t="s">
        <v>21807</v>
      </c>
      <c r="G72" s="24" t="s">
        <v>21806</v>
      </c>
      <c r="H72" s="24" t="s">
        <v>8504</v>
      </c>
    </row>
    <row r="73" spans="1:8" ht="76.5">
      <c r="A73" s="24">
        <v>40</v>
      </c>
      <c r="B73" s="24" t="s">
        <v>8505</v>
      </c>
      <c r="C73" s="24" t="s">
        <v>6921</v>
      </c>
      <c r="D73" s="24" t="s">
        <v>1403</v>
      </c>
      <c r="E73" s="268">
        <v>1.2</v>
      </c>
      <c r="F73" s="24" t="s">
        <v>21808</v>
      </c>
      <c r="G73" s="24" t="s">
        <v>21810</v>
      </c>
      <c r="H73" s="24" t="s">
        <v>21809</v>
      </c>
    </row>
    <row r="74" spans="1:8" ht="51">
      <c r="A74" s="24">
        <v>41</v>
      </c>
      <c r="B74" s="24" t="s">
        <v>8506</v>
      </c>
      <c r="C74" s="24" t="s">
        <v>6921</v>
      </c>
      <c r="D74" s="24" t="s">
        <v>1403</v>
      </c>
      <c r="E74" s="268">
        <v>2205</v>
      </c>
      <c r="F74" s="24" t="s">
        <v>21811</v>
      </c>
      <c r="G74" s="24" t="s">
        <v>8452</v>
      </c>
      <c r="H74" s="24" t="s">
        <v>8497</v>
      </c>
    </row>
    <row r="75" spans="1:8">
      <c r="A75" s="464"/>
      <c r="B75" s="327" t="s">
        <v>4370</v>
      </c>
      <c r="C75" s="327">
        <v>17</v>
      </c>
      <c r="D75" s="331"/>
      <c r="E75" s="458">
        <f>SUM(E58:E74)</f>
        <v>34441.425399999993</v>
      </c>
      <c r="F75" s="327"/>
      <c r="G75" s="327"/>
      <c r="H75" s="327"/>
    </row>
    <row r="76" spans="1:8" ht="25.5">
      <c r="A76" s="24">
        <v>42</v>
      </c>
      <c r="B76" s="24" t="s">
        <v>8507</v>
      </c>
      <c r="C76" s="24" t="s">
        <v>361</v>
      </c>
      <c r="D76" s="24" t="s">
        <v>366</v>
      </c>
      <c r="E76" s="268">
        <v>795</v>
      </c>
      <c r="F76" s="24" t="s">
        <v>21812</v>
      </c>
      <c r="G76" s="24" t="s">
        <v>21813</v>
      </c>
      <c r="H76" s="24" t="s">
        <v>8508</v>
      </c>
    </row>
    <row r="77" spans="1:8" ht="25.5">
      <c r="A77" s="24">
        <v>43</v>
      </c>
      <c r="B77" s="24" t="s">
        <v>8509</v>
      </c>
      <c r="C77" s="24" t="s">
        <v>361</v>
      </c>
      <c r="D77" s="24" t="s">
        <v>366</v>
      </c>
      <c r="E77" s="268">
        <v>64</v>
      </c>
      <c r="F77" s="24" t="s">
        <v>8510</v>
      </c>
      <c r="G77" s="24" t="s">
        <v>8510</v>
      </c>
      <c r="H77" s="24" t="s">
        <v>8441</v>
      </c>
    </row>
    <row r="78" spans="1:8" ht="25.5">
      <c r="A78" s="24">
        <v>44</v>
      </c>
      <c r="B78" s="24" t="s">
        <v>8511</v>
      </c>
      <c r="C78" s="24" t="s">
        <v>361</v>
      </c>
      <c r="D78" s="24" t="s">
        <v>366</v>
      </c>
      <c r="E78" s="268">
        <v>107.1</v>
      </c>
      <c r="F78" s="24" t="s">
        <v>21814</v>
      </c>
      <c r="G78" s="24" t="s">
        <v>8512</v>
      </c>
      <c r="H78" s="24" t="s">
        <v>21815</v>
      </c>
    </row>
    <row r="79" spans="1:8" ht="38.25">
      <c r="A79" s="24">
        <v>45</v>
      </c>
      <c r="B79" s="24" t="s">
        <v>8513</v>
      </c>
      <c r="C79" s="24" t="s">
        <v>361</v>
      </c>
      <c r="D79" s="24" t="s">
        <v>366</v>
      </c>
      <c r="E79" s="268">
        <v>271</v>
      </c>
      <c r="F79" s="24" t="s">
        <v>21816</v>
      </c>
      <c r="G79" s="24" t="s">
        <v>21817</v>
      </c>
      <c r="H79" s="24" t="s">
        <v>21818</v>
      </c>
    </row>
    <row r="80" spans="1:8" ht="25.5">
      <c r="A80" s="24">
        <v>46</v>
      </c>
      <c r="B80" s="24" t="s">
        <v>8514</v>
      </c>
      <c r="C80" s="24" t="s">
        <v>361</v>
      </c>
      <c r="D80" s="24" t="s">
        <v>366</v>
      </c>
      <c r="E80" s="268">
        <v>355</v>
      </c>
      <c r="F80" s="24" t="s">
        <v>21819</v>
      </c>
      <c r="G80" s="24" t="s">
        <v>21820</v>
      </c>
      <c r="H80" s="24" t="s">
        <v>8515</v>
      </c>
    </row>
    <row r="81" spans="1:8" ht="38.25">
      <c r="A81" s="24">
        <v>47</v>
      </c>
      <c r="B81" s="24" t="s">
        <v>8516</v>
      </c>
      <c r="C81" s="24" t="s">
        <v>361</v>
      </c>
      <c r="D81" s="24" t="s">
        <v>366</v>
      </c>
      <c r="E81" s="268">
        <v>693</v>
      </c>
      <c r="F81" s="24" t="s">
        <v>21821</v>
      </c>
      <c r="G81" s="24" t="s">
        <v>21822</v>
      </c>
      <c r="H81" s="24" t="s">
        <v>8517</v>
      </c>
    </row>
    <row r="82" spans="1:8" ht="38.25">
      <c r="A82" s="24">
        <v>48</v>
      </c>
      <c r="B82" s="24" t="s">
        <v>8518</v>
      </c>
      <c r="C82" s="24" t="s">
        <v>361</v>
      </c>
      <c r="D82" s="24" t="s">
        <v>366</v>
      </c>
      <c r="E82" s="268">
        <v>30</v>
      </c>
      <c r="F82" s="24" t="s">
        <v>21823</v>
      </c>
      <c r="G82" s="24" t="s">
        <v>21824</v>
      </c>
      <c r="H82" s="24" t="s">
        <v>21825</v>
      </c>
    </row>
    <row r="83" spans="1:8" ht="38.25">
      <c r="A83" s="24">
        <v>49</v>
      </c>
      <c r="B83" s="24" t="s">
        <v>8519</v>
      </c>
      <c r="C83" s="24" t="s">
        <v>361</v>
      </c>
      <c r="D83" s="24" t="s">
        <v>366</v>
      </c>
      <c r="E83" s="268">
        <v>252.66829999999999</v>
      </c>
      <c r="F83" s="24" t="s">
        <v>21827</v>
      </c>
      <c r="G83" s="24" t="s">
        <v>21826</v>
      </c>
      <c r="H83" s="24" t="s">
        <v>8520</v>
      </c>
    </row>
    <row r="84" spans="1:8" ht="38.25">
      <c r="A84" s="24">
        <v>50</v>
      </c>
      <c r="B84" s="24" t="s">
        <v>8521</v>
      </c>
      <c r="C84" s="24" t="s">
        <v>361</v>
      </c>
      <c r="D84" s="24" t="s">
        <v>366</v>
      </c>
      <c r="E84" s="268">
        <v>83.720600000000005</v>
      </c>
      <c r="F84" s="24" t="s">
        <v>21829</v>
      </c>
      <c r="G84" s="24" t="s">
        <v>21828</v>
      </c>
      <c r="H84" s="24" t="s">
        <v>8522</v>
      </c>
    </row>
    <row r="85" spans="1:8" ht="38.25">
      <c r="A85" s="24">
        <v>51</v>
      </c>
      <c r="B85" s="24" t="s">
        <v>8523</v>
      </c>
      <c r="C85" s="24" t="s">
        <v>361</v>
      </c>
      <c r="D85" s="24" t="s">
        <v>366</v>
      </c>
      <c r="E85" s="268">
        <v>180.5</v>
      </c>
      <c r="F85" s="24" t="s">
        <v>21829</v>
      </c>
      <c r="G85" s="24" t="s">
        <v>21830</v>
      </c>
      <c r="H85" s="24" t="s">
        <v>8445</v>
      </c>
    </row>
    <row r="86" spans="1:8" ht="38.25">
      <c r="A86" s="24">
        <v>52</v>
      </c>
      <c r="B86" s="24" t="s">
        <v>8525</v>
      </c>
      <c r="C86" s="24" t="s">
        <v>361</v>
      </c>
      <c r="D86" s="24" t="s">
        <v>366</v>
      </c>
      <c r="E86" s="268">
        <v>97.188400000000001</v>
      </c>
      <c r="F86" s="24" t="s">
        <v>21831</v>
      </c>
      <c r="G86" s="24" t="s">
        <v>21832</v>
      </c>
      <c r="H86" s="24" t="s">
        <v>21833</v>
      </c>
    </row>
    <row r="87" spans="1:8" ht="51">
      <c r="A87" s="24">
        <v>53</v>
      </c>
      <c r="B87" s="24" t="s">
        <v>8526</v>
      </c>
      <c r="C87" s="24" t="s">
        <v>361</v>
      </c>
      <c r="D87" s="24" t="s">
        <v>366</v>
      </c>
      <c r="E87" s="268">
        <v>389</v>
      </c>
      <c r="F87" s="24" t="s">
        <v>21834</v>
      </c>
      <c r="G87" s="24" t="s">
        <v>21835</v>
      </c>
      <c r="H87" s="24" t="s">
        <v>21766</v>
      </c>
    </row>
    <row r="88" spans="1:8" ht="76.5">
      <c r="A88" s="24">
        <v>54</v>
      </c>
      <c r="B88" s="24" t="s">
        <v>8527</v>
      </c>
      <c r="C88" s="24" t="s">
        <v>361</v>
      </c>
      <c r="D88" s="24" t="s">
        <v>366</v>
      </c>
      <c r="E88" s="268">
        <v>137</v>
      </c>
      <c r="F88" s="24" t="s">
        <v>21837</v>
      </c>
      <c r="G88" s="24" t="s">
        <v>8501</v>
      </c>
      <c r="H88" s="24" t="s">
        <v>21836</v>
      </c>
    </row>
    <row r="89" spans="1:8" ht="76.5">
      <c r="A89" s="24">
        <v>55</v>
      </c>
      <c r="B89" s="24" t="s">
        <v>8528</v>
      </c>
      <c r="C89" s="24" t="s">
        <v>361</v>
      </c>
      <c r="D89" s="24" t="s">
        <v>366</v>
      </c>
      <c r="E89" s="268">
        <v>36</v>
      </c>
      <c r="F89" s="24" t="s">
        <v>21837</v>
      </c>
      <c r="G89" s="24" t="s">
        <v>8501</v>
      </c>
      <c r="H89" s="24" t="s">
        <v>21838</v>
      </c>
    </row>
    <row r="90" spans="1:8" ht="76.5">
      <c r="A90" s="24">
        <v>56</v>
      </c>
      <c r="B90" s="24" t="s">
        <v>8529</v>
      </c>
      <c r="C90" s="24" t="s">
        <v>361</v>
      </c>
      <c r="D90" s="24" t="s">
        <v>366</v>
      </c>
      <c r="E90" s="268">
        <v>95</v>
      </c>
      <c r="F90" s="24" t="s">
        <v>21840</v>
      </c>
      <c r="G90" s="24" t="s">
        <v>21839</v>
      </c>
      <c r="H90" s="24" t="s">
        <v>21836</v>
      </c>
    </row>
    <row r="91" spans="1:8" ht="76.5">
      <c r="A91" s="24">
        <v>57</v>
      </c>
      <c r="B91" s="24" t="s">
        <v>8530</v>
      </c>
      <c r="C91" s="24" t="s">
        <v>361</v>
      </c>
      <c r="D91" s="24" t="s">
        <v>366</v>
      </c>
      <c r="E91" s="268">
        <v>120</v>
      </c>
      <c r="F91" s="24" t="s">
        <v>21841</v>
      </c>
      <c r="G91" s="24" t="s">
        <v>8452</v>
      </c>
      <c r="H91" s="24" t="s">
        <v>21836</v>
      </c>
    </row>
    <row r="92" spans="1:8" ht="38.25">
      <c r="A92" s="24">
        <v>58</v>
      </c>
      <c r="B92" s="24" t="s">
        <v>8531</v>
      </c>
      <c r="C92" s="24" t="s">
        <v>361</v>
      </c>
      <c r="D92" s="24" t="s">
        <v>366</v>
      </c>
      <c r="E92" s="268">
        <v>215</v>
      </c>
      <c r="F92" s="24" t="s">
        <v>21843</v>
      </c>
      <c r="G92" s="24" t="s">
        <v>21842</v>
      </c>
      <c r="H92" s="24" t="s">
        <v>8532</v>
      </c>
    </row>
    <row r="93" spans="1:8" ht="25.5">
      <c r="A93" s="24">
        <v>59</v>
      </c>
      <c r="B93" s="24" t="s">
        <v>8533</v>
      </c>
      <c r="C93" s="24" t="s">
        <v>361</v>
      </c>
      <c r="D93" s="24" t="s">
        <v>366</v>
      </c>
      <c r="E93" s="268">
        <v>135.35759999999999</v>
      </c>
      <c r="F93" s="24" t="s">
        <v>21845</v>
      </c>
      <c r="G93" s="24" t="s">
        <v>21844</v>
      </c>
      <c r="H93" s="24" t="s">
        <v>8534</v>
      </c>
    </row>
    <row r="94" spans="1:8" ht="25.5">
      <c r="A94" s="24">
        <v>60</v>
      </c>
      <c r="B94" s="24" t="s">
        <v>22390</v>
      </c>
      <c r="C94" s="24" t="s">
        <v>361</v>
      </c>
      <c r="D94" s="24" t="s">
        <v>366</v>
      </c>
      <c r="E94" s="268">
        <v>308.89370000000002</v>
      </c>
      <c r="F94" s="24" t="s">
        <v>22432</v>
      </c>
      <c r="G94" s="24" t="s">
        <v>22433</v>
      </c>
      <c r="H94" s="24" t="s">
        <v>22391</v>
      </c>
    </row>
    <row r="95" spans="1:8" ht="25.5">
      <c r="A95" s="24">
        <v>61</v>
      </c>
      <c r="B95" s="24" t="s">
        <v>22392</v>
      </c>
      <c r="C95" s="24" t="s">
        <v>361</v>
      </c>
      <c r="D95" s="24" t="s">
        <v>366</v>
      </c>
      <c r="E95" s="268">
        <v>62.316400000000002</v>
      </c>
      <c r="F95" s="24" t="s">
        <v>22438</v>
      </c>
      <c r="G95" s="24" t="s">
        <v>22439</v>
      </c>
      <c r="H95" s="24" t="s">
        <v>22393</v>
      </c>
    </row>
    <row r="96" spans="1:8">
      <c r="A96" s="327"/>
      <c r="B96" s="327" t="s">
        <v>365</v>
      </c>
      <c r="C96" s="327">
        <v>20</v>
      </c>
      <c r="D96" s="331"/>
      <c r="E96" s="458">
        <f>SUM(E76:E95)</f>
        <v>4427.744999999999</v>
      </c>
      <c r="F96" s="327"/>
      <c r="G96" s="327"/>
      <c r="H96" s="327"/>
    </row>
    <row r="97" spans="1:8" ht="63.75">
      <c r="A97" s="24">
        <v>60</v>
      </c>
      <c r="B97" s="24" t="s">
        <v>22382</v>
      </c>
      <c r="C97" s="24" t="s">
        <v>6921</v>
      </c>
      <c r="D97" s="24" t="s">
        <v>726</v>
      </c>
      <c r="E97" s="268">
        <v>67.2</v>
      </c>
      <c r="F97" s="24" t="s">
        <v>8535</v>
      </c>
      <c r="G97" s="24" t="s">
        <v>21846</v>
      </c>
      <c r="H97" s="24" t="s">
        <v>22383</v>
      </c>
    </row>
    <row r="98" spans="1:8" ht="76.5">
      <c r="A98" s="24">
        <v>61</v>
      </c>
      <c r="B98" s="24" t="s">
        <v>8536</v>
      </c>
      <c r="C98" s="24" t="s">
        <v>6921</v>
      </c>
      <c r="D98" s="24" t="s">
        <v>726</v>
      </c>
      <c r="E98" s="268">
        <v>8.6</v>
      </c>
      <c r="F98" s="24" t="s">
        <v>21847</v>
      </c>
      <c r="G98" s="24" t="s">
        <v>21848</v>
      </c>
      <c r="H98" s="24" t="s">
        <v>21849</v>
      </c>
    </row>
    <row r="99" spans="1:8" ht="76.5">
      <c r="A99" s="24">
        <v>62</v>
      </c>
      <c r="B99" s="24" t="s">
        <v>26</v>
      </c>
      <c r="C99" s="24" t="s">
        <v>6921</v>
      </c>
      <c r="D99" s="24" t="s">
        <v>726</v>
      </c>
      <c r="E99" s="268">
        <v>10</v>
      </c>
      <c r="F99" s="24" t="s">
        <v>21851</v>
      </c>
      <c r="G99" s="24" t="s">
        <v>8538</v>
      </c>
      <c r="H99" s="24" t="s">
        <v>21850</v>
      </c>
    </row>
    <row r="100" spans="1:8" ht="102">
      <c r="A100" s="24">
        <v>63</v>
      </c>
      <c r="B100" s="24" t="s">
        <v>8539</v>
      </c>
      <c r="C100" s="24" t="s">
        <v>6921</v>
      </c>
      <c r="D100" s="24" t="s">
        <v>726</v>
      </c>
      <c r="E100" s="268">
        <v>4</v>
      </c>
      <c r="F100" s="24" t="s">
        <v>21853</v>
      </c>
      <c r="G100" s="24" t="s">
        <v>8430</v>
      </c>
      <c r="H100" s="24" t="s">
        <v>21852</v>
      </c>
    </row>
    <row r="101" spans="1:8">
      <c r="A101" s="464"/>
      <c r="B101" s="327" t="s">
        <v>2592</v>
      </c>
      <c r="C101" s="327">
        <v>4</v>
      </c>
      <c r="D101" s="331"/>
      <c r="E101" s="458">
        <f>SUM(E97:E100)</f>
        <v>89.8</v>
      </c>
      <c r="F101" s="327"/>
      <c r="G101" s="327"/>
      <c r="H101" s="327"/>
    </row>
    <row r="102" spans="1:8" ht="114.75">
      <c r="A102" s="24">
        <v>64</v>
      </c>
      <c r="B102" s="24" t="s">
        <v>8540</v>
      </c>
      <c r="C102" s="24" t="s">
        <v>21854</v>
      </c>
      <c r="D102" s="24" t="s">
        <v>21855</v>
      </c>
      <c r="E102" s="268">
        <v>3900</v>
      </c>
      <c r="F102" s="24" t="s">
        <v>21857</v>
      </c>
      <c r="G102" s="24" t="s">
        <v>21856</v>
      </c>
      <c r="H102" s="24" t="s">
        <v>8541</v>
      </c>
    </row>
    <row r="103" spans="1:8" ht="76.5">
      <c r="A103" s="24">
        <v>65</v>
      </c>
      <c r="B103" s="24" t="s">
        <v>8542</v>
      </c>
      <c r="C103" s="24" t="s">
        <v>21854</v>
      </c>
      <c r="D103" s="24" t="s">
        <v>21855</v>
      </c>
      <c r="E103" s="268">
        <v>393</v>
      </c>
      <c r="F103" s="24" t="s">
        <v>21858</v>
      </c>
      <c r="G103" s="24" t="s">
        <v>21859</v>
      </c>
      <c r="H103" s="24" t="s">
        <v>21860</v>
      </c>
    </row>
    <row r="104" spans="1:8">
      <c r="A104" s="464"/>
      <c r="B104" s="327" t="s">
        <v>370</v>
      </c>
      <c r="C104" s="327">
        <v>2</v>
      </c>
      <c r="D104" s="331"/>
      <c r="E104" s="458">
        <f>SUM(E102:E103)</f>
        <v>4293</v>
      </c>
      <c r="F104" s="327"/>
      <c r="G104" s="327"/>
      <c r="H104" s="327"/>
    </row>
    <row r="105" spans="1:8" ht="63.75">
      <c r="A105" s="24">
        <v>66</v>
      </c>
      <c r="B105" s="24" t="s">
        <v>8543</v>
      </c>
      <c r="C105" s="24" t="s">
        <v>6921</v>
      </c>
      <c r="D105" s="24" t="s">
        <v>391</v>
      </c>
      <c r="E105" s="268">
        <v>450</v>
      </c>
      <c r="F105" s="24" t="s">
        <v>21861</v>
      </c>
      <c r="G105" s="24" t="s">
        <v>8544</v>
      </c>
      <c r="H105" s="24" t="s">
        <v>8545</v>
      </c>
    </row>
    <row r="106" spans="1:8" ht="102">
      <c r="A106" s="24">
        <v>67</v>
      </c>
      <c r="B106" s="24" t="s">
        <v>8546</v>
      </c>
      <c r="C106" s="24" t="s">
        <v>6921</v>
      </c>
      <c r="D106" s="24" t="s">
        <v>391</v>
      </c>
      <c r="E106" s="268">
        <v>1186</v>
      </c>
      <c r="F106" s="24" t="s">
        <v>21862</v>
      </c>
      <c r="G106" s="24" t="s">
        <v>8544</v>
      </c>
      <c r="H106" s="24" t="s">
        <v>8545</v>
      </c>
    </row>
    <row r="107" spans="1:8" ht="76.5">
      <c r="A107" s="24">
        <v>68</v>
      </c>
      <c r="B107" s="24" t="s">
        <v>8426</v>
      </c>
      <c r="C107" s="24" t="s">
        <v>6921</v>
      </c>
      <c r="D107" s="24" t="s">
        <v>391</v>
      </c>
      <c r="E107" s="268">
        <v>92</v>
      </c>
      <c r="F107" s="24" t="s">
        <v>8427</v>
      </c>
      <c r="G107" s="24" t="s">
        <v>8427</v>
      </c>
      <c r="H107" s="24" t="s">
        <v>21863</v>
      </c>
    </row>
    <row r="108" spans="1:8" ht="25.5">
      <c r="A108" s="24">
        <v>69</v>
      </c>
      <c r="B108" s="24" t="s">
        <v>8547</v>
      </c>
      <c r="C108" s="24" t="s">
        <v>6921</v>
      </c>
      <c r="D108" s="24" t="s">
        <v>391</v>
      </c>
      <c r="E108" s="268">
        <v>344</v>
      </c>
      <c r="F108" s="24" t="s">
        <v>21865</v>
      </c>
      <c r="G108" s="24" t="s">
        <v>8537</v>
      </c>
      <c r="H108" s="24" t="s">
        <v>21864</v>
      </c>
    </row>
    <row r="109" spans="1:8" ht="25.5">
      <c r="A109" s="24">
        <v>70</v>
      </c>
      <c r="B109" s="24" t="s">
        <v>8548</v>
      </c>
      <c r="C109" s="24" t="s">
        <v>6921</v>
      </c>
      <c r="D109" s="24" t="s">
        <v>391</v>
      </c>
      <c r="E109" s="268">
        <v>59</v>
      </c>
      <c r="F109" s="24" t="s">
        <v>21865</v>
      </c>
      <c r="G109" s="24" t="s">
        <v>8537</v>
      </c>
      <c r="H109" s="24" t="s">
        <v>21864</v>
      </c>
    </row>
    <row r="110" spans="1:8" ht="51">
      <c r="A110" s="24">
        <v>71</v>
      </c>
      <c r="B110" s="24" t="s">
        <v>8549</v>
      </c>
      <c r="C110" s="24" t="s">
        <v>6921</v>
      </c>
      <c r="D110" s="24" t="s">
        <v>391</v>
      </c>
      <c r="E110" s="268">
        <v>69.8</v>
      </c>
      <c r="F110" s="24" t="s">
        <v>21866</v>
      </c>
      <c r="G110" s="24" t="s">
        <v>8544</v>
      </c>
      <c r="H110" s="24" t="s">
        <v>21867</v>
      </c>
    </row>
    <row r="111" spans="1:8" ht="38.25">
      <c r="A111" s="24">
        <v>72</v>
      </c>
      <c r="B111" s="24" t="s">
        <v>8550</v>
      </c>
      <c r="C111" s="24" t="s">
        <v>6921</v>
      </c>
      <c r="D111" s="24" t="s">
        <v>391</v>
      </c>
      <c r="E111" s="268">
        <v>126.5</v>
      </c>
      <c r="F111" s="24" t="s">
        <v>21868</v>
      </c>
      <c r="G111" s="24" t="s">
        <v>21869</v>
      </c>
      <c r="H111" s="24" t="s">
        <v>8551</v>
      </c>
    </row>
    <row r="112" spans="1:8" ht="25.5">
      <c r="A112" s="24">
        <v>73</v>
      </c>
      <c r="B112" s="24" t="s">
        <v>8552</v>
      </c>
      <c r="C112" s="24" t="s">
        <v>6921</v>
      </c>
      <c r="D112" s="24" t="s">
        <v>391</v>
      </c>
      <c r="E112" s="268">
        <v>1340.2663</v>
      </c>
      <c r="F112" s="24" t="s">
        <v>8553</v>
      </c>
      <c r="G112" s="24" t="s">
        <v>8554</v>
      </c>
      <c r="H112" s="24" t="s">
        <v>8555</v>
      </c>
    </row>
    <row r="113" spans="1:8" ht="25.5">
      <c r="A113" s="24">
        <v>74</v>
      </c>
      <c r="B113" s="24" t="s">
        <v>8556</v>
      </c>
      <c r="C113" s="24" t="s">
        <v>6921</v>
      </c>
      <c r="D113" s="24" t="s">
        <v>391</v>
      </c>
      <c r="E113" s="268">
        <v>94.67</v>
      </c>
      <c r="F113" s="24" t="s">
        <v>21871</v>
      </c>
      <c r="G113" s="24" t="s">
        <v>21870</v>
      </c>
      <c r="H113" s="24" t="s">
        <v>8557</v>
      </c>
    </row>
    <row r="114" spans="1:8" ht="25.5">
      <c r="A114" s="24">
        <v>75</v>
      </c>
      <c r="B114" s="24" t="s">
        <v>22384</v>
      </c>
      <c r="C114" s="24" t="s">
        <v>6921</v>
      </c>
      <c r="D114" s="24" t="s">
        <v>391</v>
      </c>
      <c r="E114" s="268">
        <v>92</v>
      </c>
      <c r="F114" s="24" t="s">
        <v>22422</v>
      </c>
      <c r="G114" s="24" t="s">
        <v>10564</v>
      </c>
      <c r="H114" s="24" t="s">
        <v>22387</v>
      </c>
    </row>
    <row r="115" spans="1:8" ht="25.5">
      <c r="A115" s="24">
        <v>76</v>
      </c>
      <c r="B115" s="24" t="s">
        <v>22385</v>
      </c>
      <c r="C115" s="24" t="s">
        <v>6921</v>
      </c>
      <c r="D115" s="24" t="s">
        <v>391</v>
      </c>
      <c r="E115" s="268">
        <v>359.31880000000001</v>
      </c>
      <c r="F115" s="24" t="s">
        <v>21987</v>
      </c>
      <c r="G115" s="24" t="s">
        <v>22427</v>
      </c>
      <c r="H115" s="24" t="s">
        <v>22388</v>
      </c>
    </row>
    <row r="116" spans="1:8" ht="25.5">
      <c r="A116" s="24">
        <v>77</v>
      </c>
      <c r="B116" s="24" t="s">
        <v>22386</v>
      </c>
      <c r="C116" s="24" t="s">
        <v>6921</v>
      </c>
      <c r="D116" s="24" t="s">
        <v>391</v>
      </c>
      <c r="E116" s="6">
        <v>351.7</v>
      </c>
      <c r="F116" s="6" t="s">
        <v>22418</v>
      </c>
      <c r="G116" s="6" t="s">
        <v>22419</v>
      </c>
      <c r="H116" s="24" t="s">
        <v>22389</v>
      </c>
    </row>
    <row r="117" spans="1:8">
      <c r="A117" s="327"/>
      <c r="B117" s="327" t="s">
        <v>392</v>
      </c>
      <c r="C117" s="327">
        <v>12</v>
      </c>
      <c r="D117" s="327"/>
      <c r="E117" s="458">
        <f>SUM(E105:E116)</f>
        <v>4565.2551000000003</v>
      </c>
      <c r="F117" s="327"/>
      <c r="G117" s="327"/>
      <c r="H117" s="327"/>
    </row>
    <row r="118" spans="1:8" ht="76.5">
      <c r="A118" s="24">
        <v>75</v>
      </c>
      <c r="B118" s="24" t="s">
        <v>8558</v>
      </c>
      <c r="C118" s="24" t="s">
        <v>6921</v>
      </c>
      <c r="D118" s="24" t="s">
        <v>367</v>
      </c>
      <c r="E118" s="268">
        <v>20</v>
      </c>
      <c r="F118" s="24" t="s">
        <v>21872</v>
      </c>
      <c r="G118" s="24" t="s">
        <v>21873</v>
      </c>
      <c r="H118" s="24" t="s">
        <v>21863</v>
      </c>
    </row>
    <row r="119" spans="1:8">
      <c r="A119" s="464"/>
      <c r="B119" s="327" t="s">
        <v>368</v>
      </c>
      <c r="C119" s="327">
        <v>1</v>
      </c>
      <c r="D119" s="331"/>
      <c r="E119" s="458">
        <f>SUM(E118)</f>
        <v>20</v>
      </c>
      <c r="F119" s="327"/>
      <c r="G119" s="327"/>
      <c r="H119" s="327"/>
    </row>
    <row r="120" spans="1:8" ht="63.75">
      <c r="A120" s="24">
        <v>76</v>
      </c>
      <c r="B120" s="24" t="s">
        <v>8559</v>
      </c>
      <c r="C120" s="24" t="s">
        <v>361</v>
      </c>
      <c r="D120" s="24" t="s">
        <v>21874</v>
      </c>
      <c r="E120" s="268">
        <v>192</v>
      </c>
      <c r="F120" s="24" t="s">
        <v>21875</v>
      </c>
      <c r="G120" s="24" t="s">
        <v>21876</v>
      </c>
      <c r="H120" s="24" t="s">
        <v>21877</v>
      </c>
    </row>
    <row r="121" spans="1:8" ht="76.5">
      <c r="A121" s="24">
        <v>77</v>
      </c>
      <c r="B121" s="24" t="s">
        <v>8560</v>
      </c>
      <c r="C121" s="24" t="s">
        <v>361</v>
      </c>
      <c r="D121" s="24" t="s">
        <v>21874</v>
      </c>
      <c r="E121" s="268">
        <v>247</v>
      </c>
      <c r="F121" s="24" t="s">
        <v>21878</v>
      </c>
      <c r="G121" s="24" t="s">
        <v>21879</v>
      </c>
      <c r="H121" s="24" t="s">
        <v>21766</v>
      </c>
    </row>
    <row r="122" spans="1:8" ht="51">
      <c r="A122" s="24">
        <v>78</v>
      </c>
      <c r="B122" s="24" t="s">
        <v>8561</v>
      </c>
      <c r="C122" s="24" t="s">
        <v>361</v>
      </c>
      <c r="D122" s="24" t="s">
        <v>21874</v>
      </c>
      <c r="E122" s="268">
        <v>343.08</v>
      </c>
      <c r="F122" s="24" t="s">
        <v>21880</v>
      </c>
      <c r="G122" s="24" t="s">
        <v>21881</v>
      </c>
      <c r="H122" s="24" t="s">
        <v>21882</v>
      </c>
    </row>
    <row r="123" spans="1:8" ht="51">
      <c r="A123" s="24">
        <v>79</v>
      </c>
      <c r="B123" s="24" t="s">
        <v>8559</v>
      </c>
      <c r="C123" s="24" t="s">
        <v>361</v>
      </c>
      <c r="D123" s="24" t="s">
        <v>21874</v>
      </c>
      <c r="E123" s="268">
        <v>158.4</v>
      </c>
      <c r="F123" s="24" t="s">
        <v>21884</v>
      </c>
      <c r="G123" s="24" t="s">
        <v>21883</v>
      </c>
      <c r="H123" s="24" t="s">
        <v>21885</v>
      </c>
    </row>
    <row r="124" spans="1:8">
      <c r="A124" s="464"/>
      <c r="B124" s="327" t="s">
        <v>2140</v>
      </c>
      <c r="C124" s="327">
        <v>4</v>
      </c>
      <c r="D124" s="331"/>
      <c r="E124" s="458">
        <f>SUM(E120:E123)</f>
        <v>940.4799999999999</v>
      </c>
      <c r="F124" s="327"/>
      <c r="G124" s="327"/>
      <c r="H124" s="327"/>
    </row>
    <row r="125" spans="1:8">
      <c r="A125" s="328"/>
      <c r="B125" s="326" t="s">
        <v>731</v>
      </c>
      <c r="C125" s="326">
        <f>C124+C119+C117+C104+C101+C96+C75+C57</f>
        <v>85</v>
      </c>
      <c r="D125" s="326"/>
      <c r="E125" s="456">
        <f t="shared" ref="E125" si="2">E124+E119+E117+E104+E101+E96+E75+E57</f>
        <v>56250.17059999999</v>
      </c>
      <c r="F125" s="326"/>
      <c r="G125" s="326"/>
      <c r="H125" s="326"/>
    </row>
    <row r="126" spans="1:8" ht="51">
      <c r="A126" s="24">
        <v>80</v>
      </c>
      <c r="B126" s="24" t="s">
        <v>8562</v>
      </c>
      <c r="C126" s="24" t="s">
        <v>21897</v>
      </c>
      <c r="D126" s="24" t="s">
        <v>378</v>
      </c>
      <c r="E126" s="268">
        <v>1</v>
      </c>
      <c r="F126" s="24" t="s">
        <v>21886</v>
      </c>
      <c r="G126" s="24" t="s">
        <v>8439</v>
      </c>
      <c r="H126" s="24" t="s">
        <v>21887</v>
      </c>
    </row>
    <row r="127" spans="1:8" ht="76.5">
      <c r="A127" s="24">
        <v>81</v>
      </c>
      <c r="B127" s="24" t="s">
        <v>8564</v>
      </c>
      <c r="C127" s="24" t="s">
        <v>21897</v>
      </c>
      <c r="D127" s="24" t="s">
        <v>378</v>
      </c>
      <c r="E127" s="268">
        <v>1</v>
      </c>
      <c r="F127" s="24" t="s">
        <v>21888</v>
      </c>
      <c r="G127" s="24" t="s">
        <v>8565</v>
      </c>
      <c r="H127" s="24" t="s">
        <v>21889</v>
      </c>
    </row>
    <row r="128" spans="1:8" ht="114.75">
      <c r="A128" s="24">
        <v>82</v>
      </c>
      <c r="B128" s="24" t="s">
        <v>8566</v>
      </c>
      <c r="C128" s="24" t="s">
        <v>21897</v>
      </c>
      <c r="D128" s="24" t="s">
        <v>378</v>
      </c>
      <c r="E128" s="268">
        <v>0.1</v>
      </c>
      <c r="F128" s="24" t="s">
        <v>21891</v>
      </c>
      <c r="G128" s="24" t="s">
        <v>8567</v>
      </c>
      <c r="H128" s="24" t="s">
        <v>21890</v>
      </c>
    </row>
    <row r="129" spans="1:8" ht="114.75">
      <c r="A129" s="24">
        <v>83</v>
      </c>
      <c r="B129" s="24" t="s">
        <v>8568</v>
      </c>
      <c r="C129" s="24" t="s">
        <v>21897</v>
      </c>
      <c r="D129" s="24" t="s">
        <v>378</v>
      </c>
      <c r="E129" s="268">
        <v>0.1</v>
      </c>
      <c r="F129" s="24" t="s">
        <v>21892</v>
      </c>
      <c r="G129" s="24" t="s">
        <v>8569</v>
      </c>
      <c r="H129" s="24" t="s">
        <v>21894</v>
      </c>
    </row>
    <row r="130" spans="1:8" ht="51">
      <c r="A130" s="24">
        <v>84</v>
      </c>
      <c r="B130" s="24" t="s">
        <v>8570</v>
      </c>
      <c r="C130" s="24" t="s">
        <v>21897</v>
      </c>
      <c r="D130" s="24" t="s">
        <v>378</v>
      </c>
      <c r="E130" s="268">
        <v>0.1</v>
      </c>
      <c r="F130" s="24" t="s">
        <v>21895</v>
      </c>
      <c r="G130" s="24" t="s">
        <v>8569</v>
      </c>
      <c r="H130" s="24" t="s">
        <v>8572</v>
      </c>
    </row>
    <row r="131" spans="1:8" ht="38.25">
      <c r="A131" s="24">
        <v>85</v>
      </c>
      <c r="B131" s="24" t="s">
        <v>8571</v>
      </c>
      <c r="C131" s="24" t="s">
        <v>21897</v>
      </c>
      <c r="D131" s="24" t="s">
        <v>378</v>
      </c>
      <c r="E131" s="268">
        <v>0.1</v>
      </c>
      <c r="F131" s="24" t="s">
        <v>21896</v>
      </c>
      <c r="G131" s="24" t="s">
        <v>8569</v>
      </c>
      <c r="H131" s="24" t="s">
        <v>8572</v>
      </c>
    </row>
    <row r="132" spans="1:8" ht="114.75">
      <c r="A132" s="24">
        <v>86</v>
      </c>
      <c r="B132" s="24" t="s">
        <v>8573</v>
      </c>
      <c r="C132" s="24" t="s">
        <v>21897</v>
      </c>
      <c r="D132" s="24" t="s">
        <v>378</v>
      </c>
      <c r="E132" s="268">
        <v>0.1</v>
      </c>
      <c r="F132" s="24" t="s">
        <v>21898</v>
      </c>
      <c r="G132" s="24" t="s">
        <v>21899</v>
      </c>
      <c r="H132" s="24" t="s">
        <v>21900</v>
      </c>
    </row>
    <row r="133" spans="1:8" ht="76.5">
      <c r="A133" s="24">
        <v>87</v>
      </c>
      <c r="B133" s="24" t="s">
        <v>8574</v>
      </c>
      <c r="C133" s="24" t="s">
        <v>21897</v>
      </c>
      <c r="D133" s="24" t="s">
        <v>378</v>
      </c>
      <c r="E133" s="268">
        <v>0.1</v>
      </c>
      <c r="F133" s="24" t="s">
        <v>21902</v>
      </c>
      <c r="G133" s="24" t="s">
        <v>8537</v>
      </c>
      <c r="H133" s="24" t="s">
        <v>21901</v>
      </c>
    </row>
    <row r="134" spans="1:8" ht="76.5">
      <c r="A134" s="24">
        <v>88</v>
      </c>
      <c r="B134" s="24" t="s">
        <v>8575</v>
      </c>
      <c r="C134" s="24" t="s">
        <v>21897</v>
      </c>
      <c r="D134" s="24" t="s">
        <v>378</v>
      </c>
      <c r="E134" s="268">
        <v>0.1</v>
      </c>
      <c r="F134" s="24" t="s">
        <v>21906</v>
      </c>
      <c r="G134" s="24" t="s">
        <v>21907</v>
      </c>
      <c r="H134" s="24" t="s">
        <v>21903</v>
      </c>
    </row>
    <row r="135" spans="1:8" ht="76.5">
      <c r="A135" s="24">
        <v>89</v>
      </c>
      <c r="B135" s="24" t="s">
        <v>8576</v>
      </c>
      <c r="C135" s="24" t="s">
        <v>21897</v>
      </c>
      <c r="D135" s="24" t="s">
        <v>378</v>
      </c>
      <c r="E135" s="268">
        <v>0.1</v>
      </c>
      <c r="F135" s="24" t="s">
        <v>8577</v>
      </c>
      <c r="G135" s="24" t="s">
        <v>8578</v>
      </c>
      <c r="H135" s="24" t="s">
        <v>21903</v>
      </c>
    </row>
    <row r="136" spans="1:8" ht="114.75">
      <c r="A136" s="24">
        <v>90</v>
      </c>
      <c r="B136" s="24" t="s">
        <v>8579</v>
      </c>
      <c r="C136" s="24" t="s">
        <v>21897</v>
      </c>
      <c r="D136" s="24" t="s">
        <v>378</v>
      </c>
      <c r="E136" s="268">
        <v>0.1</v>
      </c>
      <c r="F136" s="24" t="s">
        <v>8580</v>
      </c>
      <c r="G136" s="24" t="s">
        <v>8581</v>
      </c>
      <c r="H136" s="24" t="s">
        <v>21904</v>
      </c>
    </row>
    <row r="137" spans="1:8" ht="76.5">
      <c r="A137" s="24">
        <v>91</v>
      </c>
      <c r="B137" s="24" t="s">
        <v>8582</v>
      </c>
      <c r="C137" s="24" t="s">
        <v>21897</v>
      </c>
      <c r="D137" s="24" t="s">
        <v>378</v>
      </c>
      <c r="E137" s="268">
        <v>5</v>
      </c>
      <c r="F137" s="24" t="s">
        <v>8583</v>
      </c>
      <c r="G137" s="24" t="s">
        <v>8584</v>
      </c>
      <c r="H137" s="24" t="s">
        <v>21893</v>
      </c>
    </row>
    <row r="138" spans="1:8" ht="76.5">
      <c r="A138" s="24">
        <v>92</v>
      </c>
      <c r="B138" s="24" t="s">
        <v>8585</v>
      </c>
      <c r="C138" s="24" t="s">
        <v>21897</v>
      </c>
      <c r="D138" s="24" t="s">
        <v>378</v>
      </c>
      <c r="E138" s="268">
        <v>5</v>
      </c>
      <c r="F138" s="24" t="s">
        <v>8583</v>
      </c>
      <c r="G138" s="24" t="s">
        <v>8584</v>
      </c>
      <c r="H138" s="24" t="s">
        <v>21893</v>
      </c>
    </row>
    <row r="139" spans="1:8" ht="114.75">
      <c r="A139" s="24">
        <v>93</v>
      </c>
      <c r="B139" s="24" t="s">
        <v>8586</v>
      </c>
      <c r="C139" s="24" t="s">
        <v>21897</v>
      </c>
      <c r="D139" s="24" t="s">
        <v>378</v>
      </c>
      <c r="E139" s="268">
        <v>0.1</v>
      </c>
      <c r="F139" s="24" t="s">
        <v>21905</v>
      </c>
      <c r="G139" s="24" t="s">
        <v>8587</v>
      </c>
      <c r="H139" s="24" t="s">
        <v>21900</v>
      </c>
    </row>
    <row r="140" spans="1:8" ht="114.75">
      <c r="A140" s="24">
        <v>94</v>
      </c>
      <c r="B140" s="24" t="s">
        <v>8588</v>
      </c>
      <c r="C140" s="24" t="s">
        <v>21897</v>
      </c>
      <c r="D140" s="24" t="s">
        <v>378</v>
      </c>
      <c r="E140" s="268">
        <v>0.1</v>
      </c>
      <c r="F140" s="24" t="s">
        <v>8589</v>
      </c>
      <c r="G140" s="24" t="s">
        <v>8587</v>
      </c>
      <c r="H140" s="24" t="s">
        <v>21900</v>
      </c>
    </row>
    <row r="141" spans="1:8" ht="114.75">
      <c r="A141" s="24">
        <v>95</v>
      </c>
      <c r="B141" s="24" t="s">
        <v>8590</v>
      </c>
      <c r="C141" s="24" t="s">
        <v>21897</v>
      </c>
      <c r="D141" s="24" t="s">
        <v>378</v>
      </c>
      <c r="E141" s="268">
        <v>0.1</v>
      </c>
      <c r="F141" s="24" t="s">
        <v>8589</v>
      </c>
      <c r="G141" s="24" t="s">
        <v>8587</v>
      </c>
      <c r="H141" s="24" t="s">
        <v>21900</v>
      </c>
    </row>
    <row r="142" spans="1:8" ht="114.75">
      <c r="A142" s="24">
        <v>96</v>
      </c>
      <c r="B142" s="24" t="s">
        <v>8591</v>
      </c>
      <c r="C142" s="24" t="s">
        <v>21897</v>
      </c>
      <c r="D142" s="24" t="s">
        <v>378</v>
      </c>
      <c r="E142" s="268">
        <v>0.1</v>
      </c>
      <c r="F142" s="24" t="s">
        <v>21908</v>
      </c>
      <c r="G142" s="24" t="s">
        <v>21909</v>
      </c>
      <c r="H142" s="24" t="s">
        <v>21910</v>
      </c>
    </row>
    <row r="143" spans="1:8" ht="76.5">
      <c r="A143" s="24">
        <v>97</v>
      </c>
      <c r="B143" s="24" t="s">
        <v>8592</v>
      </c>
      <c r="C143" s="24" t="s">
        <v>21897</v>
      </c>
      <c r="D143" s="24" t="s">
        <v>378</v>
      </c>
      <c r="E143" s="268">
        <v>0.1</v>
      </c>
      <c r="F143" s="24" t="s">
        <v>21912</v>
      </c>
      <c r="G143" s="24" t="s">
        <v>21911</v>
      </c>
      <c r="H143" s="24" t="s">
        <v>21850</v>
      </c>
    </row>
    <row r="144" spans="1:8" ht="114.75">
      <c r="A144" s="24">
        <v>98</v>
      </c>
      <c r="B144" s="24" t="s">
        <v>8593</v>
      </c>
      <c r="C144" s="24" t="s">
        <v>21897</v>
      </c>
      <c r="D144" s="24" t="s">
        <v>378</v>
      </c>
      <c r="E144" s="268">
        <v>0.1</v>
      </c>
      <c r="F144" s="24" t="s">
        <v>21913</v>
      </c>
      <c r="G144" s="24" t="s">
        <v>8594</v>
      </c>
      <c r="H144" s="24" t="s">
        <v>21894</v>
      </c>
    </row>
    <row r="145" spans="1:8" ht="114.75">
      <c r="A145" s="24">
        <v>99</v>
      </c>
      <c r="B145" s="24" t="s">
        <v>8595</v>
      </c>
      <c r="C145" s="24" t="s">
        <v>21897</v>
      </c>
      <c r="D145" s="24" t="s">
        <v>378</v>
      </c>
      <c r="E145" s="268">
        <v>0.1</v>
      </c>
      <c r="F145" s="24" t="s">
        <v>21914</v>
      </c>
      <c r="G145" s="24" t="s">
        <v>8596</v>
      </c>
      <c r="H145" s="24" t="s">
        <v>21900</v>
      </c>
    </row>
    <row r="146" spans="1:8" ht="114.75">
      <c r="A146" s="24">
        <v>100</v>
      </c>
      <c r="B146" s="24" t="s">
        <v>8597</v>
      </c>
      <c r="C146" s="24" t="s">
        <v>21897</v>
      </c>
      <c r="D146" s="24" t="s">
        <v>378</v>
      </c>
      <c r="E146" s="268">
        <v>0.1</v>
      </c>
      <c r="F146" s="24" t="s">
        <v>21916</v>
      </c>
      <c r="G146" s="24" t="s">
        <v>8598</v>
      </c>
      <c r="H146" s="24" t="s">
        <v>21915</v>
      </c>
    </row>
    <row r="147" spans="1:8">
      <c r="A147" s="327"/>
      <c r="B147" s="327" t="s">
        <v>379</v>
      </c>
      <c r="C147" s="327">
        <v>21</v>
      </c>
      <c r="D147" s="331"/>
      <c r="E147" s="458">
        <f>SUM(E126:E146)</f>
        <v>13.699999999999998</v>
      </c>
      <c r="F147" s="327"/>
      <c r="G147" s="327"/>
      <c r="H147" s="327"/>
    </row>
    <row r="148" spans="1:8" ht="38.25">
      <c r="A148" s="24">
        <v>101</v>
      </c>
      <c r="B148" s="24" t="s">
        <v>8599</v>
      </c>
      <c r="C148" s="24" t="s">
        <v>21111</v>
      </c>
      <c r="D148" s="24" t="s">
        <v>374</v>
      </c>
      <c r="E148" s="268">
        <v>5</v>
      </c>
      <c r="F148" s="24" t="s">
        <v>21917</v>
      </c>
      <c r="G148" s="24" t="s">
        <v>8565</v>
      </c>
      <c r="H148" s="24" t="s">
        <v>21918</v>
      </c>
    </row>
    <row r="149" spans="1:8" ht="25.5">
      <c r="A149" s="24">
        <v>102</v>
      </c>
      <c r="B149" s="24" t="s">
        <v>8600</v>
      </c>
      <c r="C149" s="24" t="s">
        <v>21111</v>
      </c>
      <c r="D149" s="24" t="s">
        <v>374</v>
      </c>
      <c r="E149" s="268">
        <v>245.7</v>
      </c>
      <c r="F149" s="24" t="s">
        <v>21919</v>
      </c>
      <c r="G149" s="24" t="s">
        <v>21920</v>
      </c>
      <c r="H149" s="24" t="s">
        <v>8601</v>
      </c>
    </row>
    <row r="150" spans="1:8" ht="25.5">
      <c r="A150" s="24">
        <v>103</v>
      </c>
      <c r="B150" s="24" t="s">
        <v>8602</v>
      </c>
      <c r="C150" s="24" t="s">
        <v>21111</v>
      </c>
      <c r="D150" s="24" t="s">
        <v>374</v>
      </c>
      <c r="E150" s="268">
        <v>4.2</v>
      </c>
      <c r="F150" s="24" t="s">
        <v>21921</v>
      </c>
      <c r="G150" s="24" t="s">
        <v>8603</v>
      </c>
      <c r="H150" s="24" t="s">
        <v>8604</v>
      </c>
    </row>
    <row r="151" spans="1:8" ht="25.5">
      <c r="A151" s="24">
        <v>104</v>
      </c>
      <c r="B151" s="24" t="s">
        <v>8605</v>
      </c>
      <c r="C151" s="24" t="s">
        <v>21111</v>
      </c>
      <c r="D151" s="24" t="s">
        <v>374</v>
      </c>
      <c r="E151" s="268">
        <v>285.52159999999998</v>
      </c>
      <c r="F151" s="24" t="s">
        <v>21922</v>
      </c>
      <c r="G151" s="24" t="s">
        <v>8606</v>
      </c>
      <c r="H151" s="24" t="s">
        <v>8607</v>
      </c>
    </row>
    <row r="152" spans="1:8" ht="25.5">
      <c r="A152" s="24">
        <v>105</v>
      </c>
      <c r="B152" s="24" t="s">
        <v>8608</v>
      </c>
      <c r="C152" s="24" t="s">
        <v>21111</v>
      </c>
      <c r="D152" s="24" t="s">
        <v>374</v>
      </c>
      <c r="E152" s="268">
        <v>6.5</v>
      </c>
      <c r="F152" s="24" t="s">
        <v>21923</v>
      </c>
      <c r="G152" s="24" t="s">
        <v>21924</v>
      </c>
      <c r="H152" s="24" t="s">
        <v>8609</v>
      </c>
    </row>
    <row r="153" spans="1:8" ht="38.25">
      <c r="A153" s="24">
        <v>106</v>
      </c>
      <c r="B153" s="24" t="s">
        <v>8610</v>
      </c>
      <c r="C153" s="24" t="s">
        <v>21111</v>
      </c>
      <c r="D153" s="24" t="s">
        <v>374</v>
      </c>
      <c r="E153" s="268">
        <v>18.2</v>
      </c>
      <c r="F153" s="24" t="s">
        <v>21925</v>
      </c>
      <c r="G153" s="24" t="s">
        <v>21926</v>
      </c>
      <c r="H153" s="24" t="s">
        <v>21927</v>
      </c>
    </row>
    <row r="154" spans="1:8">
      <c r="A154" s="464"/>
      <c r="B154" s="327" t="s">
        <v>375</v>
      </c>
      <c r="C154" s="327">
        <v>6</v>
      </c>
      <c r="D154" s="331"/>
      <c r="E154" s="458">
        <f>SUM(E148:E153)</f>
        <v>565.12159999999994</v>
      </c>
      <c r="F154" s="327"/>
      <c r="G154" s="327"/>
      <c r="H154" s="327"/>
    </row>
    <row r="155" spans="1:8" ht="140.25">
      <c r="A155" s="24">
        <v>107</v>
      </c>
      <c r="B155" s="24" t="s">
        <v>8611</v>
      </c>
      <c r="C155" s="24" t="s">
        <v>21928</v>
      </c>
      <c r="D155" s="24" t="s">
        <v>7096</v>
      </c>
      <c r="E155" s="268">
        <v>15.09</v>
      </c>
      <c r="F155" s="24" t="s">
        <v>21931</v>
      </c>
      <c r="G155" s="24" t="s">
        <v>21930</v>
      </c>
      <c r="H155" s="24" t="s">
        <v>21929</v>
      </c>
    </row>
    <row r="156" spans="1:8" ht="76.5">
      <c r="A156" s="24">
        <v>108</v>
      </c>
      <c r="B156" s="24" t="s">
        <v>8612</v>
      </c>
      <c r="C156" s="24" t="s">
        <v>21928</v>
      </c>
      <c r="D156" s="24" t="s">
        <v>7096</v>
      </c>
      <c r="E156" s="268">
        <v>1</v>
      </c>
      <c r="F156" s="24" t="s">
        <v>21888</v>
      </c>
      <c r="G156" s="24" t="s">
        <v>8510</v>
      </c>
      <c r="H156" s="24" t="s">
        <v>21932</v>
      </c>
    </row>
    <row r="157" spans="1:8" ht="25.5">
      <c r="A157" s="24">
        <v>109</v>
      </c>
      <c r="B157" s="24" t="s">
        <v>8613</v>
      </c>
      <c r="C157" s="24" t="s">
        <v>21928</v>
      </c>
      <c r="D157" s="24" t="s">
        <v>7096</v>
      </c>
      <c r="E157" s="268">
        <v>0.5</v>
      </c>
      <c r="F157" s="24" t="s">
        <v>21888</v>
      </c>
      <c r="G157" s="24" t="s">
        <v>8614</v>
      </c>
      <c r="H157" s="24" t="s">
        <v>8615</v>
      </c>
    </row>
    <row r="158" spans="1:8" ht="25.5">
      <c r="A158" s="24">
        <v>110</v>
      </c>
      <c r="B158" s="24" t="s">
        <v>8616</v>
      </c>
      <c r="C158" s="24" t="s">
        <v>21928</v>
      </c>
      <c r="D158" s="24" t="s">
        <v>7096</v>
      </c>
      <c r="E158" s="268">
        <v>40</v>
      </c>
      <c r="F158" s="24" t="s">
        <v>21934</v>
      </c>
      <c r="G158" s="24" t="s">
        <v>21933</v>
      </c>
      <c r="H158" s="24" t="s">
        <v>8617</v>
      </c>
    </row>
    <row r="159" spans="1:8" ht="38.25">
      <c r="A159" s="24">
        <v>111</v>
      </c>
      <c r="B159" s="24" t="s">
        <v>8618</v>
      </c>
      <c r="C159" s="24" t="s">
        <v>21928</v>
      </c>
      <c r="D159" s="24" t="s">
        <v>7096</v>
      </c>
      <c r="E159" s="268">
        <v>6</v>
      </c>
      <c r="F159" s="24" t="s">
        <v>21937</v>
      </c>
      <c r="G159" s="24" t="s">
        <v>21936</v>
      </c>
      <c r="H159" s="24" t="s">
        <v>21935</v>
      </c>
    </row>
    <row r="160" spans="1:8" ht="25.5">
      <c r="A160" s="24">
        <v>112</v>
      </c>
      <c r="B160" s="24" t="s">
        <v>8619</v>
      </c>
      <c r="C160" s="24" t="s">
        <v>21928</v>
      </c>
      <c r="D160" s="24" t="s">
        <v>7096</v>
      </c>
      <c r="E160" s="268">
        <v>95.474999999999994</v>
      </c>
      <c r="F160" s="24" t="s">
        <v>21938</v>
      </c>
      <c r="G160" s="24" t="s">
        <v>8620</v>
      </c>
      <c r="H160" s="24" t="s">
        <v>8621</v>
      </c>
    </row>
    <row r="161" spans="1:8" ht="63.75">
      <c r="A161" s="24">
        <v>113</v>
      </c>
      <c r="B161" s="24" t="s">
        <v>8622</v>
      </c>
      <c r="C161" s="24" t="s">
        <v>21928</v>
      </c>
      <c r="D161" s="24" t="s">
        <v>7096</v>
      </c>
      <c r="E161" s="268">
        <v>291.60000000000002</v>
      </c>
      <c r="F161" s="24" t="s">
        <v>21940</v>
      </c>
      <c r="G161" s="24" t="s">
        <v>21939</v>
      </c>
      <c r="H161" s="24" t="s">
        <v>8623</v>
      </c>
    </row>
    <row r="162" spans="1:8" ht="51">
      <c r="A162" s="24">
        <v>114</v>
      </c>
      <c r="B162" s="24" t="s">
        <v>8624</v>
      </c>
      <c r="C162" s="24" t="s">
        <v>21928</v>
      </c>
      <c r="D162" s="24" t="s">
        <v>7096</v>
      </c>
      <c r="E162" s="268">
        <v>141.19999999999999</v>
      </c>
      <c r="F162" s="24" t="s">
        <v>21943</v>
      </c>
      <c r="G162" s="24" t="s">
        <v>21942</v>
      </c>
      <c r="H162" s="24" t="s">
        <v>21941</v>
      </c>
    </row>
    <row r="163" spans="1:8" ht="51">
      <c r="A163" s="24">
        <v>115</v>
      </c>
      <c r="B163" s="24" t="s">
        <v>8625</v>
      </c>
      <c r="C163" s="24" t="s">
        <v>21928</v>
      </c>
      <c r="D163" s="24" t="s">
        <v>7096</v>
      </c>
      <c r="E163" s="268">
        <v>58.74</v>
      </c>
      <c r="F163" s="24" t="s">
        <v>21944</v>
      </c>
      <c r="G163" s="24" t="s">
        <v>8626</v>
      </c>
      <c r="H163" s="24" t="s">
        <v>21945</v>
      </c>
    </row>
    <row r="164" spans="1:8" ht="51">
      <c r="A164" s="24">
        <v>116</v>
      </c>
      <c r="B164" s="24" t="s">
        <v>8628</v>
      </c>
      <c r="C164" s="24" t="s">
        <v>21928</v>
      </c>
      <c r="D164" s="24" t="s">
        <v>7096</v>
      </c>
      <c r="E164" s="268">
        <v>2407.12</v>
      </c>
      <c r="F164" s="24" t="s">
        <v>21946</v>
      </c>
      <c r="G164" s="24" t="s">
        <v>21947</v>
      </c>
      <c r="H164" s="24" t="s">
        <v>21948</v>
      </c>
    </row>
    <row r="165" spans="1:8" ht="51">
      <c r="A165" s="24">
        <v>117</v>
      </c>
      <c r="B165" s="24" t="s">
        <v>8629</v>
      </c>
      <c r="C165" s="24" t="s">
        <v>21928</v>
      </c>
      <c r="D165" s="24" t="s">
        <v>7096</v>
      </c>
      <c r="E165" s="268">
        <v>116</v>
      </c>
      <c r="F165" s="24" t="s">
        <v>21949</v>
      </c>
      <c r="G165" s="24" t="s">
        <v>8630</v>
      </c>
      <c r="H165" s="24" t="s">
        <v>21877</v>
      </c>
    </row>
    <row r="166" spans="1:8" ht="153">
      <c r="A166" s="24">
        <v>118</v>
      </c>
      <c r="B166" s="24" t="s">
        <v>8631</v>
      </c>
      <c r="C166" s="24" t="s">
        <v>21928</v>
      </c>
      <c r="D166" s="24" t="s">
        <v>7096</v>
      </c>
      <c r="E166" s="268">
        <v>10</v>
      </c>
      <c r="F166" s="24" t="s">
        <v>8632</v>
      </c>
      <c r="G166" s="24" t="s">
        <v>21899</v>
      </c>
      <c r="H166" s="24" t="s">
        <v>21950</v>
      </c>
    </row>
    <row r="167" spans="1:8" ht="76.5">
      <c r="A167" s="24">
        <v>119</v>
      </c>
      <c r="B167" s="24" t="s">
        <v>8633</v>
      </c>
      <c r="C167" s="24" t="s">
        <v>21928</v>
      </c>
      <c r="D167" s="24" t="s">
        <v>7096</v>
      </c>
      <c r="E167" s="268">
        <v>0.01</v>
      </c>
      <c r="F167" s="24" t="s">
        <v>21951</v>
      </c>
      <c r="G167" s="24" t="s">
        <v>21899</v>
      </c>
      <c r="H167" s="24" t="s">
        <v>21901</v>
      </c>
    </row>
    <row r="168" spans="1:8" ht="38.25">
      <c r="A168" s="24">
        <v>120</v>
      </c>
      <c r="B168" s="24" t="s">
        <v>8634</v>
      </c>
      <c r="C168" s="24" t="s">
        <v>21928</v>
      </c>
      <c r="D168" s="24" t="s">
        <v>7096</v>
      </c>
      <c r="E168" s="268">
        <v>22.8</v>
      </c>
      <c r="F168" s="24" t="s">
        <v>8635</v>
      </c>
      <c r="G168" s="24" t="s">
        <v>21952</v>
      </c>
      <c r="H168" s="24" t="s">
        <v>21953</v>
      </c>
    </row>
    <row r="169" spans="1:8" ht="25.5">
      <c r="A169" s="24">
        <v>121</v>
      </c>
      <c r="B169" s="24" t="s">
        <v>8636</v>
      </c>
      <c r="C169" s="24" t="s">
        <v>21928</v>
      </c>
      <c r="D169" s="24" t="s">
        <v>7096</v>
      </c>
      <c r="E169" s="268">
        <v>0.2</v>
      </c>
      <c r="F169" s="24" t="s">
        <v>21955</v>
      </c>
      <c r="G169" s="24" t="s">
        <v>21954</v>
      </c>
      <c r="H169" s="24" t="s">
        <v>8491</v>
      </c>
    </row>
    <row r="170" spans="1:8" ht="76.5">
      <c r="A170" s="24">
        <v>122</v>
      </c>
      <c r="B170" s="24" t="s">
        <v>7031</v>
      </c>
      <c r="C170" s="24" t="s">
        <v>21928</v>
      </c>
      <c r="D170" s="24" t="s">
        <v>7096</v>
      </c>
      <c r="E170" s="268">
        <v>0.01</v>
      </c>
      <c r="F170" s="24" t="s">
        <v>8637</v>
      </c>
      <c r="G170" s="24" t="s">
        <v>8638</v>
      </c>
      <c r="H170" s="24" t="s">
        <v>21956</v>
      </c>
    </row>
    <row r="171" spans="1:8" ht="76.5">
      <c r="A171" s="24">
        <v>123</v>
      </c>
      <c r="B171" s="24" t="s">
        <v>740</v>
      </c>
      <c r="C171" s="24" t="s">
        <v>21928</v>
      </c>
      <c r="D171" s="24" t="s">
        <v>7096</v>
      </c>
      <c r="E171" s="268">
        <v>0.01</v>
      </c>
      <c r="F171" s="24" t="s">
        <v>21958</v>
      </c>
      <c r="G171" s="24" t="s">
        <v>21957</v>
      </c>
      <c r="H171" s="24" t="s">
        <v>21893</v>
      </c>
    </row>
    <row r="172" spans="1:8" ht="25.5">
      <c r="A172" s="24">
        <v>124</v>
      </c>
      <c r="B172" s="24" t="s">
        <v>8639</v>
      </c>
      <c r="C172" s="24" t="s">
        <v>21928</v>
      </c>
      <c r="D172" s="24" t="s">
        <v>7096</v>
      </c>
      <c r="E172" s="268">
        <v>48.36</v>
      </c>
      <c r="F172" s="24" t="s">
        <v>21959</v>
      </c>
      <c r="G172" s="24" t="s">
        <v>8587</v>
      </c>
      <c r="H172" s="24" t="s">
        <v>21960</v>
      </c>
    </row>
    <row r="173" spans="1:8" ht="25.5">
      <c r="A173" s="24">
        <v>125</v>
      </c>
      <c r="B173" s="24" t="s">
        <v>8640</v>
      </c>
      <c r="C173" s="24" t="s">
        <v>21928</v>
      </c>
      <c r="D173" s="24" t="s">
        <v>7096</v>
      </c>
      <c r="E173" s="268">
        <v>118.56</v>
      </c>
      <c r="F173" s="24" t="s">
        <v>21961</v>
      </c>
      <c r="G173" s="24" t="s">
        <v>8641</v>
      </c>
      <c r="H173" s="24" t="s">
        <v>21960</v>
      </c>
    </row>
    <row r="174" spans="1:8" ht="76.5">
      <c r="A174" s="24">
        <v>126</v>
      </c>
      <c r="B174" s="24" t="s">
        <v>8642</v>
      </c>
      <c r="C174" s="24" t="s">
        <v>21928</v>
      </c>
      <c r="D174" s="24" t="s">
        <v>7096</v>
      </c>
      <c r="E174" s="268">
        <v>0.01</v>
      </c>
      <c r="F174" s="24" t="s">
        <v>21962</v>
      </c>
      <c r="G174" s="24" t="s">
        <v>8643</v>
      </c>
      <c r="H174" s="24" t="s">
        <v>21836</v>
      </c>
    </row>
    <row r="175" spans="1:8" ht="63.75">
      <c r="A175" s="24">
        <v>127</v>
      </c>
      <c r="B175" s="24" t="s">
        <v>8644</v>
      </c>
      <c r="C175" s="24" t="s">
        <v>21928</v>
      </c>
      <c r="D175" s="24" t="s">
        <v>7096</v>
      </c>
      <c r="E175" s="268">
        <v>460</v>
      </c>
      <c r="F175" s="24" t="s">
        <v>21964</v>
      </c>
      <c r="G175" s="24" t="s">
        <v>21963</v>
      </c>
      <c r="H175" s="24" t="s">
        <v>8645</v>
      </c>
    </row>
    <row r="176" spans="1:8" ht="25.5">
      <c r="A176" s="24">
        <v>128</v>
      </c>
      <c r="B176" s="24" t="s">
        <v>8646</v>
      </c>
      <c r="C176" s="24" t="s">
        <v>21928</v>
      </c>
      <c r="D176" s="24" t="s">
        <v>7096</v>
      </c>
      <c r="E176" s="268">
        <v>450</v>
      </c>
      <c r="F176" s="24" t="s">
        <v>21965</v>
      </c>
      <c r="G176" s="24" t="s">
        <v>21966</v>
      </c>
      <c r="H176" s="24" t="s">
        <v>8647</v>
      </c>
    </row>
    <row r="177" spans="1:8" ht="25.5">
      <c r="A177" s="24">
        <v>129</v>
      </c>
      <c r="B177" s="24" t="s">
        <v>8648</v>
      </c>
      <c r="C177" s="24" t="s">
        <v>21928</v>
      </c>
      <c r="D177" s="24" t="s">
        <v>7096</v>
      </c>
      <c r="E177" s="268">
        <v>194.3459</v>
      </c>
      <c r="F177" s="24" t="s">
        <v>21967</v>
      </c>
      <c r="G177" s="24" t="s">
        <v>21968</v>
      </c>
      <c r="H177" s="24" t="s">
        <v>8649</v>
      </c>
    </row>
    <row r="178" spans="1:8" ht="25.5">
      <c r="A178" s="24">
        <v>130</v>
      </c>
      <c r="B178" s="24" t="s">
        <v>22412</v>
      </c>
      <c r="C178" s="24" t="s">
        <v>21111</v>
      </c>
      <c r="D178" s="24" t="s">
        <v>7096</v>
      </c>
      <c r="E178" s="268">
        <v>118.768</v>
      </c>
      <c r="F178" s="24" t="s">
        <v>22428</v>
      </c>
      <c r="G178" s="24" t="s">
        <v>22429</v>
      </c>
      <c r="H178" s="24" t="s">
        <v>22413</v>
      </c>
    </row>
    <row r="179" spans="1:8">
      <c r="A179" s="327"/>
      <c r="B179" s="327" t="s">
        <v>377</v>
      </c>
      <c r="C179" s="327">
        <v>24</v>
      </c>
      <c r="D179" s="331"/>
      <c r="E179" s="458">
        <f>SUM(E155:E178)</f>
        <v>4595.7989000000016</v>
      </c>
      <c r="F179" s="327"/>
      <c r="G179" s="327"/>
      <c r="H179" s="327"/>
    </row>
    <row r="180" spans="1:8" ht="76.5">
      <c r="A180" s="24">
        <v>130</v>
      </c>
      <c r="B180" s="24" t="s">
        <v>8650</v>
      </c>
      <c r="C180" s="24" t="s">
        <v>21897</v>
      </c>
      <c r="D180" s="24" t="s">
        <v>380</v>
      </c>
      <c r="E180" s="268">
        <v>5</v>
      </c>
      <c r="F180" s="24" t="s">
        <v>21969</v>
      </c>
      <c r="G180" s="24" t="s">
        <v>21970</v>
      </c>
      <c r="H180" s="24" t="s">
        <v>21971</v>
      </c>
    </row>
    <row r="181" spans="1:8" ht="51">
      <c r="A181" s="24">
        <v>131</v>
      </c>
      <c r="B181" s="24" t="s">
        <v>8651</v>
      </c>
      <c r="C181" s="24" t="s">
        <v>21897</v>
      </c>
      <c r="D181" s="24" t="s">
        <v>380</v>
      </c>
      <c r="E181" s="268">
        <v>4</v>
      </c>
      <c r="F181" s="24" t="s">
        <v>21972</v>
      </c>
      <c r="G181" s="24" t="s">
        <v>8652</v>
      </c>
      <c r="H181" s="24" t="s">
        <v>8653</v>
      </c>
    </row>
    <row r="182" spans="1:8" ht="76.5">
      <c r="A182" s="24">
        <v>132</v>
      </c>
      <c r="B182" s="24" t="s">
        <v>8654</v>
      </c>
      <c r="C182" s="24" t="s">
        <v>21897</v>
      </c>
      <c r="D182" s="24" t="s">
        <v>380</v>
      </c>
      <c r="E182" s="268">
        <v>3</v>
      </c>
      <c r="F182" s="24" t="s">
        <v>21973</v>
      </c>
      <c r="G182" s="24" t="s">
        <v>21974</v>
      </c>
      <c r="H182" s="24" t="s">
        <v>21975</v>
      </c>
    </row>
    <row r="183" spans="1:8" ht="76.5">
      <c r="A183" s="24">
        <v>133</v>
      </c>
      <c r="B183" s="24" t="s">
        <v>8655</v>
      </c>
      <c r="C183" s="24" t="s">
        <v>21897</v>
      </c>
      <c r="D183" s="24" t="s">
        <v>380</v>
      </c>
      <c r="E183" s="268">
        <v>5</v>
      </c>
      <c r="F183" s="24" t="s">
        <v>21976</v>
      </c>
      <c r="G183" s="24" t="s">
        <v>21978</v>
      </c>
      <c r="H183" s="24" t="s">
        <v>21977</v>
      </c>
    </row>
    <row r="184" spans="1:8" ht="76.5">
      <c r="A184" s="24">
        <v>134</v>
      </c>
      <c r="B184" s="24" t="s">
        <v>8656</v>
      </c>
      <c r="C184" s="24" t="s">
        <v>21897</v>
      </c>
      <c r="D184" s="24" t="s">
        <v>380</v>
      </c>
      <c r="E184" s="268">
        <v>5</v>
      </c>
      <c r="F184" s="24" t="s">
        <v>21980</v>
      </c>
      <c r="G184" s="24" t="s">
        <v>21978</v>
      </c>
      <c r="H184" s="24" t="s">
        <v>21979</v>
      </c>
    </row>
    <row r="185" spans="1:8" ht="102">
      <c r="A185" s="24">
        <v>135</v>
      </c>
      <c r="B185" s="24" t="s">
        <v>8657</v>
      </c>
      <c r="C185" s="24" t="s">
        <v>21897</v>
      </c>
      <c r="D185" s="24" t="s">
        <v>380</v>
      </c>
      <c r="E185" s="268">
        <v>6.9</v>
      </c>
      <c r="F185" s="24" t="s">
        <v>21982</v>
      </c>
      <c r="G185" s="24" t="s">
        <v>21983</v>
      </c>
      <c r="H185" s="24" t="s">
        <v>21981</v>
      </c>
    </row>
    <row r="186" spans="1:8" ht="76.5">
      <c r="A186" s="24">
        <v>136</v>
      </c>
      <c r="B186" s="24" t="s">
        <v>8658</v>
      </c>
      <c r="C186" s="24" t="s">
        <v>21897</v>
      </c>
      <c r="D186" s="24" t="s">
        <v>380</v>
      </c>
      <c r="E186" s="268">
        <v>4</v>
      </c>
      <c r="F186" s="24" t="s">
        <v>21984</v>
      </c>
      <c r="G186" s="24" t="s">
        <v>8659</v>
      </c>
      <c r="H186" s="24" t="s">
        <v>21985</v>
      </c>
    </row>
    <row r="187" spans="1:8" ht="76.5">
      <c r="A187" s="24">
        <v>137</v>
      </c>
      <c r="B187" s="24" t="s">
        <v>3556</v>
      </c>
      <c r="C187" s="24" t="s">
        <v>21897</v>
      </c>
      <c r="D187" s="24" t="s">
        <v>380</v>
      </c>
      <c r="E187" s="268">
        <v>2</v>
      </c>
      <c r="F187" s="24" t="s">
        <v>21988</v>
      </c>
      <c r="G187" s="24" t="s">
        <v>21987</v>
      </c>
      <c r="H187" s="24" t="s">
        <v>21986</v>
      </c>
    </row>
    <row r="188" spans="1:8" ht="76.5">
      <c r="A188" s="24">
        <v>138</v>
      </c>
      <c r="B188" s="24" t="s">
        <v>8660</v>
      </c>
      <c r="C188" s="24" t="s">
        <v>21897</v>
      </c>
      <c r="D188" s="24" t="s">
        <v>380</v>
      </c>
      <c r="E188" s="268">
        <v>5</v>
      </c>
      <c r="F188" s="24" t="s">
        <v>21991</v>
      </c>
      <c r="G188" s="24" t="s">
        <v>21990</v>
      </c>
      <c r="H188" s="24" t="s">
        <v>21989</v>
      </c>
    </row>
    <row r="189" spans="1:8" ht="76.5">
      <c r="A189" s="24">
        <v>139</v>
      </c>
      <c r="B189" s="24" t="s">
        <v>8661</v>
      </c>
      <c r="C189" s="24" t="s">
        <v>21897</v>
      </c>
      <c r="D189" s="24" t="s">
        <v>380</v>
      </c>
      <c r="E189" s="268">
        <v>1</v>
      </c>
      <c r="F189" s="24" t="s">
        <v>21993</v>
      </c>
      <c r="G189" s="24" t="s">
        <v>8662</v>
      </c>
      <c r="H189" s="24" t="s">
        <v>21992</v>
      </c>
    </row>
    <row r="190" spans="1:8" ht="76.5">
      <c r="A190" s="24">
        <v>140</v>
      </c>
      <c r="B190" s="24" t="s">
        <v>8663</v>
      </c>
      <c r="C190" s="24" t="s">
        <v>21897</v>
      </c>
      <c r="D190" s="24" t="s">
        <v>380</v>
      </c>
      <c r="E190" s="268">
        <v>5</v>
      </c>
      <c r="F190" s="24" t="s">
        <v>21995</v>
      </c>
      <c r="G190" s="24" t="s">
        <v>8499</v>
      </c>
      <c r="H190" s="24" t="s">
        <v>21994</v>
      </c>
    </row>
    <row r="191" spans="1:8" ht="76.5">
      <c r="A191" s="24">
        <v>141</v>
      </c>
      <c r="B191" s="24" t="s">
        <v>8664</v>
      </c>
      <c r="C191" s="24" t="s">
        <v>21897</v>
      </c>
      <c r="D191" s="24" t="s">
        <v>380</v>
      </c>
      <c r="E191" s="268">
        <v>5</v>
      </c>
      <c r="F191" s="24" t="s">
        <v>21962</v>
      </c>
      <c r="G191" s="24" t="s">
        <v>8643</v>
      </c>
      <c r="H191" s="24" t="s">
        <v>21836</v>
      </c>
    </row>
    <row r="192" spans="1:8" ht="76.5">
      <c r="A192" s="24">
        <v>142</v>
      </c>
      <c r="B192" s="24" t="s">
        <v>8665</v>
      </c>
      <c r="C192" s="24" t="s">
        <v>21897</v>
      </c>
      <c r="D192" s="24" t="s">
        <v>380</v>
      </c>
      <c r="E192" s="268">
        <v>4</v>
      </c>
      <c r="F192" s="24" t="s">
        <v>21997</v>
      </c>
      <c r="G192" s="24" t="s">
        <v>21996</v>
      </c>
      <c r="H192" s="24" t="s">
        <v>21992</v>
      </c>
    </row>
    <row r="193" spans="1:8" ht="76.5">
      <c r="A193" s="24">
        <v>143</v>
      </c>
      <c r="B193" s="24" t="s">
        <v>8666</v>
      </c>
      <c r="C193" s="24" t="s">
        <v>21897</v>
      </c>
      <c r="D193" s="24" t="s">
        <v>380</v>
      </c>
      <c r="E193" s="268">
        <v>4</v>
      </c>
      <c r="F193" s="24" t="s">
        <v>21998</v>
      </c>
      <c r="G193" s="24" t="s">
        <v>8667</v>
      </c>
      <c r="H193" s="24" t="s">
        <v>21992</v>
      </c>
    </row>
    <row r="194" spans="1:8">
      <c r="A194" s="464"/>
      <c r="B194" s="327" t="s">
        <v>381</v>
      </c>
      <c r="C194" s="327">
        <v>14</v>
      </c>
      <c r="D194" s="331"/>
      <c r="E194" s="458">
        <f>SUM(E180:E193)</f>
        <v>58.9</v>
      </c>
      <c r="F194" s="327"/>
      <c r="G194" s="327"/>
      <c r="H194" s="327"/>
    </row>
    <row r="195" spans="1:8">
      <c r="A195" s="328"/>
      <c r="B195" s="326" t="s">
        <v>4284</v>
      </c>
      <c r="C195" s="326">
        <f>C194+C179+C154+C147</f>
        <v>65</v>
      </c>
      <c r="D195" s="326"/>
      <c r="E195" s="456">
        <f t="shared" ref="E195" si="3">E194+E179+E154+E147</f>
        <v>5233.5205000000014</v>
      </c>
      <c r="F195" s="326"/>
      <c r="G195" s="326"/>
      <c r="H195" s="326"/>
    </row>
    <row r="196" spans="1:8" ht="153">
      <c r="A196" s="24">
        <v>144</v>
      </c>
      <c r="B196" s="24" t="s">
        <v>8668</v>
      </c>
      <c r="C196" s="24" t="s">
        <v>2143</v>
      </c>
      <c r="D196" s="6"/>
      <c r="E196" s="268">
        <v>560</v>
      </c>
      <c r="F196" s="24" t="s">
        <v>8563</v>
      </c>
      <c r="G196" s="24" t="s">
        <v>8439</v>
      </c>
      <c r="H196" s="24" t="s">
        <v>21999</v>
      </c>
    </row>
    <row r="197" spans="1:8" ht="76.5">
      <c r="A197" s="24">
        <v>145</v>
      </c>
      <c r="B197" s="24" t="s">
        <v>8631</v>
      </c>
      <c r="C197" s="24" t="s">
        <v>2143</v>
      </c>
      <c r="D197" s="6"/>
      <c r="E197" s="268">
        <v>5</v>
      </c>
      <c r="F197" s="24" t="s">
        <v>22001</v>
      </c>
      <c r="G197" s="24" t="s">
        <v>8512</v>
      </c>
      <c r="H197" s="24" t="s">
        <v>22000</v>
      </c>
    </row>
    <row r="198" spans="1:8" ht="76.5">
      <c r="A198" s="24">
        <v>146</v>
      </c>
      <c r="B198" s="24" t="s">
        <v>8669</v>
      </c>
      <c r="C198" s="24" t="s">
        <v>2143</v>
      </c>
      <c r="D198" s="6"/>
      <c r="E198" s="268">
        <v>7.7</v>
      </c>
      <c r="F198" s="24" t="s">
        <v>22003</v>
      </c>
      <c r="G198" s="24" t="s">
        <v>8512</v>
      </c>
      <c r="H198" s="24" t="s">
        <v>22002</v>
      </c>
    </row>
    <row r="199" spans="1:8" ht="76.5">
      <c r="A199" s="24">
        <v>147</v>
      </c>
      <c r="B199" s="24" t="s">
        <v>8670</v>
      </c>
      <c r="C199" s="24" t="s">
        <v>2143</v>
      </c>
      <c r="D199" s="6"/>
      <c r="E199" s="268">
        <v>15.4</v>
      </c>
      <c r="F199" s="24" t="s">
        <v>22005</v>
      </c>
      <c r="G199" s="24" t="s">
        <v>8671</v>
      </c>
      <c r="H199" s="24" t="s">
        <v>22004</v>
      </c>
    </row>
    <row r="200" spans="1:8" ht="76.5">
      <c r="A200" s="24">
        <v>148</v>
      </c>
      <c r="B200" s="24" t="s">
        <v>8672</v>
      </c>
      <c r="C200" s="24" t="s">
        <v>2143</v>
      </c>
      <c r="D200" s="6"/>
      <c r="E200" s="268">
        <v>13</v>
      </c>
      <c r="F200" s="24" t="s">
        <v>22007</v>
      </c>
      <c r="G200" s="24" t="s">
        <v>8512</v>
      </c>
      <c r="H200" s="24" t="s">
        <v>22006</v>
      </c>
    </row>
    <row r="201" spans="1:8" ht="38.25">
      <c r="A201" s="24">
        <v>149</v>
      </c>
      <c r="B201" s="24" t="s">
        <v>8673</v>
      </c>
      <c r="C201" s="24" t="s">
        <v>2143</v>
      </c>
      <c r="D201" s="6"/>
      <c r="E201" s="268">
        <v>41</v>
      </c>
      <c r="F201" s="24" t="s">
        <v>22008</v>
      </c>
      <c r="G201" s="24" t="s">
        <v>8427</v>
      </c>
      <c r="H201" s="24" t="s">
        <v>22009</v>
      </c>
    </row>
    <row r="202" spans="1:8" ht="76.5">
      <c r="A202" s="24">
        <v>150</v>
      </c>
      <c r="B202" s="24" t="s">
        <v>8674</v>
      </c>
      <c r="C202" s="24" t="s">
        <v>2143</v>
      </c>
      <c r="D202" s="6"/>
      <c r="E202" s="268">
        <v>542</v>
      </c>
      <c r="F202" s="24" t="s">
        <v>22010</v>
      </c>
      <c r="G202" s="24" t="s">
        <v>8427</v>
      </c>
      <c r="H202" s="24" t="s">
        <v>22006</v>
      </c>
    </row>
    <row r="203" spans="1:8" ht="38.25">
      <c r="A203" s="24">
        <v>151</v>
      </c>
      <c r="B203" s="24" t="s">
        <v>8675</v>
      </c>
      <c r="C203" s="24" t="s">
        <v>2143</v>
      </c>
      <c r="D203" s="6"/>
      <c r="E203" s="268">
        <v>71</v>
      </c>
      <c r="F203" s="24" t="s">
        <v>22011</v>
      </c>
      <c r="G203" s="24" t="s">
        <v>8544</v>
      </c>
      <c r="H203" s="24" t="s">
        <v>21953</v>
      </c>
    </row>
    <row r="204" spans="1:8" ht="76.5">
      <c r="A204" s="24">
        <v>152</v>
      </c>
      <c r="B204" s="24" t="s">
        <v>8676</v>
      </c>
      <c r="C204" s="24" t="s">
        <v>2143</v>
      </c>
      <c r="D204" s="6"/>
      <c r="E204" s="268">
        <v>117</v>
      </c>
      <c r="F204" s="24" t="s">
        <v>22011</v>
      </c>
      <c r="G204" s="24" t="s">
        <v>8544</v>
      </c>
      <c r="H204" s="24" t="s">
        <v>22012</v>
      </c>
    </row>
    <row r="205" spans="1:8" ht="25.5">
      <c r="A205" s="24">
        <v>153</v>
      </c>
      <c r="B205" s="24" t="s">
        <v>8677</v>
      </c>
      <c r="C205" s="24" t="s">
        <v>2143</v>
      </c>
      <c r="D205" s="6"/>
      <c r="E205" s="268">
        <v>47</v>
      </c>
      <c r="F205" s="24" t="s">
        <v>22014</v>
      </c>
      <c r="G205" s="24" t="s">
        <v>8678</v>
      </c>
      <c r="H205" s="24" t="s">
        <v>22013</v>
      </c>
    </row>
    <row r="206" spans="1:8" ht="25.5">
      <c r="A206" s="24">
        <v>154</v>
      </c>
      <c r="B206" s="24" t="s">
        <v>8679</v>
      </c>
      <c r="C206" s="24" t="s">
        <v>2143</v>
      </c>
      <c r="D206" s="6"/>
      <c r="E206" s="268">
        <v>104</v>
      </c>
      <c r="F206" s="24" t="s">
        <v>22015</v>
      </c>
      <c r="G206" s="24" t="s">
        <v>8544</v>
      </c>
      <c r="H206" s="24" t="s">
        <v>22013</v>
      </c>
    </row>
    <row r="207" spans="1:8" ht="63.75">
      <c r="A207" s="24">
        <v>155</v>
      </c>
      <c r="B207" s="24" t="s">
        <v>8680</v>
      </c>
      <c r="C207" s="24" t="s">
        <v>2143</v>
      </c>
      <c r="D207" s="6"/>
      <c r="E207" s="268">
        <v>879</v>
      </c>
      <c r="F207" s="24" t="s">
        <v>22017</v>
      </c>
      <c r="G207" s="24" t="s">
        <v>8671</v>
      </c>
      <c r="H207" s="24" t="s">
        <v>22016</v>
      </c>
    </row>
    <row r="208" spans="1:8" ht="25.5">
      <c r="A208" s="24">
        <v>156</v>
      </c>
      <c r="B208" s="24" t="s">
        <v>8681</v>
      </c>
      <c r="C208" s="24" t="s">
        <v>2143</v>
      </c>
      <c r="D208" s="6"/>
      <c r="E208" s="268">
        <v>30</v>
      </c>
      <c r="F208" s="24" t="s">
        <v>22018</v>
      </c>
      <c r="G208" s="24" t="s">
        <v>22019</v>
      </c>
      <c r="H208" s="24" t="s">
        <v>8682</v>
      </c>
    </row>
    <row r="209" spans="1:8" ht="178.5">
      <c r="A209" s="24">
        <v>157</v>
      </c>
      <c r="B209" s="24" t="s">
        <v>8683</v>
      </c>
      <c r="C209" s="24" t="s">
        <v>2143</v>
      </c>
      <c r="D209" s="6"/>
      <c r="E209" s="268">
        <v>176.5</v>
      </c>
      <c r="F209" s="24" t="s">
        <v>22020</v>
      </c>
      <c r="G209" s="24" t="s">
        <v>8430</v>
      </c>
      <c r="H209" s="24" t="s">
        <v>22021</v>
      </c>
    </row>
    <row r="210" spans="1:8" ht="76.5">
      <c r="A210" s="24">
        <v>158</v>
      </c>
      <c r="B210" s="24" t="s">
        <v>8684</v>
      </c>
      <c r="C210" s="24" t="s">
        <v>2143</v>
      </c>
      <c r="D210" s="6"/>
      <c r="E210" s="268">
        <v>98</v>
      </c>
      <c r="F210" s="24" t="s">
        <v>22022</v>
      </c>
      <c r="G210" s="24" t="s">
        <v>8452</v>
      </c>
      <c r="H210" s="24" t="s">
        <v>22006</v>
      </c>
    </row>
    <row r="211" spans="1:8" ht="76.5">
      <c r="A211" s="24">
        <v>159</v>
      </c>
      <c r="B211" s="24" t="s">
        <v>8685</v>
      </c>
      <c r="C211" s="24" t="s">
        <v>2143</v>
      </c>
      <c r="D211" s="6"/>
      <c r="E211" s="268">
        <v>154</v>
      </c>
      <c r="F211" s="24" t="s">
        <v>21841</v>
      </c>
      <c r="G211" s="24" t="s">
        <v>8452</v>
      </c>
      <c r="H211" s="24" t="s">
        <v>22023</v>
      </c>
    </row>
    <row r="212" spans="1:8" ht="76.5">
      <c r="A212" s="24">
        <v>160</v>
      </c>
      <c r="B212" s="24" t="s">
        <v>8686</v>
      </c>
      <c r="C212" s="24" t="s">
        <v>2143</v>
      </c>
      <c r="D212" s="6"/>
      <c r="E212" s="268">
        <v>67</v>
      </c>
      <c r="F212" s="24" t="s">
        <v>22025</v>
      </c>
      <c r="G212" s="24" t="s">
        <v>8544</v>
      </c>
      <c r="H212" s="24" t="s">
        <v>22024</v>
      </c>
    </row>
    <row r="213" spans="1:8" ht="25.5">
      <c r="A213" s="24">
        <v>161</v>
      </c>
      <c r="B213" s="24" t="s">
        <v>8687</v>
      </c>
      <c r="C213" s="24" t="s">
        <v>2143</v>
      </c>
      <c r="D213" s="6"/>
      <c r="E213" s="268">
        <v>96</v>
      </c>
      <c r="F213" s="24" t="s">
        <v>22025</v>
      </c>
      <c r="G213" s="24" t="s">
        <v>8544</v>
      </c>
      <c r="H213" s="24" t="s">
        <v>21927</v>
      </c>
    </row>
    <row r="214" spans="1:8">
      <c r="A214" s="326"/>
      <c r="B214" s="326" t="s">
        <v>395</v>
      </c>
      <c r="C214" s="326">
        <v>18</v>
      </c>
      <c r="D214" s="457"/>
      <c r="E214" s="456">
        <f>SUM(E196:E213)</f>
        <v>3023.6</v>
      </c>
      <c r="F214" s="326"/>
      <c r="G214" s="326"/>
      <c r="H214" s="326"/>
    </row>
    <row r="215" spans="1:8" ht="51">
      <c r="A215" s="24">
        <v>162</v>
      </c>
      <c r="B215" s="24" t="s">
        <v>8688</v>
      </c>
      <c r="C215" s="24" t="s">
        <v>22028</v>
      </c>
      <c r="D215" s="6"/>
      <c r="E215" s="268">
        <v>30</v>
      </c>
      <c r="F215" s="24" t="s">
        <v>22027</v>
      </c>
      <c r="G215" s="24" t="s">
        <v>8689</v>
      </c>
      <c r="H215" s="24" t="s">
        <v>22026</v>
      </c>
    </row>
    <row r="216" spans="1:8" ht="102">
      <c r="A216" s="24">
        <v>163</v>
      </c>
      <c r="B216" s="24" t="s">
        <v>8690</v>
      </c>
      <c r="C216" s="24" t="s">
        <v>22028</v>
      </c>
      <c r="D216" s="6"/>
      <c r="E216" s="268">
        <v>14.1676</v>
      </c>
      <c r="F216" s="24" t="s">
        <v>8691</v>
      </c>
      <c r="G216" s="24" t="s">
        <v>8689</v>
      </c>
      <c r="H216" s="24" t="s">
        <v>22029</v>
      </c>
    </row>
    <row r="217" spans="1:8" ht="76.5">
      <c r="A217" s="24">
        <v>164</v>
      </c>
      <c r="B217" s="24" t="s">
        <v>22030</v>
      </c>
      <c r="C217" s="24" t="s">
        <v>22028</v>
      </c>
      <c r="D217" s="6"/>
      <c r="E217" s="268">
        <v>1.5</v>
      </c>
      <c r="F217" s="24" t="s">
        <v>8692</v>
      </c>
      <c r="G217" s="24" t="s">
        <v>22031</v>
      </c>
      <c r="H217" s="24" t="s">
        <v>21986</v>
      </c>
    </row>
    <row r="218" spans="1:8" ht="76.5">
      <c r="A218" s="24">
        <v>165</v>
      </c>
      <c r="B218" s="24" t="s">
        <v>8693</v>
      </c>
      <c r="C218" s="24" t="s">
        <v>22028</v>
      </c>
      <c r="D218" s="6"/>
      <c r="E218" s="268">
        <v>6.4</v>
      </c>
      <c r="F218" s="24" t="s">
        <v>8692</v>
      </c>
      <c r="G218" s="24" t="s">
        <v>22031</v>
      </c>
      <c r="H218" s="24" t="s">
        <v>22033</v>
      </c>
    </row>
    <row r="219" spans="1:8" ht="114.75">
      <c r="A219" s="24">
        <v>166</v>
      </c>
      <c r="B219" s="24" t="s">
        <v>8694</v>
      </c>
      <c r="C219" s="24" t="s">
        <v>22032</v>
      </c>
      <c r="D219" s="6"/>
      <c r="E219" s="268">
        <v>16</v>
      </c>
      <c r="F219" s="24" t="s">
        <v>8695</v>
      </c>
      <c r="G219" s="24" t="s">
        <v>22035</v>
      </c>
      <c r="H219" s="24" t="s">
        <v>22034</v>
      </c>
    </row>
    <row r="220" spans="1:8" ht="25.5">
      <c r="A220" s="24">
        <v>167</v>
      </c>
      <c r="B220" s="24" t="s">
        <v>8696</v>
      </c>
      <c r="C220" s="24" t="s">
        <v>22032</v>
      </c>
      <c r="D220" s="6"/>
      <c r="E220" s="268">
        <v>17</v>
      </c>
      <c r="F220" s="24" t="s">
        <v>22037</v>
      </c>
      <c r="G220" s="24" t="s">
        <v>8495</v>
      </c>
      <c r="H220" s="24" t="s">
        <v>22036</v>
      </c>
    </row>
    <row r="221" spans="1:8" ht="76.5">
      <c r="A221" s="24">
        <v>168</v>
      </c>
      <c r="B221" s="24" t="s">
        <v>8697</v>
      </c>
      <c r="C221" s="24" t="s">
        <v>14624</v>
      </c>
      <c r="D221" s="6"/>
      <c r="E221" s="268">
        <v>22</v>
      </c>
      <c r="F221" s="24" t="s">
        <v>22039</v>
      </c>
      <c r="G221" s="24" t="s">
        <v>22038</v>
      </c>
      <c r="H221" s="24" t="s">
        <v>21989</v>
      </c>
    </row>
    <row r="222" spans="1:8" ht="25.5">
      <c r="A222" s="457"/>
      <c r="B222" s="326" t="s">
        <v>2144</v>
      </c>
      <c r="C222" s="326">
        <v>7</v>
      </c>
      <c r="D222" s="457"/>
      <c r="E222" s="456">
        <f>SUM(E215:E221)</f>
        <v>107.0676</v>
      </c>
      <c r="F222" s="326"/>
      <c r="G222" s="326"/>
      <c r="H222" s="326"/>
    </row>
    <row r="223" spans="1:8" ht="25.5">
      <c r="A223" s="465"/>
      <c r="B223" s="329" t="s">
        <v>22040</v>
      </c>
      <c r="C223" s="329">
        <f>C222+C214+C195+C125+C31</f>
        <v>176</v>
      </c>
      <c r="D223" s="329"/>
      <c r="E223" s="460">
        <f t="shared" ref="E223" si="4">E222+E214+E195+E125+E31</f>
        <v>78625.358699999982</v>
      </c>
      <c r="F223" s="329"/>
      <c r="G223" s="329"/>
      <c r="H223" s="329"/>
    </row>
    <row r="224" spans="1:8" ht="15.75">
      <c r="A224" s="466"/>
      <c r="B224" s="467" t="s">
        <v>22041</v>
      </c>
      <c r="C224" s="467">
        <f>C223+C28</f>
        <v>183</v>
      </c>
      <c r="D224" s="467"/>
      <c r="E224" s="468">
        <f t="shared" ref="E224" si="5">E223+E28</f>
        <v>92356.375099999976</v>
      </c>
      <c r="F224" s="467"/>
      <c r="G224" s="467"/>
      <c r="H224" s="467"/>
    </row>
    <row r="225" spans="1:8">
      <c r="A225" s="28"/>
      <c r="B225" s="28"/>
      <c r="C225" s="28"/>
      <c r="D225" s="28"/>
      <c r="E225" s="271"/>
      <c r="F225" s="28"/>
      <c r="G225" s="28"/>
      <c r="H225" s="28"/>
    </row>
  </sheetData>
  <mergeCells count="4">
    <mergeCell ref="A1:H1"/>
    <mergeCell ref="A2:H2"/>
    <mergeCell ref="A8:H8"/>
    <mergeCell ref="A29:H29"/>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178"/>
  <sheetViews>
    <sheetView zoomScale="90" zoomScaleNormal="90" workbookViewId="0">
      <selection activeCell="H55" sqref="H55"/>
    </sheetView>
  </sheetViews>
  <sheetFormatPr defaultRowHeight="12.75"/>
  <cols>
    <col min="1" max="1" width="5.7109375" style="12" bestFit="1" customWidth="1"/>
    <col min="2" max="2" width="40" style="12" customWidth="1"/>
    <col min="3" max="3" width="26.5703125" style="12" customWidth="1"/>
    <col min="4" max="4" width="33.85546875" style="12" customWidth="1"/>
    <col min="5" max="5" width="17.140625" style="272" customWidth="1"/>
    <col min="6" max="6" width="33.28515625" style="12" customWidth="1"/>
    <col min="7" max="7" width="28" style="12" customWidth="1"/>
    <col min="8" max="8" width="20" style="12" customWidth="1"/>
    <col min="9" max="16384" width="9.140625" style="12"/>
  </cols>
  <sheetData>
    <row r="1" spans="1:8">
      <c r="A1" s="340" t="s">
        <v>9576</v>
      </c>
      <c r="B1" s="340"/>
      <c r="C1" s="340"/>
      <c r="D1" s="340"/>
      <c r="E1" s="340"/>
      <c r="F1" s="340"/>
      <c r="G1" s="340"/>
      <c r="H1" s="340"/>
    </row>
    <row r="2" spans="1:8">
      <c r="A2" s="341" t="s">
        <v>387</v>
      </c>
      <c r="B2" s="341"/>
      <c r="C2" s="341"/>
      <c r="D2" s="341"/>
      <c r="E2" s="341"/>
      <c r="F2" s="341"/>
      <c r="G2" s="341"/>
      <c r="H2" s="341"/>
    </row>
    <row r="3" spans="1:8" ht="13.5" thickBot="1">
      <c r="A3" s="13"/>
      <c r="B3" s="13"/>
      <c r="C3" s="13"/>
      <c r="D3" s="13"/>
      <c r="E3" s="269"/>
      <c r="F3" s="13"/>
      <c r="G3" s="211"/>
      <c r="H3" s="211"/>
    </row>
    <row r="4" spans="1:8" ht="63.75">
      <c r="A4" s="21" t="s">
        <v>3</v>
      </c>
      <c r="B4" s="21" t="s">
        <v>4</v>
      </c>
      <c r="C4" s="21" t="s">
        <v>5</v>
      </c>
      <c r="D4" s="21" t="s">
        <v>0</v>
      </c>
      <c r="E4" s="22" t="s">
        <v>1</v>
      </c>
      <c r="F4" s="22" t="s">
        <v>6</v>
      </c>
      <c r="G4" s="212" t="s">
        <v>7</v>
      </c>
      <c r="H4" s="212" t="s">
        <v>8</v>
      </c>
    </row>
    <row r="5" spans="1:8">
      <c r="A5" s="15"/>
      <c r="B5" s="16"/>
      <c r="C5" s="16"/>
      <c r="D5" s="16"/>
      <c r="E5" s="17"/>
      <c r="F5" s="17"/>
      <c r="G5" s="213"/>
      <c r="H5" s="213"/>
    </row>
    <row r="6" spans="1:8" ht="13.5" thickBot="1">
      <c r="A6" s="18"/>
      <c r="B6" s="19"/>
      <c r="C6" s="19"/>
      <c r="D6" s="19"/>
      <c r="E6" s="20"/>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140.25">
      <c r="A9" s="24">
        <v>1</v>
      </c>
      <c r="B9" s="24" t="s">
        <v>9853</v>
      </c>
      <c r="C9" s="24" t="s">
        <v>9591</v>
      </c>
      <c r="D9" s="24"/>
      <c r="E9" s="268">
        <v>2741</v>
      </c>
      <c r="F9" s="24" t="s">
        <v>9850</v>
      </c>
      <c r="G9" s="24" t="s">
        <v>9854</v>
      </c>
      <c r="H9" s="24" t="s">
        <v>9855</v>
      </c>
    </row>
    <row r="10" spans="1:8">
      <c r="A10" s="546"/>
      <c r="B10" s="546" t="s">
        <v>4335</v>
      </c>
      <c r="C10" s="546">
        <v>0</v>
      </c>
      <c r="D10" s="546"/>
      <c r="E10" s="546">
        <f>SUM(E9)</f>
        <v>2741</v>
      </c>
      <c r="F10" s="546"/>
      <c r="G10" s="546"/>
      <c r="H10" s="546"/>
    </row>
    <row r="11" spans="1:8" s="28" customFormat="1" ht="38.25">
      <c r="A11" s="24">
        <v>1</v>
      </c>
      <c r="B11" s="24" t="s">
        <v>9577</v>
      </c>
      <c r="C11" s="24" t="s">
        <v>10</v>
      </c>
      <c r="D11" s="24"/>
      <c r="E11" s="268">
        <v>1675.7</v>
      </c>
      <c r="F11" s="24" t="s">
        <v>9578</v>
      </c>
      <c r="G11" s="24" t="s">
        <v>9846</v>
      </c>
      <c r="H11" s="24" t="s">
        <v>9579</v>
      </c>
    </row>
    <row r="12" spans="1:8" s="28" customFormat="1">
      <c r="A12" s="326"/>
      <c r="B12" s="326" t="s">
        <v>383</v>
      </c>
      <c r="C12" s="326">
        <v>1</v>
      </c>
      <c r="D12" s="326"/>
      <c r="E12" s="456">
        <f>SUM(E11)</f>
        <v>1675.7</v>
      </c>
      <c r="F12" s="326"/>
      <c r="G12" s="326"/>
      <c r="H12" s="326"/>
    </row>
    <row r="13" spans="1:8" s="28" customFormat="1" ht="38.25">
      <c r="A13" s="24">
        <v>1</v>
      </c>
      <c r="B13" s="24" t="s">
        <v>9847</v>
      </c>
      <c r="C13" s="24" t="s">
        <v>360</v>
      </c>
      <c r="D13" s="24"/>
      <c r="E13" s="268">
        <v>6138.13</v>
      </c>
      <c r="F13" s="24" t="s">
        <v>9580</v>
      </c>
      <c r="G13" s="24" t="s">
        <v>9846</v>
      </c>
      <c r="H13" s="24" t="s">
        <v>9581</v>
      </c>
    </row>
    <row r="14" spans="1:8" s="28" customFormat="1" ht="38.25">
      <c r="A14" s="24">
        <v>2</v>
      </c>
      <c r="B14" s="24" t="s">
        <v>9848</v>
      </c>
      <c r="C14" s="24" t="s">
        <v>360</v>
      </c>
      <c r="D14" s="24"/>
      <c r="E14" s="268">
        <v>35223.15</v>
      </c>
      <c r="F14" s="24" t="s">
        <v>9582</v>
      </c>
      <c r="G14" s="24" t="s">
        <v>9846</v>
      </c>
      <c r="H14" s="24" t="s">
        <v>9583</v>
      </c>
    </row>
    <row r="15" spans="1:8" s="28" customFormat="1">
      <c r="A15" s="326"/>
      <c r="B15" s="326" t="s">
        <v>384</v>
      </c>
      <c r="C15" s="326">
        <v>2</v>
      </c>
      <c r="D15" s="326"/>
      <c r="E15" s="456">
        <f>SUM(E13:E14)</f>
        <v>41361.279999999999</v>
      </c>
      <c r="F15" s="326" t="s">
        <v>3598</v>
      </c>
      <c r="G15" s="326"/>
      <c r="H15" s="326"/>
    </row>
    <row r="16" spans="1:8" s="28" customFormat="1" ht="38.25">
      <c r="A16" s="24">
        <v>1</v>
      </c>
      <c r="B16" s="24" t="s">
        <v>9584</v>
      </c>
      <c r="C16" s="24" t="s">
        <v>361</v>
      </c>
      <c r="D16" s="24" t="s">
        <v>391</v>
      </c>
      <c r="E16" s="268">
        <v>1782</v>
      </c>
      <c r="F16" s="24" t="s">
        <v>9656</v>
      </c>
      <c r="G16" s="24" t="s">
        <v>9585</v>
      </c>
      <c r="H16" s="24" t="s">
        <v>9586</v>
      </c>
    </row>
    <row r="17" spans="1:8" s="28" customFormat="1">
      <c r="A17" s="327"/>
      <c r="B17" s="327" t="s">
        <v>392</v>
      </c>
      <c r="C17" s="327">
        <v>1</v>
      </c>
      <c r="D17" s="327"/>
      <c r="E17" s="458">
        <f>SUM(E16)</f>
        <v>1782</v>
      </c>
      <c r="F17" s="327"/>
      <c r="G17" s="327"/>
      <c r="H17" s="327"/>
    </row>
    <row r="18" spans="1:8" s="28" customFormat="1" ht="25.5">
      <c r="A18" s="326"/>
      <c r="B18" s="326" t="s">
        <v>464</v>
      </c>
      <c r="C18" s="326">
        <f>SUM(C17)</f>
        <v>1</v>
      </c>
      <c r="D18" s="326"/>
      <c r="E18" s="456">
        <f>SUM(E17)</f>
        <v>1782</v>
      </c>
      <c r="F18" s="326"/>
      <c r="G18" s="326"/>
      <c r="H18" s="326"/>
    </row>
    <row r="19" spans="1:8" s="28" customFormat="1" ht="38.25">
      <c r="A19" s="24">
        <v>1</v>
      </c>
      <c r="B19" s="24" t="s">
        <v>9849</v>
      </c>
      <c r="C19" s="24" t="s">
        <v>7866</v>
      </c>
      <c r="D19" s="24"/>
      <c r="E19" s="268">
        <v>28</v>
      </c>
      <c r="F19" s="24" t="s">
        <v>9641</v>
      </c>
      <c r="G19" s="24" t="s">
        <v>9587</v>
      </c>
      <c r="H19" s="24" t="s">
        <v>9588</v>
      </c>
    </row>
    <row r="20" spans="1:8" s="28" customFormat="1" ht="25.5">
      <c r="A20" s="326"/>
      <c r="B20" s="326" t="s">
        <v>2130</v>
      </c>
      <c r="C20" s="326">
        <v>1</v>
      </c>
      <c r="D20" s="326"/>
      <c r="E20" s="456">
        <f>SUM(E19)</f>
        <v>28</v>
      </c>
      <c r="F20" s="326"/>
      <c r="G20" s="326"/>
      <c r="H20" s="326"/>
    </row>
    <row r="21" spans="1:8" s="28" customFormat="1" ht="38.25">
      <c r="A21" s="24">
        <v>1</v>
      </c>
      <c r="B21" s="24" t="s">
        <v>9852</v>
      </c>
      <c r="C21" s="24" t="s">
        <v>9851</v>
      </c>
      <c r="D21" s="24" t="s">
        <v>376</v>
      </c>
      <c r="E21" s="268">
        <v>11</v>
      </c>
      <c r="F21" s="24" t="s">
        <v>9636</v>
      </c>
      <c r="G21" s="24" t="s">
        <v>9589</v>
      </c>
      <c r="H21" s="24" t="s">
        <v>9590</v>
      </c>
    </row>
    <row r="22" spans="1:8" s="28" customFormat="1">
      <c r="A22" s="327"/>
      <c r="B22" s="327" t="s">
        <v>5726</v>
      </c>
      <c r="C22" s="327">
        <v>1</v>
      </c>
      <c r="D22" s="327"/>
      <c r="E22" s="327">
        <f>SUM(E21)</f>
        <v>11</v>
      </c>
      <c r="F22" s="327"/>
      <c r="G22" s="327"/>
      <c r="H22" s="327"/>
    </row>
    <row r="23" spans="1:8" s="28" customFormat="1" ht="25.5">
      <c r="A23" s="326"/>
      <c r="B23" s="326" t="s">
        <v>2129</v>
      </c>
      <c r="C23" s="326">
        <f>SUM(C22)</f>
        <v>1</v>
      </c>
      <c r="D23" s="326"/>
      <c r="E23" s="456">
        <f>SUM(E22)</f>
        <v>11</v>
      </c>
      <c r="F23" s="326"/>
      <c r="G23" s="326"/>
      <c r="H23" s="326"/>
    </row>
    <row r="24" spans="1:8" s="28" customFormat="1" ht="38.25">
      <c r="A24" s="24">
        <v>1</v>
      </c>
      <c r="B24" s="24" t="s">
        <v>9592</v>
      </c>
      <c r="C24" s="24" t="s">
        <v>7340</v>
      </c>
      <c r="D24" s="24"/>
      <c r="E24" s="268">
        <v>18.48</v>
      </c>
      <c r="F24" s="24" t="s">
        <v>9593</v>
      </c>
      <c r="G24" s="24" t="s">
        <v>9592</v>
      </c>
      <c r="H24" s="24" t="s">
        <v>9594</v>
      </c>
    </row>
    <row r="25" spans="1:8" s="28" customFormat="1" ht="25.5">
      <c r="A25" s="326"/>
      <c r="B25" s="326" t="s">
        <v>7341</v>
      </c>
      <c r="C25" s="326">
        <v>1</v>
      </c>
      <c r="D25" s="326"/>
      <c r="E25" s="456">
        <f>SUM(E24)</f>
        <v>18.48</v>
      </c>
      <c r="F25" s="326"/>
      <c r="G25" s="326"/>
      <c r="H25" s="326"/>
    </row>
    <row r="26" spans="1:8" s="28" customFormat="1" ht="25.5">
      <c r="A26" s="329"/>
      <c r="B26" s="329" t="s">
        <v>388</v>
      </c>
      <c r="C26" s="329">
        <f>C25+C23+C20+C18+C15+C12+C10</f>
        <v>7</v>
      </c>
      <c r="D26" s="329"/>
      <c r="E26" s="460">
        <f>E25+E23+E20+E18+E15+E12+E10</f>
        <v>47617.46</v>
      </c>
      <c r="F26" s="329" t="s">
        <v>6919</v>
      </c>
      <c r="G26" s="329"/>
      <c r="H26" s="329"/>
    </row>
    <row r="27" spans="1:8" s="28" customFormat="1">
      <c r="A27" s="369" t="s">
        <v>3782</v>
      </c>
      <c r="B27" s="369"/>
      <c r="C27" s="369"/>
      <c r="D27" s="369"/>
      <c r="E27" s="369"/>
      <c r="F27" s="369"/>
      <c r="G27" s="369"/>
      <c r="H27" s="369"/>
    </row>
    <row r="28" spans="1:8" s="28" customFormat="1" ht="38.25">
      <c r="A28" s="24">
        <v>1</v>
      </c>
      <c r="B28" s="24" t="s">
        <v>9595</v>
      </c>
      <c r="C28" s="24" t="s">
        <v>389</v>
      </c>
      <c r="D28" s="24"/>
      <c r="E28" s="268">
        <v>17890.2</v>
      </c>
      <c r="F28" s="24" t="s">
        <v>9596</v>
      </c>
      <c r="G28" s="24" t="s">
        <v>9597</v>
      </c>
      <c r="H28" s="24" t="s">
        <v>9598</v>
      </c>
    </row>
    <row r="29" spans="1:8" s="28" customFormat="1" ht="204">
      <c r="A29" s="24">
        <v>2</v>
      </c>
      <c r="B29" s="24" t="s">
        <v>9599</v>
      </c>
      <c r="C29" s="24" t="s">
        <v>389</v>
      </c>
      <c r="D29" s="24"/>
      <c r="E29" s="268">
        <v>7394.3</v>
      </c>
      <c r="F29" s="24" t="s">
        <v>9600</v>
      </c>
      <c r="G29" s="24" t="s">
        <v>9601</v>
      </c>
      <c r="H29" s="24" t="s">
        <v>9602</v>
      </c>
    </row>
    <row r="30" spans="1:8" s="28" customFormat="1" ht="63.75">
      <c r="A30" s="24">
        <v>3</v>
      </c>
      <c r="B30" s="24" t="s">
        <v>9603</v>
      </c>
      <c r="C30" s="24" t="s">
        <v>389</v>
      </c>
      <c r="D30" s="24"/>
      <c r="E30" s="268">
        <v>8195.4</v>
      </c>
      <c r="F30" s="24" t="s">
        <v>9604</v>
      </c>
      <c r="G30" s="24" t="s">
        <v>9605</v>
      </c>
      <c r="H30" s="24" t="s">
        <v>9606</v>
      </c>
    </row>
    <row r="31" spans="1:8" s="28" customFormat="1" ht="38.25">
      <c r="A31" s="24">
        <v>4</v>
      </c>
      <c r="B31" s="24" t="s">
        <v>9607</v>
      </c>
      <c r="C31" s="24" t="s">
        <v>389</v>
      </c>
      <c r="D31" s="24"/>
      <c r="E31" s="268">
        <v>3152.7</v>
      </c>
      <c r="F31" s="24" t="s">
        <v>9608</v>
      </c>
      <c r="G31" s="24" t="s">
        <v>9609</v>
      </c>
      <c r="H31" s="24" t="s">
        <v>9610</v>
      </c>
    </row>
    <row r="32" spans="1:8" s="28" customFormat="1" ht="102">
      <c r="A32" s="24">
        <v>5</v>
      </c>
      <c r="B32" s="24" t="s">
        <v>9611</v>
      </c>
      <c r="C32" s="24" t="s">
        <v>389</v>
      </c>
      <c r="D32" s="24"/>
      <c r="E32" s="268">
        <v>2712.6</v>
      </c>
      <c r="F32" s="24" t="s">
        <v>9612</v>
      </c>
      <c r="G32" s="24" t="s">
        <v>9613</v>
      </c>
      <c r="H32" s="24" t="s">
        <v>9614</v>
      </c>
    </row>
    <row r="33" spans="1:8" s="28" customFormat="1">
      <c r="A33" s="326"/>
      <c r="B33" s="326" t="s">
        <v>390</v>
      </c>
      <c r="C33" s="326">
        <v>5</v>
      </c>
      <c r="D33" s="326"/>
      <c r="E33" s="456">
        <f>SUM(E28:E32)</f>
        <v>39345.199999999997</v>
      </c>
      <c r="F33" s="326"/>
      <c r="G33" s="326"/>
      <c r="H33" s="326"/>
    </row>
    <row r="34" spans="1:8" s="28" customFormat="1">
      <c r="A34" s="24">
        <v>1</v>
      </c>
      <c r="B34" s="24" t="s">
        <v>9615</v>
      </c>
      <c r="C34" s="24" t="s">
        <v>361</v>
      </c>
      <c r="D34" s="24" t="s">
        <v>362</v>
      </c>
      <c r="E34" s="268">
        <v>6</v>
      </c>
      <c r="F34" s="24" t="s">
        <v>9616</v>
      </c>
      <c r="G34" s="24"/>
      <c r="H34" s="24" t="s">
        <v>9617</v>
      </c>
    </row>
    <row r="35" spans="1:8" s="28" customFormat="1">
      <c r="A35" s="24">
        <v>2</v>
      </c>
      <c r="B35" s="24" t="s">
        <v>9618</v>
      </c>
      <c r="C35" s="24" t="s">
        <v>361</v>
      </c>
      <c r="D35" s="24" t="s">
        <v>362</v>
      </c>
      <c r="E35" s="268">
        <v>260</v>
      </c>
      <c r="F35" s="24" t="s">
        <v>9619</v>
      </c>
      <c r="G35" s="24"/>
      <c r="H35" s="24" t="s">
        <v>9620</v>
      </c>
    </row>
    <row r="36" spans="1:8" s="28" customFormat="1">
      <c r="A36" s="24">
        <v>3</v>
      </c>
      <c r="B36" s="24" t="s">
        <v>9621</v>
      </c>
      <c r="C36" s="24" t="s">
        <v>361</v>
      </c>
      <c r="D36" s="24" t="s">
        <v>362</v>
      </c>
      <c r="E36" s="268">
        <v>250</v>
      </c>
      <c r="F36" s="24" t="s">
        <v>9622</v>
      </c>
      <c r="G36" s="24" t="s">
        <v>9623</v>
      </c>
      <c r="H36" s="24" t="s">
        <v>9624</v>
      </c>
    </row>
    <row r="37" spans="1:8" s="28" customFormat="1">
      <c r="A37" s="24">
        <v>4</v>
      </c>
      <c r="B37" s="24" t="s">
        <v>9625</v>
      </c>
      <c r="C37" s="24" t="s">
        <v>361</v>
      </c>
      <c r="D37" s="24" t="s">
        <v>362</v>
      </c>
      <c r="E37" s="268">
        <v>200</v>
      </c>
      <c r="F37" s="24" t="s">
        <v>9622</v>
      </c>
      <c r="G37" s="24" t="s">
        <v>9623</v>
      </c>
      <c r="H37" s="24" t="s">
        <v>9624</v>
      </c>
    </row>
    <row r="38" spans="1:8" s="28" customFormat="1" ht="38.25">
      <c r="A38" s="24">
        <v>5</v>
      </c>
      <c r="B38" s="24" t="s">
        <v>9626</v>
      </c>
      <c r="C38" s="24" t="s">
        <v>361</v>
      </c>
      <c r="D38" s="24" t="s">
        <v>362</v>
      </c>
      <c r="E38" s="268">
        <v>300</v>
      </c>
      <c r="F38" s="24" t="s">
        <v>9627</v>
      </c>
      <c r="G38" s="24" t="s">
        <v>9628</v>
      </c>
      <c r="H38" s="24" t="s">
        <v>9629</v>
      </c>
    </row>
    <row r="39" spans="1:8" s="28" customFormat="1">
      <c r="A39" s="24">
        <v>6</v>
      </c>
      <c r="B39" s="24" t="s">
        <v>9630</v>
      </c>
      <c r="C39" s="24" t="s">
        <v>361</v>
      </c>
      <c r="D39" s="24" t="s">
        <v>362</v>
      </c>
      <c r="E39" s="268">
        <v>150</v>
      </c>
      <c r="F39" s="24" t="s">
        <v>9631</v>
      </c>
      <c r="G39" s="24" t="s">
        <v>9623</v>
      </c>
      <c r="H39" s="24" t="s">
        <v>9632</v>
      </c>
    </row>
    <row r="40" spans="1:8" s="28" customFormat="1">
      <c r="A40" s="24">
        <v>7</v>
      </c>
      <c r="B40" s="24" t="s">
        <v>9633</v>
      </c>
      <c r="C40" s="24" t="s">
        <v>361</v>
      </c>
      <c r="D40" s="24" t="s">
        <v>362</v>
      </c>
      <c r="E40" s="268">
        <v>50</v>
      </c>
      <c r="F40" s="24" t="s">
        <v>9631</v>
      </c>
      <c r="G40" s="24" t="s">
        <v>9623</v>
      </c>
      <c r="H40" s="24" t="s">
        <v>9632</v>
      </c>
    </row>
    <row r="41" spans="1:8" s="28" customFormat="1">
      <c r="A41" s="24">
        <v>8</v>
      </c>
      <c r="B41" s="24" t="s">
        <v>9634</v>
      </c>
      <c r="C41" s="24" t="s">
        <v>361</v>
      </c>
      <c r="D41" s="24" t="s">
        <v>362</v>
      </c>
      <c r="E41" s="268">
        <v>25</v>
      </c>
      <c r="F41" s="24" t="s">
        <v>9631</v>
      </c>
      <c r="G41" s="24" t="s">
        <v>9623</v>
      </c>
      <c r="H41" s="24" t="s">
        <v>9632</v>
      </c>
    </row>
    <row r="42" spans="1:8" s="28" customFormat="1">
      <c r="A42" s="24">
        <v>9</v>
      </c>
      <c r="B42" s="24" t="s">
        <v>9635</v>
      </c>
      <c r="C42" s="24" t="s">
        <v>361</v>
      </c>
      <c r="D42" s="24" t="s">
        <v>362</v>
      </c>
      <c r="E42" s="268">
        <v>30</v>
      </c>
      <c r="F42" s="24" t="s">
        <v>9636</v>
      </c>
      <c r="G42" s="24" t="s">
        <v>9623</v>
      </c>
      <c r="H42" s="24" t="s">
        <v>9637</v>
      </c>
    </row>
    <row r="43" spans="1:8" s="28" customFormat="1">
      <c r="A43" s="24">
        <v>10</v>
      </c>
      <c r="B43" s="24" t="s">
        <v>9638</v>
      </c>
      <c r="C43" s="24" t="s">
        <v>361</v>
      </c>
      <c r="D43" s="24" t="s">
        <v>362</v>
      </c>
      <c r="E43" s="268">
        <v>15</v>
      </c>
      <c r="F43" s="24" t="s">
        <v>9636</v>
      </c>
      <c r="G43" s="24" t="s">
        <v>9623</v>
      </c>
      <c r="H43" s="24" t="s">
        <v>9637</v>
      </c>
    </row>
    <row r="44" spans="1:8" s="28" customFormat="1">
      <c r="A44" s="24">
        <v>11</v>
      </c>
      <c r="B44" s="24" t="s">
        <v>147</v>
      </c>
      <c r="C44" s="24" t="s">
        <v>361</v>
      </c>
      <c r="D44" s="24" t="s">
        <v>362</v>
      </c>
      <c r="E44" s="268">
        <v>87.2</v>
      </c>
      <c r="F44" s="24" t="s">
        <v>9639</v>
      </c>
      <c r="G44" s="24" t="s">
        <v>9623</v>
      </c>
      <c r="H44" s="24" t="s">
        <v>9637</v>
      </c>
    </row>
    <row r="45" spans="1:8" s="28" customFormat="1">
      <c r="A45" s="24">
        <v>12</v>
      </c>
      <c r="B45" s="24" t="s">
        <v>9640</v>
      </c>
      <c r="C45" s="24" t="s">
        <v>361</v>
      </c>
      <c r="D45" s="24" t="s">
        <v>362</v>
      </c>
      <c r="E45" s="268">
        <v>36.799999999999997</v>
      </c>
      <c r="F45" s="24" t="s">
        <v>9641</v>
      </c>
      <c r="G45" s="24" t="s">
        <v>9642</v>
      </c>
      <c r="H45" s="24" t="s">
        <v>9632</v>
      </c>
    </row>
    <row r="46" spans="1:8" s="28" customFormat="1" ht="25.5">
      <c r="A46" s="24">
        <v>13</v>
      </c>
      <c r="B46" s="24" t="s">
        <v>9643</v>
      </c>
      <c r="C46" s="24" t="s">
        <v>361</v>
      </c>
      <c r="D46" s="24" t="s">
        <v>362</v>
      </c>
      <c r="E46" s="268">
        <v>239</v>
      </c>
      <c r="F46" s="24" t="s">
        <v>9641</v>
      </c>
      <c r="G46" s="24" t="s">
        <v>9587</v>
      </c>
      <c r="H46" s="24" t="s">
        <v>9632</v>
      </c>
    </row>
    <row r="47" spans="1:8" s="28" customFormat="1" ht="51">
      <c r="A47" s="24">
        <v>14</v>
      </c>
      <c r="B47" s="24" t="s">
        <v>9644</v>
      </c>
      <c r="C47" s="24" t="s">
        <v>361</v>
      </c>
      <c r="D47" s="24" t="s">
        <v>362</v>
      </c>
      <c r="E47" s="268">
        <v>1343.1</v>
      </c>
      <c r="F47" s="24" t="s">
        <v>9622</v>
      </c>
      <c r="G47" s="24" t="s">
        <v>9645</v>
      </c>
      <c r="H47" s="24" t="s">
        <v>9646</v>
      </c>
    </row>
    <row r="48" spans="1:8" s="28" customFormat="1">
      <c r="A48" s="24">
        <v>15</v>
      </c>
      <c r="B48" s="24" t="s">
        <v>9647</v>
      </c>
      <c r="C48" s="24" t="s">
        <v>361</v>
      </c>
      <c r="D48" s="24" t="s">
        <v>362</v>
      </c>
      <c r="E48" s="268">
        <v>5.6</v>
      </c>
      <c r="F48" s="24" t="s">
        <v>9627</v>
      </c>
      <c r="G48" s="24" t="s">
        <v>9623</v>
      </c>
      <c r="H48" s="24" t="s">
        <v>9648</v>
      </c>
    </row>
    <row r="49" spans="1:8" s="28" customFormat="1" ht="38.25">
      <c r="A49" s="24">
        <v>16</v>
      </c>
      <c r="B49" s="24" t="s">
        <v>22485</v>
      </c>
      <c r="C49" s="24" t="s">
        <v>361</v>
      </c>
      <c r="D49" s="24" t="s">
        <v>362</v>
      </c>
      <c r="E49" s="268">
        <v>328.3</v>
      </c>
      <c r="F49" s="24" t="s">
        <v>9649</v>
      </c>
      <c r="G49" s="24" t="s">
        <v>9650</v>
      </c>
      <c r="H49" s="24" t="s">
        <v>9651</v>
      </c>
    </row>
    <row r="50" spans="1:8" s="28" customFormat="1">
      <c r="A50" s="24">
        <v>17</v>
      </c>
      <c r="B50" s="24" t="s">
        <v>22486</v>
      </c>
      <c r="C50" s="24" t="s">
        <v>361</v>
      </c>
      <c r="D50" s="24" t="s">
        <v>362</v>
      </c>
      <c r="E50" s="268">
        <v>96.06</v>
      </c>
      <c r="F50" s="24" t="s">
        <v>9641</v>
      </c>
      <c r="G50" s="24" t="s">
        <v>9623</v>
      </c>
      <c r="H50" s="24" t="s">
        <v>22494</v>
      </c>
    </row>
    <row r="51" spans="1:8" s="28" customFormat="1">
      <c r="A51" s="24">
        <v>18</v>
      </c>
      <c r="B51" s="24" t="s">
        <v>22487</v>
      </c>
      <c r="C51" s="24" t="s">
        <v>361</v>
      </c>
      <c r="D51" s="24" t="s">
        <v>362</v>
      </c>
      <c r="E51" s="268">
        <v>42.78</v>
      </c>
      <c r="F51" s="24" t="s">
        <v>9663</v>
      </c>
      <c r="G51" s="24" t="s">
        <v>9623</v>
      </c>
      <c r="H51" s="24" t="s">
        <v>22494</v>
      </c>
    </row>
    <row r="52" spans="1:8" s="28" customFormat="1" ht="38.25">
      <c r="A52" s="24">
        <v>19</v>
      </c>
      <c r="B52" s="24" t="s">
        <v>22488</v>
      </c>
      <c r="C52" s="24" t="s">
        <v>361</v>
      </c>
      <c r="D52" s="24" t="s">
        <v>362</v>
      </c>
      <c r="E52" s="268">
        <v>523.70000000000005</v>
      </c>
      <c r="F52" s="24" t="s">
        <v>9670</v>
      </c>
      <c r="G52" s="24" t="s">
        <v>22492</v>
      </c>
      <c r="H52" s="24" t="s">
        <v>22494</v>
      </c>
    </row>
    <row r="53" spans="1:8" s="28" customFormat="1">
      <c r="A53" s="24">
        <v>20</v>
      </c>
      <c r="B53" s="24" t="s">
        <v>22489</v>
      </c>
      <c r="C53" s="24" t="s">
        <v>361</v>
      </c>
      <c r="D53" s="24" t="s">
        <v>362</v>
      </c>
      <c r="E53" s="268">
        <v>20.7</v>
      </c>
      <c r="F53" s="24" t="s">
        <v>9622</v>
      </c>
      <c r="G53" s="24" t="s">
        <v>9623</v>
      </c>
      <c r="H53" s="24" t="s">
        <v>22494</v>
      </c>
    </row>
    <row r="54" spans="1:8" s="28" customFormat="1">
      <c r="A54" s="24">
        <v>21</v>
      </c>
      <c r="B54" s="24" t="s">
        <v>22490</v>
      </c>
      <c r="C54" s="24" t="s">
        <v>361</v>
      </c>
      <c r="D54" s="24" t="s">
        <v>362</v>
      </c>
      <c r="E54" s="268">
        <v>114.96</v>
      </c>
      <c r="F54" s="24" t="s">
        <v>9675</v>
      </c>
      <c r="G54" s="24" t="s">
        <v>9623</v>
      </c>
      <c r="H54" s="24" t="s">
        <v>22494</v>
      </c>
    </row>
    <row r="55" spans="1:8" s="28" customFormat="1" ht="76.5">
      <c r="A55" s="24">
        <v>22</v>
      </c>
      <c r="B55" s="24" t="s">
        <v>22491</v>
      </c>
      <c r="C55" s="24" t="s">
        <v>361</v>
      </c>
      <c r="D55" s="24" t="s">
        <v>362</v>
      </c>
      <c r="E55" s="268">
        <v>159.02000000000001</v>
      </c>
      <c r="F55" s="24" t="s">
        <v>9656</v>
      </c>
      <c r="G55" s="24" t="s">
        <v>22493</v>
      </c>
      <c r="H55" s="24" t="s">
        <v>22494</v>
      </c>
    </row>
    <row r="56" spans="1:8" s="28" customFormat="1">
      <c r="A56" s="327"/>
      <c r="B56" s="327" t="s">
        <v>363</v>
      </c>
      <c r="C56" s="327">
        <v>22</v>
      </c>
      <c r="D56" s="327"/>
      <c r="E56" s="458">
        <f>SUM(E34:E55)</f>
        <v>4283.22</v>
      </c>
      <c r="F56" s="327"/>
      <c r="G56" s="327"/>
      <c r="H56" s="327"/>
    </row>
    <row r="57" spans="1:8" s="28" customFormat="1" ht="25.5">
      <c r="A57" s="24">
        <v>1</v>
      </c>
      <c r="B57" s="24" t="s">
        <v>9652</v>
      </c>
      <c r="C57" s="24" t="s">
        <v>361</v>
      </c>
      <c r="D57" s="24" t="s">
        <v>391</v>
      </c>
      <c r="E57" s="268">
        <v>632</v>
      </c>
      <c r="F57" s="24" t="s">
        <v>9653</v>
      </c>
      <c r="G57" s="24" t="s">
        <v>9587</v>
      </c>
      <c r="H57" s="24" t="s">
        <v>9654</v>
      </c>
    </row>
    <row r="58" spans="1:8" s="28" customFormat="1" ht="25.5">
      <c r="A58" s="24">
        <v>2</v>
      </c>
      <c r="B58" s="24" t="s">
        <v>9655</v>
      </c>
      <c r="C58" s="24" t="s">
        <v>361</v>
      </c>
      <c r="D58" s="24" t="s">
        <v>391</v>
      </c>
      <c r="E58" s="268">
        <v>136</v>
      </c>
      <c r="F58" s="24" t="s">
        <v>9656</v>
      </c>
      <c r="G58" s="24" t="s">
        <v>9585</v>
      </c>
      <c r="H58" s="24" t="s">
        <v>9657</v>
      </c>
    </row>
    <row r="59" spans="1:8" s="28" customFormat="1" ht="25.5">
      <c r="A59" s="24">
        <v>3</v>
      </c>
      <c r="B59" s="24" t="s">
        <v>9658</v>
      </c>
      <c r="C59" s="24" t="s">
        <v>361</v>
      </c>
      <c r="D59" s="24" t="s">
        <v>391</v>
      </c>
      <c r="E59" s="268">
        <v>510</v>
      </c>
      <c r="F59" s="24" t="s">
        <v>9593</v>
      </c>
      <c r="G59" s="24" t="s">
        <v>9659</v>
      </c>
      <c r="H59" s="24" t="s">
        <v>9657</v>
      </c>
    </row>
    <row r="60" spans="1:8" s="28" customFormat="1" ht="25.5">
      <c r="A60" s="24">
        <v>4</v>
      </c>
      <c r="B60" s="24" t="s">
        <v>9660</v>
      </c>
      <c r="C60" s="24" t="s">
        <v>361</v>
      </c>
      <c r="D60" s="24" t="s">
        <v>391</v>
      </c>
      <c r="E60" s="268">
        <v>180</v>
      </c>
      <c r="F60" s="24" t="s">
        <v>9619</v>
      </c>
      <c r="G60" s="24" t="s">
        <v>9661</v>
      </c>
      <c r="H60" s="24" t="s">
        <v>9657</v>
      </c>
    </row>
    <row r="61" spans="1:8" s="28" customFormat="1" ht="25.5">
      <c r="A61" s="24">
        <v>5</v>
      </c>
      <c r="B61" s="24" t="s">
        <v>9662</v>
      </c>
      <c r="C61" s="24" t="s">
        <v>361</v>
      </c>
      <c r="D61" s="24" t="s">
        <v>391</v>
      </c>
      <c r="E61" s="268">
        <v>465</v>
      </c>
      <c r="F61" s="24" t="s">
        <v>9663</v>
      </c>
      <c r="G61" s="24" t="s">
        <v>9664</v>
      </c>
      <c r="H61" s="24" t="s">
        <v>9657</v>
      </c>
    </row>
    <row r="62" spans="1:8" s="28" customFormat="1" ht="25.5">
      <c r="A62" s="24">
        <v>6</v>
      </c>
      <c r="B62" s="24" t="s">
        <v>9665</v>
      </c>
      <c r="C62" s="24" t="s">
        <v>361</v>
      </c>
      <c r="D62" s="24" t="s">
        <v>391</v>
      </c>
      <c r="E62" s="268">
        <v>112.7</v>
      </c>
      <c r="F62" s="24" t="s">
        <v>9663</v>
      </c>
      <c r="G62" s="24" t="s">
        <v>9666</v>
      </c>
      <c r="H62" s="24" t="s">
        <v>9657</v>
      </c>
    </row>
    <row r="63" spans="1:8" s="28" customFormat="1" ht="25.5">
      <c r="A63" s="24">
        <v>7</v>
      </c>
      <c r="B63" s="24" t="s">
        <v>9667</v>
      </c>
      <c r="C63" s="24" t="s">
        <v>361</v>
      </c>
      <c r="D63" s="24" t="s">
        <v>391</v>
      </c>
      <c r="E63" s="268">
        <v>20</v>
      </c>
      <c r="F63" s="24" t="s">
        <v>9649</v>
      </c>
      <c r="G63" s="24" t="s">
        <v>9668</v>
      </c>
      <c r="H63" s="24" t="s">
        <v>9657</v>
      </c>
    </row>
    <row r="64" spans="1:8" s="28" customFormat="1" ht="25.5">
      <c r="A64" s="24">
        <v>8</v>
      </c>
      <c r="B64" s="24" t="s">
        <v>9669</v>
      </c>
      <c r="C64" s="24" t="s">
        <v>361</v>
      </c>
      <c r="D64" s="24" t="s">
        <v>391</v>
      </c>
      <c r="E64" s="268">
        <v>10</v>
      </c>
      <c r="F64" s="24" t="s">
        <v>9670</v>
      </c>
      <c r="G64" s="24" t="s">
        <v>9671</v>
      </c>
      <c r="H64" s="24" t="s">
        <v>9657</v>
      </c>
    </row>
    <row r="65" spans="1:8" s="28" customFormat="1" ht="25.5">
      <c r="A65" s="24">
        <v>9</v>
      </c>
      <c r="B65" s="24" t="s">
        <v>9672</v>
      </c>
      <c r="C65" s="24" t="s">
        <v>361</v>
      </c>
      <c r="D65" s="24" t="s">
        <v>391</v>
      </c>
      <c r="E65" s="268">
        <v>1298</v>
      </c>
      <c r="F65" s="24" t="s">
        <v>9636</v>
      </c>
      <c r="G65" s="24" t="s">
        <v>9673</v>
      </c>
      <c r="H65" s="24" t="s">
        <v>9657</v>
      </c>
    </row>
    <row r="66" spans="1:8" s="28" customFormat="1">
      <c r="A66" s="24">
        <v>10</v>
      </c>
      <c r="B66" s="24" t="s">
        <v>9674</v>
      </c>
      <c r="C66" s="24" t="s">
        <v>361</v>
      </c>
      <c r="D66" s="24" t="s">
        <v>391</v>
      </c>
      <c r="E66" s="268">
        <v>10</v>
      </c>
      <c r="F66" s="24" t="s">
        <v>9675</v>
      </c>
      <c r="G66" s="24"/>
      <c r="H66" s="24" t="s">
        <v>9657</v>
      </c>
    </row>
    <row r="67" spans="1:8" s="28" customFormat="1" ht="38.25">
      <c r="A67" s="24">
        <v>11</v>
      </c>
      <c r="B67" s="24" t="s">
        <v>9676</v>
      </c>
      <c r="C67" s="24" t="s">
        <v>361</v>
      </c>
      <c r="D67" s="24" t="s">
        <v>391</v>
      </c>
      <c r="E67" s="268">
        <v>10</v>
      </c>
      <c r="F67" s="24" t="s">
        <v>9675</v>
      </c>
      <c r="G67" s="24" t="s">
        <v>9677</v>
      </c>
      <c r="H67" s="24" t="s">
        <v>9657</v>
      </c>
    </row>
    <row r="68" spans="1:8" s="28" customFormat="1">
      <c r="A68" s="24">
        <v>12</v>
      </c>
      <c r="B68" s="24" t="s">
        <v>9678</v>
      </c>
      <c r="C68" s="24" t="s">
        <v>361</v>
      </c>
      <c r="D68" s="24" t="s">
        <v>391</v>
      </c>
      <c r="E68" s="268">
        <v>145</v>
      </c>
      <c r="F68" s="24" t="s">
        <v>9656</v>
      </c>
      <c r="G68" s="24" t="s">
        <v>9623</v>
      </c>
      <c r="H68" s="24" t="s">
        <v>9679</v>
      </c>
    </row>
    <row r="69" spans="1:8" s="28" customFormat="1">
      <c r="A69" s="547"/>
      <c r="B69" s="547" t="s">
        <v>392</v>
      </c>
      <c r="C69" s="547">
        <v>12</v>
      </c>
      <c r="D69" s="547"/>
      <c r="E69" s="548">
        <f>SUM(E57:E68)</f>
        <v>3528.7</v>
      </c>
      <c r="F69" s="547"/>
      <c r="G69" s="547"/>
      <c r="H69" s="547"/>
    </row>
    <row r="70" spans="1:8" s="28" customFormat="1">
      <c r="A70" s="24">
        <v>1</v>
      </c>
      <c r="B70" s="24" t="s">
        <v>9680</v>
      </c>
      <c r="C70" s="24" t="s">
        <v>361</v>
      </c>
      <c r="D70" s="24" t="s">
        <v>366</v>
      </c>
      <c r="E70" s="268">
        <v>25.5</v>
      </c>
      <c r="F70" s="24" t="s">
        <v>9681</v>
      </c>
      <c r="G70" s="24" t="s">
        <v>9623</v>
      </c>
      <c r="H70" s="24" t="s">
        <v>9682</v>
      </c>
    </row>
    <row r="71" spans="1:8" s="28" customFormat="1" ht="25.5">
      <c r="A71" s="24">
        <v>2</v>
      </c>
      <c r="B71" s="24" t="s">
        <v>9683</v>
      </c>
      <c r="C71" s="24" t="s">
        <v>361</v>
      </c>
      <c r="D71" s="24" t="s">
        <v>366</v>
      </c>
      <c r="E71" s="268">
        <v>142.69999999999999</v>
      </c>
      <c r="F71" s="24" t="s">
        <v>9631</v>
      </c>
      <c r="G71" s="24" t="s">
        <v>9623</v>
      </c>
      <c r="H71" s="24" t="s">
        <v>9684</v>
      </c>
    </row>
    <row r="72" spans="1:8" s="28" customFormat="1">
      <c r="A72" s="24">
        <v>3</v>
      </c>
      <c r="B72" s="24" t="s">
        <v>9685</v>
      </c>
      <c r="C72" s="24" t="s">
        <v>361</v>
      </c>
      <c r="D72" s="24" t="s">
        <v>366</v>
      </c>
      <c r="E72" s="268">
        <v>123.5</v>
      </c>
      <c r="F72" s="24" t="s">
        <v>9686</v>
      </c>
      <c r="G72" s="24"/>
      <c r="H72" s="24" t="s">
        <v>9687</v>
      </c>
    </row>
    <row r="73" spans="1:8" s="28" customFormat="1">
      <c r="A73" s="24">
        <v>4</v>
      </c>
      <c r="B73" s="24" t="s">
        <v>9688</v>
      </c>
      <c r="C73" s="24" t="s">
        <v>361</v>
      </c>
      <c r="D73" s="24" t="s">
        <v>366</v>
      </c>
      <c r="E73" s="268">
        <v>10</v>
      </c>
      <c r="F73" s="24" t="s">
        <v>9636</v>
      </c>
      <c r="G73" s="24" t="s">
        <v>9623</v>
      </c>
      <c r="H73" s="24" t="s">
        <v>9637</v>
      </c>
    </row>
    <row r="74" spans="1:8" s="28" customFormat="1">
      <c r="A74" s="24">
        <v>5</v>
      </c>
      <c r="B74" s="24" t="s">
        <v>9689</v>
      </c>
      <c r="C74" s="24" t="s">
        <v>361</v>
      </c>
      <c r="D74" s="24" t="s">
        <v>366</v>
      </c>
      <c r="E74" s="268">
        <v>20</v>
      </c>
      <c r="F74" s="24" t="s">
        <v>9636</v>
      </c>
      <c r="G74" s="24" t="s">
        <v>9623</v>
      </c>
      <c r="H74" s="24" t="s">
        <v>9637</v>
      </c>
    </row>
    <row r="75" spans="1:8" s="28" customFormat="1">
      <c r="A75" s="24">
        <v>6</v>
      </c>
      <c r="B75" s="24" t="s">
        <v>9690</v>
      </c>
      <c r="C75" s="24" t="s">
        <v>361</v>
      </c>
      <c r="D75" s="24" t="s">
        <v>366</v>
      </c>
      <c r="E75" s="268">
        <v>15</v>
      </c>
      <c r="F75" s="24" t="s">
        <v>9681</v>
      </c>
      <c r="G75" s="24" t="s">
        <v>9623</v>
      </c>
      <c r="H75" s="24" t="s">
        <v>9637</v>
      </c>
    </row>
    <row r="76" spans="1:8" s="28" customFormat="1" ht="25.5">
      <c r="A76" s="24">
        <v>7</v>
      </c>
      <c r="B76" s="24" t="s">
        <v>9691</v>
      </c>
      <c r="C76" s="24" t="s">
        <v>361</v>
      </c>
      <c r="D76" s="24" t="s">
        <v>366</v>
      </c>
      <c r="E76" s="268">
        <v>14.8</v>
      </c>
      <c r="F76" s="24" t="s">
        <v>9619</v>
      </c>
      <c r="G76" s="24" t="s">
        <v>9692</v>
      </c>
      <c r="H76" s="24" t="s">
        <v>9693</v>
      </c>
    </row>
    <row r="77" spans="1:8" s="28" customFormat="1">
      <c r="A77" s="24">
        <v>8</v>
      </c>
      <c r="B77" s="24" t="s">
        <v>9694</v>
      </c>
      <c r="C77" s="24" t="s">
        <v>361</v>
      </c>
      <c r="D77" s="24" t="s">
        <v>366</v>
      </c>
      <c r="E77" s="268">
        <v>7</v>
      </c>
      <c r="F77" s="24" t="s">
        <v>9681</v>
      </c>
      <c r="G77" s="24" t="s">
        <v>9623</v>
      </c>
      <c r="H77" s="24" t="s">
        <v>9637</v>
      </c>
    </row>
    <row r="78" spans="1:8" s="28" customFormat="1">
      <c r="A78" s="24">
        <v>9</v>
      </c>
      <c r="B78" s="24" t="s">
        <v>9695</v>
      </c>
      <c r="C78" s="24" t="s">
        <v>361</v>
      </c>
      <c r="D78" s="24" t="s">
        <v>366</v>
      </c>
      <c r="E78" s="268">
        <v>50</v>
      </c>
      <c r="F78" s="24" t="s">
        <v>9622</v>
      </c>
      <c r="G78" s="24"/>
      <c r="H78" s="24" t="s">
        <v>9637</v>
      </c>
    </row>
    <row r="79" spans="1:8" s="28" customFormat="1">
      <c r="A79" s="24">
        <v>10</v>
      </c>
      <c r="B79" s="24" t="s">
        <v>9696</v>
      </c>
      <c r="C79" s="24" t="s">
        <v>361</v>
      </c>
      <c r="D79" s="24" t="s">
        <v>366</v>
      </c>
      <c r="E79" s="268">
        <v>27</v>
      </c>
      <c r="F79" s="24" t="s">
        <v>9681</v>
      </c>
      <c r="G79" s="24" t="s">
        <v>9623</v>
      </c>
      <c r="H79" s="24" t="s">
        <v>9637</v>
      </c>
    </row>
    <row r="80" spans="1:8" s="28" customFormat="1">
      <c r="A80" s="327"/>
      <c r="B80" s="327" t="s">
        <v>365</v>
      </c>
      <c r="C80" s="327">
        <v>10</v>
      </c>
      <c r="D80" s="327"/>
      <c r="E80" s="458">
        <f>SUM(E70:E79)</f>
        <v>435.5</v>
      </c>
      <c r="F80" s="327"/>
      <c r="G80" s="327"/>
      <c r="H80" s="327"/>
    </row>
    <row r="81" spans="1:8" s="28" customFormat="1" ht="25.5">
      <c r="A81" s="24">
        <v>1</v>
      </c>
      <c r="B81" s="24" t="s">
        <v>9697</v>
      </c>
      <c r="C81" s="24" t="s">
        <v>361</v>
      </c>
      <c r="D81" s="24" t="s">
        <v>367</v>
      </c>
      <c r="E81" s="268">
        <v>120</v>
      </c>
      <c r="F81" s="24" t="s">
        <v>9698</v>
      </c>
      <c r="G81" s="24" t="s">
        <v>9623</v>
      </c>
      <c r="H81" s="24" t="s">
        <v>9699</v>
      </c>
    </row>
    <row r="82" spans="1:8" s="28" customFormat="1">
      <c r="A82" s="24">
        <v>2</v>
      </c>
      <c r="B82" s="24" t="s">
        <v>9700</v>
      </c>
      <c r="C82" s="24" t="s">
        <v>361</v>
      </c>
      <c r="D82" s="24" t="s">
        <v>367</v>
      </c>
      <c r="E82" s="268">
        <v>210</v>
      </c>
      <c r="F82" s="24" t="s">
        <v>9656</v>
      </c>
      <c r="G82" s="24" t="s">
        <v>9701</v>
      </c>
      <c r="H82" s="24" t="s">
        <v>9679</v>
      </c>
    </row>
    <row r="83" spans="1:8" s="28" customFormat="1">
      <c r="A83" s="327"/>
      <c r="B83" s="327" t="s">
        <v>368</v>
      </c>
      <c r="C83" s="327">
        <v>2</v>
      </c>
      <c r="D83" s="327"/>
      <c r="E83" s="458">
        <f>SUM(E81:E82)</f>
        <v>330</v>
      </c>
      <c r="F83" s="327"/>
      <c r="G83" s="327"/>
      <c r="H83" s="327"/>
    </row>
    <row r="84" spans="1:8" s="28" customFormat="1">
      <c r="A84" s="24">
        <v>1</v>
      </c>
      <c r="B84" s="24" t="s">
        <v>9702</v>
      </c>
      <c r="C84" s="24" t="s">
        <v>361</v>
      </c>
      <c r="D84" s="24" t="s">
        <v>1475</v>
      </c>
      <c r="E84" s="268">
        <v>40</v>
      </c>
      <c r="F84" s="24" t="s">
        <v>9663</v>
      </c>
      <c r="G84" s="24" t="s">
        <v>9703</v>
      </c>
      <c r="H84" s="24" t="s">
        <v>9679</v>
      </c>
    </row>
    <row r="85" spans="1:8" s="28" customFormat="1">
      <c r="A85" s="24">
        <v>2</v>
      </c>
      <c r="B85" s="24" t="s">
        <v>1093</v>
      </c>
      <c r="C85" s="24" t="s">
        <v>361</v>
      </c>
      <c r="D85" s="24" t="s">
        <v>1475</v>
      </c>
      <c r="E85" s="268">
        <v>62.5</v>
      </c>
      <c r="F85" s="24" t="s">
        <v>9656</v>
      </c>
      <c r="G85" s="24" t="s">
        <v>9704</v>
      </c>
      <c r="H85" s="24" t="s">
        <v>9679</v>
      </c>
    </row>
    <row r="86" spans="1:8" s="28" customFormat="1">
      <c r="A86" s="327"/>
      <c r="B86" s="327" t="s">
        <v>2140</v>
      </c>
      <c r="C86" s="327">
        <v>2</v>
      </c>
      <c r="D86" s="327"/>
      <c r="E86" s="458">
        <f>SUM(E84:E85)</f>
        <v>102.5</v>
      </c>
      <c r="F86" s="327"/>
      <c r="G86" s="327"/>
      <c r="H86" s="327"/>
    </row>
    <row r="87" spans="1:8" s="28" customFormat="1">
      <c r="A87" s="24">
        <v>1</v>
      </c>
      <c r="B87" s="24" t="s">
        <v>9705</v>
      </c>
      <c r="C87" s="24" t="s">
        <v>361</v>
      </c>
      <c r="D87" s="24" t="s">
        <v>369</v>
      </c>
      <c r="E87" s="268">
        <v>375</v>
      </c>
      <c r="F87" s="24" t="s">
        <v>9698</v>
      </c>
      <c r="G87" s="24" t="s">
        <v>9623</v>
      </c>
      <c r="H87" s="24" t="s">
        <v>9657</v>
      </c>
    </row>
    <row r="88" spans="1:8" s="28" customFormat="1">
      <c r="A88" s="24">
        <v>2</v>
      </c>
      <c r="B88" s="24" t="s">
        <v>9706</v>
      </c>
      <c r="C88" s="24" t="s">
        <v>361</v>
      </c>
      <c r="D88" s="24" t="s">
        <v>369</v>
      </c>
      <c r="E88" s="268">
        <v>41</v>
      </c>
      <c r="F88" s="24" t="s">
        <v>9656</v>
      </c>
      <c r="G88" s="24" t="s">
        <v>9701</v>
      </c>
      <c r="H88" s="24" t="s">
        <v>9707</v>
      </c>
    </row>
    <row r="89" spans="1:8" s="28" customFormat="1" ht="25.5">
      <c r="A89" s="24">
        <v>3</v>
      </c>
      <c r="B89" s="24" t="s">
        <v>9708</v>
      </c>
      <c r="C89" s="24" t="s">
        <v>361</v>
      </c>
      <c r="D89" s="24" t="s">
        <v>369</v>
      </c>
      <c r="E89" s="268">
        <v>385</v>
      </c>
      <c r="F89" s="24" t="s">
        <v>9656</v>
      </c>
      <c r="G89" s="24" t="s">
        <v>9709</v>
      </c>
      <c r="H89" s="24"/>
    </row>
    <row r="90" spans="1:8" s="28" customFormat="1">
      <c r="A90" s="24">
        <v>4</v>
      </c>
      <c r="B90" s="24" t="s">
        <v>9710</v>
      </c>
      <c r="C90" s="24" t="s">
        <v>361</v>
      </c>
      <c r="D90" s="24" t="s">
        <v>369</v>
      </c>
      <c r="E90" s="268">
        <v>429</v>
      </c>
      <c r="F90" s="24" t="s">
        <v>9711</v>
      </c>
      <c r="G90" s="24"/>
      <c r="H90" s="24" t="s">
        <v>9712</v>
      </c>
    </row>
    <row r="91" spans="1:8" s="28" customFormat="1">
      <c r="A91" s="24">
        <v>5</v>
      </c>
      <c r="B91" s="24" t="s">
        <v>9713</v>
      </c>
      <c r="C91" s="24" t="s">
        <v>361</v>
      </c>
      <c r="D91" s="24" t="s">
        <v>369</v>
      </c>
      <c r="E91" s="268">
        <v>418</v>
      </c>
      <c r="F91" s="24" t="s">
        <v>9686</v>
      </c>
      <c r="G91" s="24" t="s">
        <v>9714</v>
      </c>
      <c r="H91" s="24" t="s">
        <v>9712</v>
      </c>
    </row>
    <row r="92" spans="1:8" s="28" customFormat="1" ht="38.25">
      <c r="A92" s="24">
        <v>6</v>
      </c>
      <c r="B92" s="24" t="s">
        <v>9715</v>
      </c>
      <c r="C92" s="24" t="s">
        <v>361</v>
      </c>
      <c r="D92" s="24" t="s">
        <v>369</v>
      </c>
      <c r="E92" s="268">
        <v>330</v>
      </c>
      <c r="F92" s="24" t="s">
        <v>9653</v>
      </c>
      <c r="G92" s="24" t="s">
        <v>9716</v>
      </c>
      <c r="H92" s="24" t="s">
        <v>9624</v>
      </c>
    </row>
    <row r="93" spans="1:8" s="28" customFormat="1">
      <c r="A93" s="327"/>
      <c r="B93" s="327" t="s">
        <v>9856</v>
      </c>
      <c r="C93" s="327">
        <v>6</v>
      </c>
      <c r="D93" s="327"/>
      <c r="E93" s="458">
        <f>SUM(E87:E92)</f>
        <v>1978</v>
      </c>
      <c r="F93" s="327"/>
      <c r="G93" s="327"/>
      <c r="H93" s="327"/>
    </row>
    <row r="94" spans="1:8" s="28" customFormat="1">
      <c r="A94" s="326"/>
      <c r="B94" s="326" t="s">
        <v>731</v>
      </c>
      <c r="C94" s="326">
        <f>C93+C86+C83+C80+C69+C56</f>
        <v>54</v>
      </c>
      <c r="D94" s="326"/>
      <c r="E94" s="456">
        <f>E93+E86+E83+E80+E69+E56</f>
        <v>10657.92</v>
      </c>
      <c r="F94" s="326"/>
      <c r="G94" s="326"/>
      <c r="H94" s="326"/>
    </row>
    <row r="95" spans="1:8" s="28" customFormat="1">
      <c r="A95" s="24">
        <v>1</v>
      </c>
      <c r="B95" s="24" t="s">
        <v>9717</v>
      </c>
      <c r="C95" s="24" t="s">
        <v>9851</v>
      </c>
      <c r="D95" s="24" t="s">
        <v>374</v>
      </c>
      <c r="E95" s="268">
        <v>0.1</v>
      </c>
      <c r="F95" s="24" t="s">
        <v>9698</v>
      </c>
      <c r="G95" s="24" t="s">
        <v>9623</v>
      </c>
      <c r="H95" s="24" t="s">
        <v>9657</v>
      </c>
    </row>
    <row r="96" spans="1:8" s="28" customFormat="1" ht="25.5">
      <c r="A96" s="24">
        <v>2</v>
      </c>
      <c r="B96" s="24" t="s">
        <v>9718</v>
      </c>
      <c r="C96" s="24" t="s">
        <v>9851</v>
      </c>
      <c r="D96" s="24" t="s">
        <v>374</v>
      </c>
      <c r="E96" s="268">
        <v>58</v>
      </c>
      <c r="F96" s="24" t="s">
        <v>9649</v>
      </c>
      <c r="G96" s="24" t="s">
        <v>9719</v>
      </c>
      <c r="H96" s="24" t="s">
        <v>9720</v>
      </c>
    </row>
    <row r="97" spans="1:8" s="28" customFormat="1">
      <c r="A97" s="327"/>
      <c r="B97" s="327" t="s">
        <v>375</v>
      </c>
      <c r="C97" s="327">
        <v>2</v>
      </c>
      <c r="D97" s="327"/>
      <c r="E97" s="458">
        <f>SUM(E95:E96)</f>
        <v>58.1</v>
      </c>
      <c r="F97" s="327"/>
      <c r="G97" s="327"/>
      <c r="H97" s="327"/>
    </row>
    <row r="98" spans="1:8" s="28" customFormat="1" ht="25.5">
      <c r="A98" s="24">
        <v>1</v>
      </c>
      <c r="B98" s="24" t="s">
        <v>9721</v>
      </c>
      <c r="C98" s="24" t="s">
        <v>9851</v>
      </c>
      <c r="D98" s="24" t="s">
        <v>376</v>
      </c>
      <c r="E98" s="268">
        <v>11</v>
      </c>
      <c r="F98" s="24" t="s">
        <v>9636</v>
      </c>
      <c r="G98" s="24" t="s">
        <v>9722</v>
      </c>
      <c r="H98" s="24" t="s">
        <v>9657</v>
      </c>
    </row>
    <row r="99" spans="1:8" s="28" customFormat="1" ht="25.5">
      <c r="A99" s="24">
        <v>2</v>
      </c>
      <c r="B99" s="24" t="s">
        <v>9723</v>
      </c>
      <c r="C99" s="24" t="s">
        <v>9851</v>
      </c>
      <c r="D99" s="24" t="s">
        <v>376</v>
      </c>
      <c r="E99" s="268">
        <v>11</v>
      </c>
      <c r="F99" s="24" t="s">
        <v>9724</v>
      </c>
      <c r="G99" s="24" t="s">
        <v>9725</v>
      </c>
      <c r="H99" s="24" t="s">
        <v>9657</v>
      </c>
    </row>
    <row r="100" spans="1:8" s="28" customFormat="1">
      <c r="A100" s="24">
        <v>3</v>
      </c>
      <c r="B100" s="24" t="s">
        <v>9726</v>
      </c>
      <c r="C100" s="24" t="s">
        <v>9851</v>
      </c>
      <c r="D100" s="24" t="s">
        <v>376</v>
      </c>
      <c r="E100" s="268">
        <v>0.01</v>
      </c>
      <c r="F100" s="24" t="s">
        <v>9727</v>
      </c>
      <c r="G100" s="24"/>
      <c r="H100" s="24" t="s">
        <v>9657</v>
      </c>
    </row>
    <row r="101" spans="1:8" s="28" customFormat="1">
      <c r="A101" s="24">
        <v>4</v>
      </c>
      <c r="B101" s="24" t="s">
        <v>9728</v>
      </c>
      <c r="C101" s="24" t="s">
        <v>9851</v>
      </c>
      <c r="D101" s="24" t="s">
        <v>376</v>
      </c>
      <c r="E101" s="268">
        <v>0.01</v>
      </c>
      <c r="F101" s="24" t="s">
        <v>9729</v>
      </c>
      <c r="G101" s="24"/>
      <c r="H101" s="24" t="s">
        <v>9730</v>
      </c>
    </row>
    <row r="102" spans="1:8" s="28" customFormat="1">
      <c r="A102" s="24">
        <v>5</v>
      </c>
      <c r="B102" s="24" t="s">
        <v>2838</v>
      </c>
      <c r="C102" s="24" t="s">
        <v>9851</v>
      </c>
      <c r="D102" s="24" t="s">
        <v>376</v>
      </c>
      <c r="E102" s="268">
        <v>0.01</v>
      </c>
      <c r="F102" s="24" t="s">
        <v>9731</v>
      </c>
      <c r="G102" s="24"/>
      <c r="H102" s="24" t="s">
        <v>9657</v>
      </c>
    </row>
    <row r="103" spans="1:8" s="28" customFormat="1">
      <c r="A103" s="24">
        <v>6</v>
      </c>
      <c r="B103" s="24" t="s">
        <v>2838</v>
      </c>
      <c r="C103" s="24" t="s">
        <v>9851</v>
      </c>
      <c r="D103" s="24" t="s">
        <v>376</v>
      </c>
      <c r="E103" s="268">
        <v>0.01</v>
      </c>
      <c r="F103" s="24" t="s">
        <v>9732</v>
      </c>
      <c r="G103" s="24"/>
      <c r="H103" s="24" t="s">
        <v>9657</v>
      </c>
    </row>
    <row r="104" spans="1:8" s="28" customFormat="1" ht="25.5">
      <c r="A104" s="24">
        <v>7</v>
      </c>
      <c r="B104" s="24" t="s">
        <v>9733</v>
      </c>
      <c r="C104" s="24" t="s">
        <v>9851</v>
      </c>
      <c r="D104" s="24" t="s">
        <v>376</v>
      </c>
      <c r="E104" s="268">
        <v>11</v>
      </c>
      <c r="F104" s="24" t="s">
        <v>9636</v>
      </c>
      <c r="G104" s="24" t="s">
        <v>9722</v>
      </c>
      <c r="H104" s="24" t="s">
        <v>9657</v>
      </c>
    </row>
    <row r="105" spans="1:8" s="28" customFormat="1">
      <c r="A105" s="24">
        <v>8</v>
      </c>
      <c r="B105" s="24" t="s">
        <v>9734</v>
      </c>
      <c r="C105" s="24" t="s">
        <v>9851</v>
      </c>
      <c r="D105" s="24" t="s">
        <v>376</v>
      </c>
      <c r="E105" s="268">
        <v>0.3</v>
      </c>
      <c r="F105" s="24" t="s">
        <v>9735</v>
      </c>
      <c r="G105" s="24"/>
      <c r="H105" s="24" t="s">
        <v>9736</v>
      </c>
    </row>
    <row r="106" spans="1:8" s="28" customFormat="1">
      <c r="A106" s="24">
        <v>9</v>
      </c>
      <c r="B106" s="24" t="s">
        <v>9737</v>
      </c>
      <c r="C106" s="24" t="s">
        <v>9851</v>
      </c>
      <c r="D106" s="24" t="s">
        <v>376</v>
      </c>
      <c r="E106" s="268">
        <v>0.5</v>
      </c>
      <c r="F106" s="24" t="s">
        <v>9738</v>
      </c>
      <c r="G106" s="24"/>
      <c r="H106" s="24" t="s">
        <v>9739</v>
      </c>
    </row>
    <row r="107" spans="1:8" s="28" customFormat="1">
      <c r="A107" s="24">
        <v>10</v>
      </c>
      <c r="B107" s="24" t="s">
        <v>9740</v>
      </c>
      <c r="C107" s="24" t="s">
        <v>9851</v>
      </c>
      <c r="D107" s="24" t="s">
        <v>376</v>
      </c>
      <c r="E107" s="268">
        <v>11</v>
      </c>
      <c r="F107" s="24" t="s">
        <v>9741</v>
      </c>
      <c r="G107" s="24"/>
      <c r="H107" s="24" t="s">
        <v>9624</v>
      </c>
    </row>
    <row r="108" spans="1:8" s="28" customFormat="1">
      <c r="A108" s="24">
        <v>11</v>
      </c>
      <c r="B108" s="24" t="s">
        <v>9742</v>
      </c>
      <c r="C108" s="24" t="s">
        <v>9851</v>
      </c>
      <c r="D108" s="24" t="s">
        <v>376</v>
      </c>
      <c r="E108" s="268">
        <v>5</v>
      </c>
      <c r="F108" s="24" t="s">
        <v>9743</v>
      </c>
      <c r="G108" s="24" t="s">
        <v>9623</v>
      </c>
      <c r="H108" s="24" t="s">
        <v>9629</v>
      </c>
    </row>
    <row r="109" spans="1:8" s="28" customFormat="1" ht="25.5">
      <c r="A109" s="24">
        <v>12</v>
      </c>
      <c r="B109" s="24" t="s">
        <v>9744</v>
      </c>
      <c r="C109" s="24" t="s">
        <v>9851</v>
      </c>
      <c r="D109" s="24" t="s">
        <v>376</v>
      </c>
      <c r="E109" s="268">
        <v>5</v>
      </c>
      <c r="F109" s="24" t="s">
        <v>9743</v>
      </c>
      <c r="G109" s="24" t="s">
        <v>9745</v>
      </c>
      <c r="H109" s="24" t="s">
        <v>9629</v>
      </c>
    </row>
    <row r="110" spans="1:8" s="28" customFormat="1">
      <c r="A110" s="24">
        <v>13</v>
      </c>
      <c r="B110" s="24" t="s">
        <v>9746</v>
      </c>
      <c r="C110" s="24" t="s">
        <v>9851</v>
      </c>
      <c r="D110" s="24" t="s">
        <v>376</v>
      </c>
      <c r="E110" s="268">
        <v>5</v>
      </c>
      <c r="F110" s="24" t="s">
        <v>9743</v>
      </c>
      <c r="G110" s="24"/>
      <c r="H110" s="24" t="s">
        <v>9629</v>
      </c>
    </row>
    <row r="111" spans="1:8" s="28" customFormat="1">
      <c r="A111" s="24">
        <v>14</v>
      </c>
      <c r="B111" s="24" t="s">
        <v>9747</v>
      </c>
      <c r="C111" s="24" t="s">
        <v>9851</v>
      </c>
      <c r="D111" s="24" t="s">
        <v>376</v>
      </c>
      <c r="E111" s="268">
        <v>5</v>
      </c>
      <c r="F111" s="24" t="s">
        <v>9631</v>
      </c>
      <c r="G111" s="24"/>
      <c r="H111" s="24" t="s">
        <v>9632</v>
      </c>
    </row>
    <row r="112" spans="1:8" s="28" customFormat="1">
      <c r="A112" s="24">
        <v>15</v>
      </c>
      <c r="B112" s="24" t="s">
        <v>2805</v>
      </c>
      <c r="C112" s="24" t="s">
        <v>9851</v>
      </c>
      <c r="D112" s="24" t="s">
        <v>376</v>
      </c>
      <c r="E112" s="268">
        <v>5</v>
      </c>
      <c r="F112" s="24" t="s">
        <v>9748</v>
      </c>
      <c r="G112" s="24"/>
      <c r="H112" s="24" t="s">
        <v>9632</v>
      </c>
    </row>
    <row r="113" spans="1:8" s="28" customFormat="1">
      <c r="A113" s="24">
        <v>16</v>
      </c>
      <c r="B113" s="24" t="s">
        <v>9749</v>
      </c>
      <c r="C113" s="24" t="s">
        <v>9851</v>
      </c>
      <c r="D113" s="24" t="s">
        <v>376</v>
      </c>
      <c r="E113" s="268">
        <v>30</v>
      </c>
      <c r="F113" s="24" t="s">
        <v>9636</v>
      </c>
      <c r="G113" s="24" t="s">
        <v>9623</v>
      </c>
      <c r="H113" s="24" t="s">
        <v>9637</v>
      </c>
    </row>
    <row r="114" spans="1:8" s="28" customFormat="1">
      <c r="A114" s="24">
        <v>17</v>
      </c>
      <c r="B114" s="24" t="s">
        <v>9750</v>
      </c>
      <c r="C114" s="24" t="s">
        <v>9851</v>
      </c>
      <c r="D114" s="24" t="s">
        <v>376</v>
      </c>
      <c r="E114" s="268">
        <v>5</v>
      </c>
      <c r="F114" s="24" t="s">
        <v>9636</v>
      </c>
      <c r="G114" s="24" t="s">
        <v>9623</v>
      </c>
      <c r="H114" s="24" t="s">
        <v>9751</v>
      </c>
    </row>
    <row r="115" spans="1:8" s="28" customFormat="1">
      <c r="A115" s="24">
        <v>18</v>
      </c>
      <c r="B115" s="24" t="s">
        <v>9752</v>
      </c>
      <c r="C115" s="24" t="s">
        <v>9851</v>
      </c>
      <c r="D115" s="24" t="s">
        <v>376</v>
      </c>
      <c r="E115" s="268">
        <v>35</v>
      </c>
      <c r="F115" s="24" t="s">
        <v>9636</v>
      </c>
      <c r="G115" s="24" t="s">
        <v>9623</v>
      </c>
      <c r="H115" s="24" t="s">
        <v>9751</v>
      </c>
    </row>
    <row r="116" spans="1:8" s="28" customFormat="1">
      <c r="A116" s="24">
        <v>19</v>
      </c>
      <c r="B116" s="24" t="s">
        <v>9753</v>
      </c>
      <c r="C116" s="24" t="s">
        <v>9851</v>
      </c>
      <c r="D116" s="24" t="s">
        <v>376</v>
      </c>
      <c r="E116" s="268">
        <v>15</v>
      </c>
      <c r="F116" s="24" t="s">
        <v>9636</v>
      </c>
      <c r="G116" s="24" t="s">
        <v>9623</v>
      </c>
      <c r="H116" s="24" t="s">
        <v>9751</v>
      </c>
    </row>
    <row r="117" spans="1:8" s="28" customFormat="1">
      <c r="A117" s="24">
        <v>20</v>
      </c>
      <c r="B117" s="24" t="s">
        <v>9754</v>
      </c>
      <c r="C117" s="24" t="s">
        <v>9851</v>
      </c>
      <c r="D117" s="24" t="s">
        <v>376</v>
      </c>
      <c r="E117" s="268">
        <v>5</v>
      </c>
      <c r="F117" s="24" t="s">
        <v>9641</v>
      </c>
      <c r="G117" s="24"/>
      <c r="H117" s="24" t="s">
        <v>9632</v>
      </c>
    </row>
    <row r="118" spans="1:8" s="28" customFormat="1">
      <c r="A118" s="24">
        <v>21</v>
      </c>
      <c r="B118" s="24" t="s">
        <v>9755</v>
      </c>
      <c r="C118" s="24" t="s">
        <v>9851</v>
      </c>
      <c r="D118" s="24" t="s">
        <v>376</v>
      </c>
      <c r="E118" s="268">
        <v>8</v>
      </c>
      <c r="F118" s="24" t="s">
        <v>9619</v>
      </c>
      <c r="G118" s="24" t="s">
        <v>9623</v>
      </c>
      <c r="H118" s="24" t="s">
        <v>9624</v>
      </c>
    </row>
    <row r="119" spans="1:8" s="28" customFormat="1">
      <c r="A119" s="327"/>
      <c r="B119" s="327" t="s">
        <v>377</v>
      </c>
      <c r="C119" s="327">
        <v>21</v>
      </c>
      <c r="D119" s="327"/>
      <c r="E119" s="458">
        <f>SUM(E98:E118)</f>
        <v>167.84</v>
      </c>
      <c r="F119" s="327"/>
      <c r="G119" s="327"/>
      <c r="H119" s="327" t="s">
        <v>715</v>
      </c>
    </row>
    <row r="120" spans="1:8" s="28" customFormat="1">
      <c r="A120" s="24">
        <v>1</v>
      </c>
      <c r="B120" s="24" t="s">
        <v>9756</v>
      </c>
      <c r="C120" s="24" t="s">
        <v>9851</v>
      </c>
      <c r="D120" s="24" t="s">
        <v>378</v>
      </c>
      <c r="E120" s="268">
        <v>0.01</v>
      </c>
      <c r="F120" s="24" t="s">
        <v>9757</v>
      </c>
      <c r="G120" s="24"/>
      <c r="H120" s="24" t="s">
        <v>9657</v>
      </c>
    </row>
    <row r="121" spans="1:8" s="28" customFormat="1">
      <c r="A121" s="24">
        <v>2</v>
      </c>
      <c r="B121" s="24" t="s">
        <v>9756</v>
      </c>
      <c r="C121" s="24" t="s">
        <v>9851</v>
      </c>
      <c r="D121" s="24" t="s">
        <v>378</v>
      </c>
      <c r="E121" s="268">
        <v>0.01</v>
      </c>
      <c r="F121" s="24" t="s">
        <v>9758</v>
      </c>
      <c r="G121" s="24" t="s">
        <v>9759</v>
      </c>
      <c r="H121" s="24" t="s">
        <v>9657</v>
      </c>
    </row>
    <row r="122" spans="1:8" s="28" customFormat="1">
      <c r="A122" s="24">
        <v>3</v>
      </c>
      <c r="B122" s="24" t="s">
        <v>9756</v>
      </c>
      <c r="C122" s="24" t="s">
        <v>9851</v>
      </c>
      <c r="D122" s="24" t="s">
        <v>378</v>
      </c>
      <c r="E122" s="268">
        <v>0.01</v>
      </c>
      <c r="F122" s="24" t="s">
        <v>9760</v>
      </c>
      <c r="G122" s="24" t="s">
        <v>9761</v>
      </c>
      <c r="H122" s="24" t="s">
        <v>9657</v>
      </c>
    </row>
    <row r="123" spans="1:8" s="28" customFormat="1">
      <c r="A123" s="24">
        <v>4</v>
      </c>
      <c r="B123" s="24" t="s">
        <v>9756</v>
      </c>
      <c r="C123" s="24" t="s">
        <v>9851</v>
      </c>
      <c r="D123" s="24" t="s">
        <v>378</v>
      </c>
      <c r="E123" s="268">
        <v>0.01</v>
      </c>
      <c r="F123" s="24" t="s">
        <v>9762</v>
      </c>
      <c r="G123" s="24"/>
      <c r="H123" s="24" t="s">
        <v>9657</v>
      </c>
    </row>
    <row r="124" spans="1:8" s="28" customFormat="1">
      <c r="A124" s="24">
        <v>5</v>
      </c>
      <c r="B124" s="24" t="s">
        <v>9756</v>
      </c>
      <c r="C124" s="24" t="s">
        <v>9851</v>
      </c>
      <c r="D124" s="24" t="s">
        <v>378</v>
      </c>
      <c r="E124" s="268">
        <v>0.01</v>
      </c>
      <c r="F124" s="24" t="s">
        <v>9763</v>
      </c>
      <c r="G124" s="24" t="s">
        <v>9764</v>
      </c>
      <c r="H124" s="24" t="s">
        <v>9765</v>
      </c>
    </row>
    <row r="125" spans="1:8" s="28" customFormat="1">
      <c r="A125" s="24">
        <v>6</v>
      </c>
      <c r="B125" s="24" t="s">
        <v>9756</v>
      </c>
      <c r="C125" s="24" t="s">
        <v>9851</v>
      </c>
      <c r="D125" s="24" t="s">
        <v>378</v>
      </c>
      <c r="E125" s="268">
        <v>0.5</v>
      </c>
      <c r="F125" s="24" t="s">
        <v>9766</v>
      </c>
      <c r="G125" s="24"/>
      <c r="H125" s="24" t="s">
        <v>9712</v>
      </c>
    </row>
    <row r="126" spans="1:8" s="28" customFormat="1">
      <c r="A126" s="24">
        <v>7</v>
      </c>
      <c r="B126" s="24" t="s">
        <v>9756</v>
      </c>
      <c r="C126" s="24" t="s">
        <v>9851</v>
      </c>
      <c r="D126" s="24" t="s">
        <v>378</v>
      </c>
      <c r="E126" s="268">
        <v>0.5</v>
      </c>
      <c r="F126" s="24" t="s">
        <v>9656</v>
      </c>
      <c r="G126" s="24" t="s">
        <v>9767</v>
      </c>
      <c r="H126" s="24" t="s">
        <v>9739</v>
      </c>
    </row>
    <row r="127" spans="1:8" s="28" customFormat="1">
      <c r="A127" s="24">
        <v>8</v>
      </c>
      <c r="B127" s="24" t="s">
        <v>9756</v>
      </c>
      <c r="C127" s="24" t="s">
        <v>9851</v>
      </c>
      <c r="D127" s="24" t="s">
        <v>378</v>
      </c>
      <c r="E127" s="268">
        <v>0.5</v>
      </c>
      <c r="F127" s="24" t="s">
        <v>9768</v>
      </c>
      <c r="G127" s="24" t="s">
        <v>9769</v>
      </c>
      <c r="H127" s="24" t="s">
        <v>9712</v>
      </c>
    </row>
    <row r="128" spans="1:8" s="28" customFormat="1">
      <c r="A128" s="24">
        <v>9</v>
      </c>
      <c r="B128" s="24" t="s">
        <v>9756</v>
      </c>
      <c r="C128" s="24" t="s">
        <v>9851</v>
      </c>
      <c r="D128" s="24" t="s">
        <v>378</v>
      </c>
      <c r="E128" s="268">
        <v>0.5</v>
      </c>
      <c r="F128" s="24" t="s">
        <v>9770</v>
      </c>
      <c r="G128" s="24"/>
      <c r="H128" s="24" t="s">
        <v>9712</v>
      </c>
    </row>
    <row r="129" spans="1:8" s="28" customFormat="1">
      <c r="A129" s="24">
        <v>10</v>
      </c>
      <c r="B129" s="24" t="s">
        <v>9756</v>
      </c>
      <c r="C129" s="24" t="s">
        <v>9851</v>
      </c>
      <c r="D129" s="24" t="s">
        <v>378</v>
      </c>
      <c r="E129" s="268">
        <v>0.01</v>
      </c>
      <c r="F129" s="24" t="s">
        <v>9771</v>
      </c>
      <c r="G129" s="24" t="s">
        <v>9772</v>
      </c>
      <c r="H129" s="24" t="s">
        <v>9657</v>
      </c>
    </row>
    <row r="130" spans="1:8" s="28" customFormat="1">
      <c r="A130" s="24">
        <v>11</v>
      </c>
      <c r="B130" s="24" t="s">
        <v>9221</v>
      </c>
      <c r="C130" s="24" t="s">
        <v>9851</v>
      </c>
      <c r="D130" s="24" t="s">
        <v>378</v>
      </c>
      <c r="E130" s="268">
        <v>0.01</v>
      </c>
      <c r="F130" s="24" t="s">
        <v>9773</v>
      </c>
      <c r="G130" s="24"/>
      <c r="H130" s="24" t="s">
        <v>9657</v>
      </c>
    </row>
    <row r="131" spans="1:8" s="28" customFormat="1">
      <c r="A131" s="24">
        <v>12</v>
      </c>
      <c r="B131" s="24" t="s">
        <v>9774</v>
      </c>
      <c r="C131" s="24" t="s">
        <v>9851</v>
      </c>
      <c r="D131" s="24" t="s">
        <v>378</v>
      </c>
      <c r="E131" s="268">
        <v>0.01</v>
      </c>
      <c r="F131" s="24" t="s">
        <v>9775</v>
      </c>
      <c r="G131" s="24"/>
      <c r="H131" s="24" t="s">
        <v>9657</v>
      </c>
    </row>
    <row r="132" spans="1:8" s="28" customFormat="1">
      <c r="A132" s="24">
        <v>13</v>
      </c>
      <c r="B132" s="24" t="s">
        <v>9776</v>
      </c>
      <c r="C132" s="24" t="s">
        <v>9851</v>
      </c>
      <c r="D132" s="24" t="s">
        <v>378</v>
      </c>
      <c r="E132" s="268">
        <v>25</v>
      </c>
      <c r="F132" s="24" t="s">
        <v>9653</v>
      </c>
      <c r="G132" s="24"/>
      <c r="H132" s="24" t="s">
        <v>9777</v>
      </c>
    </row>
    <row r="133" spans="1:8" s="28" customFormat="1">
      <c r="A133" s="327"/>
      <c r="B133" s="327" t="s">
        <v>379</v>
      </c>
      <c r="C133" s="327">
        <v>13</v>
      </c>
      <c r="D133" s="327"/>
      <c r="E133" s="458">
        <f>SUM(E120:E132)</f>
        <v>27.08</v>
      </c>
      <c r="F133" s="327"/>
      <c r="G133" s="327"/>
      <c r="H133" s="327"/>
    </row>
    <row r="134" spans="1:8" s="28" customFormat="1">
      <c r="A134" s="24">
        <v>1</v>
      </c>
      <c r="B134" s="24" t="s">
        <v>9778</v>
      </c>
      <c r="C134" s="24" t="s">
        <v>9851</v>
      </c>
      <c r="D134" s="24" t="s">
        <v>380</v>
      </c>
      <c r="E134" s="268">
        <v>5</v>
      </c>
      <c r="F134" s="24" t="s">
        <v>9670</v>
      </c>
      <c r="G134" s="24" t="s">
        <v>9623</v>
      </c>
      <c r="H134" s="24" t="s">
        <v>9657</v>
      </c>
    </row>
    <row r="135" spans="1:8" s="28" customFormat="1">
      <c r="A135" s="24">
        <v>2</v>
      </c>
      <c r="B135" s="24" t="s">
        <v>9779</v>
      </c>
      <c r="C135" s="24" t="s">
        <v>9851</v>
      </c>
      <c r="D135" s="24" t="s">
        <v>380</v>
      </c>
      <c r="E135" s="268">
        <v>5</v>
      </c>
      <c r="F135" s="24" t="s">
        <v>9743</v>
      </c>
      <c r="G135" s="24"/>
      <c r="H135" s="24" t="s">
        <v>9780</v>
      </c>
    </row>
    <row r="136" spans="1:8" s="28" customFormat="1">
      <c r="A136" s="24">
        <v>3</v>
      </c>
      <c r="B136" s="24" t="s">
        <v>9781</v>
      </c>
      <c r="C136" s="24" t="s">
        <v>9851</v>
      </c>
      <c r="D136" s="24" t="s">
        <v>380</v>
      </c>
      <c r="E136" s="268">
        <v>5</v>
      </c>
      <c r="F136" s="24" t="s">
        <v>9782</v>
      </c>
      <c r="G136" s="24" t="s">
        <v>9623</v>
      </c>
      <c r="H136" s="24" t="s">
        <v>9679</v>
      </c>
    </row>
    <row r="137" spans="1:8" s="28" customFormat="1" ht="25.5">
      <c r="A137" s="24">
        <v>4</v>
      </c>
      <c r="B137" s="24" t="s">
        <v>9783</v>
      </c>
      <c r="C137" s="24" t="s">
        <v>9851</v>
      </c>
      <c r="D137" s="24" t="s">
        <v>380</v>
      </c>
      <c r="E137" s="268">
        <v>0.01</v>
      </c>
      <c r="F137" s="24" t="s">
        <v>9784</v>
      </c>
      <c r="G137" s="24" t="s">
        <v>9664</v>
      </c>
      <c r="H137" s="24" t="s">
        <v>9657</v>
      </c>
    </row>
    <row r="138" spans="1:8" s="28" customFormat="1" ht="25.5">
      <c r="A138" s="24">
        <v>5</v>
      </c>
      <c r="B138" s="24" t="s">
        <v>9785</v>
      </c>
      <c r="C138" s="24" t="s">
        <v>9851</v>
      </c>
      <c r="D138" s="24" t="s">
        <v>380</v>
      </c>
      <c r="E138" s="268">
        <v>0.03</v>
      </c>
      <c r="F138" s="24" t="s">
        <v>9784</v>
      </c>
      <c r="G138" s="24" t="s">
        <v>9664</v>
      </c>
      <c r="H138" s="24" t="s">
        <v>9679</v>
      </c>
    </row>
    <row r="139" spans="1:8" s="28" customFormat="1">
      <c r="A139" s="24">
        <v>6</v>
      </c>
      <c r="B139" s="24" t="s">
        <v>9786</v>
      </c>
      <c r="C139" s="24" t="s">
        <v>9851</v>
      </c>
      <c r="D139" s="24" t="s">
        <v>380</v>
      </c>
      <c r="E139" s="268">
        <v>5</v>
      </c>
      <c r="F139" s="24" t="s">
        <v>9656</v>
      </c>
      <c r="G139" s="24" t="s">
        <v>9623</v>
      </c>
      <c r="H139" s="24" t="s">
        <v>9787</v>
      </c>
    </row>
    <row r="140" spans="1:8" s="28" customFormat="1">
      <c r="A140" s="24">
        <v>7</v>
      </c>
      <c r="B140" s="24" t="s">
        <v>9788</v>
      </c>
      <c r="C140" s="24" t="s">
        <v>9851</v>
      </c>
      <c r="D140" s="24" t="s">
        <v>380</v>
      </c>
      <c r="E140" s="268">
        <v>12.9</v>
      </c>
      <c r="F140" s="24" t="s">
        <v>9670</v>
      </c>
      <c r="G140" s="24" t="s">
        <v>9623</v>
      </c>
      <c r="H140" s="24"/>
    </row>
    <row r="141" spans="1:8" s="28" customFormat="1">
      <c r="A141" s="327"/>
      <c r="B141" s="327" t="s">
        <v>381</v>
      </c>
      <c r="C141" s="327">
        <v>7</v>
      </c>
      <c r="D141" s="327"/>
      <c r="E141" s="458">
        <f>SUM(E134:E140)</f>
        <v>32.94</v>
      </c>
      <c r="F141" s="327"/>
      <c r="G141" s="327"/>
      <c r="H141" s="327"/>
    </row>
    <row r="142" spans="1:8" s="28" customFormat="1">
      <c r="A142" s="326"/>
      <c r="B142" s="326" t="s">
        <v>5733</v>
      </c>
      <c r="C142" s="326">
        <f>C141+C133+C119+C97</f>
        <v>43</v>
      </c>
      <c r="D142" s="326"/>
      <c r="E142" s="456">
        <f>E141+E133+E119+E97</f>
        <v>285.96000000000004</v>
      </c>
      <c r="F142" s="326"/>
      <c r="G142" s="326"/>
      <c r="H142" s="326"/>
    </row>
    <row r="143" spans="1:8" s="28" customFormat="1" ht="25.5">
      <c r="A143" s="24">
        <v>1</v>
      </c>
      <c r="B143" s="24" t="s">
        <v>4326</v>
      </c>
      <c r="C143" s="24" t="s">
        <v>9857</v>
      </c>
      <c r="D143" s="24"/>
      <c r="E143" s="268">
        <v>32</v>
      </c>
      <c r="F143" s="24" t="s">
        <v>9789</v>
      </c>
      <c r="G143" s="24" t="s">
        <v>9666</v>
      </c>
      <c r="H143" s="24" t="s">
        <v>9657</v>
      </c>
    </row>
    <row r="144" spans="1:8" s="28" customFormat="1" ht="25.5">
      <c r="A144" s="24">
        <v>2</v>
      </c>
      <c r="B144" s="24" t="s">
        <v>9790</v>
      </c>
      <c r="C144" s="24" t="s">
        <v>9857</v>
      </c>
      <c r="D144" s="24"/>
      <c r="E144" s="268">
        <v>5</v>
      </c>
      <c r="F144" s="24" t="s">
        <v>9791</v>
      </c>
      <c r="G144" s="24" t="s">
        <v>9792</v>
      </c>
      <c r="H144" s="24" t="s">
        <v>9657</v>
      </c>
    </row>
    <row r="145" spans="1:8" s="28" customFormat="1" ht="25.5">
      <c r="A145" s="24">
        <v>3</v>
      </c>
      <c r="B145" s="24" t="s">
        <v>9793</v>
      </c>
      <c r="C145" s="24" t="s">
        <v>9857</v>
      </c>
      <c r="D145" s="24"/>
      <c r="E145" s="268">
        <v>0.5</v>
      </c>
      <c r="F145" s="24" t="s">
        <v>9791</v>
      </c>
      <c r="G145" s="24"/>
      <c r="H145" s="24" t="s">
        <v>9657</v>
      </c>
    </row>
    <row r="146" spans="1:8" s="28" customFormat="1" ht="25.5">
      <c r="A146" s="24">
        <v>4</v>
      </c>
      <c r="B146" s="24" t="s">
        <v>9794</v>
      </c>
      <c r="C146" s="24" t="s">
        <v>9857</v>
      </c>
      <c r="D146" s="24"/>
      <c r="E146" s="268">
        <v>3</v>
      </c>
      <c r="F146" s="24" t="s">
        <v>9791</v>
      </c>
      <c r="G146" s="24" t="s">
        <v>9792</v>
      </c>
      <c r="H146" s="24" t="s">
        <v>9657</v>
      </c>
    </row>
    <row r="147" spans="1:8" s="28" customFormat="1" ht="25.5">
      <c r="A147" s="24">
        <v>5</v>
      </c>
      <c r="B147" s="24" t="s">
        <v>9795</v>
      </c>
      <c r="C147" s="24" t="s">
        <v>9857</v>
      </c>
      <c r="D147" s="24"/>
      <c r="E147" s="268">
        <v>1</v>
      </c>
      <c r="F147" s="24" t="s">
        <v>9656</v>
      </c>
      <c r="G147" s="24" t="s">
        <v>9796</v>
      </c>
      <c r="H147" s="24" t="s">
        <v>9657</v>
      </c>
    </row>
    <row r="148" spans="1:8" s="28" customFormat="1" ht="25.5">
      <c r="A148" s="24">
        <v>6</v>
      </c>
      <c r="B148" s="24" t="s">
        <v>9797</v>
      </c>
      <c r="C148" s="24" t="s">
        <v>9857</v>
      </c>
      <c r="D148" s="24"/>
      <c r="E148" s="268">
        <v>4</v>
      </c>
      <c r="F148" s="24" t="s">
        <v>9798</v>
      </c>
      <c r="G148" s="24"/>
      <c r="H148" s="24" t="s">
        <v>9657</v>
      </c>
    </row>
    <row r="149" spans="1:8" s="28" customFormat="1" ht="25.5">
      <c r="A149" s="24">
        <v>7</v>
      </c>
      <c r="B149" s="24" t="s">
        <v>9799</v>
      </c>
      <c r="C149" s="24" t="s">
        <v>9857</v>
      </c>
      <c r="D149" s="24"/>
      <c r="E149" s="268">
        <v>7</v>
      </c>
      <c r="F149" s="24" t="s">
        <v>9800</v>
      </c>
      <c r="G149" s="24" t="s">
        <v>9801</v>
      </c>
      <c r="H149" s="24" t="s">
        <v>9657</v>
      </c>
    </row>
    <row r="150" spans="1:8" s="28" customFormat="1" ht="25.5">
      <c r="A150" s="24">
        <v>8</v>
      </c>
      <c r="B150" s="24" t="s">
        <v>9802</v>
      </c>
      <c r="C150" s="24" t="s">
        <v>9857</v>
      </c>
      <c r="D150" s="24"/>
      <c r="E150" s="268">
        <v>6</v>
      </c>
      <c r="F150" s="24" t="s">
        <v>9803</v>
      </c>
      <c r="G150" s="24" t="s">
        <v>9804</v>
      </c>
      <c r="H150" s="24" t="s">
        <v>9657</v>
      </c>
    </row>
    <row r="151" spans="1:8" s="28" customFormat="1" ht="25.5">
      <c r="A151" s="24">
        <v>9</v>
      </c>
      <c r="B151" s="24" t="s">
        <v>9805</v>
      </c>
      <c r="C151" s="24" t="s">
        <v>9857</v>
      </c>
      <c r="D151" s="24"/>
      <c r="E151" s="268">
        <v>42</v>
      </c>
      <c r="F151" s="24" t="s">
        <v>9806</v>
      </c>
      <c r="G151" s="24" t="s">
        <v>9807</v>
      </c>
      <c r="H151" s="24" t="s">
        <v>9657</v>
      </c>
    </row>
    <row r="152" spans="1:8" s="28" customFormat="1" ht="25.5">
      <c r="A152" s="24">
        <v>10</v>
      </c>
      <c r="B152" s="24" t="s">
        <v>9808</v>
      </c>
      <c r="C152" s="24" t="s">
        <v>9857</v>
      </c>
      <c r="D152" s="24"/>
      <c r="E152" s="268">
        <v>3.7</v>
      </c>
      <c r="F152" s="24" t="s">
        <v>9809</v>
      </c>
      <c r="G152" s="24"/>
      <c r="H152" s="24" t="s">
        <v>9810</v>
      </c>
    </row>
    <row r="153" spans="1:8" s="28" customFormat="1" ht="25.5">
      <c r="A153" s="24">
        <v>11</v>
      </c>
      <c r="B153" s="24" t="s">
        <v>9811</v>
      </c>
      <c r="C153" s="24" t="s">
        <v>9857</v>
      </c>
      <c r="D153" s="24"/>
      <c r="E153" s="268">
        <v>10</v>
      </c>
      <c r="F153" s="24" t="s">
        <v>9809</v>
      </c>
      <c r="G153" s="24" t="s">
        <v>9812</v>
      </c>
      <c r="H153" s="24" t="s">
        <v>9657</v>
      </c>
    </row>
    <row r="154" spans="1:8" s="28" customFormat="1" ht="25.5">
      <c r="A154" s="24">
        <v>12</v>
      </c>
      <c r="B154" s="24" t="s">
        <v>9813</v>
      </c>
      <c r="C154" s="24" t="s">
        <v>9857</v>
      </c>
      <c r="D154" s="24"/>
      <c r="E154" s="268">
        <v>34.5</v>
      </c>
      <c r="F154" s="24" t="s">
        <v>9814</v>
      </c>
      <c r="G154" s="24" t="s">
        <v>9815</v>
      </c>
      <c r="H154" s="24" t="s">
        <v>9810</v>
      </c>
    </row>
    <row r="155" spans="1:8" s="28" customFormat="1" ht="25.5">
      <c r="A155" s="24">
        <v>13</v>
      </c>
      <c r="B155" s="24" t="s">
        <v>9816</v>
      </c>
      <c r="C155" s="24" t="s">
        <v>9857</v>
      </c>
      <c r="D155" s="24"/>
      <c r="E155" s="268">
        <v>1</v>
      </c>
      <c r="F155" s="24" t="s">
        <v>9817</v>
      </c>
      <c r="G155" s="24"/>
      <c r="H155" s="24" t="s">
        <v>9657</v>
      </c>
    </row>
    <row r="156" spans="1:8" s="28" customFormat="1" ht="25.5">
      <c r="A156" s="24">
        <v>14</v>
      </c>
      <c r="B156" s="24" t="s">
        <v>9818</v>
      </c>
      <c r="C156" s="24" t="s">
        <v>9857</v>
      </c>
      <c r="D156" s="24"/>
      <c r="E156" s="268">
        <v>4.7</v>
      </c>
      <c r="F156" s="24" t="s">
        <v>9819</v>
      </c>
      <c r="G156" s="24"/>
      <c r="H156" s="24" t="s">
        <v>9657</v>
      </c>
    </row>
    <row r="157" spans="1:8" s="28" customFormat="1" ht="25.5">
      <c r="A157" s="24">
        <v>15</v>
      </c>
      <c r="B157" s="24" t="s">
        <v>9820</v>
      </c>
      <c r="C157" s="24" t="s">
        <v>9857</v>
      </c>
      <c r="D157" s="24"/>
      <c r="E157" s="268">
        <v>1.4</v>
      </c>
      <c r="F157" s="24" t="s">
        <v>9821</v>
      </c>
      <c r="G157" s="24"/>
      <c r="H157" s="24" t="s">
        <v>9657</v>
      </c>
    </row>
    <row r="158" spans="1:8" s="28" customFormat="1" ht="25.5">
      <c r="A158" s="24">
        <v>16</v>
      </c>
      <c r="B158" s="24" t="s">
        <v>9822</v>
      </c>
      <c r="C158" s="24" t="s">
        <v>9857</v>
      </c>
      <c r="D158" s="24"/>
      <c r="E158" s="268">
        <v>19.600000000000001</v>
      </c>
      <c r="F158" s="24" t="s">
        <v>9823</v>
      </c>
      <c r="G158" s="24" t="s">
        <v>9824</v>
      </c>
      <c r="H158" s="24" t="s">
        <v>9657</v>
      </c>
    </row>
    <row r="159" spans="1:8" s="28" customFormat="1" ht="25.5">
      <c r="A159" s="24">
        <v>17</v>
      </c>
      <c r="B159" s="24" t="s">
        <v>9825</v>
      </c>
      <c r="C159" s="24" t="s">
        <v>9857</v>
      </c>
      <c r="D159" s="24"/>
      <c r="E159" s="268">
        <v>4.9000000000000004</v>
      </c>
      <c r="F159" s="24" t="s">
        <v>9616</v>
      </c>
      <c r="G159" s="24"/>
      <c r="H159" s="24" t="s">
        <v>9780</v>
      </c>
    </row>
    <row r="160" spans="1:8" s="28" customFormat="1" ht="25.5">
      <c r="A160" s="24">
        <v>18</v>
      </c>
      <c r="B160" s="24" t="s">
        <v>9826</v>
      </c>
      <c r="C160" s="24" t="s">
        <v>9857</v>
      </c>
      <c r="D160" s="24"/>
      <c r="E160" s="268">
        <v>6</v>
      </c>
      <c r="F160" s="24" t="s">
        <v>9616</v>
      </c>
      <c r="G160" s="24"/>
      <c r="H160" s="24" t="s">
        <v>9657</v>
      </c>
    </row>
    <row r="161" spans="1:8" s="28" customFormat="1" ht="25.5">
      <c r="A161" s="326"/>
      <c r="B161" s="326" t="s">
        <v>3018</v>
      </c>
      <c r="C161" s="326">
        <v>18</v>
      </c>
      <c r="D161" s="326"/>
      <c r="E161" s="456">
        <f>SUM(E143:E160)</f>
        <v>186.29999999999998</v>
      </c>
      <c r="F161" s="326"/>
      <c r="G161" s="326"/>
      <c r="H161" s="326"/>
    </row>
    <row r="162" spans="1:8" s="28" customFormat="1" ht="25.5">
      <c r="A162" s="24">
        <v>1</v>
      </c>
      <c r="B162" s="24" t="s">
        <v>9827</v>
      </c>
      <c r="C162" s="24" t="s">
        <v>2143</v>
      </c>
      <c r="D162" s="24"/>
      <c r="E162" s="268">
        <v>388</v>
      </c>
      <c r="F162" s="24" t="s">
        <v>9649</v>
      </c>
      <c r="G162" s="24" t="s">
        <v>9828</v>
      </c>
      <c r="H162" s="24" t="s">
        <v>9679</v>
      </c>
    </row>
    <row r="163" spans="1:8" s="28" customFormat="1" ht="25.5">
      <c r="A163" s="24">
        <v>2</v>
      </c>
      <c r="B163" s="24" t="s">
        <v>9829</v>
      </c>
      <c r="C163" s="24" t="s">
        <v>2143</v>
      </c>
      <c r="D163" s="24"/>
      <c r="E163" s="268">
        <v>68</v>
      </c>
      <c r="F163" s="24" t="s">
        <v>9670</v>
      </c>
      <c r="G163" s="24" t="s">
        <v>9671</v>
      </c>
      <c r="H163" s="24" t="s">
        <v>9679</v>
      </c>
    </row>
    <row r="164" spans="1:8" s="28" customFormat="1" ht="25.5">
      <c r="A164" s="24">
        <v>3</v>
      </c>
      <c r="B164" s="24" t="s">
        <v>9830</v>
      </c>
      <c r="C164" s="24" t="s">
        <v>2143</v>
      </c>
      <c r="D164" s="24"/>
      <c r="E164" s="268">
        <v>48</v>
      </c>
      <c r="F164" s="24" t="s">
        <v>9670</v>
      </c>
      <c r="G164" s="24" t="s">
        <v>9671</v>
      </c>
      <c r="H164" s="24" t="s">
        <v>9657</v>
      </c>
    </row>
    <row r="165" spans="1:8" s="28" customFormat="1" ht="25.5">
      <c r="A165" s="24">
        <v>4</v>
      </c>
      <c r="B165" s="24" t="s">
        <v>9831</v>
      </c>
      <c r="C165" s="24" t="s">
        <v>2143</v>
      </c>
      <c r="D165" s="24"/>
      <c r="E165" s="268">
        <v>60</v>
      </c>
      <c r="F165" s="24" t="s">
        <v>9656</v>
      </c>
      <c r="G165" s="24" t="s">
        <v>9585</v>
      </c>
      <c r="H165" s="24" t="s">
        <v>9657</v>
      </c>
    </row>
    <row r="166" spans="1:8" s="28" customFormat="1" ht="25.5">
      <c r="A166" s="24">
        <v>5</v>
      </c>
      <c r="B166" s="24" t="s">
        <v>9832</v>
      </c>
      <c r="C166" s="24" t="s">
        <v>2143</v>
      </c>
      <c r="D166" s="24"/>
      <c r="E166" s="268">
        <v>252</v>
      </c>
      <c r="F166" s="24" t="s">
        <v>9656</v>
      </c>
      <c r="G166" s="24" t="s">
        <v>9585</v>
      </c>
      <c r="H166" s="24" t="s">
        <v>9657</v>
      </c>
    </row>
    <row r="167" spans="1:8" s="28" customFormat="1" ht="25.5">
      <c r="A167" s="24">
        <v>6</v>
      </c>
      <c r="B167" s="24" t="s">
        <v>9833</v>
      </c>
      <c r="C167" s="24" t="s">
        <v>2143</v>
      </c>
      <c r="D167" s="24"/>
      <c r="E167" s="268">
        <v>103</v>
      </c>
      <c r="F167" s="24" t="s">
        <v>9641</v>
      </c>
      <c r="G167" s="24" t="s">
        <v>9587</v>
      </c>
      <c r="H167" s="24" t="s">
        <v>9657</v>
      </c>
    </row>
    <row r="168" spans="1:8" s="28" customFormat="1" ht="25.5">
      <c r="A168" s="24">
        <v>7</v>
      </c>
      <c r="B168" s="24" t="s">
        <v>9834</v>
      </c>
      <c r="C168" s="24" t="s">
        <v>2143</v>
      </c>
      <c r="D168" s="24"/>
      <c r="E168" s="268">
        <v>247</v>
      </c>
      <c r="F168" s="24" t="s">
        <v>9656</v>
      </c>
      <c r="G168" s="24" t="s">
        <v>9585</v>
      </c>
      <c r="H168" s="24" t="s">
        <v>9657</v>
      </c>
    </row>
    <row r="169" spans="1:8" s="28" customFormat="1" ht="25.5">
      <c r="A169" s="24">
        <v>8</v>
      </c>
      <c r="B169" s="24" t="s">
        <v>9835</v>
      </c>
      <c r="C169" s="24" t="s">
        <v>2143</v>
      </c>
      <c r="D169" s="24"/>
      <c r="E169" s="268">
        <v>302</v>
      </c>
      <c r="F169" s="24" t="s">
        <v>9724</v>
      </c>
      <c r="G169" s="24" t="s">
        <v>9836</v>
      </c>
      <c r="H169" s="24" t="s">
        <v>9657</v>
      </c>
    </row>
    <row r="170" spans="1:8" s="28" customFormat="1" ht="25.5">
      <c r="A170" s="24">
        <v>9</v>
      </c>
      <c r="B170" s="24" t="s">
        <v>9837</v>
      </c>
      <c r="C170" s="24" t="s">
        <v>2143</v>
      </c>
      <c r="D170" s="24"/>
      <c r="E170" s="268">
        <v>457</v>
      </c>
      <c r="F170" s="24" t="s">
        <v>9838</v>
      </c>
      <c r="G170" s="24" t="s">
        <v>9839</v>
      </c>
      <c r="H170" s="24" t="s">
        <v>9679</v>
      </c>
    </row>
    <row r="171" spans="1:8" s="28" customFormat="1" ht="25.5">
      <c r="A171" s="24">
        <v>10</v>
      </c>
      <c r="B171" s="24" t="s">
        <v>9840</v>
      </c>
      <c r="C171" s="24" t="s">
        <v>2143</v>
      </c>
      <c r="D171" s="24"/>
      <c r="E171" s="268">
        <v>226</v>
      </c>
      <c r="F171" s="24" t="s">
        <v>9675</v>
      </c>
      <c r="G171" s="24" t="s">
        <v>9664</v>
      </c>
      <c r="H171" s="24" t="s">
        <v>9657</v>
      </c>
    </row>
    <row r="172" spans="1:8" s="28" customFormat="1">
      <c r="A172" s="24">
        <v>11</v>
      </c>
      <c r="B172" s="24" t="s">
        <v>9841</v>
      </c>
      <c r="C172" s="24" t="s">
        <v>2143</v>
      </c>
      <c r="D172" s="24"/>
      <c r="E172" s="268">
        <v>106</v>
      </c>
      <c r="F172" s="24" t="s">
        <v>9842</v>
      </c>
      <c r="G172" s="24"/>
      <c r="H172" s="24" t="s">
        <v>9657</v>
      </c>
    </row>
    <row r="173" spans="1:8" s="28" customFormat="1" ht="25.5">
      <c r="A173" s="24">
        <v>12</v>
      </c>
      <c r="B173" s="24" t="s">
        <v>9843</v>
      </c>
      <c r="C173" s="24" t="s">
        <v>2143</v>
      </c>
      <c r="D173" s="24"/>
      <c r="E173" s="268">
        <v>1294</v>
      </c>
      <c r="F173" s="24" t="s">
        <v>9627</v>
      </c>
      <c r="G173" s="24" t="s">
        <v>9661</v>
      </c>
      <c r="H173" s="24" t="s">
        <v>9810</v>
      </c>
    </row>
    <row r="174" spans="1:8" s="28" customFormat="1" ht="25.5">
      <c r="A174" s="24">
        <v>13</v>
      </c>
      <c r="B174" s="24" t="s">
        <v>9844</v>
      </c>
      <c r="C174" s="24" t="s">
        <v>2143</v>
      </c>
      <c r="D174" s="24"/>
      <c r="E174" s="268">
        <v>105.7</v>
      </c>
      <c r="F174" s="24" t="s">
        <v>9675</v>
      </c>
      <c r="G174" s="24" t="s">
        <v>9664</v>
      </c>
      <c r="H174" s="24" t="s">
        <v>9845</v>
      </c>
    </row>
    <row r="175" spans="1:8" s="28" customFormat="1">
      <c r="A175" s="326"/>
      <c r="B175" s="326" t="s">
        <v>395</v>
      </c>
      <c r="C175" s="456">
        <v>13</v>
      </c>
      <c r="D175" s="326"/>
      <c r="E175" s="456">
        <f>SUM(E162:E174)</f>
        <v>3656.7</v>
      </c>
      <c r="F175" s="326"/>
      <c r="G175" s="326"/>
      <c r="H175" s="326"/>
    </row>
    <row r="176" spans="1:8" s="28" customFormat="1" ht="25.5">
      <c r="A176" s="329"/>
      <c r="B176" s="329" t="s">
        <v>3019</v>
      </c>
      <c r="C176" s="460">
        <f>C175+C161+C142+C94+C33</f>
        <v>133</v>
      </c>
      <c r="D176" s="329"/>
      <c r="E176" s="460">
        <f>E175+E161+E142+E94+E33</f>
        <v>54132.08</v>
      </c>
      <c r="F176" s="329"/>
      <c r="G176" s="329"/>
      <c r="H176" s="329" t="s">
        <v>715</v>
      </c>
    </row>
    <row r="177" spans="1:8" s="28" customFormat="1" ht="15.75">
      <c r="A177" s="467"/>
      <c r="B177" s="467" t="s">
        <v>7865</v>
      </c>
      <c r="C177" s="468">
        <f>C176+C26</f>
        <v>140</v>
      </c>
      <c r="D177" s="467"/>
      <c r="E177" s="468">
        <f>E176+E26</f>
        <v>101749.54000000001</v>
      </c>
      <c r="F177" s="467"/>
      <c r="G177" s="467"/>
      <c r="H177" s="467"/>
    </row>
    <row r="178" spans="1:8" s="28" customFormat="1">
      <c r="E178" s="271"/>
    </row>
  </sheetData>
  <mergeCells count="4">
    <mergeCell ref="A1:H1"/>
    <mergeCell ref="A2:H2"/>
    <mergeCell ref="A8:H8"/>
    <mergeCell ref="A27:H27"/>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P161"/>
  <sheetViews>
    <sheetView zoomScale="90" zoomScaleNormal="90" workbookViewId="0">
      <selection activeCell="B158" sqref="B158"/>
    </sheetView>
  </sheetViews>
  <sheetFormatPr defaultRowHeight="12.75"/>
  <cols>
    <col min="1" max="1" width="5.7109375" style="12" bestFit="1" customWidth="1"/>
    <col min="2" max="2" width="40" style="12" customWidth="1"/>
    <col min="3" max="3" width="26.5703125" style="12" customWidth="1"/>
    <col min="4" max="4" width="33.85546875" style="12" customWidth="1"/>
    <col min="5" max="5" width="17.140625" style="272" customWidth="1"/>
    <col min="6" max="6" width="30.85546875" style="12" customWidth="1"/>
    <col min="7" max="7" width="23.7109375" style="12" customWidth="1"/>
    <col min="8" max="8" width="26.140625" style="12" customWidth="1"/>
    <col min="9" max="16384" width="9.140625" style="12"/>
  </cols>
  <sheetData>
    <row r="1" spans="1:15">
      <c r="A1" s="352" t="s">
        <v>10254</v>
      </c>
      <c r="B1" s="352"/>
      <c r="C1" s="352"/>
      <c r="D1" s="352"/>
      <c r="E1" s="352"/>
      <c r="F1" s="352"/>
      <c r="G1" s="352"/>
      <c r="H1" s="352"/>
    </row>
    <row r="2" spans="1:15">
      <c r="A2" s="353" t="s">
        <v>9</v>
      </c>
      <c r="B2" s="353"/>
      <c r="C2" s="353"/>
      <c r="D2" s="353"/>
      <c r="E2" s="353"/>
      <c r="F2" s="353"/>
      <c r="G2" s="353"/>
      <c r="H2" s="353"/>
    </row>
    <row r="3" spans="1:15" ht="13.5" thickBot="1">
      <c r="A3" s="13"/>
      <c r="B3" s="13"/>
      <c r="C3" s="13"/>
      <c r="D3" s="13"/>
      <c r="E3" s="269"/>
      <c r="F3" s="13"/>
      <c r="G3" s="211"/>
      <c r="H3" s="211"/>
    </row>
    <row r="4" spans="1:15" ht="76.5">
      <c r="A4" s="21" t="s">
        <v>3</v>
      </c>
      <c r="B4" s="21" t="s">
        <v>4</v>
      </c>
      <c r="C4" s="21" t="s">
        <v>5</v>
      </c>
      <c r="D4" s="21" t="s">
        <v>0</v>
      </c>
      <c r="E4" s="309" t="s">
        <v>1</v>
      </c>
      <c r="F4" s="22" t="s">
        <v>6</v>
      </c>
      <c r="G4" s="212" t="s">
        <v>7</v>
      </c>
      <c r="H4" s="212" t="s">
        <v>8</v>
      </c>
    </row>
    <row r="5" spans="1:15">
      <c r="A5" s="15"/>
      <c r="B5" s="16"/>
      <c r="C5" s="16"/>
      <c r="D5" s="16"/>
      <c r="E5" s="310"/>
      <c r="F5" s="17"/>
      <c r="G5" s="213"/>
      <c r="H5" s="213"/>
    </row>
    <row r="6" spans="1:15" ht="13.5" thickBot="1">
      <c r="A6" s="18"/>
      <c r="B6" s="19"/>
      <c r="C6" s="19"/>
      <c r="D6" s="19"/>
      <c r="E6" s="311"/>
      <c r="F6" s="20"/>
      <c r="G6" s="214"/>
      <c r="H6" s="214"/>
    </row>
    <row r="7" spans="1:15">
      <c r="A7" s="21">
        <v>1</v>
      </c>
      <c r="B7" s="22">
        <v>2</v>
      </c>
      <c r="C7" s="22">
        <v>3</v>
      </c>
      <c r="D7" s="22">
        <v>4</v>
      </c>
      <c r="E7" s="22">
        <v>5</v>
      </c>
      <c r="F7" s="22">
        <v>6</v>
      </c>
      <c r="G7" s="215">
        <v>7</v>
      </c>
      <c r="H7" s="215">
        <v>8</v>
      </c>
    </row>
    <row r="8" spans="1:15">
      <c r="A8" s="451" t="s">
        <v>386</v>
      </c>
      <c r="B8" s="452"/>
      <c r="C8" s="452"/>
      <c r="D8" s="452"/>
      <c r="E8" s="452"/>
      <c r="F8" s="452"/>
      <c r="G8" s="452"/>
      <c r="H8" s="453"/>
    </row>
    <row r="9" spans="1:15" ht="38.25">
      <c r="A9" s="24" t="s">
        <v>9858</v>
      </c>
      <c r="B9" s="24" t="s">
        <v>10252</v>
      </c>
      <c r="C9" s="24" t="s">
        <v>10253</v>
      </c>
      <c r="D9" s="24"/>
      <c r="E9" s="268">
        <v>51547.9</v>
      </c>
      <c r="F9" s="24" t="s">
        <v>9859</v>
      </c>
      <c r="G9" s="24" t="s">
        <v>9860</v>
      </c>
      <c r="H9" s="24" t="s">
        <v>9861</v>
      </c>
      <c r="I9" s="28"/>
      <c r="J9" s="28"/>
      <c r="K9" s="28"/>
      <c r="N9" s="28"/>
      <c r="O9" s="28"/>
    </row>
    <row r="10" spans="1:15">
      <c r="A10" s="326"/>
      <c r="B10" s="326" t="s">
        <v>4335</v>
      </c>
      <c r="C10" s="326">
        <v>1</v>
      </c>
      <c r="D10" s="326"/>
      <c r="E10" s="456">
        <f>SUM(E9)</f>
        <v>51547.9</v>
      </c>
      <c r="F10" s="326"/>
      <c r="G10" s="326"/>
      <c r="H10" s="326"/>
      <c r="I10" s="28"/>
      <c r="J10" s="28"/>
      <c r="K10" s="28"/>
      <c r="N10" s="28"/>
      <c r="O10" s="28"/>
    </row>
    <row r="11" spans="1:15" ht="25.5">
      <c r="A11" s="24" t="s">
        <v>9858</v>
      </c>
      <c r="B11" s="24" t="s">
        <v>9862</v>
      </c>
      <c r="C11" s="24" t="s">
        <v>360</v>
      </c>
      <c r="D11" s="24"/>
      <c r="E11" s="268">
        <v>21311.1</v>
      </c>
      <c r="F11" s="24" t="s">
        <v>9863</v>
      </c>
      <c r="G11" s="24" t="s">
        <v>9864</v>
      </c>
      <c r="H11" s="24" t="s">
        <v>9865</v>
      </c>
      <c r="I11" s="28"/>
      <c r="J11" s="28"/>
      <c r="K11" s="28"/>
      <c r="N11" s="28"/>
      <c r="O11" s="28"/>
    </row>
    <row r="12" spans="1:15" ht="25.5">
      <c r="A12" s="24" t="s">
        <v>5602</v>
      </c>
      <c r="B12" s="24" t="s">
        <v>9866</v>
      </c>
      <c r="C12" s="24" t="s">
        <v>360</v>
      </c>
      <c r="D12" s="24"/>
      <c r="E12" s="268">
        <v>27865</v>
      </c>
      <c r="F12" s="24" t="s">
        <v>9867</v>
      </c>
      <c r="G12" s="24" t="s">
        <v>24</v>
      </c>
      <c r="H12" s="24" t="s">
        <v>9868</v>
      </c>
      <c r="I12" s="28"/>
      <c r="J12" s="28"/>
      <c r="K12" s="28"/>
      <c r="N12" s="28"/>
      <c r="O12" s="28"/>
    </row>
    <row r="13" spans="1:15">
      <c r="A13" s="326"/>
      <c r="B13" s="326" t="s">
        <v>384</v>
      </c>
      <c r="C13" s="326">
        <v>2</v>
      </c>
      <c r="D13" s="326"/>
      <c r="E13" s="456">
        <f>SUM(E11:E12)</f>
        <v>49176.1</v>
      </c>
      <c r="F13" s="457"/>
      <c r="G13" s="326"/>
      <c r="H13" s="326"/>
      <c r="I13" s="28"/>
      <c r="J13" s="28"/>
      <c r="K13" s="28"/>
      <c r="N13" s="28"/>
      <c r="O13" s="28"/>
    </row>
    <row r="14" spans="1:15" ht="38.25">
      <c r="A14" s="24" t="s">
        <v>9858</v>
      </c>
      <c r="B14" s="24" t="s">
        <v>9869</v>
      </c>
      <c r="C14" s="24" t="s">
        <v>361</v>
      </c>
      <c r="D14" s="24" t="s">
        <v>446</v>
      </c>
      <c r="E14" s="268">
        <v>340</v>
      </c>
      <c r="F14" s="24" t="s">
        <v>9870</v>
      </c>
      <c r="G14" s="24" t="s">
        <v>9871</v>
      </c>
      <c r="H14" s="24" t="s">
        <v>9872</v>
      </c>
      <c r="N14" s="28"/>
      <c r="O14" s="28"/>
    </row>
    <row r="15" spans="1:15" ht="25.5">
      <c r="A15" s="24" t="s">
        <v>9873</v>
      </c>
      <c r="B15" s="24" t="s">
        <v>9874</v>
      </c>
      <c r="C15" s="24" t="s">
        <v>361</v>
      </c>
      <c r="D15" s="24" t="s">
        <v>446</v>
      </c>
      <c r="E15" s="268">
        <v>232</v>
      </c>
      <c r="F15" s="24" t="s">
        <v>9875</v>
      </c>
      <c r="G15" s="24" t="s">
        <v>9876</v>
      </c>
      <c r="H15" s="24" t="s">
        <v>9877</v>
      </c>
      <c r="N15" s="28"/>
      <c r="O15" s="28"/>
    </row>
    <row r="16" spans="1:15">
      <c r="A16" s="327"/>
      <c r="B16" s="327" t="s">
        <v>449</v>
      </c>
      <c r="C16" s="327">
        <v>2</v>
      </c>
      <c r="D16" s="327"/>
      <c r="E16" s="458">
        <f>SUM(E14:E15)</f>
        <v>572</v>
      </c>
      <c r="F16" s="327"/>
      <c r="G16" s="327"/>
      <c r="H16" s="327"/>
      <c r="N16" s="28"/>
      <c r="O16" s="28"/>
    </row>
    <row r="17" spans="1:15" ht="38.25">
      <c r="A17" s="24" t="s">
        <v>9858</v>
      </c>
      <c r="B17" s="24" t="s">
        <v>9878</v>
      </c>
      <c r="C17" s="24" t="s">
        <v>361</v>
      </c>
      <c r="D17" s="24" t="s">
        <v>362</v>
      </c>
      <c r="E17" s="268">
        <v>8397</v>
      </c>
      <c r="F17" s="24" t="s">
        <v>9879</v>
      </c>
      <c r="G17" s="24" t="s">
        <v>9880</v>
      </c>
      <c r="H17" s="24" t="s">
        <v>9881</v>
      </c>
      <c r="N17" s="28"/>
      <c r="O17" s="28"/>
    </row>
    <row r="18" spans="1:15">
      <c r="A18" s="327"/>
      <c r="B18" s="327" t="s">
        <v>363</v>
      </c>
      <c r="C18" s="327">
        <v>1</v>
      </c>
      <c r="D18" s="327"/>
      <c r="E18" s="458">
        <f>SUM(E17)</f>
        <v>8397</v>
      </c>
      <c r="F18" s="327"/>
      <c r="G18" s="327"/>
      <c r="H18" s="327"/>
      <c r="N18" s="28"/>
      <c r="O18" s="28"/>
    </row>
    <row r="19" spans="1:15" ht="38.25">
      <c r="A19" s="24" t="s">
        <v>9858</v>
      </c>
      <c r="B19" s="24" t="s">
        <v>9882</v>
      </c>
      <c r="C19" s="24" t="s">
        <v>361</v>
      </c>
      <c r="D19" s="24" t="s">
        <v>2583</v>
      </c>
      <c r="E19" s="268">
        <v>394</v>
      </c>
      <c r="F19" s="24" t="s">
        <v>9883</v>
      </c>
      <c r="G19" s="24" t="s">
        <v>9884</v>
      </c>
      <c r="H19" s="24" t="s">
        <v>9885</v>
      </c>
      <c r="N19" s="28"/>
      <c r="O19" s="28"/>
    </row>
    <row r="20" spans="1:15">
      <c r="A20" s="327"/>
      <c r="B20" s="327" t="s">
        <v>368</v>
      </c>
      <c r="C20" s="327">
        <v>1</v>
      </c>
      <c r="D20" s="327"/>
      <c r="E20" s="458">
        <f>SUM(E19)</f>
        <v>394</v>
      </c>
      <c r="F20" s="327"/>
      <c r="G20" s="327"/>
      <c r="H20" s="327"/>
      <c r="N20" s="28"/>
      <c r="O20" s="28"/>
    </row>
    <row r="21" spans="1:15" ht="38.25">
      <c r="A21" s="24" t="s">
        <v>9858</v>
      </c>
      <c r="B21" s="24" t="s">
        <v>9886</v>
      </c>
      <c r="C21" s="24" t="s">
        <v>361</v>
      </c>
      <c r="D21" s="24" t="s">
        <v>366</v>
      </c>
      <c r="E21" s="268">
        <v>1204</v>
      </c>
      <c r="F21" s="24" t="s">
        <v>9887</v>
      </c>
      <c r="G21" s="24" t="s">
        <v>9871</v>
      </c>
      <c r="H21" s="24" t="s">
        <v>9872</v>
      </c>
      <c r="N21" s="28"/>
      <c r="O21" s="28"/>
    </row>
    <row r="22" spans="1:15" ht="38.25">
      <c r="A22" s="24" t="s">
        <v>9873</v>
      </c>
      <c r="B22" s="24" t="s">
        <v>9888</v>
      </c>
      <c r="C22" s="24" t="s">
        <v>361</v>
      </c>
      <c r="D22" s="24" t="s">
        <v>366</v>
      </c>
      <c r="E22" s="268">
        <v>128</v>
      </c>
      <c r="F22" s="24" t="s">
        <v>9889</v>
      </c>
      <c r="G22" s="24" t="s">
        <v>9890</v>
      </c>
      <c r="H22" s="24" t="s">
        <v>9872</v>
      </c>
      <c r="N22" s="28"/>
      <c r="O22" s="28"/>
    </row>
    <row r="23" spans="1:15" ht="38.25">
      <c r="A23" s="24" t="s">
        <v>9891</v>
      </c>
      <c r="B23" s="24" t="s">
        <v>9892</v>
      </c>
      <c r="C23" s="24" t="s">
        <v>361</v>
      </c>
      <c r="D23" s="24" t="s">
        <v>366</v>
      </c>
      <c r="E23" s="268">
        <v>815</v>
      </c>
      <c r="F23" s="24" t="s">
        <v>9893</v>
      </c>
      <c r="G23" s="24" t="s">
        <v>9894</v>
      </c>
      <c r="H23" s="24" t="s">
        <v>9895</v>
      </c>
      <c r="N23" s="28"/>
      <c r="O23" s="28"/>
    </row>
    <row r="24" spans="1:15" ht="25.5">
      <c r="A24" s="24" t="s">
        <v>9896</v>
      </c>
      <c r="B24" s="24" t="s">
        <v>9897</v>
      </c>
      <c r="C24" s="24" t="s">
        <v>361</v>
      </c>
      <c r="D24" s="24" t="s">
        <v>366</v>
      </c>
      <c r="E24" s="268">
        <v>403</v>
      </c>
      <c r="F24" s="24" t="s">
        <v>9898</v>
      </c>
      <c r="G24" s="24" t="s">
        <v>9899</v>
      </c>
      <c r="H24" s="24" t="s">
        <v>9900</v>
      </c>
      <c r="N24" s="28"/>
      <c r="O24" s="28"/>
    </row>
    <row r="25" spans="1:15">
      <c r="A25" s="327"/>
      <c r="B25" s="327" t="s">
        <v>365</v>
      </c>
      <c r="C25" s="327">
        <v>4</v>
      </c>
      <c r="D25" s="327"/>
      <c r="E25" s="458">
        <f>SUM(E21:E24)</f>
        <v>2550</v>
      </c>
      <c r="F25" s="331"/>
      <c r="G25" s="327"/>
      <c r="H25" s="327"/>
      <c r="I25" s="28"/>
      <c r="J25" s="28"/>
      <c r="K25" s="28"/>
      <c r="L25" s="28"/>
      <c r="M25" s="28"/>
      <c r="N25" s="28"/>
      <c r="O25" s="28"/>
    </row>
    <row r="26" spans="1:15" ht="25.5">
      <c r="A26" s="326"/>
      <c r="B26" s="326" t="s">
        <v>464</v>
      </c>
      <c r="C26" s="326">
        <f>C25+C20+C18+C16</f>
        <v>8</v>
      </c>
      <c r="D26" s="326"/>
      <c r="E26" s="456">
        <f>E25+E20+E18+E16</f>
        <v>11913</v>
      </c>
      <c r="F26" s="457"/>
      <c r="G26" s="326"/>
      <c r="H26" s="326"/>
      <c r="I26" s="28"/>
      <c r="J26" s="28"/>
      <c r="K26" s="28"/>
      <c r="L26" s="28"/>
      <c r="M26" s="28"/>
      <c r="N26" s="28"/>
      <c r="O26" s="28"/>
    </row>
    <row r="27" spans="1:15" ht="38.25">
      <c r="A27" s="24" t="s">
        <v>9858</v>
      </c>
      <c r="B27" s="24" t="s">
        <v>9901</v>
      </c>
      <c r="C27" s="24" t="s">
        <v>373</v>
      </c>
      <c r="D27" s="24" t="s">
        <v>744</v>
      </c>
      <c r="E27" s="268">
        <v>5.5</v>
      </c>
      <c r="F27" s="24" t="s">
        <v>9902</v>
      </c>
      <c r="G27" s="24" t="s">
        <v>9903</v>
      </c>
      <c r="H27" s="24" t="s">
        <v>9904</v>
      </c>
      <c r="I27" s="28"/>
      <c r="J27" s="28"/>
      <c r="K27" s="28"/>
      <c r="N27" s="28"/>
      <c r="O27" s="28"/>
    </row>
    <row r="28" spans="1:15">
      <c r="A28" s="327"/>
      <c r="B28" s="327" t="s">
        <v>377</v>
      </c>
      <c r="C28" s="327">
        <v>1</v>
      </c>
      <c r="D28" s="327"/>
      <c r="E28" s="458">
        <f>SUM(E27)</f>
        <v>5.5</v>
      </c>
      <c r="F28" s="327"/>
      <c r="G28" s="327"/>
      <c r="H28" s="327"/>
      <c r="I28" s="28"/>
      <c r="J28" s="28"/>
      <c r="K28" s="28"/>
      <c r="N28" s="28"/>
      <c r="O28" s="28"/>
    </row>
    <row r="29" spans="1:15" ht="38.25">
      <c r="A29" s="24" t="s">
        <v>9873</v>
      </c>
      <c r="B29" s="24" t="s">
        <v>9905</v>
      </c>
      <c r="C29" s="24" t="s">
        <v>373</v>
      </c>
      <c r="D29" s="24" t="s">
        <v>380</v>
      </c>
      <c r="E29" s="268">
        <v>4.67</v>
      </c>
      <c r="F29" s="24" t="s">
        <v>9906</v>
      </c>
      <c r="G29" s="24" t="s">
        <v>9907</v>
      </c>
      <c r="H29" s="24" t="s">
        <v>9908</v>
      </c>
      <c r="I29" s="28"/>
      <c r="J29" s="28"/>
      <c r="K29" s="28"/>
      <c r="N29" s="28"/>
      <c r="O29" s="28"/>
    </row>
    <row r="30" spans="1:15">
      <c r="A30" s="327" t="s">
        <v>715</v>
      </c>
      <c r="B30" s="327" t="s">
        <v>381</v>
      </c>
      <c r="C30" s="327">
        <v>1</v>
      </c>
      <c r="D30" s="327"/>
      <c r="E30" s="458">
        <f>SUM(E29)</f>
        <v>4.67</v>
      </c>
      <c r="F30" s="327" t="s">
        <v>715</v>
      </c>
      <c r="G30" s="327" t="s">
        <v>715</v>
      </c>
      <c r="H30" s="327" t="s">
        <v>715</v>
      </c>
      <c r="I30" s="28"/>
      <c r="J30" s="28"/>
      <c r="K30" s="28"/>
      <c r="N30" s="28"/>
      <c r="O30" s="28"/>
    </row>
    <row r="31" spans="1:15" ht="25.5">
      <c r="A31" s="326"/>
      <c r="B31" s="326" t="s">
        <v>2129</v>
      </c>
      <c r="C31" s="326">
        <f>C30+C28</f>
        <v>2</v>
      </c>
      <c r="D31" s="326"/>
      <c r="E31" s="456">
        <f>E30+E28</f>
        <v>10.17</v>
      </c>
      <c r="F31" s="326"/>
      <c r="G31" s="326"/>
      <c r="H31" s="326"/>
      <c r="I31" s="28"/>
      <c r="J31" s="28"/>
      <c r="K31" s="28"/>
      <c r="N31" s="28"/>
      <c r="O31" s="28"/>
    </row>
    <row r="32" spans="1:15" ht="38.25">
      <c r="A32" s="24" t="s">
        <v>9858</v>
      </c>
      <c r="B32" s="24" t="s">
        <v>9909</v>
      </c>
      <c r="C32" s="24" t="s">
        <v>382</v>
      </c>
      <c r="D32" s="24"/>
      <c r="E32" s="268">
        <v>16</v>
      </c>
      <c r="F32" s="24" t="s">
        <v>9910</v>
      </c>
      <c r="G32" s="24" t="s">
        <v>9911</v>
      </c>
      <c r="H32" s="24" t="s">
        <v>9912</v>
      </c>
      <c r="I32" s="28"/>
      <c r="J32" s="28"/>
      <c r="K32" s="28"/>
      <c r="N32" s="28"/>
      <c r="O32" s="28"/>
    </row>
    <row r="33" spans="1:15" ht="25.5">
      <c r="A33" s="326"/>
      <c r="B33" s="326" t="s">
        <v>1251</v>
      </c>
      <c r="C33" s="326">
        <v>1</v>
      </c>
      <c r="D33" s="326"/>
      <c r="E33" s="456">
        <f>SUM(E32)</f>
        <v>16</v>
      </c>
      <c r="F33" s="326"/>
      <c r="G33" s="326"/>
      <c r="H33" s="326"/>
      <c r="I33" s="28"/>
      <c r="J33" s="28"/>
      <c r="K33" s="28"/>
      <c r="N33" s="28"/>
      <c r="O33" s="28"/>
    </row>
    <row r="34" spans="1:15" ht="38.25">
      <c r="A34" s="24" t="s">
        <v>9858</v>
      </c>
      <c r="B34" s="24" t="s">
        <v>9913</v>
      </c>
      <c r="C34" s="24" t="s">
        <v>7340</v>
      </c>
      <c r="D34" s="24" t="s">
        <v>715</v>
      </c>
      <c r="E34" s="268">
        <v>6.5</v>
      </c>
      <c r="F34" s="24" t="s">
        <v>9914</v>
      </c>
      <c r="G34" s="24" t="s">
        <v>9915</v>
      </c>
      <c r="H34" s="24" t="s">
        <v>9916</v>
      </c>
      <c r="I34" s="28"/>
      <c r="J34" s="28"/>
      <c r="K34" s="28"/>
      <c r="N34" s="28"/>
      <c r="O34" s="28"/>
    </row>
    <row r="35" spans="1:15" ht="25.5">
      <c r="A35" s="326" t="s">
        <v>715</v>
      </c>
      <c r="B35" s="326" t="s">
        <v>7341</v>
      </c>
      <c r="C35" s="326">
        <v>1</v>
      </c>
      <c r="D35" s="326" t="s">
        <v>715</v>
      </c>
      <c r="E35" s="456">
        <f>SUM(E34)</f>
        <v>6.5</v>
      </c>
      <c r="F35" s="326" t="s">
        <v>715</v>
      </c>
      <c r="G35" s="326" t="s">
        <v>715</v>
      </c>
      <c r="H35" s="326" t="s">
        <v>715</v>
      </c>
      <c r="I35" s="28"/>
      <c r="J35" s="28"/>
      <c r="K35" s="28"/>
      <c r="N35" s="28"/>
      <c r="O35" s="28"/>
    </row>
    <row r="36" spans="1:15" ht="38.25">
      <c r="A36" s="24" t="s">
        <v>9858</v>
      </c>
      <c r="B36" s="24" t="s">
        <v>9917</v>
      </c>
      <c r="C36" s="24" t="s">
        <v>10255</v>
      </c>
      <c r="D36" s="24" t="s">
        <v>715</v>
      </c>
      <c r="E36" s="268">
        <v>49</v>
      </c>
      <c r="F36" s="24" t="s">
        <v>9918</v>
      </c>
      <c r="G36" s="24" t="s">
        <v>9919</v>
      </c>
      <c r="H36" s="24" t="s">
        <v>9920</v>
      </c>
      <c r="I36" s="28"/>
      <c r="J36" s="28"/>
      <c r="K36" s="28"/>
      <c r="N36" s="28"/>
      <c r="O36" s="28"/>
    </row>
    <row r="37" spans="1:15" ht="25.5">
      <c r="A37" s="326" t="s">
        <v>715</v>
      </c>
      <c r="B37" s="326" t="s">
        <v>2130</v>
      </c>
      <c r="C37" s="326">
        <v>1</v>
      </c>
      <c r="D37" s="326" t="s">
        <v>715</v>
      </c>
      <c r="E37" s="456">
        <f>SUM(E36)</f>
        <v>49</v>
      </c>
      <c r="F37" s="457"/>
      <c r="G37" s="326"/>
      <c r="H37" s="326" t="s">
        <v>715</v>
      </c>
      <c r="I37" s="28"/>
      <c r="J37" s="28"/>
      <c r="K37" s="28"/>
      <c r="L37" s="28" t="s">
        <v>715</v>
      </c>
      <c r="M37" s="28" t="s">
        <v>715</v>
      </c>
      <c r="N37" s="28"/>
      <c r="O37" s="28"/>
    </row>
    <row r="38" spans="1:15" ht="25.5">
      <c r="A38" s="329"/>
      <c r="B38" s="329" t="s">
        <v>7348</v>
      </c>
      <c r="C38" s="329">
        <f>C37+C35+C33+C31+C26+C13+C10</f>
        <v>16</v>
      </c>
      <c r="D38" s="329"/>
      <c r="E38" s="460">
        <f>E37+E35+E33+E31+E26+E13+E10</f>
        <v>112718.67</v>
      </c>
      <c r="F38" s="465"/>
      <c r="G38" s="329"/>
      <c r="H38" s="329"/>
      <c r="I38" s="28"/>
      <c r="J38" s="28"/>
      <c r="K38" s="28"/>
      <c r="L38" s="28"/>
      <c r="M38" s="28"/>
      <c r="N38" s="28"/>
      <c r="O38" s="28"/>
    </row>
    <row r="39" spans="1:15">
      <c r="A39" s="346" t="s">
        <v>3782</v>
      </c>
      <c r="B39" s="347"/>
      <c r="C39" s="347"/>
      <c r="D39" s="347"/>
      <c r="E39" s="347"/>
      <c r="F39" s="347"/>
      <c r="G39" s="347"/>
      <c r="H39" s="348"/>
      <c r="I39" s="28"/>
      <c r="J39" s="28"/>
      <c r="K39" s="28"/>
      <c r="L39" s="28"/>
      <c r="M39" s="28"/>
      <c r="N39" s="28"/>
      <c r="O39" s="28"/>
    </row>
    <row r="40" spans="1:15" ht="38.25">
      <c r="A40" s="24" t="s">
        <v>9858</v>
      </c>
      <c r="B40" s="24" t="s">
        <v>9921</v>
      </c>
      <c r="C40" s="24" t="s">
        <v>389</v>
      </c>
      <c r="D40" s="24" t="s">
        <v>715</v>
      </c>
      <c r="E40" s="268">
        <v>1366</v>
      </c>
      <c r="F40" s="24" t="s">
        <v>9922</v>
      </c>
      <c r="G40" s="24" t="s">
        <v>9923</v>
      </c>
      <c r="H40" s="24" t="s">
        <v>9924</v>
      </c>
      <c r="I40" s="28"/>
      <c r="O40" s="28"/>
    </row>
    <row r="41" spans="1:15" ht="25.5">
      <c r="A41" s="24" t="s">
        <v>9873</v>
      </c>
      <c r="B41" s="24" t="s">
        <v>9925</v>
      </c>
      <c r="C41" s="24" t="s">
        <v>389</v>
      </c>
      <c r="D41" s="24" t="s">
        <v>715</v>
      </c>
      <c r="E41" s="268">
        <v>13954</v>
      </c>
      <c r="F41" s="24" t="s">
        <v>9926</v>
      </c>
      <c r="G41" s="24" t="s">
        <v>9927</v>
      </c>
      <c r="H41" s="24" t="s">
        <v>9928</v>
      </c>
      <c r="I41" s="28"/>
      <c r="O41" s="28"/>
    </row>
    <row r="42" spans="1:15">
      <c r="A42" s="454" t="s">
        <v>715</v>
      </c>
      <c r="B42" s="454" t="s">
        <v>390</v>
      </c>
      <c r="C42" s="454">
        <v>2</v>
      </c>
      <c r="D42" s="454" t="s">
        <v>715</v>
      </c>
      <c r="E42" s="455">
        <f>SUM(E40:E41)</f>
        <v>15320</v>
      </c>
      <c r="F42" s="454" t="s">
        <v>715</v>
      </c>
      <c r="G42" s="454" t="s">
        <v>715</v>
      </c>
      <c r="H42" s="454" t="s">
        <v>715</v>
      </c>
      <c r="I42" s="28"/>
      <c r="O42" s="28"/>
    </row>
    <row r="43" spans="1:15" ht="38.25">
      <c r="A43" s="24" t="s">
        <v>9858</v>
      </c>
      <c r="B43" s="24" t="s">
        <v>9929</v>
      </c>
      <c r="C43" s="24" t="s">
        <v>361</v>
      </c>
      <c r="D43" s="24" t="s">
        <v>362</v>
      </c>
      <c r="E43" s="268">
        <v>380</v>
      </c>
      <c r="F43" s="24" t="s">
        <v>9930</v>
      </c>
      <c r="G43" s="24" t="s">
        <v>9903</v>
      </c>
      <c r="H43" s="24" t="s">
        <v>9931</v>
      </c>
      <c r="I43" s="28"/>
      <c r="O43" s="28"/>
    </row>
    <row r="44" spans="1:15" ht="38.25">
      <c r="A44" s="24" t="s">
        <v>9873</v>
      </c>
      <c r="B44" s="24" t="s">
        <v>9932</v>
      </c>
      <c r="C44" s="24" t="s">
        <v>361</v>
      </c>
      <c r="D44" s="24" t="s">
        <v>362</v>
      </c>
      <c r="E44" s="268">
        <v>93</v>
      </c>
      <c r="F44" s="24" t="s">
        <v>9933</v>
      </c>
      <c r="G44" s="24" t="s">
        <v>9934</v>
      </c>
      <c r="H44" s="24" t="s">
        <v>9935</v>
      </c>
      <c r="I44" s="28"/>
      <c r="O44" s="28"/>
    </row>
    <row r="45" spans="1:15" ht="76.5">
      <c r="A45" s="24" t="s">
        <v>9891</v>
      </c>
      <c r="B45" s="24" t="s">
        <v>9936</v>
      </c>
      <c r="C45" s="24" t="s">
        <v>361</v>
      </c>
      <c r="D45" s="24" t="s">
        <v>362</v>
      </c>
      <c r="E45" s="268">
        <v>421</v>
      </c>
      <c r="F45" s="24" t="s">
        <v>9937</v>
      </c>
      <c r="G45" s="24" t="s">
        <v>9938</v>
      </c>
      <c r="H45" s="24" t="s">
        <v>9935</v>
      </c>
      <c r="I45" s="28"/>
      <c r="O45" s="28"/>
    </row>
    <row r="46" spans="1:15" ht="38.25">
      <c r="A46" s="24" t="s">
        <v>9896</v>
      </c>
      <c r="B46" s="24" t="s">
        <v>9939</v>
      </c>
      <c r="C46" s="24" t="s">
        <v>361</v>
      </c>
      <c r="D46" s="24" t="s">
        <v>362</v>
      </c>
      <c r="E46" s="268">
        <v>21.4</v>
      </c>
      <c r="F46" s="24" t="s">
        <v>9940</v>
      </c>
      <c r="G46" s="24" t="s">
        <v>9941</v>
      </c>
      <c r="H46" s="24" t="s">
        <v>9942</v>
      </c>
      <c r="I46" s="28"/>
      <c r="O46" s="28"/>
    </row>
    <row r="47" spans="1:15" ht="51">
      <c r="A47" s="24" t="s">
        <v>9943</v>
      </c>
      <c r="B47" s="24" t="s">
        <v>9944</v>
      </c>
      <c r="C47" s="24" t="s">
        <v>361</v>
      </c>
      <c r="D47" s="24" t="s">
        <v>362</v>
      </c>
      <c r="E47" s="268">
        <v>1016</v>
      </c>
      <c r="F47" s="24" t="s">
        <v>9945</v>
      </c>
      <c r="G47" s="24" t="s">
        <v>9899</v>
      </c>
      <c r="H47" s="24" t="s">
        <v>9946</v>
      </c>
      <c r="I47" s="28"/>
      <c r="O47" s="28"/>
    </row>
    <row r="48" spans="1:15" ht="38.25">
      <c r="A48" s="24" t="s">
        <v>9947</v>
      </c>
      <c r="B48" s="24" t="s">
        <v>9948</v>
      </c>
      <c r="C48" s="24" t="s">
        <v>361</v>
      </c>
      <c r="D48" s="24" t="s">
        <v>362</v>
      </c>
      <c r="E48" s="268">
        <v>45</v>
      </c>
      <c r="F48" s="24" t="s">
        <v>9949</v>
      </c>
      <c r="G48" s="24" t="s">
        <v>9950</v>
      </c>
      <c r="H48" s="24" t="s">
        <v>9951</v>
      </c>
      <c r="I48" s="28"/>
      <c r="O48" s="28"/>
    </row>
    <row r="49" spans="1:15" ht="38.25">
      <c r="A49" s="24" t="s">
        <v>9952</v>
      </c>
      <c r="B49" s="24" t="s">
        <v>1785</v>
      </c>
      <c r="C49" s="24" t="s">
        <v>361</v>
      </c>
      <c r="D49" s="24" t="s">
        <v>362</v>
      </c>
      <c r="E49" s="268">
        <v>531</v>
      </c>
      <c r="F49" s="24" t="s">
        <v>9953</v>
      </c>
      <c r="G49" s="24" t="s">
        <v>9903</v>
      </c>
      <c r="H49" s="24" t="s">
        <v>9954</v>
      </c>
      <c r="I49" s="28"/>
      <c r="O49" s="28"/>
    </row>
    <row r="50" spans="1:15" ht="51">
      <c r="A50" s="24" t="s">
        <v>6973</v>
      </c>
      <c r="B50" s="24" t="s">
        <v>9955</v>
      </c>
      <c r="C50" s="24" t="s">
        <v>361</v>
      </c>
      <c r="D50" s="24" t="s">
        <v>362</v>
      </c>
      <c r="E50" s="268">
        <v>101</v>
      </c>
      <c r="F50" s="24" t="s">
        <v>9956</v>
      </c>
      <c r="G50" s="24" t="s">
        <v>9950</v>
      </c>
      <c r="H50" s="24" t="s">
        <v>9931</v>
      </c>
      <c r="I50" s="28"/>
      <c r="O50" s="28"/>
    </row>
    <row r="51" spans="1:15" ht="38.25">
      <c r="A51" s="24" t="s">
        <v>9957</v>
      </c>
      <c r="B51" s="24" t="s">
        <v>9958</v>
      </c>
      <c r="C51" s="24" t="s">
        <v>361</v>
      </c>
      <c r="D51" s="24" t="s">
        <v>362</v>
      </c>
      <c r="E51" s="268">
        <v>65</v>
      </c>
      <c r="F51" s="24" t="s">
        <v>9959</v>
      </c>
      <c r="G51" s="24" t="s">
        <v>9950</v>
      </c>
      <c r="H51" s="24" t="s">
        <v>9960</v>
      </c>
      <c r="I51" s="28"/>
      <c r="O51" s="28"/>
    </row>
    <row r="52" spans="1:15" ht="51">
      <c r="A52" s="24" t="s">
        <v>9961</v>
      </c>
      <c r="B52" s="24" t="s">
        <v>9962</v>
      </c>
      <c r="C52" s="24" t="s">
        <v>361</v>
      </c>
      <c r="D52" s="24" t="s">
        <v>362</v>
      </c>
      <c r="E52" s="268">
        <v>1534</v>
      </c>
      <c r="F52" s="24" t="s">
        <v>9963</v>
      </c>
      <c r="G52" s="24" t="s">
        <v>9964</v>
      </c>
      <c r="H52" s="24" t="s">
        <v>9965</v>
      </c>
      <c r="I52" s="28"/>
      <c r="O52" s="28"/>
    </row>
    <row r="53" spans="1:15" ht="38.25">
      <c r="A53" s="24" t="s">
        <v>9966</v>
      </c>
      <c r="B53" s="24" t="s">
        <v>9967</v>
      </c>
      <c r="C53" s="24" t="s">
        <v>361</v>
      </c>
      <c r="D53" s="24" t="s">
        <v>362</v>
      </c>
      <c r="E53" s="268">
        <v>30</v>
      </c>
      <c r="F53" s="24" t="s">
        <v>9968</v>
      </c>
      <c r="G53" s="24" t="s">
        <v>9969</v>
      </c>
      <c r="H53" s="24" t="s">
        <v>9970</v>
      </c>
      <c r="I53" s="28"/>
      <c r="O53" s="28"/>
    </row>
    <row r="54" spans="1:15" ht="25.5">
      <c r="A54" s="24" t="s">
        <v>9971</v>
      </c>
      <c r="B54" s="24" t="s">
        <v>9972</v>
      </c>
      <c r="C54" s="24" t="s">
        <v>361</v>
      </c>
      <c r="D54" s="24" t="s">
        <v>362</v>
      </c>
      <c r="E54" s="268">
        <v>354</v>
      </c>
      <c r="F54" s="24" t="s">
        <v>9973</v>
      </c>
      <c r="G54" s="24" t="s">
        <v>9969</v>
      </c>
      <c r="H54" s="24" t="s">
        <v>9970</v>
      </c>
      <c r="I54" s="28"/>
      <c r="O54" s="28"/>
    </row>
    <row r="55" spans="1:15" ht="25.5">
      <c r="A55" s="24" t="s">
        <v>9974</v>
      </c>
      <c r="B55" s="24" t="s">
        <v>9975</v>
      </c>
      <c r="C55" s="24" t="s">
        <v>361</v>
      </c>
      <c r="D55" s="24" t="s">
        <v>362</v>
      </c>
      <c r="E55" s="268">
        <v>315</v>
      </c>
      <c r="F55" s="24" t="s">
        <v>9976</v>
      </c>
      <c r="G55" s="24" t="s">
        <v>9941</v>
      </c>
      <c r="H55" s="24" t="s">
        <v>9977</v>
      </c>
      <c r="I55" s="28"/>
      <c r="O55" s="28"/>
    </row>
    <row r="56" spans="1:15" ht="25.5">
      <c r="A56" s="24" t="s">
        <v>9978</v>
      </c>
      <c r="B56" s="24" t="s">
        <v>9979</v>
      </c>
      <c r="C56" s="24" t="s">
        <v>361</v>
      </c>
      <c r="D56" s="24" t="s">
        <v>362</v>
      </c>
      <c r="E56" s="268">
        <v>150</v>
      </c>
      <c r="F56" s="24" t="s">
        <v>9980</v>
      </c>
      <c r="G56" s="24" t="s">
        <v>9871</v>
      </c>
      <c r="H56" s="24" t="s">
        <v>9977</v>
      </c>
      <c r="I56" s="28"/>
      <c r="O56" s="28"/>
    </row>
    <row r="57" spans="1:15" ht="25.5">
      <c r="A57" s="24" t="s">
        <v>9981</v>
      </c>
      <c r="B57" s="24" t="s">
        <v>9982</v>
      </c>
      <c r="C57" s="24" t="s">
        <v>361</v>
      </c>
      <c r="D57" s="24" t="s">
        <v>362</v>
      </c>
      <c r="E57" s="268">
        <v>68</v>
      </c>
      <c r="F57" s="24" t="s">
        <v>9983</v>
      </c>
      <c r="G57" s="24" t="s">
        <v>9984</v>
      </c>
      <c r="H57" s="24" t="s">
        <v>9985</v>
      </c>
      <c r="I57" s="28"/>
      <c r="O57" s="28"/>
    </row>
    <row r="58" spans="1:15" ht="25.5">
      <c r="A58" s="24" t="s">
        <v>9986</v>
      </c>
      <c r="B58" s="24" t="s">
        <v>9987</v>
      </c>
      <c r="C58" s="24" t="s">
        <v>361</v>
      </c>
      <c r="D58" s="24" t="s">
        <v>362</v>
      </c>
      <c r="E58" s="268">
        <v>297</v>
      </c>
      <c r="F58" s="24" t="s">
        <v>9988</v>
      </c>
      <c r="G58" s="24" t="s">
        <v>9984</v>
      </c>
      <c r="H58" s="24" t="s">
        <v>9985</v>
      </c>
      <c r="I58" s="28"/>
      <c r="O58" s="28"/>
    </row>
    <row r="59" spans="1:15" ht="38.25">
      <c r="A59" s="24" t="s">
        <v>9989</v>
      </c>
      <c r="B59" s="24" t="s">
        <v>9990</v>
      </c>
      <c r="C59" s="24" t="s">
        <v>361</v>
      </c>
      <c r="D59" s="24" t="s">
        <v>362</v>
      </c>
      <c r="E59" s="268">
        <v>1452.85</v>
      </c>
      <c r="F59" s="24" t="s">
        <v>9991</v>
      </c>
      <c r="G59" s="24" t="s">
        <v>9992</v>
      </c>
      <c r="H59" s="24" t="s">
        <v>9993</v>
      </c>
      <c r="I59" s="28"/>
      <c r="O59" s="28"/>
    </row>
    <row r="60" spans="1:15" ht="38.25">
      <c r="A60" s="24" t="s">
        <v>5906</v>
      </c>
      <c r="B60" s="24" t="s">
        <v>9994</v>
      </c>
      <c r="C60" s="24" t="s">
        <v>361</v>
      </c>
      <c r="D60" s="24" t="s">
        <v>362</v>
      </c>
      <c r="E60" s="268">
        <v>116.66800000000001</v>
      </c>
      <c r="F60" s="24" t="s">
        <v>9995</v>
      </c>
      <c r="G60" s="24" t="s">
        <v>9941</v>
      </c>
      <c r="H60" s="24" t="s">
        <v>9996</v>
      </c>
      <c r="I60" s="28"/>
      <c r="O60" s="28"/>
    </row>
    <row r="61" spans="1:15" ht="25.5">
      <c r="A61" s="24" t="s">
        <v>9997</v>
      </c>
      <c r="B61" s="24" t="s">
        <v>9998</v>
      </c>
      <c r="C61" s="24" t="s">
        <v>361</v>
      </c>
      <c r="D61" s="24" t="s">
        <v>362</v>
      </c>
      <c r="E61" s="268">
        <v>163</v>
      </c>
      <c r="F61" s="24" t="s">
        <v>9999</v>
      </c>
      <c r="G61" s="24" t="s">
        <v>9923</v>
      </c>
      <c r="H61" s="24" t="s">
        <v>10000</v>
      </c>
      <c r="I61" s="28"/>
      <c r="O61" s="28"/>
    </row>
    <row r="62" spans="1:15" ht="51">
      <c r="A62" s="24" t="s">
        <v>5914</v>
      </c>
      <c r="B62" s="24" t="s">
        <v>10001</v>
      </c>
      <c r="C62" s="24" t="s">
        <v>361</v>
      </c>
      <c r="D62" s="24" t="s">
        <v>362</v>
      </c>
      <c r="E62" s="268">
        <v>46.6</v>
      </c>
      <c r="F62" s="24" t="s">
        <v>10002</v>
      </c>
      <c r="G62" s="24" t="s">
        <v>9903</v>
      </c>
      <c r="H62" s="24" t="s">
        <v>10003</v>
      </c>
      <c r="I62" s="28"/>
      <c r="O62" s="28"/>
    </row>
    <row r="63" spans="1:15" ht="25.5">
      <c r="A63" s="24">
        <v>21</v>
      </c>
      <c r="B63" s="24" t="s">
        <v>15367</v>
      </c>
      <c r="C63" s="24" t="s">
        <v>361</v>
      </c>
      <c r="D63" s="24" t="s">
        <v>362</v>
      </c>
      <c r="E63" s="268">
        <v>5200</v>
      </c>
      <c r="F63" s="24" t="s">
        <v>15368</v>
      </c>
      <c r="G63" s="24" t="s">
        <v>15369</v>
      </c>
      <c r="H63" s="24" t="s">
        <v>15370</v>
      </c>
      <c r="I63" s="28"/>
      <c r="O63" s="28"/>
    </row>
    <row r="64" spans="1:15" ht="25.5">
      <c r="A64" s="10">
        <v>22</v>
      </c>
      <c r="B64" s="10" t="s">
        <v>15362</v>
      </c>
      <c r="C64" s="10" t="s">
        <v>361</v>
      </c>
      <c r="D64" s="10" t="s">
        <v>362</v>
      </c>
      <c r="E64" s="318">
        <v>80</v>
      </c>
      <c r="F64" s="10" t="s">
        <v>15364</v>
      </c>
      <c r="G64" s="11" t="s">
        <v>15365</v>
      </c>
      <c r="H64" s="11" t="s">
        <v>15366</v>
      </c>
      <c r="I64" s="28"/>
      <c r="O64" s="28"/>
    </row>
    <row r="65" spans="1:15">
      <c r="A65" s="327"/>
      <c r="B65" s="327" t="s">
        <v>363</v>
      </c>
      <c r="C65" s="327">
        <v>22</v>
      </c>
      <c r="D65" s="327"/>
      <c r="E65" s="458">
        <f>SUM(E43:E64)</f>
        <v>12480.518</v>
      </c>
      <c r="F65" s="327"/>
      <c r="G65" s="327"/>
      <c r="H65" s="327"/>
      <c r="I65" s="28"/>
      <c r="O65" s="28"/>
    </row>
    <row r="66" spans="1:15" ht="25.5">
      <c r="A66" s="24">
        <v>1</v>
      </c>
      <c r="B66" s="24" t="s">
        <v>10004</v>
      </c>
      <c r="C66" s="24" t="s">
        <v>361</v>
      </c>
      <c r="D66" s="24" t="s">
        <v>726</v>
      </c>
      <c r="E66" s="268">
        <v>15</v>
      </c>
      <c r="F66" s="24" t="s">
        <v>10005</v>
      </c>
      <c r="G66" s="24" t="s">
        <v>10006</v>
      </c>
      <c r="H66" s="24" t="s">
        <v>10007</v>
      </c>
      <c r="I66" s="28"/>
      <c r="O66" s="28"/>
    </row>
    <row r="67" spans="1:15" ht="25.5">
      <c r="A67" s="24">
        <v>2</v>
      </c>
      <c r="B67" s="24" t="s">
        <v>10008</v>
      </c>
      <c r="C67" s="24" t="s">
        <v>361</v>
      </c>
      <c r="D67" s="24" t="s">
        <v>726</v>
      </c>
      <c r="E67" s="268">
        <v>25</v>
      </c>
      <c r="F67" s="24" t="s">
        <v>10009</v>
      </c>
      <c r="G67" s="24" t="s">
        <v>10010</v>
      </c>
      <c r="H67" s="24" t="s">
        <v>10011</v>
      </c>
      <c r="I67" s="28"/>
      <c r="O67" s="28"/>
    </row>
    <row r="68" spans="1:15">
      <c r="A68" s="327"/>
      <c r="B68" s="327" t="s">
        <v>2592</v>
      </c>
      <c r="C68" s="331">
        <v>2</v>
      </c>
      <c r="D68" s="327"/>
      <c r="E68" s="458">
        <f>SUM(E66:E67)</f>
        <v>40</v>
      </c>
      <c r="F68" s="327"/>
      <c r="G68" s="327"/>
      <c r="H68" s="327"/>
      <c r="I68" s="28"/>
      <c r="O68" s="28"/>
    </row>
    <row r="69" spans="1:15" ht="25.5">
      <c r="A69" s="24" t="s">
        <v>9858</v>
      </c>
      <c r="B69" s="24" t="s">
        <v>10012</v>
      </c>
      <c r="C69" s="24" t="s">
        <v>361</v>
      </c>
      <c r="D69" s="24" t="s">
        <v>391</v>
      </c>
      <c r="E69" s="268">
        <v>8.4</v>
      </c>
      <c r="F69" s="24" t="s">
        <v>10013</v>
      </c>
      <c r="G69" s="24" t="s">
        <v>9880</v>
      </c>
      <c r="H69" s="24" t="s">
        <v>10014</v>
      </c>
      <c r="I69" s="28"/>
      <c r="O69" s="28"/>
    </row>
    <row r="70" spans="1:15">
      <c r="A70" s="327"/>
      <c r="B70" s="327" t="s">
        <v>392</v>
      </c>
      <c r="C70" s="331">
        <v>1</v>
      </c>
      <c r="D70" s="327"/>
      <c r="E70" s="458">
        <f>SUM(E69)</f>
        <v>8.4</v>
      </c>
      <c r="F70" s="327"/>
      <c r="G70" s="327"/>
      <c r="H70" s="327"/>
      <c r="I70" s="28"/>
      <c r="O70" s="28"/>
    </row>
    <row r="71" spans="1:15" ht="25.5">
      <c r="A71" s="24" t="s">
        <v>9858</v>
      </c>
      <c r="B71" s="24" t="s">
        <v>10015</v>
      </c>
      <c r="C71" s="24" t="s">
        <v>361</v>
      </c>
      <c r="D71" s="24" t="s">
        <v>366</v>
      </c>
      <c r="E71" s="268">
        <v>3176</v>
      </c>
      <c r="F71" s="24" t="s">
        <v>10016</v>
      </c>
      <c r="G71" s="24" t="s">
        <v>9969</v>
      </c>
      <c r="H71" s="24" t="s">
        <v>10014</v>
      </c>
      <c r="I71" s="28"/>
      <c r="O71" s="28"/>
    </row>
    <row r="72" spans="1:15" ht="38.25">
      <c r="A72" s="24" t="s">
        <v>9873</v>
      </c>
      <c r="B72" s="24" t="s">
        <v>10017</v>
      </c>
      <c r="C72" s="24" t="s">
        <v>361</v>
      </c>
      <c r="D72" s="24" t="s">
        <v>366</v>
      </c>
      <c r="E72" s="268">
        <v>107</v>
      </c>
      <c r="F72" s="24" t="s">
        <v>10018</v>
      </c>
      <c r="G72" s="24" t="s">
        <v>9923</v>
      </c>
      <c r="H72" s="24" t="s">
        <v>10019</v>
      </c>
      <c r="I72" s="28"/>
      <c r="O72" s="28"/>
    </row>
    <row r="73" spans="1:15" ht="38.25">
      <c r="A73" s="24" t="s">
        <v>9891</v>
      </c>
      <c r="B73" s="24" t="s">
        <v>10020</v>
      </c>
      <c r="C73" s="24" t="s">
        <v>361</v>
      </c>
      <c r="D73" s="24" t="s">
        <v>366</v>
      </c>
      <c r="E73" s="268">
        <v>28</v>
      </c>
      <c r="F73" s="24" t="s">
        <v>10021</v>
      </c>
      <c r="G73" s="24" t="s">
        <v>10022</v>
      </c>
      <c r="H73" s="24" t="s">
        <v>10023</v>
      </c>
      <c r="I73" s="28"/>
      <c r="O73" s="28"/>
    </row>
    <row r="74" spans="1:15" ht="25.5">
      <c r="A74" s="24" t="s">
        <v>9896</v>
      </c>
      <c r="B74" s="24" t="s">
        <v>10024</v>
      </c>
      <c r="C74" s="24" t="s">
        <v>361</v>
      </c>
      <c r="D74" s="24" t="s">
        <v>366</v>
      </c>
      <c r="E74" s="268">
        <v>92</v>
      </c>
      <c r="F74" s="24" t="s">
        <v>10025</v>
      </c>
      <c r="G74" s="24" t="s">
        <v>9871</v>
      </c>
      <c r="H74" s="24" t="s">
        <v>10026</v>
      </c>
      <c r="I74" s="28"/>
      <c r="O74" s="28"/>
    </row>
    <row r="75" spans="1:15" ht="25.5">
      <c r="A75" s="12">
        <v>5</v>
      </c>
      <c r="B75" s="11" t="s">
        <v>15360</v>
      </c>
      <c r="C75" s="24" t="s">
        <v>361</v>
      </c>
      <c r="D75" s="24" t="s">
        <v>366</v>
      </c>
      <c r="E75" s="319">
        <v>118.43</v>
      </c>
      <c r="F75" s="11" t="s">
        <v>15363</v>
      </c>
      <c r="G75" s="11" t="s">
        <v>5594</v>
      </c>
      <c r="H75" s="24" t="s">
        <v>15361</v>
      </c>
      <c r="I75" s="28"/>
      <c r="O75" s="28"/>
    </row>
    <row r="76" spans="1:15">
      <c r="A76" s="327"/>
      <c r="B76" s="327" t="s">
        <v>365</v>
      </c>
      <c r="C76" s="327">
        <v>5</v>
      </c>
      <c r="D76" s="327"/>
      <c r="E76" s="458">
        <f>SUM(E71:E75)</f>
        <v>3521.43</v>
      </c>
      <c r="F76" s="327"/>
      <c r="G76" s="327"/>
      <c r="H76" s="327"/>
      <c r="I76" s="28"/>
      <c r="O76" s="28"/>
    </row>
    <row r="77" spans="1:15" ht="51">
      <c r="A77" s="24" t="s">
        <v>9858</v>
      </c>
      <c r="B77" s="24" t="s">
        <v>10027</v>
      </c>
      <c r="C77" s="24" t="s">
        <v>361</v>
      </c>
      <c r="D77" s="24" t="s">
        <v>2583</v>
      </c>
      <c r="E77" s="268">
        <v>390</v>
      </c>
      <c r="F77" s="24" t="s">
        <v>10028</v>
      </c>
      <c r="G77" s="24" t="s">
        <v>10029</v>
      </c>
      <c r="H77" s="24" t="s">
        <v>10030</v>
      </c>
      <c r="I77" s="28"/>
      <c r="O77" s="28"/>
    </row>
    <row r="78" spans="1:15">
      <c r="A78" s="327"/>
      <c r="B78" s="327" t="s">
        <v>368</v>
      </c>
      <c r="C78" s="331">
        <v>1</v>
      </c>
      <c r="D78" s="327" t="s">
        <v>715</v>
      </c>
      <c r="E78" s="458">
        <f>SUM(E77)</f>
        <v>390</v>
      </c>
      <c r="F78" s="327"/>
      <c r="G78" s="327"/>
      <c r="H78" s="327"/>
      <c r="I78" s="28"/>
      <c r="O78" s="28"/>
    </row>
    <row r="79" spans="1:15">
      <c r="A79" s="326"/>
      <c r="B79" s="326" t="s">
        <v>731</v>
      </c>
      <c r="C79" s="457">
        <f>C78+C76+C70+C68+C65</f>
        <v>31</v>
      </c>
      <c r="D79" s="457"/>
      <c r="E79" s="514">
        <f>E78+E76+E70+E68+E65</f>
        <v>16440.347999999998</v>
      </c>
      <c r="F79" s="326"/>
      <c r="G79" s="326"/>
      <c r="H79" s="326"/>
      <c r="I79" s="28"/>
      <c r="O79" s="28"/>
    </row>
    <row r="80" spans="1:15" ht="38.25">
      <c r="A80" s="24" t="s">
        <v>9858</v>
      </c>
      <c r="B80" s="24" t="s">
        <v>10031</v>
      </c>
      <c r="C80" s="24" t="s">
        <v>373</v>
      </c>
      <c r="D80" s="24" t="s">
        <v>378</v>
      </c>
      <c r="E80" s="273">
        <v>0.01</v>
      </c>
      <c r="F80" s="24" t="s">
        <v>10032</v>
      </c>
      <c r="G80" s="24" t="s">
        <v>10033</v>
      </c>
      <c r="H80" s="24" t="s">
        <v>10034</v>
      </c>
      <c r="I80" s="28"/>
      <c r="O80" s="28"/>
    </row>
    <row r="81" spans="1:15" ht="38.25">
      <c r="A81" s="24" t="s">
        <v>9873</v>
      </c>
      <c r="B81" s="24" t="s">
        <v>10035</v>
      </c>
      <c r="C81" s="24" t="s">
        <v>373</v>
      </c>
      <c r="D81" s="24" t="s">
        <v>378</v>
      </c>
      <c r="E81" s="273">
        <v>0.01</v>
      </c>
      <c r="F81" s="24" t="s">
        <v>10036</v>
      </c>
      <c r="G81" s="24" t="s">
        <v>10037</v>
      </c>
      <c r="H81" s="24" t="s">
        <v>10038</v>
      </c>
      <c r="I81" s="28"/>
      <c r="O81" s="28"/>
    </row>
    <row r="82" spans="1:15" ht="38.25">
      <c r="A82" s="24" t="s">
        <v>9891</v>
      </c>
      <c r="B82" s="24" t="s">
        <v>10039</v>
      </c>
      <c r="C82" s="24" t="s">
        <v>373</v>
      </c>
      <c r="D82" s="24" t="s">
        <v>378</v>
      </c>
      <c r="E82" s="273">
        <v>0.01</v>
      </c>
      <c r="F82" s="24" t="s">
        <v>10040</v>
      </c>
      <c r="G82" s="24" t="s">
        <v>10041</v>
      </c>
      <c r="H82" s="24" t="s">
        <v>10034</v>
      </c>
      <c r="I82" s="28"/>
      <c r="O82" s="28"/>
    </row>
    <row r="83" spans="1:15" ht="38.25">
      <c r="A83" s="24" t="s">
        <v>9896</v>
      </c>
      <c r="B83" s="24" t="s">
        <v>10042</v>
      </c>
      <c r="C83" s="24" t="s">
        <v>373</v>
      </c>
      <c r="D83" s="24" t="s">
        <v>378</v>
      </c>
      <c r="E83" s="273">
        <v>0.2</v>
      </c>
      <c r="F83" s="24" t="s">
        <v>10043</v>
      </c>
      <c r="G83" s="24" t="s">
        <v>10044</v>
      </c>
      <c r="H83" s="24" t="s">
        <v>10045</v>
      </c>
      <c r="I83" s="28"/>
      <c r="O83" s="28"/>
    </row>
    <row r="84" spans="1:15" ht="25.5">
      <c r="A84" s="24" t="s">
        <v>9943</v>
      </c>
      <c r="B84" s="24" t="s">
        <v>10046</v>
      </c>
      <c r="C84" s="24" t="s">
        <v>373</v>
      </c>
      <c r="D84" s="24" t="s">
        <v>378</v>
      </c>
      <c r="E84" s="273">
        <v>0.2</v>
      </c>
      <c r="F84" s="24" t="s">
        <v>10047</v>
      </c>
      <c r="G84" s="24" t="s">
        <v>10048</v>
      </c>
      <c r="H84" s="24" t="s">
        <v>9970</v>
      </c>
      <c r="I84" s="28"/>
      <c r="O84" s="28"/>
    </row>
    <row r="85" spans="1:15" ht="25.5">
      <c r="A85" s="24" t="s">
        <v>9947</v>
      </c>
      <c r="B85" s="24" t="s">
        <v>10049</v>
      </c>
      <c r="C85" s="24" t="s">
        <v>373</v>
      </c>
      <c r="D85" s="24" t="s">
        <v>378</v>
      </c>
      <c r="E85" s="273">
        <v>0.2</v>
      </c>
      <c r="F85" s="24" t="s">
        <v>10050</v>
      </c>
      <c r="G85" s="24" t="s">
        <v>10048</v>
      </c>
      <c r="H85" s="24" t="s">
        <v>9970</v>
      </c>
      <c r="I85" s="28"/>
      <c r="O85" s="28"/>
    </row>
    <row r="86" spans="1:15">
      <c r="A86" s="327"/>
      <c r="B86" s="327" t="s">
        <v>379</v>
      </c>
      <c r="C86" s="327">
        <v>6</v>
      </c>
      <c r="D86" s="327"/>
      <c r="E86" s="570">
        <f>SUM(E80:E85)</f>
        <v>0.63000000000000012</v>
      </c>
      <c r="F86" s="327"/>
      <c r="G86" s="327"/>
      <c r="H86" s="327"/>
      <c r="I86" s="28"/>
      <c r="O86" s="28"/>
    </row>
    <row r="87" spans="1:15" ht="38.25">
      <c r="A87" s="24" t="s">
        <v>9858</v>
      </c>
      <c r="B87" s="24" t="s">
        <v>10051</v>
      </c>
      <c r="C87" s="24" t="s">
        <v>373</v>
      </c>
      <c r="D87" s="24" t="s">
        <v>380</v>
      </c>
      <c r="E87" s="268">
        <v>0.3</v>
      </c>
      <c r="F87" s="24" t="s">
        <v>10052</v>
      </c>
      <c r="G87" s="24" t="s">
        <v>10053</v>
      </c>
      <c r="H87" s="24" t="s">
        <v>10054</v>
      </c>
      <c r="I87" s="28"/>
      <c r="O87" s="28"/>
    </row>
    <row r="88" spans="1:15">
      <c r="A88" s="327"/>
      <c r="B88" s="327" t="s">
        <v>381</v>
      </c>
      <c r="C88" s="331">
        <v>1</v>
      </c>
      <c r="D88" s="327"/>
      <c r="E88" s="458">
        <f>SUM(E87)</f>
        <v>0.3</v>
      </c>
      <c r="F88" s="327"/>
      <c r="G88" s="327"/>
      <c r="H88" s="327"/>
      <c r="I88" s="28"/>
      <c r="O88" s="28"/>
    </row>
    <row r="89" spans="1:15" ht="38.25">
      <c r="A89" s="24" t="s">
        <v>9858</v>
      </c>
      <c r="B89" s="24" t="s">
        <v>10055</v>
      </c>
      <c r="C89" s="24" t="s">
        <v>373</v>
      </c>
      <c r="D89" s="24" t="s">
        <v>376</v>
      </c>
      <c r="E89" s="268">
        <v>2</v>
      </c>
      <c r="F89" s="24" t="s">
        <v>10056</v>
      </c>
      <c r="G89" s="24" t="s">
        <v>9950</v>
      </c>
      <c r="H89" s="24" t="s">
        <v>10034</v>
      </c>
      <c r="I89" s="28"/>
      <c r="O89" s="28"/>
    </row>
    <row r="90" spans="1:15" ht="38.25">
      <c r="A90" s="24" t="s">
        <v>9873</v>
      </c>
      <c r="B90" s="24" t="s">
        <v>10057</v>
      </c>
      <c r="C90" s="24" t="s">
        <v>373</v>
      </c>
      <c r="D90" s="24" t="s">
        <v>376</v>
      </c>
      <c r="E90" s="268">
        <v>0.02</v>
      </c>
      <c r="F90" s="24" t="s">
        <v>10058</v>
      </c>
      <c r="G90" s="24" t="s">
        <v>10059</v>
      </c>
      <c r="H90" s="24" t="s">
        <v>10060</v>
      </c>
      <c r="I90" s="28"/>
      <c r="O90" s="28"/>
    </row>
    <row r="91" spans="1:15" ht="38.25">
      <c r="A91" s="24" t="s">
        <v>9891</v>
      </c>
      <c r="B91" s="24" t="s">
        <v>10061</v>
      </c>
      <c r="C91" s="24" t="s">
        <v>373</v>
      </c>
      <c r="D91" s="24" t="s">
        <v>376</v>
      </c>
      <c r="E91" s="268">
        <v>1.7</v>
      </c>
      <c r="F91" s="24" t="s">
        <v>10062</v>
      </c>
      <c r="G91" s="24" t="s">
        <v>10048</v>
      </c>
      <c r="H91" s="24" t="s">
        <v>10063</v>
      </c>
      <c r="I91" s="28"/>
      <c r="O91" s="28"/>
    </row>
    <row r="92" spans="1:15" ht="38.25">
      <c r="A92" s="24" t="s">
        <v>9896</v>
      </c>
      <c r="B92" s="24" t="s">
        <v>10064</v>
      </c>
      <c r="C92" s="24" t="s">
        <v>373</v>
      </c>
      <c r="D92" s="24" t="s">
        <v>376</v>
      </c>
      <c r="E92" s="268">
        <v>0.6</v>
      </c>
      <c r="F92" s="24" t="s">
        <v>10065</v>
      </c>
      <c r="G92" s="24" t="s">
        <v>9969</v>
      </c>
      <c r="H92" s="24" t="s">
        <v>10066</v>
      </c>
      <c r="I92" s="28"/>
      <c r="O92" s="28"/>
    </row>
    <row r="93" spans="1:15" ht="38.25">
      <c r="A93" s="24" t="s">
        <v>9943</v>
      </c>
      <c r="B93" s="24" t="s">
        <v>10067</v>
      </c>
      <c r="C93" s="24" t="s">
        <v>373</v>
      </c>
      <c r="D93" s="24" t="s">
        <v>376</v>
      </c>
      <c r="E93" s="268">
        <v>1.3</v>
      </c>
      <c r="F93" s="24" t="s">
        <v>10068</v>
      </c>
      <c r="G93" s="24" t="s">
        <v>10044</v>
      </c>
      <c r="H93" s="24" t="s">
        <v>9942</v>
      </c>
      <c r="I93" s="28"/>
      <c r="O93" s="28"/>
    </row>
    <row r="94" spans="1:15" ht="38.25">
      <c r="A94" s="24" t="s">
        <v>9947</v>
      </c>
      <c r="B94" s="24" t="s">
        <v>10057</v>
      </c>
      <c r="C94" s="24" t="s">
        <v>373</v>
      </c>
      <c r="D94" s="24" t="s">
        <v>376</v>
      </c>
      <c r="E94" s="268">
        <v>0.15</v>
      </c>
      <c r="F94" s="24" t="s">
        <v>10069</v>
      </c>
      <c r="G94" s="24" t="s">
        <v>10070</v>
      </c>
      <c r="H94" s="24" t="s">
        <v>9931</v>
      </c>
      <c r="I94" s="28"/>
      <c r="O94" s="28"/>
    </row>
    <row r="95" spans="1:15" ht="38.25">
      <c r="A95" s="24" t="s">
        <v>9952</v>
      </c>
      <c r="B95" s="24" t="s">
        <v>10071</v>
      </c>
      <c r="C95" s="24" t="s">
        <v>373</v>
      </c>
      <c r="D95" s="24" t="s">
        <v>376</v>
      </c>
      <c r="E95" s="268">
        <v>0.01</v>
      </c>
      <c r="F95" s="24" t="s">
        <v>10072</v>
      </c>
      <c r="G95" s="24" t="s">
        <v>10070</v>
      </c>
      <c r="H95" s="24" t="s">
        <v>9931</v>
      </c>
      <c r="I95" s="28"/>
      <c r="O95" s="28"/>
    </row>
    <row r="96" spans="1:15" ht="25.5">
      <c r="A96" s="24" t="s">
        <v>6973</v>
      </c>
      <c r="B96" s="24" t="s">
        <v>10073</v>
      </c>
      <c r="C96" s="24" t="s">
        <v>373</v>
      </c>
      <c r="D96" s="24" t="s">
        <v>376</v>
      </c>
      <c r="E96" s="268">
        <v>2</v>
      </c>
      <c r="F96" s="24" t="s">
        <v>10074</v>
      </c>
      <c r="G96" s="24" t="s">
        <v>9923</v>
      </c>
      <c r="H96" s="24" t="s">
        <v>9970</v>
      </c>
      <c r="I96" s="28"/>
      <c r="O96" s="28"/>
    </row>
    <row r="97" spans="1:15" ht="25.5">
      <c r="A97" s="24" t="s">
        <v>9957</v>
      </c>
      <c r="B97" s="24" t="s">
        <v>10075</v>
      </c>
      <c r="C97" s="24" t="s">
        <v>373</v>
      </c>
      <c r="D97" s="24" t="s">
        <v>376</v>
      </c>
      <c r="E97" s="268">
        <v>1</v>
      </c>
      <c r="F97" s="24" t="s">
        <v>10076</v>
      </c>
      <c r="G97" s="24" t="s">
        <v>10077</v>
      </c>
      <c r="H97" s="24" t="s">
        <v>9970</v>
      </c>
      <c r="I97" s="28"/>
      <c r="O97" s="28"/>
    </row>
    <row r="98" spans="1:15" ht="38.25">
      <c r="A98" s="24" t="s">
        <v>9961</v>
      </c>
      <c r="B98" s="24" t="s">
        <v>10078</v>
      </c>
      <c r="C98" s="24" t="s">
        <v>373</v>
      </c>
      <c r="D98" s="24" t="s">
        <v>376</v>
      </c>
      <c r="E98" s="268">
        <v>1.4999999999999999E-2</v>
      </c>
      <c r="F98" s="24" t="s">
        <v>10079</v>
      </c>
      <c r="G98" s="24" t="s">
        <v>10070</v>
      </c>
      <c r="H98" s="24" t="s">
        <v>10080</v>
      </c>
      <c r="I98" s="28"/>
      <c r="O98" s="28"/>
    </row>
    <row r="99" spans="1:15" ht="38.25">
      <c r="A99" s="24">
        <v>11</v>
      </c>
      <c r="B99" s="24" t="s">
        <v>10081</v>
      </c>
      <c r="C99" s="24" t="s">
        <v>373</v>
      </c>
      <c r="D99" s="24" t="s">
        <v>376</v>
      </c>
      <c r="E99" s="268">
        <v>0.02</v>
      </c>
      <c r="F99" s="24" t="s">
        <v>10082</v>
      </c>
      <c r="G99" s="24" t="s">
        <v>10070</v>
      </c>
      <c r="H99" s="24" t="s">
        <v>9970</v>
      </c>
      <c r="I99" s="28"/>
      <c r="O99" s="28"/>
    </row>
    <row r="100" spans="1:15" ht="38.25">
      <c r="A100" s="24">
        <v>12</v>
      </c>
      <c r="B100" s="24" t="s">
        <v>10083</v>
      </c>
      <c r="C100" s="24" t="s">
        <v>373</v>
      </c>
      <c r="D100" s="24" t="s">
        <v>376</v>
      </c>
      <c r="E100" s="268">
        <v>0.02</v>
      </c>
      <c r="F100" s="24" t="s">
        <v>10084</v>
      </c>
      <c r="G100" s="24" t="s">
        <v>10085</v>
      </c>
      <c r="H100" s="24" t="s">
        <v>9931</v>
      </c>
      <c r="I100" s="28"/>
      <c r="O100" s="28"/>
    </row>
    <row r="101" spans="1:15" ht="38.25">
      <c r="A101" s="24">
        <v>13</v>
      </c>
      <c r="B101" s="24" t="s">
        <v>10083</v>
      </c>
      <c r="C101" s="24" t="s">
        <v>373</v>
      </c>
      <c r="D101" s="24" t="s">
        <v>376</v>
      </c>
      <c r="E101" s="268">
        <v>0.02</v>
      </c>
      <c r="F101" s="24" t="s">
        <v>10086</v>
      </c>
      <c r="G101" s="24" t="s">
        <v>10087</v>
      </c>
      <c r="H101" s="24" t="s">
        <v>10088</v>
      </c>
      <c r="I101" s="28"/>
      <c r="O101" s="28"/>
    </row>
    <row r="102" spans="1:15" ht="38.25">
      <c r="A102" s="24">
        <v>14</v>
      </c>
      <c r="B102" s="24" t="s">
        <v>10083</v>
      </c>
      <c r="C102" s="24" t="s">
        <v>373</v>
      </c>
      <c r="D102" s="24" t="s">
        <v>376</v>
      </c>
      <c r="E102" s="268">
        <v>0.02</v>
      </c>
      <c r="F102" s="24" t="s">
        <v>10089</v>
      </c>
      <c r="G102" s="24" t="s">
        <v>10070</v>
      </c>
      <c r="H102" s="24" t="s">
        <v>10090</v>
      </c>
      <c r="I102" s="28"/>
      <c r="O102" s="28"/>
    </row>
    <row r="103" spans="1:15" ht="25.5">
      <c r="A103" s="24">
        <v>15</v>
      </c>
      <c r="B103" s="24" t="s">
        <v>10092</v>
      </c>
      <c r="C103" s="24" t="s">
        <v>373</v>
      </c>
      <c r="D103" s="24" t="s">
        <v>376</v>
      </c>
      <c r="E103" s="268">
        <v>0.02</v>
      </c>
      <c r="F103" s="24" t="s">
        <v>10093</v>
      </c>
      <c r="G103" s="24" t="s">
        <v>10070</v>
      </c>
      <c r="H103" s="24" t="s">
        <v>9970</v>
      </c>
      <c r="I103" s="28"/>
      <c r="O103" s="28"/>
    </row>
    <row r="104" spans="1:15" ht="38.25">
      <c r="A104" s="24">
        <v>16</v>
      </c>
      <c r="B104" s="24" t="s">
        <v>10095</v>
      </c>
      <c r="C104" s="24" t="s">
        <v>373</v>
      </c>
      <c r="D104" s="24" t="s">
        <v>376</v>
      </c>
      <c r="E104" s="268">
        <v>0.2</v>
      </c>
      <c r="F104" s="24" t="s">
        <v>10096</v>
      </c>
      <c r="G104" s="24" t="s">
        <v>10097</v>
      </c>
      <c r="H104" s="24" t="s">
        <v>10090</v>
      </c>
      <c r="I104" s="28"/>
      <c r="O104" s="28"/>
    </row>
    <row r="105" spans="1:15" ht="25.5">
      <c r="A105" s="24">
        <v>17</v>
      </c>
      <c r="B105" s="24" t="s">
        <v>6048</v>
      </c>
      <c r="C105" s="24" t="s">
        <v>373</v>
      </c>
      <c r="D105" s="24" t="s">
        <v>376</v>
      </c>
      <c r="E105" s="268">
        <v>0.04</v>
      </c>
      <c r="F105" s="24" t="s">
        <v>10093</v>
      </c>
      <c r="G105" s="24" t="s">
        <v>10099</v>
      </c>
      <c r="H105" s="24" t="s">
        <v>9970</v>
      </c>
      <c r="I105" s="28"/>
      <c r="O105" s="28"/>
    </row>
    <row r="106" spans="1:15" ht="25.5">
      <c r="A106" s="24">
        <v>18</v>
      </c>
      <c r="B106" s="24" t="s">
        <v>10100</v>
      </c>
      <c r="C106" s="24" t="s">
        <v>373</v>
      </c>
      <c r="D106" s="24" t="s">
        <v>376</v>
      </c>
      <c r="E106" s="268">
        <v>0.02</v>
      </c>
      <c r="F106" s="24" t="s">
        <v>10101</v>
      </c>
      <c r="G106" s="24" t="s">
        <v>10102</v>
      </c>
      <c r="H106" s="24" t="s">
        <v>9970</v>
      </c>
      <c r="I106" s="28"/>
      <c r="O106" s="28"/>
    </row>
    <row r="107" spans="1:15" ht="25.5">
      <c r="A107" s="24">
        <v>19</v>
      </c>
      <c r="B107" s="24" t="s">
        <v>10100</v>
      </c>
      <c r="C107" s="24" t="s">
        <v>373</v>
      </c>
      <c r="D107" s="24" t="s">
        <v>376</v>
      </c>
      <c r="E107" s="268">
        <v>0.02</v>
      </c>
      <c r="F107" s="24" t="s">
        <v>10103</v>
      </c>
      <c r="G107" s="24" t="s">
        <v>10070</v>
      </c>
      <c r="H107" s="24" t="s">
        <v>10104</v>
      </c>
      <c r="I107" s="28"/>
      <c r="O107" s="28"/>
    </row>
    <row r="108" spans="1:15" ht="38.25">
      <c r="A108" s="24">
        <v>20</v>
      </c>
      <c r="B108" s="24" t="s">
        <v>10105</v>
      </c>
      <c r="C108" s="24" t="s">
        <v>373</v>
      </c>
      <c r="D108" s="24" t="s">
        <v>376</v>
      </c>
      <c r="E108" s="268">
        <v>0.02</v>
      </c>
      <c r="F108" s="24" t="s">
        <v>10106</v>
      </c>
      <c r="G108" s="24" t="s">
        <v>10107</v>
      </c>
      <c r="H108" s="24" t="s">
        <v>10108</v>
      </c>
      <c r="I108" s="28"/>
      <c r="O108" s="28"/>
    </row>
    <row r="109" spans="1:15" ht="38.25">
      <c r="A109" s="24">
        <v>21</v>
      </c>
      <c r="B109" s="24" t="s">
        <v>10109</v>
      </c>
      <c r="C109" s="24" t="s">
        <v>373</v>
      </c>
      <c r="D109" s="24" t="s">
        <v>376</v>
      </c>
      <c r="E109" s="268">
        <v>1.4999999999999999E-2</v>
      </c>
      <c r="F109" s="24" t="s">
        <v>10110</v>
      </c>
      <c r="G109" s="24" t="s">
        <v>10070</v>
      </c>
      <c r="H109" s="24" t="s">
        <v>10111</v>
      </c>
      <c r="I109" s="28"/>
      <c r="O109" s="28"/>
    </row>
    <row r="110" spans="1:15" ht="38.25">
      <c r="A110" s="24">
        <v>22</v>
      </c>
      <c r="B110" s="24" t="s">
        <v>10109</v>
      </c>
      <c r="C110" s="24" t="s">
        <v>373</v>
      </c>
      <c r="D110" s="24" t="s">
        <v>376</v>
      </c>
      <c r="E110" s="268">
        <v>0.01</v>
      </c>
      <c r="F110" s="24" t="s">
        <v>10112</v>
      </c>
      <c r="G110" s="24" t="s">
        <v>10070</v>
      </c>
      <c r="H110" s="24" t="s">
        <v>10113</v>
      </c>
      <c r="I110" s="28"/>
      <c r="O110" s="28"/>
    </row>
    <row r="111" spans="1:15" ht="25.5">
      <c r="A111" s="24">
        <v>23</v>
      </c>
      <c r="B111" s="24" t="s">
        <v>10114</v>
      </c>
      <c r="C111" s="24" t="s">
        <v>373</v>
      </c>
      <c r="D111" s="24" t="s">
        <v>376</v>
      </c>
      <c r="E111" s="268">
        <v>0.02</v>
      </c>
      <c r="F111" s="24" t="s">
        <v>10115</v>
      </c>
      <c r="G111" s="24" t="s">
        <v>10070</v>
      </c>
      <c r="H111" s="24" t="s">
        <v>9970</v>
      </c>
      <c r="I111" s="28"/>
      <c r="O111" s="28"/>
    </row>
    <row r="112" spans="1:15" ht="38.25">
      <c r="A112" s="24">
        <v>24</v>
      </c>
      <c r="B112" s="24" t="s">
        <v>10117</v>
      </c>
      <c r="C112" s="24" t="s">
        <v>373</v>
      </c>
      <c r="D112" s="24" t="s">
        <v>376</v>
      </c>
      <c r="E112" s="268">
        <v>0.02</v>
      </c>
      <c r="F112" s="24" t="s">
        <v>10079</v>
      </c>
      <c r="G112" s="24" t="s">
        <v>10070</v>
      </c>
      <c r="H112" s="24" t="s">
        <v>10118</v>
      </c>
      <c r="I112" s="28"/>
      <c r="O112" s="28"/>
    </row>
    <row r="113" spans="1:15" ht="38.25">
      <c r="A113" s="24">
        <v>25</v>
      </c>
      <c r="B113" s="24" t="s">
        <v>10117</v>
      </c>
      <c r="C113" s="24" t="s">
        <v>373</v>
      </c>
      <c r="D113" s="24" t="s">
        <v>376</v>
      </c>
      <c r="E113" s="268">
        <v>0.01</v>
      </c>
      <c r="F113" s="24" t="s">
        <v>10119</v>
      </c>
      <c r="G113" s="24" t="s">
        <v>10070</v>
      </c>
      <c r="H113" s="24" t="s">
        <v>10120</v>
      </c>
      <c r="I113" s="28"/>
      <c r="O113" s="28"/>
    </row>
    <row r="114" spans="1:15" ht="38.25">
      <c r="A114" s="24">
        <v>26</v>
      </c>
      <c r="B114" s="24" t="s">
        <v>10117</v>
      </c>
      <c r="C114" s="24" t="s">
        <v>373</v>
      </c>
      <c r="D114" s="24" t="s">
        <v>376</v>
      </c>
      <c r="E114" s="268">
        <v>0.01</v>
      </c>
      <c r="F114" s="24" t="s">
        <v>10119</v>
      </c>
      <c r="G114" s="24" t="s">
        <v>10070</v>
      </c>
      <c r="H114" s="24" t="s">
        <v>10121</v>
      </c>
      <c r="I114" s="28"/>
      <c r="O114" s="28"/>
    </row>
    <row r="115" spans="1:15" ht="25.5">
      <c r="A115" s="24">
        <v>27</v>
      </c>
      <c r="B115" s="24" t="s">
        <v>10123</v>
      </c>
      <c r="C115" s="24" t="s">
        <v>373</v>
      </c>
      <c r="D115" s="24" t="s">
        <v>376</v>
      </c>
      <c r="E115" s="268">
        <v>0.01</v>
      </c>
      <c r="F115" s="24" t="s">
        <v>10124</v>
      </c>
      <c r="G115" s="24" t="s">
        <v>10070</v>
      </c>
      <c r="H115" s="24" t="s">
        <v>10125</v>
      </c>
      <c r="I115" s="28"/>
      <c r="O115" s="28"/>
    </row>
    <row r="116" spans="1:15" ht="38.25">
      <c r="A116" s="24">
        <v>28</v>
      </c>
      <c r="B116" s="24" t="s">
        <v>10117</v>
      </c>
      <c r="C116" s="24" t="s">
        <v>373</v>
      </c>
      <c r="D116" s="24" t="s">
        <v>376</v>
      </c>
      <c r="E116" s="268">
        <v>0.01</v>
      </c>
      <c r="F116" s="24" t="s">
        <v>10126</v>
      </c>
      <c r="G116" s="24" t="s">
        <v>10070</v>
      </c>
      <c r="H116" s="24" t="s">
        <v>9931</v>
      </c>
      <c r="I116" s="28"/>
      <c r="O116" s="28"/>
    </row>
    <row r="117" spans="1:15" ht="38.25">
      <c r="A117" s="24">
        <v>29</v>
      </c>
      <c r="B117" s="24" t="s">
        <v>10117</v>
      </c>
      <c r="C117" s="24" t="s">
        <v>373</v>
      </c>
      <c r="D117" s="24" t="s">
        <v>376</v>
      </c>
      <c r="E117" s="268">
        <v>0.01</v>
      </c>
      <c r="F117" s="24" t="s">
        <v>10126</v>
      </c>
      <c r="G117" s="24" t="s">
        <v>10070</v>
      </c>
      <c r="H117" s="24" t="s">
        <v>10127</v>
      </c>
      <c r="I117" s="28"/>
      <c r="O117" s="28"/>
    </row>
    <row r="118" spans="1:15" ht="38.25">
      <c r="A118" s="24">
        <v>30</v>
      </c>
      <c r="B118" s="24" t="s">
        <v>10117</v>
      </c>
      <c r="C118" s="24" t="s">
        <v>373</v>
      </c>
      <c r="D118" s="24" t="s">
        <v>376</v>
      </c>
      <c r="E118" s="268">
        <v>0.01</v>
      </c>
      <c r="F118" s="24" t="s">
        <v>10126</v>
      </c>
      <c r="G118" s="24" t="s">
        <v>10128</v>
      </c>
      <c r="H118" s="24" t="s">
        <v>10129</v>
      </c>
      <c r="I118" s="28"/>
      <c r="O118" s="28"/>
    </row>
    <row r="119" spans="1:15" ht="38.25">
      <c r="A119" s="24">
        <v>31</v>
      </c>
      <c r="B119" s="24" t="s">
        <v>10130</v>
      </c>
      <c r="C119" s="24" t="s">
        <v>373</v>
      </c>
      <c r="D119" s="24" t="s">
        <v>376</v>
      </c>
      <c r="E119" s="268">
        <v>0.01</v>
      </c>
      <c r="F119" s="24" t="s">
        <v>10126</v>
      </c>
      <c r="G119" s="24" t="s">
        <v>10070</v>
      </c>
      <c r="H119" s="24" t="s">
        <v>10131</v>
      </c>
      <c r="I119" s="28"/>
      <c r="O119" s="28"/>
    </row>
    <row r="120" spans="1:15" ht="25.5">
      <c r="A120" s="24">
        <v>32</v>
      </c>
      <c r="B120" s="24" t="s">
        <v>10132</v>
      </c>
      <c r="C120" s="24" t="s">
        <v>373</v>
      </c>
      <c r="D120" s="24" t="s">
        <v>376</v>
      </c>
      <c r="E120" s="268">
        <v>0.02</v>
      </c>
      <c r="F120" s="24" t="s">
        <v>10133</v>
      </c>
      <c r="G120" s="24" t="s">
        <v>10070</v>
      </c>
      <c r="H120" s="24" t="s">
        <v>10134</v>
      </c>
      <c r="I120" s="28"/>
      <c r="O120" s="28"/>
    </row>
    <row r="121" spans="1:15" ht="38.25">
      <c r="A121" s="24">
        <v>33</v>
      </c>
      <c r="B121" s="24" t="s">
        <v>10135</v>
      </c>
      <c r="C121" s="24" t="s">
        <v>373</v>
      </c>
      <c r="D121" s="24" t="s">
        <v>376</v>
      </c>
      <c r="E121" s="268">
        <v>1.4999999999999999E-2</v>
      </c>
      <c r="F121" s="24" t="s">
        <v>10136</v>
      </c>
      <c r="G121" s="24" t="s">
        <v>10099</v>
      </c>
      <c r="H121" s="24" t="s">
        <v>10137</v>
      </c>
      <c r="I121" s="28"/>
      <c r="O121" s="28"/>
    </row>
    <row r="122" spans="1:15" ht="38.25">
      <c r="A122" s="24">
        <v>34</v>
      </c>
      <c r="B122" s="24" t="s">
        <v>10135</v>
      </c>
      <c r="C122" s="24" t="s">
        <v>373</v>
      </c>
      <c r="D122" s="24" t="s">
        <v>376</v>
      </c>
      <c r="E122" s="268">
        <v>0.02</v>
      </c>
      <c r="F122" s="24" t="s">
        <v>10138</v>
      </c>
      <c r="G122" s="24" t="s">
        <v>10070</v>
      </c>
      <c r="H122" s="24" t="s">
        <v>10139</v>
      </c>
      <c r="I122" s="28"/>
      <c r="O122" s="28"/>
    </row>
    <row r="123" spans="1:15" ht="38.25">
      <c r="A123" s="24">
        <v>35</v>
      </c>
      <c r="B123" s="24" t="s">
        <v>10140</v>
      </c>
      <c r="C123" s="24" t="s">
        <v>373</v>
      </c>
      <c r="D123" s="24" t="s">
        <v>376</v>
      </c>
      <c r="E123" s="268">
        <v>0.61519999999999997</v>
      </c>
      <c r="F123" s="24" t="s">
        <v>10141</v>
      </c>
      <c r="G123" s="24" t="s">
        <v>10142</v>
      </c>
      <c r="H123" s="24" t="s">
        <v>10143</v>
      </c>
      <c r="I123" s="28"/>
      <c r="O123" s="28"/>
    </row>
    <row r="124" spans="1:15" ht="25.5">
      <c r="A124" s="24">
        <v>36</v>
      </c>
      <c r="B124" s="24" t="s">
        <v>10144</v>
      </c>
      <c r="C124" s="24" t="s">
        <v>373</v>
      </c>
      <c r="D124" s="24" t="s">
        <v>376</v>
      </c>
      <c r="E124" s="268">
        <v>0.2</v>
      </c>
      <c r="F124" s="24" t="s">
        <v>10145</v>
      </c>
      <c r="G124" s="24" t="s">
        <v>10070</v>
      </c>
      <c r="H124" s="24" t="s">
        <v>10146</v>
      </c>
      <c r="I124" s="28"/>
      <c r="O124" s="28"/>
    </row>
    <row r="125" spans="1:15" ht="25.5">
      <c r="A125" s="24">
        <v>37</v>
      </c>
      <c r="B125" s="24" t="s">
        <v>10147</v>
      </c>
      <c r="C125" s="24" t="s">
        <v>373</v>
      </c>
      <c r="D125" s="24" t="s">
        <v>376</v>
      </c>
      <c r="E125" s="268">
        <v>0.02</v>
      </c>
      <c r="F125" s="24" t="s">
        <v>10148</v>
      </c>
      <c r="G125" s="24" t="s">
        <v>10037</v>
      </c>
      <c r="H125" s="24" t="s">
        <v>10149</v>
      </c>
      <c r="I125" s="28"/>
      <c r="O125" s="28"/>
    </row>
    <row r="126" spans="1:15" ht="25.5">
      <c r="A126" s="24">
        <v>38</v>
      </c>
      <c r="B126" s="24" t="s">
        <v>10150</v>
      </c>
      <c r="C126" s="24" t="s">
        <v>373</v>
      </c>
      <c r="D126" s="24" t="s">
        <v>376</v>
      </c>
      <c r="E126" s="268">
        <v>1.0999999999999999E-2</v>
      </c>
      <c r="F126" s="24" t="s">
        <v>10151</v>
      </c>
      <c r="G126" s="24" t="s">
        <v>10070</v>
      </c>
      <c r="H126" s="24" t="s">
        <v>10152</v>
      </c>
      <c r="I126" s="28"/>
      <c r="O126" s="28"/>
    </row>
    <row r="127" spans="1:15" ht="25.5">
      <c r="A127" s="24">
        <v>39</v>
      </c>
      <c r="B127" s="24" t="s">
        <v>10153</v>
      </c>
      <c r="C127" s="24" t="s">
        <v>373</v>
      </c>
      <c r="D127" s="24" t="s">
        <v>376</v>
      </c>
      <c r="E127" s="268">
        <v>1.4E-2</v>
      </c>
      <c r="F127" s="24" t="s">
        <v>10154</v>
      </c>
      <c r="G127" s="24" t="s">
        <v>10070</v>
      </c>
      <c r="H127" s="24" t="s">
        <v>10155</v>
      </c>
      <c r="I127" s="28"/>
      <c r="O127" s="28"/>
    </row>
    <row r="128" spans="1:15" ht="25.5">
      <c r="A128" s="24">
        <v>40</v>
      </c>
      <c r="B128" s="24" t="s">
        <v>15371</v>
      </c>
      <c r="C128" s="24" t="s">
        <v>373</v>
      </c>
      <c r="D128" s="24" t="s">
        <v>376</v>
      </c>
      <c r="E128" s="268">
        <v>0.01</v>
      </c>
      <c r="F128" s="24"/>
      <c r="G128" s="24"/>
      <c r="H128" s="24" t="s">
        <v>15372</v>
      </c>
      <c r="I128" s="28"/>
      <c r="O128" s="28"/>
    </row>
    <row r="129" spans="1:15">
      <c r="A129" s="327"/>
      <c r="B129" s="327" t="s">
        <v>22514</v>
      </c>
      <c r="C129" s="327">
        <v>40</v>
      </c>
      <c r="D129" s="327"/>
      <c r="E129" s="458">
        <f>SUM(E89:E128)</f>
        <v>10.25519999999999</v>
      </c>
      <c r="F129" s="327"/>
      <c r="G129" s="327"/>
      <c r="H129" s="327"/>
      <c r="I129" s="28"/>
      <c r="O129" s="28"/>
    </row>
    <row r="130" spans="1:15">
      <c r="A130" s="326"/>
      <c r="B130" s="326" t="s">
        <v>2142</v>
      </c>
      <c r="C130" s="326">
        <f>C129+C88+C86</f>
        <v>47</v>
      </c>
      <c r="D130" s="326"/>
      <c r="E130" s="456">
        <f>E129+E88+E86</f>
        <v>11.185199999999991</v>
      </c>
      <c r="F130" s="326"/>
      <c r="G130" s="326"/>
      <c r="H130" s="326"/>
      <c r="I130" s="28"/>
      <c r="O130" s="28"/>
    </row>
    <row r="131" spans="1:15" ht="63.75">
      <c r="A131" s="24" t="s">
        <v>9858</v>
      </c>
      <c r="B131" s="24" t="s">
        <v>10156</v>
      </c>
      <c r="C131" s="24" t="s">
        <v>10255</v>
      </c>
      <c r="D131" s="24"/>
      <c r="E131" s="268">
        <v>44.359699999999997</v>
      </c>
      <c r="F131" s="24" t="s">
        <v>10157</v>
      </c>
      <c r="G131" s="24" t="s">
        <v>10158</v>
      </c>
      <c r="H131" s="24" t="s">
        <v>10159</v>
      </c>
      <c r="J131" s="28"/>
      <c r="O131" s="28"/>
    </row>
    <row r="132" spans="1:15" ht="51">
      <c r="A132" s="24" t="s">
        <v>9873</v>
      </c>
      <c r="B132" s="24" t="s">
        <v>10160</v>
      </c>
      <c r="C132" s="24" t="s">
        <v>10255</v>
      </c>
      <c r="D132" s="24"/>
      <c r="E132" s="268">
        <v>26.665299999999998</v>
      </c>
      <c r="F132" s="24" t="s">
        <v>10161</v>
      </c>
      <c r="G132" s="24" t="s">
        <v>10162</v>
      </c>
      <c r="H132" s="24" t="s">
        <v>10163</v>
      </c>
      <c r="J132" s="28"/>
      <c r="O132" s="28"/>
    </row>
    <row r="133" spans="1:15" ht="38.25">
      <c r="A133" s="24" t="s">
        <v>9891</v>
      </c>
      <c r="B133" s="24" t="s">
        <v>10164</v>
      </c>
      <c r="C133" s="24" t="s">
        <v>10255</v>
      </c>
      <c r="D133" s="24"/>
      <c r="E133" s="268">
        <v>26.7</v>
      </c>
      <c r="F133" s="24" t="s">
        <v>10165</v>
      </c>
      <c r="G133" s="24" t="s">
        <v>10070</v>
      </c>
      <c r="H133" s="24" t="s">
        <v>10166</v>
      </c>
      <c r="J133" s="28"/>
      <c r="O133" s="28"/>
    </row>
    <row r="134" spans="1:15" ht="38.25">
      <c r="A134" s="24" t="s">
        <v>2682</v>
      </c>
      <c r="B134" s="24" t="s">
        <v>10167</v>
      </c>
      <c r="C134" s="24" t="s">
        <v>10255</v>
      </c>
      <c r="D134" s="24"/>
      <c r="E134" s="268">
        <v>1.86</v>
      </c>
      <c r="F134" s="24" t="s">
        <v>10168</v>
      </c>
      <c r="G134" s="24" t="s">
        <v>10099</v>
      </c>
      <c r="H134" s="24" t="s">
        <v>10169</v>
      </c>
      <c r="J134" s="28"/>
      <c r="O134" s="28"/>
    </row>
    <row r="135" spans="1:15" ht="38.25">
      <c r="A135" s="24" t="s">
        <v>9943</v>
      </c>
      <c r="B135" s="24" t="s">
        <v>10170</v>
      </c>
      <c r="C135" s="24" t="s">
        <v>10255</v>
      </c>
      <c r="D135" s="24"/>
      <c r="E135" s="268">
        <v>16.8</v>
      </c>
      <c r="F135" s="24" t="s">
        <v>10171</v>
      </c>
      <c r="G135" s="24" t="s">
        <v>10070</v>
      </c>
      <c r="H135" s="24" t="s">
        <v>10172</v>
      </c>
      <c r="J135" s="28"/>
      <c r="O135" s="28"/>
    </row>
    <row r="136" spans="1:15" ht="63.75">
      <c r="A136" s="24" t="s">
        <v>9947</v>
      </c>
      <c r="B136" s="24" t="s">
        <v>10173</v>
      </c>
      <c r="C136" s="24" t="s">
        <v>10255</v>
      </c>
      <c r="D136" s="24"/>
      <c r="E136" s="268">
        <v>47.707299999999996</v>
      </c>
      <c r="F136" s="24" t="s">
        <v>10174</v>
      </c>
      <c r="G136" s="24" t="s">
        <v>10175</v>
      </c>
      <c r="H136" s="24" t="s">
        <v>10176</v>
      </c>
      <c r="J136" s="28"/>
      <c r="O136" s="28"/>
    </row>
    <row r="137" spans="1:15" ht="25.5">
      <c r="A137" s="24" t="s">
        <v>9952</v>
      </c>
      <c r="B137" s="24" t="s">
        <v>10177</v>
      </c>
      <c r="C137" s="24" t="s">
        <v>10255</v>
      </c>
      <c r="D137" s="24"/>
      <c r="E137" s="268">
        <v>7.6</v>
      </c>
      <c r="F137" s="24" t="s">
        <v>10178</v>
      </c>
      <c r="G137" s="24" t="s">
        <v>10179</v>
      </c>
      <c r="H137" s="24" t="s">
        <v>10180</v>
      </c>
      <c r="J137" s="28"/>
      <c r="O137" s="28"/>
    </row>
    <row r="138" spans="1:15" ht="25.5">
      <c r="A138" s="24" t="s">
        <v>6973</v>
      </c>
      <c r="B138" s="24" t="s">
        <v>10181</v>
      </c>
      <c r="C138" s="24" t="s">
        <v>10255</v>
      </c>
      <c r="D138" s="24"/>
      <c r="E138" s="268">
        <v>18</v>
      </c>
      <c r="F138" s="24" t="s">
        <v>10182</v>
      </c>
      <c r="G138" s="24" t="s">
        <v>10107</v>
      </c>
      <c r="H138" s="24" t="s">
        <v>10183</v>
      </c>
      <c r="J138" s="28"/>
      <c r="O138" s="28"/>
    </row>
    <row r="139" spans="1:15" ht="25.5">
      <c r="A139" s="24" t="s">
        <v>9957</v>
      </c>
      <c r="B139" s="24" t="s">
        <v>10184</v>
      </c>
      <c r="C139" s="24" t="s">
        <v>10255</v>
      </c>
      <c r="D139" s="24"/>
      <c r="E139" s="268">
        <v>6.0945</v>
      </c>
      <c r="F139" s="24" t="s">
        <v>10185</v>
      </c>
      <c r="G139" s="24" t="s">
        <v>10186</v>
      </c>
      <c r="H139" s="24" t="s">
        <v>10187</v>
      </c>
      <c r="J139" s="28"/>
      <c r="O139" s="28"/>
    </row>
    <row r="140" spans="1:15" ht="38.25">
      <c r="A140" s="24" t="s">
        <v>2423</v>
      </c>
      <c r="B140" s="24" t="s">
        <v>10188</v>
      </c>
      <c r="C140" s="24" t="s">
        <v>10255</v>
      </c>
      <c r="D140" s="24"/>
      <c r="E140" s="268">
        <v>15</v>
      </c>
      <c r="F140" s="24" t="s">
        <v>10189</v>
      </c>
      <c r="G140" s="24" t="s">
        <v>10190</v>
      </c>
      <c r="H140" s="24" t="s">
        <v>10034</v>
      </c>
      <c r="J140" s="28"/>
      <c r="O140" s="28"/>
    </row>
    <row r="141" spans="1:15" ht="25.5">
      <c r="A141" s="24">
        <v>11</v>
      </c>
      <c r="B141" s="24" t="s">
        <v>10191</v>
      </c>
      <c r="C141" s="24" t="s">
        <v>10255</v>
      </c>
      <c r="D141" s="24"/>
      <c r="E141" s="268">
        <v>8.2799999999999994</v>
      </c>
      <c r="F141" s="24" t="s">
        <v>10192</v>
      </c>
      <c r="G141" s="24" t="s">
        <v>10193</v>
      </c>
      <c r="H141" s="24" t="s">
        <v>10194</v>
      </c>
      <c r="J141" s="28"/>
      <c r="O141" s="28"/>
    </row>
    <row r="142" spans="1:15" ht="38.25">
      <c r="A142" s="24" t="s">
        <v>9971</v>
      </c>
      <c r="B142" s="24" t="s">
        <v>10195</v>
      </c>
      <c r="C142" s="24" t="s">
        <v>10255</v>
      </c>
      <c r="D142" s="24"/>
      <c r="E142" s="268">
        <v>10</v>
      </c>
      <c r="F142" s="24" t="s">
        <v>10196</v>
      </c>
      <c r="G142" s="24" t="s">
        <v>10197</v>
      </c>
      <c r="H142" s="24" t="s">
        <v>10198</v>
      </c>
      <c r="J142" s="28"/>
      <c r="O142" s="28"/>
    </row>
    <row r="143" spans="1:15" ht="51">
      <c r="A143" s="24" t="s">
        <v>9974</v>
      </c>
      <c r="B143" s="24" t="s">
        <v>10199</v>
      </c>
      <c r="C143" s="24" t="s">
        <v>10255</v>
      </c>
      <c r="D143" s="24"/>
      <c r="E143" s="268">
        <v>32.6</v>
      </c>
      <c r="F143" s="24" t="s">
        <v>10200</v>
      </c>
      <c r="G143" s="24" t="s">
        <v>10201</v>
      </c>
      <c r="H143" s="24" t="s">
        <v>10202</v>
      </c>
      <c r="J143" s="28"/>
      <c r="O143" s="28"/>
    </row>
    <row r="144" spans="1:15" ht="38.25">
      <c r="A144" s="24" t="s">
        <v>9978</v>
      </c>
      <c r="B144" s="24" t="s">
        <v>10203</v>
      </c>
      <c r="C144" s="24" t="s">
        <v>10255</v>
      </c>
      <c r="D144" s="24"/>
      <c r="E144" s="268">
        <v>19.100000000000001</v>
      </c>
      <c r="F144" s="24" t="s">
        <v>10204</v>
      </c>
      <c r="G144" s="24" t="s">
        <v>10205</v>
      </c>
      <c r="H144" s="24" t="s">
        <v>10206</v>
      </c>
      <c r="J144" s="28"/>
      <c r="O144" s="28"/>
    </row>
    <row r="145" spans="1:16" ht="51">
      <c r="A145" s="24" t="s">
        <v>9981</v>
      </c>
      <c r="B145" s="24" t="s">
        <v>10207</v>
      </c>
      <c r="C145" s="24" t="s">
        <v>10255</v>
      </c>
      <c r="D145" s="24"/>
      <c r="E145" s="268">
        <v>1.5</v>
      </c>
      <c r="F145" s="24" t="s">
        <v>10208</v>
      </c>
      <c r="G145" s="24" t="s">
        <v>10209</v>
      </c>
      <c r="H145" s="24" t="s">
        <v>10210</v>
      </c>
      <c r="J145" s="28"/>
      <c r="O145" s="28"/>
    </row>
    <row r="146" spans="1:16" ht="38.25">
      <c r="A146" s="24" t="s">
        <v>10091</v>
      </c>
      <c r="B146" s="24" t="s">
        <v>10211</v>
      </c>
      <c r="C146" s="24" t="s">
        <v>10255</v>
      </c>
      <c r="D146" s="24"/>
      <c r="E146" s="268">
        <v>55</v>
      </c>
      <c r="F146" s="24" t="s">
        <v>10212</v>
      </c>
      <c r="G146" s="24" t="s">
        <v>10213</v>
      </c>
      <c r="H146" s="24" t="s">
        <v>10214</v>
      </c>
      <c r="J146" s="28"/>
      <c r="O146" s="28"/>
    </row>
    <row r="147" spans="1:16" ht="38.25">
      <c r="A147" s="24" t="s">
        <v>10094</v>
      </c>
      <c r="B147" s="24" t="s">
        <v>10215</v>
      </c>
      <c r="C147" s="24" t="s">
        <v>10255</v>
      </c>
      <c r="D147" s="24"/>
      <c r="E147" s="268">
        <v>936</v>
      </c>
      <c r="F147" s="24" t="s">
        <v>10216</v>
      </c>
      <c r="G147" s="24" t="s">
        <v>10217</v>
      </c>
      <c r="H147" s="24" t="s">
        <v>10218</v>
      </c>
      <c r="J147" s="28"/>
      <c r="O147" s="28"/>
    </row>
    <row r="148" spans="1:16" ht="25.5">
      <c r="A148" s="24" t="s">
        <v>10098</v>
      </c>
      <c r="B148" s="24" t="s">
        <v>10219</v>
      </c>
      <c r="C148" s="24" t="s">
        <v>10255</v>
      </c>
      <c r="D148" s="24"/>
      <c r="E148" s="268">
        <v>18</v>
      </c>
      <c r="F148" s="24" t="s">
        <v>10220</v>
      </c>
      <c r="G148" s="24" t="s">
        <v>10221</v>
      </c>
      <c r="H148" s="24" t="s">
        <v>10134</v>
      </c>
      <c r="J148" s="28"/>
      <c r="O148" s="28"/>
    </row>
    <row r="149" spans="1:16" ht="38.25">
      <c r="A149" s="24" t="s">
        <v>5910</v>
      </c>
      <c r="B149" s="24" t="s">
        <v>10222</v>
      </c>
      <c r="C149" s="24" t="s">
        <v>10255</v>
      </c>
      <c r="D149" s="24"/>
      <c r="E149" s="268">
        <v>260</v>
      </c>
      <c r="F149" s="24" t="s">
        <v>10223</v>
      </c>
      <c r="G149" s="24" t="s">
        <v>10224</v>
      </c>
      <c r="H149" s="24" t="s">
        <v>10225</v>
      </c>
      <c r="J149" s="28"/>
      <c r="O149" s="28"/>
    </row>
    <row r="150" spans="1:16" ht="51">
      <c r="A150" s="24">
        <v>20</v>
      </c>
      <c r="B150" s="24" t="s">
        <v>10226</v>
      </c>
      <c r="C150" s="24" t="s">
        <v>10255</v>
      </c>
      <c r="D150" s="24"/>
      <c r="E150" s="268">
        <v>4.0999999999999996</v>
      </c>
      <c r="F150" s="24" t="s">
        <v>10227</v>
      </c>
      <c r="G150" s="24" t="s">
        <v>9969</v>
      </c>
      <c r="H150" s="24" t="s">
        <v>10228</v>
      </c>
      <c r="J150" s="28"/>
      <c r="O150" s="28"/>
    </row>
    <row r="151" spans="1:16" ht="38.25">
      <c r="A151" s="24">
        <v>21</v>
      </c>
      <c r="B151" s="24" t="s">
        <v>10229</v>
      </c>
      <c r="C151" s="24" t="s">
        <v>10255</v>
      </c>
      <c r="D151" s="24"/>
      <c r="E151" s="268">
        <v>48</v>
      </c>
      <c r="F151" s="24" t="s">
        <v>10230</v>
      </c>
      <c r="G151" s="24" t="s">
        <v>9934</v>
      </c>
      <c r="H151" s="24" t="s">
        <v>10231</v>
      </c>
      <c r="J151" s="28"/>
      <c r="O151" s="28"/>
    </row>
    <row r="152" spans="1:16" ht="38.25">
      <c r="A152" s="24">
        <v>22</v>
      </c>
      <c r="B152" s="24" t="s">
        <v>10232</v>
      </c>
      <c r="C152" s="24" t="s">
        <v>10255</v>
      </c>
      <c r="D152" s="24"/>
      <c r="E152" s="268">
        <v>2.4</v>
      </c>
      <c r="F152" s="24" t="s">
        <v>10233</v>
      </c>
      <c r="G152" s="24" t="s">
        <v>10234</v>
      </c>
      <c r="H152" s="24" t="s">
        <v>10235</v>
      </c>
      <c r="J152" s="28"/>
      <c r="O152" s="28"/>
    </row>
    <row r="153" spans="1:16" ht="51">
      <c r="A153" s="24">
        <v>23</v>
      </c>
      <c r="B153" s="24" t="s">
        <v>10236</v>
      </c>
      <c r="C153" s="24" t="s">
        <v>10255</v>
      </c>
      <c r="D153" s="24"/>
      <c r="E153" s="268">
        <v>1.2</v>
      </c>
      <c r="F153" s="24" t="s">
        <v>10237</v>
      </c>
      <c r="G153" s="24" t="s">
        <v>10238</v>
      </c>
      <c r="H153" s="24" t="s">
        <v>10239</v>
      </c>
      <c r="J153" s="28"/>
      <c r="O153" s="28"/>
    </row>
    <row r="154" spans="1:16" ht="25.5">
      <c r="A154" s="326" t="s">
        <v>715</v>
      </c>
      <c r="B154" s="326" t="s">
        <v>2144</v>
      </c>
      <c r="C154" s="326">
        <v>23</v>
      </c>
      <c r="D154" s="326"/>
      <c r="E154" s="456">
        <f>SUM(E131:E153)</f>
        <v>1606.9668000000001</v>
      </c>
      <c r="F154" s="326" t="s">
        <v>715</v>
      </c>
      <c r="G154" s="326"/>
      <c r="H154" s="326" t="s">
        <v>715</v>
      </c>
      <c r="J154" s="28"/>
      <c r="O154" s="28"/>
    </row>
    <row r="155" spans="1:16" ht="63.75">
      <c r="A155" s="24" t="s">
        <v>9858</v>
      </c>
      <c r="B155" s="24" t="s">
        <v>10240</v>
      </c>
      <c r="C155" s="24" t="s">
        <v>2143</v>
      </c>
      <c r="D155" s="24"/>
      <c r="E155" s="268">
        <v>1662</v>
      </c>
      <c r="F155" s="24" t="s">
        <v>10241</v>
      </c>
      <c r="G155" s="24" t="s">
        <v>10048</v>
      </c>
      <c r="H155" s="24" t="s">
        <v>10242</v>
      </c>
      <c r="J155" s="28"/>
      <c r="O155" s="28"/>
    </row>
    <row r="156" spans="1:16" ht="38.25">
      <c r="A156" s="24" t="s">
        <v>9873</v>
      </c>
      <c r="B156" s="24" t="s">
        <v>10243</v>
      </c>
      <c r="C156" s="24" t="s">
        <v>2143</v>
      </c>
      <c r="D156" s="24"/>
      <c r="E156" s="268">
        <v>1753</v>
      </c>
      <c r="F156" s="24" t="s">
        <v>10244</v>
      </c>
      <c r="G156" s="24" t="s">
        <v>10224</v>
      </c>
      <c r="H156" s="24" t="s">
        <v>10245</v>
      </c>
      <c r="J156" s="28"/>
      <c r="O156" s="28"/>
    </row>
    <row r="157" spans="1:16" ht="38.25">
      <c r="A157" s="24" t="s">
        <v>9891</v>
      </c>
      <c r="B157" s="24" t="s">
        <v>10246</v>
      </c>
      <c r="C157" s="24" t="s">
        <v>2143</v>
      </c>
      <c r="D157" s="24"/>
      <c r="E157" s="268">
        <v>2844</v>
      </c>
      <c r="F157" s="24" t="s">
        <v>10247</v>
      </c>
      <c r="G157" s="24" t="s">
        <v>9969</v>
      </c>
      <c r="H157" s="24" t="s">
        <v>10248</v>
      </c>
      <c r="J157" s="28"/>
      <c r="O157" s="28"/>
    </row>
    <row r="158" spans="1:16" ht="38.25">
      <c r="A158" s="24" t="s">
        <v>9896</v>
      </c>
      <c r="B158" s="24" t="s">
        <v>10249</v>
      </c>
      <c r="C158" s="24" t="s">
        <v>2143</v>
      </c>
      <c r="D158" s="24"/>
      <c r="E158" s="268">
        <v>7620</v>
      </c>
      <c r="F158" s="24" t="s">
        <v>10250</v>
      </c>
      <c r="G158" s="24" t="s">
        <v>9941</v>
      </c>
      <c r="H158" s="24" t="s">
        <v>10251</v>
      </c>
      <c r="J158" s="28"/>
      <c r="O158" s="28"/>
    </row>
    <row r="159" spans="1:16">
      <c r="A159" s="326"/>
      <c r="B159" s="326" t="s">
        <v>395</v>
      </c>
      <c r="C159" s="326">
        <v>4</v>
      </c>
      <c r="D159" s="326"/>
      <c r="E159" s="456">
        <f>SUM(E155:E158)</f>
        <v>13879</v>
      </c>
      <c r="F159" s="326"/>
      <c r="G159" s="326"/>
      <c r="H159" s="326"/>
      <c r="I159" s="28"/>
      <c r="J159" s="28"/>
      <c r="K159" s="28"/>
      <c r="O159" s="28"/>
    </row>
    <row r="160" spans="1:16" ht="25.5">
      <c r="A160" s="329"/>
      <c r="B160" s="329" t="s">
        <v>10256</v>
      </c>
      <c r="C160" s="329">
        <f>C159+C154+C130+C79+C42</f>
        <v>107</v>
      </c>
      <c r="D160" s="329"/>
      <c r="E160" s="460">
        <f>E159+E154+E130+E79+E42</f>
        <v>47257.5</v>
      </c>
      <c r="F160" s="329"/>
      <c r="G160" s="329"/>
      <c r="H160" s="329"/>
      <c r="I160" s="28"/>
      <c r="J160" s="28"/>
      <c r="K160" s="28"/>
      <c r="O160" s="28"/>
      <c r="P160" s="28"/>
    </row>
    <row r="161" spans="1:16" ht="15.75">
      <c r="A161" s="467"/>
      <c r="B161" s="467" t="s">
        <v>10257</v>
      </c>
      <c r="C161" s="467">
        <f>C160+C38</f>
        <v>123</v>
      </c>
      <c r="D161" s="467"/>
      <c r="E161" s="468">
        <f>E160+E38</f>
        <v>159976.16999999998</v>
      </c>
      <c r="F161" s="467"/>
      <c r="G161" s="467"/>
      <c r="H161" s="467"/>
      <c r="I161" s="28"/>
      <c r="J161" s="28"/>
      <c r="K161" s="28"/>
      <c r="O161" s="28"/>
      <c r="P161" s="28"/>
    </row>
  </sheetData>
  <mergeCells count="4">
    <mergeCell ref="A1:H1"/>
    <mergeCell ref="A2:H2"/>
    <mergeCell ref="A8:H8"/>
    <mergeCell ref="A39:H39"/>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I432"/>
  <sheetViews>
    <sheetView zoomScale="90" zoomScaleNormal="90" workbookViewId="0">
      <selection activeCell="B423" sqref="B423"/>
    </sheetView>
  </sheetViews>
  <sheetFormatPr defaultRowHeight="12.75"/>
  <cols>
    <col min="1" max="1" width="5.7109375" style="12" bestFit="1" customWidth="1"/>
    <col min="2" max="2" width="40" style="12" customWidth="1"/>
    <col min="3" max="3" width="23.42578125" style="12" customWidth="1"/>
    <col min="4" max="4" width="24.85546875" style="12" customWidth="1"/>
    <col min="5" max="5" width="14.85546875" style="272" customWidth="1"/>
    <col min="6" max="6" width="29.85546875" style="12" customWidth="1"/>
    <col min="7" max="7" width="30" style="12" customWidth="1"/>
    <col min="8" max="8" width="26.140625" style="12" customWidth="1"/>
    <col min="9" max="16384" width="9.140625" style="12"/>
  </cols>
  <sheetData>
    <row r="1" spans="1:9">
      <c r="A1" s="352" t="s">
        <v>11250</v>
      </c>
      <c r="B1" s="352"/>
      <c r="C1" s="352"/>
      <c r="D1" s="352"/>
      <c r="E1" s="352"/>
      <c r="F1" s="352"/>
      <c r="G1" s="352"/>
      <c r="H1" s="352"/>
    </row>
    <row r="2" spans="1:9">
      <c r="A2" s="353" t="s">
        <v>9</v>
      </c>
      <c r="B2" s="353"/>
      <c r="C2" s="353"/>
      <c r="D2" s="353"/>
      <c r="E2" s="353"/>
      <c r="F2" s="353"/>
      <c r="G2" s="353"/>
      <c r="H2" s="353"/>
    </row>
    <row r="3" spans="1:9" ht="13.5" thickBot="1">
      <c r="A3" s="13"/>
      <c r="B3" s="13"/>
      <c r="C3" s="13"/>
      <c r="D3" s="13"/>
      <c r="E3" s="269"/>
      <c r="F3" s="13"/>
      <c r="G3" s="211"/>
      <c r="H3" s="211"/>
    </row>
    <row r="4" spans="1:9" ht="63.75">
      <c r="A4" s="21" t="s">
        <v>3</v>
      </c>
      <c r="B4" s="21" t="s">
        <v>4</v>
      </c>
      <c r="C4" s="21" t="s">
        <v>5</v>
      </c>
      <c r="D4" s="21" t="s">
        <v>0</v>
      </c>
      <c r="E4" s="309" t="s">
        <v>1</v>
      </c>
      <c r="F4" s="22" t="s">
        <v>6</v>
      </c>
      <c r="G4" s="212" t="s">
        <v>7</v>
      </c>
      <c r="H4" s="212" t="s">
        <v>8</v>
      </c>
    </row>
    <row r="5" spans="1:9">
      <c r="A5" s="15"/>
      <c r="B5" s="16"/>
      <c r="C5" s="16"/>
      <c r="D5" s="16"/>
      <c r="E5" s="310"/>
      <c r="F5" s="17"/>
      <c r="G5" s="213"/>
      <c r="H5" s="213"/>
    </row>
    <row r="6" spans="1:9" ht="13.5" thickBot="1">
      <c r="A6" s="18"/>
      <c r="B6" s="19"/>
      <c r="C6" s="19"/>
      <c r="D6" s="19"/>
      <c r="E6" s="311"/>
      <c r="F6" s="20"/>
      <c r="G6" s="214"/>
      <c r="H6" s="214"/>
    </row>
    <row r="7" spans="1:9">
      <c r="A7" s="21">
        <v>1</v>
      </c>
      <c r="B7" s="22">
        <v>2</v>
      </c>
      <c r="C7" s="22">
        <v>3</v>
      </c>
      <c r="D7" s="22">
        <v>4</v>
      </c>
      <c r="E7" s="22">
        <v>5</v>
      </c>
      <c r="F7" s="22">
        <v>6</v>
      </c>
      <c r="G7" s="215">
        <v>7</v>
      </c>
      <c r="H7" s="215">
        <v>8</v>
      </c>
    </row>
    <row r="8" spans="1:9">
      <c r="A8" s="451" t="s">
        <v>386</v>
      </c>
      <c r="B8" s="452"/>
      <c r="C8" s="452"/>
      <c r="D8" s="452"/>
      <c r="E8" s="452"/>
      <c r="F8" s="452"/>
      <c r="G8" s="452"/>
      <c r="H8" s="453"/>
    </row>
    <row r="9" spans="1:9" ht="216.75">
      <c r="A9" s="24">
        <v>1</v>
      </c>
      <c r="B9" s="24" t="s">
        <v>10258</v>
      </c>
      <c r="C9" s="24" t="s">
        <v>360</v>
      </c>
      <c r="D9" s="24"/>
      <c r="E9" s="268">
        <v>12028.42</v>
      </c>
      <c r="F9" s="24" t="s">
        <v>10259</v>
      </c>
      <c r="G9" s="24" t="s">
        <v>11252</v>
      </c>
      <c r="H9" s="24" t="s">
        <v>10260</v>
      </c>
    </row>
    <row r="10" spans="1:9" ht="165.75">
      <c r="A10" s="24">
        <v>2</v>
      </c>
      <c r="B10" s="24" t="s">
        <v>10261</v>
      </c>
      <c r="C10" s="24" t="s">
        <v>360</v>
      </c>
      <c r="D10" s="24"/>
      <c r="E10" s="268">
        <v>10764.2</v>
      </c>
      <c r="F10" s="24" t="s">
        <v>10262</v>
      </c>
      <c r="G10" s="24" t="s">
        <v>11251</v>
      </c>
      <c r="H10" s="24" t="s">
        <v>10263</v>
      </c>
    </row>
    <row r="11" spans="1:9">
      <c r="A11" s="326"/>
      <c r="B11" s="326" t="s">
        <v>384</v>
      </c>
      <c r="C11" s="326">
        <v>2</v>
      </c>
      <c r="D11" s="326"/>
      <c r="E11" s="456">
        <f>SUM(E9:E10)</f>
        <v>22792.620000000003</v>
      </c>
      <c r="F11" s="457"/>
      <c r="G11" s="326"/>
      <c r="H11" s="326"/>
      <c r="I11" s="28"/>
    </row>
    <row r="12" spans="1:9" ht="140.25">
      <c r="A12" s="24">
        <v>1</v>
      </c>
      <c r="B12" s="24" t="s">
        <v>10264</v>
      </c>
      <c r="C12" s="24" t="s">
        <v>361</v>
      </c>
      <c r="D12" s="24" t="s">
        <v>362</v>
      </c>
      <c r="E12" s="268">
        <v>23290</v>
      </c>
      <c r="F12" s="24" t="s">
        <v>11253</v>
      </c>
      <c r="G12" s="24" t="s">
        <v>11254</v>
      </c>
      <c r="H12" s="24" t="s">
        <v>10265</v>
      </c>
    </row>
    <row r="13" spans="1:9" ht="25.5">
      <c r="A13" s="24">
        <v>2</v>
      </c>
      <c r="B13" s="24" t="s">
        <v>10266</v>
      </c>
      <c r="C13" s="24" t="s">
        <v>361</v>
      </c>
      <c r="D13" s="24" t="s">
        <v>362</v>
      </c>
      <c r="E13" s="268">
        <v>1620</v>
      </c>
      <c r="F13" s="24" t="s">
        <v>10267</v>
      </c>
      <c r="G13" s="24" t="s">
        <v>10268</v>
      </c>
      <c r="H13" s="24" t="s">
        <v>10269</v>
      </c>
    </row>
    <row r="14" spans="1:9" ht="51">
      <c r="A14" s="24">
        <v>3</v>
      </c>
      <c r="B14" s="24" t="s">
        <v>10270</v>
      </c>
      <c r="C14" s="24" t="s">
        <v>361</v>
      </c>
      <c r="D14" s="24" t="s">
        <v>362</v>
      </c>
      <c r="E14" s="268">
        <v>2980</v>
      </c>
      <c r="F14" s="24" t="s">
        <v>10271</v>
      </c>
      <c r="G14" s="24" t="s">
        <v>10272</v>
      </c>
      <c r="H14" s="24" t="s">
        <v>10273</v>
      </c>
    </row>
    <row r="15" spans="1:9" ht="38.25">
      <c r="A15" s="24">
        <v>4</v>
      </c>
      <c r="B15" s="24" t="s">
        <v>10274</v>
      </c>
      <c r="C15" s="24" t="s">
        <v>361</v>
      </c>
      <c r="D15" s="24" t="s">
        <v>362</v>
      </c>
      <c r="E15" s="268">
        <v>504</v>
      </c>
      <c r="F15" s="24" t="s">
        <v>10275</v>
      </c>
      <c r="G15" s="24" t="s">
        <v>10276</v>
      </c>
      <c r="H15" s="24" t="s">
        <v>10273</v>
      </c>
    </row>
    <row r="16" spans="1:9" ht="51">
      <c r="A16" s="24">
        <v>5</v>
      </c>
      <c r="B16" s="24" t="s">
        <v>10277</v>
      </c>
      <c r="C16" s="24" t="s">
        <v>361</v>
      </c>
      <c r="D16" s="24" t="s">
        <v>362</v>
      </c>
      <c r="E16" s="268">
        <v>805</v>
      </c>
      <c r="F16" s="24" t="s">
        <v>10278</v>
      </c>
      <c r="G16" s="24" t="s">
        <v>10279</v>
      </c>
      <c r="H16" s="24" t="s">
        <v>10280</v>
      </c>
    </row>
    <row r="17" spans="1:8" ht="25.5">
      <c r="A17" s="24">
        <v>6</v>
      </c>
      <c r="B17" s="24" t="s">
        <v>10281</v>
      </c>
      <c r="C17" s="24" t="s">
        <v>361</v>
      </c>
      <c r="D17" s="24" t="s">
        <v>362</v>
      </c>
      <c r="E17" s="268">
        <v>622.70000000000005</v>
      </c>
      <c r="F17" s="24" t="s">
        <v>10282</v>
      </c>
      <c r="G17" s="24" t="s">
        <v>10283</v>
      </c>
      <c r="H17" s="24" t="s">
        <v>10284</v>
      </c>
    </row>
    <row r="18" spans="1:8" ht="38.25">
      <c r="A18" s="24">
        <v>7</v>
      </c>
      <c r="B18" s="24" t="s">
        <v>10285</v>
      </c>
      <c r="C18" s="24" t="s">
        <v>361</v>
      </c>
      <c r="D18" s="24" t="s">
        <v>362</v>
      </c>
      <c r="E18" s="268">
        <v>1030</v>
      </c>
      <c r="F18" s="24" t="s">
        <v>10286</v>
      </c>
      <c r="G18" s="24" t="s">
        <v>10287</v>
      </c>
      <c r="H18" s="24" t="s">
        <v>10288</v>
      </c>
    </row>
    <row r="19" spans="1:8" ht="51">
      <c r="A19" s="24">
        <v>8</v>
      </c>
      <c r="B19" s="24" t="s">
        <v>10289</v>
      </c>
      <c r="C19" s="24" t="s">
        <v>361</v>
      </c>
      <c r="D19" s="24" t="s">
        <v>362</v>
      </c>
      <c r="E19" s="268">
        <v>79.099999999999994</v>
      </c>
      <c r="F19" s="24" t="s">
        <v>10290</v>
      </c>
      <c r="G19" s="24" t="s">
        <v>10291</v>
      </c>
      <c r="H19" s="24" t="s">
        <v>10269</v>
      </c>
    </row>
    <row r="20" spans="1:8" ht="76.5">
      <c r="A20" s="24">
        <v>9</v>
      </c>
      <c r="B20" s="24" t="s">
        <v>10292</v>
      </c>
      <c r="C20" s="24" t="s">
        <v>361</v>
      </c>
      <c r="D20" s="24" t="s">
        <v>362</v>
      </c>
      <c r="E20" s="268">
        <v>1705.2</v>
      </c>
      <c r="F20" s="24" t="s">
        <v>10293</v>
      </c>
      <c r="G20" s="24" t="s">
        <v>10294</v>
      </c>
      <c r="H20" s="24" t="s">
        <v>10295</v>
      </c>
    </row>
    <row r="21" spans="1:8">
      <c r="A21" s="327"/>
      <c r="B21" s="327" t="s">
        <v>363</v>
      </c>
      <c r="C21" s="327">
        <v>9</v>
      </c>
      <c r="D21" s="327"/>
      <c r="E21" s="458">
        <f>SUM(E12:E20)</f>
        <v>32636</v>
      </c>
      <c r="F21" s="327"/>
      <c r="G21" s="327"/>
      <c r="H21" s="327"/>
    </row>
    <row r="22" spans="1:8" ht="25.5">
      <c r="A22" s="24">
        <v>1</v>
      </c>
      <c r="B22" s="24" t="s">
        <v>11255</v>
      </c>
      <c r="C22" s="24" t="s">
        <v>361</v>
      </c>
      <c r="D22" s="24" t="s">
        <v>366</v>
      </c>
      <c r="E22" s="268">
        <v>640</v>
      </c>
      <c r="F22" s="24" t="s">
        <v>10296</v>
      </c>
      <c r="G22" s="24" t="s">
        <v>10297</v>
      </c>
      <c r="H22" s="24" t="s">
        <v>10298</v>
      </c>
    </row>
    <row r="23" spans="1:8">
      <c r="A23" s="327"/>
      <c r="B23" s="327" t="s">
        <v>365</v>
      </c>
      <c r="C23" s="327">
        <v>1</v>
      </c>
      <c r="D23" s="327"/>
      <c r="E23" s="458">
        <f>SUM(E22)</f>
        <v>640</v>
      </c>
      <c r="F23" s="327"/>
      <c r="G23" s="327"/>
      <c r="H23" s="327"/>
    </row>
    <row r="24" spans="1:8" ht="38.25">
      <c r="A24" s="24">
        <v>1</v>
      </c>
      <c r="B24" s="24" t="s">
        <v>10299</v>
      </c>
      <c r="C24" s="24" t="s">
        <v>361</v>
      </c>
      <c r="D24" s="24" t="s">
        <v>1403</v>
      </c>
      <c r="E24" s="268">
        <v>785</v>
      </c>
      <c r="F24" s="24" t="s">
        <v>10300</v>
      </c>
      <c r="G24" s="24" t="s">
        <v>10301</v>
      </c>
      <c r="H24" s="24" t="s">
        <v>10273</v>
      </c>
    </row>
    <row r="25" spans="1:8">
      <c r="A25" s="327"/>
      <c r="B25" s="327" t="s">
        <v>4370</v>
      </c>
      <c r="C25" s="327">
        <v>1</v>
      </c>
      <c r="D25" s="327"/>
      <c r="E25" s="458">
        <f>SUM(E24)</f>
        <v>785</v>
      </c>
      <c r="F25" s="327"/>
      <c r="G25" s="327"/>
      <c r="H25" s="327"/>
    </row>
    <row r="26" spans="1:8" ht="25.5">
      <c r="A26" s="24">
        <v>1</v>
      </c>
      <c r="B26" s="24" t="s">
        <v>10302</v>
      </c>
      <c r="C26" s="24" t="s">
        <v>361</v>
      </c>
      <c r="D26" s="24" t="s">
        <v>367</v>
      </c>
      <c r="E26" s="268">
        <v>139.19999999999999</v>
      </c>
      <c r="F26" s="24" t="s">
        <v>10303</v>
      </c>
      <c r="G26" s="24" t="s">
        <v>10304</v>
      </c>
      <c r="H26" s="24" t="s">
        <v>10305</v>
      </c>
    </row>
    <row r="27" spans="1:8" ht="38.25">
      <c r="A27" s="24">
        <v>2</v>
      </c>
      <c r="B27" s="24" t="s">
        <v>10306</v>
      </c>
      <c r="C27" s="24" t="s">
        <v>361</v>
      </c>
      <c r="D27" s="24" t="s">
        <v>367</v>
      </c>
      <c r="E27" s="268">
        <v>450</v>
      </c>
      <c r="F27" s="24" t="s">
        <v>10307</v>
      </c>
      <c r="G27" s="24" t="s">
        <v>10308</v>
      </c>
      <c r="H27" s="24" t="s">
        <v>10309</v>
      </c>
    </row>
    <row r="28" spans="1:8">
      <c r="A28" s="327"/>
      <c r="B28" s="327" t="s">
        <v>368</v>
      </c>
      <c r="C28" s="327">
        <v>2</v>
      </c>
      <c r="D28" s="327"/>
      <c r="E28" s="458">
        <f>SUM(E26:E27)</f>
        <v>589.20000000000005</v>
      </c>
      <c r="F28" s="327"/>
      <c r="G28" s="327"/>
      <c r="H28" s="327"/>
    </row>
    <row r="29" spans="1:8" ht="89.25">
      <c r="A29" s="24">
        <v>1</v>
      </c>
      <c r="B29" s="24" t="s">
        <v>10310</v>
      </c>
      <c r="C29" s="24" t="s">
        <v>361</v>
      </c>
      <c r="D29" s="24" t="s">
        <v>369</v>
      </c>
      <c r="E29" s="268">
        <v>2243</v>
      </c>
      <c r="F29" s="24" t="s">
        <v>10311</v>
      </c>
      <c r="G29" s="24" t="s">
        <v>10312</v>
      </c>
      <c r="H29" s="24" t="s">
        <v>10269</v>
      </c>
    </row>
    <row r="30" spans="1:8" ht="25.5">
      <c r="A30" s="24">
        <v>2</v>
      </c>
      <c r="B30" s="24" t="s">
        <v>10313</v>
      </c>
      <c r="C30" s="24" t="s">
        <v>361</v>
      </c>
      <c r="D30" s="24" t="s">
        <v>369</v>
      </c>
      <c r="E30" s="268">
        <v>1000</v>
      </c>
      <c r="F30" s="24" t="s">
        <v>10314</v>
      </c>
      <c r="G30" s="24" t="s">
        <v>10315</v>
      </c>
      <c r="H30" s="24" t="s">
        <v>10298</v>
      </c>
    </row>
    <row r="31" spans="1:8" ht="25.5">
      <c r="A31" s="24">
        <v>3</v>
      </c>
      <c r="B31" s="24" t="s">
        <v>10316</v>
      </c>
      <c r="C31" s="24" t="s">
        <v>361</v>
      </c>
      <c r="D31" s="24" t="s">
        <v>369</v>
      </c>
      <c r="E31" s="268">
        <v>500</v>
      </c>
      <c r="F31" s="24" t="s">
        <v>10317</v>
      </c>
      <c r="G31" s="24" t="s">
        <v>10318</v>
      </c>
      <c r="H31" s="24" t="s">
        <v>10298</v>
      </c>
    </row>
    <row r="32" spans="1:8" ht="25.5">
      <c r="A32" s="24">
        <v>4</v>
      </c>
      <c r="B32" s="24" t="s">
        <v>10319</v>
      </c>
      <c r="C32" s="24" t="s">
        <v>361</v>
      </c>
      <c r="D32" s="24" t="s">
        <v>369</v>
      </c>
      <c r="E32" s="268">
        <v>300</v>
      </c>
      <c r="F32" s="24" t="s">
        <v>10320</v>
      </c>
      <c r="G32" s="24" t="s">
        <v>10321</v>
      </c>
      <c r="H32" s="24" t="s">
        <v>10288</v>
      </c>
    </row>
    <row r="33" spans="1:8" ht="25.5">
      <c r="A33" s="24">
        <v>5</v>
      </c>
      <c r="B33" s="24" t="s">
        <v>10322</v>
      </c>
      <c r="C33" s="24" t="s">
        <v>361</v>
      </c>
      <c r="D33" s="24" t="s">
        <v>369</v>
      </c>
      <c r="E33" s="268">
        <v>400</v>
      </c>
      <c r="F33" s="24" t="s">
        <v>10323</v>
      </c>
      <c r="G33" s="24" t="s">
        <v>10324</v>
      </c>
      <c r="H33" s="24" t="s">
        <v>10325</v>
      </c>
    </row>
    <row r="34" spans="1:8" ht="25.5">
      <c r="A34" s="24">
        <v>6</v>
      </c>
      <c r="B34" s="24" t="s">
        <v>10326</v>
      </c>
      <c r="C34" s="24" t="s">
        <v>361</v>
      </c>
      <c r="D34" s="24" t="s">
        <v>369</v>
      </c>
      <c r="E34" s="268">
        <v>500</v>
      </c>
      <c r="F34" s="24" t="s">
        <v>10327</v>
      </c>
      <c r="G34" s="24" t="s">
        <v>10328</v>
      </c>
      <c r="H34" s="24" t="s">
        <v>10329</v>
      </c>
    </row>
    <row r="35" spans="1:8" ht="25.5">
      <c r="A35" s="24">
        <v>7</v>
      </c>
      <c r="B35" s="24" t="s">
        <v>10330</v>
      </c>
      <c r="C35" s="24" t="s">
        <v>361</v>
      </c>
      <c r="D35" s="24" t="s">
        <v>369</v>
      </c>
      <c r="E35" s="268">
        <v>1600</v>
      </c>
      <c r="F35" s="24" t="s">
        <v>10331</v>
      </c>
      <c r="G35" s="24" t="s">
        <v>10332</v>
      </c>
      <c r="H35" s="24" t="s">
        <v>10269</v>
      </c>
    </row>
    <row r="36" spans="1:8">
      <c r="A36" s="327"/>
      <c r="B36" s="327" t="s">
        <v>370</v>
      </c>
      <c r="C36" s="327">
        <v>7</v>
      </c>
      <c r="D36" s="327"/>
      <c r="E36" s="458">
        <f>SUM(E29:E35)</f>
        <v>6543</v>
      </c>
      <c r="F36" s="327"/>
      <c r="G36" s="327"/>
      <c r="H36" s="327"/>
    </row>
    <row r="37" spans="1:8" ht="25.5">
      <c r="A37" s="326"/>
      <c r="B37" s="326" t="s">
        <v>11256</v>
      </c>
      <c r="C37" s="326">
        <f>C36+C28+C25+C23+C21</f>
        <v>20</v>
      </c>
      <c r="D37" s="326"/>
      <c r="E37" s="456">
        <f>E36+E28+E25+E23+E21</f>
        <v>41193.199999999997</v>
      </c>
      <c r="F37" s="326"/>
      <c r="G37" s="326"/>
      <c r="H37" s="326"/>
    </row>
    <row r="38" spans="1:8" ht="25.5">
      <c r="A38" s="24">
        <v>1</v>
      </c>
      <c r="B38" s="24" t="s">
        <v>10333</v>
      </c>
      <c r="C38" s="24" t="s">
        <v>373</v>
      </c>
      <c r="D38" s="24" t="s">
        <v>376</v>
      </c>
      <c r="E38" s="268">
        <v>145</v>
      </c>
      <c r="F38" s="24" t="s">
        <v>10334</v>
      </c>
      <c r="G38" s="24" t="s">
        <v>10335</v>
      </c>
      <c r="H38" s="24" t="s">
        <v>10336</v>
      </c>
    </row>
    <row r="39" spans="1:8">
      <c r="A39" s="327"/>
      <c r="B39" s="327" t="s">
        <v>5726</v>
      </c>
      <c r="C39" s="327">
        <v>1</v>
      </c>
      <c r="D39" s="327"/>
      <c r="E39" s="458">
        <f>SUM(E38)</f>
        <v>145</v>
      </c>
      <c r="F39" s="327"/>
      <c r="G39" s="327"/>
      <c r="H39" s="327"/>
    </row>
    <row r="40" spans="1:8" ht="25.5">
      <c r="A40" s="326"/>
      <c r="B40" s="326" t="s">
        <v>2129</v>
      </c>
      <c r="C40" s="326">
        <f>C39</f>
        <v>1</v>
      </c>
      <c r="D40" s="326"/>
      <c r="E40" s="456">
        <f>E39</f>
        <v>145</v>
      </c>
      <c r="F40" s="326"/>
      <c r="G40" s="326"/>
      <c r="H40" s="326"/>
    </row>
    <row r="41" spans="1:8" ht="25.5">
      <c r="A41" s="24">
        <v>1</v>
      </c>
      <c r="B41" s="24" t="s">
        <v>10337</v>
      </c>
      <c r="C41" s="24" t="s">
        <v>382</v>
      </c>
      <c r="D41" s="6"/>
      <c r="E41" s="268">
        <v>18</v>
      </c>
      <c r="F41" s="24" t="s">
        <v>10338</v>
      </c>
      <c r="G41" s="24" t="s">
        <v>3023</v>
      </c>
      <c r="H41" s="24" t="s">
        <v>10339</v>
      </c>
    </row>
    <row r="42" spans="1:8" ht="25.5">
      <c r="A42" s="326"/>
      <c r="B42" s="326" t="s">
        <v>1251</v>
      </c>
      <c r="C42" s="326">
        <v>1</v>
      </c>
      <c r="D42" s="326"/>
      <c r="E42" s="456">
        <f>SUM(E41)</f>
        <v>18</v>
      </c>
      <c r="F42" s="326"/>
      <c r="G42" s="326"/>
      <c r="H42" s="326"/>
    </row>
    <row r="43" spans="1:8" ht="25.5">
      <c r="A43" s="24">
        <v>1</v>
      </c>
      <c r="B43" s="24" t="s">
        <v>10340</v>
      </c>
      <c r="C43" s="24" t="s">
        <v>393</v>
      </c>
      <c r="E43" s="268">
        <v>8.9</v>
      </c>
      <c r="F43" s="24" t="s">
        <v>10341</v>
      </c>
      <c r="G43" s="24" t="s">
        <v>10342</v>
      </c>
      <c r="H43" s="24" t="s">
        <v>10343</v>
      </c>
    </row>
    <row r="44" spans="1:8" ht="25.5">
      <c r="A44" s="326"/>
      <c r="B44" s="326" t="s">
        <v>6923</v>
      </c>
      <c r="C44" s="326">
        <v>1</v>
      </c>
      <c r="D44" s="326"/>
      <c r="E44" s="456">
        <f>SUM(E43)</f>
        <v>8.9</v>
      </c>
      <c r="F44" s="326"/>
      <c r="G44" s="326"/>
      <c r="H44" s="326"/>
    </row>
    <row r="45" spans="1:8" ht="51">
      <c r="A45" s="24">
        <v>1</v>
      </c>
      <c r="B45" s="24" t="s">
        <v>10344</v>
      </c>
      <c r="C45" s="24" t="s">
        <v>7866</v>
      </c>
      <c r="D45" s="24"/>
      <c r="E45" s="268">
        <v>196</v>
      </c>
      <c r="F45" s="24" t="s">
        <v>10345</v>
      </c>
      <c r="G45" s="24" t="s">
        <v>10346</v>
      </c>
      <c r="H45" s="24" t="s">
        <v>10347</v>
      </c>
    </row>
    <row r="46" spans="1:8" ht="25.5">
      <c r="A46" s="24">
        <v>2</v>
      </c>
      <c r="B46" s="24" t="s">
        <v>10348</v>
      </c>
      <c r="C46" s="24" t="s">
        <v>7866</v>
      </c>
      <c r="D46" s="24"/>
      <c r="E46" s="268">
        <v>77</v>
      </c>
      <c r="F46" s="24" t="s">
        <v>10349</v>
      </c>
      <c r="G46" s="24" t="s">
        <v>10350</v>
      </c>
      <c r="H46" s="24" t="s">
        <v>10343</v>
      </c>
    </row>
    <row r="47" spans="1:8" ht="25.5">
      <c r="A47" s="24">
        <v>3</v>
      </c>
      <c r="B47" s="24" t="s">
        <v>10351</v>
      </c>
      <c r="C47" s="24" t="s">
        <v>7866</v>
      </c>
      <c r="D47" s="24"/>
      <c r="E47" s="268">
        <v>45</v>
      </c>
      <c r="F47" s="24" t="s">
        <v>10352</v>
      </c>
      <c r="G47" s="24" t="s">
        <v>10353</v>
      </c>
      <c r="H47" s="24" t="s">
        <v>10343</v>
      </c>
    </row>
    <row r="48" spans="1:8" ht="25.5">
      <c r="A48" s="24">
        <v>4</v>
      </c>
      <c r="B48" s="24" t="s">
        <v>10354</v>
      </c>
      <c r="C48" s="24" t="s">
        <v>7866</v>
      </c>
      <c r="D48" s="24"/>
      <c r="E48" s="268">
        <v>124.5</v>
      </c>
      <c r="F48" s="24" t="s">
        <v>10355</v>
      </c>
      <c r="G48" s="24" t="s">
        <v>10356</v>
      </c>
      <c r="H48" s="24" t="s">
        <v>10357</v>
      </c>
    </row>
    <row r="49" spans="1:8" ht="25.5">
      <c r="A49" s="326"/>
      <c r="B49" s="326" t="s">
        <v>22446</v>
      </c>
      <c r="C49" s="326">
        <v>4</v>
      </c>
      <c r="D49" s="326"/>
      <c r="E49" s="456">
        <f>SUM(E45:E48)</f>
        <v>442.5</v>
      </c>
      <c r="F49" s="326"/>
      <c r="G49" s="326"/>
      <c r="H49" s="326"/>
    </row>
    <row r="50" spans="1:8" ht="25.5">
      <c r="A50" s="329"/>
      <c r="B50" s="329" t="s">
        <v>11257</v>
      </c>
      <c r="C50" s="329">
        <f>C49+C44+C42+C40+C37+C11</f>
        <v>29</v>
      </c>
      <c r="D50" s="329"/>
      <c r="E50" s="460">
        <f>E49+E44+E42+E40+E37+E11</f>
        <v>64600.22</v>
      </c>
      <c r="F50" s="329"/>
      <c r="G50" s="329"/>
      <c r="H50" s="329"/>
    </row>
    <row r="51" spans="1:8">
      <c r="A51" s="461" t="s">
        <v>10358</v>
      </c>
      <c r="B51" s="462"/>
      <c r="C51" s="462"/>
      <c r="D51" s="462"/>
      <c r="E51" s="462"/>
      <c r="F51" s="462"/>
      <c r="G51" s="462"/>
      <c r="H51" s="463"/>
    </row>
    <row r="52" spans="1:8" ht="267.75">
      <c r="A52" s="24">
        <v>1</v>
      </c>
      <c r="B52" s="24" t="s">
        <v>10359</v>
      </c>
      <c r="C52" s="24" t="s">
        <v>389</v>
      </c>
      <c r="D52" s="24"/>
      <c r="E52" s="268">
        <v>11945</v>
      </c>
      <c r="F52" s="24" t="s">
        <v>10360</v>
      </c>
      <c r="G52" s="24" t="s">
        <v>10361</v>
      </c>
      <c r="H52" s="24" t="s">
        <v>10362</v>
      </c>
    </row>
    <row r="53" spans="1:8" ht="127.5">
      <c r="A53" s="24">
        <v>2</v>
      </c>
      <c r="B53" s="24" t="s">
        <v>11258</v>
      </c>
      <c r="C53" s="24" t="s">
        <v>389</v>
      </c>
      <c r="D53" s="24"/>
      <c r="E53" s="268">
        <v>23200</v>
      </c>
      <c r="F53" s="24" t="s">
        <v>10363</v>
      </c>
      <c r="G53" s="24" t="s">
        <v>10364</v>
      </c>
      <c r="H53" s="24" t="s">
        <v>10365</v>
      </c>
    </row>
    <row r="54" spans="1:8" ht="76.5">
      <c r="A54" s="24">
        <v>3</v>
      </c>
      <c r="B54" s="24" t="s">
        <v>10366</v>
      </c>
      <c r="C54" s="24" t="s">
        <v>389</v>
      </c>
      <c r="D54" s="24"/>
      <c r="E54" s="268">
        <v>5080</v>
      </c>
      <c r="F54" s="24" t="s">
        <v>10367</v>
      </c>
      <c r="G54" s="24" t="s">
        <v>10368</v>
      </c>
      <c r="H54" s="24" t="s">
        <v>10369</v>
      </c>
    </row>
    <row r="55" spans="1:8" ht="242.25">
      <c r="A55" s="24">
        <v>4</v>
      </c>
      <c r="B55" s="24" t="s">
        <v>10370</v>
      </c>
      <c r="C55" s="24" t="s">
        <v>389</v>
      </c>
      <c r="D55" s="24"/>
      <c r="E55" s="268">
        <v>12803.3</v>
      </c>
      <c r="F55" s="24" t="s">
        <v>10371</v>
      </c>
      <c r="G55" s="24" t="s">
        <v>10372</v>
      </c>
      <c r="H55" s="24" t="s">
        <v>10373</v>
      </c>
    </row>
    <row r="56" spans="1:8" ht="38.25">
      <c r="A56" s="24">
        <v>5</v>
      </c>
      <c r="B56" s="24" t="s">
        <v>22447</v>
      </c>
      <c r="C56" s="24" t="s">
        <v>389</v>
      </c>
      <c r="D56" s="24"/>
      <c r="E56" s="268">
        <v>28.15</v>
      </c>
      <c r="F56" s="24" t="s">
        <v>22449</v>
      </c>
      <c r="G56" s="24" t="s">
        <v>22450</v>
      </c>
      <c r="H56" s="24" t="s">
        <v>22448</v>
      </c>
    </row>
    <row r="57" spans="1:8">
      <c r="A57" s="326"/>
      <c r="B57" s="326" t="s">
        <v>390</v>
      </c>
      <c r="C57" s="326">
        <v>5</v>
      </c>
      <c r="D57" s="326"/>
      <c r="E57" s="456">
        <f>SUM(E52:E56)</f>
        <v>53056.450000000004</v>
      </c>
      <c r="F57" s="326"/>
      <c r="G57" s="326"/>
      <c r="H57" s="326"/>
    </row>
    <row r="58" spans="1:8" ht="38.25">
      <c r="A58" s="24">
        <v>1</v>
      </c>
      <c r="B58" s="24" t="s">
        <v>10374</v>
      </c>
      <c r="C58" s="24" t="s">
        <v>361</v>
      </c>
      <c r="D58" s="24" t="s">
        <v>362</v>
      </c>
      <c r="E58" s="268">
        <v>770</v>
      </c>
      <c r="F58" s="24" t="s">
        <v>10375</v>
      </c>
      <c r="G58" s="24" t="s">
        <v>10376</v>
      </c>
      <c r="H58" s="24" t="s">
        <v>10377</v>
      </c>
    </row>
    <row r="59" spans="1:8" ht="89.25">
      <c r="A59" s="24">
        <v>2</v>
      </c>
      <c r="B59" s="24" t="s">
        <v>10378</v>
      </c>
      <c r="C59" s="24" t="s">
        <v>361</v>
      </c>
      <c r="D59" s="24" t="s">
        <v>362</v>
      </c>
      <c r="E59" s="268">
        <v>1274.7</v>
      </c>
      <c r="F59" s="24" t="s">
        <v>10379</v>
      </c>
      <c r="G59" s="24" t="s">
        <v>10380</v>
      </c>
      <c r="H59" s="24" t="s">
        <v>10381</v>
      </c>
    </row>
    <row r="60" spans="1:8" ht="25.5">
      <c r="A60" s="24">
        <v>3</v>
      </c>
      <c r="B60" s="24" t="s">
        <v>10382</v>
      </c>
      <c r="C60" s="24" t="s">
        <v>361</v>
      </c>
      <c r="D60" s="24" t="s">
        <v>362</v>
      </c>
      <c r="E60" s="268">
        <v>204.4</v>
      </c>
      <c r="F60" s="24" t="s">
        <v>10383</v>
      </c>
      <c r="G60" s="24" t="s">
        <v>10384</v>
      </c>
      <c r="H60" s="24" t="s">
        <v>10385</v>
      </c>
    </row>
    <row r="61" spans="1:8">
      <c r="A61" s="24">
        <v>4</v>
      </c>
      <c r="B61" s="24" t="s">
        <v>10386</v>
      </c>
      <c r="C61" s="24" t="s">
        <v>361</v>
      </c>
      <c r="D61" s="24" t="s">
        <v>362</v>
      </c>
      <c r="E61" s="268">
        <v>65.599999999999994</v>
      </c>
      <c r="F61" s="24" t="s">
        <v>10387</v>
      </c>
      <c r="G61" s="24" t="s">
        <v>10388</v>
      </c>
      <c r="H61" s="24" t="s">
        <v>10389</v>
      </c>
    </row>
    <row r="62" spans="1:8" ht="25.5">
      <c r="A62" s="24">
        <v>5</v>
      </c>
      <c r="B62" s="24" t="s">
        <v>10390</v>
      </c>
      <c r="C62" s="24" t="s">
        <v>361</v>
      </c>
      <c r="D62" s="24" t="s">
        <v>362</v>
      </c>
      <c r="E62" s="268">
        <v>460.9</v>
      </c>
      <c r="F62" s="24" t="s">
        <v>10391</v>
      </c>
      <c r="G62" s="24" t="s">
        <v>10392</v>
      </c>
      <c r="H62" s="24" t="s">
        <v>10393</v>
      </c>
    </row>
    <row r="63" spans="1:8" ht="51">
      <c r="A63" s="354">
        <v>6</v>
      </c>
      <c r="B63" s="354" t="s">
        <v>10394</v>
      </c>
      <c r="C63" s="510" t="s">
        <v>361</v>
      </c>
      <c r="D63" s="510" t="s">
        <v>362</v>
      </c>
      <c r="E63" s="268">
        <v>165.2</v>
      </c>
      <c r="F63" s="24" t="s">
        <v>10395</v>
      </c>
      <c r="G63" s="24" t="s">
        <v>10396</v>
      </c>
      <c r="H63" s="24" t="s">
        <v>10397</v>
      </c>
    </row>
    <row r="64" spans="1:8" ht="38.25">
      <c r="A64" s="355"/>
      <c r="B64" s="355"/>
      <c r="C64" s="511"/>
      <c r="D64" s="511"/>
      <c r="E64" s="268">
        <v>145</v>
      </c>
      <c r="F64" s="24" t="s">
        <v>10398</v>
      </c>
      <c r="G64" s="24" t="s">
        <v>10276</v>
      </c>
      <c r="H64" s="24" t="s">
        <v>10362</v>
      </c>
    </row>
    <row r="65" spans="1:8" ht="25.5">
      <c r="A65" s="354">
        <v>7</v>
      </c>
      <c r="B65" s="354" t="s">
        <v>10399</v>
      </c>
      <c r="C65" s="510" t="s">
        <v>361</v>
      </c>
      <c r="D65" s="510" t="s">
        <v>362</v>
      </c>
      <c r="E65" s="268">
        <v>553</v>
      </c>
      <c r="F65" s="24" t="s">
        <v>10400</v>
      </c>
      <c r="G65" s="24" t="s">
        <v>10276</v>
      </c>
      <c r="H65" s="24" t="s">
        <v>10401</v>
      </c>
    </row>
    <row r="66" spans="1:8" ht="51">
      <c r="A66" s="355"/>
      <c r="B66" s="355"/>
      <c r="C66" s="511"/>
      <c r="D66" s="511"/>
      <c r="E66" s="268">
        <v>362</v>
      </c>
      <c r="F66" s="24" t="s">
        <v>10402</v>
      </c>
      <c r="G66" s="24" t="s">
        <v>10276</v>
      </c>
      <c r="H66" s="24" t="s">
        <v>10362</v>
      </c>
    </row>
    <row r="67" spans="1:8">
      <c r="A67" s="24">
        <v>8</v>
      </c>
      <c r="B67" s="24" t="s">
        <v>10403</v>
      </c>
      <c r="C67" s="24" t="s">
        <v>361</v>
      </c>
      <c r="D67" s="24" t="s">
        <v>362</v>
      </c>
      <c r="E67" s="268">
        <v>158.19999999999999</v>
      </c>
      <c r="F67" s="24" t="s">
        <v>10404</v>
      </c>
      <c r="G67" s="24" t="s">
        <v>10405</v>
      </c>
      <c r="H67" s="24" t="s">
        <v>10385</v>
      </c>
    </row>
    <row r="68" spans="1:8" ht="25.5">
      <c r="A68" s="24">
        <v>9</v>
      </c>
      <c r="B68" s="24" t="s">
        <v>10406</v>
      </c>
      <c r="C68" s="24" t="s">
        <v>361</v>
      </c>
      <c r="D68" s="24" t="s">
        <v>362</v>
      </c>
      <c r="E68" s="268">
        <v>82</v>
      </c>
      <c r="F68" s="24" t="s">
        <v>10407</v>
      </c>
      <c r="G68" s="24" t="s">
        <v>10408</v>
      </c>
      <c r="H68" s="24" t="s">
        <v>10362</v>
      </c>
    </row>
    <row r="69" spans="1:8">
      <c r="A69" s="24">
        <v>10</v>
      </c>
      <c r="B69" s="24" t="s">
        <v>10409</v>
      </c>
      <c r="C69" s="24" t="s">
        <v>361</v>
      </c>
      <c r="D69" s="24" t="s">
        <v>362</v>
      </c>
      <c r="E69" s="268">
        <v>54.6</v>
      </c>
      <c r="F69" s="24" t="s">
        <v>10410</v>
      </c>
      <c r="G69" s="24" t="s">
        <v>10411</v>
      </c>
      <c r="H69" s="24" t="s">
        <v>10362</v>
      </c>
    </row>
    <row r="70" spans="1:8">
      <c r="A70" s="24">
        <v>11</v>
      </c>
      <c r="B70" s="24" t="s">
        <v>10412</v>
      </c>
      <c r="C70" s="24" t="s">
        <v>361</v>
      </c>
      <c r="D70" s="24" t="s">
        <v>362</v>
      </c>
      <c r="E70" s="268">
        <v>347.9</v>
      </c>
      <c r="F70" s="24" t="s">
        <v>10413</v>
      </c>
      <c r="G70" s="24" t="s">
        <v>10414</v>
      </c>
      <c r="H70" s="24" t="s">
        <v>10385</v>
      </c>
    </row>
    <row r="71" spans="1:8">
      <c r="A71" s="24">
        <v>12</v>
      </c>
      <c r="B71" s="24" t="s">
        <v>10415</v>
      </c>
      <c r="C71" s="24" t="s">
        <v>361</v>
      </c>
      <c r="D71" s="24" t="s">
        <v>362</v>
      </c>
      <c r="E71" s="268">
        <v>24.3</v>
      </c>
      <c r="F71" s="24" t="s">
        <v>10416</v>
      </c>
      <c r="G71" s="24" t="s">
        <v>10417</v>
      </c>
      <c r="H71" s="24" t="s">
        <v>10393</v>
      </c>
    </row>
    <row r="72" spans="1:8">
      <c r="A72" s="24">
        <v>13</v>
      </c>
      <c r="B72" s="24" t="s">
        <v>10418</v>
      </c>
      <c r="C72" s="24" t="s">
        <v>361</v>
      </c>
      <c r="D72" s="24" t="s">
        <v>362</v>
      </c>
      <c r="E72" s="268">
        <v>52.7</v>
      </c>
      <c r="F72" s="24" t="s">
        <v>10419</v>
      </c>
      <c r="G72" s="24" t="s">
        <v>10420</v>
      </c>
      <c r="H72" s="24" t="s">
        <v>10421</v>
      </c>
    </row>
    <row r="73" spans="1:8" ht="25.5">
      <c r="A73" s="24">
        <v>14</v>
      </c>
      <c r="B73" s="24" t="s">
        <v>10422</v>
      </c>
      <c r="C73" s="24" t="s">
        <v>361</v>
      </c>
      <c r="D73" s="24" t="s">
        <v>362</v>
      </c>
      <c r="E73" s="268">
        <v>415</v>
      </c>
      <c r="F73" s="24" t="s">
        <v>10423</v>
      </c>
      <c r="G73" s="24" t="s">
        <v>10424</v>
      </c>
      <c r="H73" s="24" t="s">
        <v>10425</v>
      </c>
    </row>
    <row r="74" spans="1:8" ht="25.5">
      <c r="A74" s="24">
        <v>15</v>
      </c>
      <c r="B74" s="24" t="s">
        <v>10426</v>
      </c>
      <c r="C74" s="24" t="s">
        <v>361</v>
      </c>
      <c r="D74" s="24" t="s">
        <v>362</v>
      </c>
      <c r="E74" s="268">
        <v>317</v>
      </c>
      <c r="F74" s="24" t="s">
        <v>10427</v>
      </c>
      <c r="G74" s="24" t="s">
        <v>10424</v>
      </c>
      <c r="H74" s="24" t="s">
        <v>10425</v>
      </c>
    </row>
    <row r="75" spans="1:8">
      <c r="A75" s="24">
        <v>16</v>
      </c>
      <c r="B75" s="24" t="s">
        <v>10428</v>
      </c>
      <c r="C75" s="24" t="s">
        <v>361</v>
      </c>
      <c r="D75" s="24" t="s">
        <v>362</v>
      </c>
      <c r="E75" s="268">
        <v>100</v>
      </c>
      <c r="F75" s="24" t="s">
        <v>10429</v>
      </c>
      <c r="G75" s="24" t="s">
        <v>10430</v>
      </c>
      <c r="H75" s="24" t="s">
        <v>10362</v>
      </c>
    </row>
    <row r="76" spans="1:8" ht="25.5">
      <c r="A76" s="24">
        <v>17</v>
      </c>
      <c r="B76" s="24" t="s">
        <v>10431</v>
      </c>
      <c r="C76" s="24" t="s">
        <v>361</v>
      </c>
      <c r="D76" s="24" t="s">
        <v>362</v>
      </c>
      <c r="E76" s="268">
        <v>150</v>
      </c>
      <c r="F76" s="24" t="s">
        <v>10432</v>
      </c>
      <c r="G76" s="24" t="s">
        <v>10433</v>
      </c>
      <c r="H76" s="24" t="s">
        <v>10362</v>
      </c>
    </row>
    <row r="77" spans="1:8" ht="38.25">
      <c r="A77" s="24">
        <v>18</v>
      </c>
      <c r="B77" s="24" t="s">
        <v>10434</v>
      </c>
      <c r="C77" s="24" t="s">
        <v>361</v>
      </c>
      <c r="D77" s="24" t="s">
        <v>362</v>
      </c>
      <c r="E77" s="268">
        <v>254</v>
      </c>
      <c r="F77" s="24" t="s">
        <v>10435</v>
      </c>
      <c r="G77" s="24" t="s">
        <v>10276</v>
      </c>
      <c r="H77" s="24" t="s">
        <v>10421</v>
      </c>
    </row>
    <row r="78" spans="1:8">
      <c r="A78" s="24">
        <v>19</v>
      </c>
      <c r="B78" s="24" t="s">
        <v>10436</v>
      </c>
      <c r="C78" s="24" t="s">
        <v>361</v>
      </c>
      <c r="D78" s="24" t="s">
        <v>362</v>
      </c>
      <c r="E78" s="268">
        <v>616</v>
      </c>
      <c r="F78" s="24" t="s">
        <v>10437</v>
      </c>
      <c r="G78" s="24" t="s">
        <v>10438</v>
      </c>
      <c r="H78" s="24" t="s">
        <v>10439</v>
      </c>
    </row>
    <row r="79" spans="1:8" ht="38.25">
      <c r="A79" s="24">
        <v>20</v>
      </c>
      <c r="B79" s="24" t="s">
        <v>10440</v>
      </c>
      <c r="C79" s="24" t="s">
        <v>361</v>
      </c>
      <c r="D79" s="24" t="s">
        <v>362</v>
      </c>
      <c r="E79" s="268">
        <v>518</v>
      </c>
      <c r="F79" s="24" t="s">
        <v>10441</v>
      </c>
      <c r="G79" s="24" t="s">
        <v>10276</v>
      </c>
      <c r="H79" s="24" t="s">
        <v>10362</v>
      </c>
    </row>
    <row r="80" spans="1:8" ht="25.5">
      <c r="A80" s="24">
        <v>21</v>
      </c>
      <c r="B80" s="24" t="s">
        <v>10442</v>
      </c>
      <c r="C80" s="24" t="s">
        <v>361</v>
      </c>
      <c r="D80" s="24" t="s">
        <v>362</v>
      </c>
      <c r="E80" s="268">
        <v>735</v>
      </c>
      <c r="F80" s="24" t="s">
        <v>10443</v>
      </c>
      <c r="G80" s="24" t="s">
        <v>10276</v>
      </c>
      <c r="H80" s="24" t="s">
        <v>10362</v>
      </c>
    </row>
    <row r="81" spans="1:8">
      <c r="A81" s="24">
        <v>22</v>
      </c>
      <c r="B81" s="24" t="s">
        <v>10444</v>
      </c>
      <c r="C81" s="24" t="s">
        <v>361</v>
      </c>
      <c r="D81" s="24" t="s">
        <v>362</v>
      </c>
      <c r="E81" s="268">
        <v>300</v>
      </c>
      <c r="F81" s="24" t="s">
        <v>10445</v>
      </c>
      <c r="G81" s="24" t="s">
        <v>10446</v>
      </c>
      <c r="H81" s="24" t="s">
        <v>10421</v>
      </c>
    </row>
    <row r="82" spans="1:8" ht="63.75">
      <c r="A82" s="24">
        <v>23</v>
      </c>
      <c r="B82" s="24" t="s">
        <v>10447</v>
      </c>
      <c r="C82" s="24" t="s">
        <v>361</v>
      </c>
      <c r="D82" s="24" t="s">
        <v>362</v>
      </c>
      <c r="E82" s="268">
        <v>383.1</v>
      </c>
      <c r="F82" s="24" t="s">
        <v>10448</v>
      </c>
      <c r="G82" s="24" t="s">
        <v>10449</v>
      </c>
      <c r="H82" s="24" t="s">
        <v>10450</v>
      </c>
    </row>
    <row r="83" spans="1:8" ht="25.5">
      <c r="A83" s="24">
        <v>24</v>
      </c>
      <c r="B83" s="24" t="s">
        <v>10451</v>
      </c>
      <c r="C83" s="24" t="s">
        <v>361</v>
      </c>
      <c r="D83" s="24" t="s">
        <v>362</v>
      </c>
      <c r="E83" s="268">
        <v>383</v>
      </c>
      <c r="F83" s="24" t="s">
        <v>10452</v>
      </c>
      <c r="G83" s="24" t="s">
        <v>10276</v>
      </c>
      <c r="H83" s="24" t="s">
        <v>10362</v>
      </c>
    </row>
    <row r="84" spans="1:8">
      <c r="A84" s="24">
        <v>25</v>
      </c>
      <c r="B84" s="24" t="s">
        <v>10453</v>
      </c>
      <c r="C84" s="24" t="s">
        <v>361</v>
      </c>
      <c r="D84" s="24" t="s">
        <v>362</v>
      </c>
      <c r="E84" s="268">
        <v>12.1</v>
      </c>
      <c r="F84" s="24" t="s">
        <v>10454</v>
      </c>
      <c r="G84" s="24" t="s">
        <v>10455</v>
      </c>
      <c r="H84" s="24" t="s">
        <v>10393</v>
      </c>
    </row>
    <row r="85" spans="1:8" ht="38.25">
      <c r="A85" s="24">
        <v>26</v>
      </c>
      <c r="B85" s="24" t="s">
        <v>10456</v>
      </c>
      <c r="C85" s="24" t="s">
        <v>361</v>
      </c>
      <c r="D85" s="24" t="s">
        <v>362</v>
      </c>
      <c r="E85" s="268">
        <v>62</v>
      </c>
      <c r="F85" s="24" t="s">
        <v>10457</v>
      </c>
      <c r="G85" s="24" t="s">
        <v>10458</v>
      </c>
      <c r="H85" s="24" t="s">
        <v>10459</v>
      </c>
    </row>
    <row r="86" spans="1:8" ht="38.25">
      <c r="A86" s="24">
        <v>27</v>
      </c>
      <c r="B86" s="24" t="s">
        <v>10460</v>
      </c>
      <c r="C86" s="24" t="s">
        <v>361</v>
      </c>
      <c r="D86" s="24" t="s">
        <v>362</v>
      </c>
      <c r="E86" s="268">
        <v>1278.3</v>
      </c>
      <c r="F86" s="24" t="s">
        <v>10461</v>
      </c>
      <c r="G86" s="24" t="s">
        <v>10462</v>
      </c>
      <c r="H86" s="24" t="s">
        <v>10463</v>
      </c>
    </row>
    <row r="87" spans="1:8" ht="25.5">
      <c r="A87" s="24">
        <v>28</v>
      </c>
      <c r="B87" s="24" t="s">
        <v>10464</v>
      </c>
      <c r="C87" s="24" t="s">
        <v>361</v>
      </c>
      <c r="D87" s="24" t="s">
        <v>362</v>
      </c>
      <c r="E87" s="268">
        <v>65</v>
      </c>
      <c r="F87" s="24" t="s">
        <v>10465</v>
      </c>
      <c r="G87" s="24" t="s">
        <v>10466</v>
      </c>
      <c r="H87" s="24" t="s">
        <v>10362</v>
      </c>
    </row>
    <row r="88" spans="1:8">
      <c r="A88" s="24">
        <v>29</v>
      </c>
      <c r="B88" s="24" t="s">
        <v>10467</v>
      </c>
      <c r="C88" s="24" t="s">
        <v>361</v>
      </c>
      <c r="D88" s="24" t="s">
        <v>362</v>
      </c>
      <c r="E88" s="268">
        <v>63.9</v>
      </c>
      <c r="F88" s="24" t="s">
        <v>10468</v>
      </c>
      <c r="G88" s="24" t="s">
        <v>10469</v>
      </c>
      <c r="H88" s="24" t="s">
        <v>10439</v>
      </c>
    </row>
    <row r="89" spans="1:8" ht="51">
      <c r="A89" s="24">
        <v>30</v>
      </c>
      <c r="B89" s="24" t="s">
        <v>10470</v>
      </c>
      <c r="C89" s="24" t="s">
        <v>361</v>
      </c>
      <c r="D89" s="24" t="s">
        <v>362</v>
      </c>
      <c r="E89" s="268">
        <v>1053.5999999999999</v>
      </c>
      <c r="F89" s="24" t="s">
        <v>10471</v>
      </c>
      <c r="G89" s="24" t="s">
        <v>10472</v>
      </c>
      <c r="H89" s="24" t="s">
        <v>10459</v>
      </c>
    </row>
    <row r="90" spans="1:8" ht="38.25">
      <c r="A90" s="24">
        <v>31</v>
      </c>
      <c r="B90" s="24" t="s">
        <v>10473</v>
      </c>
      <c r="C90" s="24" t="s">
        <v>361</v>
      </c>
      <c r="D90" s="24" t="s">
        <v>362</v>
      </c>
      <c r="E90" s="268">
        <v>1112</v>
      </c>
      <c r="F90" s="24" t="s">
        <v>10474</v>
      </c>
      <c r="G90" s="24" t="s">
        <v>10475</v>
      </c>
      <c r="H90" s="24" t="s">
        <v>10362</v>
      </c>
    </row>
    <row r="91" spans="1:8" ht="38.25">
      <c r="A91" s="24">
        <v>32</v>
      </c>
      <c r="B91" s="24" t="s">
        <v>10476</v>
      </c>
      <c r="C91" s="24" t="s">
        <v>361</v>
      </c>
      <c r="D91" s="24" t="s">
        <v>362</v>
      </c>
      <c r="E91" s="268">
        <v>1436.3</v>
      </c>
      <c r="F91" s="24" t="s">
        <v>10477</v>
      </c>
      <c r="G91" s="24" t="s">
        <v>10478</v>
      </c>
      <c r="H91" s="24" t="s">
        <v>10479</v>
      </c>
    </row>
    <row r="92" spans="1:8" ht="38.25">
      <c r="A92" s="24">
        <v>33</v>
      </c>
      <c r="B92" s="24" t="s">
        <v>10480</v>
      </c>
      <c r="C92" s="24" t="s">
        <v>361</v>
      </c>
      <c r="D92" s="24" t="s">
        <v>362</v>
      </c>
      <c r="E92" s="268">
        <v>655</v>
      </c>
      <c r="F92" s="24" t="s">
        <v>10481</v>
      </c>
      <c r="G92" s="24" t="s">
        <v>10482</v>
      </c>
      <c r="H92" s="24" t="s">
        <v>10385</v>
      </c>
    </row>
    <row r="93" spans="1:8" ht="63.75">
      <c r="A93" s="24">
        <v>34</v>
      </c>
      <c r="B93" s="24" t="s">
        <v>10483</v>
      </c>
      <c r="C93" s="24" t="s">
        <v>361</v>
      </c>
      <c r="D93" s="24" t="s">
        <v>362</v>
      </c>
      <c r="E93" s="268">
        <v>28.5</v>
      </c>
      <c r="F93" s="24" t="s">
        <v>10484</v>
      </c>
      <c r="G93" s="24" t="s">
        <v>10485</v>
      </c>
      <c r="H93" s="24" t="s">
        <v>10362</v>
      </c>
    </row>
    <row r="94" spans="1:8" ht="38.25">
      <c r="A94" s="24">
        <v>35</v>
      </c>
      <c r="B94" s="24" t="s">
        <v>10486</v>
      </c>
      <c r="C94" s="24" t="s">
        <v>361</v>
      </c>
      <c r="D94" s="24" t="s">
        <v>362</v>
      </c>
      <c r="E94" s="268">
        <v>365.8</v>
      </c>
      <c r="F94" s="24" t="s">
        <v>10487</v>
      </c>
      <c r="G94" s="24" t="s">
        <v>10488</v>
      </c>
      <c r="H94" s="24" t="s">
        <v>10489</v>
      </c>
    </row>
    <row r="95" spans="1:8">
      <c r="A95" s="24">
        <v>36</v>
      </c>
      <c r="B95" s="24" t="s">
        <v>10490</v>
      </c>
      <c r="C95" s="24" t="s">
        <v>361</v>
      </c>
      <c r="D95" s="24" t="s">
        <v>362</v>
      </c>
      <c r="E95" s="268">
        <v>269.5</v>
      </c>
      <c r="F95" s="24" t="s">
        <v>10491</v>
      </c>
      <c r="G95" s="24" t="s">
        <v>10492</v>
      </c>
      <c r="H95" s="24" t="s">
        <v>10425</v>
      </c>
    </row>
    <row r="96" spans="1:8" ht="63.75">
      <c r="A96" s="24">
        <v>37</v>
      </c>
      <c r="B96" s="24" t="s">
        <v>10493</v>
      </c>
      <c r="C96" s="24" t="s">
        <v>361</v>
      </c>
      <c r="D96" s="24" t="s">
        <v>362</v>
      </c>
      <c r="E96" s="268">
        <v>289.2</v>
      </c>
      <c r="F96" s="24" t="s">
        <v>10494</v>
      </c>
      <c r="G96" s="24" t="s">
        <v>10495</v>
      </c>
      <c r="H96" s="24" t="s">
        <v>10385</v>
      </c>
    </row>
    <row r="97" spans="1:8" ht="25.5">
      <c r="A97" s="24">
        <v>38</v>
      </c>
      <c r="B97" s="24" t="s">
        <v>10496</v>
      </c>
      <c r="C97" s="24" t="s">
        <v>361</v>
      </c>
      <c r="D97" s="24" t="s">
        <v>362</v>
      </c>
      <c r="E97" s="268">
        <v>150</v>
      </c>
      <c r="F97" s="24" t="s">
        <v>10497</v>
      </c>
      <c r="G97" s="24" t="s">
        <v>701</v>
      </c>
      <c r="H97" s="24" t="s">
        <v>10381</v>
      </c>
    </row>
    <row r="98" spans="1:8" ht="25.5">
      <c r="A98" s="24">
        <v>39</v>
      </c>
      <c r="B98" s="24" t="s">
        <v>10498</v>
      </c>
      <c r="C98" s="24" t="s">
        <v>361</v>
      </c>
      <c r="D98" s="24" t="s">
        <v>362</v>
      </c>
      <c r="E98" s="268">
        <v>94.2</v>
      </c>
      <c r="F98" s="24" t="s">
        <v>10499</v>
      </c>
      <c r="G98" s="24" t="s">
        <v>10500</v>
      </c>
      <c r="H98" s="24" t="s">
        <v>10385</v>
      </c>
    </row>
    <row r="99" spans="1:8">
      <c r="A99" s="24">
        <v>40</v>
      </c>
      <c r="B99" s="24" t="s">
        <v>8505</v>
      </c>
      <c r="C99" s="24" t="s">
        <v>361</v>
      </c>
      <c r="D99" s="24" t="s">
        <v>362</v>
      </c>
      <c r="E99" s="268">
        <v>60</v>
      </c>
      <c r="F99" s="24" t="s">
        <v>10501</v>
      </c>
      <c r="G99" s="24" t="s">
        <v>10502</v>
      </c>
      <c r="H99" s="24" t="s">
        <v>10385</v>
      </c>
    </row>
    <row r="100" spans="1:8" ht="38.25">
      <c r="A100" s="24">
        <v>41</v>
      </c>
      <c r="B100" s="24" t="s">
        <v>10503</v>
      </c>
      <c r="C100" s="24" t="s">
        <v>361</v>
      </c>
      <c r="D100" s="24" t="s">
        <v>362</v>
      </c>
      <c r="E100" s="268">
        <v>733</v>
      </c>
      <c r="F100" s="24" t="s">
        <v>10504</v>
      </c>
      <c r="G100" s="24" t="s">
        <v>10505</v>
      </c>
      <c r="H100" s="24" t="s">
        <v>10362</v>
      </c>
    </row>
    <row r="101" spans="1:8">
      <c r="A101" s="24">
        <v>42</v>
      </c>
      <c r="B101" s="24" t="s">
        <v>10506</v>
      </c>
      <c r="C101" s="24" t="s">
        <v>361</v>
      </c>
      <c r="D101" s="24" t="s">
        <v>362</v>
      </c>
      <c r="E101" s="268">
        <v>16.100000000000001</v>
      </c>
      <c r="F101" s="24" t="s">
        <v>10507</v>
      </c>
      <c r="G101" s="24" t="s">
        <v>10508</v>
      </c>
      <c r="H101" s="24" t="s">
        <v>10362</v>
      </c>
    </row>
    <row r="102" spans="1:8" ht="38.25">
      <c r="A102" s="24">
        <v>43</v>
      </c>
      <c r="B102" s="24" t="s">
        <v>10509</v>
      </c>
      <c r="C102" s="24" t="s">
        <v>361</v>
      </c>
      <c r="D102" s="24" t="s">
        <v>362</v>
      </c>
      <c r="E102" s="268">
        <v>60</v>
      </c>
      <c r="F102" s="24" t="s">
        <v>10510</v>
      </c>
      <c r="G102" s="24" t="s">
        <v>10511</v>
      </c>
      <c r="H102" s="24" t="s">
        <v>10421</v>
      </c>
    </row>
    <row r="103" spans="1:8" ht="25.5">
      <c r="A103" s="24">
        <v>44</v>
      </c>
      <c r="B103" s="24" t="s">
        <v>10512</v>
      </c>
      <c r="C103" s="24" t="s">
        <v>361</v>
      </c>
      <c r="D103" s="24" t="s">
        <v>362</v>
      </c>
      <c r="E103" s="268">
        <v>115.7</v>
      </c>
      <c r="F103" s="24" t="s">
        <v>10513</v>
      </c>
      <c r="G103" s="24" t="s">
        <v>10514</v>
      </c>
      <c r="H103" s="24" t="s">
        <v>10365</v>
      </c>
    </row>
    <row r="104" spans="1:8" ht="38.25">
      <c r="A104" s="24">
        <v>45</v>
      </c>
      <c r="B104" s="24" t="s">
        <v>10515</v>
      </c>
      <c r="C104" s="24" t="s">
        <v>361</v>
      </c>
      <c r="D104" s="24" t="s">
        <v>362</v>
      </c>
      <c r="E104" s="268">
        <v>531.1</v>
      </c>
      <c r="F104" s="24" t="s">
        <v>10516</v>
      </c>
      <c r="G104" s="24" t="s">
        <v>10517</v>
      </c>
      <c r="H104" s="24" t="s">
        <v>10518</v>
      </c>
    </row>
    <row r="105" spans="1:8">
      <c r="A105" s="24">
        <v>46</v>
      </c>
      <c r="B105" s="24" t="s">
        <v>10519</v>
      </c>
      <c r="C105" s="24" t="s">
        <v>361</v>
      </c>
      <c r="D105" s="24" t="s">
        <v>362</v>
      </c>
      <c r="E105" s="268">
        <v>54.7</v>
      </c>
      <c r="F105" s="24" t="s">
        <v>10520</v>
      </c>
      <c r="G105" s="24" t="s">
        <v>10521</v>
      </c>
      <c r="H105" s="24" t="s">
        <v>10439</v>
      </c>
    </row>
    <row r="106" spans="1:8" ht="51">
      <c r="A106" s="24">
        <v>47</v>
      </c>
      <c r="B106" s="24" t="s">
        <v>10522</v>
      </c>
      <c r="C106" s="24" t="s">
        <v>361</v>
      </c>
      <c r="D106" s="24" t="s">
        <v>362</v>
      </c>
      <c r="E106" s="268">
        <v>885</v>
      </c>
      <c r="F106" s="24" t="s">
        <v>10523</v>
      </c>
      <c r="G106" s="24" t="s">
        <v>10276</v>
      </c>
      <c r="H106" s="24" t="s">
        <v>10524</v>
      </c>
    </row>
    <row r="107" spans="1:8" ht="38.25">
      <c r="A107" s="24">
        <v>48</v>
      </c>
      <c r="B107" s="24" t="s">
        <v>10525</v>
      </c>
      <c r="C107" s="24" t="s">
        <v>361</v>
      </c>
      <c r="D107" s="24" t="s">
        <v>362</v>
      </c>
      <c r="E107" s="268">
        <v>714.7</v>
      </c>
      <c r="F107" s="24" t="s">
        <v>10526</v>
      </c>
      <c r="G107" s="24" t="s">
        <v>10527</v>
      </c>
      <c r="H107" s="24" t="s">
        <v>10528</v>
      </c>
    </row>
    <row r="108" spans="1:8" ht="25.5">
      <c r="A108" s="24">
        <v>49</v>
      </c>
      <c r="B108" s="24" t="s">
        <v>10529</v>
      </c>
      <c r="C108" s="24" t="s">
        <v>361</v>
      </c>
      <c r="D108" s="24" t="s">
        <v>362</v>
      </c>
      <c r="E108" s="268">
        <v>222.8</v>
      </c>
      <c r="F108" s="24" t="s">
        <v>10530</v>
      </c>
      <c r="G108" s="24" t="s">
        <v>10531</v>
      </c>
      <c r="H108" s="24" t="s">
        <v>10373</v>
      </c>
    </row>
    <row r="109" spans="1:8">
      <c r="A109" s="24">
        <v>50</v>
      </c>
      <c r="B109" s="24" t="s">
        <v>10532</v>
      </c>
      <c r="C109" s="24" t="s">
        <v>361</v>
      </c>
      <c r="D109" s="24" t="s">
        <v>362</v>
      </c>
      <c r="E109" s="268">
        <v>24.1</v>
      </c>
      <c r="F109" s="24" t="s">
        <v>10533</v>
      </c>
      <c r="G109" s="24" t="s">
        <v>10534</v>
      </c>
      <c r="H109" s="24" t="s">
        <v>10373</v>
      </c>
    </row>
    <row r="110" spans="1:8">
      <c r="A110" s="327"/>
      <c r="B110" s="327" t="s">
        <v>11259</v>
      </c>
      <c r="C110" s="327">
        <v>50</v>
      </c>
      <c r="D110" s="327"/>
      <c r="E110" s="458">
        <f>SUM(E58:E109)</f>
        <v>19244.199999999997</v>
      </c>
      <c r="F110" s="327"/>
      <c r="G110" s="327"/>
      <c r="H110" s="327"/>
    </row>
    <row r="111" spans="1:8" ht="51">
      <c r="A111" s="24">
        <v>1</v>
      </c>
      <c r="B111" s="24" t="s">
        <v>10535</v>
      </c>
      <c r="C111" s="24" t="s">
        <v>361</v>
      </c>
      <c r="D111" s="24" t="s">
        <v>391</v>
      </c>
      <c r="E111" s="268">
        <v>94.8</v>
      </c>
      <c r="F111" s="24" t="s">
        <v>10536</v>
      </c>
      <c r="G111" s="24" t="s">
        <v>10537</v>
      </c>
      <c r="H111" s="24" t="s">
        <v>10459</v>
      </c>
    </row>
    <row r="112" spans="1:8" ht="25.5">
      <c r="A112" s="24">
        <v>2</v>
      </c>
      <c r="B112" s="24" t="s">
        <v>10538</v>
      </c>
      <c r="C112" s="24" t="s">
        <v>361</v>
      </c>
      <c r="D112" s="24" t="s">
        <v>391</v>
      </c>
      <c r="E112" s="268">
        <v>35.9</v>
      </c>
      <c r="F112" s="24" t="s">
        <v>10539</v>
      </c>
      <c r="G112" s="24" t="s">
        <v>10540</v>
      </c>
      <c r="H112" s="24" t="s">
        <v>10385</v>
      </c>
    </row>
    <row r="113" spans="1:8" ht="51">
      <c r="A113" s="24">
        <v>3</v>
      </c>
      <c r="B113" s="24" t="s">
        <v>10541</v>
      </c>
      <c r="C113" s="24" t="s">
        <v>361</v>
      </c>
      <c r="D113" s="24" t="s">
        <v>391</v>
      </c>
      <c r="E113" s="268">
        <v>2243</v>
      </c>
      <c r="F113" s="24" t="s">
        <v>10542</v>
      </c>
      <c r="G113" s="24" t="s">
        <v>10346</v>
      </c>
      <c r="H113" s="24" t="s">
        <v>10421</v>
      </c>
    </row>
    <row r="114" spans="1:8">
      <c r="A114" s="327"/>
      <c r="B114" s="327" t="s">
        <v>392</v>
      </c>
      <c r="C114" s="327">
        <v>3</v>
      </c>
      <c r="D114" s="327"/>
      <c r="E114" s="458">
        <f>SUM(E111:E113)</f>
        <v>2373.6999999999998</v>
      </c>
      <c r="F114" s="327"/>
      <c r="G114" s="327"/>
      <c r="H114" s="327"/>
    </row>
    <row r="115" spans="1:8" ht="25.5">
      <c r="A115" s="354">
        <v>1</v>
      </c>
      <c r="B115" s="354" t="s">
        <v>10543</v>
      </c>
      <c r="C115" s="510" t="s">
        <v>361</v>
      </c>
      <c r="D115" s="510" t="s">
        <v>366</v>
      </c>
      <c r="E115" s="268">
        <v>126</v>
      </c>
      <c r="F115" s="24" t="s">
        <v>10544</v>
      </c>
      <c r="G115" s="24" t="s">
        <v>10545</v>
      </c>
      <c r="H115" s="24" t="s">
        <v>10362</v>
      </c>
    </row>
    <row r="116" spans="1:8">
      <c r="A116" s="355"/>
      <c r="B116" s="355"/>
      <c r="C116" s="511"/>
      <c r="D116" s="511"/>
      <c r="E116" s="268">
        <v>37.200000000000003</v>
      </c>
      <c r="F116" s="24" t="s">
        <v>10546</v>
      </c>
      <c r="G116" s="24" t="s">
        <v>10547</v>
      </c>
      <c r="H116" s="24" t="s">
        <v>10385</v>
      </c>
    </row>
    <row r="117" spans="1:8" ht="25.5">
      <c r="A117" s="24">
        <v>2</v>
      </c>
      <c r="B117" s="24" t="s">
        <v>10548</v>
      </c>
      <c r="C117" s="24" t="s">
        <v>361</v>
      </c>
      <c r="D117" s="24" t="s">
        <v>366</v>
      </c>
      <c r="E117" s="268">
        <v>182</v>
      </c>
      <c r="F117" s="24" t="s">
        <v>10549</v>
      </c>
      <c r="G117" s="24" t="s">
        <v>10550</v>
      </c>
      <c r="H117" s="24" t="s">
        <v>10551</v>
      </c>
    </row>
    <row r="118" spans="1:8" ht="25.5">
      <c r="A118" s="24">
        <v>3</v>
      </c>
      <c r="B118" s="24" t="s">
        <v>10552</v>
      </c>
      <c r="C118" s="24" t="s">
        <v>361</v>
      </c>
      <c r="D118" s="24" t="s">
        <v>366</v>
      </c>
      <c r="E118" s="268">
        <v>563.70000000000005</v>
      </c>
      <c r="F118" s="24" t="s">
        <v>10553</v>
      </c>
      <c r="G118" s="24" t="s">
        <v>10550</v>
      </c>
      <c r="H118" s="24" t="s">
        <v>10554</v>
      </c>
    </row>
    <row r="119" spans="1:8" ht="25.5">
      <c r="A119" s="24">
        <v>4</v>
      </c>
      <c r="B119" s="24" t="s">
        <v>10555</v>
      </c>
      <c r="C119" s="24" t="s">
        <v>361</v>
      </c>
      <c r="D119" s="24" t="s">
        <v>366</v>
      </c>
      <c r="E119" s="268">
        <v>275.60000000000002</v>
      </c>
      <c r="F119" s="24" t="s">
        <v>10556</v>
      </c>
      <c r="G119" s="24" t="s">
        <v>10550</v>
      </c>
      <c r="H119" s="24" t="s">
        <v>10554</v>
      </c>
    </row>
    <row r="120" spans="1:8" ht="25.5">
      <c r="A120" s="24">
        <v>5</v>
      </c>
      <c r="B120" s="24" t="s">
        <v>10557</v>
      </c>
      <c r="C120" s="24" t="s">
        <v>361</v>
      </c>
      <c r="D120" s="24" t="s">
        <v>366</v>
      </c>
      <c r="E120" s="268">
        <v>141</v>
      </c>
      <c r="F120" s="24" t="s">
        <v>10558</v>
      </c>
      <c r="G120" s="24" t="s">
        <v>10550</v>
      </c>
      <c r="H120" s="24" t="s">
        <v>10554</v>
      </c>
    </row>
    <row r="121" spans="1:8" ht="25.5">
      <c r="A121" s="24">
        <v>6</v>
      </c>
      <c r="B121" s="24" t="s">
        <v>10559</v>
      </c>
      <c r="C121" s="24" t="s">
        <v>361</v>
      </c>
      <c r="D121" s="24" t="s">
        <v>366</v>
      </c>
      <c r="E121" s="268">
        <v>403</v>
      </c>
      <c r="F121" s="24" t="s">
        <v>10560</v>
      </c>
      <c r="G121" s="24" t="s">
        <v>10550</v>
      </c>
      <c r="H121" s="24" t="s">
        <v>10554</v>
      </c>
    </row>
    <row r="122" spans="1:8" ht="25.5">
      <c r="A122" s="24">
        <v>7</v>
      </c>
      <c r="B122" s="24" t="s">
        <v>1191</v>
      </c>
      <c r="C122" s="24" t="s">
        <v>361</v>
      </c>
      <c r="D122" s="24" t="s">
        <v>366</v>
      </c>
      <c r="E122" s="268">
        <v>103</v>
      </c>
      <c r="F122" s="24" t="s">
        <v>10561</v>
      </c>
      <c r="G122" s="24" t="s">
        <v>10550</v>
      </c>
      <c r="H122" s="24" t="s">
        <v>10554</v>
      </c>
    </row>
    <row r="123" spans="1:8">
      <c r="A123" s="24">
        <v>8</v>
      </c>
      <c r="B123" s="24" t="s">
        <v>10562</v>
      </c>
      <c r="C123" s="24" t="s">
        <v>361</v>
      </c>
      <c r="D123" s="24" t="s">
        <v>366</v>
      </c>
      <c r="E123" s="268">
        <v>44.5</v>
      </c>
      <c r="F123" s="24" t="s">
        <v>10563</v>
      </c>
      <c r="G123" s="24" t="s">
        <v>10564</v>
      </c>
      <c r="H123" s="24" t="s">
        <v>10389</v>
      </c>
    </row>
    <row r="124" spans="1:8" ht="25.5">
      <c r="A124" s="24">
        <v>9</v>
      </c>
      <c r="B124" s="24" t="s">
        <v>10565</v>
      </c>
      <c r="C124" s="24" t="s">
        <v>361</v>
      </c>
      <c r="D124" s="24" t="s">
        <v>366</v>
      </c>
      <c r="E124" s="268">
        <v>159</v>
      </c>
      <c r="F124" s="24" t="s">
        <v>10566</v>
      </c>
      <c r="G124" s="24" t="s">
        <v>10550</v>
      </c>
      <c r="H124" s="24" t="s">
        <v>10554</v>
      </c>
    </row>
    <row r="125" spans="1:8" ht="25.5">
      <c r="A125" s="24">
        <v>10</v>
      </c>
      <c r="B125" s="24" t="s">
        <v>10567</v>
      </c>
      <c r="C125" s="24" t="s">
        <v>361</v>
      </c>
      <c r="D125" s="24" t="s">
        <v>366</v>
      </c>
      <c r="E125" s="268">
        <v>13.8</v>
      </c>
      <c r="F125" s="24" t="s">
        <v>10568</v>
      </c>
      <c r="G125" s="24" t="s">
        <v>10569</v>
      </c>
      <c r="H125" s="24" t="s">
        <v>10385</v>
      </c>
    </row>
    <row r="126" spans="1:8" ht="25.5">
      <c r="A126" s="24">
        <v>11</v>
      </c>
      <c r="B126" s="24" t="s">
        <v>10570</v>
      </c>
      <c r="C126" s="24" t="s">
        <v>361</v>
      </c>
      <c r="D126" s="24" t="s">
        <v>366</v>
      </c>
      <c r="E126" s="268">
        <v>5</v>
      </c>
      <c r="F126" s="24" t="s">
        <v>10571</v>
      </c>
      <c r="G126" s="24" t="s">
        <v>10572</v>
      </c>
      <c r="H126" s="24" t="s">
        <v>10573</v>
      </c>
    </row>
    <row r="127" spans="1:8" ht="25.5">
      <c r="A127" s="24">
        <v>12</v>
      </c>
      <c r="B127" s="24" t="s">
        <v>10574</v>
      </c>
      <c r="C127" s="24" t="s">
        <v>361</v>
      </c>
      <c r="D127" s="24" t="s">
        <v>366</v>
      </c>
      <c r="E127" s="268">
        <v>47.4</v>
      </c>
      <c r="F127" s="24" t="s">
        <v>10575</v>
      </c>
      <c r="G127" s="24" t="s">
        <v>10405</v>
      </c>
      <c r="H127" s="24" t="s">
        <v>10385</v>
      </c>
    </row>
    <row r="128" spans="1:8">
      <c r="A128" s="24">
        <v>13</v>
      </c>
      <c r="B128" s="24" t="s">
        <v>10576</v>
      </c>
      <c r="C128" s="24" t="s">
        <v>361</v>
      </c>
      <c r="D128" s="24" t="s">
        <v>366</v>
      </c>
      <c r="E128" s="268">
        <v>10</v>
      </c>
      <c r="F128" s="24" t="s">
        <v>10577</v>
      </c>
      <c r="G128" s="24" t="s">
        <v>10578</v>
      </c>
      <c r="H128" s="24" t="s">
        <v>10362</v>
      </c>
    </row>
    <row r="129" spans="1:8">
      <c r="A129" s="24">
        <v>14</v>
      </c>
      <c r="B129" s="24" t="s">
        <v>10579</v>
      </c>
      <c r="C129" s="24" t="s">
        <v>361</v>
      </c>
      <c r="D129" s="24" t="s">
        <v>366</v>
      </c>
      <c r="E129" s="268">
        <v>116.8</v>
      </c>
      <c r="F129" s="24" t="s">
        <v>10580</v>
      </c>
      <c r="G129" s="24" t="s">
        <v>10411</v>
      </c>
      <c r="H129" s="24" t="s">
        <v>10362</v>
      </c>
    </row>
    <row r="130" spans="1:8" ht="38.25">
      <c r="A130" s="24">
        <v>15</v>
      </c>
      <c r="B130" s="24" t="s">
        <v>10581</v>
      </c>
      <c r="C130" s="24" t="s">
        <v>361</v>
      </c>
      <c r="D130" s="24" t="s">
        <v>366</v>
      </c>
      <c r="E130" s="268">
        <v>523.64</v>
      </c>
      <c r="F130" s="24" t="s">
        <v>10582</v>
      </c>
      <c r="G130" s="24" t="s">
        <v>10583</v>
      </c>
      <c r="H130" s="24" t="s">
        <v>10584</v>
      </c>
    </row>
    <row r="131" spans="1:8" ht="25.5">
      <c r="A131" s="24">
        <v>16</v>
      </c>
      <c r="B131" s="24" t="s">
        <v>10585</v>
      </c>
      <c r="C131" s="24" t="s">
        <v>361</v>
      </c>
      <c r="D131" s="24" t="s">
        <v>366</v>
      </c>
      <c r="E131" s="268">
        <v>301</v>
      </c>
      <c r="F131" s="24" t="s">
        <v>10586</v>
      </c>
      <c r="G131" s="24" t="s">
        <v>10424</v>
      </c>
      <c r="H131" s="24" t="s">
        <v>10425</v>
      </c>
    </row>
    <row r="132" spans="1:8" ht="25.5">
      <c r="A132" s="24">
        <v>17</v>
      </c>
      <c r="B132" s="24" t="s">
        <v>10422</v>
      </c>
      <c r="C132" s="24" t="s">
        <v>361</v>
      </c>
      <c r="D132" s="24" t="s">
        <v>366</v>
      </c>
      <c r="E132" s="268">
        <v>144.30000000000001</v>
      </c>
      <c r="F132" s="24" t="s">
        <v>10587</v>
      </c>
      <c r="G132" s="24" t="s">
        <v>10588</v>
      </c>
      <c r="H132" s="24" t="s">
        <v>10589</v>
      </c>
    </row>
    <row r="133" spans="1:8" ht="25.5">
      <c r="A133" s="24">
        <v>18</v>
      </c>
      <c r="B133" s="24" t="s">
        <v>10590</v>
      </c>
      <c r="C133" s="24" t="s">
        <v>361</v>
      </c>
      <c r="D133" s="24" t="s">
        <v>366</v>
      </c>
      <c r="E133" s="268">
        <v>55</v>
      </c>
      <c r="F133" s="24" t="s">
        <v>10591</v>
      </c>
      <c r="G133" s="24" t="s">
        <v>10592</v>
      </c>
      <c r="H133" s="24" t="s">
        <v>10362</v>
      </c>
    </row>
    <row r="134" spans="1:8" ht="25.5">
      <c r="A134" s="24">
        <v>19</v>
      </c>
      <c r="B134" s="24" t="s">
        <v>10593</v>
      </c>
      <c r="C134" s="24" t="s">
        <v>361</v>
      </c>
      <c r="D134" s="24" t="s">
        <v>366</v>
      </c>
      <c r="E134" s="268">
        <v>2</v>
      </c>
      <c r="F134" s="24" t="s">
        <v>10594</v>
      </c>
      <c r="G134" s="24" t="s">
        <v>10595</v>
      </c>
      <c r="H134" s="24" t="s">
        <v>10489</v>
      </c>
    </row>
    <row r="135" spans="1:8" ht="38.25">
      <c r="A135" s="24">
        <v>20</v>
      </c>
      <c r="B135" s="24" t="s">
        <v>10596</v>
      </c>
      <c r="C135" s="24" t="s">
        <v>361</v>
      </c>
      <c r="D135" s="24" t="s">
        <v>366</v>
      </c>
      <c r="E135" s="268">
        <v>35.4</v>
      </c>
      <c r="F135" s="24" t="s">
        <v>10597</v>
      </c>
      <c r="G135" s="24" t="s">
        <v>10346</v>
      </c>
      <c r="H135" s="24" t="s">
        <v>10421</v>
      </c>
    </row>
    <row r="136" spans="1:8" ht="38.25">
      <c r="A136" s="24">
        <v>21</v>
      </c>
      <c r="B136" s="24" t="s">
        <v>10598</v>
      </c>
      <c r="C136" s="24" t="s">
        <v>361</v>
      </c>
      <c r="D136" s="24" t="s">
        <v>366</v>
      </c>
      <c r="E136" s="268">
        <v>50</v>
      </c>
      <c r="F136" s="24" t="s">
        <v>10599</v>
      </c>
      <c r="G136" s="24" t="s">
        <v>10346</v>
      </c>
      <c r="H136" s="24" t="s">
        <v>10573</v>
      </c>
    </row>
    <row r="137" spans="1:8" ht="25.5">
      <c r="A137" s="24">
        <v>22</v>
      </c>
      <c r="B137" s="24" t="s">
        <v>10600</v>
      </c>
      <c r="C137" s="24" t="s">
        <v>361</v>
      </c>
      <c r="D137" s="24" t="s">
        <v>366</v>
      </c>
      <c r="E137" s="268">
        <v>10</v>
      </c>
      <c r="F137" s="24" t="s">
        <v>10601</v>
      </c>
      <c r="G137" s="24" t="s">
        <v>10346</v>
      </c>
      <c r="H137" s="24" t="s">
        <v>10602</v>
      </c>
    </row>
    <row r="138" spans="1:8" ht="25.5">
      <c r="A138" s="24">
        <v>23</v>
      </c>
      <c r="B138" s="24" t="s">
        <v>10603</v>
      </c>
      <c r="C138" s="24" t="s">
        <v>361</v>
      </c>
      <c r="D138" s="24" t="s">
        <v>366</v>
      </c>
      <c r="E138" s="268">
        <v>278</v>
      </c>
      <c r="F138" s="24" t="s">
        <v>10604</v>
      </c>
      <c r="G138" s="24" t="s">
        <v>10276</v>
      </c>
      <c r="H138" s="24" t="s">
        <v>10362</v>
      </c>
    </row>
    <row r="139" spans="1:8" ht="25.5">
      <c r="A139" s="24">
        <v>24</v>
      </c>
      <c r="B139" s="24" t="s">
        <v>10605</v>
      </c>
      <c r="C139" s="24" t="s">
        <v>361</v>
      </c>
      <c r="D139" s="24" t="s">
        <v>366</v>
      </c>
      <c r="E139" s="268">
        <v>50.4</v>
      </c>
      <c r="F139" s="24" t="s">
        <v>10606</v>
      </c>
      <c r="G139" s="24" t="s">
        <v>10607</v>
      </c>
      <c r="H139" s="24" t="s">
        <v>10393</v>
      </c>
    </row>
    <row r="140" spans="1:8" ht="25.5">
      <c r="A140" s="24">
        <v>25</v>
      </c>
      <c r="B140" s="24" t="s">
        <v>10608</v>
      </c>
      <c r="C140" s="24" t="s">
        <v>361</v>
      </c>
      <c r="D140" s="24" t="s">
        <v>366</v>
      </c>
      <c r="E140" s="268">
        <v>4.5</v>
      </c>
      <c r="F140" s="24" t="s">
        <v>10609</v>
      </c>
      <c r="G140" s="24" t="s">
        <v>10610</v>
      </c>
      <c r="H140" s="24" t="s">
        <v>10573</v>
      </c>
    </row>
    <row r="141" spans="1:8">
      <c r="A141" s="24">
        <v>26</v>
      </c>
      <c r="B141" s="24" t="s">
        <v>10611</v>
      </c>
      <c r="C141" s="24" t="s">
        <v>361</v>
      </c>
      <c r="D141" s="24" t="s">
        <v>366</v>
      </c>
      <c r="E141" s="268">
        <v>14.1</v>
      </c>
      <c r="F141" s="24" t="s">
        <v>10612</v>
      </c>
      <c r="G141" s="24" t="s">
        <v>10613</v>
      </c>
      <c r="H141" s="24" t="s">
        <v>10614</v>
      </c>
    </row>
    <row r="142" spans="1:8" ht="25.5">
      <c r="A142" s="24">
        <v>27</v>
      </c>
      <c r="B142" s="24" t="s">
        <v>10615</v>
      </c>
      <c r="C142" s="24" t="s">
        <v>361</v>
      </c>
      <c r="D142" s="24" t="s">
        <v>366</v>
      </c>
      <c r="E142" s="268">
        <v>45.7</v>
      </c>
      <c r="F142" s="24" t="s">
        <v>10616</v>
      </c>
      <c r="G142" s="24" t="s">
        <v>10617</v>
      </c>
      <c r="H142" s="24" t="s">
        <v>10450</v>
      </c>
    </row>
    <row r="143" spans="1:8" ht="38.25">
      <c r="A143" s="24">
        <v>28</v>
      </c>
      <c r="B143" s="24" t="s">
        <v>10618</v>
      </c>
      <c r="C143" s="24" t="s">
        <v>361</v>
      </c>
      <c r="D143" s="24" t="s">
        <v>366</v>
      </c>
      <c r="E143" s="268">
        <v>90</v>
      </c>
      <c r="F143" s="24" t="s">
        <v>10619</v>
      </c>
      <c r="G143" s="24" t="s">
        <v>10620</v>
      </c>
      <c r="H143" s="24" t="s">
        <v>10362</v>
      </c>
    </row>
    <row r="144" spans="1:8" ht="38.25">
      <c r="A144" s="24">
        <v>29</v>
      </c>
      <c r="B144" s="24" t="s">
        <v>10621</v>
      </c>
      <c r="C144" s="24" t="s">
        <v>361</v>
      </c>
      <c r="D144" s="24" t="s">
        <v>366</v>
      </c>
      <c r="E144" s="268">
        <v>826.8</v>
      </c>
      <c r="F144" s="24" t="s">
        <v>10622</v>
      </c>
      <c r="G144" s="24" t="s">
        <v>10623</v>
      </c>
      <c r="H144" s="24" t="s">
        <v>10463</v>
      </c>
    </row>
    <row r="145" spans="1:8" ht="25.5">
      <c r="A145" s="24">
        <v>30</v>
      </c>
      <c r="B145" s="24" t="s">
        <v>10624</v>
      </c>
      <c r="C145" s="24" t="s">
        <v>361</v>
      </c>
      <c r="D145" s="24" t="s">
        <v>366</v>
      </c>
      <c r="E145" s="268">
        <v>12</v>
      </c>
      <c r="F145" s="24" t="s">
        <v>10625</v>
      </c>
      <c r="G145" s="24" t="s">
        <v>10505</v>
      </c>
      <c r="H145" s="24" t="s">
        <v>10393</v>
      </c>
    </row>
    <row r="146" spans="1:8" ht="38.25">
      <c r="A146" s="24">
        <v>31</v>
      </c>
      <c r="B146" s="24" t="s">
        <v>10626</v>
      </c>
      <c r="C146" s="24" t="s">
        <v>361</v>
      </c>
      <c r="D146" s="24" t="s">
        <v>366</v>
      </c>
      <c r="E146" s="268">
        <v>15.7</v>
      </c>
      <c r="F146" s="24" t="s">
        <v>10627</v>
      </c>
      <c r="G146" s="24" t="s">
        <v>10628</v>
      </c>
      <c r="H146" s="24" t="s">
        <v>10629</v>
      </c>
    </row>
    <row r="147" spans="1:8" ht="25.5">
      <c r="A147" s="24">
        <v>32</v>
      </c>
      <c r="B147" s="24" t="s">
        <v>10630</v>
      </c>
      <c r="C147" s="24" t="s">
        <v>361</v>
      </c>
      <c r="D147" s="24" t="s">
        <v>366</v>
      </c>
      <c r="E147" s="268">
        <v>14.2</v>
      </c>
      <c r="F147" s="24" t="s">
        <v>10631</v>
      </c>
      <c r="G147" s="24" t="s">
        <v>10346</v>
      </c>
      <c r="H147" s="24" t="s">
        <v>10421</v>
      </c>
    </row>
    <row r="148" spans="1:8" ht="38.25">
      <c r="A148" s="24">
        <v>33</v>
      </c>
      <c r="B148" s="24" t="s">
        <v>10632</v>
      </c>
      <c r="C148" s="24" t="s">
        <v>361</v>
      </c>
      <c r="D148" s="24" t="s">
        <v>366</v>
      </c>
      <c r="E148" s="268">
        <v>35.6</v>
      </c>
      <c r="F148" s="24" t="s">
        <v>10633</v>
      </c>
      <c r="G148" s="24" t="s">
        <v>10346</v>
      </c>
      <c r="H148" s="24" t="s">
        <v>10421</v>
      </c>
    </row>
    <row r="149" spans="1:8">
      <c r="A149" s="24">
        <v>34</v>
      </c>
      <c r="B149" s="24" t="s">
        <v>10634</v>
      </c>
      <c r="C149" s="24" t="s">
        <v>361</v>
      </c>
      <c r="D149" s="24" t="s">
        <v>366</v>
      </c>
      <c r="E149" s="268">
        <v>14</v>
      </c>
      <c r="F149" s="24" t="s">
        <v>10635</v>
      </c>
      <c r="G149" s="24" t="s">
        <v>10636</v>
      </c>
      <c r="H149" s="24" t="s">
        <v>10637</v>
      </c>
    </row>
    <row r="150" spans="1:8" ht="25.5">
      <c r="A150" s="24">
        <v>35</v>
      </c>
      <c r="B150" s="24" t="s">
        <v>10638</v>
      </c>
      <c r="C150" s="24" t="s">
        <v>361</v>
      </c>
      <c r="D150" s="24" t="s">
        <v>366</v>
      </c>
      <c r="E150" s="268">
        <v>50.9</v>
      </c>
      <c r="F150" s="24" t="s">
        <v>10639</v>
      </c>
      <c r="G150" s="24" t="s">
        <v>701</v>
      </c>
      <c r="H150" s="24" t="s">
        <v>10425</v>
      </c>
    </row>
    <row r="151" spans="1:8" ht="38.25">
      <c r="A151" s="24">
        <v>36</v>
      </c>
      <c r="B151" s="24" t="s">
        <v>10640</v>
      </c>
      <c r="C151" s="24" t="s">
        <v>361</v>
      </c>
      <c r="D151" s="24" t="s">
        <v>366</v>
      </c>
      <c r="E151" s="268">
        <v>174</v>
      </c>
      <c r="F151" s="24" t="s">
        <v>10641</v>
      </c>
      <c r="G151" s="24" t="s">
        <v>10505</v>
      </c>
      <c r="H151" s="24" t="s">
        <v>10362</v>
      </c>
    </row>
    <row r="152" spans="1:8" ht="25.5">
      <c r="A152" s="24">
        <v>37</v>
      </c>
      <c r="B152" s="24" t="s">
        <v>10642</v>
      </c>
      <c r="C152" s="24" t="s">
        <v>361</v>
      </c>
      <c r="D152" s="24" t="s">
        <v>366</v>
      </c>
      <c r="E152" s="268">
        <v>120.5</v>
      </c>
      <c r="F152" s="24" t="s">
        <v>10643</v>
      </c>
      <c r="G152" s="24" t="s">
        <v>10644</v>
      </c>
      <c r="H152" s="24" t="s">
        <v>10365</v>
      </c>
    </row>
    <row r="153" spans="1:8">
      <c r="A153" s="24">
        <v>38</v>
      </c>
      <c r="B153" s="24" t="s">
        <v>10645</v>
      </c>
      <c r="C153" s="24" t="s">
        <v>361</v>
      </c>
      <c r="D153" s="24" t="s">
        <v>366</v>
      </c>
      <c r="E153" s="268">
        <v>52.4</v>
      </c>
      <c r="F153" s="24" t="s">
        <v>10520</v>
      </c>
      <c r="G153" s="24" t="s">
        <v>10521</v>
      </c>
      <c r="H153" s="24" t="s">
        <v>10439</v>
      </c>
    </row>
    <row r="154" spans="1:8">
      <c r="A154" s="327"/>
      <c r="B154" s="327" t="s">
        <v>365</v>
      </c>
      <c r="C154" s="327">
        <v>38</v>
      </c>
      <c r="D154" s="327"/>
      <c r="E154" s="458">
        <f>SUM(E115:E153)</f>
        <v>5148.1399999999994</v>
      </c>
      <c r="F154" s="327"/>
      <c r="G154" s="327"/>
      <c r="H154" s="327"/>
    </row>
    <row r="155" spans="1:8" ht="38.25">
      <c r="A155" s="24">
        <v>1</v>
      </c>
      <c r="B155" s="24" t="s">
        <v>9674</v>
      </c>
      <c r="C155" s="24" t="s">
        <v>361</v>
      </c>
      <c r="D155" s="24" t="s">
        <v>1403</v>
      </c>
      <c r="E155" s="268">
        <v>197.2</v>
      </c>
      <c r="F155" s="24" t="s">
        <v>10646</v>
      </c>
      <c r="G155" s="24" t="s">
        <v>10647</v>
      </c>
      <c r="H155" s="24" t="s">
        <v>10385</v>
      </c>
    </row>
    <row r="156" spans="1:8" ht="25.5">
      <c r="A156" s="24">
        <v>2</v>
      </c>
      <c r="B156" s="24" t="s">
        <v>10648</v>
      </c>
      <c r="C156" s="24" t="s">
        <v>361</v>
      </c>
      <c r="D156" s="24" t="s">
        <v>1403</v>
      </c>
      <c r="E156" s="268">
        <v>18.600000000000001</v>
      </c>
      <c r="F156" s="24" t="s">
        <v>10649</v>
      </c>
      <c r="G156" s="24" t="s">
        <v>10650</v>
      </c>
      <c r="H156" s="24" t="s">
        <v>10362</v>
      </c>
    </row>
    <row r="157" spans="1:8" ht="38.25">
      <c r="A157" s="24">
        <v>3</v>
      </c>
      <c r="B157" s="24" t="s">
        <v>10651</v>
      </c>
      <c r="C157" s="24" t="s">
        <v>361</v>
      </c>
      <c r="D157" s="24" t="s">
        <v>1403</v>
      </c>
      <c r="E157" s="268">
        <v>130.69999999999999</v>
      </c>
      <c r="F157" s="24" t="s">
        <v>10652</v>
      </c>
      <c r="G157" s="24" t="s">
        <v>10653</v>
      </c>
      <c r="H157" s="24" t="s">
        <v>10450</v>
      </c>
    </row>
    <row r="158" spans="1:8" ht="38.25">
      <c r="A158" s="24">
        <v>4</v>
      </c>
      <c r="B158" s="24" t="s">
        <v>10654</v>
      </c>
      <c r="C158" s="24" t="s">
        <v>361</v>
      </c>
      <c r="D158" s="24" t="s">
        <v>1403</v>
      </c>
      <c r="E158" s="268">
        <v>191.7</v>
      </c>
      <c r="F158" s="24" t="s">
        <v>10655</v>
      </c>
      <c r="G158" s="24" t="s">
        <v>10656</v>
      </c>
      <c r="H158" s="24" t="s">
        <v>10393</v>
      </c>
    </row>
    <row r="159" spans="1:8" ht="63.75">
      <c r="A159" s="24">
        <v>5</v>
      </c>
      <c r="B159" s="24" t="s">
        <v>10657</v>
      </c>
      <c r="C159" s="24" t="s">
        <v>361</v>
      </c>
      <c r="D159" s="24" t="s">
        <v>1403</v>
      </c>
      <c r="E159" s="268">
        <v>275</v>
      </c>
      <c r="F159" s="24" t="s">
        <v>10658</v>
      </c>
      <c r="G159" s="24" t="s">
        <v>10659</v>
      </c>
      <c r="H159" s="24" t="s">
        <v>10459</v>
      </c>
    </row>
    <row r="160" spans="1:8" ht="51">
      <c r="A160" s="24">
        <v>6</v>
      </c>
      <c r="B160" s="24" t="s">
        <v>10660</v>
      </c>
      <c r="C160" s="24" t="s">
        <v>361</v>
      </c>
      <c r="D160" s="24" t="s">
        <v>1403</v>
      </c>
      <c r="E160" s="268">
        <v>746</v>
      </c>
      <c r="F160" s="24" t="s">
        <v>10661</v>
      </c>
      <c r="G160" s="24" t="s">
        <v>10662</v>
      </c>
      <c r="H160" s="24" t="s">
        <v>10663</v>
      </c>
    </row>
    <row r="161" spans="1:8" ht="25.5">
      <c r="A161" s="24">
        <v>7</v>
      </c>
      <c r="B161" s="24" t="s">
        <v>10664</v>
      </c>
      <c r="C161" s="24" t="s">
        <v>361</v>
      </c>
      <c r="D161" s="24" t="s">
        <v>1403</v>
      </c>
      <c r="E161" s="268">
        <v>55</v>
      </c>
      <c r="F161" s="24" t="s">
        <v>10665</v>
      </c>
      <c r="G161" s="24" t="s">
        <v>10666</v>
      </c>
      <c r="H161" s="24" t="s">
        <v>10667</v>
      </c>
    </row>
    <row r="162" spans="1:8">
      <c r="A162" s="327"/>
      <c r="B162" s="327" t="s">
        <v>4370</v>
      </c>
      <c r="C162" s="327">
        <v>7</v>
      </c>
      <c r="D162" s="327"/>
      <c r="E162" s="458">
        <f>SUM(E155:E161)</f>
        <v>1614.2</v>
      </c>
      <c r="F162" s="327"/>
      <c r="G162" s="327"/>
      <c r="H162" s="327"/>
    </row>
    <row r="163" spans="1:8">
      <c r="A163" s="24">
        <v>1</v>
      </c>
      <c r="B163" s="24" t="s">
        <v>10668</v>
      </c>
      <c r="C163" s="24" t="s">
        <v>361</v>
      </c>
      <c r="D163" s="24" t="s">
        <v>367</v>
      </c>
      <c r="E163" s="268">
        <v>51.5</v>
      </c>
      <c r="F163" s="24" t="s">
        <v>10669</v>
      </c>
      <c r="G163" s="24" t="s">
        <v>10670</v>
      </c>
      <c r="H163" s="24" t="s">
        <v>10393</v>
      </c>
    </row>
    <row r="164" spans="1:8" ht="25.5">
      <c r="A164" s="24">
        <v>2</v>
      </c>
      <c r="B164" s="24" t="s">
        <v>10671</v>
      </c>
      <c r="C164" s="24" t="s">
        <v>361</v>
      </c>
      <c r="D164" s="24" t="s">
        <v>367</v>
      </c>
      <c r="E164" s="268">
        <v>50</v>
      </c>
      <c r="F164" s="24" t="s">
        <v>10672</v>
      </c>
      <c r="G164" s="24" t="s">
        <v>10673</v>
      </c>
      <c r="H164" s="24" t="s">
        <v>10362</v>
      </c>
    </row>
    <row r="165" spans="1:8">
      <c r="A165" s="327"/>
      <c r="B165" s="327" t="s">
        <v>368</v>
      </c>
      <c r="C165" s="327">
        <v>2</v>
      </c>
      <c r="D165" s="327"/>
      <c r="E165" s="458">
        <f>SUM(E163:E164)</f>
        <v>101.5</v>
      </c>
      <c r="F165" s="327"/>
      <c r="G165" s="327"/>
      <c r="H165" s="327"/>
    </row>
    <row r="166" spans="1:8" ht="25.5">
      <c r="A166" s="24">
        <v>1</v>
      </c>
      <c r="B166" s="24" t="s">
        <v>10674</v>
      </c>
      <c r="C166" s="24" t="s">
        <v>361</v>
      </c>
      <c r="D166" s="24" t="s">
        <v>726</v>
      </c>
      <c r="E166" s="268">
        <v>73.2</v>
      </c>
      <c r="F166" s="24" t="s">
        <v>10675</v>
      </c>
      <c r="G166" s="24" t="s">
        <v>10676</v>
      </c>
      <c r="H166" s="24" t="s">
        <v>10381</v>
      </c>
    </row>
    <row r="167" spans="1:8" ht="38.25">
      <c r="A167" s="24">
        <v>2</v>
      </c>
      <c r="B167" s="24" t="s">
        <v>10677</v>
      </c>
      <c r="C167" s="24" t="s">
        <v>361</v>
      </c>
      <c r="D167" s="24" t="s">
        <v>726</v>
      </c>
      <c r="E167" s="268">
        <v>11.9</v>
      </c>
      <c r="F167" s="24" t="s">
        <v>10678</v>
      </c>
      <c r="G167" s="24" t="s">
        <v>10679</v>
      </c>
      <c r="H167" s="24" t="s">
        <v>10459</v>
      </c>
    </row>
    <row r="168" spans="1:8" ht="25.5">
      <c r="A168" s="24">
        <v>3</v>
      </c>
      <c r="B168" s="24" t="s">
        <v>10680</v>
      </c>
      <c r="C168" s="24" t="s">
        <v>361</v>
      </c>
      <c r="D168" s="24" t="s">
        <v>726</v>
      </c>
      <c r="E168" s="268">
        <v>3</v>
      </c>
      <c r="F168" s="24" t="s">
        <v>10681</v>
      </c>
      <c r="G168" s="24" t="s">
        <v>10682</v>
      </c>
      <c r="H168" s="24" t="s">
        <v>10602</v>
      </c>
    </row>
    <row r="169" spans="1:8" ht="25.5">
      <c r="A169" s="24">
        <v>4</v>
      </c>
      <c r="B169" s="24" t="s">
        <v>10683</v>
      </c>
      <c r="C169" s="24" t="s">
        <v>361</v>
      </c>
      <c r="D169" s="24" t="s">
        <v>726</v>
      </c>
      <c r="E169" s="268">
        <v>79.2</v>
      </c>
      <c r="F169" s="24" t="s">
        <v>10684</v>
      </c>
      <c r="G169" s="24" t="s">
        <v>10685</v>
      </c>
      <c r="H169" s="24" t="s">
        <v>10686</v>
      </c>
    </row>
    <row r="170" spans="1:8">
      <c r="A170" s="327"/>
      <c r="B170" s="327" t="s">
        <v>2592</v>
      </c>
      <c r="C170" s="327">
        <v>4</v>
      </c>
      <c r="D170" s="327"/>
      <c r="E170" s="458">
        <f>SUM(E166:E169)</f>
        <v>167.3</v>
      </c>
      <c r="F170" s="327"/>
      <c r="G170" s="327"/>
      <c r="H170" s="327"/>
    </row>
    <row r="171" spans="1:8" ht="25.5">
      <c r="A171" s="24">
        <v>1</v>
      </c>
      <c r="B171" s="24" t="s">
        <v>10687</v>
      </c>
      <c r="C171" s="24" t="s">
        <v>361</v>
      </c>
      <c r="D171" s="24" t="s">
        <v>369</v>
      </c>
      <c r="E171" s="268">
        <v>88</v>
      </c>
      <c r="F171" s="24" t="s">
        <v>10688</v>
      </c>
      <c r="G171" s="24" t="s">
        <v>10569</v>
      </c>
      <c r="H171" s="24" t="s">
        <v>10629</v>
      </c>
    </row>
    <row r="172" spans="1:8">
      <c r="A172" s="24">
        <v>2</v>
      </c>
      <c r="B172" s="24" t="s">
        <v>10689</v>
      </c>
      <c r="C172" s="24" t="s">
        <v>361</v>
      </c>
      <c r="D172" s="24" t="s">
        <v>369</v>
      </c>
      <c r="E172" s="268">
        <v>34.1</v>
      </c>
      <c r="F172" s="24" t="s">
        <v>10563</v>
      </c>
      <c r="G172" s="24" t="s">
        <v>10564</v>
      </c>
      <c r="H172" s="24" t="s">
        <v>10389</v>
      </c>
    </row>
    <row r="173" spans="1:8">
      <c r="A173" s="24">
        <v>3</v>
      </c>
      <c r="B173" s="24" t="s">
        <v>10690</v>
      </c>
      <c r="C173" s="24" t="s">
        <v>361</v>
      </c>
      <c r="D173" s="24" t="s">
        <v>369</v>
      </c>
      <c r="E173" s="268">
        <v>169</v>
      </c>
      <c r="F173" s="24" t="s">
        <v>10546</v>
      </c>
      <c r="G173" s="24" t="s">
        <v>10547</v>
      </c>
      <c r="H173" s="24" t="s">
        <v>10385</v>
      </c>
    </row>
    <row r="174" spans="1:8" ht="25.5">
      <c r="A174" s="24">
        <v>4</v>
      </c>
      <c r="B174" s="24" t="s">
        <v>10691</v>
      </c>
      <c r="C174" s="24" t="s">
        <v>361</v>
      </c>
      <c r="D174" s="24" t="s">
        <v>369</v>
      </c>
      <c r="E174" s="268">
        <v>100</v>
      </c>
      <c r="F174" s="24" t="s">
        <v>10692</v>
      </c>
      <c r="G174" s="24" t="s">
        <v>10693</v>
      </c>
      <c r="H174" s="24" t="s">
        <v>10362</v>
      </c>
    </row>
    <row r="175" spans="1:8" ht="25.5">
      <c r="A175" s="24">
        <v>5</v>
      </c>
      <c r="B175" s="24" t="s">
        <v>8784</v>
      </c>
      <c r="C175" s="24" t="s">
        <v>361</v>
      </c>
      <c r="D175" s="24" t="s">
        <v>369</v>
      </c>
      <c r="E175" s="268">
        <v>50</v>
      </c>
      <c r="F175" s="24" t="s">
        <v>10694</v>
      </c>
      <c r="G175" s="24" t="s">
        <v>10695</v>
      </c>
      <c r="H175" s="24" t="s">
        <v>10573</v>
      </c>
    </row>
    <row r="176" spans="1:8">
      <c r="A176" s="24">
        <v>6</v>
      </c>
      <c r="B176" s="24" t="s">
        <v>10696</v>
      </c>
      <c r="C176" s="24" t="s">
        <v>361</v>
      </c>
      <c r="D176" s="24" t="s">
        <v>369</v>
      </c>
      <c r="E176" s="268">
        <v>51</v>
      </c>
      <c r="F176" s="24" t="s">
        <v>10697</v>
      </c>
      <c r="G176" s="24" t="s">
        <v>10408</v>
      </c>
      <c r="H176" s="24" t="s">
        <v>10362</v>
      </c>
    </row>
    <row r="177" spans="1:8" ht="25.5">
      <c r="A177" s="24">
        <v>7</v>
      </c>
      <c r="B177" s="24" t="s">
        <v>10698</v>
      </c>
      <c r="C177" s="24" t="s">
        <v>361</v>
      </c>
      <c r="D177" s="24" t="s">
        <v>369</v>
      </c>
      <c r="E177" s="268">
        <v>54.8</v>
      </c>
      <c r="F177" s="24" t="s">
        <v>10699</v>
      </c>
      <c r="G177" s="24" t="s">
        <v>10700</v>
      </c>
      <c r="H177" s="24" t="s">
        <v>10362</v>
      </c>
    </row>
    <row r="178" spans="1:8" ht="25.5">
      <c r="A178" s="24">
        <v>8</v>
      </c>
      <c r="B178" s="24" t="s">
        <v>10701</v>
      </c>
      <c r="C178" s="24" t="s">
        <v>361</v>
      </c>
      <c r="D178" s="24" t="s">
        <v>369</v>
      </c>
      <c r="E178" s="268">
        <v>8.9</v>
      </c>
      <c r="F178" s="24" t="s">
        <v>10702</v>
      </c>
      <c r="G178" s="24" t="s">
        <v>10703</v>
      </c>
      <c r="H178" s="24" t="s">
        <v>10362</v>
      </c>
    </row>
    <row r="179" spans="1:8">
      <c r="A179" s="24">
        <v>9</v>
      </c>
      <c r="B179" s="24" t="s">
        <v>10704</v>
      </c>
      <c r="C179" s="24" t="s">
        <v>361</v>
      </c>
      <c r="D179" s="24" t="s">
        <v>369</v>
      </c>
      <c r="E179" s="268">
        <v>41</v>
      </c>
      <c r="F179" s="24" t="s">
        <v>10705</v>
      </c>
      <c r="G179" s="24" t="s">
        <v>10700</v>
      </c>
      <c r="H179" s="24" t="s">
        <v>10362</v>
      </c>
    </row>
    <row r="180" spans="1:8">
      <c r="A180" s="24">
        <v>10</v>
      </c>
      <c r="B180" s="24" t="s">
        <v>10706</v>
      </c>
      <c r="C180" s="24" t="s">
        <v>361</v>
      </c>
      <c r="D180" s="24" t="s">
        <v>369</v>
      </c>
      <c r="E180" s="268">
        <v>65.8</v>
      </c>
      <c r="F180" s="24" t="s">
        <v>10707</v>
      </c>
      <c r="G180" s="24" t="s">
        <v>10414</v>
      </c>
      <c r="H180" s="24" t="s">
        <v>10385</v>
      </c>
    </row>
    <row r="181" spans="1:8" ht="25.5">
      <c r="A181" s="24">
        <v>11</v>
      </c>
      <c r="B181" s="24" t="s">
        <v>10708</v>
      </c>
      <c r="C181" s="24" t="s">
        <v>361</v>
      </c>
      <c r="D181" s="24" t="s">
        <v>369</v>
      </c>
      <c r="E181" s="268">
        <v>276.60000000000002</v>
      </c>
      <c r="F181" s="24" t="s">
        <v>10709</v>
      </c>
      <c r="G181" s="24" t="s">
        <v>10710</v>
      </c>
      <c r="H181" s="24" t="s">
        <v>10385</v>
      </c>
    </row>
    <row r="182" spans="1:8" ht="25.5">
      <c r="A182" s="24">
        <v>12</v>
      </c>
      <c r="B182" s="24" t="s">
        <v>10711</v>
      </c>
      <c r="C182" s="24" t="s">
        <v>361</v>
      </c>
      <c r="D182" s="24" t="s">
        <v>369</v>
      </c>
      <c r="E182" s="268">
        <v>300</v>
      </c>
      <c r="F182" s="24" t="s">
        <v>10712</v>
      </c>
      <c r="G182" s="24" t="s">
        <v>10713</v>
      </c>
      <c r="H182" s="24" t="s">
        <v>10629</v>
      </c>
    </row>
    <row r="183" spans="1:8" ht="25.5">
      <c r="A183" s="24">
        <v>13</v>
      </c>
      <c r="B183" s="24" t="s">
        <v>10714</v>
      </c>
      <c r="C183" s="24" t="s">
        <v>361</v>
      </c>
      <c r="D183" s="24" t="s">
        <v>369</v>
      </c>
      <c r="E183" s="268">
        <v>39</v>
      </c>
      <c r="F183" s="24" t="s">
        <v>10715</v>
      </c>
      <c r="G183" s="24" t="s">
        <v>10716</v>
      </c>
      <c r="H183" s="24" t="s">
        <v>10421</v>
      </c>
    </row>
    <row r="184" spans="1:8">
      <c r="A184" s="24">
        <v>14</v>
      </c>
      <c r="B184" s="24" t="s">
        <v>10717</v>
      </c>
      <c r="C184" s="24" t="s">
        <v>361</v>
      </c>
      <c r="D184" s="24" t="s">
        <v>369</v>
      </c>
      <c r="E184" s="268">
        <v>25</v>
      </c>
      <c r="F184" s="24" t="s">
        <v>10718</v>
      </c>
      <c r="G184" s="24" t="s">
        <v>10716</v>
      </c>
      <c r="H184" s="24" t="s">
        <v>10421</v>
      </c>
    </row>
    <row r="185" spans="1:8" ht="25.5">
      <c r="A185" s="24">
        <v>15</v>
      </c>
      <c r="B185" s="24" t="s">
        <v>10719</v>
      </c>
      <c r="C185" s="24" t="s">
        <v>361</v>
      </c>
      <c r="D185" s="24" t="s">
        <v>369</v>
      </c>
      <c r="E185" s="268">
        <v>400</v>
      </c>
      <c r="F185" s="24" t="s">
        <v>10720</v>
      </c>
      <c r="G185" s="24" t="s">
        <v>10721</v>
      </c>
      <c r="H185" s="24" t="s">
        <v>10554</v>
      </c>
    </row>
    <row r="186" spans="1:8" ht="25.5">
      <c r="A186" s="24">
        <v>16</v>
      </c>
      <c r="B186" s="24" t="s">
        <v>10722</v>
      </c>
      <c r="C186" s="24" t="s">
        <v>361</v>
      </c>
      <c r="D186" s="24" t="s">
        <v>369</v>
      </c>
      <c r="E186" s="268">
        <v>150</v>
      </c>
      <c r="F186" s="24" t="s">
        <v>10723</v>
      </c>
      <c r="G186" s="24" t="s">
        <v>10724</v>
      </c>
      <c r="H186" s="24" t="s">
        <v>10573</v>
      </c>
    </row>
    <row r="187" spans="1:8" ht="25.5">
      <c r="A187" s="24">
        <v>17</v>
      </c>
      <c r="B187" s="24" t="s">
        <v>10725</v>
      </c>
      <c r="C187" s="24" t="s">
        <v>361</v>
      </c>
      <c r="D187" s="24" t="s">
        <v>369</v>
      </c>
      <c r="E187" s="268">
        <v>98</v>
      </c>
      <c r="F187" s="24" t="s">
        <v>10726</v>
      </c>
      <c r="G187" s="24" t="s">
        <v>10724</v>
      </c>
      <c r="H187" s="24" t="s">
        <v>10573</v>
      </c>
    </row>
    <row r="188" spans="1:8" ht="25.5">
      <c r="A188" s="24">
        <v>18</v>
      </c>
      <c r="B188" s="24" t="s">
        <v>10727</v>
      </c>
      <c r="C188" s="24" t="s">
        <v>361</v>
      </c>
      <c r="D188" s="24" t="s">
        <v>369</v>
      </c>
      <c r="E188" s="268">
        <v>96</v>
      </c>
      <c r="F188" s="24" t="s">
        <v>10728</v>
      </c>
      <c r="G188" s="24" t="s">
        <v>10729</v>
      </c>
      <c r="H188" s="24" t="s">
        <v>10573</v>
      </c>
    </row>
    <row r="189" spans="1:8">
      <c r="A189" s="24">
        <v>19</v>
      </c>
      <c r="B189" s="24" t="s">
        <v>10730</v>
      </c>
      <c r="C189" s="24" t="s">
        <v>361</v>
      </c>
      <c r="D189" s="24" t="s">
        <v>369</v>
      </c>
      <c r="E189" s="268">
        <v>551.9</v>
      </c>
      <c r="F189" s="24" t="s">
        <v>10731</v>
      </c>
      <c r="G189" s="24" t="s">
        <v>10732</v>
      </c>
      <c r="H189" s="24" t="s">
        <v>10439</v>
      </c>
    </row>
    <row r="190" spans="1:8" ht="25.5">
      <c r="A190" s="24">
        <v>20</v>
      </c>
      <c r="B190" s="24" t="s">
        <v>10733</v>
      </c>
      <c r="C190" s="24" t="s">
        <v>361</v>
      </c>
      <c r="D190" s="24" t="s">
        <v>369</v>
      </c>
      <c r="E190" s="268">
        <v>40</v>
      </c>
      <c r="F190" s="24" t="s">
        <v>10734</v>
      </c>
      <c r="G190" s="24" t="s">
        <v>10735</v>
      </c>
      <c r="H190" s="24" t="s">
        <v>10736</v>
      </c>
    </row>
    <row r="191" spans="1:8">
      <c r="A191" s="24">
        <v>21</v>
      </c>
      <c r="B191" s="24" t="s">
        <v>10737</v>
      </c>
      <c r="C191" s="24" t="s">
        <v>361</v>
      </c>
      <c r="D191" s="24" t="s">
        <v>369</v>
      </c>
      <c r="E191" s="268">
        <v>67</v>
      </c>
      <c r="F191" s="24" t="s">
        <v>10738</v>
      </c>
      <c r="G191" s="24" t="s">
        <v>10739</v>
      </c>
      <c r="H191" s="24" t="s">
        <v>10421</v>
      </c>
    </row>
    <row r="192" spans="1:8" ht="25.5">
      <c r="A192" s="24">
        <v>22</v>
      </c>
      <c r="B192" s="24" t="s">
        <v>10740</v>
      </c>
      <c r="C192" s="24" t="s">
        <v>361</v>
      </c>
      <c r="D192" s="24" t="s">
        <v>369</v>
      </c>
      <c r="E192" s="268">
        <v>222</v>
      </c>
      <c r="F192" s="24" t="s">
        <v>10741</v>
      </c>
      <c r="G192" s="24" t="s">
        <v>10742</v>
      </c>
      <c r="H192" s="24" t="s">
        <v>10421</v>
      </c>
    </row>
    <row r="193" spans="1:8" ht="25.5">
      <c r="A193" s="24">
        <v>23</v>
      </c>
      <c r="B193" s="24" t="s">
        <v>10743</v>
      </c>
      <c r="C193" s="24" t="s">
        <v>361</v>
      </c>
      <c r="D193" s="24" t="s">
        <v>369</v>
      </c>
      <c r="E193" s="268">
        <v>70</v>
      </c>
      <c r="F193" s="24" t="s">
        <v>10744</v>
      </c>
      <c r="G193" s="24" t="s">
        <v>10276</v>
      </c>
      <c r="H193" s="24" t="s">
        <v>10629</v>
      </c>
    </row>
    <row r="194" spans="1:8" ht="89.25">
      <c r="A194" s="24">
        <v>24</v>
      </c>
      <c r="B194" s="24" t="s">
        <v>10687</v>
      </c>
      <c r="C194" s="24" t="s">
        <v>361</v>
      </c>
      <c r="D194" s="24" t="s">
        <v>369</v>
      </c>
      <c r="E194" s="268">
        <v>507.4</v>
      </c>
      <c r="F194" s="24" t="s">
        <v>10745</v>
      </c>
      <c r="G194" s="24" t="s">
        <v>10746</v>
      </c>
      <c r="H194" s="24" t="s">
        <v>10459</v>
      </c>
    </row>
    <row r="195" spans="1:8" ht="25.5">
      <c r="A195" s="24">
        <v>25</v>
      </c>
      <c r="B195" s="24" t="s">
        <v>10747</v>
      </c>
      <c r="C195" s="24" t="s">
        <v>361</v>
      </c>
      <c r="D195" s="24" t="s">
        <v>369</v>
      </c>
      <c r="E195" s="268">
        <v>50</v>
      </c>
      <c r="F195" s="24" t="s">
        <v>10748</v>
      </c>
      <c r="G195" s="24" t="s">
        <v>6462</v>
      </c>
      <c r="H195" s="24" t="s">
        <v>10629</v>
      </c>
    </row>
    <row r="196" spans="1:8" ht="25.5">
      <c r="A196" s="24">
        <v>26</v>
      </c>
      <c r="B196" s="24" t="s">
        <v>9674</v>
      </c>
      <c r="C196" s="24" t="s">
        <v>361</v>
      </c>
      <c r="D196" s="24" t="s">
        <v>369</v>
      </c>
      <c r="E196" s="268">
        <v>179.1</v>
      </c>
      <c r="F196" s="24" t="s">
        <v>10749</v>
      </c>
      <c r="G196" s="24" t="s">
        <v>10750</v>
      </c>
      <c r="H196" s="24" t="s">
        <v>10751</v>
      </c>
    </row>
    <row r="197" spans="1:8" ht="25.5">
      <c r="A197" s="24">
        <v>27</v>
      </c>
      <c r="B197" s="24" t="s">
        <v>10752</v>
      </c>
      <c r="C197" s="24" t="s">
        <v>361</v>
      </c>
      <c r="D197" s="24" t="s">
        <v>369</v>
      </c>
      <c r="E197" s="268">
        <v>31</v>
      </c>
      <c r="F197" s="24" t="s">
        <v>10753</v>
      </c>
      <c r="G197" s="24" t="s">
        <v>10754</v>
      </c>
      <c r="H197" s="24" t="s">
        <v>10751</v>
      </c>
    </row>
    <row r="198" spans="1:8" ht="25.5">
      <c r="A198" s="24">
        <v>28</v>
      </c>
      <c r="B198" s="24" t="s">
        <v>10755</v>
      </c>
      <c r="C198" s="24" t="s">
        <v>361</v>
      </c>
      <c r="D198" s="24" t="s">
        <v>369</v>
      </c>
      <c r="E198" s="268">
        <v>36.4</v>
      </c>
      <c r="F198" s="24" t="s">
        <v>10756</v>
      </c>
      <c r="G198" s="24" t="s">
        <v>10757</v>
      </c>
      <c r="H198" s="24" t="s">
        <v>10751</v>
      </c>
    </row>
    <row r="199" spans="1:8" ht="25.5">
      <c r="A199" s="24">
        <v>29</v>
      </c>
      <c r="B199" s="24" t="s">
        <v>10758</v>
      </c>
      <c r="C199" s="24" t="s">
        <v>361</v>
      </c>
      <c r="D199" s="24" t="s">
        <v>369</v>
      </c>
      <c r="E199" s="268">
        <v>34</v>
      </c>
      <c r="F199" s="24" t="s">
        <v>10759</v>
      </c>
      <c r="G199" s="24" t="s">
        <v>10760</v>
      </c>
      <c r="H199" s="24" t="s">
        <v>10751</v>
      </c>
    </row>
    <row r="200" spans="1:8" ht="25.5">
      <c r="A200" s="24">
        <v>30</v>
      </c>
      <c r="B200" s="24" t="s">
        <v>10761</v>
      </c>
      <c r="C200" s="24" t="s">
        <v>361</v>
      </c>
      <c r="D200" s="24" t="s">
        <v>369</v>
      </c>
      <c r="E200" s="268">
        <v>300</v>
      </c>
      <c r="F200" s="24" t="s">
        <v>10762</v>
      </c>
      <c r="G200" s="24" t="s">
        <v>10763</v>
      </c>
      <c r="H200" s="24" t="s">
        <v>10573</v>
      </c>
    </row>
    <row r="201" spans="1:8" ht="25.5">
      <c r="A201" s="24">
        <v>31</v>
      </c>
      <c r="B201" s="24" t="s">
        <v>10764</v>
      </c>
      <c r="C201" s="24" t="s">
        <v>361</v>
      </c>
      <c r="D201" s="24" t="s">
        <v>369</v>
      </c>
      <c r="E201" s="268">
        <v>273</v>
      </c>
      <c r="F201" s="24" t="s">
        <v>10765</v>
      </c>
      <c r="G201" s="24" t="s">
        <v>10766</v>
      </c>
      <c r="H201" s="24" t="s">
        <v>10554</v>
      </c>
    </row>
    <row r="202" spans="1:8">
      <c r="A202" s="24">
        <v>32</v>
      </c>
      <c r="B202" s="24" t="s">
        <v>10767</v>
      </c>
      <c r="C202" s="24" t="s">
        <v>361</v>
      </c>
      <c r="D202" s="24" t="s">
        <v>369</v>
      </c>
      <c r="E202" s="268">
        <v>742</v>
      </c>
      <c r="F202" s="24" t="s">
        <v>10768</v>
      </c>
      <c r="G202" s="24" t="s">
        <v>10682</v>
      </c>
      <c r="H202" s="24" t="s">
        <v>10385</v>
      </c>
    </row>
    <row r="203" spans="1:8" ht="25.5">
      <c r="A203" s="24">
        <v>33</v>
      </c>
      <c r="B203" s="24" t="s">
        <v>10769</v>
      </c>
      <c r="C203" s="24" t="s">
        <v>361</v>
      </c>
      <c r="D203" s="24" t="s">
        <v>369</v>
      </c>
      <c r="E203" s="268">
        <v>195</v>
      </c>
      <c r="F203" s="24" t="s">
        <v>10770</v>
      </c>
      <c r="G203" s="24" t="s">
        <v>10771</v>
      </c>
      <c r="H203" s="24" t="s">
        <v>10629</v>
      </c>
    </row>
    <row r="204" spans="1:8" ht="25.5">
      <c r="A204" s="24">
        <v>34</v>
      </c>
      <c r="B204" s="24" t="s">
        <v>10772</v>
      </c>
      <c r="C204" s="24" t="s">
        <v>361</v>
      </c>
      <c r="D204" s="24" t="s">
        <v>369</v>
      </c>
      <c r="E204" s="268">
        <v>28</v>
      </c>
      <c r="F204" s="24" t="s">
        <v>10773</v>
      </c>
      <c r="G204" s="24" t="s">
        <v>10774</v>
      </c>
      <c r="H204" s="24" t="s">
        <v>10751</v>
      </c>
    </row>
    <row r="205" spans="1:8" ht="25.5">
      <c r="A205" s="24">
        <v>35</v>
      </c>
      <c r="B205" s="24" t="s">
        <v>10775</v>
      </c>
      <c r="C205" s="24" t="s">
        <v>361</v>
      </c>
      <c r="D205" s="24" t="s">
        <v>369</v>
      </c>
      <c r="E205" s="268">
        <v>43</v>
      </c>
      <c r="F205" s="24" t="s">
        <v>10776</v>
      </c>
      <c r="G205" s="24" t="s">
        <v>276</v>
      </c>
      <c r="H205" s="24" t="s">
        <v>10751</v>
      </c>
    </row>
    <row r="206" spans="1:8" ht="38.25">
      <c r="A206" s="24">
        <v>36</v>
      </c>
      <c r="B206" s="24" t="s">
        <v>10777</v>
      </c>
      <c r="C206" s="24" t="s">
        <v>361</v>
      </c>
      <c r="D206" s="24" t="s">
        <v>369</v>
      </c>
      <c r="E206" s="268">
        <v>540.20000000000005</v>
      </c>
      <c r="F206" s="24" t="s">
        <v>10778</v>
      </c>
      <c r="G206" s="24" t="s">
        <v>10779</v>
      </c>
      <c r="H206" s="24" t="s">
        <v>10780</v>
      </c>
    </row>
    <row r="207" spans="1:8">
      <c r="A207" s="24">
        <v>37</v>
      </c>
      <c r="B207" s="24" t="s">
        <v>10781</v>
      </c>
      <c r="C207" s="24" t="s">
        <v>361</v>
      </c>
      <c r="D207" s="24" t="s">
        <v>369</v>
      </c>
      <c r="E207" s="268">
        <v>90</v>
      </c>
      <c r="F207" s="24" t="s">
        <v>10782</v>
      </c>
      <c r="G207" s="24" t="s">
        <v>10321</v>
      </c>
      <c r="H207" s="24" t="s">
        <v>10389</v>
      </c>
    </row>
    <row r="208" spans="1:8" ht="25.5">
      <c r="A208" s="24">
        <v>38</v>
      </c>
      <c r="B208" s="24" t="s">
        <v>10783</v>
      </c>
      <c r="C208" s="24" t="s">
        <v>361</v>
      </c>
      <c r="D208" s="24" t="s">
        <v>369</v>
      </c>
      <c r="E208" s="268">
        <v>400</v>
      </c>
      <c r="F208" s="24" t="s">
        <v>10784</v>
      </c>
      <c r="G208" s="24" t="s">
        <v>10785</v>
      </c>
      <c r="H208" s="24" t="s">
        <v>10554</v>
      </c>
    </row>
    <row r="209" spans="1:8" ht="25.5">
      <c r="A209" s="24">
        <v>39</v>
      </c>
      <c r="B209" s="24" t="s">
        <v>10786</v>
      </c>
      <c r="C209" s="24" t="s">
        <v>361</v>
      </c>
      <c r="D209" s="24" t="s">
        <v>369</v>
      </c>
      <c r="E209" s="268">
        <v>150</v>
      </c>
      <c r="F209" s="24" t="s">
        <v>10787</v>
      </c>
      <c r="G209" s="24" t="s">
        <v>10788</v>
      </c>
      <c r="H209" s="24" t="s">
        <v>10554</v>
      </c>
    </row>
    <row r="210" spans="1:8" ht="25.5">
      <c r="A210" s="24">
        <v>40</v>
      </c>
      <c r="B210" s="24" t="s">
        <v>10351</v>
      </c>
      <c r="C210" s="24" t="s">
        <v>361</v>
      </c>
      <c r="D210" s="24" t="s">
        <v>369</v>
      </c>
      <c r="E210" s="268">
        <v>150</v>
      </c>
      <c r="F210" s="24" t="s">
        <v>10789</v>
      </c>
      <c r="G210" s="24" t="s">
        <v>10790</v>
      </c>
      <c r="H210" s="24" t="s">
        <v>10554</v>
      </c>
    </row>
    <row r="211" spans="1:8">
      <c r="A211" s="24">
        <v>41</v>
      </c>
      <c r="B211" s="24" t="s">
        <v>10791</v>
      </c>
      <c r="C211" s="24" t="s">
        <v>361</v>
      </c>
      <c r="D211" s="24" t="s">
        <v>369</v>
      </c>
      <c r="E211" s="268">
        <v>120</v>
      </c>
      <c r="F211" s="24" t="s">
        <v>10792</v>
      </c>
      <c r="G211" s="24" t="s">
        <v>10785</v>
      </c>
      <c r="H211" s="24" t="s">
        <v>10389</v>
      </c>
    </row>
    <row r="212" spans="1:8" ht="25.5">
      <c r="A212" s="24">
        <v>42</v>
      </c>
      <c r="B212" s="24" t="s">
        <v>10793</v>
      </c>
      <c r="C212" s="24" t="s">
        <v>361</v>
      </c>
      <c r="D212" s="24" t="s">
        <v>369</v>
      </c>
      <c r="E212" s="268">
        <v>260</v>
      </c>
      <c r="F212" s="24" t="s">
        <v>10794</v>
      </c>
      <c r="G212" s="24" t="s">
        <v>10795</v>
      </c>
      <c r="H212" s="24" t="s">
        <v>10554</v>
      </c>
    </row>
    <row r="213" spans="1:8" ht="25.5">
      <c r="A213" s="24">
        <v>43</v>
      </c>
      <c r="B213" s="24" t="s">
        <v>10796</v>
      </c>
      <c r="C213" s="24" t="s">
        <v>361</v>
      </c>
      <c r="D213" s="24" t="s">
        <v>369</v>
      </c>
      <c r="E213" s="268">
        <v>260</v>
      </c>
      <c r="F213" s="24" t="s">
        <v>10797</v>
      </c>
      <c r="G213" s="24" t="s">
        <v>10798</v>
      </c>
      <c r="H213" s="24" t="s">
        <v>10554</v>
      </c>
    </row>
    <row r="214" spans="1:8" ht="25.5">
      <c r="A214" s="24">
        <v>44</v>
      </c>
      <c r="B214" s="24" t="s">
        <v>10799</v>
      </c>
      <c r="C214" s="24" t="s">
        <v>361</v>
      </c>
      <c r="D214" s="24" t="s">
        <v>369</v>
      </c>
      <c r="E214" s="268">
        <v>120</v>
      </c>
      <c r="F214" s="24" t="s">
        <v>10800</v>
      </c>
      <c r="G214" s="24" t="s">
        <v>10279</v>
      </c>
      <c r="H214" s="24" t="s">
        <v>10554</v>
      </c>
    </row>
    <row r="215" spans="1:8" ht="25.5">
      <c r="A215" s="24">
        <v>45</v>
      </c>
      <c r="B215" s="24" t="s">
        <v>10801</v>
      </c>
      <c r="C215" s="24" t="s">
        <v>361</v>
      </c>
      <c r="D215" s="24" t="s">
        <v>369</v>
      </c>
      <c r="E215" s="268">
        <v>44.8</v>
      </c>
      <c r="F215" s="24" t="s">
        <v>10802</v>
      </c>
      <c r="G215" s="24" t="s">
        <v>10803</v>
      </c>
      <c r="H215" s="24" t="s">
        <v>10554</v>
      </c>
    </row>
    <row r="216" spans="1:8" ht="25.5">
      <c r="A216" s="24">
        <v>46</v>
      </c>
      <c r="B216" s="24" t="s">
        <v>10804</v>
      </c>
      <c r="C216" s="24" t="s">
        <v>361</v>
      </c>
      <c r="D216" s="24" t="s">
        <v>369</v>
      </c>
      <c r="E216" s="268">
        <v>82.5</v>
      </c>
      <c r="F216" s="24" t="s">
        <v>10805</v>
      </c>
      <c r="G216" s="24" t="s">
        <v>10806</v>
      </c>
      <c r="H216" s="24" t="s">
        <v>10554</v>
      </c>
    </row>
    <row r="217" spans="1:8" ht="25.5">
      <c r="A217" s="24">
        <v>47</v>
      </c>
      <c r="B217" s="24" t="s">
        <v>10807</v>
      </c>
      <c r="C217" s="24" t="s">
        <v>361</v>
      </c>
      <c r="D217" s="24" t="s">
        <v>369</v>
      </c>
      <c r="E217" s="268">
        <v>364</v>
      </c>
      <c r="F217" s="24" t="s">
        <v>10808</v>
      </c>
      <c r="G217" s="24" t="s">
        <v>10809</v>
      </c>
      <c r="H217" s="24" t="s">
        <v>10421</v>
      </c>
    </row>
    <row r="218" spans="1:8" ht="25.5">
      <c r="A218" s="24">
        <v>48</v>
      </c>
      <c r="B218" s="24" t="s">
        <v>10810</v>
      </c>
      <c r="C218" s="24" t="s">
        <v>361</v>
      </c>
      <c r="D218" s="24" t="s">
        <v>369</v>
      </c>
      <c r="E218" s="268">
        <v>237</v>
      </c>
      <c r="F218" s="24" t="s">
        <v>10811</v>
      </c>
      <c r="G218" s="24" t="s">
        <v>10279</v>
      </c>
      <c r="H218" s="24" t="s">
        <v>10421</v>
      </c>
    </row>
    <row r="219" spans="1:8" ht="38.25">
      <c r="A219" s="24">
        <v>49</v>
      </c>
      <c r="B219" s="24" t="s">
        <v>10812</v>
      </c>
      <c r="C219" s="24" t="s">
        <v>361</v>
      </c>
      <c r="D219" s="24" t="s">
        <v>369</v>
      </c>
      <c r="E219" s="268">
        <v>183.3</v>
      </c>
      <c r="F219" s="24" t="s">
        <v>10813</v>
      </c>
      <c r="G219" s="24" t="s">
        <v>10814</v>
      </c>
      <c r="H219" s="24" t="s">
        <v>10362</v>
      </c>
    </row>
    <row r="220" spans="1:8" ht="25.5">
      <c r="A220" s="24">
        <v>50</v>
      </c>
      <c r="B220" s="24" t="s">
        <v>10815</v>
      </c>
      <c r="C220" s="24" t="s">
        <v>361</v>
      </c>
      <c r="D220" s="24" t="s">
        <v>369</v>
      </c>
      <c r="E220" s="268">
        <v>289.60000000000002</v>
      </c>
      <c r="F220" s="24" t="s">
        <v>10816</v>
      </c>
      <c r="G220" s="24" t="s">
        <v>10817</v>
      </c>
      <c r="H220" s="24" t="s">
        <v>10554</v>
      </c>
    </row>
    <row r="221" spans="1:8" ht="51">
      <c r="A221" s="24">
        <v>51</v>
      </c>
      <c r="B221" s="24" t="s">
        <v>10818</v>
      </c>
      <c r="C221" s="24" t="s">
        <v>361</v>
      </c>
      <c r="D221" s="24" t="s">
        <v>369</v>
      </c>
      <c r="E221" s="268">
        <v>683.24</v>
      </c>
      <c r="F221" s="24" t="s">
        <v>10819</v>
      </c>
      <c r="G221" s="24" t="s">
        <v>10820</v>
      </c>
      <c r="H221" s="24" t="s">
        <v>10821</v>
      </c>
    </row>
    <row r="222" spans="1:8" ht="25.5">
      <c r="A222" s="24">
        <v>52</v>
      </c>
      <c r="B222" s="24" t="s">
        <v>22451</v>
      </c>
      <c r="C222" s="24" t="s">
        <v>361</v>
      </c>
      <c r="D222" s="24" t="s">
        <v>369</v>
      </c>
      <c r="E222" s="268">
        <v>114.2</v>
      </c>
      <c r="F222" s="24" t="s">
        <v>22452</v>
      </c>
      <c r="G222" s="24" t="s">
        <v>22453</v>
      </c>
      <c r="H222" s="24" t="s">
        <v>22448</v>
      </c>
    </row>
    <row r="223" spans="1:8">
      <c r="A223" s="327"/>
      <c r="B223" s="327" t="s">
        <v>370</v>
      </c>
      <c r="C223" s="327">
        <v>52</v>
      </c>
      <c r="D223" s="327"/>
      <c r="E223" s="458">
        <f>SUM(E171:E222)</f>
        <v>9505.84</v>
      </c>
      <c r="F223" s="327"/>
      <c r="G223" s="327"/>
      <c r="H223" s="327"/>
    </row>
    <row r="224" spans="1:8">
      <c r="A224" s="326"/>
      <c r="B224" s="326" t="s">
        <v>731</v>
      </c>
      <c r="C224" s="326">
        <f>C223+C170+C165+C162+C154+C114+C110</f>
        <v>156</v>
      </c>
      <c r="D224" s="326"/>
      <c r="E224" s="456">
        <f>E223+E170+E165+E162+E154+E114+E110</f>
        <v>38154.879999999997</v>
      </c>
      <c r="F224" s="326"/>
      <c r="G224" s="326"/>
      <c r="H224" s="326"/>
    </row>
    <row r="225" spans="1:8">
      <c r="A225" s="24">
        <v>1</v>
      </c>
      <c r="B225" s="24" t="s">
        <v>10822</v>
      </c>
      <c r="C225" s="24" t="s">
        <v>373</v>
      </c>
      <c r="D225" s="24" t="s">
        <v>374</v>
      </c>
      <c r="E225" s="268">
        <v>15.32</v>
      </c>
      <c r="F225" s="24" t="s">
        <v>10823</v>
      </c>
      <c r="G225" s="24" t="s">
        <v>10824</v>
      </c>
      <c r="H225" s="24" t="s">
        <v>10385</v>
      </c>
    </row>
    <row r="226" spans="1:8">
      <c r="A226" s="24">
        <v>2</v>
      </c>
      <c r="B226" s="24" t="s">
        <v>10825</v>
      </c>
      <c r="C226" s="24" t="s">
        <v>373</v>
      </c>
      <c r="D226" s="24" t="s">
        <v>374</v>
      </c>
      <c r="E226" s="268">
        <v>33.6</v>
      </c>
      <c r="F226" s="24" t="s">
        <v>10826</v>
      </c>
      <c r="G226" s="24" t="s">
        <v>10827</v>
      </c>
      <c r="H226" s="24" t="s">
        <v>10421</v>
      </c>
    </row>
    <row r="227" spans="1:8" ht="25.5">
      <c r="A227" s="24">
        <v>3</v>
      </c>
      <c r="B227" s="24" t="s">
        <v>10828</v>
      </c>
      <c r="C227" s="24" t="s">
        <v>373</v>
      </c>
      <c r="D227" s="24" t="s">
        <v>374</v>
      </c>
      <c r="E227" s="268">
        <v>2.6</v>
      </c>
      <c r="F227" s="24" t="s">
        <v>10829</v>
      </c>
      <c r="G227" s="24" t="s">
        <v>10742</v>
      </c>
      <c r="H227" s="24" t="s">
        <v>10362</v>
      </c>
    </row>
    <row r="228" spans="1:8" ht="25.5">
      <c r="A228" s="24">
        <v>4</v>
      </c>
      <c r="B228" s="24" t="s">
        <v>7325</v>
      </c>
      <c r="C228" s="24" t="s">
        <v>373</v>
      </c>
      <c r="D228" s="24" t="s">
        <v>374</v>
      </c>
      <c r="E228" s="268">
        <v>7</v>
      </c>
      <c r="F228" s="24" t="s">
        <v>10830</v>
      </c>
      <c r="G228" s="24" t="s">
        <v>10831</v>
      </c>
      <c r="H228" s="24" t="s">
        <v>10421</v>
      </c>
    </row>
    <row r="229" spans="1:8">
      <c r="A229" s="24">
        <v>5</v>
      </c>
      <c r="B229" s="24" t="s">
        <v>10832</v>
      </c>
      <c r="C229" s="24" t="s">
        <v>373</v>
      </c>
      <c r="D229" s="24" t="s">
        <v>374</v>
      </c>
      <c r="E229" s="268">
        <v>12.4</v>
      </c>
      <c r="F229" s="24" t="s">
        <v>10833</v>
      </c>
      <c r="G229" s="24" t="s">
        <v>10757</v>
      </c>
      <c r="H229" s="24" t="s">
        <v>10385</v>
      </c>
    </row>
    <row r="230" spans="1:8" ht="25.5">
      <c r="A230" s="24">
        <v>6</v>
      </c>
      <c r="B230" s="24" t="s">
        <v>10834</v>
      </c>
      <c r="C230" s="24" t="s">
        <v>373</v>
      </c>
      <c r="D230" s="24" t="s">
        <v>374</v>
      </c>
      <c r="E230" s="268">
        <v>18.7</v>
      </c>
      <c r="F230" s="24" t="s">
        <v>10835</v>
      </c>
      <c r="G230" s="24" t="s">
        <v>10279</v>
      </c>
      <c r="H230" s="24" t="s">
        <v>10425</v>
      </c>
    </row>
    <row r="231" spans="1:8">
      <c r="A231" s="24">
        <v>7</v>
      </c>
      <c r="B231" s="24" t="s">
        <v>10836</v>
      </c>
      <c r="C231" s="24" t="s">
        <v>373</v>
      </c>
      <c r="D231" s="24" t="s">
        <v>374</v>
      </c>
      <c r="E231" s="268">
        <v>7.1</v>
      </c>
      <c r="F231" s="24" t="s">
        <v>10837</v>
      </c>
      <c r="G231" s="24" t="s">
        <v>10838</v>
      </c>
      <c r="H231" s="24" t="s">
        <v>10385</v>
      </c>
    </row>
    <row r="232" spans="1:8" ht="38.25">
      <c r="A232" s="24">
        <v>8</v>
      </c>
      <c r="B232" s="24" t="s">
        <v>10839</v>
      </c>
      <c r="C232" s="24" t="s">
        <v>373</v>
      </c>
      <c r="D232" s="24" t="s">
        <v>374</v>
      </c>
      <c r="E232" s="268">
        <v>2.2999999999999998</v>
      </c>
      <c r="F232" s="24" t="s">
        <v>10840</v>
      </c>
      <c r="G232" s="24" t="s">
        <v>10321</v>
      </c>
      <c r="H232" s="24" t="s">
        <v>10686</v>
      </c>
    </row>
    <row r="233" spans="1:8" ht="25.5">
      <c r="A233" s="24">
        <v>9</v>
      </c>
      <c r="B233" s="24" t="s">
        <v>10841</v>
      </c>
      <c r="C233" s="24" t="s">
        <v>373</v>
      </c>
      <c r="D233" s="24" t="s">
        <v>374</v>
      </c>
      <c r="E233" s="268">
        <v>2.5</v>
      </c>
      <c r="F233" s="24" t="s">
        <v>10842</v>
      </c>
      <c r="G233" s="24" t="s">
        <v>10788</v>
      </c>
      <c r="H233" s="24" t="s">
        <v>10686</v>
      </c>
    </row>
    <row r="234" spans="1:8" ht="25.5">
      <c r="A234" s="24">
        <v>10</v>
      </c>
      <c r="B234" s="24" t="s">
        <v>10843</v>
      </c>
      <c r="C234" s="24" t="s">
        <v>373</v>
      </c>
      <c r="D234" s="24" t="s">
        <v>374</v>
      </c>
      <c r="E234" s="268">
        <v>2.5</v>
      </c>
      <c r="F234" s="24" t="s">
        <v>10844</v>
      </c>
      <c r="G234" s="24" t="s">
        <v>10845</v>
      </c>
      <c r="H234" s="24" t="s">
        <v>10686</v>
      </c>
    </row>
    <row r="235" spans="1:8">
      <c r="A235" s="24">
        <v>11</v>
      </c>
      <c r="B235" s="24" t="s">
        <v>10846</v>
      </c>
      <c r="C235" s="24" t="s">
        <v>373</v>
      </c>
      <c r="D235" s="24" t="s">
        <v>374</v>
      </c>
      <c r="E235" s="268">
        <v>5</v>
      </c>
      <c r="F235" s="24" t="s">
        <v>10665</v>
      </c>
      <c r="G235" s="24" t="s">
        <v>10666</v>
      </c>
      <c r="H235" s="24" t="s">
        <v>10385</v>
      </c>
    </row>
    <row r="236" spans="1:8" ht="25.5">
      <c r="A236" s="24">
        <v>12</v>
      </c>
      <c r="B236" s="24" t="s">
        <v>1056</v>
      </c>
      <c r="C236" s="24" t="s">
        <v>373</v>
      </c>
      <c r="D236" s="24" t="s">
        <v>374</v>
      </c>
      <c r="E236" s="268">
        <v>5.5</v>
      </c>
      <c r="F236" s="24" t="s">
        <v>10847</v>
      </c>
      <c r="G236" s="24" t="s">
        <v>10848</v>
      </c>
      <c r="H236" s="24" t="s">
        <v>10373</v>
      </c>
    </row>
    <row r="237" spans="1:8">
      <c r="A237" s="327"/>
      <c r="B237" s="327" t="s">
        <v>375</v>
      </c>
      <c r="C237" s="327">
        <v>12</v>
      </c>
      <c r="D237" s="327"/>
      <c r="E237" s="458">
        <f>SUM(E225:E236)</f>
        <v>114.52</v>
      </c>
      <c r="F237" s="327"/>
      <c r="G237" s="327"/>
      <c r="H237" s="327"/>
    </row>
    <row r="238" spans="1:8" ht="25.5">
      <c r="A238" s="24">
        <v>1</v>
      </c>
      <c r="B238" s="24" t="s">
        <v>9726</v>
      </c>
      <c r="C238" s="24" t="s">
        <v>373</v>
      </c>
      <c r="D238" s="24" t="s">
        <v>376</v>
      </c>
      <c r="E238" s="268">
        <v>0.02</v>
      </c>
      <c r="F238" s="24" t="s">
        <v>10849</v>
      </c>
      <c r="G238" s="24" t="s">
        <v>10850</v>
      </c>
      <c r="H238" s="24" t="s">
        <v>10851</v>
      </c>
    </row>
    <row r="239" spans="1:8" ht="25.5">
      <c r="A239" s="24">
        <v>2</v>
      </c>
      <c r="B239" s="24" t="s">
        <v>9726</v>
      </c>
      <c r="C239" s="24" t="s">
        <v>373</v>
      </c>
      <c r="D239" s="24" t="s">
        <v>376</v>
      </c>
      <c r="E239" s="268">
        <v>0.02</v>
      </c>
      <c r="F239" s="24" t="s">
        <v>10852</v>
      </c>
      <c r="G239" s="24" t="s">
        <v>10853</v>
      </c>
      <c r="H239" s="24" t="s">
        <v>10854</v>
      </c>
    </row>
    <row r="240" spans="1:8" ht="25.5">
      <c r="A240" s="24">
        <v>3</v>
      </c>
      <c r="B240" s="24" t="s">
        <v>10855</v>
      </c>
      <c r="C240" s="24" t="s">
        <v>373</v>
      </c>
      <c r="D240" s="24" t="s">
        <v>376</v>
      </c>
      <c r="E240" s="268">
        <v>0.02</v>
      </c>
      <c r="F240" s="24" t="s">
        <v>10856</v>
      </c>
      <c r="G240" s="24" t="s">
        <v>10857</v>
      </c>
      <c r="H240" s="24" t="s">
        <v>10854</v>
      </c>
    </row>
    <row r="241" spans="1:8" ht="25.5">
      <c r="A241" s="24">
        <v>4</v>
      </c>
      <c r="B241" s="24" t="s">
        <v>10858</v>
      </c>
      <c r="C241" s="24" t="s">
        <v>373</v>
      </c>
      <c r="D241" s="24" t="s">
        <v>376</v>
      </c>
      <c r="E241" s="268">
        <v>0.5</v>
      </c>
      <c r="F241" s="24" t="s">
        <v>10859</v>
      </c>
      <c r="G241" s="24" t="s">
        <v>10860</v>
      </c>
      <c r="H241" s="24" t="s">
        <v>10861</v>
      </c>
    </row>
    <row r="242" spans="1:8" ht="25.5">
      <c r="A242" s="24">
        <v>5</v>
      </c>
      <c r="B242" s="24" t="s">
        <v>9726</v>
      </c>
      <c r="C242" s="24" t="s">
        <v>373</v>
      </c>
      <c r="D242" s="24" t="s">
        <v>376</v>
      </c>
      <c r="E242" s="268">
        <v>0.01</v>
      </c>
      <c r="F242" s="24" t="s">
        <v>10862</v>
      </c>
      <c r="G242" s="24" t="s">
        <v>10860</v>
      </c>
      <c r="H242" s="24" t="s">
        <v>10861</v>
      </c>
    </row>
    <row r="243" spans="1:8" ht="25.5">
      <c r="A243" s="24">
        <v>6</v>
      </c>
      <c r="B243" s="24" t="s">
        <v>9726</v>
      </c>
      <c r="C243" s="24" t="s">
        <v>373</v>
      </c>
      <c r="D243" s="24" t="s">
        <v>376</v>
      </c>
      <c r="E243" s="268">
        <v>0.02</v>
      </c>
      <c r="F243" s="24" t="s">
        <v>10863</v>
      </c>
      <c r="G243" s="24" t="s">
        <v>10860</v>
      </c>
      <c r="H243" s="24" t="s">
        <v>10861</v>
      </c>
    </row>
    <row r="244" spans="1:8" ht="25.5">
      <c r="A244" s="24">
        <v>7</v>
      </c>
      <c r="B244" s="24" t="s">
        <v>10559</v>
      </c>
      <c r="C244" s="24" t="s">
        <v>373</v>
      </c>
      <c r="D244" s="24" t="s">
        <v>376</v>
      </c>
      <c r="E244" s="268">
        <v>5</v>
      </c>
      <c r="F244" s="24" t="s">
        <v>10864</v>
      </c>
      <c r="G244" s="24" t="s">
        <v>10550</v>
      </c>
      <c r="H244" s="24" t="s">
        <v>10573</v>
      </c>
    </row>
    <row r="245" spans="1:8" ht="25.5">
      <c r="A245" s="24">
        <v>8</v>
      </c>
      <c r="B245" s="24" t="s">
        <v>9726</v>
      </c>
      <c r="C245" s="24" t="s">
        <v>373</v>
      </c>
      <c r="D245" s="24" t="s">
        <v>376</v>
      </c>
      <c r="E245" s="268">
        <v>0.05</v>
      </c>
      <c r="F245" s="24" t="s">
        <v>10865</v>
      </c>
      <c r="G245" s="24" t="s">
        <v>10866</v>
      </c>
      <c r="H245" s="24" t="s">
        <v>10867</v>
      </c>
    </row>
    <row r="246" spans="1:8" ht="25.5">
      <c r="A246" s="24">
        <v>9</v>
      </c>
      <c r="B246" s="24" t="s">
        <v>9726</v>
      </c>
      <c r="C246" s="24" t="s">
        <v>373</v>
      </c>
      <c r="D246" s="24" t="s">
        <v>376</v>
      </c>
      <c r="E246" s="268">
        <v>0.05</v>
      </c>
      <c r="F246" s="24" t="s">
        <v>10688</v>
      </c>
      <c r="G246" s="24" t="s">
        <v>10868</v>
      </c>
      <c r="H246" s="24" t="s">
        <v>10554</v>
      </c>
    </row>
    <row r="247" spans="1:8" ht="25.5">
      <c r="A247" s="24">
        <v>10</v>
      </c>
      <c r="B247" s="24" t="s">
        <v>9726</v>
      </c>
      <c r="C247" s="24" t="s">
        <v>373</v>
      </c>
      <c r="D247" s="24" t="s">
        <v>376</v>
      </c>
      <c r="E247" s="268">
        <v>7.0000000000000007E-2</v>
      </c>
      <c r="F247" s="24" t="s">
        <v>10869</v>
      </c>
      <c r="G247" s="24" t="s">
        <v>10550</v>
      </c>
      <c r="H247" s="24" t="s">
        <v>10554</v>
      </c>
    </row>
    <row r="248" spans="1:8" ht="25.5">
      <c r="A248" s="24">
        <v>11</v>
      </c>
      <c r="B248" s="24" t="s">
        <v>9726</v>
      </c>
      <c r="C248" s="24" t="s">
        <v>373</v>
      </c>
      <c r="D248" s="24" t="s">
        <v>376</v>
      </c>
      <c r="E248" s="268">
        <v>7.0000000000000007E-2</v>
      </c>
      <c r="F248" s="24" t="s">
        <v>10870</v>
      </c>
      <c r="G248" s="24" t="s">
        <v>10550</v>
      </c>
      <c r="H248" s="24" t="s">
        <v>10554</v>
      </c>
    </row>
    <row r="249" spans="1:8" ht="38.25">
      <c r="A249" s="24">
        <v>12</v>
      </c>
      <c r="B249" s="24" t="s">
        <v>10871</v>
      </c>
      <c r="C249" s="24" t="s">
        <v>373</v>
      </c>
      <c r="D249" s="24" t="s">
        <v>376</v>
      </c>
      <c r="E249" s="268">
        <v>1</v>
      </c>
      <c r="F249" s="24" t="s">
        <v>10872</v>
      </c>
      <c r="G249" s="24" t="s">
        <v>10550</v>
      </c>
      <c r="H249" s="24" t="s">
        <v>10554</v>
      </c>
    </row>
    <row r="250" spans="1:8" ht="38.25">
      <c r="A250" s="24">
        <v>13</v>
      </c>
      <c r="B250" s="24" t="s">
        <v>10873</v>
      </c>
      <c r="C250" s="24" t="s">
        <v>373</v>
      </c>
      <c r="D250" s="24" t="s">
        <v>376</v>
      </c>
      <c r="E250" s="268">
        <v>115</v>
      </c>
      <c r="F250" s="24" t="s">
        <v>10874</v>
      </c>
      <c r="G250" s="24" t="s">
        <v>10550</v>
      </c>
      <c r="H250" s="24" t="s">
        <v>10875</v>
      </c>
    </row>
    <row r="251" spans="1:8" ht="25.5">
      <c r="A251" s="24">
        <v>14</v>
      </c>
      <c r="B251" s="24" t="s">
        <v>10876</v>
      </c>
      <c r="C251" s="24" t="s">
        <v>373</v>
      </c>
      <c r="D251" s="24" t="s">
        <v>376</v>
      </c>
      <c r="E251" s="268">
        <v>75</v>
      </c>
      <c r="F251" s="24" t="s">
        <v>10877</v>
      </c>
      <c r="G251" s="24" t="s">
        <v>10550</v>
      </c>
      <c r="H251" s="24" t="s">
        <v>10861</v>
      </c>
    </row>
    <row r="252" spans="1:8" ht="25.5">
      <c r="A252" s="24">
        <v>15</v>
      </c>
      <c r="B252" s="24" t="s">
        <v>10878</v>
      </c>
      <c r="C252" s="24" t="s">
        <v>373</v>
      </c>
      <c r="D252" s="24" t="s">
        <v>376</v>
      </c>
      <c r="E252" s="268">
        <v>0.02</v>
      </c>
      <c r="F252" s="24" t="s">
        <v>10879</v>
      </c>
      <c r="G252" s="24" t="s">
        <v>10880</v>
      </c>
      <c r="H252" s="24" t="s">
        <v>10751</v>
      </c>
    </row>
    <row r="253" spans="1:8" ht="25.5">
      <c r="A253" s="24">
        <v>16</v>
      </c>
      <c r="B253" s="24" t="s">
        <v>10881</v>
      </c>
      <c r="C253" s="24" t="s">
        <v>373</v>
      </c>
      <c r="D253" s="24" t="s">
        <v>376</v>
      </c>
      <c r="E253" s="268">
        <v>0.02</v>
      </c>
      <c r="F253" s="24" t="s">
        <v>10882</v>
      </c>
      <c r="G253" s="24" t="s">
        <v>10883</v>
      </c>
      <c r="H253" s="24" t="s">
        <v>10751</v>
      </c>
    </row>
    <row r="254" spans="1:8" ht="25.5">
      <c r="A254" s="24">
        <v>17</v>
      </c>
      <c r="B254" s="24" t="s">
        <v>10884</v>
      </c>
      <c r="C254" s="24" t="s">
        <v>373</v>
      </c>
      <c r="D254" s="24" t="s">
        <v>376</v>
      </c>
      <c r="E254" s="268">
        <v>0.6</v>
      </c>
      <c r="F254" s="24" t="s">
        <v>10885</v>
      </c>
      <c r="G254" s="24" t="s">
        <v>10550</v>
      </c>
      <c r="H254" s="24" t="s">
        <v>10385</v>
      </c>
    </row>
    <row r="255" spans="1:8" ht="25.5">
      <c r="A255" s="24">
        <v>18</v>
      </c>
      <c r="B255" s="24" t="s">
        <v>10871</v>
      </c>
      <c r="C255" s="24" t="s">
        <v>373</v>
      </c>
      <c r="D255" s="24" t="s">
        <v>376</v>
      </c>
      <c r="E255" s="268">
        <v>0.2</v>
      </c>
      <c r="F255" s="24" t="s">
        <v>10886</v>
      </c>
      <c r="G255" s="24" t="s">
        <v>10887</v>
      </c>
      <c r="H255" s="24" t="s">
        <v>10362</v>
      </c>
    </row>
    <row r="256" spans="1:8" ht="25.5">
      <c r="A256" s="24">
        <v>19</v>
      </c>
      <c r="B256" s="24" t="s">
        <v>10888</v>
      </c>
      <c r="C256" s="24" t="s">
        <v>373</v>
      </c>
      <c r="D256" s="24" t="s">
        <v>376</v>
      </c>
      <c r="E256" s="268">
        <v>0.5</v>
      </c>
      <c r="F256" s="24" t="s">
        <v>10886</v>
      </c>
      <c r="G256" s="24" t="s">
        <v>10887</v>
      </c>
      <c r="H256" s="24" t="s">
        <v>10362</v>
      </c>
    </row>
    <row r="257" spans="1:8">
      <c r="A257" s="24">
        <v>20</v>
      </c>
      <c r="B257" s="24" t="s">
        <v>10889</v>
      </c>
      <c r="C257" s="24" t="s">
        <v>373</v>
      </c>
      <c r="D257" s="24" t="s">
        <v>376</v>
      </c>
      <c r="E257" s="268">
        <v>0.01</v>
      </c>
      <c r="F257" s="24" t="s">
        <v>10890</v>
      </c>
      <c r="G257" s="24" t="s">
        <v>10891</v>
      </c>
      <c r="H257" s="24" t="s">
        <v>10686</v>
      </c>
    </row>
    <row r="258" spans="1:8" ht="25.5">
      <c r="A258" s="24">
        <v>21</v>
      </c>
      <c r="B258" s="24" t="s">
        <v>10892</v>
      </c>
      <c r="C258" s="24" t="s">
        <v>373</v>
      </c>
      <c r="D258" s="24" t="s">
        <v>376</v>
      </c>
      <c r="E258" s="268">
        <v>0.06</v>
      </c>
      <c r="F258" s="24" t="s">
        <v>10893</v>
      </c>
      <c r="G258" s="24" t="s">
        <v>10894</v>
      </c>
      <c r="H258" s="24" t="s">
        <v>10381</v>
      </c>
    </row>
    <row r="259" spans="1:8">
      <c r="A259" s="24">
        <v>22</v>
      </c>
      <c r="B259" s="24" t="s">
        <v>10895</v>
      </c>
      <c r="C259" s="24" t="s">
        <v>373</v>
      </c>
      <c r="D259" s="24" t="s">
        <v>376</v>
      </c>
      <c r="E259" s="268">
        <v>1.7</v>
      </c>
      <c r="F259" s="24" t="s">
        <v>10896</v>
      </c>
      <c r="G259" s="24" t="s">
        <v>10897</v>
      </c>
      <c r="H259" s="24" t="s">
        <v>10381</v>
      </c>
    </row>
    <row r="260" spans="1:8" ht="25.5">
      <c r="A260" s="24">
        <v>23</v>
      </c>
      <c r="B260" s="24" t="s">
        <v>10898</v>
      </c>
      <c r="C260" s="24" t="s">
        <v>373</v>
      </c>
      <c r="D260" s="24" t="s">
        <v>376</v>
      </c>
      <c r="E260" s="268">
        <v>5</v>
      </c>
      <c r="F260" s="24" t="s">
        <v>10899</v>
      </c>
      <c r="G260" s="24" t="s">
        <v>10900</v>
      </c>
      <c r="H260" s="24" t="s">
        <v>10573</v>
      </c>
    </row>
    <row r="261" spans="1:8" ht="25.5">
      <c r="A261" s="24">
        <v>24</v>
      </c>
      <c r="B261" s="24" t="s">
        <v>10901</v>
      </c>
      <c r="C261" s="24" t="s">
        <v>373</v>
      </c>
      <c r="D261" s="24" t="s">
        <v>376</v>
      </c>
      <c r="E261" s="268">
        <v>6</v>
      </c>
      <c r="F261" s="24" t="s">
        <v>10902</v>
      </c>
      <c r="G261" s="24" t="s">
        <v>10903</v>
      </c>
      <c r="H261" s="24" t="s">
        <v>10362</v>
      </c>
    </row>
    <row r="262" spans="1:8" ht="25.5">
      <c r="A262" s="24">
        <v>25</v>
      </c>
      <c r="B262" s="24" t="s">
        <v>10904</v>
      </c>
      <c r="C262" s="24" t="s">
        <v>373</v>
      </c>
      <c r="D262" s="24" t="s">
        <v>376</v>
      </c>
      <c r="E262" s="268">
        <v>22.7</v>
      </c>
      <c r="F262" s="24" t="s">
        <v>10905</v>
      </c>
      <c r="G262" s="24" t="s">
        <v>10906</v>
      </c>
      <c r="H262" s="24" t="s">
        <v>10907</v>
      </c>
    </row>
    <row r="263" spans="1:8" ht="38.25">
      <c r="A263" s="24">
        <v>26</v>
      </c>
      <c r="B263" s="24" t="s">
        <v>10908</v>
      </c>
      <c r="C263" s="24" t="s">
        <v>373</v>
      </c>
      <c r="D263" s="24" t="s">
        <v>376</v>
      </c>
      <c r="E263" s="268">
        <v>3.5</v>
      </c>
      <c r="F263" s="24" t="s">
        <v>10909</v>
      </c>
      <c r="G263" s="24" t="s">
        <v>10910</v>
      </c>
      <c r="H263" s="24" t="s">
        <v>10365</v>
      </c>
    </row>
    <row r="264" spans="1:8" ht="25.5">
      <c r="A264" s="24">
        <v>27</v>
      </c>
      <c r="B264" s="24" t="s">
        <v>10881</v>
      </c>
      <c r="C264" s="24" t="s">
        <v>373</v>
      </c>
      <c r="D264" s="24" t="s">
        <v>376</v>
      </c>
      <c r="E264" s="268">
        <v>0.02</v>
      </c>
      <c r="F264" s="24" t="s">
        <v>10911</v>
      </c>
      <c r="G264" s="24" t="s">
        <v>10739</v>
      </c>
      <c r="H264" s="24" t="s">
        <v>10912</v>
      </c>
    </row>
    <row r="265" spans="1:8" ht="25.5">
      <c r="A265" s="24">
        <v>28</v>
      </c>
      <c r="B265" s="24" t="s">
        <v>10913</v>
      </c>
      <c r="C265" s="24" t="s">
        <v>373</v>
      </c>
      <c r="D265" s="24" t="s">
        <v>376</v>
      </c>
      <c r="E265" s="268">
        <v>1</v>
      </c>
      <c r="F265" s="24" t="s">
        <v>10914</v>
      </c>
      <c r="G265" s="24" t="s">
        <v>10595</v>
      </c>
      <c r="H265" s="24" t="s">
        <v>10489</v>
      </c>
    </row>
    <row r="266" spans="1:8" ht="25.5">
      <c r="A266" s="24">
        <v>29</v>
      </c>
      <c r="B266" s="24" t="s">
        <v>10915</v>
      </c>
      <c r="C266" s="24" t="s">
        <v>373</v>
      </c>
      <c r="D266" s="24" t="s">
        <v>376</v>
      </c>
      <c r="E266" s="268">
        <v>15</v>
      </c>
      <c r="F266" s="24" t="s">
        <v>10916</v>
      </c>
      <c r="G266" s="24" t="s">
        <v>10346</v>
      </c>
      <c r="H266" s="24" t="s">
        <v>10385</v>
      </c>
    </row>
    <row r="267" spans="1:8" ht="25.5">
      <c r="A267" s="24">
        <v>30</v>
      </c>
      <c r="B267" s="24" t="s">
        <v>10881</v>
      </c>
      <c r="C267" s="24" t="s">
        <v>373</v>
      </c>
      <c r="D267" s="24" t="s">
        <v>376</v>
      </c>
      <c r="E267" s="268">
        <v>0.01</v>
      </c>
      <c r="F267" s="24" t="s">
        <v>10917</v>
      </c>
      <c r="G267" s="24" t="s">
        <v>10918</v>
      </c>
      <c r="H267" s="24" t="s">
        <v>10919</v>
      </c>
    </row>
    <row r="268" spans="1:8" ht="25.5">
      <c r="A268" s="24">
        <v>31</v>
      </c>
      <c r="B268" s="24" t="s">
        <v>10920</v>
      </c>
      <c r="C268" s="24" t="s">
        <v>373</v>
      </c>
      <c r="D268" s="24" t="s">
        <v>376</v>
      </c>
      <c r="E268" s="268">
        <v>17</v>
      </c>
      <c r="F268" s="24" t="s">
        <v>10921</v>
      </c>
      <c r="G268" s="24" t="s">
        <v>10922</v>
      </c>
      <c r="H268" s="24" t="s">
        <v>10861</v>
      </c>
    </row>
    <row r="269" spans="1:8" ht="25.5">
      <c r="A269" s="24">
        <v>32</v>
      </c>
      <c r="B269" s="24" t="s">
        <v>10923</v>
      </c>
      <c r="C269" s="24" t="s">
        <v>373</v>
      </c>
      <c r="D269" s="24" t="s">
        <v>376</v>
      </c>
      <c r="E269" s="268">
        <v>50</v>
      </c>
      <c r="F269" s="24" t="s">
        <v>10924</v>
      </c>
      <c r="G269" s="24" t="s">
        <v>10925</v>
      </c>
      <c r="H269" s="24" t="s">
        <v>10919</v>
      </c>
    </row>
    <row r="270" spans="1:8" ht="25.5">
      <c r="A270" s="24">
        <v>33</v>
      </c>
      <c r="B270" s="24" t="s">
        <v>10881</v>
      </c>
      <c r="C270" s="24" t="s">
        <v>373</v>
      </c>
      <c r="D270" s="24" t="s">
        <v>376</v>
      </c>
      <c r="E270" s="268">
        <v>0.05</v>
      </c>
      <c r="F270" s="24" t="s">
        <v>10926</v>
      </c>
      <c r="G270" s="24" t="s">
        <v>10927</v>
      </c>
      <c r="H270" s="24" t="s">
        <v>10602</v>
      </c>
    </row>
    <row r="271" spans="1:8" ht="25.5">
      <c r="A271" s="24">
        <v>34</v>
      </c>
      <c r="B271" s="24" t="s">
        <v>10881</v>
      </c>
      <c r="C271" s="24" t="s">
        <v>373</v>
      </c>
      <c r="D271" s="24" t="s">
        <v>376</v>
      </c>
      <c r="E271" s="268">
        <v>0.05</v>
      </c>
      <c r="F271" s="24" t="s">
        <v>10928</v>
      </c>
      <c r="G271" s="24" t="s">
        <v>10925</v>
      </c>
      <c r="H271" s="24" t="s">
        <v>10602</v>
      </c>
    </row>
    <row r="272" spans="1:8" ht="25.5">
      <c r="A272" s="24">
        <v>35</v>
      </c>
      <c r="B272" s="24" t="s">
        <v>10929</v>
      </c>
      <c r="C272" s="24" t="s">
        <v>373</v>
      </c>
      <c r="D272" s="24" t="s">
        <v>376</v>
      </c>
      <c r="E272" s="268">
        <v>1</v>
      </c>
      <c r="F272" s="24" t="s">
        <v>10930</v>
      </c>
      <c r="G272" s="24" t="s">
        <v>10925</v>
      </c>
      <c r="H272" s="24" t="s">
        <v>10602</v>
      </c>
    </row>
    <row r="273" spans="1:8" ht="25.5">
      <c r="A273" s="24">
        <v>36</v>
      </c>
      <c r="B273" s="24" t="s">
        <v>10881</v>
      </c>
      <c r="C273" s="24" t="s">
        <v>373</v>
      </c>
      <c r="D273" s="24" t="s">
        <v>376</v>
      </c>
      <c r="E273" s="268">
        <v>0.02</v>
      </c>
      <c r="F273" s="24" t="s">
        <v>10931</v>
      </c>
      <c r="G273" s="24" t="s">
        <v>10279</v>
      </c>
      <c r="H273" s="24" t="s">
        <v>10861</v>
      </c>
    </row>
    <row r="274" spans="1:8" ht="25.5">
      <c r="A274" s="24">
        <v>37</v>
      </c>
      <c r="B274" s="24" t="s">
        <v>10881</v>
      </c>
      <c r="C274" s="24" t="s">
        <v>373</v>
      </c>
      <c r="D274" s="24" t="s">
        <v>376</v>
      </c>
      <c r="E274" s="268">
        <v>0.01</v>
      </c>
      <c r="F274" s="24" t="s">
        <v>10932</v>
      </c>
      <c r="G274" s="24" t="s">
        <v>10933</v>
      </c>
      <c r="H274" s="24" t="s">
        <v>10450</v>
      </c>
    </row>
    <row r="275" spans="1:8" ht="25.5">
      <c r="A275" s="24">
        <v>38</v>
      </c>
      <c r="B275" s="24" t="s">
        <v>10871</v>
      </c>
      <c r="C275" s="24" t="s">
        <v>373</v>
      </c>
      <c r="D275" s="24" t="s">
        <v>376</v>
      </c>
      <c r="E275" s="268">
        <v>0.04</v>
      </c>
      <c r="F275" s="24" t="s">
        <v>10934</v>
      </c>
      <c r="G275" s="24" t="s">
        <v>10933</v>
      </c>
      <c r="H275" s="24" t="s">
        <v>10629</v>
      </c>
    </row>
    <row r="276" spans="1:8">
      <c r="A276" s="24">
        <v>39</v>
      </c>
      <c r="B276" s="24" t="s">
        <v>10871</v>
      </c>
      <c r="C276" s="24" t="s">
        <v>373</v>
      </c>
      <c r="D276" s="24" t="s">
        <v>376</v>
      </c>
      <c r="E276" s="268">
        <v>0.5</v>
      </c>
      <c r="F276" s="24" t="s">
        <v>10759</v>
      </c>
      <c r="G276" s="24" t="s">
        <v>10760</v>
      </c>
      <c r="H276" s="24" t="s">
        <v>10614</v>
      </c>
    </row>
    <row r="277" spans="1:8" ht="25.5">
      <c r="A277" s="24">
        <v>40</v>
      </c>
      <c r="B277" s="24" t="s">
        <v>10929</v>
      </c>
      <c r="C277" s="24" t="s">
        <v>373</v>
      </c>
      <c r="D277" s="24" t="s">
        <v>376</v>
      </c>
      <c r="E277" s="268">
        <v>0.5</v>
      </c>
      <c r="F277" s="24" t="s">
        <v>10935</v>
      </c>
      <c r="G277" s="24" t="s">
        <v>10933</v>
      </c>
      <c r="H277" s="24" t="s">
        <v>10573</v>
      </c>
    </row>
    <row r="278" spans="1:8" ht="25.5">
      <c r="A278" s="24">
        <v>41</v>
      </c>
      <c r="B278" s="24" t="s">
        <v>10936</v>
      </c>
      <c r="C278" s="24" t="s">
        <v>373</v>
      </c>
      <c r="D278" s="24" t="s">
        <v>376</v>
      </c>
      <c r="E278" s="268">
        <v>182</v>
      </c>
      <c r="F278" s="24" t="s">
        <v>10937</v>
      </c>
      <c r="G278" s="24" t="s">
        <v>10279</v>
      </c>
      <c r="H278" s="24" t="s">
        <v>10861</v>
      </c>
    </row>
    <row r="279" spans="1:8" ht="25.5">
      <c r="A279" s="24">
        <v>42</v>
      </c>
      <c r="B279" s="24" t="s">
        <v>10938</v>
      </c>
      <c r="C279" s="24" t="s">
        <v>373</v>
      </c>
      <c r="D279" s="24" t="s">
        <v>376</v>
      </c>
      <c r="E279" s="268">
        <v>865</v>
      </c>
      <c r="F279" s="24" t="s">
        <v>10939</v>
      </c>
      <c r="G279" s="24" t="s">
        <v>10279</v>
      </c>
      <c r="H279" s="24" t="s">
        <v>10861</v>
      </c>
    </row>
    <row r="280" spans="1:8" ht="25.5">
      <c r="A280" s="24">
        <v>43</v>
      </c>
      <c r="B280" s="24" t="s">
        <v>10940</v>
      </c>
      <c r="C280" s="24" t="s">
        <v>373</v>
      </c>
      <c r="D280" s="24" t="s">
        <v>376</v>
      </c>
      <c r="E280" s="268">
        <v>57</v>
      </c>
      <c r="F280" s="24" t="s">
        <v>10941</v>
      </c>
      <c r="G280" s="24" t="s">
        <v>10279</v>
      </c>
      <c r="H280" s="24" t="s">
        <v>10942</v>
      </c>
    </row>
    <row r="281" spans="1:8" ht="25.5">
      <c r="A281" s="24">
        <v>44</v>
      </c>
      <c r="B281" s="24" t="s">
        <v>10881</v>
      </c>
      <c r="C281" s="24" t="s">
        <v>373</v>
      </c>
      <c r="D281" s="24" t="s">
        <v>376</v>
      </c>
      <c r="E281" s="268">
        <v>0.02</v>
      </c>
      <c r="F281" s="24" t="s">
        <v>10943</v>
      </c>
      <c r="G281" s="24" t="s">
        <v>10944</v>
      </c>
      <c r="H281" s="24" t="s">
        <v>10629</v>
      </c>
    </row>
    <row r="282" spans="1:8" ht="25.5">
      <c r="A282" s="24">
        <v>45</v>
      </c>
      <c r="B282" s="24" t="s">
        <v>10945</v>
      </c>
      <c r="C282" s="24" t="s">
        <v>373</v>
      </c>
      <c r="D282" s="24" t="s">
        <v>376</v>
      </c>
      <c r="E282" s="268">
        <v>0.15</v>
      </c>
      <c r="F282" s="24" t="s">
        <v>10946</v>
      </c>
      <c r="G282" s="24" t="s">
        <v>10947</v>
      </c>
      <c r="H282" s="24" t="s">
        <v>10573</v>
      </c>
    </row>
    <row r="283" spans="1:8" ht="38.25">
      <c r="A283" s="24">
        <v>46</v>
      </c>
      <c r="B283" s="24" t="s">
        <v>10871</v>
      </c>
      <c r="C283" s="24" t="s">
        <v>373</v>
      </c>
      <c r="D283" s="24" t="s">
        <v>376</v>
      </c>
      <c r="E283" s="268">
        <v>0.2</v>
      </c>
      <c r="F283" s="24" t="s">
        <v>10948</v>
      </c>
      <c r="G283" s="24" t="s">
        <v>10949</v>
      </c>
      <c r="H283" s="24" t="s">
        <v>10602</v>
      </c>
    </row>
    <row r="284" spans="1:8" ht="25.5">
      <c r="A284" s="24">
        <v>47</v>
      </c>
      <c r="B284" s="24" t="s">
        <v>10881</v>
      </c>
      <c r="C284" s="24" t="s">
        <v>373</v>
      </c>
      <c r="D284" s="24" t="s">
        <v>376</v>
      </c>
      <c r="E284" s="268">
        <v>0.05</v>
      </c>
      <c r="F284" s="24" t="s">
        <v>10950</v>
      </c>
      <c r="G284" s="24" t="s">
        <v>10949</v>
      </c>
      <c r="H284" s="24" t="s">
        <v>10602</v>
      </c>
    </row>
    <row r="285" spans="1:8" ht="25.5">
      <c r="A285" s="24">
        <v>48</v>
      </c>
      <c r="B285" s="24" t="s">
        <v>10951</v>
      </c>
      <c r="C285" s="24" t="s">
        <v>373</v>
      </c>
      <c r="D285" s="24" t="s">
        <v>376</v>
      </c>
      <c r="E285" s="268">
        <v>3.4</v>
      </c>
      <c r="F285" s="24" t="s">
        <v>10952</v>
      </c>
      <c r="G285" s="24" t="s">
        <v>10953</v>
      </c>
      <c r="H285" s="24" t="s">
        <v>10861</v>
      </c>
    </row>
    <row r="286" spans="1:8" ht="25.5">
      <c r="A286" s="24">
        <v>49</v>
      </c>
      <c r="B286" s="24" t="s">
        <v>10954</v>
      </c>
      <c r="C286" s="24" t="s">
        <v>373</v>
      </c>
      <c r="D286" s="24" t="s">
        <v>376</v>
      </c>
      <c r="E286" s="268">
        <v>11.9</v>
      </c>
      <c r="F286" s="24" t="s">
        <v>10955</v>
      </c>
      <c r="G286" s="24" t="s">
        <v>10956</v>
      </c>
      <c r="H286" s="24" t="s">
        <v>10393</v>
      </c>
    </row>
    <row r="287" spans="1:8" ht="25.5">
      <c r="A287" s="24">
        <v>50</v>
      </c>
      <c r="B287" s="24" t="s">
        <v>10881</v>
      </c>
      <c r="C287" s="24" t="s">
        <v>373</v>
      </c>
      <c r="D287" s="24" t="s">
        <v>376</v>
      </c>
      <c r="E287" s="268">
        <v>0.03</v>
      </c>
      <c r="F287" s="24" t="s">
        <v>10957</v>
      </c>
      <c r="G287" s="24" t="s">
        <v>10958</v>
      </c>
      <c r="H287" s="24" t="s">
        <v>10385</v>
      </c>
    </row>
    <row r="288" spans="1:8" ht="25.5">
      <c r="A288" s="24">
        <v>51</v>
      </c>
      <c r="B288" s="24" t="s">
        <v>10881</v>
      </c>
      <c r="C288" s="24" t="s">
        <v>373</v>
      </c>
      <c r="D288" s="24" t="s">
        <v>376</v>
      </c>
      <c r="E288" s="268">
        <v>0.02</v>
      </c>
      <c r="F288" s="24" t="s">
        <v>10959</v>
      </c>
      <c r="G288" s="24" t="s">
        <v>10960</v>
      </c>
      <c r="H288" s="24" t="s">
        <v>10919</v>
      </c>
    </row>
    <row r="289" spans="1:8" ht="25.5">
      <c r="A289" s="24">
        <v>52</v>
      </c>
      <c r="B289" s="24" t="s">
        <v>10961</v>
      </c>
      <c r="C289" s="24" t="s">
        <v>373</v>
      </c>
      <c r="D289" s="24" t="s">
        <v>376</v>
      </c>
      <c r="E289" s="268">
        <v>47</v>
      </c>
      <c r="F289" s="24" t="s">
        <v>10962</v>
      </c>
      <c r="G289" s="24" t="s">
        <v>10505</v>
      </c>
      <c r="H289" s="24" t="s">
        <v>10919</v>
      </c>
    </row>
    <row r="290" spans="1:8" ht="25.5">
      <c r="A290" s="24">
        <v>53</v>
      </c>
      <c r="B290" s="24" t="s">
        <v>4326</v>
      </c>
      <c r="C290" s="24" t="s">
        <v>373</v>
      </c>
      <c r="D290" s="24" t="s">
        <v>376</v>
      </c>
      <c r="E290" s="268">
        <v>1</v>
      </c>
      <c r="F290" s="24" t="s">
        <v>10789</v>
      </c>
      <c r="G290" s="24" t="s">
        <v>10963</v>
      </c>
      <c r="H290" s="24" t="s">
        <v>10629</v>
      </c>
    </row>
    <row r="291" spans="1:8" ht="25.5">
      <c r="A291" s="24">
        <v>54</v>
      </c>
      <c r="B291" s="24" t="s">
        <v>10964</v>
      </c>
      <c r="C291" s="24" t="s">
        <v>373</v>
      </c>
      <c r="D291" s="24" t="s">
        <v>376</v>
      </c>
      <c r="E291" s="268">
        <v>0.02</v>
      </c>
      <c r="F291" s="24" t="s">
        <v>10965</v>
      </c>
      <c r="G291" s="24" t="s">
        <v>10894</v>
      </c>
      <c r="H291" s="24" t="s">
        <v>10686</v>
      </c>
    </row>
    <row r="292" spans="1:8" ht="25.5">
      <c r="A292" s="24">
        <v>55</v>
      </c>
      <c r="B292" s="24" t="s">
        <v>10966</v>
      </c>
      <c r="C292" s="24" t="s">
        <v>373</v>
      </c>
      <c r="D292" s="24" t="s">
        <v>376</v>
      </c>
      <c r="E292" s="268">
        <v>0.04</v>
      </c>
      <c r="F292" s="24" t="s">
        <v>10967</v>
      </c>
      <c r="G292" s="24" t="s">
        <v>10628</v>
      </c>
      <c r="H292" s="24" t="s">
        <v>10861</v>
      </c>
    </row>
    <row r="293" spans="1:8" ht="25.5">
      <c r="A293" s="24">
        <v>56</v>
      </c>
      <c r="B293" s="24" t="s">
        <v>10968</v>
      </c>
      <c r="C293" s="24" t="s">
        <v>373</v>
      </c>
      <c r="D293" s="24" t="s">
        <v>376</v>
      </c>
      <c r="E293" s="268">
        <v>0.5</v>
      </c>
      <c r="F293" s="24" t="s">
        <v>10969</v>
      </c>
      <c r="G293" s="24" t="s">
        <v>10628</v>
      </c>
      <c r="H293" s="24" t="s">
        <v>10573</v>
      </c>
    </row>
    <row r="294" spans="1:8" ht="25.5">
      <c r="A294" s="24">
        <v>57</v>
      </c>
      <c r="B294" s="24" t="s">
        <v>10970</v>
      </c>
      <c r="C294" s="24" t="s">
        <v>373</v>
      </c>
      <c r="D294" s="24" t="s">
        <v>376</v>
      </c>
      <c r="E294" s="268">
        <v>5</v>
      </c>
      <c r="F294" s="24" t="s">
        <v>10971</v>
      </c>
      <c r="G294" s="24" t="s">
        <v>10346</v>
      </c>
      <c r="H294" s="24" t="s">
        <v>10573</v>
      </c>
    </row>
    <row r="295" spans="1:8" ht="38.25">
      <c r="A295" s="24">
        <v>58</v>
      </c>
      <c r="B295" s="24" t="s">
        <v>10929</v>
      </c>
      <c r="C295" s="24" t="s">
        <v>373</v>
      </c>
      <c r="D295" s="24" t="s">
        <v>376</v>
      </c>
      <c r="E295" s="268">
        <v>1.5</v>
      </c>
      <c r="F295" s="24" t="s">
        <v>10972</v>
      </c>
      <c r="G295" s="24" t="s">
        <v>10973</v>
      </c>
      <c r="H295" s="24" t="s">
        <v>10573</v>
      </c>
    </row>
    <row r="296" spans="1:8" ht="25.5">
      <c r="A296" s="24">
        <v>59</v>
      </c>
      <c r="B296" s="24" t="s">
        <v>10881</v>
      </c>
      <c r="C296" s="24" t="s">
        <v>373</v>
      </c>
      <c r="D296" s="24" t="s">
        <v>376</v>
      </c>
      <c r="E296" s="268">
        <v>0.02</v>
      </c>
      <c r="F296" s="24" t="s">
        <v>10974</v>
      </c>
      <c r="G296" s="24" t="s">
        <v>10975</v>
      </c>
      <c r="H296" s="24" t="s">
        <v>10861</v>
      </c>
    </row>
    <row r="297" spans="1:8" ht="38.25">
      <c r="A297" s="24">
        <v>60</v>
      </c>
      <c r="B297" s="24" t="s">
        <v>10881</v>
      </c>
      <c r="C297" s="24" t="s">
        <v>373</v>
      </c>
      <c r="D297" s="24" t="s">
        <v>376</v>
      </c>
      <c r="E297" s="268">
        <v>0.01</v>
      </c>
      <c r="F297" s="24" t="s">
        <v>10976</v>
      </c>
      <c r="G297" s="24" t="s">
        <v>10973</v>
      </c>
      <c r="H297" s="24" t="s">
        <v>10912</v>
      </c>
    </row>
    <row r="298" spans="1:8" ht="38.25">
      <c r="A298" s="24">
        <v>61</v>
      </c>
      <c r="B298" s="24" t="s">
        <v>10881</v>
      </c>
      <c r="C298" s="24" t="s">
        <v>373</v>
      </c>
      <c r="D298" s="24" t="s">
        <v>376</v>
      </c>
      <c r="E298" s="268">
        <v>0.01</v>
      </c>
      <c r="F298" s="24" t="s">
        <v>10977</v>
      </c>
      <c r="G298" s="24" t="s">
        <v>10973</v>
      </c>
      <c r="H298" s="24" t="s">
        <v>10912</v>
      </c>
    </row>
    <row r="299" spans="1:8" ht="25.5">
      <c r="A299" s="24">
        <v>62</v>
      </c>
      <c r="B299" s="24" t="s">
        <v>10881</v>
      </c>
      <c r="C299" s="24" t="s">
        <v>373</v>
      </c>
      <c r="D299" s="24" t="s">
        <v>376</v>
      </c>
      <c r="E299" s="268">
        <v>0.01</v>
      </c>
      <c r="F299" s="24" t="s">
        <v>10978</v>
      </c>
      <c r="G299" s="24" t="s">
        <v>10979</v>
      </c>
      <c r="H299" s="24" t="s">
        <v>10912</v>
      </c>
    </row>
    <row r="300" spans="1:8" ht="25.5">
      <c r="A300" s="24">
        <v>63</v>
      </c>
      <c r="B300" s="24" t="s">
        <v>10871</v>
      </c>
      <c r="C300" s="24" t="s">
        <v>373</v>
      </c>
      <c r="D300" s="24" t="s">
        <v>376</v>
      </c>
      <c r="E300" s="268">
        <v>0.02</v>
      </c>
      <c r="F300" s="24" t="s">
        <v>10976</v>
      </c>
      <c r="G300" s="24" t="s">
        <v>10980</v>
      </c>
      <c r="H300" s="24" t="s">
        <v>10912</v>
      </c>
    </row>
    <row r="301" spans="1:8" ht="25.5">
      <c r="A301" s="24">
        <v>64</v>
      </c>
      <c r="B301" s="24" t="s">
        <v>10871</v>
      </c>
      <c r="C301" s="24" t="s">
        <v>373</v>
      </c>
      <c r="D301" s="24" t="s">
        <v>376</v>
      </c>
      <c r="E301" s="268">
        <v>0.05</v>
      </c>
      <c r="F301" s="24" t="s">
        <v>10981</v>
      </c>
      <c r="G301" s="24" t="s">
        <v>10982</v>
      </c>
      <c r="H301" s="24" t="s">
        <v>10912</v>
      </c>
    </row>
    <row r="302" spans="1:8" ht="38.25">
      <c r="A302" s="24">
        <v>65</v>
      </c>
      <c r="B302" s="24" t="s">
        <v>10983</v>
      </c>
      <c r="C302" s="24" t="s">
        <v>373</v>
      </c>
      <c r="D302" s="24" t="s">
        <v>376</v>
      </c>
      <c r="E302" s="268">
        <v>0.02</v>
      </c>
      <c r="F302" s="24" t="s">
        <v>10984</v>
      </c>
      <c r="G302" s="24" t="s">
        <v>10973</v>
      </c>
      <c r="H302" s="24" t="s">
        <v>10912</v>
      </c>
    </row>
    <row r="303" spans="1:8" ht="25.5">
      <c r="A303" s="24">
        <v>66</v>
      </c>
      <c r="B303" s="24" t="s">
        <v>10871</v>
      </c>
      <c r="C303" s="24" t="s">
        <v>373</v>
      </c>
      <c r="D303" s="24" t="s">
        <v>376</v>
      </c>
      <c r="E303" s="268">
        <v>0.04</v>
      </c>
      <c r="F303" s="24" t="s">
        <v>10985</v>
      </c>
      <c r="G303" s="24" t="s">
        <v>10986</v>
      </c>
      <c r="H303" s="24" t="s">
        <v>10912</v>
      </c>
    </row>
    <row r="304" spans="1:8" ht="38.25">
      <c r="A304" s="24">
        <v>67</v>
      </c>
      <c r="B304" s="24" t="s">
        <v>10881</v>
      </c>
      <c r="C304" s="24" t="s">
        <v>373</v>
      </c>
      <c r="D304" s="24" t="s">
        <v>376</v>
      </c>
      <c r="E304" s="268">
        <v>0.01</v>
      </c>
      <c r="F304" s="24" t="s">
        <v>10987</v>
      </c>
      <c r="G304" s="24" t="s">
        <v>10973</v>
      </c>
      <c r="H304" s="24" t="s">
        <v>10919</v>
      </c>
    </row>
    <row r="305" spans="1:8" ht="25.5">
      <c r="A305" s="24">
        <v>68</v>
      </c>
      <c r="B305" s="24" t="s">
        <v>10871</v>
      </c>
      <c r="C305" s="24" t="s">
        <v>373</v>
      </c>
      <c r="D305" s="24" t="s">
        <v>376</v>
      </c>
      <c r="E305" s="268">
        <v>0.04</v>
      </c>
      <c r="F305" s="24" t="s">
        <v>10988</v>
      </c>
      <c r="G305" s="24" t="s">
        <v>10989</v>
      </c>
      <c r="H305" s="24" t="s">
        <v>10919</v>
      </c>
    </row>
    <row r="306" spans="1:8" ht="38.25">
      <c r="A306" s="24">
        <v>69</v>
      </c>
      <c r="B306" s="24" t="s">
        <v>10990</v>
      </c>
      <c r="C306" s="24" t="s">
        <v>373</v>
      </c>
      <c r="D306" s="24" t="s">
        <v>376</v>
      </c>
      <c r="E306" s="268">
        <v>4</v>
      </c>
      <c r="F306" s="24" t="s">
        <v>10991</v>
      </c>
      <c r="G306" s="24" t="s">
        <v>10992</v>
      </c>
      <c r="H306" s="24" t="s">
        <v>10919</v>
      </c>
    </row>
    <row r="307" spans="1:8" ht="25.5">
      <c r="A307" s="24">
        <v>70</v>
      </c>
      <c r="B307" s="24" t="s">
        <v>10929</v>
      </c>
      <c r="C307" s="24" t="s">
        <v>373</v>
      </c>
      <c r="D307" s="24" t="s">
        <v>376</v>
      </c>
      <c r="E307" s="268">
        <v>4.2</v>
      </c>
      <c r="F307" s="24" t="s">
        <v>10993</v>
      </c>
      <c r="G307" s="24" t="s">
        <v>10994</v>
      </c>
      <c r="H307" s="24" t="s">
        <v>10919</v>
      </c>
    </row>
    <row r="308" spans="1:8" ht="25.5">
      <c r="A308" s="24">
        <v>71</v>
      </c>
      <c r="B308" s="24" t="s">
        <v>10995</v>
      </c>
      <c r="C308" s="24" t="s">
        <v>373</v>
      </c>
      <c r="D308" s="24" t="s">
        <v>376</v>
      </c>
      <c r="E308" s="268">
        <v>1</v>
      </c>
      <c r="F308" s="24" t="s">
        <v>10996</v>
      </c>
      <c r="G308" s="24" t="s">
        <v>10992</v>
      </c>
      <c r="H308" s="24" t="s">
        <v>10919</v>
      </c>
    </row>
    <row r="309" spans="1:8" ht="25.5">
      <c r="A309" s="24">
        <v>72</v>
      </c>
      <c r="B309" s="24" t="s">
        <v>10997</v>
      </c>
      <c r="C309" s="24" t="s">
        <v>373</v>
      </c>
      <c r="D309" s="24" t="s">
        <v>376</v>
      </c>
      <c r="E309" s="268">
        <v>1.5</v>
      </c>
      <c r="F309" s="24" t="s">
        <v>10998</v>
      </c>
      <c r="G309" s="24" t="s">
        <v>10992</v>
      </c>
      <c r="H309" s="24" t="s">
        <v>10919</v>
      </c>
    </row>
    <row r="310" spans="1:8" ht="25.5">
      <c r="A310" s="24">
        <v>73</v>
      </c>
      <c r="B310" s="24" t="s">
        <v>10999</v>
      </c>
      <c r="C310" s="24" t="s">
        <v>373</v>
      </c>
      <c r="D310" s="24" t="s">
        <v>376</v>
      </c>
      <c r="E310" s="268">
        <v>1</v>
      </c>
      <c r="F310" s="24" t="s">
        <v>11000</v>
      </c>
      <c r="G310" s="24" t="s">
        <v>10992</v>
      </c>
      <c r="H310" s="24" t="s">
        <v>10919</v>
      </c>
    </row>
    <row r="311" spans="1:8" ht="38.25">
      <c r="A311" s="24">
        <v>74</v>
      </c>
      <c r="B311" s="24" t="s">
        <v>11001</v>
      </c>
      <c r="C311" s="24" t="s">
        <v>373</v>
      </c>
      <c r="D311" s="24" t="s">
        <v>376</v>
      </c>
      <c r="E311" s="268">
        <v>1.5</v>
      </c>
      <c r="F311" s="24" t="s">
        <v>11002</v>
      </c>
      <c r="G311" s="24" t="s">
        <v>11003</v>
      </c>
      <c r="H311" s="24" t="s">
        <v>10919</v>
      </c>
    </row>
    <row r="312" spans="1:8" ht="25.5">
      <c r="A312" s="24">
        <v>75</v>
      </c>
      <c r="B312" s="24" t="s">
        <v>10881</v>
      </c>
      <c r="C312" s="24" t="s">
        <v>373</v>
      </c>
      <c r="D312" s="24" t="s">
        <v>376</v>
      </c>
      <c r="E312" s="268">
        <v>0.01</v>
      </c>
      <c r="F312" s="24" t="s">
        <v>11004</v>
      </c>
      <c r="G312" s="24" t="s">
        <v>11005</v>
      </c>
      <c r="H312" s="24" t="s">
        <v>10629</v>
      </c>
    </row>
    <row r="313" spans="1:8" ht="38.25">
      <c r="A313" s="24">
        <v>76</v>
      </c>
      <c r="B313" s="24" t="s">
        <v>10881</v>
      </c>
      <c r="C313" s="24" t="s">
        <v>373</v>
      </c>
      <c r="D313" s="24" t="s">
        <v>376</v>
      </c>
      <c r="E313" s="268">
        <v>0.01</v>
      </c>
      <c r="F313" s="24" t="s">
        <v>11006</v>
      </c>
      <c r="G313" s="24" t="s">
        <v>10973</v>
      </c>
      <c r="H313" s="24" t="s">
        <v>11007</v>
      </c>
    </row>
    <row r="314" spans="1:8" ht="38.25">
      <c r="A314" s="24">
        <v>77</v>
      </c>
      <c r="B314" s="24" t="s">
        <v>10881</v>
      </c>
      <c r="C314" s="24" t="s">
        <v>373</v>
      </c>
      <c r="D314" s="24" t="s">
        <v>376</v>
      </c>
      <c r="E314" s="268">
        <v>0.02</v>
      </c>
      <c r="F314" s="24" t="s">
        <v>11008</v>
      </c>
      <c r="G314" s="24" t="s">
        <v>10973</v>
      </c>
      <c r="H314" s="24" t="s">
        <v>10629</v>
      </c>
    </row>
    <row r="315" spans="1:8" ht="38.25">
      <c r="A315" s="24">
        <v>78</v>
      </c>
      <c r="B315" s="24" t="s">
        <v>10881</v>
      </c>
      <c r="C315" s="24" t="s">
        <v>373</v>
      </c>
      <c r="D315" s="24" t="s">
        <v>376</v>
      </c>
      <c r="E315" s="268">
        <v>0.01</v>
      </c>
      <c r="F315" s="24" t="s">
        <v>11009</v>
      </c>
      <c r="G315" s="24" t="s">
        <v>10973</v>
      </c>
      <c r="H315" s="24" t="s">
        <v>10629</v>
      </c>
    </row>
    <row r="316" spans="1:8" ht="38.25">
      <c r="A316" s="24">
        <v>79</v>
      </c>
      <c r="B316" s="24" t="s">
        <v>10881</v>
      </c>
      <c r="C316" s="24" t="s">
        <v>373</v>
      </c>
      <c r="D316" s="24" t="s">
        <v>376</v>
      </c>
      <c r="E316" s="268">
        <v>0.01</v>
      </c>
      <c r="F316" s="24" t="s">
        <v>11010</v>
      </c>
      <c r="G316" s="24" t="s">
        <v>10973</v>
      </c>
      <c r="H316" s="24" t="s">
        <v>10573</v>
      </c>
    </row>
    <row r="317" spans="1:8" ht="38.25">
      <c r="A317" s="24">
        <v>80</v>
      </c>
      <c r="B317" s="24" t="s">
        <v>10881</v>
      </c>
      <c r="C317" s="24" t="s">
        <v>373</v>
      </c>
      <c r="D317" s="24" t="s">
        <v>376</v>
      </c>
      <c r="E317" s="268">
        <v>0.02</v>
      </c>
      <c r="F317" s="24" t="s">
        <v>11011</v>
      </c>
      <c r="G317" s="24" t="s">
        <v>10973</v>
      </c>
      <c r="H317" s="24" t="s">
        <v>10573</v>
      </c>
    </row>
    <row r="318" spans="1:8" ht="25.5">
      <c r="A318" s="24">
        <v>81</v>
      </c>
      <c r="B318" s="24" t="s">
        <v>11012</v>
      </c>
      <c r="C318" s="24" t="s">
        <v>373</v>
      </c>
      <c r="D318" s="24" t="s">
        <v>376</v>
      </c>
      <c r="E318" s="268">
        <v>13</v>
      </c>
      <c r="F318" s="24" t="s">
        <v>11013</v>
      </c>
      <c r="G318" s="24" t="s">
        <v>11014</v>
      </c>
      <c r="H318" s="24" t="s">
        <v>10912</v>
      </c>
    </row>
    <row r="319" spans="1:8" ht="38.25">
      <c r="A319" s="24">
        <v>82</v>
      </c>
      <c r="B319" s="24" t="s">
        <v>11015</v>
      </c>
      <c r="C319" s="24" t="s">
        <v>373</v>
      </c>
      <c r="D319" s="24" t="s">
        <v>376</v>
      </c>
      <c r="E319" s="268">
        <v>0.1</v>
      </c>
      <c r="F319" s="24" t="s">
        <v>11016</v>
      </c>
      <c r="G319" s="24" t="s">
        <v>11017</v>
      </c>
      <c r="H319" s="24" t="s">
        <v>10602</v>
      </c>
    </row>
    <row r="320" spans="1:8" ht="25.5">
      <c r="A320" s="24">
        <v>83</v>
      </c>
      <c r="B320" s="24" t="s">
        <v>10881</v>
      </c>
      <c r="C320" s="24" t="s">
        <v>373</v>
      </c>
      <c r="D320" s="24" t="s">
        <v>376</v>
      </c>
      <c r="E320" s="268">
        <v>0.05</v>
      </c>
      <c r="F320" s="24" t="s">
        <v>11018</v>
      </c>
      <c r="G320" s="24" t="s">
        <v>11019</v>
      </c>
      <c r="H320" s="24" t="s">
        <v>10554</v>
      </c>
    </row>
    <row r="321" spans="1:8" ht="25.5">
      <c r="A321" s="24">
        <v>84</v>
      </c>
      <c r="B321" s="24" t="s">
        <v>10881</v>
      </c>
      <c r="C321" s="24" t="s">
        <v>373</v>
      </c>
      <c r="D321" s="24" t="s">
        <v>376</v>
      </c>
      <c r="E321" s="268">
        <v>0.05</v>
      </c>
      <c r="F321" s="24" t="s">
        <v>11020</v>
      </c>
      <c r="G321" s="24" t="s">
        <v>11021</v>
      </c>
      <c r="H321" s="24" t="s">
        <v>10554</v>
      </c>
    </row>
    <row r="322" spans="1:8">
      <c r="A322" s="24">
        <v>85</v>
      </c>
      <c r="B322" s="24" t="s">
        <v>10871</v>
      </c>
      <c r="C322" s="24" t="s">
        <v>373</v>
      </c>
      <c r="D322" s="24" t="s">
        <v>376</v>
      </c>
      <c r="E322" s="268">
        <v>0.25</v>
      </c>
      <c r="F322" s="24" t="s">
        <v>11022</v>
      </c>
      <c r="G322" s="24" t="s">
        <v>11023</v>
      </c>
      <c r="H322" s="24" t="s">
        <v>10425</v>
      </c>
    </row>
    <row r="323" spans="1:8">
      <c r="A323" s="24">
        <v>86</v>
      </c>
      <c r="B323" s="24" t="s">
        <v>10881</v>
      </c>
      <c r="C323" s="24" t="s">
        <v>373</v>
      </c>
      <c r="D323" s="24" t="s">
        <v>376</v>
      </c>
      <c r="E323" s="268">
        <v>0.25</v>
      </c>
      <c r="F323" s="24" t="s">
        <v>11024</v>
      </c>
      <c r="G323" s="24" t="s">
        <v>11025</v>
      </c>
      <c r="H323" s="24" t="s">
        <v>10425</v>
      </c>
    </row>
    <row r="324" spans="1:8" ht="25.5">
      <c r="A324" s="24">
        <v>87</v>
      </c>
      <c r="B324" s="24" t="s">
        <v>10881</v>
      </c>
      <c r="C324" s="24" t="s">
        <v>373</v>
      </c>
      <c r="D324" s="24" t="s">
        <v>376</v>
      </c>
      <c r="E324" s="268">
        <v>0.3</v>
      </c>
      <c r="F324" s="24" t="s">
        <v>11026</v>
      </c>
      <c r="G324" s="24" t="s">
        <v>11027</v>
      </c>
      <c r="H324" s="24" t="s">
        <v>10425</v>
      </c>
    </row>
    <row r="325" spans="1:8" ht="25.5">
      <c r="A325" s="24">
        <v>88</v>
      </c>
      <c r="B325" s="24" t="s">
        <v>10881</v>
      </c>
      <c r="C325" s="24" t="s">
        <v>373</v>
      </c>
      <c r="D325" s="24" t="s">
        <v>376</v>
      </c>
      <c r="E325" s="268">
        <v>0.3</v>
      </c>
      <c r="F325" s="24" t="s">
        <v>11028</v>
      </c>
      <c r="G325" s="24" t="s">
        <v>11029</v>
      </c>
      <c r="H325" s="24" t="s">
        <v>10425</v>
      </c>
    </row>
    <row r="326" spans="1:8" ht="38.25">
      <c r="A326" s="24">
        <v>89</v>
      </c>
      <c r="B326" s="24" t="s">
        <v>10881</v>
      </c>
      <c r="C326" s="24" t="s">
        <v>373</v>
      </c>
      <c r="D326" s="24" t="s">
        <v>376</v>
      </c>
      <c r="E326" s="268">
        <v>0.02</v>
      </c>
      <c r="F326" s="24" t="s">
        <v>11030</v>
      </c>
      <c r="G326" s="24" t="s">
        <v>11031</v>
      </c>
      <c r="H326" s="24" t="s">
        <v>10854</v>
      </c>
    </row>
    <row r="327" spans="1:8" ht="25.5">
      <c r="A327" s="24">
        <v>90</v>
      </c>
      <c r="B327" s="24" t="s">
        <v>11032</v>
      </c>
      <c r="C327" s="24" t="s">
        <v>373</v>
      </c>
      <c r="D327" s="24" t="s">
        <v>376</v>
      </c>
      <c r="E327" s="268">
        <v>18.7</v>
      </c>
      <c r="F327" s="24" t="s">
        <v>10501</v>
      </c>
      <c r="G327" s="24" t="s">
        <v>11033</v>
      </c>
      <c r="H327" s="24" t="s">
        <v>10854</v>
      </c>
    </row>
    <row r="328" spans="1:8" ht="25.5">
      <c r="A328" s="24">
        <v>91</v>
      </c>
      <c r="B328" s="24" t="s">
        <v>11034</v>
      </c>
      <c r="C328" s="24" t="s">
        <v>373</v>
      </c>
      <c r="D328" s="24" t="s">
        <v>376</v>
      </c>
      <c r="E328" s="268">
        <v>10</v>
      </c>
      <c r="F328" s="24" t="s">
        <v>11035</v>
      </c>
      <c r="G328" s="24" t="s">
        <v>5294</v>
      </c>
      <c r="H328" s="24" t="s">
        <v>10919</v>
      </c>
    </row>
    <row r="329" spans="1:8" ht="25.5">
      <c r="A329" s="24">
        <v>92</v>
      </c>
      <c r="B329" s="24" t="s">
        <v>10881</v>
      </c>
      <c r="C329" s="24" t="s">
        <v>373</v>
      </c>
      <c r="D329" s="24" t="s">
        <v>376</v>
      </c>
      <c r="E329" s="268">
        <v>0.05</v>
      </c>
      <c r="F329" s="24" t="s">
        <v>11036</v>
      </c>
      <c r="G329" s="24" t="s">
        <v>10324</v>
      </c>
      <c r="H329" s="24" t="s">
        <v>10602</v>
      </c>
    </row>
    <row r="330" spans="1:8">
      <c r="A330" s="24">
        <v>93</v>
      </c>
      <c r="B330" s="24" t="s">
        <v>10871</v>
      </c>
      <c r="C330" s="24" t="s">
        <v>373</v>
      </c>
      <c r="D330" s="24" t="s">
        <v>376</v>
      </c>
      <c r="E330" s="268">
        <v>0.14000000000000001</v>
      </c>
      <c r="F330" s="24" t="s">
        <v>11037</v>
      </c>
      <c r="G330" s="24" t="s">
        <v>11038</v>
      </c>
      <c r="H330" s="24" t="s">
        <v>10489</v>
      </c>
    </row>
    <row r="331" spans="1:8">
      <c r="A331" s="24">
        <v>94</v>
      </c>
      <c r="B331" s="24" t="s">
        <v>11039</v>
      </c>
      <c r="C331" s="24" t="s">
        <v>373</v>
      </c>
      <c r="D331" s="24" t="s">
        <v>376</v>
      </c>
      <c r="E331" s="268">
        <v>3</v>
      </c>
      <c r="F331" s="24" t="s">
        <v>11040</v>
      </c>
      <c r="G331" s="24" t="s">
        <v>11041</v>
      </c>
      <c r="H331" s="24" t="s">
        <v>10425</v>
      </c>
    </row>
    <row r="332" spans="1:8" ht="38.25">
      <c r="A332" s="24">
        <v>95</v>
      </c>
      <c r="B332" s="24" t="s">
        <v>10881</v>
      </c>
      <c r="C332" s="24" t="s">
        <v>373</v>
      </c>
      <c r="D332" s="24" t="s">
        <v>376</v>
      </c>
      <c r="E332" s="268">
        <v>0.05</v>
      </c>
      <c r="F332" s="24" t="s">
        <v>11042</v>
      </c>
      <c r="G332" s="24" t="s">
        <v>10279</v>
      </c>
      <c r="H332" s="24" t="s">
        <v>10919</v>
      </c>
    </row>
    <row r="333" spans="1:8" ht="25.5">
      <c r="A333" s="24">
        <v>96</v>
      </c>
      <c r="B333" s="24" t="s">
        <v>10871</v>
      </c>
      <c r="C333" s="24" t="s">
        <v>373</v>
      </c>
      <c r="D333" s="24" t="s">
        <v>376</v>
      </c>
      <c r="E333" s="268">
        <v>0.1</v>
      </c>
      <c r="F333" s="24" t="s">
        <v>11043</v>
      </c>
      <c r="G333" s="24" t="s">
        <v>10279</v>
      </c>
      <c r="H333" s="24" t="s">
        <v>10554</v>
      </c>
    </row>
    <row r="334" spans="1:8" ht="38.25">
      <c r="A334" s="24">
        <v>97</v>
      </c>
      <c r="B334" s="24" t="s">
        <v>10881</v>
      </c>
      <c r="C334" s="24" t="s">
        <v>373</v>
      </c>
      <c r="D334" s="24" t="s">
        <v>376</v>
      </c>
      <c r="E334" s="268">
        <v>1.4999999999999999E-2</v>
      </c>
      <c r="F334" s="24" t="s">
        <v>11044</v>
      </c>
      <c r="G334" s="24" t="s">
        <v>11045</v>
      </c>
      <c r="H334" s="24" t="s">
        <v>10780</v>
      </c>
    </row>
    <row r="335" spans="1:8" ht="38.25">
      <c r="A335" s="24">
        <v>98</v>
      </c>
      <c r="B335" s="24" t="s">
        <v>10881</v>
      </c>
      <c r="C335" s="24" t="s">
        <v>373</v>
      </c>
      <c r="D335" s="24" t="s">
        <v>376</v>
      </c>
      <c r="E335" s="268">
        <v>0.04</v>
      </c>
      <c r="F335" s="24" t="s">
        <v>11046</v>
      </c>
      <c r="G335" s="24" t="s">
        <v>11047</v>
      </c>
      <c r="H335" s="24" t="s">
        <v>10780</v>
      </c>
    </row>
    <row r="336" spans="1:8" ht="25.5">
      <c r="A336" s="24">
        <v>99</v>
      </c>
      <c r="B336" s="24" t="s">
        <v>10929</v>
      </c>
      <c r="C336" s="24" t="s">
        <v>373</v>
      </c>
      <c r="D336" s="24" t="s">
        <v>376</v>
      </c>
      <c r="E336" s="268">
        <v>1</v>
      </c>
      <c r="F336" s="24" t="s">
        <v>11048</v>
      </c>
      <c r="G336" s="24" t="s">
        <v>11047</v>
      </c>
      <c r="H336" s="24" t="s">
        <v>10629</v>
      </c>
    </row>
    <row r="337" spans="1:8" ht="25.5">
      <c r="A337" s="24">
        <v>100</v>
      </c>
      <c r="B337" s="24" t="s">
        <v>10881</v>
      </c>
      <c r="C337" s="24" t="s">
        <v>373</v>
      </c>
      <c r="D337" s="24" t="s">
        <v>376</v>
      </c>
      <c r="E337" s="268">
        <v>0.02</v>
      </c>
      <c r="F337" s="24" t="s">
        <v>11049</v>
      </c>
      <c r="G337" s="24" t="s">
        <v>11050</v>
      </c>
      <c r="H337" s="24" t="s">
        <v>10573</v>
      </c>
    </row>
    <row r="338" spans="1:8">
      <c r="A338" s="24">
        <v>101</v>
      </c>
      <c r="B338" s="24" t="s">
        <v>11051</v>
      </c>
      <c r="C338" s="24" t="s">
        <v>373</v>
      </c>
      <c r="D338" s="24" t="s">
        <v>376</v>
      </c>
      <c r="E338" s="268">
        <v>1.3</v>
      </c>
      <c r="F338" s="24" t="s">
        <v>10890</v>
      </c>
      <c r="G338" s="24" t="s">
        <v>10891</v>
      </c>
      <c r="H338" s="24" t="s">
        <v>10373</v>
      </c>
    </row>
    <row r="339" spans="1:8">
      <c r="A339" s="24">
        <v>102</v>
      </c>
      <c r="B339" s="24" t="s">
        <v>11052</v>
      </c>
      <c r="C339" s="24" t="s">
        <v>373</v>
      </c>
      <c r="D339" s="24" t="s">
        <v>376</v>
      </c>
      <c r="E339" s="268">
        <v>1.8</v>
      </c>
      <c r="F339" s="24" t="s">
        <v>11053</v>
      </c>
      <c r="G339" s="24" t="s">
        <v>10534</v>
      </c>
      <c r="H339" s="24" t="s">
        <v>10373</v>
      </c>
    </row>
    <row r="340" spans="1:8">
      <c r="A340" s="24">
        <v>103</v>
      </c>
      <c r="B340" s="24" t="s">
        <v>11054</v>
      </c>
      <c r="C340" s="24" t="s">
        <v>373</v>
      </c>
      <c r="D340" s="24" t="s">
        <v>376</v>
      </c>
      <c r="E340" s="268">
        <v>0.01</v>
      </c>
      <c r="F340" s="24" t="s">
        <v>11055</v>
      </c>
      <c r="G340" s="24" t="s">
        <v>11056</v>
      </c>
      <c r="H340" s="24" t="s">
        <v>10373</v>
      </c>
    </row>
    <row r="341" spans="1:8">
      <c r="A341" s="24">
        <v>104</v>
      </c>
      <c r="B341" s="24" t="s">
        <v>11057</v>
      </c>
      <c r="C341" s="24" t="s">
        <v>373</v>
      </c>
      <c r="D341" s="24" t="s">
        <v>376</v>
      </c>
      <c r="E341" s="268">
        <v>0.03</v>
      </c>
      <c r="F341" s="24" t="s">
        <v>11058</v>
      </c>
      <c r="G341" s="24" t="s">
        <v>11059</v>
      </c>
      <c r="H341" s="24" t="s">
        <v>10373</v>
      </c>
    </row>
    <row r="342" spans="1:8" ht="25.5">
      <c r="A342" s="24">
        <v>105</v>
      </c>
      <c r="B342" s="24" t="s">
        <v>11060</v>
      </c>
      <c r="C342" s="24" t="s">
        <v>373</v>
      </c>
      <c r="D342" s="24" t="s">
        <v>376</v>
      </c>
      <c r="E342" s="268">
        <v>0.12</v>
      </c>
      <c r="F342" s="24" t="s">
        <v>11061</v>
      </c>
      <c r="G342" s="24" t="s">
        <v>10650</v>
      </c>
      <c r="H342" s="24" t="s">
        <v>10373</v>
      </c>
    </row>
    <row r="343" spans="1:8">
      <c r="A343" s="24">
        <v>106</v>
      </c>
      <c r="B343" s="24" t="s">
        <v>11062</v>
      </c>
      <c r="C343" s="24" t="s">
        <v>373</v>
      </c>
      <c r="D343" s="24" t="s">
        <v>376</v>
      </c>
      <c r="E343" s="268">
        <v>0.05</v>
      </c>
      <c r="F343" s="24" t="s">
        <v>11063</v>
      </c>
      <c r="G343" s="24" t="s">
        <v>11064</v>
      </c>
      <c r="H343" s="24" t="s">
        <v>10373</v>
      </c>
    </row>
    <row r="344" spans="1:8">
      <c r="A344" s="24">
        <v>107</v>
      </c>
      <c r="B344" s="24" t="s">
        <v>11065</v>
      </c>
      <c r="C344" s="24" t="s">
        <v>373</v>
      </c>
      <c r="D344" s="24" t="s">
        <v>376</v>
      </c>
      <c r="E344" s="268">
        <v>1.5</v>
      </c>
      <c r="F344" s="24" t="s">
        <v>11066</v>
      </c>
      <c r="G344" s="24" t="s">
        <v>11067</v>
      </c>
      <c r="H344" s="24" t="s">
        <v>10373</v>
      </c>
    </row>
    <row r="345" spans="1:8" ht="25.5">
      <c r="A345" s="24">
        <v>108</v>
      </c>
      <c r="B345" s="24" t="s">
        <v>22454</v>
      </c>
      <c r="C345" s="24" t="s">
        <v>373</v>
      </c>
      <c r="D345" s="24" t="s">
        <v>376</v>
      </c>
      <c r="E345" s="268">
        <v>0.1</v>
      </c>
      <c r="F345" s="24" t="s">
        <v>22455</v>
      </c>
      <c r="G345" s="24" t="s">
        <v>22456</v>
      </c>
      <c r="H345" s="24" t="s">
        <v>22448</v>
      </c>
    </row>
    <row r="346" spans="1:8">
      <c r="A346" s="327"/>
      <c r="B346" s="327" t="s">
        <v>377</v>
      </c>
      <c r="C346" s="327">
        <v>108</v>
      </c>
      <c r="D346" s="327"/>
      <c r="E346" s="458">
        <f>SUM(E238:E345)</f>
        <v>1563.0249999999992</v>
      </c>
      <c r="F346" s="327"/>
      <c r="G346" s="327"/>
      <c r="H346" s="327"/>
    </row>
    <row r="347" spans="1:8" ht="25.5">
      <c r="A347" s="24">
        <v>1</v>
      </c>
      <c r="B347" s="24" t="s">
        <v>11068</v>
      </c>
      <c r="C347" s="24" t="s">
        <v>373</v>
      </c>
      <c r="D347" s="24" t="s">
        <v>1707</v>
      </c>
      <c r="E347" s="268">
        <v>2.3199999999999998</v>
      </c>
      <c r="F347" s="24" t="s">
        <v>11069</v>
      </c>
      <c r="G347" s="24" t="s">
        <v>10891</v>
      </c>
      <c r="H347" s="24" t="s">
        <v>10373</v>
      </c>
    </row>
    <row r="348" spans="1:8" ht="25.5">
      <c r="A348" s="24">
        <v>2</v>
      </c>
      <c r="B348" s="24" t="s">
        <v>11070</v>
      </c>
      <c r="C348" s="24" t="s">
        <v>373</v>
      </c>
      <c r="D348" s="24" t="s">
        <v>1707</v>
      </c>
      <c r="E348" s="268">
        <v>5.0999999999999996</v>
      </c>
      <c r="F348" s="24" t="s">
        <v>11071</v>
      </c>
      <c r="G348" s="24" t="s">
        <v>10578</v>
      </c>
      <c r="H348" s="24" t="s">
        <v>10373</v>
      </c>
    </row>
    <row r="349" spans="1:8">
      <c r="A349" s="327"/>
      <c r="B349" s="327" t="s">
        <v>2141</v>
      </c>
      <c r="C349" s="327">
        <v>2</v>
      </c>
      <c r="D349" s="327"/>
      <c r="E349" s="458">
        <f>SUM(E347:E348)</f>
        <v>7.42</v>
      </c>
      <c r="F349" s="327"/>
      <c r="G349" s="327"/>
      <c r="H349" s="327"/>
    </row>
    <row r="350" spans="1:8" ht="25.5">
      <c r="A350" s="24">
        <v>1</v>
      </c>
      <c r="B350" s="24" t="s">
        <v>11072</v>
      </c>
      <c r="C350" s="24" t="s">
        <v>373</v>
      </c>
      <c r="D350" s="24" t="s">
        <v>378</v>
      </c>
      <c r="E350" s="268">
        <v>2</v>
      </c>
      <c r="F350" s="24" t="s">
        <v>11073</v>
      </c>
      <c r="G350" s="24" t="s">
        <v>11074</v>
      </c>
      <c r="H350" s="24" t="s">
        <v>10854</v>
      </c>
    </row>
    <row r="351" spans="1:8" ht="25.5">
      <c r="A351" s="24">
        <v>2</v>
      </c>
      <c r="B351" s="24" t="s">
        <v>11075</v>
      </c>
      <c r="C351" s="24" t="s">
        <v>373</v>
      </c>
      <c r="D351" s="24" t="s">
        <v>378</v>
      </c>
      <c r="E351" s="268">
        <v>0.2</v>
      </c>
      <c r="F351" s="24" t="s">
        <v>11076</v>
      </c>
      <c r="G351" s="24" t="s">
        <v>11077</v>
      </c>
      <c r="H351" s="24" t="s">
        <v>10861</v>
      </c>
    </row>
    <row r="352" spans="1:8" ht="25.5">
      <c r="A352" s="24">
        <v>3</v>
      </c>
      <c r="B352" s="24" t="s">
        <v>11078</v>
      </c>
      <c r="C352" s="24" t="s">
        <v>373</v>
      </c>
      <c r="D352" s="24" t="s">
        <v>378</v>
      </c>
      <c r="E352" s="268">
        <v>0.2</v>
      </c>
      <c r="F352" s="24" t="s">
        <v>11079</v>
      </c>
      <c r="G352" s="24" t="s">
        <v>11080</v>
      </c>
      <c r="H352" s="24" t="s">
        <v>10573</v>
      </c>
    </row>
    <row r="353" spans="1:8">
      <c r="A353" s="327"/>
      <c r="B353" s="327" t="s">
        <v>379</v>
      </c>
      <c r="C353" s="327">
        <v>3</v>
      </c>
      <c r="D353" s="327"/>
      <c r="E353" s="458">
        <f>SUM(E350:E352)</f>
        <v>2.4000000000000004</v>
      </c>
      <c r="F353" s="327"/>
      <c r="G353" s="327"/>
      <c r="H353" s="327"/>
    </row>
    <row r="354" spans="1:8" ht="25.5">
      <c r="A354" s="24">
        <v>1</v>
      </c>
      <c r="B354" s="24" t="s">
        <v>11081</v>
      </c>
      <c r="C354" s="24" t="s">
        <v>373</v>
      </c>
      <c r="D354" s="24" t="s">
        <v>380</v>
      </c>
      <c r="E354" s="268">
        <v>0.05</v>
      </c>
      <c r="F354" s="24" t="s">
        <v>11082</v>
      </c>
      <c r="G354" s="24" t="s">
        <v>11083</v>
      </c>
      <c r="H354" s="24" t="s">
        <v>10919</v>
      </c>
    </row>
    <row r="355" spans="1:8" ht="25.5">
      <c r="A355" s="24">
        <v>2</v>
      </c>
      <c r="B355" s="24" t="s">
        <v>11084</v>
      </c>
      <c r="C355" s="24" t="s">
        <v>373</v>
      </c>
      <c r="D355" s="24" t="s">
        <v>380</v>
      </c>
      <c r="E355" s="268">
        <v>0.5</v>
      </c>
      <c r="F355" s="24" t="s">
        <v>11085</v>
      </c>
      <c r="G355" s="24" t="s">
        <v>11086</v>
      </c>
      <c r="H355" s="24" t="s">
        <v>10919</v>
      </c>
    </row>
    <row r="356" spans="1:8" ht="38.25">
      <c r="A356" s="24">
        <v>3</v>
      </c>
      <c r="B356" s="24" t="s">
        <v>11087</v>
      </c>
      <c r="C356" s="24" t="s">
        <v>373</v>
      </c>
      <c r="D356" s="24" t="s">
        <v>380</v>
      </c>
      <c r="E356" s="268">
        <v>2</v>
      </c>
      <c r="F356" s="24" t="s">
        <v>11088</v>
      </c>
      <c r="G356" s="24" t="s">
        <v>11089</v>
      </c>
      <c r="H356" s="24" t="s">
        <v>10629</v>
      </c>
    </row>
    <row r="357" spans="1:8" ht="25.5">
      <c r="A357" s="24">
        <v>4</v>
      </c>
      <c r="B357" s="24" t="s">
        <v>11090</v>
      </c>
      <c r="C357" s="24" t="s">
        <v>373</v>
      </c>
      <c r="D357" s="24" t="s">
        <v>380</v>
      </c>
      <c r="E357" s="268">
        <v>5</v>
      </c>
      <c r="F357" s="24" t="s">
        <v>11091</v>
      </c>
      <c r="G357" s="24" t="s">
        <v>11092</v>
      </c>
      <c r="H357" s="24" t="s">
        <v>10573</v>
      </c>
    </row>
    <row r="358" spans="1:8">
      <c r="A358" s="24">
        <v>5</v>
      </c>
      <c r="B358" s="24" t="s">
        <v>11093</v>
      </c>
      <c r="C358" s="24" t="s">
        <v>373</v>
      </c>
      <c r="D358" s="24" t="s">
        <v>380</v>
      </c>
      <c r="E358" s="268">
        <v>22.9</v>
      </c>
      <c r="F358" s="24" t="s">
        <v>11094</v>
      </c>
      <c r="G358" s="24" t="s">
        <v>10610</v>
      </c>
      <c r="H358" s="24" t="s">
        <v>10489</v>
      </c>
    </row>
    <row r="359" spans="1:8" ht="25.5">
      <c r="A359" s="24">
        <v>6</v>
      </c>
      <c r="B359" s="24" t="s">
        <v>1150</v>
      </c>
      <c r="C359" s="24" t="s">
        <v>373</v>
      </c>
      <c r="D359" s="24" t="s">
        <v>380</v>
      </c>
      <c r="E359" s="268">
        <v>4.9000000000000004</v>
      </c>
      <c r="F359" s="24" t="s">
        <v>11095</v>
      </c>
      <c r="G359" s="24" t="s">
        <v>11096</v>
      </c>
      <c r="H359" s="24" t="s">
        <v>10861</v>
      </c>
    </row>
    <row r="360" spans="1:8" ht="38.25">
      <c r="A360" s="24">
        <v>7</v>
      </c>
      <c r="B360" s="24" t="s">
        <v>11097</v>
      </c>
      <c r="C360" s="24" t="s">
        <v>373</v>
      </c>
      <c r="D360" s="24" t="s">
        <v>380</v>
      </c>
      <c r="E360" s="268">
        <v>0.5</v>
      </c>
      <c r="F360" s="24" t="s">
        <v>11098</v>
      </c>
      <c r="G360" s="24" t="s">
        <v>10475</v>
      </c>
      <c r="H360" s="24" t="s">
        <v>10573</v>
      </c>
    </row>
    <row r="361" spans="1:8" ht="38.25">
      <c r="A361" s="24">
        <v>8</v>
      </c>
      <c r="B361" s="24" t="s">
        <v>11099</v>
      </c>
      <c r="C361" s="24" t="s">
        <v>373</v>
      </c>
      <c r="D361" s="24" t="s">
        <v>380</v>
      </c>
      <c r="E361" s="268">
        <v>5</v>
      </c>
      <c r="F361" s="24" t="s">
        <v>11100</v>
      </c>
      <c r="G361" s="24" t="s">
        <v>10949</v>
      </c>
      <c r="H361" s="24" t="s">
        <v>10861</v>
      </c>
    </row>
    <row r="362" spans="1:8" ht="25.5">
      <c r="A362" s="24">
        <v>9</v>
      </c>
      <c r="B362" s="24" t="s">
        <v>11101</v>
      </c>
      <c r="C362" s="24" t="s">
        <v>373</v>
      </c>
      <c r="D362" s="24" t="s">
        <v>380</v>
      </c>
      <c r="E362" s="268">
        <v>5</v>
      </c>
      <c r="F362" s="24" t="s">
        <v>11102</v>
      </c>
      <c r="G362" s="24" t="s">
        <v>10949</v>
      </c>
      <c r="H362" s="24" t="s">
        <v>10861</v>
      </c>
    </row>
    <row r="363" spans="1:8">
      <c r="A363" s="327"/>
      <c r="B363" s="327" t="s">
        <v>381</v>
      </c>
      <c r="C363" s="327">
        <v>9</v>
      </c>
      <c r="D363" s="327"/>
      <c r="E363" s="458">
        <f>SUM(E354:E362)</f>
        <v>45.85</v>
      </c>
      <c r="F363" s="327"/>
      <c r="G363" s="327"/>
      <c r="H363" s="327"/>
    </row>
    <row r="364" spans="1:8">
      <c r="A364" s="326"/>
      <c r="B364" s="326" t="s">
        <v>5733</v>
      </c>
      <c r="C364" s="326">
        <f>C363+C353+C349+C346+C237</f>
        <v>134</v>
      </c>
      <c r="D364" s="326"/>
      <c r="E364" s="456">
        <f>E363+E353+E349+E346+E237</f>
        <v>1733.2149999999992</v>
      </c>
      <c r="F364" s="326"/>
      <c r="G364" s="326"/>
      <c r="H364" s="326"/>
    </row>
    <row r="365" spans="1:8" ht="25.5">
      <c r="A365" s="24">
        <v>1</v>
      </c>
      <c r="B365" s="24" t="s">
        <v>10559</v>
      </c>
      <c r="C365" s="24" t="s">
        <v>2143</v>
      </c>
      <c r="D365" s="6"/>
      <c r="E365" s="268">
        <v>48</v>
      </c>
      <c r="F365" s="24" t="s">
        <v>11103</v>
      </c>
      <c r="G365" s="24" t="s">
        <v>10550</v>
      </c>
      <c r="H365" s="24" t="s">
        <v>10573</v>
      </c>
    </row>
    <row r="366" spans="1:8" ht="25.5">
      <c r="A366" s="24">
        <v>2</v>
      </c>
      <c r="B366" s="24" t="s">
        <v>11104</v>
      </c>
      <c r="C366" s="24" t="s">
        <v>2143</v>
      </c>
      <c r="D366" s="6"/>
      <c r="E366" s="268">
        <v>180</v>
      </c>
      <c r="F366" s="24" t="s">
        <v>11105</v>
      </c>
      <c r="G366" s="24" t="s">
        <v>10550</v>
      </c>
      <c r="H366" s="24" t="s">
        <v>10573</v>
      </c>
    </row>
    <row r="367" spans="1:8" ht="25.5">
      <c r="A367" s="24">
        <v>3</v>
      </c>
      <c r="B367" s="24" t="s">
        <v>10559</v>
      </c>
      <c r="C367" s="24" t="s">
        <v>2143</v>
      </c>
      <c r="D367" s="6"/>
      <c r="E367" s="268">
        <v>25</v>
      </c>
      <c r="F367" s="24" t="s">
        <v>11106</v>
      </c>
      <c r="G367" s="24" t="s">
        <v>10550</v>
      </c>
      <c r="H367" s="24" t="s">
        <v>10573</v>
      </c>
    </row>
    <row r="368" spans="1:8" ht="25.5">
      <c r="A368" s="24">
        <v>4</v>
      </c>
      <c r="B368" s="24" t="s">
        <v>11107</v>
      </c>
      <c r="C368" s="24" t="s">
        <v>2143</v>
      </c>
      <c r="D368" s="6"/>
      <c r="E368" s="268">
        <v>105</v>
      </c>
      <c r="F368" s="24" t="s">
        <v>11108</v>
      </c>
      <c r="G368" s="24" t="s">
        <v>10550</v>
      </c>
      <c r="H368" s="24" t="s">
        <v>10554</v>
      </c>
    </row>
    <row r="369" spans="1:8" ht="25.5">
      <c r="A369" s="24">
        <v>5</v>
      </c>
      <c r="B369" s="24" t="s">
        <v>10559</v>
      </c>
      <c r="C369" s="24" t="s">
        <v>2143</v>
      </c>
      <c r="D369" s="6"/>
      <c r="E369" s="268">
        <v>42</v>
      </c>
      <c r="F369" s="24" t="s">
        <v>11109</v>
      </c>
      <c r="G369" s="24" t="s">
        <v>10550</v>
      </c>
      <c r="H369" s="24" t="s">
        <v>10554</v>
      </c>
    </row>
    <row r="370" spans="1:8" ht="25.5">
      <c r="A370" s="24">
        <v>6</v>
      </c>
      <c r="B370" s="24" t="s">
        <v>11110</v>
      </c>
      <c r="C370" s="24" t="s">
        <v>2143</v>
      </c>
      <c r="D370" s="6"/>
      <c r="E370" s="268">
        <v>111</v>
      </c>
      <c r="F370" s="24" t="s">
        <v>11111</v>
      </c>
      <c r="G370" s="24" t="s">
        <v>10550</v>
      </c>
      <c r="H370" s="24" t="s">
        <v>10554</v>
      </c>
    </row>
    <row r="371" spans="1:8" ht="25.5">
      <c r="A371" s="24">
        <v>7</v>
      </c>
      <c r="B371" s="24" t="s">
        <v>11112</v>
      </c>
      <c r="C371" s="24" t="s">
        <v>2143</v>
      </c>
      <c r="D371" s="6"/>
      <c r="E371" s="268">
        <v>46</v>
      </c>
      <c r="F371" s="24" t="s">
        <v>11113</v>
      </c>
      <c r="G371" s="24" t="s">
        <v>10550</v>
      </c>
      <c r="H371" s="24" t="s">
        <v>10554</v>
      </c>
    </row>
    <row r="372" spans="1:8" ht="25.5">
      <c r="A372" s="24">
        <v>8</v>
      </c>
      <c r="B372" s="24" t="s">
        <v>11114</v>
      </c>
      <c r="C372" s="24" t="s">
        <v>2143</v>
      </c>
      <c r="D372" s="6"/>
      <c r="E372" s="268">
        <v>228</v>
      </c>
      <c r="F372" s="24" t="s">
        <v>11115</v>
      </c>
      <c r="G372" s="24" t="s">
        <v>10550</v>
      </c>
      <c r="H372" s="24" t="s">
        <v>10554</v>
      </c>
    </row>
    <row r="373" spans="1:8" ht="38.25">
      <c r="A373" s="24">
        <v>9</v>
      </c>
      <c r="B373" s="24" t="s">
        <v>11116</v>
      </c>
      <c r="C373" s="24" t="s">
        <v>2143</v>
      </c>
      <c r="D373" s="6"/>
      <c r="E373" s="268">
        <v>663</v>
      </c>
      <c r="F373" s="24" t="s">
        <v>11117</v>
      </c>
      <c r="G373" s="24" t="s">
        <v>10550</v>
      </c>
      <c r="H373" s="24" t="s">
        <v>10554</v>
      </c>
    </row>
    <row r="374" spans="1:8" ht="25.5">
      <c r="A374" s="24">
        <v>10</v>
      </c>
      <c r="B374" s="24" t="s">
        <v>11118</v>
      </c>
      <c r="C374" s="24" t="s">
        <v>2143</v>
      </c>
      <c r="D374" s="6"/>
      <c r="E374" s="268">
        <v>114</v>
      </c>
      <c r="F374" s="24" t="s">
        <v>11119</v>
      </c>
      <c r="G374" s="24" t="s">
        <v>10550</v>
      </c>
      <c r="H374" s="24" t="s">
        <v>10554</v>
      </c>
    </row>
    <row r="375" spans="1:8" ht="25.5">
      <c r="A375" s="24">
        <v>11</v>
      </c>
      <c r="B375" s="24" t="s">
        <v>11120</v>
      </c>
      <c r="C375" s="24" t="s">
        <v>2143</v>
      </c>
      <c r="D375" s="6"/>
      <c r="E375" s="268">
        <v>350.5</v>
      </c>
      <c r="F375" s="24" t="s">
        <v>11121</v>
      </c>
      <c r="G375" s="24" t="s">
        <v>10550</v>
      </c>
      <c r="H375" s="24" t="s">
        <v>10554</v>
      </c>
    </row>
    <row r="376" spans="1:8" ht="25.5">
      <c r="A376" s="24">
        <v>12</v>
      </c>
      <c r="B376" s="24" t="s">
        <v>11122</v>
      </c>
      <c r="C376" s="24" t="s">
        <v>2143</v>
      </c>
      <c r="D376" s="6"/>
      <c r="E376" s="268">
        <v>175</v>
      </c>
      <c r="F376" s="24" t="s">
        <v>11123</v>
      </c>
      <c r="G376" s="24" t="s">
        <v>10550</v>
      </c>
      <c r="H376" s="24" t="s">
        <v>10554</v>
      </c>
    </row>
    <row r="377" spans="1:8" ht="25.5">
      <c r="A377" s="24">
        <v>13</v>
      </c>
      <c r="B377" s="24" t="s">
        <v>11124</v>
      </c>
      <c r="C377" s="24" t="s">
        <v>2143</v>
      </c>
      <c r="D377" s="6"/>
      <c r="E377" s="268">
        <v>303.2</v>
      </c>
      <c r="F377" s="24" t="s">
        <v>11125</v>
      </c>
      <c r="G377" s="24" t="s">
        <v>10550</v>
      </c>
      <c r="H377" s="24" t="s">
        <v>10554</v>
      </c>
    </row>
    <row r="378" spans="1:8" ht="25.5">
      <c r="A378" s="24">
        <v>14</v>
      </c>
      <c r="B378" s="24" t="s">
        <v>11126</v>
      </c>
      <c r="C378" s="24" t="s">
        <v>2143</v>
      </c>
      <c r="D378" s="6"/>
      <c r="E378" s="268">
        <v>108</v>
      </c>
      <c r="F378" s="24" t="s">
        <v>11127</v>
      </c>
      <c r="G378" s="24" t="s">
        <v>10550</v>
      </c>
      <c r="H378" s="24" t="s">
        <v>10554</v>
      </c>
    </row>
    <row r="379" spans="1:8" ht="25.5">
      <c r="A379" s="24">
        <v>15</v>
      </c>
      <c r="B379" s="24" t="s">
        <v>11128</v>
      </c>
      <c r="C379" s="24" t="s">
        <v>2143</v>
      </c>
      <c r="D379" s="6"/>
      <c r="E379" s="268">
        <v>112</v>
      </c>
      <c r="F379" s="24" t="s">
        <v>11129</v>
      </c>
      <c r="G379" s="24" t="s">
        <v>10550</v>
      </c>
      <c r="H379" s="24" t="s">
        <v>10554</v>
      </c>
    </row>
    <row r="380" spans="1:8" ht="25.5">
      <c r="A380" s="24">
        <v>16</v>
      </c>
      <c r="B380" s="24" t="s">
        <v>11130</v>
      </c>
      <c r="C380" s="24" t="s">
        <v>2143</v>
      </c>
      <c r="D380" s="6"/>
      <c r="E380" s="268">
        <v>144.5</v>
      </c>
      <c r="F380" s="24" t="s">
        <v>11131</v>
      </c>
      <c r="G380" s="24" t="s">
        <v>10550</v>
      </c>
      <c r="H380" s="24" t="s">
        <v>10554</v>
      </c>
    </row>
    <row r="381" spans="1:8" ht="25.5">
      <c r="A381" s="24">
        <v>17</v>
      </c>
      <c r="B381" s="24" t="s">
        <v>11132</v>
      </c>
      <c r="C381" s="24" t="s">
        <v>2143</v>
      </c>
      <c r="D381" s="6"/>
      <c r="E381" s="268">
        <v>75</v>
      </c>
      <c r="F381" s="24" t="s">
        <v>11133</v>
      </c>
      <c r="G381" s="24" t="s">
        <v>10900</v>
      </c>
      <c r="H381" s="24" t="s">
        <v>10629</v>
      </c>
    </row>
    <row r="382" spans="1:8" ht="51">
      <c r="A382" s="24">
        <v>18</v>
      </c>
      <c r="B382" s="24" t="s">
        <v>11134</v>
      </c>
      <c r="C382" s="24" t="s">
        <v>2143</v>
      </c>
      <c r="D382" s="6"/>
      <c r="E382" s="268">
        <v>200</v>
      </c>
      <c r="F382" s="24" t="s">
        <v>11135</v>
      </c>
      <c r="G382" s="24" t="s">
        <v>11136</v>
      </c>
      <c r="H382" s="24" t="s">
        <v>10554</v>
      </c>
    </row>
    <row r="383" spans="1:8" ht="25.5">
      <c r="A383" s="24">
        <v>19</v>
      </c>
      <c r="B383" s="24" t="s">
        <v>11137</v>
      </c>
      <c r="C383" s="24" t="s">
        <v>2143</v>
      </c>
      <c r="D383" s="6"/>
      <c r="E383" s="268">
        <v>50</v>
      </c>
      <c r="F383" s="24" t="s">
        <v>11138</v>
      </c>
      <c r="G383" s="24" t="s">
        <v>11139</v>
      </c>
      <c r="H383" s="24" t="s">
        <v>10421</v>
      </c>
    </row>
    <row r="384" spans="1:8" ht="38.25">
      <c r="A384" s="24">
        <v>20</v>
      </c>
      <c r="B384" s="24" t="s">
        <v>11140</v>
      </c>
      <c r="C384" s="24" t="s">
        <v>2143</v>
      </c>
      <c r="D384" s="6"/>
      <c r="E384" s="268">
        <v>139</v>
      </c>
      <c r="F384" s="24" t="s">
        <v>11141</v>
      </c>
      <c r="G384" s="24" t="s">
        <v>10346</v>
      </c>
      <c r="H384" s="24" t="s">
        <v>10554</v>
      </c>
    </row>
    <row r="385" spans="1:8" ht="25.5">
      <c r="A385" s="24">
        <v>21</v>
      </c>
      <c r="B385" s="24" t="s">
        <v>11142</v>
      </c>
      <c r="C385" s="24" t="s">
        <v>2143</v>
      </c>
      <c r="D385" s="6"/>
      <c r="E385" s="268">
        <v>45</v>
      </c>
      <c r="F385" s="24" t="s">
        <v>11143</v>
      </c>
      <c r="G385" s="24" t="s">
        <v>10346</v>
      </c>
      <c r="H385" s="24" t="s">
        <v>10554</v>
      </c>
    </row>
    <row r="386" spans="1:8" ht="25.5">
      <c r="A386" s="24">
        <v>22</v>
      </c>
      <c r="B386" s="24" t="s">
        <v>11144</v>
      </c>
      <c r="C386" s="24" t="s">
        <v>2143</v>
      </c>
      <c r="D386" s="6"/>
      <c r="E386" s="268">
        <v>300</v>
      </c>
      <c r="F386" s="24" t="s">
        <v>11145</v>
      </c>
      <c r="G386" s="24" t="s">
        <v>10346</v>
      </c>
      <c r="H386" s="24" t="s">
        <v>10554</v>
      </c>
    </row>
    <row r="387" spans="1:8" ht="38.25">
      <c r="A387" s="24">
        <v>23</v>
      </c>
      <c r="B387" s="24" t="s">
        <v>11146</v>
      </c>
      <c r="C387" s="24" t="s">
        <v>2143</v>
      </c>
      <c r="D387" s="6"/>
      <c r="E387" s="268">
        <v>211</v>
      </c>
      <c r="F387" s="24" t="s">
        <v>11147</v>
      </c>
      <c r="G387" s="24" t="s">
        <v>10276</v>
      </c>
      <c r="H387" s="24" t="s">
        <v>10362</v>
      </c>
    </row>
    <row r="388" spans="1:8">
      <c r="A388" s="24">
        <v>24</v>
      </c>
      <c r="B388" s="24" t="s">
        <v>11148</v>
      </c>
      <c r="C388" s="24" t="s">
        <v>2143</v>
      </c>
      <c r="D388" s="6"/>
      <c r="E388" s="268">
        <v>135.80000000000001</v>
      </c>
      <c r="F388" s="24" t="s">
        <v>11149</v>
      </c>
      <c r="G388" s="24" t="s">
        <v>11150</v>
      </c>
      <c r="H388" s="24" t="s">
        <v>10489</v>
      </c>
    </row>
    <row r="389" spans="1:8" ht="38.25">
      <c r="A389" s="24">
        <v>25</v>
      </c>
      <c r="B389" s="24" t="s">
        <v>11151</v>
      </c>
      <c r="C389" s="24" t="s">
        <v>2143</v>
      </c>
      <c r="D389" s="6"/>
      <c r="E389" s="268">
        <v>52.8</v>
      </c>
      <c r="F389" s="24" t="s">
        <v>11152</v>
      </c>
      <c r="G389" s="24" t="s">
        <v>11153</v>
      </c>
      <c r="H389" s="24" t="s">
        <v>10385</v>
      </c>
    </row>
    <row r="390" spans="1:8" ht="25.5">
      <c r="A390" s="24">
        <v>26</v>
      </c>
      <c r="B390" s="24" t="s">
        <v>11154</v>
      </c>
      <c r="C390" s="24" t="s">
        <v>2143</v>
      </c>
      <c r="D390" s="6"/>
      <c r="E390" s="268">
        <v>149</v>
      </c>
      <c r="F390" s="24" t="s">
        <v>11155</v>
      </c>
      <c r="G390" s="24" t="s">
        <v>10279</v>
      </c>
      <c r="H390" s="24" t="s">
        <v>10385</v>
      </c>
    </row>
    <row r="391" spans="1:8" ht="25.5">
      <c r="A391" s="24">
        <v>27</v>
      </c>
      <c r="B391" s="24" t="s">
        <v>11156</v>
      </c>
      <c r="C391" s="24" t="s">
        <v>2143</v>
      </c>
      <c r="D391" s="6"/>
      <c r="E391" s="268">
        <v>156</v>
      </c>
      <c r="F391" s="24" t="s">
        <v>11157</v>
      </c>
      <c r="G391" s="24" t="s">
        <v>10279</v>
      </c>
      <c r="H391" s="24" t="s">
        <v>10385</v>
      </c>
    </row>
    <row r="392" spans="1:8" ht="25.5">
      <c r="A392" s="24">
        <v>28</v>
      </c>
      <c r="B392" s="24" t="s">
        <v>11158</v>
      </c>
      <c r="C392" s="24" t="s">
        <v>2143</v>
      </c>
      <c r="D392" s="6"/>
      <c r="E392" s="268">
        <v>117</v>
      </c>
      <c r="F392" s="24" t="s">
        <v>11159</v>
      </c>
      <c r="G392" s="24" t="s">
        <v>10279</v>
      </c>
      <c r="H392" s="24" t="s">
        <v>11160</v>
      </c>
    </row>
    <row r="393" spans="1:8" ht="25.5">
      <c r="A393" s="24">
        <v>29</v>
      </c>
      <c r="B393" s="24" t="s">
        <v>11161</v>
      </c>
      <c r="C393" s="24" t="s">
        <v>2143</v>
      </c>
      <c r="D393" s="6"/>
      <c r="E393" s="268">
        <v>325</v>
      </c>
      <c r="F393" s="24" t="s">
        <v>11162</v>
      </c>
      <c r="G393" s="24" t="s">
        <v>10505</v>
      </c>
      <c r="H393" s="24" t="s">
        <v>10573</v>
      </c>
    </row>
    <row r="394" spans="1:8" ht="38.25">
      <c r="A394" s="24">
        <v>30</v>
      </c>
      <c r="B394" s="24" t="s">
        <v>11163</v>
      </c>
      <c r="C394" s="24" t="s">
        <v>2143</v>
      </c>
      <c r="D394" s="6"/>
      <c r="E394" s="268">
        <v>562.20000000000005</v>
      </c>
      <c r="F394" s="24" t="s">
        <v>11164</v>
      </c>
      <c r="G394" s="24" t="s">
        <v>11165</v>
      </c>
      <c r="H394" s="24" t="s">
        <v>11166</v>
      </c>
    </row>
    <row r="395" spans="1:8" ht="25.5">
      <c r="A395" s="24">
        <v>31</v>
      </c>
      <c r="B395" s="24" t="s">
        <v>11167</v>
      </c>
      <c r="C395" s="24" t="s">
        <v>2143</v>
      </c>
      <c r="D395" s="6"/>
      <c r="E395" s="268">
        <v>258</v>
      </c>
      <c r="F395" s="24" t="s">
        <v>11168</v>
      </c>
      <c r="G395" s="24" t="s">
        <v>10628</v>
      </c>
      <c r="H395" s="24" t="s">
        <v>11169</v>
      </c>
    </row>
    <row r="396" spans="1:8">
      <c r="A396" s="24">
        <v>32</v>
      </c>
      <c r="B396" s="24" t="s">
        <v>10543</v>
      </c>
      <c r="C396" s="24" t="s">
        <v>2143</v>
      </c>
      <c r="D396" s="6"/>
      <c r="E396" s="268">
        <v>38.1</v>
      </c>
      <c r="F396" s="24" t="s">
        <v>11170</v>
      </c>
      <c r="G396" s="24" t="s">
        <v>11171</v>
      </c>
      <c r="H396" s="24" t="s">
        <v>10389</v>
      </c>
    </row>
    <row r="397" spans="1:8" ht="38.25">
      <c r="A397" s="24">
        <v>33</v>
      </c>
      <c r="B397" s="24" t="s">
        <v>1191</v>
      </c>
      <c r="C397" s="24" t="s">
        <v>2143</v>
      </c>
      <c r="D397" s="6"/>
      <c r="E397" s="268">
        <v>65.5</v>
      </c>
      <c r="F397" s="24" t="s">
        <v>11172</v>
      </c>
      <c r="G397" s="24" t="s">
        <v>11173</v>
      </c>
      <c r="H397" s="24" t="s">
        <v>10381</v>
      </c>
    </row>
    <row r="398" spans="1:8" ht="25.5">
      <c r="A398" s="24">
        <v>34</v>
      </c>
      <c r="B398" s="24" t="s">
        <v>11174</v>
      </c>
      <c r="C398" s="24" t="s">
        <v>2143</v>
      </c>
      <c r="D398" s="6"/>
      <c r="E398" s="268">
        <v>35.6</v>
      </c>
      <c r="F398" s="24" t="s">
        <v>11175</v>
      </c>
      <c r="G398" s="24" t="s">
        <v>10279</v>
      </c>
      <c r="H398" s="24" t="s">
        <v>10389</v>
      </c>
    </row>
    <row r="399" spans="1:8" ht="25.5">
      <c r="A399" s="24">
        <v>35</v>
      </c>
      <c r="B399" s="24" t="s">
        <v>11176</v>
      </c>
      <c r="C399" s="24" t="s">
        <v>2143</v>
      </c>
      <c r="D399" s="6"/>
      <c r="E399" s="268">
        <v>41</v>
      </c>
      <c r="F399" s="24" t="s">
        <v>11177</v>
      </c>
      <c r="G399" s="24" t="s">
        <v>10279</v>
      </c>
      <c r="H399" s="24" t="s">
        <v>10554</v>
      </c>
    </row>
    <row r="400" spans="1:8" ht="38.25">
      <c r="A400" s="24">
        <v>36</v>
      </c>
      <c r="B400" s="24" t="s">
        <v>11178</v>
      </c>
      <c r="C400" s="24" t="s">
        <v>2143</v>
      </c>
      <c r="D400" s="6"/>
      <c r="E400" s="268">
        <v>38</v>
      </c>
      <c r="F400" s="24" t="s">
        <v>11179</v>
      </c>
      <c r="G400" s="24" t="s">
        <v>10279</v>
      </c>
      <c r="H400" s="24" t="s">
        <v>10554</v>
      </c>
    </row>
    <row r="401" spans="1:8" ht="25.5">
      <c r="A401" s="24">
        <v>37</v>
      </c>
      <c r="B401" s="24" t="s">
        <v>11180</v>
      </c>
      <c r="C401" s="24" t="s">
        <v>2143</v>
      </c>
      <c r="D401" s="6"/>
      <c r="E401" s="268">
        <v>53</v>
      </c>
      <c r="F401" s="24" t="s">
        <v>11181</v>
      </c>
      <c r="G401" s="24" t="s">
        <v>10279</v>
      </c>
      <c r="H401" s="24" t="s">
        <v>10554</v>
      </c>
    </row>
    <row r="402" spans="1:8" ht="25.5">
      <c r="A402" s="24">
        <v>38</v>
      </c>
      <c r="B402" s="24" t="s">
        <v>11182</v>
      </c>
      <c r="C402" s="24" t="s">
        <v>2143</v>
      </c>
      <c r="D402" s="6"/>
      <c r="E402" s="268">
        <v>39</v>
      </c>
      <c r="F402" s="24" t="s">
        <v>11183</v>
      </c>
      <c r="G402" s="24" t="s">
        <v>10279</v>
      </c>
      <c r="H402" s="24" t="s">
        <v>10554</v>
      </c>
    </row>
    <row r="403" spans="1:8" ht="25.5">
      <c r="A403" s="24">
        <v>39</v>
      </c>
      <c r="B403" s="24" t="s">
        <v>11184</v>
      </c>
      <c r="C403" s="24" t="s">
        <v>2143</v>
      </c>
      <c r="D403" s="6"/>
      <c r="E403" s="268">
        <v>41</v>
      </c>
      <c r="F403" s="24" t="s">
        <v>11185</v>
      </c>
      <c r="G403" s="24" t="s">
        <v>10279</v>
      </c>
      <c r="H403" s="24" t="s">
        <v>10554</v>
      </c>
    </row>
    <row r="404" spans="1:8" ht="25.5">
      <c r="A404" s="24">
        <v>40</v>
      </c>
      <c r="B404" s="24" t="s">
        <v>11186</v>
      </c>
      <c r="C404" s="24" t="s">
        <v>2143</v>
      </c>
      <c r="D404" s="6"/>
      <c r="E404" s="268">
        <v>76</v>
      </c>
      <c r="F404" s="24" t="s">
        <v>11187</v>
      </c>
      <c r="G404" s="24" t="s">
        <v>10279</v>
      </c>
      <c r="H404" s="24" t="s">
        <v>10554</v>
      </c>
    </row>
    <row r="405" spans="1:8" ht="25.5">
      <c r="A405" s="24">
        <v>41</v>
      </c>
      <c r="B405" s="24" t="s">
        <v>11188</v>
      </c>
      <c r="C405" s="24" t="s">
        <v>2143</v>
      </c>
      <c r="D405" s="6"/>
      <c r="E405" s="268">
        <v>76</v>
      </c>
      <c r="F405" s="24" t="s">
        <v>11189</v>
      </c>
      <c r="G405" s="24" t="s">
        <v>10279</v>
      </c>
      <c r="H405" s="24" t="s">
        <v>10421</v>
      </c>
    </row>
    <row r="406" spans="1:8" ht="25.5">
      <c r="A406" s="24">
        <v>42</v>
      </c>
      <c r="B406" s="24" t="s">
        <v>11190</v>
      </c>
      <c r="C406" s="24" t="s">
        <v>2143</v>
      </c>
      <c r="D406" s="6"/>
      <c r="E406" s="268">
        <v>23</v>
      </c>
      <c r="F406" s="24" t="s">
        <v>11191</v>
      </c>
      <c r="G406" s="24" t="s">
        <v>10279</v>
      </c>
      <c r="H406" s="24" t="s">
        <v>10421</v>
      </c>
    </row>
    <row r="407" spans="1:8" ht="25.5">
      <c r="A407" s="24">
        <v>43</v>
      </c>
      <c r="B407" s="24" t="s">
        <v>11192</v>
      </c>
      <c r="C407" s="24" t="s">
        <v>2143</v>
      </c>
      <c r="D407" s="6"/>
      <c r="E407" s="268">
        <v>38</v>
      </c>
      <c r="F407" s="24" t="s">
        <v>11193</v>
      </c>
      <c r="G407" s="24" t="s">
        <v>10279</v>
      </c>
      <c r="H407" s="24" t="s">
        <v>10421</v>
      </c>
    </row>
    <row r="408" spans="1:8" ht="25.5">
      <c r="A408" s="24">
        <v>44</v>
      </c>
      <c r="B408" s="24" t="s">
        <v>11194</v>
      </c>
      <c r="C408" s="24" t="s">
        <v>2143</v>
      </c>
      <c r="D408" s="6"/>
      <c r="E408" s="268">
        <v>162</v>
      </c>
      <c r="F408" s="24" t="s">
        <v>11195</v>
      </c>
      <c r="G408" s="24" t="s">
        <v>10279</v>
      </c>
      <c r="H408" s="24" t="s">
        <v>10421</v>
      </c>
    </row>
    <row r="409" spans="1:8" ht="25.5">
      <c r="A409" s="24">
        <v>45</v>
      </c>
      <c r="B409" s="24" t="s">
        <v>11196</v>
      </c>
      <c r="C409" s="24" t="s">
        <v>2143</v>
      </c>
      <c r="D409" s="6"/>
      <c r="E409" s="268">
        <v>40</v>
      </c>
      <c r="F409" s="24" t="s">
        <v>11197</v>
      </c>
      <c r="G409" s="24" t="s">
        <v>10279</v>
      </c>
      <c r="H409" s="24" t="s">
        <v>10421</v>
      </c>
    </row>
    <row r="410" spans="1:8" ht="25.5">
      <c r="A410" s="24">
        <v>46</v>
      </c>
      <c r="B410" s="24" t="s">
        <v>11198</v>
      </c>
      <c r="C410" s="24" t="s">
        <v>2143</v>
      </c>
      <c r="D410" s="6"/>
      <c r="E410" s="268">
        <v>125</v>
      </c>
      <c r="F410" s="24" t="s">
        <v>11199</v>
      </c>
      <c r="G410" s="24" t="s">
        <v>10279</v>
      </c>
      <c r="H410" s="24" t="s">
        <v>10421</v>
      </c>
    </row>
    <row r="411" spans="1:8" ht="38.25">
      <c r="A411" s="24">
        <v>47</v>
      </c>
      <c r="B411" s="24" t="s">
        <v>11200</v>
      </c>
      <c r="C411" s="24" t="s">
        <v>2143</v>
      </c>
      <c r="D411" s="6"/>
      <c r="E411" s="268">
        <v>619</v>
      </c>
      <c r="F411" s="24" t="s">
        <v>11201</v>
      </c>
      <c r="G411" s="24" t="s">
        <v>10505</v>
      </c>
      <c r="H411" s="24" t="s">
        <v>11202</v>
      </c>
    </row>
    <row r="412" spans="1:8" ht="38.25">
      <c r="A412" s="24">
        <v>48</v>
      </c>
      <c r="B412" s="24" t="s">
        <v>11203</v>
      </c>
      <c r="C412" s="24" t="s">
        <v>2143</v>
      </c>
      <c r="D412" s="6"/>
      <c r="E412" s="268">
        <v>75</v>
      </c>
      <c r="F412" s="24" t="s">
        <v>11204</v>
      </c>
      <c r="G412" s="24" t="s">
        <v>10949</v>
      </c>
      <c r="H412" s="24" t="s">
        <v>10629</v>
      </c>
    </row>
    <row r="413" spans="1:8">
      <c r="A413" s="326"/>
      <c r="B413" s="326" t="s">
        <v>395</v>
      </c>
      <c r="C413" s="326">
        <v>48</v>
      </c>
      <c r="D413" s="326"/>
      <c r="E413" s="456">
        <f>SUM(E365:E412)</f>
        <v>7116.2000000000007</v>
      </c>
      <c r="F413" s="326"/>
      <c r="G413" s="326"/>
      <c r="H413" s="326"/>
    </row>
    <row r="414" spans="1:8" ht="51">
      <c r="A414" s="24">
        <v>1</v>
      </c>
      <c r="B414" s="24" t="s">
        <v>11205</v>
      </c>
      <c r="C414" s="24" t="s">
        <v>393</v>
      </c>
      <c r="D414" s="6"/>
      <c r="E414" s="268">
        <v>7.6364999999999998</v>
      </c>
      <c r="F414" s="24" t="s">
        <v>11206</v>
      </c>
      <c r="G414" s="24" t="s">
        <v>11207</v>
      </c>
      <c r="H414" s="24" t="s">
        <v>10373</v>
      </c>
    </row>
    <row r="415" spans="1:8" ht="25.5">
      <c r="A415" s="326"/>
      <c r="B415" s="326" t="s">
        <v>6928</v>
      </c>
      <c r="C415" s="326">
        <v>1</v>
      </c>
      <c r="D415" s="326"/>
      <c r="E415" s="456">
        <f>SUM(E414)</f>
        <v>7.6364999999999998</v>
      </c>
      <c r="F415" s="326"/>
      <c r="G415" s="326"/>
      <c r="H415" s="326"/>
    </row>
    <row r="416" spans="1:8" ht="38.25">
      <c r="A416" s="24">
        <v>1</v>
      </c>
      <c r="B416" s="24" t="s">
        <v>11208</v>
      </c>
      <c r="C416" s="24" t="s">
        <v>7866</v>
      </c>
      <c r="D416" s="6"/>
      <c r="E416" s="268">
        <v>27.4</v>
      </c>
      <c r="F416" s="24" t="s">
        <v>11209</v>
      </c>
      <c r="G416" s="24" t="s">
        <v>11210</v>
      </c>
      <c r="H416" s="24" t="s">
        <v>11211</v>
      </c>
    </row>
    <row r="417" spans="1:9" ht="38.25">
      <c r="A417" s="24">
        <v>2</v>
      </c>
      <c r="B417" s="24" t="s">
        <v>11212</v>
      </c>
      <c r="C417" s="24" t="s">
        <v>7866</v>
      </c>
      <c r="D417" s="6"/>
      <c r="E417" s="268">
        <v>40.19</v>
      </c>
      <c r="F417" s="24" t="s">
        <v>11213</v>
      </c>
      <c r="G417" s="24" t="s">
        <v>11214</v>
      </c>
      <c r="H417" s="24" t="s">
        <v>11215</v>
      </c>
    </row>
    <row r="418" spans="1:9" ht="25.5">
      <c r="A418" s="24">
        <v>3</v>
      </c>
      <c r="B418" s="24" t="s">
        <v>11216</v>
      </c>
      <c r="C418" s="24" t="s">
        <v>7866</v>
      </c>
      <c r="D418" s="6"/>
      <c r="E418" s="268">
        <v>32</v>
      </c>
      <c r="F418" s="24" t="s">
        <v>11217</v>
      </c>
      <c r="G418" s="24" t="s">
        <v>11218</v>
      </c>
      <c r="H418" s="24" t="s">
        <v>10942</v>
      </c>
    </row>
    <row r="419" spans="1:9" ht="25.5">
      <c r="A419" s="24">
        <v>4</v>
      </c>
      <c r="B419" s="24" t="s">
        <v>11219</v>
      </c>
      <c r="C419" s="24" t="s">
        <v>7866</v>
      </c>
      <c r="D419" s="6"/>
      <c r="E419" s="268">
        <v>1.5</v>
      </c>
      <c r="F419" s="24" t="s">
        <v>11220</v>
      </c>
      <c r="G419" s="24" t="s">
        <v>11221</v>
      </c>
      <c r="H419" s="24" t="s">
        <v>10629</v>
      </c>
    </row>
    <row r="420" spans="1:9" ht="25.5">
      <c r="A420" s="24">
        <v>5</v>
      </c>
      <c r="B420" s="24" t="s">
        <v>11222</v>
      </c>
      <c r="C420" s="24" t="s">
        <v>7866</v>
      </c>
      <c r="D420" s="6"/>
      <c r="E420" s="268">
        <v>7</v>
      </c>
      <c r="F420" s="24" t="s">
        <v>11223</v>
      </c>
      <c r="G420" s="24" t="s">
        <v>11224</v>
      </c>
      <c r="H420" s="24" t="s">
        <v>10912</v>
      </c>
    </row>
    <row r="421" spans="1:9" ht="38.25">
      <c r="A421" s="24">
        <v>6</v>
      </c>
      <c r="B421" s="24" t="s">
        <v>11225</v>
      </c>
      <c r="C421" s="24" t="s">
        <v>7866</v>
      </c>
      <c r="D421" s="6"/>
      <c r="E421" s="268">
        <v>16.899999999999999</v>
      </c>
      <c r="F421" s="24" t="s">
        <v>11226</v>
      </c>
      <c r="G421" s="24" t="s">
        <v>11227</v>
      </c>
      <c r="H421" s="24" t="s">
        <v>11228</v>
      </c>
    </row>
    <row r="422" spans="1:9" ht="25.5">
      <c r="A422" s="24">
        <v>7</v>
      </c>
      <c r="B422" s="24" t="s">
        <v>11229</v>
      </c>
      <c r="C422" s="24" t="s">
        <v>7866</v>
      </c>
      <c r="D422" s="6"/>
      <c r="E422" s="268">
        <v>6</v>
      </c>
      <c r="F422" s="24" t="s">
        <v>11230</v>
      </c>
      <c r="G422" s="24" t="s">
        <v>10992</v>
      </c>
      <c r="H422" s="24" t="s">
        <v>10854</v>
      </c>
    </row>
    <row r="423" spans="1:9" ht="25.5">
      <c r="A423" s="24">
        <v>8</v>
      </c>
      <c r="B423" s="24" t="s">
        <v>11231</v>
      </c>
      <c r="C423" s="24" t="s">
        <v>7866</v>
      </c>
      <c r="D423" s="6"/>
      <c r="E423" s="268">
        <v>30.9</v>
      </c>
      <c r="F423" s="24" t="s">
        <v>11232</v>
      </c>
      <c r="G423" s="24" t="s">
        <v>11233</v>
      </c>
      <c r="H423" s="24" t="s">
        <v>10919</v>
      </c>
    </row>
    <row r="424" spans="1:9" ht="25.5">
      <c r="A424" s="24">
        <v>9</v>
      </c>
      <c r="B424" s="24" t="s">
        <v>11234</v>
      </c>
      <c r="C424" s="24" t="s">
        <v>7866</v>
      </c>
      <c r="D424" s="6"/>
      <c r="E424" s="268">
        <v>5</v>
      </c>
      <c r="F424" s="24" t="s">
        <v>11235</v>
      </c>
      <c r="G424" s="24" t="s">
        <v>10992</v>
      </c>
      <c r="H424" s="24" t="s">
        <v>10919</v>
      </c>
    </row>
    <row r="425" spans="1:9" ht="38.25">
      <c r="A425" s="24">
        <v>10</v>
      </c>
      <c r="B425" s="24" t="s">
        <v>11236</v>
      </c>
      <c r="C425" s="24" t="s">
        <v>7866</v>
      </c>
      <c r="D425" s="6"/>
      <c r="E425" s="268">
        <v>5.25</v>
      </c>
      <c r="F425" s="24" t="s">
        <v>11237</v>
      </c>
      <c r="G425" s="24" t="s">
        <v>11238</v>
      </c>
      <c r="H425" s="24" t="s">
        <v>10854</v>
      </c>
    </row>
    <row r="426" spans="1:9" ht="25.5">
      <c r="A426" s="24">
        <v>11</v>
      </c>
      <c r="B426" s="24" t="s">
        <v>11239</v>
      </c>
      <c r="C426" s="24" t="s">
        <v>7866</v>
      </c>
      <c r="D426" s="6"/>
      <c r="E426" s="268">
        <v>2</v>
      </c>
      <c r="F426" s="24" t="s">
        <v>11240</v>
      </c>
      <c r="G426" s="24" t="s">
        <v>11241</v>
      </c>
      <c r="H426" s="24" t="s">
        <v>10912</v>
      </c>
    </row>
    <row r="427" spans="1:9" ht="25.5">
      <c r="A427" s="24">
        <v>12</v>
      </c>
      <c r="B427" s="24" t="s">
        <v>11242</v>
      </c>
      <c r="C427" s="24" t="s">
        <v>7866</v>
      </c>
      <c r="D427" s="6"/>
      <c r="E427" s="268">
        <v>3</v>
      </c>
      <c r="F427" s="24" t="s">
        <v>11243</v>
      </c>
      <c r="G427" s="24" t="s">
        <v>10992</v>
      </c>
      <c r="H427" s="24" t="s">
        <v>10854</v>
      </c>
    </row>
    <row r="428" spans="1:9" ht="25.5">
      <c r="A428" s="24">
        <v>13</v>
      </c>
      <c r="B428" s="24" t="s">
        <v>11244</v>
      </c>
      <c r="C428" s="24" t="s">
        <v>7866</v>
      </c>
      <c r="D428" s="6"/>
      <c r="E428" s="268">
        <v>2.5</v>
      </c>
      <c r="F428" s="24" t="s">
        <v>11245</v>
      </c>
      <c r="G428" s="24" t="s">
        <v>11246</v>
      </c>
      <c r="H428" s="24" t="s">
        <v>10854</v>
      </c>
    </row>
    <row r="429" spans="1:9" ht="51">
      <c r="A429" s="24">
        <v>14</v>
      </c>
      <c r="B429" s="24" t="s">
        <v>11247</v>
      </c>
      <c r="C429" s="24" t="s">
        <v>7866</v>
      </c>
      <c r="D429" s="6"/>
      <c r="E429" s="268">
        <v>12</v>
      </c>
      <c r="F429" s="24" t="s">
        <v>11248</v>
      </c>
      <c r="G429" s="24" t="s">
        <v>11249</v>
      </c>
      <c r="H429" s="24" t="s">
        <v>10942</v>
      </c>
    </row>
    <row r="430" spans="1:9" ht="25.5">
      <c r="A430" s="326"/>
      <c r="B430" s="326" t="s">
        <v>11260</v>
      </c>
      <c r="C430" s="456">
        <v>14</v>
      </c>
      <c r="D430" s="326"/>
      <c r="E430" s="456">
        <f>SUM(E416:E429)</f>
        <v>191.64000000000001</v>
      </c>
      <c r="F430" s="326"/>
      <c r="G430" s="326"/>
      <c r="H430" s="326"/>
    </row>
    <row r="431" spans="1:9" ht="25.5">
      <c r="A431" s="329"/>
      <c r="B431" s="329" t="s">
        <v>11261</v>
      </c>
      <c r="C431" s="460">
        <f>C430+C415+C413+C364+C224+C57</f>
        <v>358</v>
      </c>
      <c r="D431" s="329"/>
      <c r="E431" s="460">
        <f>E430+E415+E413+E364+E224+E57</f>
        <v>100260.0215</v>
      </c>
      <c r="F431" s="329"/>
      <c r="G431" s="329"/>
      <c r="H431" s="329"/>
    </row>
    <row r="432" spans="1:9" s="513" customFormat="1" ht="15.75">
      <c r="A432" s="467"/>
      <c r="B432" s="467" t="s">
        <v>7865</v>
      </c>
      <c r="C432" s="468">
        <f>C431+C50</f>
        <v>387</v>
      </c>
      <c r="D432" s="467"/>
      <c r="E432" s="468">
        <f>E431+E50</f>
        <v>164860.2415</v>
      </c>
      <c r="F432" s="467"/>
      <c r="G432" s="467"/>
      <c r="H432" s="467"/>
      <c r="I432" s="512"/>
    </row>
  </sheetData>
  <mergeCells count="16">
    <mergeCell ref="A1:H1"/>
    <mergeCell ref="A2:H2"/>
    <mergeCell ref="A8:H8"/>
    <mergeCell ref="A51:H51"/>
    <mergeCell ref="C63:C64"/>
    <mergeCell ref="D63:D64"/>
    <mergeCell ref="B63:B64"/>
    <mergeCell ref="A63:A64"/>
    <mergeCell ref="A65:A66"/>
    <mergeCell ref="A115:A116"/>
    <mergeCell ref="B115:B116"/>
    <mergeCell ref="C115:C116"/>
    <mergeCell ref="D115:D116"/>
    <mergeCell ref="B65:B66"/>
    <mergeCell ref="C65:C66"/>
    <mergeCell ref="D65:D66"/>
  </mergeCell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I356"/>
  <sheetViews>
    <sheetView zoomScaleNormal="100" workbookViewId="0">
      <selection activeCell="A154" sqref="A154:H154"/>
    </sheetView>
  </sheetViews>
  <sheetFormatPr defaultRowHeight="12.75"/>
  <cols>
    <col min="1" max="1" width="5.7109375" style="12" bestFit="1" customWidth="1"/>
    <col min="2" max="2" width="31.5703125" style="12" customWidth="1"/>
    <col min="3" max="3" width="22.28515625" style="12" customWidth="1"/>
    <col min="4" max="4" width="22.85546875" style="12" customWidth="1"/>
    <col min="5" max="5" width="14.5703125" style="272" customWidth="1"/>
    <col min="6" max="6" width="35.85546875" style="12" customWidth="1"/>
    <col min="7" max="7" width="31.85546875" style="12" customWidth="1"/>
    <col min="8" max="8" width="26.140625" style="12" customWidth="1"/>
    <col min="9" max="16384" width="9.140625" style="12"/>
  </cols>
  <sheetData>
    <row r="1" spans="1:9">
      <c r="A1" s="352" t="s">
        <v>2</v>
      </c>
      <c r="B1" s="352"/>
      <c r="C1" s="352"/>
      <c r="D1" s="352"/>
      <c r="E1" s="352"/>
      <c r="F1" s="352"/>
      <c r="G1" s="352"/>
      <c r="H1" s="352"/>
    </row>
    <row r="2" spans="1:9">
      <c r="A2" s="353" t="s">
        <v>9</v>
      </c>
      <c r="B2" s="353"/>
      <c r="C2" s="353"/>
      <c r="D2" s="353"/>
      <c r="E2" s="353"/>
      <c r="F2" s="353"/>
      <c r="G2" s="353"/>
      <c r="H2" s="353"/>
    </row>
    <row r="3" spans="1:9" ht="13.5" thickBot="1">
      <c r="A3" s="13"/>
      <c r="B3" s="13"/>
      <c r="C3" s="13"/>
      <c r="D3" s="13"/>
      <c r="E3" s="269"/>
      <c r="F3" s="13"/>
      <c r="G3" s="211"/>
      <c r="H3" s="211"/>
    </row>
    <row r="4" spans="1:9" ht="75.75" customHeight="1" thickBot="1">
      <c r="A4" s="21" t="s">
        <v>3</v>
      </c>
      <c r="B4" s="21" t="s">
        <v>4</v>
      </c>
      <c r="C4" s="21" t="s">
        <v>5</v>
      </c>
      <c r="D4" s="21" t="s">
        <v>0</v>
      </c>
      <c r="E4" s="309" t="s">
        <v>1</v>
      </c>
      <c r="F4" s="22" t="s">
        <v>6</v>
      </c>
      <c r="G4" s="212" t="s">
        <v>7</v>
      </c>
      <c r="H4" s="212" t="s">
        <v>8</v>
      </c>
    </row>
    <row r="5" spans="1:9" ht="15" hidden="1" customHeight="1">
      <c r="A5" s="15"/>
      <c r="B5" s="16"/>
      <c r="C5" s="16"/>
      <c r="D5" s="16"/>
      <c r="E5" s="310"/>
      <c r="F5" s="17"/>
      <c r="G5" s="213"/>
      <c r="H5" s="213"/>
    </row>
    <row r="6" spans="1:9" ht="15.75" hidden="1" customHeight="1">
      <c r="A6" s="18"/>
      <c r="B6" s="19"/>
      <c r="C6" s="19"/>
      <c r="D6" s="19"/>
      <c r="E6" s="311"/>
      <c r="F6" s="20"/>
      <c r="G6" s="214"/>
      <c r="H6" s="214"/>
    </row>
    <row r="7" spans="1:9">
      <c r="A7" s="21">
        <v>1</v>
      </c>
      <c r="B7" s="22">
        <v>2</v>
      </c>
      <c r="C7" s="22">
        <v>3</v>
      </c>
      <c r="D7" s="22">
        <v>4</v>
      </c>
      <c r="E7" s="22">
        <v>5</v>
      </c>
      <c r="F7" s="22">
        <v>6</v>
      </c>
      <c r="G7" s="127">
        <v>7</v>
      </c>
      <c r="H7" s="127">
        <v>8</v>
      </c>
    </row>
    <row r="8" spans="1:9">
      <c r="A8" s="451" t="s">
        <v>386</v>
      </c>
      <c r="B8" s="452"/>
      <c r="C8" s="452"/>
      <c r="D8" s="452"/>
      <c r="E8" s="452"/>
      <c r="F8" s="452"/>
      <c r="G8" s="452"/>
      <c r="H8" s="453"/>
    </row>
    <row r="9" spans="1:9" ht="51">
      <c r="A9" s="24" t="s">
        <v>2149</v>
      </c>
      <c r="B9" s="24" t="s">
        <v>12066</v>
      </c>
      <c r="C9" s="24" t="s">
        <v>10</v>
      </c>
      <c r="D9" s="6"/>
      <c r="E9" s="268">
        <v>42289</v>
      </c>
      <c r="F9" s="24" t="s">
        <v>11263</v>
      </c>
      <c r="G9" s="24" t="s">
        <v>11262</v>
      </c>
      <c r="H9" s="24" t="s">
        <v>11264</v>
      </c>
      <c r="I9" s="28"/>
    </row>
    <row r="10" spans="1:9">
      <c r="A10" s="326"/>
      <c r="B10" s="326" t="s">
        <v>383</v>
      </c>
      <c r="C10" s="326">
        <v>1</v>
      </c>
      <c r="D10" s="457"/>
      <c r="E10" s="456">
        <f>SUM(E9)</f>
        <v>42289</v>
      </c>
      <c r="F10" s="326"/>
      <c r="G10" s="326"/>
      <c r="H10" s="326"/>
      <c r="I10" s="28"/>
    </row>
    <row r="11" spans="1:9" ht="25.5">
      <c r="A11" s="24">
        <v>1</v>
      </c>
      <c r="B11" s="24" t="s">
        <v>11265</v>
      </c>
      <c r="C11" s="24" t="s">
        <v>360</v>
      </c>
      <c r="D11" s="6"/>
      <c r="E11" s="268">
        <v>5448.3</v>
      </c>
      <c r="F11" s="24" t="s">
        <v>11266</v>
      </c>
      <c r="G11" s="24" t="s">
        <v>2253</v>
      </c>
      <c r="H11" s="24" t="s">
        <v>11267</v>
      </c>
      <c r="I11" s="28"/>
    </row>
    <row r="12" spans="1:9" ht="25.5">
      <c r="A12" s="326"/>
      <c r="B12" s="326" t="s">
        <v>384</v>
      </c>
      <c r="C12" s="326">
        <v>1</v>
      </c>
      <c r="D12" s="457"/>
      <c r="E12" s="456">
        <f>SUM(E11)</f>
        <v>5448.3</v>
      </c>
      <c r="F12" s="326"/>
      <c r="G12" s="326"/>
      <c r="H12" s="326"/>
      <c r="I12" s="28"/>
    </row>
    <row r="13" spans="1:9" ht="76.5">
      <c r="A13" s="24">
        <v>1</v>
      </c>
      <c r="B13" s="24" t="s">
        <v>11268</v>
      </c>
      <c r="C13" s="24" t="s">
        <v>361</v>
      </c>
      <c r="D13" s="6" t="s">
        <v>362</v>
      </c>
      <c r="E13" s="268">
        <v>905</v>
      </c>
      <c r="F13" s="24" t="s">
        <v>11269</v>
      </c>
      <c r="G13" s="24" t="s">
        <v>11270</v>
      </c>
      <c r="H13" s="24" t="s">
        <v>11271</v>
      </c>
      <c r="I13" s="28"/>
    </row>
    <row r="14" spans="1:9">
      <c r="A14" s="327"/>
      <c r="B14" s="327" t="s">
        <v>363</v>
      </c>
      <c r="C14" s="327">
        <v>1</v>
      </c>
      <c r="D14" s="331"/>
      <c r="E14" s="458">
        <f>SUM(E13)</f>
        <v>905</v>
      </c>
      <c r="F14" s="327"/>
      <c r="G14" s="327"/>
      <c r="H14" s="327"/>
      <c r="I14" s="28"/>
    </row>
    <row r="15" spans="1:9" ht="25.5">
      <c r="A15" s="24">
        <v>1</v>
      </c>
      <c r="B15" s="24" t="s">
        <v>11272</v>
      </c>
      <c r="C15" s="24" t="s">
        <v>361</v>
      </c>
      <c r="D15" s="6" t="s">
        <v>3209</v>
      </c>
      <c r="E15" s="268">
        <v>110</v>
      </c>
      <c r="F15" s="24" t="s">
        <v>11273</v>
      </c>
      <c r="G15" s="24" t="s">
        <v>11274</v>
      </c>
      <c r="H15" s="24" t="s">
        <v>11275</v>
      </c>
      <c r="I15" s="28"/>
    </row>
    <row r="16" spans="1:9">
      <c r="A16" s="327"/>
      <c r="B16" s="327" t="s">
        <v>392</v>
      </c>
      <c r="C16" s="327">
        <v>1</v>
      </c>
      <c r="D16" s="331"/>
      <c r="E16" s="458">
        <f>SUM(E15)</f>
        <v>110</v>
      </c>
      <c r="F16" s="327"/>
      <c r="G16" s="327"/>
      <c r="H16" s="327"/>
      <c r="I16" s="28"/>
    </row>
    <row r="17" spans="1:9" ht="38.25">
      <c r="A17" s="24">
        <v>1</v>
      </c>
      <c r="B17" s="24" t="s">
        <v>11276</v>
      </c>
      <c r="C17" s="24" t="s">
        <v>361</v>
      </c>
      <c r="D17" s="6" t="s">
        <v>366</v>
      </c>
      <c r="E17" s="268">
        <v>2267</v>
      </c>
      <c r="F17" s="24" t="s">
        <v>11277</v>
      </c>
      <c r="G17" s="24" t="s">
        <v>11278</v>
      </c>
      <c r="H17" s="24" t="s">
        <v>11279</v>
      </c>
      <c r="I17" s="28"/>
    </row>
    <row r="18" spans="1:9" ht="51">
      <c r="A18" s="24">
        <v>2</v>
      </c>
      <c r="B18" s="24" t="s">
        <v>11280</v>
      </c>
      <c r="C18" s="24" t="s">
        <v>361</v>
      </c>
      <c r="D18" s="6" t="s">
        <v>366</v>
      </c>
      <c r="E18" s="268">
        <v>1276</v>
      </c>
      <c r="F18" s="24" t="s">
        <v>11281</v>
      </c>
      <c r="G18" s="24" t="s">
        <v>11282</v>
      </c>
      <c r="H18" s="24" t="s">
        <v>11283</v>
      </c>
      <c r="I18" s="28"/>
    </row>
    <row r="19" spans="1:9" ht="51">
      <c r="A19" s="24">
        <v>3</v>
      </c>
      <c r="B19" s="24" t="s">
        <v>11284</v>
      </c>
      <c r="C19" s="24" t="s">
        <v>361</v>
      </c>
      <c r="D19" s="6" t="s">
        <v>366</v>
      </c>
      <c r="E19" s="268">
        <v>2210</v>
      </c>
      <c r="F19" s="24" t="s">
        <v>11285</v>
      </c>
      <c r="G19" s="24" t="s">
        <v>11286</v>
      </c>
      <c r="H19" s="24" t="s">
        <v>11287</v>
      </c>
    </row>
    <row r="20" spans="1:9" ht="63.75">
      <c r="A20" s="24">
        <v>4</v>
      </c>
      <c r="B20" s="24" t="s">
        <v>11288</v>
      </c>
      <c r="C20" s="24" t="s">
        <v>361</v>
      </c>
      <c r="D20" s="6" t="s">
        <v>366</v>
      </c>
      <c r="E20" s="268">
        <v>3016</v>
      </c>
      <c r="F20" s="24" t="s">
        <v>11289</v>
      </c>
      <c r="G20" s="24" t="s">
        <v>11290</v>
      </c>
      <c r="H20" s="24" t="s">
        <v>11283</v>
      </c>
    </row>
    <row r="21" spans="1:9" ht="76.5">
      <c r="A21" s="24">
        <v>5</v>
      </c>
      <c r="B21" s="24" t="s">
        <v>11291</v>
      </c>
      <c r="C21" s="24" t="s">
        <v>361</v>
      </c>
      <c r="D21" s="6" t="s">
        <v>366</v>
      </c>
      <c r="E21" s="268">
        <v>2752</v>
      </c>
      <c r="F21" s="24" t="s">
        <v>11292</v>
      </c>
      <c r="G21" s="24" t="s">
        <v>11293</v>
      </c>
      <c r="H21" s="24" t="s">
        <v>11294</v>
      </c>
    </row>
    <row r="22" spans="1:9" ht="25.5">
      <c r="A22" s="24">
        <v>6</v>
      </c>
      <c r="B22" s="24" t="s">
        <v>11295</v>
      </c>
      <c r="C22" s="24" t="s">
        <v>361</v>
      </c>
      <c r="D22" s="6" t="s">
        <v>366</v>
      </c>
      <c r="E22" s="268">
        <v>298</v>
      </c>
      <c r="F22" s="24" t="s">
        <v>11296</v>
      </c>
      <c r="G22" s="24" t="s">
        <v>11297</v>
      </c>
      <c r="H22" s="24" t="s">
        <v>11275</v>
      </c>
    </row>
    <row r="23" spans="1:9" ht="38.25">
      <c r="A23" s="24">
        <v>7</v>
      </c>
      <c r="B23" s="24" t="s">
        <v>11298</v>
      </c>
      <c r="C23" s="24" t="s">
        <v>361</v>
      </c>
      <c r="D23" s="6" t="s">
        <v>366</v>
      </c>
      <c r="E23" s="268">
        <v>385</v>
      </c>
      <c r="F23" s="24" t="s">
        <v>11299</v>
      </c>
      <c r="G23" s="24" t="s">
        <v>11300</v>
      </c>
      <c r="H23" s="24" t="s">
        <v>11301</v>
      </c>
    </row>
    <row r="24" spans="1:9" ht="25.5">
      <c r="A24" s="24">
        <v>8</v>
      </c>
      <c r="B24" s="24" t="s">
        <v>11302</v>
      </c>
      <c r="C24" s="24" t="s">
        <v>361</v>
      </c>
      <c r="D24" s="6" t="s">
        <v>366</v>
      </c>
      <c r="E24" s="268">
        <v>97</v>
      </c>
      <c r="F24" s="24" t="s">
        <v>11303</v>
      </c>
      <c r="G24" s="24" t="s">
        <v>11304</v>
      </c>
      <c r="H24" s="24" t="s">
        <v>11305</v>
      </c>
    </row>
    <row r="25" spans="1:9">
      <c r="A25" s="327"/>
      <c r="B25" s="327" t="s">
        <v>365</v>
      </c>
      <c r="C25" s="327">
        <v>8</v>
      </c>
      <c r="D25" s="331"/>
      <c r="E25" s="458">
        <f>SUM(E17:E24)</f>
        <v>12301</v>
      </c>
      <c r="F25" s="327"/>
      <c r="G25" s="327"/>
      <c r="H25" s="327"/>
    </row>
    <row r="26" spans="1:9" ht="25.5">
      <c r="A26" s="24">
        <v>1</v>
      </c>
      <c r="B26" s="24" t="s">
        <v>11306</v>
      </c>
      <c r="C26" s="24" t="s">
        <v>361</v>
      </c>
      <c r="D26" s="6" t="s">
        <v>1403</v>
      </c>
      <c r="E26" s="268">
        <v>100</v>
      </c>
      <c r="F26" s="24" t="s">
        <v>11307</v>
      </c>
      <c r="G26" s="24" t="s">
        <v>11308</v>
      </c>
      <c r="H26" s="24" t="s">
        <v>11309</v>
      </c>
    </row>
    <row r="27" spans="1:9" ht="25.5">
      <c r="A27" s="327" t="s">
        <v>715</v>
      </c>
      <c r="B27" s="327" t="s">
        <v>4370</v>
      </c>
      <c r="C27" s="327">
        <v>1</v>
      </c>
      <c r="D27" s="331"/>
      <c r="E27" s="458">
        <f>SUM(E26)</f>
        <v>100</v>
      </c>
      <c r="F27" s="327"/>
      <c r="G27" s="327"/>
      <c r="H27" s="327"/>
    </row>
    <row r="28" spans="1:9" ht="76.5">
      <c r="A28" s="24">
        <v>1</v>
      </c>
      <c r="B28" s="24" t="s">
        <v>11310</v>
      </c>
      <c r="C28" s="24" t="s">
        <v>361</v>
      </c>
      <c r="D28" s="6" t="s">
        <v>369</v>
      </c>
      <c r="E28" s="268">
        <v>2423</v>
      </c>
      <c r="F28" s="24" t="s">
        <v>11311</v>
      </c>
      <c r="G28" s="24" t="s">
        <v>11312</v>
      </c>
      <c r="H28" s="24" t="s">
        <v>11271</v>
      </c>
    </row>
    <row r="29" spans="1:9" ht="76.5">
      <c r="A29" s="24">
        <v>2</v>
      </c>
      <c r="B29" s="24" t="s">
        <v>2195</v>
      </c>
      <c r="C29" s="24" t="s">
        <v>361</v>
      </c>
      <c r="D29" s="6" t="s">
        <v>369</v>
      </c>
      <c r="E29" s="268">
        <v>881</v>
      </c>
      <c r="F29" s="24" t="s">
        <v>11313</v>
      </c>
      <c r="G29" s="24" t="s">
        <v>11314</v>
      </c>
      <c r="H29" s="24" t="s">
        <v>11271</v>
      </c>
    </row>
    <row r="30" spans="1:9">
      <c r="A30" s="327"/>
      <c r="B30" s="327" t="s">
        <v>370</v>
      </c>
      <c r="C30" s="327">
        <v>2</v>
      </c>
      <c r="D30" s="331"/>
      <c r="E30" s="458">
        <f>SUM(E28:E29)</f>
        <v>3304</v>
      </c>
      <c r="F30" s="327"/>
      <c r="G30" s="327"/>
      <c r="H30" s="327"/>
      <c r="I30" s="28" t="s">
        <v>2253</v>
      </c>
    </row>
    <row r="31" spans="1:9" ht="25.5">
      <c r="A31" s="326"/>
      <c r="B31" s="326" t="s">
        <v>464</v>
      </c>
      <c r="C31" s="326">
        <f>C30+C27+C25+C16+C14</f>
        <v>13</v>
      </c>
      <c r="D31" s="326"/>
      <c r="E31" s="456">
        <f>E30+E27+E25+E16+E14</f>
        <v>16720</v>
      </c>
      <c r="F31" s="326"/>
      <c r="G31" s="326"/>
      <c r="H31" s="326"/>
      <c r="I31" s="28"/>
    </row>
    <row r="32" spans="1:9" ht="63.75">
      <c r="A32" s="24">
        <v>1</v>
      </c>
      <c r="B32" s="24" t="s">
        <v>11315</v>
      </c>
      <c r="C32" s="24" t="s">
        <v>373</v>
      </c>
      <c r="D32" s="6" t="s">
        <v>374</v>
      </c>
      <c r="E32" s="268">
        <v>91</v>
      </c>
      <c r="F32" s="24" t="s">
        <v>11316</v>
      </c>
      <c r="G32" s="24" t="s">
        <v>11317</v>
      </c>
      <c r="H32" s="24" t="s">
        <v>11318</v>
      </c>
    </row>
    <row r="33" spans="1:8" ht="25.5">
      <c r="A33" s="327"/>
      <c r="B33" s="327" t="s">
        <v>375</v>
      </c>
      <c r="C33" s="327">
        <v>1</v>
      </c>
      <c r="D33" s="331"/>
      <c r="E33" s="458">
        <f>SUM(E32)</f>
        <v>91</v>
      </c>
      <c r="F33" s="327"/>
      <c r="G33" s="327"/>
      <c r="H33" s="327"/>
    </row>
    <row r="34" spans="1:8" ht="51">
      <c r="A34" s="24">
        <v>1</v>
      </c>
      <c r="B34" s="24" t="s">
        <v>11319</v>
      </c>
      <c r="C34" s="24" t="s">
        <v>373</v>
      </c>
      <c r="D34" s="6" t="s">
        <v>376</v>
      </c>
      <c r="E34" s="268">
        <v>37.200000000000003</v>
      </c>
      <c r="F34" s="24" t="s">
        <v>11320</v>
      </c>
      <c r="G34" s="24" t="s">
        <v>11321</v>
      </c>
      <c r="H34" s="24" t="s">
        <v>11322</v>
      </c>
    </row>
    <row r="35" spans="1:8" ht="63.75">
      <c r="A35" s="24">
        <v>2</v>
      </c>
      <c r="B35" s="24" t="s">
        <v>11323</v>
      </c>
      <c r="C35" s="24" t="s">
        <v>373</v>
      </c>
      <c r="D35" s="6" t="s">
        <v>376</v>
      </c>
      <c r="E35" s="268">
        <v>54</v>
      </c>
      <c r="F35" s="24" t="s">
        <v>11324</v>
      </c>
      <c r="G35" s="24" t="s">
        <v>11317</v>
      </c>
      <c r="H35" s="24" t="s">
        <v>11318</v>
      </c>
    </row>
    <row r="36" spans="1:8" ht="51">
      <c r="A36" s="24">
        <v>3</v>
      </c>
      <c r="B36" s="24" t="s">
        <v>11325</v>
      </c>
      <c r="C36" s="24" t="s">
        <v>373</v>
      </c>
      <c r="D36" s="6" t="s">
        <v>376</v>
      </c>
      <c r="E36" s="268">
        <v>100</v>
      </c>
      <c r="F36" s="24" t="s">
        <v>11326</v>
      </c>
      <c r="G36" s="24" t="s">
        <v>11327</v>
      </c>
      <c r="H36" s="24" t="s">
        <v>11328</v>
      </c>
    </row>
    <row r="37" spans="1:8" ht="51">
      <c r="A37" s="24">
        <v>4</v>
      </c>
      <c r="B37" s="24" t="s">
        <v>11329</v>
      </c>
      <c r="C37" s="24" t="s">
        <v>373</v>
      </c>
      <c r="D37" s="6" t="s">
        <v>376</v>
      </c>
      <c r="E37" s="268">
        <v>52</v>
      </c>
      <c r="F37" s="24" t="s">
        <v>11330</v>
      </c>
      <c r="G37" s="24" t="s">
        <v>11327</v>
      </c>
      <c r="H37" s="24" t="s">
        <v>11328</v>
      </c>
    </row>
    <row r="38" spans="1:8">
      <c r="A38" s="327"/>
      <c r="B38" s="327" t="s">
        <v>377</v>
      </c>
      <c r="C38" s="327">
        <v>4</v>
      </c>
      <c r="D38" s="331"/>
      <c r="E38" s="634">
        <f>SUM(E34:E37)</f>
        <v>243.2</v>
      </c>
      <c r="F38" s="327"/>
      <c r="G38" s="327"/>
      <c r="H38" s="327"/>
    </row>
    <row r="39" spans="1:8" ht="51">
      <c r="A39" s="24">
        <v>1</v>
      </c>
      <c r="B39" s="24" t="s">
        <v>11331</v>
      </c>
      <c r="C39" s="24" t="s">
        <v>373</v>
      </c>
      <c r="D39" s="6" t="s">
        <v>1707</v>
      </c>
      <c r="E39" s="268">
        <v>13</v>
      </c>
      <c r="F39" s="24" t="s">
        <v>11332</v>
      </c>
      <c r="G39" s="24" t="s">
        <v>11333</v>
      </c>
      <c r="H39" s="24" t="s">
        <v>11322</v>
      </c>
    </row>
    <row r="40" spans="1:8">
      <c r="A40" s="327"/>
      <c r="B40" s="327" t="s">
        <v>2141</v>
      </c>
      <c r="C40" s="327">
        <v>1</v>
      </c>
      <c r="D40" s="331"/>
      <c r="E40" s="458">
        <f>SUM(E39)</f>
        <v>13</v>
      </c>
      <c r="F40" s="327"/>
      <c r="G40" s="327"/>
      <c r="H40" s="327"/>
    </row>
    <row r="41" spans="1:8" ht="51">
      <c r="A41" s="24">
        <v>1</v>
      </c>
      <c r="B41" s="24" t="s">
        <v>11334</v>
      </c>
      <c r="C41" s="24" t="s">
        <v>373</v>
      </c>
      <c r="D41" s="6" t="s">
        <v>378</v>
      </c>
      <c r="E41" s="268">
        <v>58</v>
      </c>
      <c r="F41" s="24" t="s">
        <v>11335</v>
      </c>
      <c r="G41" s="24" t="s">
        <v>11336</v>
      </c>
      <c r="H41" s="24" t="s">
        <v>11322</v>
      </c>
    </row>
    <row r="42" spans="1:8" ht="51">
      <c r="A42" s="24">
        <v>2</v>
      </c>
      <c r="B42" s="24" t="s">
        <v>11337</v>
      </c>
      <c r="C42" s="24" t="s">
        <v>373</v>
      </c>
      <c r="D42" s="6" t="s">
        <v>378</v>
      </c>
      <c r="E42" s="268">
        <v>15</v>
      </c>
      <c r="F42" s="24" t="s">
        <v>11338</v>
      </c>
      <c r="G42" s="24" t="s">
        <v>11339</v>
      </c>
      <c r="H42" s="24" t="s">
        <v>11322</v>
      </c>
    </row>
    <row r="43" spans="1:8" ht="25.5">
      <c r="A43" s="327"/>
      <c r="B43" s="327" t="s">
        <v>379</v>
      </c>
      <c r="C43" s="327">
        <v>2</v>
      </c>
      <c r="D43" s="331"/>
      <c r="E43" s="458">
        <f>SUM(E41:E42)</f>
        <v>73</v>
      </c>
      <c r="F43" s="327"/>
      <c r="G43" s="327"/>
      <c r="H43" s="327"/>
    </row>
    <row r="44" spans="1:8" ht="25.5">
      <c r="A44" s="326"/>
      <c r="B44" s="326" t="s">
        <v>2129</v>
      </c>
      <c r="C44" s="326">
        <f>C43+C40+C38+C33</f>
        <v>8</v>
      </c>
      <c r="D44" s="326"/>
      <c r="E44" s="456">
        <f>E43+E40+E38+E33</f>
        <v>420.2</v>
      </c>
      <c r="F44" s="326"/>
      <c r="G44" s="326"/>
      <c r="H44" s="326"/>
    </row>
    <row r="45" spans="1:8" ht="25.5">
      <c r="A45" s="24">
        <v>1</v>
      </c>
      <c r="B45" s="24" t="s">
        <v>11340</v>
      </c>
      <c r="C45" s="24" t="s">
        <v>393</v>
      </c>
      <c r="D45" s="6"/>
      <c r="E45" s="268">
        <v>29.5</v>
      </c>
      <c r="F45" s="24" t="s">
        <v>11341</v>
      </c>
      <c r="G45" s="24" t="s">
        <v>11342</v>
      </c>
      <c r="H45" s="24" t="s">
        <v>11343</v>
      </c>
    </row>
    <row r="46" spans="1:8" ht="25.5">
      <c r="A46" s="326"/>
      <c r="B46" s="326" t="s">
        <v>6923</v>
      </c>
      <c r="C46" s="326">
        <v>1</v>
      </c>
      <c r="D46" s="457"/>
      <c r="E46" s="456">
        <f>SUM(E45)</f>
        <v>29.5</v>
      </c>
      <c r="F46" s="326"/>
      <c r="G46" s="326"/>
      <c r="H46" s="326"/>
    </row>
    <row r="47" spans="1:8" ht="25.5">
      <c r="A47" s="24">
        <v>1</v>
      </c>
      <c r="B47" s="24" t="s">
        <v>11344</v>
      </c>
      <c r="C47" s="24" t="s">
        <v>12067</v>
      </c>
      <c r="D47" s="6"/>
      <c r="E47" s="268">
        <v>11.6</v>
      </c>
      <c r="F47" s="24" t="s">
        <v>11345</v>
      </c>
      <c r="G47" s="24" t="s">
        <v>11346</v>
      </c>
      <c r="H47" s="24" t="s">
        <v>11347</v>
      </c>
    </row>
    <row r="48" spans="1:8" ht="25.5">
      <c r="A48" s="326"/>
      <c r="B48" s="326" t="s">
        <v>7341</v>
      </c>
      <c r="C48" s="326">
        <v>1</v>
      </c>
      <c r="D48" s="457"/>
      <c r="E48" s="456">
        <f>SUM(E47)</f>
        <v>11.6</v>
      </c>
      <c r="F48" s="326"/>
      <c r="G48" s="326"/>
      <c r="H48" s="326"/>
    </row>
    <row r="49" spans="1:8" ht="63.75">
      <c r="A49" s="24">
        <v>1</v>
      </c>
      <c r="B49" s="24" t="s">
        <v>11348</v>
      </c>
      <c r="C49" s="24" t="s">
        <v>385</v>
      </c>
      <c r="D49" s="6"/>
      <c r="E49" s="268">
        <v>32</v>
      </c>
      <c r="F49" s="24" t="s">
        <v>11345</v>
      </c>
      <c r="G49" s="24" t="s">
        <v>11349</v>
      </c>
      <c r="H49" s="24" t="s">
        <v>11350</v>
      </c>
    </row>
    <row r="50" spans="1:8" ht="63.75">
      <c r="A50" s="24">
        <v>2</v>
      </c>
      <c r="B50" s="24" t="s">
        <v>11351</v>
      </c>
      <c r="C50" s="24" t="s">
        <v>385</v>
      </c>
      <c r="D50" s="6"/>
      <c r="E50" s="268">
        <v>7</v>
      </c>
      <c r="F50" s="24" t="s">
        <v>11352</v>
      </c>
      <c r="G50" s="24" t="s">
        <v>11353</v>
      </c>
      <c r="H50" s="24" t="s">
        <v>11354</v>
      </c>
    </row>
    <row r="51" spans="1:8" ht="38.25">
      <c r="A51" s="326"/>
      <c r="B51" s="326" t="s">
        <v>2130</v>
      </c>
      <c r="C51" s="326">
        <v>2</v>
      </c>
      <c r="D51" s="457"/>
      <c r="E51" s="456">
        <f>SUM(E49:E50)</f>
        <v>39</v>
      </c>
      <c r="F51" s="326"/>
      <c r="G51" s="326"/>
      <c r="H51" s="326"/>
    </row>
    <row r="52" spans="1:8" ht="25.5">
      <c r="A52" s="329"/>
      <c r="B52" s="329" t="s">
        <v>388</v>
      </c>
      <c r="C52" s="329">
        <f>C51+C48+C46+C44+C31+C12+C10</f>
        <v>27</v>
      </c>
      <c r="D52" s="329"/>
      <c r="E52" s="460">
        <f>E51+E48+E46+E44+E31+E12+E10</f>
        <v>64957.599999999999</v>
      </c>
      <c r="F52" s="329"/>
      <c r="G52" s="329"/>
      <c r="H52" s="329"/>
    </row>
    <row r="53" spans="1:8">
      <c r="A53" s="480" t="s">
        <v>3782</v>
      </c>
      <c r="B53" s="481"/>
      <c r="C53" s="481"/>
      <c r="D53" s="481"/>
      <c r="E53" s="481"/>
      <c r="F53" s="481"/>
      <c r="G53" s="481"/>
      <c r="H53" s="482"/>
    </row>
    <row r="54" spans="1:8" ht="51">
      <c r="A54" s="24">
        <v>1</v>
      </c>
      <c r="B54" s="24" t="s">
        <v>11355</v>
      </c>
      <c r="C54" s="24" t="s">
        <v>361</v>
      </c>
      <c r="D54" s="24" t="s">
        <v>362</v>
      </c>
      <c r="E54" s="268">
        <v>510</v>
      </c>
      <c r="F54" s="24" t="s">
        <v>11356</v>
      </c>
      <c r="G54" s="24" t="s">
        <v>11357</v>
      </c>
      <c r="H54" s="24" t="s">
        <v>11358</v>
      </c>
    </row>
    <row r="55" spans="1:8" ht="25.5">
      <c r="A55" s="24">
        <v>2</v>
      </c>
      <c r="B55" s="24" t="s">
        <v>11359</v>
      </c>
      <c r="C55" s="24" t="s">
        <v>361</v>
      </c>
      <c r="D55" s="24" t="s">
        <v>362</v>
      </c>
      <c r="E55" s="268">
        <v>403</v>
      </c>
      <c r="F55" s="24" t="s">
        <v>11360</v>
      </c>
      <c r="G55" s="24" t="s">
        <v>11317</v>
      </c>
      <c r="H55" s="24" t="s">
        <v>11361</v>
      </c>
    </row>
    <row r="56" spans="1:8" ht="25.5">
      <c r="A56" s="24">
        <v>3</v>
      </c>
      <c r="B56" s="24" t="s">
        <v>11362</v>
      </c>
      <c r="C56" s="24" t="s">
        <v>361</v>
      </c>
      <c r="D56" s="24" t="s">
        <v>362</v>
      </c>
      <c r="E56" s="268">
        <v>450</v>
      </c>
      <c r="F56" s="24" t="s">
        <v>11363</v>
      </c>
      <c r="G56" s="24" t="s">
        <v>11364</v>
      </c>
      <c r="H56" s="24" t="s">
        <v>11365</v>
      </c>
    </row>
    <row r="57" spans="1:8" ht="25.5">
      <c r="A57" s="24">
        <v>4</v>
      </c>
      <c r="B57" s="24" t="s">
        <v>11366</v>
      </c>
      <c r="C57" s="24" t="s">
        <v>361</v>
      </c>
      <c r="D57" s="24" t="s">
        <v>362</v>
      </c>
      <c r="E57" s="268">
        <v>447</v>
      </c>
      <c r="F57" s="24" t="s">
        <v>11367</v>
      </c>
      <c r="G57" s="24" t="s">
        <v>11364</v>
      </c>
      <c r="H57" s="24" t="s">
        <v>11365</v>
      </c>
    </row>
    <row r="58" spans="1:8" ht="25.5">
      <c r="A58" s="24">
        <v>5</v>
      </c>
      <c r="B58" s="24" t="s">
        <v>11368</v>
      </c>
      <c r="C58" s="24" t="s">
        <v>361</v>
      </c>
      <c r="D58" s="24" t="s">
        <v>362</v>
      </c>
      <c r="E58" s="268">
        <v>83.8</v>
      </c>
      <c r="F58" s="24" t="s">
        <v>11369</v>
      </c>
      <c r="G58" s="24" t="s">
        <v>11370</v>
      </c>
      <c r="H58" s="24" t="s">
        <v>11371</v>
      </c>
    </row>
    <row r="59" spans="1:8" ht="25.5">
      <c r="A59" s="24">
        <v>6</v>
      </c>
      <c r="B59" s="24" t="s">
        <v>11372</v>
      </c>
      <c r="C59" s="24" t="s">
        <v>361</v>
      </c>
      <c r="D59" s="24" t="s">
        <v>362</v>
      </c>
      <c r="E59" s="268">
        <v>18.100000000000001</v>
      </c>
      <c r="F59" s="24" t="s">
        <v>11373</v>
      </c>
      <c r="G59" s="24" t="s">
        <v>11370</v>
      </c>
      <c r="H59" s="24" t="s">
        <v>11371</v>
      </c>
    </row>
    <row r="60" spans="1:8" ht="38.25">
      <c r="A60" s="24">
        <v>7</v>
      </c>
      <c r="B60" s="24" t="s">
        <v>11374</v>
      </c>
      <c r="C60" s="24" t="s">
        <v>361</v>
      </c>
      <c r="D60" s="24" t="s">
        <v>362</v>
      </c>
      <c r="E60" s="268">
        <v>17.7</v>
      </c>
      <c r="F60" s="24" t="s">
        <v>11375</v>
      </c>
      <c r="G60" s="24" t="s">
        <v>11376</v>
      </c>
      <c r="H60" s="24" t="s">
        <v>11377</v>
      </c>
    </row>
    <row r="61" spans="1:8" ht="25.5">
      <c r="A61" s="24">
        <v>8</v>
      </c>
      <c r="B61" s="24" t="s">
        <v>11378</v>
      </c>
      <c r="C61" s="24" t="s">
        <v>361</v>
      </c>
      <c r="D61" s="24" t="s">
        <v>362</v>
      </c>
      <c r="E61" s="268">
        <v>31.9</v>
      </c>
      <c r="F61" s="24" t="s">
        <v>11379</v>
      </c>
      <c r="G61" s="24" t="s">
        <v>11376</v>
      </c>
      <c r="H61" s="24" t="s">
        <v>11371</v>
      </c>
    </row>
    <row r="62" spans="1:8" ht="25.5">
      <c r="A62" s="24">
        <v>9</v>
      </c>
      <c r="B62" s="24" t="s">
        <v>11380</v>
      </c>
      <c r="C62" s="24" t="s">
        <v>361</v>
      </c>
      <c r="D62" s="24" t="s">
        <v>362</v>
      </c>
      <c r="E62" s="268">
        <v>214</v>
      </c>
      <c r="F62" s="24" t="s">
        <v>11381</v>
      </c>
      <c r="G62" s="24" t="s">
        <v>11382</v>
      </c>
      <c r="H62" s="24" t="s">
        <v>11371</v>
      </c>
    </row>
    <row r="63" spans="1:8" ht="25.5">
      <c r="A63" s="24">
        <v>10</v>
      </c>
      <c r="B63" s="24" t="s">
        <v>11383</v>
      </c>
      <c r="C63" s="24" t="s">
        <v>361</v>
      </c>
      <c r="D63" s="24" t="s">
        <v>362</v>
      </c>
      <c r="E63" s="268">
        <v>25.7</v>
      </c>
      <c r="F63" s="24" t="s">
        <v>11384</v>
      </c>
      <c r="G63" s="24" t="s">
        <v>11385</v>
      </c>
      <c r="H63" s="24" t="s">
        <v>11371</v>
      </c>
    </row>
    <row r="64" spans="1:8">
      <c r="A64" s="327"/>
      <c r="B64" s="327" t="s">
        <v>363</v>
      </c>
      <c r="C64" s="327">
        <v>10</v>
      </c>
      <c r="D64" s="331"/>
      <c r="E64" s="458">
        <f>SUM(E54:E63)</f>
        <v>2201.1999999999998</v>
      </c>
      <c r="F64" s="327"/>
      <c r="G64" s="327"/>
      <c r="H64" s="327"/>
    </row>
    <row r="65" spans="1:9" ht="63.75">
      <c r="A65" s="24">
        <v>1</v>
      </c>
      <c r="B65" s="24" t="s">
        <v>11386</v>
      </c>
      <c r="C65" s="24" t="s">
        <v>361</v>
      </c>
      <c r="D65" s="24" t="s">
        <v>391</v>
      </c>
      <c r="E65" s="268">
        <v>17</v>
      </c>
      <c r="F65" s="24" t="s">
        <v>11387</v>
      </c>
      <c r="G65" s="24" t="s">
        <v>11388</v>
      </c>
      <c r="H65" s="24" t="s">
        <v>11389</v>
      </c>
      <c r="I65" s="28"/>
    </row>
    <row r="66" spans="1:9" ht="38.25">
      <c r="A66" s="24">
        <v>2</v>
      </c>
      <c r="B66" s="24" t="s">
        <v>11390</v>
      </c>
      <c r="C66" s="24" t="s">
        <v>361</v>
      </c>
      <c r="D66" s="24" t="s">
        <v>391</v>
      </c>
      <c r="E66" s="268">
        <v>168.4</v>
      </c>
      <c r="F66" s="24" t="s">
        <v>11391</v>
      </c>
      <c r="G66" s="24" t="s">
        <v>11392</v>
      </c>
      <c r="H66" s="24" t="s">
        <v>11393</v>
      </c>
      <c r="I66" s="28"/>
    </row>
    <row r="67" spans="1:9" ht="25.5">
      <c r="A67" s="24">
        <v>3</v>
      </c>
      <c r="B67" s="24" t="s">
        <v>11394</v>
      </c>
      <c r="C67" s="24" t="s">
        <v>361</v>
      </c>
      <c r="D67" s="24" t="s">
        <v>391</v>
      </c>
      <c r="E67" s="268">
        <v>23.7</v>
      </c>
      <c r="F67" s="24" t="s">
        <v>11395</v>
      </c>
      <c r="G67" s="24" t="s">
        <v>11392</v>
      </c>
      <c r="H67" s="24" t="s">
        <v>11361</v>
      </c>
      <c r="I67" s="28"/>
    </row>
    <row r="68" spans="1:9" ht="63.75">
      <c r="A68" s="24">
        <v>4</v>
      </c>
      <c r="B68" s="24" t="s">
        <v>11396</v>
      </c>
      <c r="C68" s="24" t="s">
        <v>361</v>
      </c>
      <c r="D68" s="24" t="s">
        <v>391</v>
      </c>
      <c r="E68" s="268">
        <v>77.400000000000006</v>
      </c>
      <c r="F68" s="24" t="s">
        <v>11397</v>
      </c>
      <c r="G68" s="24" t="s">
        <v>11398</v>
      </c>
      <c r="H68" s="24" t="s">
        <v>11399</v>
      </c>
      <c r="I68" s="28"/>
    </row>
    <row r="69" spans="1:9" ht="38.25">
      <c r="A69" s="24">
        <v>5</v>
      </c>
      <c r="B69" s="24" t="s">
        <v>11400</v>
      </c>
      <c r="C69" s="24" t="s">
        <v>361</v>
      </c>
      <c r="D69" s="24" t="s">
        <v>391</v>
      </c>
      <c r="E69" s="268">
        <v>539</v>
      </c>
      <c r="F69" s="24" t="s">
        <v>11401</v>
      </c>
      <c r="G69" s="24" t="s">
        <v>11402</v>
      </c>
      <c r="H69" s="24" t="s">
        <v>11403</v>
      </c>
      <c r="I69" s="28"/>
    </row>
    <row r="70" spans="1:9" ht="63.75">
      <c r="A70" s="24">
        <v>6</v>
      </c>
      <c r="B70" s="24" t="s">
        <v>11404</v>
      </c>
      <c r="C70" s="24" t="s">
        <v>361</v>
      </c>
      <c r="D70" s="24" t="s">
        <v>391</v>
      </c>
      <c r="E70" s="268">
        <v>100</v>
      </c>
      <c r="F70" s="24" t="s">
        <v>11405</v>
      </c>
      <c r="G70" s="24" t="s">
        <v>11317</v>
      </c>
      <c r="H70" s="24" t="s">
        <v>11406</v>
      </c>
      <c r="I70" s="28"/>
    </row>
    <row r="71" spans="1:9" ht="89.25">
      <c r="A71" s="24">
        <v>7</v>
      </c>
      <c r="B71" s="24" t="s">
        <v>11407</v>
      </c>
      <c r="C71" s="24" t="s">
        <v>361</v>
      </c>
      <c r="D71" s="24" t="s">
        <v>391</v>
      </c>
      <c r="E71" s="268">
        <v>189.5</v>
      </c>
      <c r="F71" s="24" t="s">
        <v>11408</v>
      </c>
      <c r="G71" s="24" t="s">
        <v>11317</v>
      </c>
      <c r="H71" s="24" t="s">
        <v>11409</v>
      </c>
      <c r="I71" s="28"/>
    </row>
    <row r="72" spans="1:9" ht="51">
      <c r="A72" s="24">
        <v>8</v>
      </c>
      <c r="B72" s="24" t="s">
        <v>11410</v>
      </c>
      <c r="C72" s="24" t="s">
        <v>361</v>
      </c>
      <c r="D72" s="24" t="s">
        <v>391</v>
      </c>
      <c r="E72" s="268">
        <v>38</v>
      </c>
      <c r="F72" s="24" t="s">
        <v>11411</v>
      </c>
      <c r="G72" s="24" t="s">
        <v>11412</v>
      </c>
      <c r="H72" s="24" t="s">
        <v>11358</v>
      </c>
      <c r="I72" s="28"/>
    </row>
    <row r="73" spans="1:9" ht="51">
      <c r="A73" s="24">
        <v>9</v>
      </c>
      <c r="B73" s="24" t="s">
        <v>11413</v>
      </c>
      <c r="C73" s="24" t="s">
        <v>361</v>
      </c>
      <c r="D73" s="24" t="s">
        <v>391</v>
      </c>
      <c r="E73" s="268">
        <v>40</v>
      </c>
      <c r="F73" s="24" t="s">
        <v>11414</v>
      </c>
      <c r="G73" s="24" t="s">
        <v>11415</v>
      </c>
      <c r="H73" s="24" t="s">
        <v>11416</v>
      </c>
      <c r="I73" s="28"/>
    </row>
    <row r="74" spans="1:9" ht="51">
      <c r="A74" s="24">
        <v>10</v>
      </c>
      <c r="B74" s="24" t="s">
        <v>11417</v>
      </c>
      <c r="C74" s="24" t="s">
        <v>361</v>
      </c>
      <c r="D74" s="24" t="s">
        <v>391</v>
      </c>
      <c r="E74" s="268">
        <v>20</v>
      </c>
      <c r="F74" s="24" t="s">
        <v>11418</v>
      </c>
      <c r="G74" s="24" t="s">
        <v>11327</v>
      </c>
      <c r="H74" s="24" t="s">
        <v>11419</v>
      </c>
      <c r="I74" s="28"/>
    </row>
    <row r="75" spans="1:9" ht="25.5">
      <c r="A75" s="24">
        <v>11</v>
      </c>
      <c r="B75" s="24" t="s">
        <v>11420</v>
      </c>
      <c r="C75" s="24" t="s">
        <v>361</v>
      </c>
      <c r="D75" s="24" t="s">
        <v>391</v>
      </c>
      <c r="E75" s="268">
        <v>192</v>
      </c>
      <c r="F75" s="24" t="s">
        <v>11421</v>
      </c>
      <c r="G75" s="24" t="s">
        <v>11422</v>
      </c>
      <c r="H75" s="24" t="s">
        <v>11423</v>
      </c>
      <c r="I75" s="28"/>
    </row>
    <row r="76" spans="1:9" ht="76.5">
      <c r="A76" s="24">
        <v>12</v>
      </c>
      <c r="B76" s="24" t="s">
        <v>11424</v>
      </c>
      <c r="C76" s="24" t="s">
        <v>361</v>
      </c>
      <c r="D76" s="24" t="s">
        <v>391</v>
      </c>
      <c r="E76" s="268">
        <v>267</v>
      </c>
      <c r="F76" s="24" t="s">
        <v>11425</v>
      </c>
      <c r="G76" s="24" t="s">
        <v>11339</v>
      </c>
      <c r="H76" s="24" t="s">
        <v>11426</v>
      </c>
      <c r="I76" s="28"/>
    </row>
    <row r="77" spans="1:9" ht="51">
      <c r="A77" s="24">
        <v>13</v>
      </c>
      <c r="B77" s="24" t="s">
        <v>11427</v>
      </c>
      <c r="C77" s="24" t="s">
        <v>361</v>
      </c>
      <c r="D77" s="24" t="s">
        <v>391</v>
      </c>
      <c r="E77" s="268">
        <v>0.8</v>
      </c>
      <c r="F77" s="24" t="s">
        <v>11428</v>
      </c>
      <c r="G77" s="24" t="s">
        <v>11339</v>
      </c>
      <c r="H77" s="24" t="s">
        <v>11429</v>
      </c>
      <c r="I77" s="28"/>
    </row>
    <row r="78" spans="1:9" ht="51">
      <c r="A78" s="24">
        <v>14</v>
      </c>
      <c r="B78" s="24" t="s">
        <v>11430</v>
      </c>
      <c r="C78" s="24" t="s">
        <v>361</v>
      </c>
      <c r="D78" s="24" t="s">
        <v>391</v>
      </c>
      <c r="E78" s="268">
        <v>51</v>
      </c>
      <c r="F78" s="24" t="s">
        <v>11431</v>
      </c>
      <c r="G78" s="24" t="s">
        <v>11432</v>
      </c>
      <c r="H78" s="24" t="s">
        <v>11416</v>
      </c>
      <c r="I78" s="28"/>
    </row>
    <row r="79" spans="1:9" ht="25.5">
      <c r="A79" s="24">
        <v>15</v>
      </c>
      <c r="B79" s="24" t="s">
        <v>11433</v>
      </c>
      <c r="C79" s="24" t="s">
        <v>361</v>
      </c>
      <c r="D79" s="24" t="s">
        <v>391</v>
      </c>
      <c r="E79" s="268">
        <v>288</v>
      </c>
      <c r="F79" s="24" t="s">
        <v>11434</v>
      </c>
      <c r="G79" s="24" t="s">
        <v>11364</v>
      </c>
      <c r="H79" s="24" t="s">
        <v>11365</v>
      </c>
      <c r="I79" s="28"/>
    </row>
    <row r="80" spans="1:9" ht="25.5">
      <c r="A80" s="24">
        <v>16</v>
      </c>
      <c r="B80" s="24" t="s">
        <v>11435</v>
      </c>
      <c r="C80" s="24" t="s">
        <v>361</v>
      </c>
      <c r="D80" s="24" t="s">
        <v>391</v>
      </c>
      <c r="E80" s="268">
        <v>131</v>
      </c>
      <c r="F80" s="24" t="s">
        <v>11436</v>
      </c>
      <c r="G80" s="24" t="s">
        <v>11297</v>
      </c>
      <c r="H80" s="24" t="s">
        <v>11371</v>
      </c>
      <c r="I80" s="28"/>
    </row>
    <row r="81" spans="1:9">
      <c r="A81" s="327"/>
      <c r="B81" s="327" t="s">
        <v>392</v>
      </c>
      <c r="C81" s="327">
        <v>16</v>
      </c>
      <c r="D81" s="331"/>
      <c r="E81" s="458">
        <f>SUM(E65:E80)</f>
        <v>2142.8000000000002</v>
      </c>
      <c r="F81" s="327"/>
      <c r="G81" s="327"/>
      <c r="H81" s="327"/>
      <c r="I81" s="28"/>
    </row>
    <row r="82" spans="1:9" ht="25.5">
      <c r="A82" s="24">
        <v>1</v>
      </c>
      <c r="B82" s="24" t="s">
        <v>11437</v>
      </c>
      <c r="C82" s="24" t="s">
        <v>361</v>
      </c>
      <c r="D82" s="24" t="s">
        <v>366</v>
      </c>
      <c r="E82" s="268">
        <v>6.5</v>
      </c>
      <c r="F82" s="24" t="s">
        <v>11438</v>
      </c>
      <c r="G82" s="24" t="s">
        <v>11392</v>
      </c>
      <c r="H82" s="24" t="s">
        <v>11361</v>
      </c>
      <c r="I82" s="28"/>
    </row>
    <row r="83" spans="1:9" ht="51">
      <c r="A83" s="24">
        <v>2</v>
      </c>
      <c r="B83" s="24" t="s">
        <v>11280</v>
      </c>
      <c r="C83" s="24" t="s">
        <v>361</v>
      </c>
      <c r="D83" s="24" t="s">
        <v>366</v>
      </c>
      <c r="E83" s="268">
        <v>1840</v>
      </c>
      <c r="F83" s="24" t="s">
        <v>11439</v>
      </c>
      <c r="G83" s="24" t="s">
        <v>11440</v>
      </c>
      <c r="H83" s="24" t="s">
        <v>11419</v>
      </c>
      <c r="I83" s="28"/>
    </row>
    <row r="84" spans="1:9" ht="63.75">
      <c r="A84" s="24">
        <v>3</v>
      </c>
      <c r="B84" s="24" t="s">
        <v>11441</v>
      </c>
      <c r="C84" s="24" t="s">
        <v>361</v>
      </c>
      <c r="D84" s="24" t="s">
        <v>366</v>
      </c>
      <c r="E84" s="268">
        <v>3860</v>
      </c>
      <c r="F84" s="24" t="s">
        <v>11442</v>
      </c>
      <c r="G84" s="24" t="s">
        <v>11443</v>
      </c>
      <c r="H84" s="24" t="s">
        <v>11419</v>
      </c>
      <c r="I84" s="28"/>
    </row>
    <row r="85" spans="1:9" ht="51">
      <c r="A85" s="24">
        <v>4</v>
      </c>
      <c r="B85" s="24" t="s">
        <v>3130</v>
      </c>
      <c r="C85" s="24" t="s">
        <v>361</v>
      </c>
      <c r="D85" s="24" t="s">
        <v>366</v>
      </c>
      <c r="E85" s="268">
        <v>1942</v>
      </c>
      <c r="F85" s="24" t="s">
        <v>11444</v>
      </c>
      <c r="G85" s="24" t="s">
        <v>11440</v>
      </c>
      <c r="H85" s="24" t="s">
        <v>11358</v>
      </c>
      <c r="I85" s="28"/>
    </row>
    <row r="86" spans="1:9" ht="63.75">
      <c r="A86" s="24">
        <v>5</v>
      </c>
      <c r="B86" s="24" t="s">
        <v>11445</v>
      </c>
      <c r="C86" s="24" t="s">
        <v>361</v>
      </c>
      <c r="D86" s="24" t="s">
        <v>366</v>
      </c>
      <c r="E86" s="268">
        <v>934</v>
      </c>
      <c r="F86" s="24" t="s">
        <v>11446</v>
      </c>
      <c r="G86" s="24" t="s">
        <v>11440</v>
      </c>
      <c r="H86" s="24" t="s">
        <v>11447</v>
      </c>
      <c r="I86" s="28"/>
    </row>
    <row r="87" spans="1:9" ht="76.5">
      <c r="A87" s="24">
        <v>6</v>
      </c>
      <c r="B87" s="24" t="s">
        <v>11448</v>
      </c>
      <c r="C87" s="24" t="s">
        <v>361</v>
      </c>
      <c r="D87" s="24" t="s">
        <v>366</v>
      </c>
      <c r="E87" s="268">
        <v>123</v>
      </c>
      <c r="F87" s="24" t="s">
        <v>11449</v>
      </c>
      <c r="G87" s="24" t="s">
        <v>11450</v>
      </c>
      <c r="H87" s="24" t="s">
        <v>11451</v>
      </c>
      <c r="I87" s="28"/>
    </row>
    <row r="88" spans="1:9" ht="51">
      <c r="A88" s="24">
        <v>7</v>
      </c>
      <c r="B88" s="24" t="s">
        <v>11452</v>
      </c>
      <c r="C88" s="24" t="s">
        <v>361</v>
      </c>
      <c r="D88" s="24" t="s">
        <v>366</v>
      </c>
      <c r="E88" s="268">
        <v>36</v>
      </c>
      <c r="F88" s="24" t="s">
        <v>11453</v>
      </c>
      <c r="G88" s="24" t="s">
        <v>11454</v>
      </c>
      <c r="H88" s="24" t="s">
        <v>11416</v>
      </c>
      <c r="I88" s="28"/>
    </row>
    <row r="89" spans="1:9" ht="51">
      <c r="A89" s="24">
        <v>8</v>
      </c>
      <c r="B89" s="24" t="s">
        <v>11455</v>
      </c>
      <c r="C89" s="24" t="s">
        <v>361</v>
      </c>
      <c r="D89" s="24" t="s">
        <v>366</v>
      </c>
      <c r="E89" s="268">
        <v>40</v>
      </c>
      <c r="F89" s="24" t="s">
        <v>11456</v>
      </c>
      <c r="G89" s="24" t="s">
        <v>11457</v>
      </c>
      <c r="H89" s="24" t="s">
        <v>11458</v>
      </c>
      <c r="I89" s="28"/>
    </row>
    <row r="90" spans="1:9" ht="51">
      <c r="A90" s="24">
        <v>9</v>
      </c>
      <c r="B90" s="24" t="s">
        <v>11459</v>
      </c>
      <c r="C90" s="24" t="s">
        <v>361</v>
      </c>
      <c r="D90" s="24" t="s">
        <v>366</v>
      </c>
      <c r="E90" s="268">
        <v>90</v>
      </c>
      <c r="F90" s="24" t="s">
        <v>11460</v>
      </c>
      <c r="G90" s="24" t="s">
        <v>11461</v>
      </c>
      <c r="H90" s="24" t="s">
        <v>11458</v>
      </c>
      <c r="I90" s="28"/>
    </row>
    <row r="91" spans="1:9" ht="51">
      <c r="A91" s="24">
        <v>10</v>
      </c>
      <c r="B91" s="24" t="s">
        <v>11462</v>
      </c>
      <c r="C91" s="24" t="s">
        <v>361</v>
      </c>
      <c r="D91" s="24" t="s">
        <v>366</v>
      </c>
      <c r="E91" s="268">
        <v>9</v>
      </c>
      <c r="F91" s="24" t="s">
        <v>11463</v>
      </c>
      <c r="G91" s="24" t="s">
        <v>11461</v>
      </c>
      <c r="H91" s="24" t="s">
        <v>11458</v>
      </c>
      <c r="I91" s="28"/>
    </row>
    <row r="92" spans="1:9" ht="25.5">
      <c r="A92" s="24">
        <v>11</v>
      </c>
      <c r="B92" s="24" t="s">
        <v>11464</v>
      </c>
      <c r="C92" s="24" t="s">
        <v>361</v>
      </c>
      <c r="D92" s="24" t="s">
        <v>366</v>
      </c>
      <c r="E92" s="268">
        <v>400</v>
      </c>
      <c r="F92" s="24" t="s">
        <v>11465</v>
      </c>
      <c r="G92" s="24" t="s">
        <v>11466</v>
      </c>
      <c r="H92" s="24" t="s">
        <v>11467</v>
      </c>
      <c r="I92" s="28"/>
    </row>
    <row r="93" spans="1:9" ht="51">
      <c r="A93" s="24">
        <v>12</v>
      </c>
      <c r="B93" s="24" t="s">
        <v>11468</v>
      </c>
      <c r="C93" s="24" t="s">
        <v>361</v>
      </c>
      <c r="D93" s="24" t="s">
        <v>366</v>
      </c>
      <c r="E93" s="268">
        <v>77</v>
      </c>
      <c r="F93" s="24" t="s">
        <v>11469</v>
      </c>
      <c r="G93" s="24" t="s">
        <v>11470</v>
      </c>
      <c r="H93" s="24" t="s">
        <v>11471</v>
      </c>
      <c r="I93" s="28"/>
    </row>
    <row r="94" spans="1:9" ht="51">
      <c r="A94" s="24">
        <v>13</v>
      </c>
      <c r="B94" s="24" t="s">
        <v>11472</v>
      </c>
      <c r="C94" s="24" t="s">
        <v>361</v>
      </c>
      <c r="D94" s="24" t="s">
        <v>366</v>
      </c>
      <c r="E94" s="268">
        <v>200</v>
      </c>
      <c r="F94" s="24" t="s">
        <v>11473</v>
      </c>
      <c r="G94" s="24" t="s">
        <v>11470</v>
      </c>
      <c r="H94" s="24" t="s">
        <v>11474</v>
      </c>
      <c r="I94" s="28"/>
    </row>
    <row r="95" spans="1:9" ht="25.5">
      <c r="A95" s="24">
        <v>14</v>
      </c>
      <c r="B95" s="24" t="s">
        <v>11475</v>
      </c>
      <c r="C95" s="24" t="s">
        <v>361</v>
      </c>
      <c r="D95" s="24" t="s">
        <v>366</v>
      </c>
      <c r="E95" s="268">
        <v>54</v>
      </c>
      <c r="F95" s="24" t="s">
        <v>11476</v>
      </c>
      <c r="G95" s="24" t="s">
        <v>11412</v>
      </c>
      <c r="H95" s="24" t="s">
        <v>11477</v>
      </c>
      <c r="I95" s="28"/>
    </row>
    <row r="96" spans="1:9" ht="63.75">
      <c r="A96" s="24">
        <v>15</v>
      </c>
      <c r="B96" s="24" t="s">
        <v>11478</v>
      </c>
      <c r="C96" s="24" t="s">
        <v>361</v>
      </c>
      <c r="D96" s="24" t="s">
        <v>366</v>
      </c>
      <c r="E96" s="268">
        <v>579.20000000000005</v>
      </c>
      <c r="F96" s="24" t="s">
        <v>11479</v>
      </c>
      <c r="G96" s="24" t="s">
        <v>11317</v>
      </c>
      <c r="H96" s="24" t="s">
        <v>11480</v>
      </c>
      <c r="I96" s="28"/>
    </row>
    <row r="97" spans="1:9" ht="25.5">
      <c r="A97" s="24">
        <v>16</v>
      </c>
      <c r="B97" s="24" t="s">
        <v>11481</v>
      </c>
      <c r="C97" s="24" t="s">
        <v>361</v>
      </c>
      <c r="D97" s="24" t="s">
        <v>366</v>
      </c>
      <c r="E97" s="268">
        <v>8</v>
      </c>
      <c r="F97" s="24" t="s">
        <v>11482</v>
      </c>
      <c r="G97" s="24" t="s">
        <v>11470</v>
      </c>
      <c r="H97" s="24" t="s">
        <v>11361</v>
      </c>
      <c r="I97" s="28"/>
    </row>
    <row r="98" spans="1:9" ht="140.25">
      <c r="A98" s="24">
        <v>17</v>
      </c>
      <c r="B98" s="24" t="s">
        <v>11483</v>
      </c>
      <c r="C98" s="24" t="s">
        <v>361</v>
      </c>
      <c r="D98" s="24" t="s">
        <v>366</v>
      </c>
      <c r="E98" s="268">
        <v>3548</v>
      </c>
      <c r="F98" s="24" t="s">
        <v>11484</v>
      </c>
      <c r="G98" s="24" t="s">
        <v>11432</v>
      </c>
      <c r="H98" s="24" t="s">
        <v>11485</v>
      </c>
      <c r="I98" s="28"/>
    </row>
    <row r="99" spans="1:9" ht="76.5">
      <c r="A99" s="24">
        <v>18</v>
      </c>
      <c r="B99" s="24" t="s">
        <v>11486</v>
      </c>
      <c r="C99" s="24" t="s">
        <v>361</v>
      </c>
      <c r="D99" s="24" t="s">
        <v>366</v>
      </c>
      <c r="E99" s="268">
        <v>769</v>
      </c>
      <c r="F99" s="24" t="s">
        <v>11487</v>
      </c>
      <c r="G99" s="24" t="s">
        <v>11327</v>
      </c>
      <c r="H99" s="24" t="s">
        <v>11485</v>
      </c>
      <c r="I99" s="28"/>
    </row>
    <row r="100" spans="1:9" ht="51">
      <c r="A100" s="24">
        <v>19</v>
      </c>
      <c r="B100" s="24" t="s">
        <v>11488</v>
      </c>
      <c r="C100" s="24" t="s">
        <v>361</v>
      </c>
      <c r="D100" s="24" t="s">
        <v>366</v>
      </c>
      <c r="E100" s="268">
        <v>2130</v>
      </c>
      <c r="F100" s="24" t="s">
        <v>11489</v>
      </c>
      <c r="G100" s="24" t="s">
        <v>11327</v>
      </c>
      <c r="H100" s="24" t="s">
        <v>11474</v>
      </c>
      <c r="I100" s="28"/>
    </row>
    <row r="101" spans="1:9" ht="76.5">
      <c r="A101" s="24">
        <v>20</v>
      </c>
      <c r="B101" s="24" t="s">
        <v>11490</v>
      </c>
      <c r="C101" s="24" t="s">
        <v>361</v>
      </c>
      <c r="D101" s="24" t="s">
        <v>366</v>
      </c>
      <c r="E101" s="268">
        <v>1865</v>
      </c>
      <c r="F101" s="24" t="s">
        <v>11491</v>
      </c>
      <c r="G101" s="24" t="s">
        <v>11327</v>
      </c>
      <c r="H101" s="24" t="s">
        <v>11485</v>
      </c>
      <c r="I101" s="28"/>
    </row>
    <row r="102" spans="1:9" ht="76.5">
      <c r="A102" s="24">
        <v>21</v>
      </c>
      <c r="B102" s="24" t="s">
        <v>11492</v>
      </c>
      <c r="C102" s="24" t="s">
        <v>361</v>
      </c>
      <c r="D102" s="24" t="s">
        <v>366</v>
      </c>
      <c r="E102" s="268">
        <v>3064.7</v>
      </c>
      <c r="F102" s="24" t="s">
        <v>11493</v>
      </c>
      <c r="G102" s="24" t="s">
        <v>11327</v>
      </c>
      <c r="H102" s="24" t="s">
        <v>11485</v>
      </c>
      <c r="I102" s="28"/>
    </row>
    <row r="103" spans="1:9" ht="51">
      <c r="A103" s="24">
        <v>22</v>
      </c>
      <c r="B103" s="24" t="s">
        <v>11494</v>
      </c>
      <c r="C103" s="24" t="s">
        <v>361</v>
      </c>
      <c r="D103" s="24" t="s">
        <v>366</v>
      </c>
      <c r="E103" s="268">
        <v>2018</v>
      </c>
      <c r="F103" s="24" t="s">
        <v>11495</v>
      </c>
      <c r="G103" s="24" t="s">
        <v>11496</v>
      </c>
      <c r="H103" s="24" t="s">
        <v>11474</v>
      </c>
      <c r="I103" s="28"/>
    </row>
    <row r="104" spans="1:9" ht="51">
      <c r="A104" s="24">
        <v>23</v>
      </c>
      <c r="B104" s="24" t="s">
        <v>11497</v>
      </c>
      <c r="C104" s="24" t="s">
        <v>361</v>
      </c>
      <c r="D104" s="24" t="s">
        <v>366</v>
      </c>
      <c r="E104" s="268">
        <v>700</v>
      </c>
      <c r="F104" s="24" t="s">
        <v>11498</v>
      </c>
      <c r="G104" s="24" t="s">
        <v>11499</v>
      </c>
      <c r="H104" s="24" t="s">
        <v>11474</v>
      </c>
      <c r="I104" s="28"/>
    </row>
    <row r="105" spans="1:9" ht="51">
      <c r="A105" s="24">
        <v>24</v>
      </c>
      <c r="B105" s="24" t="s">
        <v>11500</v>
      </c>
      <c r="C105" s="24" t="s">
        <v>361</v>
      </c>
      <c r="D105" s="24" t="s">
        <v>366</v>
      </c>
      <c r="E105" s="268">
        <v>600</v>
      </c>
      <c r="F105" s="24" t="s">
        <v>11501</v>
      </c>
      <c r="G105" s="24" t="s">
        <v>11502</v>
      </c>
      <c r="H105" s="24" t="s">
        <v>11474</v>
      </c>
      <c r="I105" s="28"/>
    </row>
    <row r="106" spans="1:9" ht="51">
      <c r="A106" s="24">
        <v>25</v>
      </c>
      <c r="B106" s="24" t="s">
        <v>11503</v>
      </c>
      <c r="C106" s="24" t="s">
        <v>361</v>
      </c>
      <c r="D106" s="24" t="s">
        <v>366</v>
      </c>
      <c r="E106" s="268">
        <v>100</v>
      </c>
      <c r="F106" s="24" t="s">
        <v>11504</v>
      </c>
      <c r="G106" s="24" t="s">
        <v>11496</v>
      </c>
      <c r="H106" s="24" t="s">
        <v>11474</v>
      </c>
      <c r="I106" s="28"/>
    </row>
    <row r="107" spans="1:9" ht="51">
      <c r="A107" s="24">
        <v>26</v>
      </c>
      <c r="B107" s="24" t="s">
        <v>11505</v>
      </c>
      <c r="C107" s="24" t="s">
        <v>361</v>
      </c>
      <c r="D107" s="24" t="s">
        <v>366</v>
      </c>
      <c r="E107" s="268">
        <v>103</v>
      </c>
      <c r="F107" s="24" t="s">
        <v>11506</v>
      </c>
      <c r="G107" s="24" t="s">
        <v>11507</v>
      </c>
      <c r="H107" s="24" t="s">
        <v>11474</v>
      </c>
      <c r="I107" s="28"/>
    </row>
    <row r="108" spans="1:9" ht="51">
      <c r="A108" s="24">
        <v>27</v>
      </c>
      <c r="B108" s="24" t="s">
        <v>11508</v>
      </c>
      <c r="C108" s="24" t="s">
        <v>361</v>
      </c>
      <c r="D108" s="24" t="s">
        <v>366</v>
      </c>
      <c r="E108" s="268">
        <v>67</v>
      </c>
      <c r="F108" s="24" t="s">
        <v>11509</v>
      </c>
      <c r="G108" s="24" t="s">
        <v>11510</v>
      </c>
      <c r="H108" s="24" t="s">
        <v>11416</v>
      </c>
      <c r="I108" s="28"/>
    </row>
    <row r="109" spans="1:9" ht="76.5">
      <c r="A109" s="24">
        <v>28</v>
      </c>
      <c r="B109" s="24" t="s">
        <v>147</v>
      </c>
      <c r="C109" s="24" t="s">
        <v>361</v>
      </c>
      <c r="D109" s="24" t="s">
        <v>366</v>
      </c>
      <c r="E109" s="268">
        <v>199.8</v>
      </c>
      <c r="F109" s="24" t="s">
        <v>11511</v>
      </c>
      <c r="G109" s="24" t="s">
        <v>11333</v>
      </c>
      <c r="H109" s="24" t="s">
        <v>11512</v>
      </c>
      <c r="I109" s="28"/>
    </row>
    <row r="110" spans="1:9" ht="25.5">
      <c r="A110" s="24">
        <v>29</v>
      </c>
      <c r="B110" s="24" t="s">
        <v>11513</v>
      </c>
      <c r="C110" s="24" t="s">
        <v>361</v>
      </c>
      <c r="D110" s="24" t="s">
        <v>366</v>
      </c>
      <c r="E110" s="268">
        <v>23</v>
      </c>
      <c r="F110" s="24" t="s">
        <v>11514</v>
      </c>
      <c r="G110" s="24" t="s">
        <v>11422</v>
      </c>
      <c r="H110" s="24" t="s">
        <v>11423</v>
      </c>
      <c r="I110" s="28"/>
    </row>
    <row r="111" spans="1:9" ht="25.5">
      <c r="A111" s="24">
        <v>30</v>
      </c>
      <c r="B111" s="24" t="s">
        <v>11515</v>
      </c>
      <c r="C111" s="24" t="s">
        <v>361</v>
      </c>
      <c r="D111" s="24" t="s">
        <v>366</v>
      </c>
      <c r="E111" s="268">
        <v>422</v>
      </c>
      <c r="F111" s="24" t="s">
        <v>11516</v>
      </c>
      <c r="G111" s="24" t="s">
        <v>11517</v>
      </c>
      <c r="H111" s="24" t="s">
        <v>11365</v>
      </c>
      <c r="I111" s="28"/>
    </row>
    <row r="112" spans="1:9" ht="25.5">
      <c r="A112" s="24">
        <v>31</v>
      </c>
      <c r="B112" s="24" t="s">
        <v>11518</v>
      </c>
      <c r="C112" s="24" t="s">
        <v>361</v>
      </c>
      <c r="D112" s="24" t="s">
        <v>366</v>
      </c>
      <c r="E112" s="268">
        <v>65.599999999999994</v>
      </c>
      <c r="F112" s="24" t="s">
        <v>11519</v>
      </c>
      <c r="G112" s="24" t="s">
        <v>11520</v>
      </c>
      <c r="H112" s="24" t="s">
        <v>11365</v>
      </c>
      <c r="I112" s="28"/>
    </row>
    <row r="113" spans="1:9" ht="38.25">
      <c r="A113" s="24">
        <v>32</v>
      </c>
      <c r="B113" s="24" t="s">
        <v>11521</v>
      </c>
      <c r="C113" s="24" t="s">
        <v>361</v>
      </c>
      <c r="D113" s="24" t="s">
        <v>366</v>
      </c>
      <c r="E113" s="268">
        <v>137.80000000000001</v>
      </c>
      <c r="F113" s="24" t="s">
        <v>11522</v>
      </c>
      <c r="G113" s="24" t="s">
        <v>11376</v>
      </c>
      <c r="H113" s="24" t="s">
        <v>11377</v>
      </c>
      <c r="I113" s="28"/>
    </row>
    <row r="114" spans="1:9" ht="38.25">
      <c r="A114" s="24">
        <v>33</v>
      </c>
      <c r="B114" s="24" t="s">
        <v>11523</v>
      </c>
      <c r="C114" s="24" t="s">
        <v>361</v>
      </c>
      <c r="D114" s="24" t="s">
        <v>366</v>
      </c>
      <c r="E114" s="268">
        <v>50</v>
      </c>
      <c r="F114" s="24" t="s">
        <v>11524</v>
      </c>
      <c r="G114" s="24" t="s">
        <v>11525</v>
      </c>
      <c r="H114" s="24" t="s">
        <v>11371</v>
      </c>
      <c r="I114" s="28"/>
    </row>
    <row r="115" spans="1:9" ht="25.5">
      <c r="A115" s="24">
        <v>34</v>
      </c>
      <c r="B115" s="24" t="s">
        <v>11526</v>
      </c>
      <c r="C115" s="24" t="s">
        <v>361</v>
      </c>
      <c r="D115" s="24" t="s">
        <v>366</v>
      </c>
      <c r="E115" s="268">
        <v>112.5</v>
      </c>
      <c r="F115" s="24" t="s">
        <v>11527</v>
      </c>
      <c r="G115" s="24" t="s">
        <v>11528</v>
      </c>
      <c r="H115" s="24" t="s">
        <v>11371</v>
      </c>
      <c r="I115" s="28"/>
    </row>
    <row r="116" spans="1:9" ht="25.5">
      <c r="A116" s="24">
        <v>35</v>
      </c>
      <c r="B116" s="24" t="s">
        <v>11529</v>
      </c>
      <c r="C116" s="24" t="s">
        <v>361</v>
      </c>
      <c r="D116" s="24" t="s">
        <v>366</v>
      </c>
      <c r="E116" s="268">
        <v>32.6</v>
      </c>
      <c r="F116" s="24" t="s">
        <v>11530</v>
      </c>
      <c r="G116" s="24" t="s">
        <v>11528</v>
      </c>
      <c r="H116" s="24" t="s">
        <v>11371</v>
      </c>
      <c r="I116" s="28"/>
    </row>
    <row r="117" spans="1:9" ht="51">
      <c r="A117" s="24">
        <v>36</v>
      </c>
      <c r="B117" s="24" t="s">
        <v>11531</v>
      </c>
      <c r="C117" s="24" t="s">
        <v>361</v>
      </c>
      <c r="D117" s="24" t="s">
        <v>366</v>
      </c>
      <c r="E117" s="268">
        <v>6111</v>
      </c>
      <c r="F117" s="24" t="s">
        <v>11532</v>
      </c>
      <c r="G117" s="24" t="s">
        <v>11533</v>
      </c>
      <c r="H117" s="24" t="s">
        <v>11534</v>
      </c>
      <c r="I117" s="28"/>
    </row>
    <row r="118" spans="1:9" ht="25.5">
      <c r="A118" s="24">
        <v>37</v>
      </c>
      <c r="B118" s="24" t="s">
        <v>15373</v>
      </c>
      <c r="C118" s="24" t="s">
        <v>361</v>
      </c>
      <c r="D118" s="24" t="s">
        <v>366</v>
      </c>
      <c r="E118" s="268">
        <v>50</v>
      </c>
      <c r="F118" s="24" t="s">
        <v>15375</v>
      </c>
      <c r="G118" s="24" t="s">
        <v>15376</v>
      </c>
      <c r="H118" s="24" t="s">
        <v>15374</v>
      </c>
      <c r="I118" s="28"/>
    </row>
    <row r="119" spans="1:9" ht="25.5">
      <c r="A119" s="24">
        <v>38</v>
      </c>
      <c r="B119" s="24" t="s">
        <v>11535</v>
      </c>
      <c r="C119" s="24" t="s">
        <v>361</v>
      </c>
      <c r="D119" s="24" t="s">
        <v>366</v>
      </c>
      <c r="E119" s="268">
        <v>4.3</v>
      </c>
      <c r="F119" s="24" t="s">
        <v>11536</v>
      </c>
      <c r="G119" s="24" t="s">
        <v>11537</v>
      </c>
      <c r="H119" s="24" t="s">
        <v>11538</v>
      </c>
      <c r="I119" s="28"/>
    </row>
    <row r="120" spans="1:9">
      <c r="A120" s="327"/>
      <c r="B120" s="327" t="s">
        <v>365</v>
      </c>
      <c r="C120" s="327">
        <v>38</v>
      </c>
      <c r="D120" s="331"/>
      <c r="E120" s="458">
        <f>SUM(E82:E119)</f>
        <v>32371.999999999996</v>
      </c>
      <c r="F120" s="327"/>
      <c r="G120" s="327"/>
      <c r="H120" s="327"/>
      <c r="I120" s="28"/>
    </row>
    <row r="121" spans="1:9" ht="127.5">
      <c r="A121" s="24">
        <v>1</v>
      </c>
      <c r="B121" s="24" t="s">
        <v>11306</v>
      </c>
      <c r="C121" s="24" t="s">
        <v>361</v>
      </c>
      <c r="D121" s="24" t="s">
        <v>1403</v>
      </c>
      <c r="E121" s="268">
        <v>850</v>
      </c>
      <c r="F121" s="24" t="s">
        <v>11539</v>
      </c>
      <c r="G121" s="24" t="s">
        <v>11364</v>
      </c>
      <c r="H121" s="24" t="s">
        <v>11540</v>
      </c>
      <c r="I121" s="28"/>
    </row>
    <row r="122" spans="1:9" ht="51">
      <c r="A122" s="24">
        <v>2</v>
      </c>
      <c r="B122" s="24" t="s">
        <v>11541</v>
      </c>
      <c r="C122" s="24" t="s">
        <v>361</v>
      </c>
      <c r="D122" s="24" t="s">
        <v>1403</v>
      </c>
      <c r="E122" s="268">
        <v>3985</v>
      </c>
      <c r="F122" s="24" t="s">
        <v>11542</v>
      </c>
      <c r="G122" s="24" t="s">
        <v>11543</v>
      </c>
      <c r="H122" s="24" t="s">
        <v>11544</v>
      </c>
      <c r="I122" s="28"/>
    </row>
    <row r="123" spans="1:9" ht="51">
      <c r="A123" s="24">
        <v>3</v>
      </c>
      <c r="B123" s="24" t="s">
        <v>11545</v>
      </c>
      <c r="C123" s="24" t="s">
        <v>361</v>
      </c>
      <c r="D123" s="24" t="s">
        <v>1403</v>
      </c>
      <c r="E123" s="268">
        <v>219</v>
      </c>
      <c r="F123" s="24" t="s">
        <v>11546</v>
      </c>
      <c r="G123" s="24" t="s">
        <v>11543</v>
      </c>
      <c r="H123" s="24" t="s">
        <v>11474</v>
      </c>
      <c r="I123" s="28"/>
    </row>
    <row r="124" spans="1:9" ht="63.75">
      <c r="A124" s="24">
        <v>4</v>
      </c>
      <c r="B124" s="24" t="s">
        <v>11547</v>
      </c>
      <c r="C124" s="24" t="s">
        <v>361</v>
      </c>
      <c r="D124" s="24" t="s">
        <v>1403</v>
      </c>
      <c r="E124" s="268">
        <v>183</v>
      </c>
      <c r="F124" s="24" t="s">
        <v>11548</v>
      </c>
      <c r="G124" s="24" t="s">
        <v>11549</v>
      </c>
      <c r="H124" s="24" t="s">
        <v>11550</v>
      </c>
      <c r="I124" s="28"/>
    </row>
    <row r="125" spans="1:9" ht="51">
      <c r="A125" s="24">
        <v>5</v>
      </c>
      <c r="B125" s="24" t="s">
        <v>11551</v>
      </c>
      <c r="C125" s="24" t="s">
        <v>361</v>
      </c>
      <c r="D125" s="24" t="s">
        <v>1403</v>
      </c>
      <c r="E125" s="268">
        <v>1577</v>
      </c>
      <c r="F125" s="24" t="s">
        <v>11552</v>
      </c>
      <c r="G125" s="24" t="s">
        <v>11327</v>
      </c>
      <c r="H125" s="24" t="s">
        <v>11429</v>
      </c>
      <c r="I125" s="28"/>
    </row>
    <row r="126" spans="1:9" ht="76.5">
      <c r="A126" s="24">
        <v>6</v>
      </c>
      <c r="B126" s="24" t="s">
        <v>11553</v>
      </c>
      <c r="C126" s="24" t="s">
        <v>361</v>
      </c>
      <c r="D126" s="24" t="s">
        <v>1403</v>
      </c>
      <c r="E126" s="268">
        <v>300</v>
      </c>
      <c r="F126" s="24" t="s">
        <v>11554</v>
      </c>
      <c r="G126" s="24" t="s">
        <v>11327</v>
      </c>
      <c r="H126" s="24" t="s">
        <v>11555</v>
      </c>
      <c r="I126" s="28"/>
    </row>
    <row r="127" spans="1:9" ht="25.5">
      <c r="A127" s="327"/>
      <c r="B127" s="327" t="s">
        <v>4370</v>
      </c>
      <c r="C127" s="327">
        <v>6</v>
      </c>
      <c r="D127" s="331"/>
      <c r="E127" s="458">
        <f>SUM(E121:E126)</f>
        <v>7114</v>
      </c>
      <c r="F127" s="327"/>
      <c r="G127" s="327"/>
      <c r="H127" s="327"/>
      <c r="I127" s="28"/>
    </row>
    <row r="128" spans="1:9" ht="51">
      <c r="A128" s="24">
        <v>1</v>
      </c>
      <c r="B128" s="24" t="s">
        <v>11556</v>
      </c>
      <c r="C128" s="24" t="s">
        <v>361</v>
      </c>
      <c r="D128" s="24" t="s">
        <v>367</v>
      </c>
      <c r="E128" s="268">
        <v>273</v>
      </c>
      <c r="F128" s="24" t="s">
        <v>11557</v>
      </c>
      <c r="G128" s="24" t="s">
        <v>11558</v>
      </c>
      <c r="H128" s="24" t="s">
        <v>11559</v>
      </c>
      <c r="I128" s="28"/>
    </row>
    <row r="129" spans="1:9" ht="51">
      <c r="A129" s="24">
        <v>2</v>
      </c>
      <c r="B129" s="24" t="s">
        <v>11560</v>
      </c>
      <c r="C129" s="24" t="s">
        <v>361</v>
      </c>
      <c r="D129" s="24" t="s">
        <v>367</v>
      </c>
      <c r="E129" s="268">
        <v>90</v>
      </c>
      <c r="F129" s="24" t="s">
        <v>11561</v>
      </c>
      <c r="G129" s="24" t="s">
        <v>11562</v>
      </c>
      <c r="H129" s="24" t="s">
        <v>11358</v>
      </c>
      <c r="I129" s="28"/>
    </row>
    <row r="130" spans="1:9" ht="51">
      <c r="A130" s="24">
        <v>3</v>
      </c>
      <c r="B130" s="24" t="s">
        <v>11563</v>
      </c>
      <c r="C130" s="24" t="s">
        <v>361</v>
      </c>
      <c r="D130" s="24" t="s">
        <v>367</v>
      </c>
      <c r="E130" s="268">
        <v>1.3</v>
      </c>
      <c r="F130" s="24" t="s">
        <v>11564</v>
      </c>
      <c r="G130" s="24" t="s">
        <v>11321</v>
      </c>
      <c r="H130" s="24" t="s">
        <v>11429</v>
      </c>
      <c r="I130" s="28"/>
    </row>
    <row r="131" spans="1:9" ht="51">
      <c r="A131" s="24">
        <v>4</v>
      </c>
      <c r="B131" s="24" t="s">
        <v>11565</v>
      </c>
      <c r="C131" s="24" t="s">
        <v>361</v>
      </c>
      <c r="D131" s="24" t="s">
        <v>367</v>
      </c>
      <c r="E131" s="268">
        <v>40</v>
      </c>
      <c r="F131" s="24" t="s">
        <v>11566</v>
      </c>
      <c r="G131" s="24" t="s">
        <v>11567</v>
      </c>
      <c r="H131" s="24" t="s">
        <v>11419</v>
      </c>
      <c r="I131" s="28"/>
    </row>
    <row r="132" spans="1:9" ht="51">
      <c r="A132" s="24">
        <v>5</v>
      </c>
      <c r="B132" s="24" t="s">
        <v>11568</v>
      </c>
      <c r="C132" s="24" t="s">
        <v>361</v>
      </c>
      <c r="D132" s="24" t="s">
        <v>367</v>
      </c>
      <c r="E132" s="268">
        <v>510</v>
      </c>
      <c r="F132" s="24" t="s">
        <v>11569</v>
      </c>
      <c r="G132" s="24" t="s">
        <v>11570</v>
      </c>
      <c r="H132" s="24" t="s">
        <v>11358</v>
      </c>
      <c r="I132" s="28"/>
    </row>
    <row r="133" spans="1:9" ht="76.5">
      <c r="A133" s="24">
        <v>6</v>
      </c>
      <c r="B133" s="24" t="s">
        <v>9689</v>
      </c>
      <c r="C133" s="24" t="s">
        <v>361</v>
      </c>
      <c r="D133" s="24" t="s">
        <v>367</v>
      </c>
      <c r="E133" s="268">
        <v>215</v>
      </c>
      <c r="F133" s="24" t="s">
        <v>11571</v>
      </c>
      <c r="G133" s="24" t="s">
        <v>11572</v>
      </c>
      <c r="H133" s="24" t="s">
        <v>11573</v>
      </c>
      <c r="I133" s="28"/>
    </row>
    <row r="134" spans="1:9" ht="38.25">
      <c r="A134" s="24">
        <v>7</v>
      </c>
      <c r="B134" s="24" t="s">
        <v>11574</v>
      </c>
      <c r="C134" s="24" t="s">
        <v>361</v>
      </c>
      <c r="D134" s="24" t="s">
        <v>367</v>
      </c>
      <c r="E134" s="268">
        <v>200</v>
      </c>
      <c r="F134" s="24" t="s">
        <v>11575</v>
      </c>
      <c r="G134" s="24" t="s">
        <v>11576</v>
      </c>
      <c r="H134" s="24" t="s">
        <v>11577</v>
      </c>
      <c r="I134" s="28"/>
    </row>
    <row r="135" spans="1:9" ht="51">
      <c r="A135" s="24">
        <v>8</v>
      </c>
      <c r="B135" s="24" t="s">
        <v>11578</v>
      </c>
      <c r="C135" s="24" t="s">
        <v>361</v>
      </c>
      <c r="D135" s="24" t="s">
        <v>367</v>
      </c>
      <c r="E135" s="268">
        <v>163</v>
      </c>
      <c r="F135" s="24" t="s">
        <v>11579</v>
      </c>
      <c r="G135" s="24" t="s">
        <v>11415</v>
      </c>
      <c r="H135" s="24" t="s">
        <v>11580</v>
      </c>
      <c r="I135" s="28"/>
    </row>
    <row r="136" spans="1:9" ht="51">
      <c r="A136" s="24">
        <v>9</v>
      </c>
      <c r="B136" s="24" t="s">
        <v>11581</v>
      </c>
      <c r="C136" s="24" t="s">
        <v>361</v>
      </c>
      <c r="D136" s="24" t="s">
        <v>367</v>
      </c>
      <c r="E136" s="268">
        <v>64</v>
      </c>
      <c r="F136" s="24" t="s">
        <v>11582</v>
      </c>
      <c r="G136" s="24" t="s">
        <v>11583</v>
      </c>
      <c r="H136" s="24" t="s">
        <v>11419</v>
      </c>
      <c r="I136" s="28"/>
    </row>
    <row r="137" spans="1:9">
      <c r="A137" s="327"/>
      <c r="B137" s="327" t="s">
        <v>368</v>
      </c>
      <c r="C137" s="327">
        <v>9</v>
      </c>
      <c r="D137" s="331"/>
      <c r="E137" s="458">
        <f>SUM(E128:E136)</f>
        <v>1556.3</v>
      </c>
      <c r="F137" s="327"/>
      <c r="G137" s="327"/>
      <c r="H137" s="327"/>
      <c r="I137" s="28"/>
    </row>
    <row r="138" spans="1:9" ht="51">
      <c r="A138" s="24">
        <v>1</v>
      </c>
      <c r="B138" s="24" t="s">
        <v>11584</v>
      </c>
      <c r="C138" s="24" t="s">
        <v>361</v>
      </c>
      <c r="D138" s="24" t="s">
        <v>726</v>
      </c>
      <c r="E138" s="268">
        <v>15</v>
      </c>
      <c r="F138" s="24" t="s">
        <v>11585</v>
      </c>
      <c r="G138" s="24" t="s">
        <v>11586</v>
      </c>
      <c r="H138" s="24" t="s">
        <v>11474</v>
      </c>
      <c r="I138" s="28"/>
    </row>
    <row r="139" spans="1:9" ht="51">
      <c r="A139" s="24">
        <v>2</v>
      </c>
      <c r="B139" s="24" t="s">
        <v>11587</v>
      </c>
      <c r="C139" s="24" t="s">
        <v>361</v>
      </c>
      <c r="D139" s="24" t="s">
        <v>726</v>
      </c>
      <c r="E139" s="268">
        <v>12</v>
      </c>
      <c r="F139" s="24" t="s">
        <v>11588</v>
      </c>
      <c r="G139" s="24" t="s">
        <v>11589</v>
      </c>
      <c r="H139" s="24" t="s">
        <v>11474</v>
      </c>
      <c r="I139" s="28"/>
    </row>
    <row r="140" spans="1:9" ht="51">
      <c r="A140" s="24">
        <v>3</v>
      </c>
      <c r="B140" s="24" t="s">
        <v>11590</v>
      </c>
      <c r="C140" s="24" t="s">
        <v>361</v>
      </c>
      <c r="D140" s="24" t="s">
        <v>726</v>
      </c>
      <c r="E140" s="268">
        <v>3</v>
      </c>
      <c r="F140" s="24" t="s">
        <v>11591</v>
      </c>
      <c r="G140" s="24" t="s">
        <v>11592</v>
      </c>
      <c r="H140" s="24" t="s">
        <v>11419</v>
      </c>
      <c r="I140" s="28"/>
    </row>
    <row r="141" spans="1:9" ht="51">
      <c r="A141" s="24">
        <v>4</v>
      </c>
      <c r="B141" s="24" t="s">
        <v>11593</v>
      </c>
      <c r="C141" s="24" t="s">
        <v>361</v>
      </c>
      <c r="D141" s="24" t="s">
        <v>726</v>
      </c>
      <c r="E141" s="268">
        <v>30</v>
      </c>
      <c r="F141" s="24" t="s">
        <v>11594</v>
      </c>
      <c r="G141" s="24" t="s">
        <v>1537</v>
      </c>
      <c r="H141" s="24" t="s">
        <v>11358</v>
      </c>
      <c r="I141" s="28"/>
    </row>
    <row r="142" spans="1:9" ht="51">
      <c r="A142" s="24">
        <v>5</v>
      </c>
      <c r="B142" s="24" t="s">
        <v>11595</v>
      </c>
      <c r="C142" s="24" t="s">
        <v>361</v>
      </c>
      <c r="D142" s="24" t="s">
        <v>726</v>
      </c>
      <c r="E142" s="268">
        <v>22</v>
      </c>
      <c r="F142" s="24" t="s">
        <v>11596</v>
      </c>
      <c r="G142" s="24" t="s">
        <v>11597</v>
      </c>
      <c r="H142" s="24" t="s">
        <v>11598</v>
      </c>
      <c r="I142" s="28"/>
    </row>
    <row r="143" spans="1:9" ht="51">
      <c r="A143" s="24">
        <v>6</v>
      </c>
      <c r="B143" s="24" t="s">
        <v>11599</v>
      </c>
      <c r="C143" s="24" t="s">
        <v>361</v>
      </c>
      <c r="D143" s="24" t="s">
        <v>726</v>
      </c>
      <c r="E143" s="268">
        <v>27</v>
      </c>
      <c r="F143" s="24" t="s">
        <v>11600</v>
      </c>
      <c r="G143" s="24" t="s">
        <v>11601</v>
      </c>
      <c r="H143" s="24" t="s">
        <v>11471</v>
      </c>
      <c r="I143" s="28"/>
    </row>
    <row r="144" spans="1:9" ht="51">
      <c r="A144" s="24">
        <v>7</v>
      </c>
      <c r="B144" s="24" t="s">
        <v>11602</v>
      </c>
      <c r="C144" s="24" t="s">
        <v>361</v>
      </c>
      <c r="D144" s="24" t="s">
        <v>726</v>
      </c>
      <c r="E144" s="268">
        <v>59</v>
      </c>
      <c r="F144" s="24" t="s">
        <v>11603</v>
      </c>
      <c r="G144" s="24" t="s">
        <v>11402</v>
      </c>
      <c r="H144" s="24" t="s">
        <v>11604</v>
      </c>
      <c r="I144" s="28"/>
    </row>
    <row r="145" spans="1:9" ht="51">
      <c r="A145" s="24">
        <v>8</v>
      </c>
      <c r="B145" s="24" t="s">
        <v>11605</v>
      </c>
      <c r="C145" s="24" t="s">
        <v>361</v>
      </c>
      <c r="D145" s="24" t="s">
        <v>726</v>
      </c>
      <c r="E145" s="268">
        <v>7</v>
      </c>
      <c r="F145" s="24" t="s">
        <v>11606</v>
      </c>
      <c r="G145" s="24" t="s">
        <v>11402</v>
      </c>
      <c r="H145" s="24" t="s">
        <v>11607</v>
      </c>
      <c r="I145" s="28"/>
    </row>
    <row r="146" spans="1:9" ht="51">
      <c r="A146" s="24">
        <v>9</v>
      </c>
      <c r="B146" s="24" t="s">
        <v>11608</v>
      </c>
      <c r="C146" s="24" t="s">
        <v>361</v>
      </c>
      <c r="D146" s="24" t="s">
        <v>726</v>
      </c>
      <c r="E146" s="268">
        <v>32</v>
      </c>
      <c r="F146" s="24" t="s">
        <v>11609</v>
      </c>
      <c r="G146" s="24" t="s">
        <v>11402</v>
      </c>
      <c r="H146" s="24" t="s">
        <v>11474</v>
      </c>
      <c r="I146" s="28"/>
    </row>
    <row r="147" spans="1:9" ht="51">
      <c r="A147" s="24">
        <v>10</v>
      </c>
      <c r="B147" s="24" t="s">
        <v>11610</v>
      </c>
      <c r="C147" s="24" t="s">
        <v>361</v>
      </c>
      <c r="D147" s="24" t="s">
        <v>726</v>
      </c>
      <c r="E147" s="268">
        <v>44</v>
      </c>
      <c r="F147" s="24" t="s">
        <v>11611</v>
      </c>
      <c r="G147" s="24" t="s">
        <v>11402</v>
      </c>
      <c r="H147" s="24" t="s">
        <v>11607</v>
      </c>
      <c r="I147" s="28"/>
    </row>
    <row r="148" spans="1:9" ht="51">
      <c r="A148" s="24">
        <v>11</v>
      </c>
      <c r="B148" s="24" t="s">
        <v>11404</v>
      </c>
      <c r="C148" s="24" t="s">
        <v>361</v>
      </c>
      <c r="D148" s="24" t="s">
        <v>726</v>
      </c>
      <c r="E148" s="268">
        <v>46</v>
      </c>
      <c r="F148" s="24" t="s">
        <v>11612</v>
      </c>
      <c r="G148" s="24" t="s">
        <v>11402</v>
      </c>
      <c r="H148" s="24" t="s">
        <v>11474</v>
      </c>
      <c r="I148" s="28"/>
    </row>
    <row r="149" spans="1:9" ht="51">
      <c r="A149" s="24">
        <v>12</v>
      </c>
      <c r="B149" s="24" t="s">
        <v>11613</v>
      </c>
      <c r="C149" s="24" t="s">
        <v>361</v>
      </c>
      <c r="D149" s="24" t="s">
        <v>726</v>
      </c>
      <c r="E149" s="268">
        <v>6</v>
      </c>
      <c r="F149" s="24" t="s">
        <v>11614</v>
      </c>
      <c r="G149" s="24" t="s">
        <v>11615</v>
      </c>
      <c r="H149" s="24" t="s">
        <v>11607</v>
      </c>
      <c r="I149" s="28"/>
    </row>
    <row r="150" spans="1:9" ht="51">
      <c r="A150" s="24">
        <v>13</v>
      </c>
      <c r="B150" s="24" t="s">
        <v>11616</v>
      </c>
      <c r="C150" s="24" t="s">
        <v>361</v>
      </c>
      <c r="D150" s="24" t="s">
        <v>726</v>
      </c>
      <c r="E150" s="268">
        <v>5</v>
      </c>
      <c r="F150" s="24" t="s">
        <v>11617</v>
      </c>
      <c r="G150" s="24" t="s">
        <v>11618</v>
      </c>
      <c r="H150" s="24" t="s">
        <v>11474</v>
      </c>
      <c r="I150" s="28"/>
    </row>
    <row r="151" spans="1:9" ht="51">
      <c r="A151" s="24">
        <v>14</v>
      </c>
      <c r="B151" s="24" t="s">
        <v>11619</v>
      </c>
      <c r="C151" s="24" t="s">
        <v>361</v>
      </c>
      <c r="D151" s="24" t="s">
        <v>726</v>
      </c>
      <c r="E151" s="268">
        <v>10</v>
      </c>
      <c r="F151" s="24" t="s">
        <v>11620</v>
      </c>
      <c r="G151" s="24" t="s">
        <v>11621</v>
      </c>
      <c r="H151" s="24" t="s">
        <v>11416</v>
      </c>
      <c r="I151" s="28"/>
    </row>
    <row r="152" spans="1:9" ht="51">
      <c r="A152" s="24">
        <v>15</v>
      </c>
      <c r="B152" s="24" t="s">
        <v>11622</v>
      </c>
      <c r="C152" s="24" t="s">
        <v>361</v>
      </c>
      <c r="D152" s="24" t="s">
        <v>726</v>
      </c>
      <c r="E152" s="268">
        <v>14</v>
      </c>
      <c r="F152" s="24" t="s">
        <v>11623</v>
      </c>
      <c r="G152" s="24" t="s">
        <v>11385</v>
      </c>
      <c r="H152" s="24" t="s">
        <v>11416</v>
      </c>
      <c r="I152" s="28"/>
    </row>
    <row r="153" spans="1:9" ht="51">
      <c r="A153" s="24">
        <v>16</v>
      </c>
      <c r="B153" s="24" t="s">
        <v>11624</v>
      </c>
      <c r="C153" s="24" t="s">
        <v>361</v>
      </c>
      <c r="D153" s="24" t="s">
        <v>726</v>
      </c>
      <c r="E153" s="268">
        <v>12</v>
      </c>
      <c r="F153" s="24" t="s">
        <v>11625</v>
      </c>
      <c r="G153" s="24" t="s">
        <v>11626</v>
      </c>
      <c r="H153" s="24" t="s">
        <v>11416</v>
      </c>
      <c r="I153" s="28"/>
    </row>
    <row r="154" spans="1:9">
      <c r="A154" s="327"/>
      <c r="B154" s="327" t="s">
        <v>12069</v>
      </c>
      <c r="C154" s="327">
        <v>16</v>
      </c>
      <c r="D154" s="331"/>
      <c r="E154" s="458">
        <f>SUM(E138:E153)</f>
        <v>344</v>
      </c>
      <c r="F154" s="327"/>
      <c r="G154" s="327"/>
      <c r="H154" s="327"/>
      <c r="I154" s="28"/>
    </row>
    <row r="155" spans="1:9" ht="51">
      <c r="A155" s="24">
        <v>1</v>
      </c>
      <c r="B155" s="24" t="s">
        <v>11627</v>
      </c>
      <c r="C155" s="24" t="s">
        <v>361</v>
      </c>
      <c r="D155" s="24" t="s">
        <v>1475</v>
      </c>
      <c r="E155" s="268">
        <v>3155</v>
      </c>
      <c r="F155" s="24" t="s">
        <v>11628</v>
      </c>
      <c r="G155" s="24" t="s">
        <v>11629</v>
      </c>
      <c r="H155" s="24" t="s">
        <v>11419</v>
      </c>
      <c r="I155" s="28"/>
    </row>
    <row r="156" spans="1:9" ht="51">
      <c r="A156" s="24">
        <v>2</v>
      </c>
      <c r="B156" s="24" t="s">
        <v>11630</v>
      </c>
      <c r="C156" s="24" t="s">
        <v>361</v>
      </c>
      <c r="D156" s="24" t="s">
        <v>1475</v>
      </c>
      <c r="E156" s="268">
        <v>100</v>
      </c>
      <c r="F156" s="24" t="s">
        <v>11631</v>
      </c>
      <c r="G156" s="24" t="s">
        <v>11632</v>
      </c>
      <c r="H156" s="24" t="s">
        <v>11474</v>
      </c>
      <c r="I156" s="28"/>
    </row>
    <row r="157" spans="1:9">
      <c r="A157" s="327"/>
      <c r="B157" s="327" t="s">
        <v>12070</v>
      </c>
      <c r="C157" s="327">
        <v>2</v>
      </c>
      <c r="D157" s="331"/>
      <c r="E157" s="458">
        <f>SUM(E155:E156)</f>
        <v>3255</v>
      </c>
      <c r="F157" s="327"/>
      <c r="G157" s="327"/>
      <c r="H157" s="327"/>
      <c r="I157" s="28"/>
    </row>
    <row r="158" spans="1:9" ht="51">
      <c r="A158" s="24">
        <v>1</v>
      </c>
      <c r="B158" s="24" t="s">
        <v>11633</v>
      </c>
      <c r="C158" s="24" t="s">
        <v>361</v>
      </c>
      <c r="D158" s="24" t="s">
        <v>369</v>
      </c>
      <c r="E158" s="268">
        <v>555</v>
      </c>
      <c r="F158" s="24" t="s">
        <v>11634</v>
      </c>
      <c r="G158" s="24" t="s">
        <v>11635</v>
      </c>
      <c r="H158" s="24" t="s">
        <v>11636</v>
      </c>
      <c r="I158" s="28"/>
    </row>
    <row r="159" spans="1:9" ht="51">
      <c r="A159" s="24">
        <v>2</v>
      </c>
      <c r="B159" s="24" t="s">
        <v>11637</v>
      </c>
      <c r="C159" s="24" t="s">
        <v>361</v>
      </c>
      <c r="D159" s="24" t="s">
        <v>369</v>
      </c>
      <c r="E159" s="268">
        <v>36</v>
      </c>
      <c r="F159" s="24" t="s">
        <v>11638</v>
      </c>
      <c r="G159" s="24" t="s">
        <v>11639</v>
      </c>
      <c r="H159" s="24" t="s">
        <v>11358</v>
      </c>
      <c r="I159" s="28"/>
    </row>
    <row r="160" spans="1:9" ht="51">
      <c r="A160" s="24">
        <v>3</v>
      </c>
      <c r="B160" s="24" t="s">
        <v>11640</v>
      </c>
      <c r="C160" s="24" t="s">
        <v>361</v>
      </c>
      <c r="D160" s="24" t="s">
        <v>369</v>
      </c>
      <c r="E160" s="268">
        <v>148</v>
      </c>
      <c r="F160" s="24" t="s">
        <v>11641</v>
      </c>
      <c r="G160" s="24" t="s">
        <v>11642</v>
      </c>
      <c r="H160" s="24" t="s">
        <v>11419</v>
      </c>
      <c r="I160" s="28"/>
    </row>
    <row r="161" spans="1:9" ht="51">
      <c r="A161" s="24">
        <v>4</v>
      </c>
      <c r="B161" s="24" t="s">
        <v>11643</v>
      </c>
      <c r="C161" s="24" t="s">
        <v>361</v>
      </c>
      <c r="D161" s="24" t="s">
        <v>369</v>
      </c>
      <c r="E161" s="268">
        <v>64</v>
      </c>
      <c r="F161" s="24" t="s">
        <v>11644</v>
      </c>
      <c r="G161" s="24" t="s">
        <v>11645</v>
      </c>
      <c r="H161" s="24" t="s">
        <v>11419</v>
      </c>
      <c r="I161" s="28"/>
    </row>
    <row r="162" spans="1:9" ht="51">
      <c r="A162" s="24">
        <v>5</v>
      </c>
      <c r="B162" s="24" t="s">
        <v>11646</v>
      </c>
      <c r="C162" s="24" t="s">
        <v>361</v>
      </c>
      <c r="D162" s="24" t="s">
        <v>369</v>
      </c>
      <c r="E162" s="268">
        <v>35</v>
      </c>
      <c r="F162" s="24" t="s">
        <v>11647</v>
      </c>
      <c r="G162" s="24" t="s">
        <v>11648</v>
      </c>
      <c r="H162" s="24" t="s">
        <v>11419</v>
      </c>
      <c r="I162" s="28"/>
    </row>
    <row r="163" spans="1:9" ht="25.5">
      <c r="A163" s="24">
        <v>6</v>
      </c>
      <c r="B163" s="24" t="s">
        <v>2195</v>
      </c>
      <c r="C163" s="24" t="s">
        <v>361</v>
      </c>
      <c r="D163" s="24" t="s">
        <v>369</v>
      </c>
      <c r="E163" s="268">
        <v>106</v>
      </c>
      <c r="F163" s="24" t="s">
        <v>11649</v>
      </c>
      <c r="G163" s="24" t="s">
        <v>11543</v>
      </c>
      <c r="H163" s="24" t="s">
        <v>11365</v>
      </c>
      <c r="I163" s="28"/>
    </row>
    <row r="164" spans="1:9" ht="51">
      <c r="A164" s="24">
        <v>7</v>
      </c>
      <c r="B164" s="24" t="s">
        <v>11650</v>
      </c>
      <c r="C164" s="24" t="s">
        <v>361</v>
      </c>
      <c r="D164" s="24" t="s">
        <v>369</v>
      </c>
      <c r="E164" s="268">
        <v>129</v>
      </c>
      <c r="F164" s="24" t="s">
        <v>11651</v>
      </c>
      <c r="G164" s="24" t="s">
        <v>11652</v>
      </c>
      <c r="H164" s="24" t="s">
        <v>11416</v>
      </c>
      <c r="I164" s="28"/>
    </row>
    <row r="165" spans="1:9" ht="76.5">
      <c r="A165" s="24">
        <v>8</v>
      </c>
      <c r="B165" s="24" t="s">
        <v>11653</v>
      </c>
      <c r="C165" s="24" t="s">
        <v>361</v>
      </c>
      <c r="D165" s="24" t="s">
        <v>369</v>
      </c>
      <c r="E165" s="268">
        <v>152</v>
      </c>
      <c r="F165" s="24" t="s">
        <v>11654</v>
      </c>
      <c r="G165" s="24" t="s">
        <v>11655</v>
      </c>
      <c r="H165" s="24" t="s">
        <v>11656</v>
      </c>
      <c r="I165" s="28"/>
    </row>
    <row r="166" spans="1:9" ht="76.5">
      <c r="A166" s="24">
        <v>9</v>
      </c>
      <c r="B166" s="24" t="s">
        <v>11574</v>
      </c>
      <c r="C166" s="24" t="s">
        <v>361</v>
      </c>
      <c r="D166" s="24" t="s">
        <v>369</v>
      </c>
      <c r="E166" s="268">
        <v>483</v>
      </c>
      <c r="F166" s="24" t="s">
        <v>11657</v>
      </c>
      <c r="G166" s="24" t="s">
        <v>11658</v>
      </c>
      <c r="H166" s="24" t="s">
        <v>11659</v>
      </c>
      <c r="I166" s="28"/>
    </row>
    <row r="167" spans="1:9" ht="25.5">
      <c r="A167" s="24">
        <v>10</v>
      </c>
      <c r="B167" s="24" t="s">
        <v>11660</v>
      </c>
      <c r="C167" s="24" t="s">
        <v>361</v>
      </c>
      <c r="D167" s="24" t="s">
        <v>369</v>
      </c>
      <c r="E167" s="268">
        <v>534</v>
      </c>
      <c r="F167" s="24" t="s">
        <v>11661</v>
      </c>
      <c r="G167" s="24" t="s">
        <v>11662</v>
      </c>
      <c r="H167" s="24" t="s">
        <v>11371</v>
      </c>
      <c r="I167" s="28"/>
    </row>
    <row r="168" spans="1:9" ht="25.5">
      <c r="A168" s="24">
        <v>11</v>
      </c>
      <c r="B168" s="24" t="s">
        <v>11663</v>
      </c>
      <c r="C168" s="24" t="s">
        <v>361</v>
      </c>
      <c r="D168" s="24" t="s">
        <v>369</v>
      </c>
      <c r="E168" s="268">
        <v>200</v>
      </c>
      <c r="F168" s="24" t="s">
        <v>11651</v>
      </c>
      <c r="G168" s="24" t="s">
        <v>11664</v>
      </c>
      <c r="H168" s="24" t="s">
        <v>11371</v>
      </c>
      <c r="I168" s="28"/>
    </row>
    <row r="169" spans="1:9">
      <c r="A169" s="327"/>
      <c r="B169" s="327" t="s">
        <v>370</v>
      </c>
      <c r="C169" s="327">
        <v>11</v>
      </c>
      <c r="D169" s="331"/>
      <c r="E169" s="458">
        <f>SUM(E158:E168)</f>
        <v>2442</v>
      </c>
      <c r="F169" s="327"/>
      <c r="G169" s="327"/>
      <c r="H169" s="327"/>
      <c r="I169" s="28"/>
    </row>
    <row r="170" spans="1:9" ht="102">
      <c r="A170" s="24">
        <v>1</v>
      </c>
      <c r="B170" s="24" t="s">
        <v>11665</v>
      </c>
      <c r="C170" s="24" t="s">
        <v>361</v>
      </c>
      <c r="D170" s="24" t="s">
        <v>371</v>
      </c>
      <c r="E170" s="268">
        <v>2255</v>
      </c>
      <c r="F170" s="24" t="s">
        <v>11666</v>
      </c>
      <c r="G170" s="24" t="s">
        <v>11667</v>
      </c>
      <c r="H170" s="24" t="s">
        <v>11668</v>
      </c>
      <c r="I170" s="28"/>
    </row>
    <row r="171" spans="1:9" ht="51">
      <c r="A171" s="24">
        <v>2</v>
      </c>
      <c r="B171" s="24" t="s">
        <v>11669</v>
      </c>
      <c r="C171" s="24" t="s">
        <v>361</v>
      </c>
      <c r="D171" s="24" t="s">
        <v>371</v>
      </c>
      <c r="E171" s="268">
        <v>170</v>
      </c>
      <c r="F171" s="24" t="s">
        <v>11670</v>
      </c>
      <c r="G171" s="24" t="s">
        <v>11671</v>
      </c>
      <c r="H171" s="24" t="s">
        <v>11358</v>
      </c>
      <c r="I171" s="28"/>
    </row>
    <row r="172" spans="1:9" ht="51">
      <c r="A172" s="24">
        <v>3</v>
      </c>
      <c r="B172" s="24" t="s">
        <v>11672</v>
      </c>
      <c r="C172" s="24" t="s">
        <v>361</v>
      </c>
      <c r="D172" s="24" t="s">
        <v>371</v>
      </c>
      <c r="E172" s="268">
        <v>15</v>
      </c>
      <c r="F172" s="24" t="s">
        <v>11673</v>
      </c>
      <c r="G172" s="24" t="s">
        <v>11674</v>
      </c>
      <c r="H172" s="24" t="s">
        <v>11358</v>
      </c>
      <c r="I172" s="28"/>
    </row>
    <row r="173" spans="1:9" ht="76.5">
      <c r="A173" s="24">
        <v>4</v>
      </c>
      <c r="B173" s="24" t="s">
        <v>11675</v>
      </c>
      <c r="C173" s="24" t="s">
        <v>361</v>
      </c>
      <c r="D173" s="24" t="s">
        <v>371</v>
      </c>
      <c r="E173" s="268">
        <v>20</v>
      </c>
      <c r="F173" s="24" t="s">
        <v>11676</v>
      </c>
      <c r="G173" s="24" t="s">
        <v>11677</v>
      </c>
      <c r="H173" s="24" t="s">
        <v>11678</v>
      </c>
      <c r="I173" s="28"/>
    </row>
    <row r="174" spans="1:9">
      <c r="A174" s="327"/>
      <c r="B174" s="327" t="s">
        <v>12071</v>
      </c>
      <c r="C174" s="327">
        <v>4</v>
      </c>
      <c r="D174" s="331"/>
      <c r="E174" s="634">
        <f>SUM(E170:E173)</f>
        <v>2460</v>
      </c>
      <c r="F174" s="327"/>
      <c r="G174" s="327"/>
      <c r="H174" s="327"/>
      <c r="I174" s="28"/>
    </row>
    <row r="175" spans="1:9" ht="25.5">
      <c r="A175" s="326"/>
      <c r="B175" s="326" t="s">
        <v>731</v>
      </c>
      <c r="C175" s="326">
        <f>C174+C169+C157+C154+C137+C127+C120+C81+C64</f>
        <v>112</v>
      </c>
      <c r="D175" s="326"/>
      <c r="E175" s="456">
        <f>E174+E169+E157+E154+E137+E127+E120+E81+E64</f>
        <v>53887.299999999996</v>
      </c>
      <c r="F175" s="326"/>
      <c r="G175" s="326"/>
      <c r="H175" s="326"/>
      <c r="I175" s="28"/>
    </row>
    <row r="176" spans="1:9" ht="25.5">
      <c r="A176" s="24">
        <v>1</v>
      </c>
      <c r="B176" s="24" t="s">
        <v>11679</v>
      </c>
      <c r="C176" s="24" t="s">
        <v>373</v>
      </c>
      <c r="D176" s="24" t="s">
        <v>374</v>
      </c>
      <c r="E176" s="268">
        <v>1.2</v>
      </c>
      <c r="F176" s="24" t="s">
        <v>11680</v>
      </c>
      <c r="G176" s="24" t="s">
        <v>11392</v>
      </c>
      <c r="H176" s="24" t="s">
        <v>11681</v>
      </c>
      <c r="I176" s="28"/>
    </row>
    <row r="177" spans="1:9" ht="25.5">
      <c r="A177" s="24">
        <v>2</v>
      </c>
      <c r="B177" s="24" t="s">
        <v>11682</v>
      </c>
      <c r="C177" s="24" t="s">
        <v>373</v>
      </c>
      <c r="D177" s="24" t="s">
        <v>374</v>
      </c>
      <c r="E177" s="268">
        <v>1</v>
      </c>
      <c r="F177" s="24" t="s">
        <v>11683</v>
      </c>
      <c r="G177" s="24" t="s">
        <v>11392</v>
      </c>
      <c r="H177" s="24" t="s">
        <v>11681</v>
      </c>
      <c r="I177" s="28"/>
    </row>
    <row r="178" spans="1:9" ht="51">
      <c r="A178" s="24">
        <v>3</v>
      </c>
      <c r="B178" s="24" t="s">
        <v>11684</v>
      </c>
      <c r="C178" s="24" t="s">
        <v>373</v>
      </c>
      <c r="D178" s="24" t="s">
        <v>374</v>
      </c>
      <c r="E178" s="268">
        <v>3</v>
      </c>
      <c r="F178" s="24" t="s">
        <v>11685</v>
      </c>
      <c r="G178" s="24" t="s">
        <v>11686</v>
      </c>
      <c r="H178" s="24" t="s">
        <v>11358</v>
      </c>
      <c r="I178" s="28"/>
    </row>
    <row r="179" spans="1:9" ht="76.5">
      <c r="A179" s="24">
        <v>4</v>
      </c>
      <c r="B179" s="24" t="s">
        <v>11687</v>
      </c>
      <c r="C179" s="24" t="s">
        <v>373</v>
      </c>
      <c r="D179" s="24" t="s">
        <v>374</v>
      </c>
      <c r="E179" s="268">
        <v>1.5</v>
      </c>
      <c r="F179" s="24" t="s">
        <v>11688</v>
      </c>
      <c r="G179" s="24" t="s">
        <v>11336</v>
      </c>
      <c r="H179" s="24" t="s">
        <v>11555</v>
      </c>
      <c r="I179" s="28"/>
    </row>
    <row r="180" spans="1:9" ht="76.5">
      <c r="A180" s="24">
        <v>5</v>
      </c>
      <c r="B180" s="24" t="s">
        <v>11689</v>
      </c>
      <c r="C180" s="24" t="s">
        <v>373</v>
      </c>
      <c r="D180" s="24" t="s">
        <v>374</v>
      </c>
      <c r="E180" s="268">
        <v>1</v>
      </c>
      <c r="F180" s="24" t="s">
        <v>11690</v>
      </c>
      <c r="G180" s="24" t="s">
        <v>11336</v>
      </c>
      <c r="H180" s="24" t="s">
        <v>11555</v>
      </c>
      <c r="I180" s="28"/>
    </row>
    <row r="181" spans="1:9" ht="76.5">
      <c r="A181" s="24">
        <v>6</v>
      </c>
      <c r="B181" s="24" t="s">
        <v>11691</v>
      </c>
      <c r="C181" s="24" t="s">
        <v>373</v>
      </c>
      <c r="D181" s="24" t="s">
        <v>374</v>
      </c>
      <c r="E181" s="268">
        <v>0.6</v>
      </c>
      <c r="F181" s="24" t="s">
        <v>11692</v>
      </c>
      <c r="G181" s="24" t="s">
        <v>11336</v>
      </c>
      <c r="H181" s="24" t="s">
        <v>11573</v>
      </c>
      <c r="I181" s="28"/>
    </row>
    <row r="182" spans="1:9" ht="51">
      <c r="A182" s="24">
        <v>7</v>
      </c>
      <c r="B182" s="24" t="s">
        <v>11693</v>
      </c>
      <c r="C182" s="24" t="s">
        <v>373</v>
      </c>
      <c r="D182" s="24" t="s">
        <v>374</v>
      </c>
      <c r="E182" s="268">
        <v>3</v>
      </c>
      <c r="F182" s="24" t="s">
        <v>11694</v>
      </c>
      <c r="G182" s="24" t="s">
        <v>11398</v>
      </c>
      <c r="H182" s="24" t="s">
        <v>11358</v>
      </c>
      <c r="I182" s="28"/>
    </row>
    <row r="183" spans="1:9" ht="51">
      <c r="A183" s="24">
        <v>8</v>
      </c>
      <c r="B183" s="24" t="s">
        <v>11695</v>
      </c>
      <c r="C183" s="24" t="s">
        <v>373</v>
      </c>
      <c r="D183" s="24" t="s">
        <v>374</v>
      </c>
      <c r="E183" s="268">
        <v>0.6</v>
      </c>
      <c r="F183" s="24" t="s">
        <v>11696</v>
      </c>
      <c r="G183" s="24" t="s">
        <v>11697</v>
      </c>
      <c r="H183" s="24" t="s">
        <v>11416</v>
      </c>
      <c r="I183" s="28"/>
    </row>
    <row r="184" spans="1:9" ht="25.5">
      <c r="A184" s="24">
        <v>9</v>
      </c>
      <c r="B184" s="24" t="s">
        <v>11698</v>
      </c>
      <c r="C184" s="24" t="s">
        <v>373</v>
      </c>
      <c r="D184" s="24" t="s">
        <v>374</v>
      </c>
      <c r="E184" s="268">
        <v>1.8</v>
      </c>
      <c r="F184" s="24" t="s">
        <v>11699</v>
      </c>
      <c r="G184" s="24" t="s">
        <v>11327</v>
      </c>
      <c r="H184" s="24" t="s">
        <v>11700</v>
      </c>
      <c r="I184" s="28"/>
    </row>
    <row r="185" spans="1:9" ht="51">
      <c r="A185" s="24">
        <v>10</v>
      </c>
      <c r="B185" s="24" t="s">
        <v>11701</v>
      </c>
      <c r="C185" s="24" t="s">
        <v>373</v>
      </c>
      <c r="D185" s="24" t="s">
        <v>374</v>
      </c>
      <c r="E185" s="268">
        <v>98</v>
      </c>
      <c r="F185" s="24" t="s">
        <v>11702</v>
      </c>
      <c r="G185" s="24" t="s">
        <v>11432</v>
      </c>
      <c r="H185" s="24" t="s">
        <v>11416</v>
      </c>
      <c r="I185" s="28"/>
    </row>
    <row r="186" spans="1:9" ht="76.5">
      <c r="A186" s="24">
        <v>11</v>
      </c>
      <c r="B186" s="24" t="s">
        <v>11703</v>
      </c>
      <c r="C186" s="24" t="s">
        <v>373</v>
      </c>
      <c r="D186" s="24" t="s">
        <v>374</v>
      </c>
      <c r="E186" s="268">
        <v>1.5</v>
      </c>
      <c r="F186" s="24" t="s">
        <v>11704</v>
      </c>
      <c r="G186" s="24" t="s">
        <v>11339</v>
      </c>
      <c r="H186" s="24" t="s">
        <v>11705</v>
      </c>
      <c r="I186" s="28"/>
    </row>
    <row r="187" spans="1:9" ht="25.5">
      <c r="A187" s="24">
        <v>12</v>
      </c>
      <c r="B187" s="24" t="s">
        <v>11706</v>
      </c>
      <c r="C187" s="24" t="s">
        <v>373</v>
      </c>
      <c r="D187" s="24" t="s">
        <v>374</v>
      </c>
      <c r="E187" s="268">
        <v>0.7</v>
      </c>
      <c r="F187" s="24" t="s">
        <v>11707</v>
      </c>
      <c r="G187" s="24" t="s">
        <v>11708</v>
      </c>
      <c r="H187" s="24" t="s">
        <v>11709</v>
      </c>
      <c r="I187" s="28"/>
    </row>
    <row r="188" spans="1:9" ht="25.5">
      <c r="A188" s="24">
        <v>13</v>
      </c>
      <c r="B188" s="24" t="s">
        <v>11710</v>
      </c>
      <c r="C188" s="24" t="s">
        <v>373</v>
      </c>
      <c r="D188" s="24" t="s">
        <v>374</v>
      </c>
      <c r="E188" s="268">
        <v>0.6</v>
      </c>
      <c r="F188" s="24" t="s">
        <v>11711</v>
      </c>
      <c r="G188" s="24" t="s">
        <v>11712</v>
      </c>
      <c r="H188" s="24" t="s">
        <v>11365</v>
      </c>
      <c r="I188" s="28"/>
    </row>
    <row r="189" spans="1:9" ht="25.5">
      <c r="A189" s="327"/>
      <c r="B189" s="327" t="s">
        <v>375</v>
      </c>
      <c r="C189" s="327">
        <v>13</v>
      </c>
      <c r="D189" s="331"/>
      <c r="E189" s="458">
        <f>SUM(E176:E188)</f>
        <v>114.5</v>
      </c>
      <c r="F189" s="327"/>
      <c r="G189" s="327"/>
      <c r="H189" s="327"/>
      <c r="I189" s="28"/>
    </row>
    <row r="190" spans="1:9" ht="76.5">
      <c r="A190" s="24">
        <v>1</v>
      </c>
      <c r="B190" s="24" t="s">
        <v>11713</v>
      </c>
      <c r="C190" s="24" t="s">
        <v>373</v>
      </c>
      <c r="D190" s="24" t="s">
        <v>376</v>
      </c>
      <c r="E190" s="268">
        <v>1</v>
      </c>
      <c r="F190" s="24" t="s">
        <v>11714</v>
      </c>
      <c r="G190" s="24" t="s">
        <v>11364</v>
      </c>
      <c r="H190" s="24" t="s">
        <v>11573</v>
      </c>
      <c r="I190" s="28"/>
    </row>
    <row r="191" spans="1:9" ht="76.5">
      <c r="A191" s="24">
        <v>2</v>
      </c>
      <c r="B191" s="24" t="s">
        <v>11715</v>
      </c>
      <c r="C191" s="24" t="s">
        <v>373</v>
      </c>
      <c r="D191" s="24" t="s">
        <v>376</v>
      </c>
      <c r="E191" s="268">
        <v>0.4</v>
      </c>
      <c r="F191" s="24" t="s">
        <v>11716</v>
      </c>
      <c r="G191" s="24" t="s">
        <v>11364</v>
      </c>
      <c r="H191" s="24" t="s">
        <v>11573</v>
      </c>
      <c r="I191" s="28"/>
    </row>
    <row r="192" spans="1:9" ht="25.5">
      <c r="A192" s="24">
        <v>3</v>
      </c>
      <c r="B192" s="24" t="s">
        <v>11717</v>
      </c>
      <c r="C192" s="24" t="s">
        <v>373</v>
      </c>
      <c r="D192" s="24" t="s">
        <v>376</v>
      </c>
      <c r="E192" s="268">
        <v>13.9</v>
      </c>
      <c r="F192" s="24" t="s">
        <v>11718</v>
      </c>
      <c r="G192" s="24" t="s">
        <v>11392</v>
      </c>
      <c r="H192" s="24" t="s">
        <v>11719</v>
      </c>
      <c r="I192" s="28"/>
    </row>
    <row r="193" spans="1:9" ht="51">
      <c r="A193" s="24">
        <v>4</v>
      </c>
      <c r="B193" s="24" t="s">
        <v>11720</v>
      </c>
      <c r="C193" s="24" t="s">
        <v>373</v>
      </c>
      <c r="D193" s="24" t="s">
        <v>376</v>
      </c>
      <c r="E193" s="268">
        <v>20.2</v>
      </c>
      <c r="F193" s="24" t="s">
        <v>11721</v>
      </c>
      <c r="G193" s="24" t="s">
        <v>11392</v>
      </c>
      <c r="H193" s="24" t="s">
        <v>11722</v>
      </c>
      <c r="I193" s="28"/>
    </row>
    <row r="194" spans="1:9" ht="25.5">
      <c r="A194" s="24">
        <v>5</v>
      </c>
      <c r="B194" s="24" t="s">
        <v>11723</v>
      </c>
      <c r="C194" s="24" t="s">
        <v>373</v>
      </c>
      <c r="D194" s="24" t="s">
        <v>376</v>
      </c>
      <c r="E194" s="268">
        <v>13</v>
      </c>
      <c r="F194" s="24" t="s">
        <v>11724</v>
      </c>
      <c r="G194" s="24" t="s">
        <v>11392</v>
      </c>
      <c r="H194" s="24" t="s">
        <v>11361</v>
      </c>
      <c r="I194" s="28"/>
    </row>
    <row r="195" spans="1:9" ht="76.5">
      <c r="A195" s="24">
        <v>6</v>
      </c>
      <c r="B195" s="24" t="s">
        <v>738</v>
      </c>
      <c r="C195" s="24" t="s">
        <v>373</v>
      </c>
      <c r="D195" s="24" t="s">
        <v>376</v>
      </c>
      <c r="E195" s="268">
        <v>1.3</v>
      </c>
      <c r="F195" s="24" t="s">
        <v>11725</v>
      </c>
      <c r="G195" s="24" t="s">
        <v>11321</v>
      </c>
      <c r="H195" s="24" t="s">
        <v>11726</v>
      </c>
      <c r="I195" s="28"/>
    </row>
    <row r="196" spans="1:9" ht="51">
      <c r="A196" s="24">
        <v>7</v>
      </c>
      <c r="B196" s="24" t="s">
        <v>1150</v>
      </c>
      <c r="C196" s="24" t="s">
        <v>373</v>
      </c>
      <c r="D196" s="24" t="s">
        <v>376</v>
      </c>
      <c r="E196" s="268">
        <v>4</v>
      </c>
      <c r="F196" s="24" t="s">
        <v>11727</v>
      </c>
      <c r="G196" s="24" t="s">
        <v>11728</v>
      </c>
      <c r="H196" s="24" t="s">
        <v>11358</v>
      </c>
      <c r="I196" s="28"/>
    </row>
    <row r="197" spans="1:9" ht="51">
      <c r="A197" s="24">
        <v>8</v>
      </c>
      <c r="B197" s="24" t="s">
        <v>11729</v>
      </c>
      <c r="C197" s="24" t="s">
        <v>373</v>
      </c>
      <c r="D197" s="24" t="s">
        <v>376</v>
      </c>
      <c r="E197" s="268">
        <v>3</v>
      </c>
      <c r="F197" s="24" t="s">
        <v>11730</v>
      </c>
      <c r="G197" s="24" t="s">
        <v>11398</v>
      </c>
      <c r="H197" s="24" t="s">
        <v>11358</v>
      </c>
      <c r="I197" s="28"/>
    </row>
    <row r="198" spans="1:9" ht="51">
      <c r="A198" s="24">
        <v>9</v>
      </c>
      <c r="B198" s="24" t="s">
        <v>11731</v>
      </c>
      <c r="C198" s="24" t="s">
        <v>373</v>
      </c>
      <c r="D198" s="24" t="s">
        <v>376</v>
      </c>
      <c r="E198" s="268">
        <v>0.1</v>
      </c>
      <c r="F198" s="24" t="s">
        <v>11732</v>
      </c>
      <c r="G198" s="24" t="s">
        <v>11733</v>
      </c>
      <c r="H198" s="24" t="s">
        <v>11358</v>
      </c>
      <c r="I198" s="28"/>
    </row>
    <row r="199" spans="1:9" ht="25.5">
      <c r="A199" s="24">
        <v>10</v>
      </c>
      <c r="B199" s="24" t="s">
        <v>11734</v>
      </c>
      <c r="C199" s="24" t="s">
        <v>373</v>
      </c>
      <c r="D199" s="24" t="s">
        <v>376</v>
      </c>
      <c r="E199" s="268">
        <v>2.8</v>
      </c>
      <c r="F199" s="24" t="s">
        <v>11735</v>
      </c>
      <c r="G199" s="24" t="s">
        <v>11543</v>
      </c>
      <c r="H199" s="24" t="s">
        <v>11736</v>
      </c>
      <c r="I199" s="28"/>
    </row>
    <row r="200" spans="1:9" ht="51">
      <c r="A200" s="24">
        <v>11</v>
      </c>
      <c r="B200" s="24" t="s">
        <v>11737</v>
      </c>
      <c r="C200" s="24" t="s">
        <v>373</v>
      </c>
      <c r="D200" s="24" t="s">
        <v>376</v>
      </c>
      <c r="E200" s="268">
        <v>0.1</v>
      </c>
      <c r="F200" s="24" t="s">
        <v>11738</v>
      </c>
      <c r="G200" s="24" t="s">
        <v>11739</v>
      </c>
      <c r="H200" s="24" t="s">
        <v>11358</v>
      </c>
      <c r="I200" s="28"/>
    </row>
    <row r="201" spans="1:9" ht="51">
      <c r="A201" s="24">
        <v>12</v>
      </c>
      <c r="B201" s="24" t="s">
        <v>11740</v>
      </c>
      <c r="C201" s="24" t="s">
        <v>373</v>
      </c>
      <c r="D201" s="24" t="s">
        <v>376</v>
      </c>
      <c r="E201" s="268">
        <v>0.1</v>
      </c>
      <c r="F201" s="24" t="s">
        <v>11741</v>
      </c>
      <c r="G201" s="24" t="s">
        <v>11742</v>
      </c>
      <c r="H201" s="24" t="s">
        <v>11358</v>
      </c>
      <c r="I201" s="28"/>
    </row>
    <row r="202" spans="1:9" ht="51">
      <c r="A202" s="24">
        <v>13</v>
      </c>
      <c r="B202" s="24" t="s">
        <v>11743</v>
      </c>
      <c r="C202" s="24" t="s">
        <v>373</v>
      </c>
      <c r="D202" s="24" t="s">
        <v>376</v>
      </c>
      <c r="E202" s="268">
        <v>0.1</v>
      </c>
      <c r="F202" s="24" t="s">
        <v>11744</v>
      </c>
      <c r="G202" s="24" t="s">
        <v>11745</v>
      </c>
      <c r="H202" s="24" t="s">
        <v>11358</v>
      </c>
      <c r="I202" s="28"/>
    </row>
    <row r="203" spans="1:9" ht="25.5">
      <c r="A203" s="24">
        <v>14</v>
      </c>
      <c r="B203" s="24" t="s">
        <v>11746</v>
      </c>
      <c r="C203" s="24" t="s">
        <v>373</v>
      </c>
      <c r="D203" s="24" t="s">
        <v>376</v>
      </c>
      <c r="E203" s="268">
        <v>120</v>
      </c>
      <c r="F203" s="24" t="s">
        <v>11738</v>
      </c>
      <c r="G203" s="24" t="s">
        <v>11747</v>
      </c>
      <c r="H203" s="24" t="s">
        <v>11748</v>
      </c>
      <c r="I203" s="28"/>
    </row>
    <row r="204" spans="1:9" ht="25.5">
      <c r="A204" s="24">
        <v>15</v>
      </c>
      <c r="B204" s="24" t="s">
        <v>11749</v>
      </c>
      <c r="C204" s="24" t="s">
        <v>373</v>
      </c>
      <c r="D204" s="24" t="s">
        <v>376</v>
      </c>
      <c r="E204" s="268">
        <v>12.7</v>
      </c>
      <c r="F204" s="24" t="s">
        <v>11750</v>
      </c>
      <c r="G204" s="24" t="s">
        <v>11751</v>
      </c>
      <c r="H204" s="24" t="s">
        <v>11752</v>
      </c>
      <c r="I204" s="28"/>
    </row>
    <row r="205" spans="1:9" ht="51">
      <c r="A205" s="24">
        <v>16</v>
      </c>
      <c r="B205" s="24" t="s">
        <v>11753</v>
      </c>
      <c r="C205" s="24" t="s">
        <v>373</v>
      </c>
      <c r="D205" s="24" t="s">
        <v>376</v>
      </c>
      <c r="E205" s="268">
        <v>0.1</v>
      </c>
      <c r="F205" s="24" t="s">
        <v>11754</v>
      </c>
      <c r="G205" s="24" t="s">
        <v>11755</v>
      </c>
      <c r="H205" s="24" t="s">
        <v>11416</v>
      </c>
      <c r="I205" s="28"/>
    </row>
    <row r="206" spans="1:9" ht="25.5">
      <c r="A206" s="24">
        <v>17</v>
      </c>
      <c r="B206" s="24" t="s">
        <v>11756</v>
      </c>
      <c r="C206" s="24" t="s">
        <v>373</v>
      </c>
      <c r="D206" s="24" t="s">
        <v>376</v>
      </c>
      <c r="E206" s="268">
        <v>6.2</v>
      </c>
      <c r="F206" s="24" t="s">
        <v>11757</v>
      </c>
      <c r="G206" s="24" t="s">
        <v>11758</v>
      </c>
      <c r="H206" s="24" t="s">
        <v>11365</v>
      </c>
      <c r="I206" s="28"/>
    </row>
    <row r="207" spans="1:9" ht="25.5">
      <c r="A207" s="24">
        <v>18</v>
      </c>
      <c r="B207" s="24" t="s">
        <v>8505</v>
      </c>
      <c r="C207" s="24" t="s">
        <v>373</v>
      </c>
      <c r="D207" s="24" t="s">
        <v>376</v>
      </c>
      <c r="E207" s="268">
        <v>15</v>
      </c>
      <c r="F207" s="24" t="s">
        <v>11759</v>
      </c>
      <c r="G207" s="24" t="s">
        <v>1645</v>
      </c>
      <c r="H207" s="24" t="s">
        <v>11365</v>
      </c>
      <c r="I207" s="28"/>
    </row>
    <row r="208" spans="1:9" ht="51">
      <c r="A208" s="24">
        <v>19</v>
      </c>
      <c r="B208" s="24" t="s">
        <v>11760</v>
      </c>
      <c r="C208" s="24" t="s">
        <v>373</v>
      </c>
      <c r="D208" s="24" t="s">
        <v>376</v>
      </c>
      <c r="E208" s="268">
        <v>0.1</v>
      </c>
      <c r="F208" s="24" t="s">
        <v>11761</v>
      </c>
      <c r="G208" s="24" t="s">
        <v>11762</v>
      </c>
      <c r="H208" s="24" t="s">
        <v>11416</v>
      </c>
      <c r="I208" s="28"/>
    </row>
    <row r="209" spans="1:9" ht="51">
      <c r="A209" s="24">
        <v>20</v>
      </c>
      <c r="B209" s="24" t="s">
        <v>11763</v>
      </c>
      <c r="C209" s="24" t="s">
        <v>373</v>
      </c>
      <c r="D209" s="24" t="s">
        <v>376</v>
      </c>
      <c r="E209" s="268">
        <v>0.1</v>
      </c>
      <c r="F209" s="24" t="s">
        <v>11582</v>
      </c>
      <c r="G209" s="24" t="s">
        <v>11262</v>
      </c>
      <c r="H209" s="24" t="s">
        <v>11416</v>
      </c>
      <c r="I209" s="28"/>
    </row>
    <row r="210" spans="1:9" ht="25.5">
      <c r="A210" s="24">
        <v>21</v>
      </c>
      <c r="B210" s="24" t="s">
        <v>11764</v>
      </c>
      <c r="C210" s="24" t="s">
        <v>373</v>
      </c>
      <c r="D210" s="24" t="s">
        <v>376</v>
      </c>
      <c r="E210" s="268">
        <v>0.1</v>
      </c>
      <c r="F210" s="24" t="s">
        <v>11765</v>
      </c>
      <c r="G210" s="24" t="s">
        <v>11766</v>
      </c>
      <c r="H210" s="24" t="s">
        <v>11767</v>
      </c>
      <c r="I210" s="28"/>
    </row>
    <row r="211" spans="1:9" ht="25.5">
      <c r="A211" s="24">
        <v>22</v>
      </c>
      <c r="B211" s="24" t="s">
        <v>11768</v>
      </c>
      <c r="C211" s="24" t="s">
        <v>373</v>
      </c>
      <c r="D211" s="24" t="s">
        <v>376</v>
      </c>
      <c r="E211" s="268">
        <v>0.1</v>
      </c>
      <c r="F211" s="24" t="s">
        <v>11707</v>
      </c>
      <c r="G211" s="24" t="s">
        <v>11708</v>
      </c>
      <c r="H211" s="24" t="s">
        <v>11365</v>
      </c>
      <c r="I211" s="28"/>
    </row>
    <row r="212" spans="1:9" ht="25.5">
      <c r="A212" s="24">
        <v>23</v>
      </c>
      <c r="B212" s="24" t="s">
        <v>11769</v>
      </c>
      <c r="C212" s="24" t="s">
        <v>373</v>
      </c>
      <c r="D212" s="24" t="s">
        <v>376</v>
      </c>
      <c r="E212" s="268">
        <v>0.1</v>
      </c>
      <c r="F212" s="24" t="s">
        <v>11770</v>
      </c>
      <c r="G212" s="24" t="s">
        <v>11333</v>
      </c>
      <c r="H212" s="24" t="s">
        <v>11365</v>
      </c>
      <c r="I212" s="28"/>
    </row>
    <row r="213" spans="1:9" ht="25.5">
      <c r="A213" s="24">
        <v>24</v>
      </c>
      <c r="B213" s="24" t="s">
        <v>11771</v>
      </c>
      <c r="C213" s="24" t="s">
        <v>373</v>
      </c>
      <c r="D213" s="24" t="s">
        <v>376</v>
      </c>
      <c r="E213" s="268">
        <v>1.9</v>
      </c>
      <c r="F213" s="24" t="s">
        <v>11772</v>
      </c>
      <c r="G213" s="24" t="s">
        <v>11773</v>
      </c>
      <c r="H213" s="24" t="s">
        <v>11709</v>
      </c>
      <c r="I213" s="28"/>
    </row>
    <row r="214" spans="1:9" ht="51">
      <c r="A214" s="24">
        <v>25</v>
      </c>
      <c r="B214" s="24" t="s">
        <v>11774</v>
      </c>
      <c r="C214" s="24" t="s">
        <v>373</v>
      </c>
      <c r="D214" s="24" t="s">
        <v>376</v>
      </c>
      <c r="E214" s="268">
        <v>4</v>
      </c>
      <c r="F214" s="24" t="s">
        <v>11775</v>
      </c>
      <c r="G214" s="24" t="s">
        <v>11776</v>
      </c>
      <c r="H214" s="24" t="s">
        <v>11358</v>
      </c>
      <c r="I214" s="28"/>
    </row>
    <row r="215" spans="1:9" ht="25.5">
      <c r="A215" s="24">
        <v>26</v>
      </c>
      <c r="B215" s="24" t="s">
        <v>11777</v>
      </c>
      <c r="C215" s="24" t="s">
        <v>373</v>
      </c>
      <c r="D215" s="24" t="s">
        <v>376</v>
      </c>
      <c r="E215" s="268">
        <v>0.1</v>
      </c>
      <c r="F215" s="24" t="s">
        <v>11778</v>
      </c>
      <c r="G215" s="24" t="s">
        <v>11779</v>
      </c>
      <c r="H215" s="24" t="s">
        <v>11371</v>
      </c>
      <c r="I215" s="28"/>
    </row>
    <row r="216" spans="1:9" ht="25.5">
      <c r="A216" s="24">
        <v>27</v>
      </c>
      <c r="B216" s="24" t="s">
        <v>11780</v>
      </c>
      <c r="C216" s="24" t="s">
        <v>373</v>
      </c>
      <c r="D216" s="24" t="s">
        <v>376</v>
      </c>
      <c r="E216" s="268">
        <v>0.1</v>
      </c>
      <c r="F216" s="24" t="s">
        <v>11778</v>
      </c>
      <c r="G216" s="24" t="s">
        <v>11779</v>
      </c>
      <c r="H216" s="24" t="s">
        <v>11371</v>
      </c>
      <c r="I216" s="28"/>
    </row>
    <row r="217" spans="1:9" ht="25.5">
      <c r="A217" s="24">
        <v>28</v>
      </c>
      <c r="B217" s="24" t="s">
        <v>11781</v>
      </c>
      <c r="C217" s="24" t="s">
        <v>373</v>
      </c>
      <c r="D217" s="24" t="s">
        <v>376</v>
      </c>
      <c r="E217" s="268">
        <v>0.1</v>
      </c>
      <c r="F217" s="24" t="s">
        <v>11782</v>
      </c>
      <c r="G217" s="24" t="s">
        <v>11783</v>
      </c>
      <c r="H217" s="24" t="s">
        <v>11371</v>
      </c>
      <c r="I217" s="28"/>
    </row>
    <row r="218" spans="1:9" ht="25.5">
      <c r="A218" s="24">
        <v>29</v>
      </c>
      <c r="B218" s="24" t="s">
        <v>11784</v>
      </c>
      <c r="C218" s="24" t="s">
        <v>373</v>
      </c>
      <c r="D218" s="24" t="s">
        <v>376</v>
      </c>
      <c r="E218" s="268">
        <v>0.1</v>
      </c>
      <c r="F218" s="24" t="s">
        <v>11785</v>
      </c>
      <c r="G218" s="24" t="s">
        <v>11786</v>
      </c>
      <c r="H218" s="24" t="s">
        <v>11371</v>
      </c>
      <c r="I218" s="28"/>
    </row>
    <row r="219" spans="1:9" ht="25.5">
      <c r="A219" s="24">
        <v>30</v>
      </c>
      <c r="B219" s="24" t="s">
        <v>11787</v>
      </c>
      <c r="C219" s="24" t="s">
        <v>373</v>
      </c>
      <c r="D219" s="24" t="s">
        <v>376</v>
      </c>
      <c r="E219" s="268">
        <v>0.01</v>
      </c>
      <c r="F219" s="24" t="s">
        <v>11788</v>
      </c>
      <c r="G219" s="24" t="s">
        <v>11789</v>
      </c>
      <c r="H219" s="24" t="s">
        <v>11790</v>
      </c>
      <c r="I219" s="28"/>
    </row>
    <row r="220" spans="1:9" ht="25.5">
      <c r="A220" s="24">
        <v>31</v>
      </c>
      <c r="B220" s="24" t="s">
        <v>11791</v>
      </c>
      <c r="C220" s="24" t="s">
        <v>373</v>
      </c>
      <c r="D220" s="24" t="s">
        <v>376</v>
      </c>
      <c r="E220" s="268">
        <v>0.01</v>
      </c>
      <c r="F220" s="24" t="s">
        <v>11792</v>
      </c>
      <c r="G220" s="24" t="s">
        <v>11793</v>
      </c>
      <c r="H220" s="24" t="s">
        <v>11790</v>
      </c>
      <c r="I220" s="28"/>
    </row>
    <row r="221" spans="1:9">
      <c r="A221" s="327"/>
      <c r="B221" s="327" t="s">
        <v>377</v>
      </c>
      <c r="C221" s="327">
        <v>31</v>
      </c>
      <c r="D221" s="331"/>
      <c r="E221" s="458">
        <f>SUM(E190:E220)</f>
        <v>220.81999999999991</v>
      </c>
      <c r="F221" s="327"/>
      <c r="G221" s="327"/>
      <c r="H221" s="327"/>
      <c r="I221" s="28"/>
    </row>
    <row r="222" spans="1:9" ht="51">
      <c r="A222" s="24">
        <v>1</v>
      </c>
      <c r="B222" s="24" t="s">
        <v>11794</v>
      </c>
      <c r="C222" s="24" t="s">
        <v>373</v>
      </c>
      <c r="D222" s="24" t="s">
        <v>12072</v>
      </c>
      <c r="E222" s="268">
        <v>3</v>
      </c>
      <c r="F222" s="24" t="s">
        <v>11795</v>
      </c>
      <c r="G222" s="24" t="s">
        <v>11796</v>
      </c>
      <c r="H222" s="24" t="s">
        <v>11358</v>
      </c>
      <c r="I222" s="28"/>
    </row>
    <row r="223" spans="1:9" ht="25.5">
      <c r="A223" s="24">
        <v>2</v>
      </c>
      <c r="B223" s="24" t="s">
        <v>11797</v>
      </c>
      <c r="C223" s="24" t="s">
        <v>373</v>
      </c>
      <c r="D223" s="24" t="s">
        <v>12072</v>
      </c>
      <c r="E223" s="268">
        <v>3.5</v>
      </c>
      <c r="F223" s="24" t="s">
        <v>11798</v>
      </c>
      <c r="G223" s="24" t="s">
        <v>11392</v>
      </c>
      <c r="H223" s="24" t="s">
        <v>11681</v>
      </c>
      <c r="I223" s="28"/>
    </row>
    <row r="224" spans="1:9" ht="51">
      <c r="A224" s="24">
        <v>3</v>
      </c>
      <c r="B224" s="24" t="s">
        <v>11799</v>
      </c>
      <c r="C224" s="24" t="s">
        <v>373</v>
      </c>
      <c r="D224" s="24" t="s">
        <v>12072</v>
      </c>
      <c r="E224" s="268">
        <v>0.5</v>
      </c>
      <c r="F224" s="24" t="s">
        <v>11800</v>
      </c>
      <c r="G224" s="24" t="s">
        <v>11801</v>
      </c>
      <c r="H224" s="24" t="s">
        <v>11358</v>
      </c>
      <c r="I224" s="28"/>
    </row>
    <row r="225" spans="1:9" ht="51">
      <c r="A225" s="24">
        <v>4</v>
      </c>
      <c r="B225" s="24" t="s">
        <v>11802</v>
      </c>
      <c r="C225" s="24" t="s">
        <v>373</v>
      </c>
      <c r="D225" s="24" t="s">
        <v>12072</v>
      </c>
      <c r="E225" s="268">
        <v>1</v>
      </c>
      <c r="F225" s="24" t="s">
        <v>11738</v>
      </c>
      <c r="G225" s="24" t="s">
        <v>11739</v>
      </c>
      <c r="H225" s="24" t="s">
        <v>11416</v>
      </c>
      <c r="I225" s="28"/>
    </row>
    <row r="226" spans="1:9" ht="51">
      <c r="A226" s="24">
        <v>5</v>
      </c>
      <c r="B226" s="24" t="s">
        <v>11803</v>
      </c>
      <c r="C226" s="24" t="s">
        <v>373</v>
      </c>
      <c r="D226" s="24" t="s">
        <v>12072</v>
      </c>
      <c r="E226" s="268">
        <v>0.3</v>
      </c>
      <c r="F226" s="24" t="s">
        <v>11804</v>
      </c>
      <c r="G226" s="24" t="s">
        <v>11805</v>
      </c>
      <c r="H226" s="24" t="s">
        <v>11358</v>
      </c>
      <c r="I226" s="28"/>
    </row>
    <row r="227" spans="1:9" ht="25.5">
      <c r="A227" s="24">
        <v>6</v>
      </c>
      <c r="B227" s="24" t="s">
        <v>11806</v>
      </c>
      <c r="C227" s="24" t="s">
        <v>373</v>
      </c>
      <c r="D227" s="24" t="s">
        <v>12072</v>
      </c>
      <c r="E227" s="268">
        <v>0.6</v>
      </c>
      <c r="F227" s="24" t="s">
        <v>11807</v>
      </c>
      <c r="G227" s="24" t="s">
        <v>11339</v>
      </c>
      <c r="H227" s="24" t="s">
        <v>11767</v>
      </c>
      <c r="I227" s="28"/>
    </row>
    <row r="228" spans="1:9" ht="25.5">
      <c r="A228" s="24">
        <v>7</v>
      </c>
      <c r="B228" s="24" t="s">
        <v>11808</v>
      </c>
      <c r="C228" s="24" t="s">
        <v>373</v>
      </c>
      <c r="D228" s="24" t="s">
        <v>12072</v>
      </c>
      <c r="E228" s="268">
        <v>15</v>
      </c>
      <c r="F228" s="24" t="s">
        <v>11809</v>
      </c>
      <c r="G228" s="24" t="s">
        <v>11793</v>
      </c>
      <c r="H228" s="24" t="s">
        <v>11371</v>
      </c>
      <c r="I228" s="28"/>
    </row>
    <row r="229" spans="1:9" ht="25.5">
      <c r="A229" s="24">
        <v>8</v>
      </c>
      <c r="B229" s="24" t="s">
        <v>11810</v>
      </c>
      <c r="C229" s="24" t="s">
        <v>373</v>
      </c>
      <c r="D229" s="24" t="s">
        <v>12072</v>
      </c>
      <c r="E229" s="268">
        <v>12</v>
      </c>
      <c r="F229" s="24" t="s">
        <v>11809</v>
      </c>
      <c r="G229" s="24" t="s">
        <v>11793</v>
      </c>
      <c r="H229" s="24" t="s">
        <v>11371</v>
      </c>
      <c r="I229" s="28"/>
    </row>
    <row r="230" spans="1:9" ht="25.5">
      <c r="A230" s="24">
        <v>9</v>
      </c>
      <c r="B230" s="24" t="s">
        <v>11811</v>
      </c>
      <c r="C230" s="24" t="s">
        <v>373</v>
      </c>
      <c r="D230" s="24" t="s">
        <v>12072</v>
      </c>
      <c r="E230" s="268">
        <v>1.6</v>
      </c>
      <c r="F230" s="24" t="s">
        <v>11809</v>
      </c>
      <c r="G230" s="24" t="s">
        <v>11793</v>
      </c>
      <c r="H230" s="24" t="s">
        <v>11371</v>
      </c>
      <c r="I230" s="28"/>
    </row>
    <row r="231" spans="1:9" ht="25.5">
      <c r="A231" s="24">
        <v>10</v>
      </c>
      <c r="B231" s="24" t="s">
        <v>11812</v>
      </c>
      <c r="C231" s="24" t="s">
        <v>373</v>
      </c>
      <c r="D231" s="24" t="s">
        <v>12072</v>
      </c>
      <c r="E231" s="268">
        <v>8.6999999999999993</v>
      </c>
      <c r="F231" s="24" t="s">
        <v>11813</v>
      </c>
      <c r="G231" s="24" t="s">
        <v>11814</v>
      </c>
      <c r="H231" s="24" t="s">
        <v>11371</v>
      </c>
      <c r="I231" s="28"/>
    </row>
    <row r="232" spans="1:9" ht="25.5">
      <c r="A232" s="24">
        <v>11</v>
      </c>
      <c r="B232" s="24" t="s">
        <v>11815</v>
      </c>
      <c r="C232" s="24" t="s">
        <v>373</v>
      </c>
      <c r="D232" s="24" t="s">
        <v>12072</v>
      </c>
      <c r="E232" s="268">
        <v>0.1</v>
      </c>
      <c r="F232" s="24" t="s">
        <v>11816</v>
      </c>
      <c r="G232" s="24" t="s">
        <v>11817</v>
      </c>
      <c r="H232" s="24" t="s">
        <v>11371</v>
      </c>
      <c r="I232" s="28"/>
    </row>
    <row r="233" spans="1:9" ht="25.5">
      <c r="A233" s="24">
        <v>12</v>
      </c>
      <c r="B233" s="24" t="s">
        <v>11818</v>
      </c>
      <c r="C233" s="24" t="s">
        <v>373</v>
      </c>
      <c r="D233" s="24" t="s">
        <v>12072</v>
      </c>
      <c r="E233" s="268">
        <v>9.9</v>
      </c>
      <c r="F233" s="24" t="s">
        <v>11819</v>
      </c>
      <c r="G233" s="24" t="s">
        <v>11820</v>
      </c>
      <c r="H233" s="24" t="s">
        <v>11371</v>
      </c>
      <c r="I233" s="28"/>
    </row>
    <row r="234" spans="1:9" ht="25.5">
      <c r="A234" s="24">
        <v>13</v>
      </c>
      <c r="B234" s="24" t="s">
        <v>11821</v>
      </c>
      <c r="C234" s="24" t="s">
        <v>373</v>
      </c>
      <c r="D234" s="24" t="s">
        <v>12072</v>
      </c>
      <c r="E234" s="268">
        <v>0.1</v>
      </c>
      <c r="F234" s="24" t="s">
        <v>11792</v>
      </c>
      <c r="G234" s="24" t="s">
        <v>11793</v>
      </c>
      <c r="H234" s="24" t="s">
        <v>11790</v>
      </c>
      <c r="I234" s="28"/>
    </row>
    <row r="235" spans="1:9" ht="25.5">
      <c r="A235" s="327"/>
      <c r="B235" s="327" t="s">
        <v>379</v>
      </c>
      <c r="C235" s="327">
        <v>13</v>
      </c>
      <c r="D235" s="331"/>
      <c r="E235" s="458">
        <f>SUM(E222:E234)</f>
        <v>56.300000000000004</v>
      </c>
      <c r="F235" s="327"/>
      <c r="G235" s="327"/>
      <c r="H235" s="327"/>
      <c r="I235" s="28"/>
    </row>
    <row r="236" spans="1:9" ht="51">
      <c r="A236" s="24">
        <v>1</v>
      </c>
      <c r="B236" s="24" t="s">
        <v>11822</v>
      </c>
      <c r="C236" s="24" t="s">
        <v>373</v>
      </c>
      <c r="D236" s="24" t="s">
        <v>380</v>
      </c>
      <c r="E236" s="268">
        <v>0.8</v>
      </c>
      <c r="F236" s="24" t="s">
        <v>11823</v>
      </c>
      <c r="G236" s="24" t="s">
        <v>11824</v>
      </c>
      <c r="H236" s="24" t="s">
        <v>11358</v>
      </c>
      <c r="I236" s="28"/>
    </row>
    <row r="237" spans="1:9" ht="51">
      <c r="A237" s="24">
        <v>2</v>
      </c>
      <c r="B237" s="24" t="s">
        <v>11825</v>
      </c>
      <c r="C237" s="24" t="s">
        <v>373</v>
      </c>
      <c r="D237" s="24" t="s">
        <v>380</v>
      </c>
      <c r="E237" s="268">
        <v>2</v>
      </c>
      <c r="F237" s="24" t="s">
        <v>11804</v>
      </c>
      <c r="G237" s="24" t="s">
        <v>11304</v>
      </c>
      <c r="H237" s="24" t="s">
        <v>11474</v>
      </c>
      <c r="I237" s="28"/>
    </row>
    <row r="238" spans="1:9">
      <c r="A238" s="327"/>
      <c r="B238" s="327" t="s">
        <v>12073</v>
      </c>
      <c r="C238" s="327">
        <v>2</v>
      </c>
      <c r="D238" s="331"/>
      <c r="E238" s="458">
        <f>SUM(E236:E237)</f>
        <v>2.8</v>
      </c>
      <c r="F238" s="327"/>
      <c r="G238" s="327"/>
      <c r="H238" s="327"/>
      <c r="I238" s="28"/>
    </row>
    <row r="239" spans="1:9" ht="25.5">
      <c r="A239" s="457"/>
      <c r="B239" s="326" t="s">
        <v>5733</v>
      </c>
      <c r="C239" s="326">
        <f>C238+C235+C221+C189</f>
        <v>59</v>
      </c>
      <c r="D239" s="326"/>
      <c r="E239" s="456">
        <f>E238+E235+E221+E189</f>
        <v>394.4199999999999</v>
      </c>
      <c r="F239" s="326"/>
      <c r="G239" s="326"/>
      <c r="H239" s="326"/>
      <c r="I239" s="28"/>
    </row>
    <row r="240" spans="1:9" ht="25.5">
      <c r="A240" s="24">
        <v>1</v>
      </c>
      <c r="B240" s="24" t="s">
        <v>11826</v>
      </c>
      <c r="C240" s="24" t="s">
        <v>2143</v>
      </c>
      <c r="D240" s="6"/>
      <c r="E240" s="268">
        <v>15</v>
      </c>
      <c r="F240" s="24" t="s">
        <v>11827</v>
      </c>
      <c r="G240" s="24" t="s">
        <v>11828</v>
      </c>
      <c r="H240" s="24" t="s">
        <v>11371</v>
      </c>
      <c r="I240" s="28"/>
    </row>
    <row r="241" spans="1:9" ht="89.25">
      <c r="A241" s="24">
        <v>2</v>
      </c>
      <c r="B241" s="24" t="s">
        <v>11829</v>
      </c>
      <c r="C241" s="24" t="s">
        <v>2143</v>
      </c>
      <c r="D241" s="6"/>
      <c r="E241" s="268">
        <v>53</v>
      </c>
      <c r="F241" s="24" t="s">
        <v>11830</v>
      </c>
      <c r="G241" s="24" t="s">
        <v>11586</v>
      </c>
      <c r="H241" s="24" t="s">
        <v>11831</v>
      </c>
      <c r="I241" s="28"/>
    </row>
    <row r="242" spans="1:9" ht="76.5">
      <c r="A242" s="24">
        <v>3</v>
      </c>
      <c r="B242" s="24" t="s">
        <v>11832</v>
      </c>
      <c r="C242" s="24" t="s">
        <v>2143</v>
      </c>
      <c r="D242" s="6"/>
      <c r="E242" s="268">
        <v>28.7</v>
      </c>
      <c r="F242" s="24" t="s">
        <v>11833</v>
      </c>
      <c r="G242" s="24" t="s">
        <v>11333</v>
      </c>
      <c r="H242" s="24" t="s">
        <v>11834</v>
      </c>
      <c r="I242" s="28"/>
    </row>
    <row r="243" spans="1:9" ht="51">
      <c r="A243" s="24">
        <v>4</v>
      </c>
      <c r="B243" s="24" t="s">
        <v>11835</v>
      </c>
      <c r="C243" s="24" t="s">
        <v>2143</v>
      </c>
      <c r="D243" s="6"/>
      <c r="E243" s="268">
        <v>103</v>
      </c>
      <c r="F243" s="24" t="s">
        <v>11836</v>
      </c>
      <c r="G243" s="24" t="s">
        <v>11333</v>
      </c>
      <c r="H243" s="24" t="s">
        <v>11474</v>
      </c>
      <c r="I243" s="28"/>
    </row>
    <row r="244" spans="1:9" ht="25.5">
      <c r="A244" s="24">
        <v>5</v>
      </c>
      <c r="B244" s="24" t="s">
        <v>11837</v>
      </c>
      <c r="C244" s="24" t="s">
        <v>2143</v>
      </c>
      <c r="D244" s="6"/>
      <c r="E244" s="268">
        <v>2.5</v>
      </c>
      <c r="F244" s="24" t="s">
        <v>11838</v>
      </c>
      <c r="G244" s="24" t="s">
        <v>11333</v>
      </c>
      <c r="H244" s="24" t="s">
        <v>11467</v>
      </c>
      <c r="I244" s="28"/>
    </row>
    <row r="245" spans="1:9" ht="25.5">
      <c r="A245" s="24">
        <v>6</v>
      </c>
      <c r="B245" s="24" t="s">
        <v>11839</v>
      </c>
      <c r="C245" s="24" t="s">
        <v>2143</v>
      </c>
      <c r="D245" s="6"/>
      <c r="E245" s="268">
        <v>9.6</v>
      </c>
      <c r="F245" s="24" t="s">
        <v>11840</v>
      </c>
      <c r="G245" s="24" t="s">
        <v>11333</v>
      </c>
      <c r="H245" s="24" t="s">
        <v>11467</v>
      </c>
      <c r="I245" s="28"/>
    </row>
    <row r="246" spans="1:9" ht="25.5">
      <c r="A246" s="24">
        <v>7</v>
      </c>
      <c r="B246" s="24" t="s">
        <v>11841</v>
      </c>
      <c r="C246" s="24" t="s">
        <v>2143</v>
      </c>
      <c r="D246" s="6"/>
      <c r="E246" s="268">
        <v>10</v>
      </c>
      <c r="F246" s="24" t="s">
        <v>11842</v>
      </c>
      <c r="G246" s="24" t="s">
        <v>11843</v>
      </c>
      <c r="H246" s="24" t="s">
        <v>11371</v>
      </c>
      <c r="I246" s="28"/>
    </row>
    <row r="247" spans="1:9" ht="51">
      <c r="A247" s="24">
        <v>8</v>
      </c>
      <c r="B247" s="24" t="s">
        <v>11844</v>
      </c>
      <c r="C247" s="24" t="s">
        <v>2143</v>
      </c>
      <c r="D247" s="6"/>
      <c r="E247" s="268">
        <v>10</v>
      </c>
      <c r="F247" s="24" t="s">
        <v>11845</v>
      </c>
      <c r="G247" s="24" t="s">
        <v>11336</v>
      </c>
      <c r="H247" s="24" t="s">
        <v>11474</v>
      </c>
      <c r="I247" s="28"/>
    </row>
    <row r="248" spans="1:9" ht="51">
      <c r="A248" s="24">
        <v>9</v>
      </c>
      <c r="B248" s="24" t="s">
        <v>11846</v>
      </c>
      <c r="C248" s="24" t="s">
        <v>2143</v>
      </c>
      <c r="D248" s="6"/>
      <c r="E248" s="268">
        <v>12</v>
      </c>
      <c r="F248" s="24" t="s">
        <v>11847</v>
      </c>
      <c r="G248" s="24" t="s">
        <v>11336</v>
      </c>
      <c r="H248" s="24" t="s">
        <v>11474</v>
      </c>
      <c r="I248" s="28"/>
    </row>
    <row r="249" spans="1:9" ht="51">
      <c r="A249" s="24">
        <v>10</v>
      </c>
      <c r="B249" s="24" t="s">
        <v>11848</v>
      </c>
      <c r="C249" s="24" t="s">
        <v>2143</v>
      </c>
      <c r="D249" s="6"/>
      <c r="E249" s="268">
        <v>26</v>
      </c>
      <c r="F249" s="24" t="s">
        <v>11849</v>
      </c>
      <c r="G249" s="24" t="s">
        <v>11398</v>
      </c>
      <c r="H249" s="24" t="s">
        <v>11416</v>
      </c>
      <c r="I249" s="28"/>
    </row>
    <row r="250" spans="1:9" ht="51">
      <c r="A250" s="24">
        <v>11</v>
      </c>
      <c r="B250" s="24" t="s">
        <v>11850</v>
      </c>
      <c r="C250" s="24" t="s">
        <v>2143</v>
      </c>
      <c r="D250" s="6"/>
      <c r="E250" s="268">
        <v>8.1</v>
      </c>
      <c r="F250" s="24" t="s">
        <v>11851</v>
      </c>
      <c r="G250" s="24" t="s">
        <v>11543</v>
      </c>
      <c r="H250" s="24" t="s">
        <v>11471</v>
      </c>
      <c r="I250" s="28"/>
    </row>
    <row r="251" spans="1:9" ht="76.5">
      <c r="A251" s="24">
        <v>12</v>
      </c>
      <c r="B251" s="24" t="s">
        <v>11852</v>
      </c>
      <c r="C251" s="24" t="s">
        <v>2143</v>
      </c>
      <c r="D251" s="6"/>
      <c r="E251" s="268">
        <v>196</v>
      </c>
      <c r="F251" s="24" t="s">
        <v>11853</v>
      </c>
      <c r="G251" s="24" t="s">
        <v>11317</v>
      </c>
      <c r="H251" s="24" t="s">
        <v>11485</v>
      </c>
      <c r="I251" s="28"/>
    </row>
    <row r="252" spans="1:9" ht="76.5">
      <c r="A252" s="24">
        <v>13</v>
      </c>
      <c r="B252" s="24" t="s">
        <v>11854</v>
      </c>
      <c r="C252" s="24" t="s">
        <v>2143</v>
      </c>
      <c r="D252" s="6"/>
      <c r="E252" s="268">
        <v>52</v>
      </c>
      <c r="F252" s="24" t="s">
        <v>11855</v>
      </c>
      <c r="G252" s="24" t="s">
        <v>11317</v>
      </c>
      <c r="H252" s="24" t="s">
        <v>11485</v>
      </c>
      <c r="I252" s="28"/>
    </row>
    <row r="253" spans="1:9" ht="51">
      <c r="A253" s="24">
        <v>14</v>
      </c>
      <c r="B253" s="24" t="s">
        <v>11856</v>
      </c>
      <c r="C253" s="24" t="s">
        <v>2143</v>
      </c>
      <c r="D253" s="6"/>
      <c r="E253" s="268">
        <v>260</v>
      </c>
      <c r="F253" s="24" t="s">
        <v>11857</v>
      </c>
      <c r="G253" s="24" t="s">
        <v>11470</v>
      </c>
      <c r="H253" s="24" t="s">
        <v>11474</v>
      </c>
      <c r="I253" s="28"/>
    </row>
    <row r="254" spans="1:9" ht="76.5">
      <c r="A254" s="24">
        <v>15</v>
      </c>
      <c r="B254" s="24" t="s">
        <v>11858</v>
      </c>
      <c r="C254" s="24" t="s">
        <v>2143</v>
      </c>
      <c r="D254" s="6"/>
      <c r="E254" s="268">
        <v>101</v>
      </c>
      <c r="F254" s="24" t="s">
        <v>11859</v>
      </c>
      <c r="G254" s="24" t="s">
        <v>11317</v>
      </c>
      <c r="H254" s="24" t="s">
        <v>11485</v>
      </c>
      <c r="I254" s="28"/>
    </row>
    <row r="255" spans="1:9" ht="25.5">
      <c r="A255" s="24">
        <v>16</v>
      </c>
      <c r="B255" s="24" t="s">
        <v>11860</v>
      </c>
      <c r="C255" s="24" t="s">
        <v>2143</v>
      </c>
      <c r="D255" s="6"/>
      <c r="E255" s="268">
        <v>7.7</v>
      </c>
      <c r="F255" s="24" t="s">
        <v>11861</v>
      </c>
      <c r="G255" s="24" t="s">
        <v>11862</v>
      </c>
      <c r="H255" s="24" t="s">
        <v>11371</v>
      </c>
      <c r="I255" s="28"/>
    </row>
    <row r="256" spans="1:9" ht="25.5">
      <c r="A256" s="24">
        <v>17</v>
      </c>
      <c r="B256" s="24" t="s">
        <v>11863</v>
      </c>
      <c r="C256" s="24" t="s">
        <v>2143</v>
      </c>
      <c r="D256" s="6"/>
      <c r="E256" s="268">
        <v>6.6</v>
      </c>
      <c r="F256" s="24" t="s">
        <v>11864</v>
      </c>
      <c r="G256" s="24" t="s">
        <v>11820</v>
      </c>
      <c r="H256" s="24" t="s">
        <v>11371</v>
      </c>
      <c r="I256" s="28"/>
    </row>
    <row r="257" spans="1:9" ht="51">
      <c r="A257" s="24">
        <v>18</v>
      </c>
      <c r="B257" s="24" t="s">
        <v>11865</v>
      </c>
      <c r="C257" s="24" t="s">
        <v>2143</v>
      </c>
      <c r="D257" s="6"/>
      <c r="E257" s="268">
        <v>54</v>
      </c>
      <c r="F257" s="24" t="s">
        <v>11866</v>
      </c>
      <c r="G257" s="24" t="s">
        <v>11376</v>
      </c>
      <c r="H257" s="24" t="s">
        <v>11867</v>
      </c>
      <c r="I257" s="28"/>
    </row>
    <row r="258" spans="1:9" ht="51">
      <c r="A258" s="24">
        <v>19</v>
      </c>
      <c r="B258" s="24" t="s">
        <v>11868</v>
      </c>
      <c r="C258" s="24" t="s">
        <v>2143</v>
      </c>
      <c r="D258" s="6"/>
      <c r="E258" s="268">
        <v>54</v>
      </c>
      <c r="F258" s="24" t="s">
        <v>11869</v>
      </c>
      <c r="G258" s="24" t="s">
        <v>11376</v>
      </c>
      <c r="H258" s="24" t="s">
        <v>11867</v>
      </c>
      <c r="I258" s="28"/>
    </row>
    <row r="259" spans="1:9" ht="51">
      <c r="A259" s="24">
        <v>20</v>
      </c>
      <c r="B259" s="24" t="s">
        <v>11870</v>
      </c>
      <c r="C259" s="24" t="s">
        <v>2143</v>
      </c>
      <c r="D259" s="6"/>
      <c r="E259" s="268">
        <v>1.5</v>
      </c>
      <c r="F259" s="24" t="s">
        <v>11871</v>
      </c>
      <c r="G259" s="24" t="s">
        <v>11376</v>
      </c>
      <c r="H259" s="24" t="s">
        <v>11867</v>
      </c>
      <c r="I259" s="28"/>
    </row>
    <row r="260" spans="1:9" ht="51">
      <c r="A260" s="24">
        <v>21</v>
      </c>
      <c r="B260" s="24" t="s">
        <v>11872</v>
      </c>
      <c r="C260" s="24" t="s">
        <v>2143</v>
      </c>
      <c r="D260" s="6"/>
      <c r="E260" s="268">
        <v>19.2</v>
      </c>
      <c r="F260" s="24" t="s">
        <v>11873</v>
      </c>
      <c r="G260" s="24" t="s">
        <v>11412</v>
      </c>
      <c r="H260" s="24" t="s">
        <v>11474</v>
      </c>
      <c r="I260" s="28"/>
    </row>
    <row r="261" spans="1:9" ht="76.5">
      <c r="A261" s="24">
        <v>22</v>
      </c>
      <c r="B261" s="24" t="s">
        <v>11874</v>
      </c>
      <c r="C261" s="24" t="s">
        <v>2143</v>
      </c>
      <c r="D261" s="6"/>
      <c r="E261" s="268">
        <v>14</v>
      </c>
      <c r="F261" s="24" t="s">
        <v>11875</v>
      </c>
      <c r="G261" s="24" t="s">
        <v>11412</v>
      </c>
      <c r="H261" s="24" t="s">
        <v>11485</v>
      </c>
      <c r="I261" s="28"/>
    </row>
    <row r="262" spans="1:9" ht="51">
      <c r="A262" s="24">
        <v>23</v>
      </c>
      <c r="B262" s="24" t="s">
        <v>11876</v>
      </c>
      <c r="C262" s="24" t="s">
        <v>2143</v>
      </c>
      <c r="D262" s="6"/>
      <c r="E262" s="268">
        <v>21</v>
      </c>
      <c r="F262" s="24" t="s">
        <v>11877</v>
      </c>
      <c r="G262" s="24" t="s">
        <v>11412</v>
      </c>
      <c r="H262" s="24" t="s">
        <v>11474</v>
      </c>
      <c r="I262" s="28"/>
    </row>
    <row r="263" spans="1:9" ht="51">
      <c r="A263" s="24">
        <v>24</v>
      </c>
      <c r="B263" s="24" t="s">
        <v>11839</v>
      </c>
      <c r="C263" s="24" t="s">
        <v>2143</v>
      </c>
      <c r="D263" s="6"/>
      <c r="E263" s="268">
        <v>0.4</v>
      </c>
      <c r="F263" s="24" t="s">
        <v>11878</v>
      </c>
      <c r="G263" s="24" t="s">
        <v>11412</v>
      </c>
      <c r="H263" s="24" t="s">
        <v>11474</v>
      </c>
      <c r="I263" s="28"/>
    </row>
    <row r="264" spans="1:9" ht="51">
      <c r="A264" s="24">
        <v>25</v>
      </c>
      <c r="B264" s="24" t="s">
        <v>11879</v>
      </c>
      <c r="C264" s="24" t="s">
        <v>2143</v>
      </c>
      <c r="D264" s="6"/>
      <c r="E264" s="268">
        <v>46.3</v>
      </c>
      <c r="F264" s="24" t="s">
        <v>11880</v>
      </c>
      <c r="G264" s="24" t="s">
        <v>11412</v>
      </c>
      <c r="H264" s="24" t="s">
        <v>11474</v>
      </c>
      <c r="I264" s="28"/>
    </row>
    <row r="265" spans="1:9" ht="51">
      <c r="A265" s="24">
        <v>26</v>
      </c>
      <c r="B265" s="24" t="s">
        <v>11874</v>
      </c>
      <c r="C265" s="24" t="s">
        <v>2143</v>
      </c>
      <c r="D265" s="6"/>
      <c r="E265" s="268">
        <v>0.7</v>
      </c>
      <c r="F265" s="24" t="s">
        <v>11881</v>
      </c>
      <c r="G265" s="24" t="s">
        <v>11412</v>
      </c>
      <c r="H265" s="24" t="s">
        <v>11474</v>
      </c>
      <c r="I265" s="28"/>
    </row>
    <row r="266" spans="1:9" ht="51">
      <c r="A266" s="24">
        <v>27</v>
      </c>
      <c r="B266" s="24" t="s">
        <v>11882</v>
      </c>
      <c r="C266" s="24" t="s">
        <v>2143</v>
      </c>
      <c r="D266" s="6"/>
      <c r="E266" s="268">
        <v>11.5</v>
      </c>
      <c r="F266" s="24" t="s">
        <v>11883</v>
      </c>
      <c r="G266" s="24" t="s">
        <v>11470</v>
      </c>
      <c r="H266" s="24" t="s">
        <v>11474</v>
      </c>
      <c r="I266" s="28"/>
    </row>
    <row r="267" spans="1:9" ht="51">
      <c r="A267" s="24">
        <v>28</v>
      </c>
      <c r="B267" s="24" t="s">
        <v>11884</v>
      </c>
      <c r="C267" s="24" t="s">
        <v>2143</v>
      </c>
      <c r="D267" s="6"/>
      <c r="E267" s="268">
        <v>14</v>
      </c>
      <c r="F267" s="24" t="s">
        <v>11885</v>
      </c>
      <c r="G267" s="24" t="s">
        <v>11412</v>
      </c>
      <c r="H267" s="24" t="s">
        <v>11607</v>
      </c>
      <c r="I267" s="28"/>
    </row>
    <row r="268" spans="1:9" ht="51">
      <c r="A268" s="24">
        <v>29</v>
      </c>
      <c r="B268" s="24" t="s">
        <v>11886</v>
      </c>
      <c r="C268" s="24" t="s">
        <v>2143</v>
      </c>
      <c r="D268" s="6"/>
      <c r="E268" s="268">
        <v>1.9</v>
      </c>
      <c r="F268" s="24" t="s">
        <v>11887</v>
      </c>
      <c r="G268" s="24" t="s">
        <v>11412</v>
      </c>
      <c r="H268" s="24" t="s">
        <v>11474</v>
      </c>
      <c r="I268" s="28"/>
    </row>
    <row r="269" spans="1:9" ht="76.5">
      <c r="A269" s="24">
        <v>30</v>
      </c>
      <c r="B269" s="24" t="s">
        <v>11888</v>
      </c>
      <c r="C269" s="24" t="s">
        <v>2143</v>
      </c>
      <c r="D269" s="6"/>
      <c r="E269" s="268">
        <v>7.2</v>
      </c>
      <c r="F269" s="24" t="s">
        <v>11889</v>
      </c>
      <c r="G269" s="24" t="s">
        <v>11412</v>
      </c>
      <c r="H269" s="24" t="s">
        <v>11485</v>
      </c>
      <c r="I269" s="28"/>
    </row>
    <row r="270" spans="1:9" ht="51">
      <c r="A270" s="24">
        <v>31</v>
      </c>
      <c r="B270" s="24" t="s">
        <v>11837</v>
      </c>
      <c r="C270" s="24" t="s">
        <v>2143</v>
      </c>
      <c r="D270" s="6"/>
      <c r="E270" s="268">
        <v>12</v>
      </c>
      <c r="F270" s="24" t="s">
        <v>11890</v>
      </c>
      <c r="G270" s="24" t="s">
        <v>11412</v>
      </c>
      <c r="H270" s="24" t="s">
        <v>11474</v>
      </c>
      <c r="I270" s="28"/>
    </row>
    <row r="271" spans="1:9" ht="51">
      <c r="A271" s="24">
        <v>32</v>
      </c>
      <c r="B271" s="24" t="s">
        <v>11837</v>
      </c>
      <c r="C271" s="24" t="s">
        <v>2143</v>
      </c>
      <c r="D271" s="6"/>
      <c r="E271" s="268">
        <v>3.7</v>
      </c>
      <c r="F271" s="24" t="s">
        <v>11891</v>
      </c>
      <c r="G271" s="24" t="s">
        <v>11412</v>
      </c>
      <c r="H271" s="24" t="s">
        <v>11607</v>
      </c>
      <c r="I271" s="28"/>
    </row>
    <row r="272" spans="1:9" ht="51">
      <c r="A272" s="24">
        <v>33</v>
      </c>
      <c r="B272" s="24" t="s">
        <v>11874</v>
      </c>
      <c r="C272" s="24" t="s">
        <v>2143</v>
      </c>
      <c r="D272" s="6"/>
      <c r="E272" s="268">
        <v>2.5</v>
      </c>
      <c r="F272" s="24" t="s">
        <v>11892</v>
      </c>
      <c r="G272" s="24" t="s">
        <v>11412</v>
      </c>
      <c r="H272" s="24" t="s">
        <v>11607</v>
      </c>
      <c r="I272" s="28"/>
    </row>
    <row r="273" spans="1:9" ht="51">
      <c r="A273" s="24">
        <v>34</v>
      </c>
      <c r="B273" s="24" t="s">
        <v>11893</v>
      </c>
      <c r="C273" s="24" t="s">
        <v>2143</v>
      </c>
      <c r="D273" s="6"/>
      <c r="E273" s="268">
        <v>64</v>
      </c>
      <c r="F273" s="24" t="s">
        <v>11894</v>
      </c>
      <c r="G273" s="24" t="s">
        <v>11412</v>
      </c>
      <c r="H273" s="24" t="s">
        <v>11474</v>
      </c>
      <c r="I273" s="28"/>
    </row>
    <row r="274" spans="1:9" ht="76.5">
      <c r="A274" s="24">
        <v>35</v>
      </c>
      <c r="B274" s="24" t="s">
        <v>11895</v>
      </c>
      <c r="C274" s="24" t="s">
        <v>2143</v>
      </c>
      <c r="D274" s="6"/>
      <c r="E274" s="268">
        <v>197.6</v>
      </c>
      <c r="F274" s="24" t="s">
        <v>11896</v>
      </c>
      <c r="G274" s="24" t="s">
        <v>11412</v>
      </c>
      <c r="H274" s="24" t="s">
        <v>11485</v>
      </c>
      <c r="I274" s="28"/>
    </row>
    <row r="275" spans="1:9" ht="51">
      <c r="A275" s="24">
        <v>36</v>
      </c>
      <c r="B275" s="24" t="s">
        <v>11897</v>
      </c>
      <c r="C275" s="24" t="s">
        <v>2143</v>
      </c>
      <c r="D275" s="6"/>
      <c r="E275" s="268">
        <v>227</v>
      </c>
      <c r="F275" s="24" t="s">
        <v>11898</v>
      </c>
      <c r="G275" s="24" t="s">
        <v>11415</v>
      </c>
      <c r="H275" s="24" t="s">
        <v>11474</v>
      </c>
      <c r="I275" s="28"/>
    </row>
    <row r="276" spans="1:9" ht="25.5">
      <c r="A276" s="24">
        <v>37</v>
      </c>
      <c r="B276" s="24" t="s">
        <v>11899</v>
      </c>
      <c r="C276" s="24" t="s">
        <v>2143</v>
      </c>
      <c r="D276" s="6"/>
      <c r="E276" s="268">
        <v>3.9</v>
      </c>
      <c r="F276" s="24" t="s">
        <v>11900</v>
      </c>
      <c r="G276" s="24" t="s">
        <v>11412</v>
      </c>
      <c r="H276" s="24" t="s">
        <v>11767</v>
      </c>
      <c r="I276" s="28"/>
    </row>
    <row r="277" spans="1:9" ht="25.5">
      <c r="A277" s="24">
        <v>38</v>
      </c>
      <c r="B277" s="24" t="s">
        <v>11901</v>
      </c>
      <c r="C277" s="24" t="s">
        <v>2143</v>
      </c>
      <c r="D277" s="6"/>
      <c r="E277" s="268">
        <v>1.5</v>
      </c>
      <c r="F277" s="24" t="s">
        <v>11902</v>
      </c>
      <c r="G277" s="24" t="s">
        <v>11412</v>
      </c>
      <c r="H277" s="24" t="s">
        <v>11767</v>
      </c>
      <c r="I277" s="28"/>
    </row>
    <row r="278" spans="1:9" ht="25.5">
      <c r="A278" s="24">
        <v>39</v>
      </c>
      <c r="B278" s="24" t="s">
        <v>11903</v>
      </c>
      <c r="C278" s="24" t="s">
        <v>2143</v>
      </c>
      <c r="D278" s="6"/>
      <c r="E278" s="268">
        <v>19</v>
      </c>
      <c r="F278" s="24" t="s">
        <v>11904</v>
      </c>
      <c r="G278" s="24" t="s">
        <v>11905</v>
      </c>
      <c r="H278" s="24" t="s">
        <v>11467</v>
      </c>
      <c r="I278" s="28"/>
    </row>
    <row r="279" spans="1:9" ht="25.5">
      <c r="A279" s="24">
        <v>40</v>
      </c>
      <c r="B279" s="24" t="s">
        <v>11839</v>
      </c>
      <c r="C279" s="24" t="s">
        <v>2143</v>
      </c>
      <c r="D279" s="6"/>
      <c r="E279" s="268">
        <v>7.5</v>
      </c>
      <c r="F279" s="24" t="s">
        <v>11906</v>
      </c>
      <c r="G279" s="24" t="s">
        <v>11905</v>
      </c>
      <c r="H279" s="24" t="s">
        <v>11467</v>
      </c>
      <c r="I279" s="28"/>
    </row>
    <row r="280" spans="1:9" ht="25.5">
      <c r="A280" s="24">
        <v>41</v>
      </c>
      <c r="B280" s="24" t="s">
        <v>11837</v>
      </c>
      <c r="C280" s="24" t="s">
        <v>2143</v>
      </c>
      <c r="D280" s="6"/>
      <c r="E280" s="268">
        <v>8.6999999999999993</v>
      </c>
      <c r="F280" s="24" t="s">
        <v>11907</v>
      </c>
      <c r="G280" s="24" t="s">
        <v>11908</v>
      </c>
      <c r="H280" s="24" t="s">
        <v>11423</v>
      </c>
      <c r="I280" s="28"/>
    </row>
    <row r="281" spans="1:9" ht="51">
      <c r="A281" s="24">
        <v>42</v>
      </c>
      <c r="B281" s="24" t="s">
        <v>11909</v>
      </c>
      <c r="C281" s="24" t="s">
        <v>2143</v>
      </c>
      <c r="D281" s="6"/>
      <c r="E281" s="268">
        <v>2.7</v>
      </c>
      <c r="F281" s="24" t="s">
        <v>11910</v>
      </c>
      <c r="G281" s="24" t="s">
        <v>11321</v>
      </c>
      <c r="H281" s="24" t="s">
        <v>11911</v>
      </c>
      <c r="I281" s="28"/>
    </row>
    <row r="282" spans="1:9" ht="51">
      <c r="A282" s="24">
        <v>43</v>
      </c>
      <c r="B282" s="24" t="s">
        <v>11912</v>
      </c>
      <c r="C282" s="24" t="s">
        <v>2143</v>
      </c>
      <c r="D282" s="6"/>
      <c r="E282" s="268">
        <v>4.3</v>
      </c>
      <c r="F282" s="24" t="s">
        <v>11913</v>
      </c>
      <c r="G282" s="24" t="s">
        <v>11321</v>
      </c>
      <c r="H282" s="24" t="s">
        <v>11914</v>
      </c>
      <c r="I282" s="28"/>
    </row>
    <row r="283" spans="1:9" ht="51">
      <c r="A283" s="24">
        <v>44</v>
      </c>
      <c r="B283" s="24" t="s">
        <v>11915</v>
      </c>
      <c r="C283" s="24" t="s">
        <v>2143</v>
      </c>
      <c r="D283" s="6"/>
      <c r="E283" s="268">
        <v>5</v>
      </c>
      <c r="F283" s="24" t="s">
        <v>11916</v>
      </c>
      <c r="G283" s="24" t="s">
        <v>11321</v>
      </c>
      <c r="H283" s="24" t="s">
        <v>11911</v>
      </c>
      <c r="I283" s="28"/>
    </row>
    <row r="284" spans="1:9" ht="25.5">
      <c r="A284" s="24">
        <v>45</v>
      </c>
      <c r="B284" s="24" t="s">
        <v>11917</v>
      </c>
      <c r="C284" s="24" t="s">
        <v>2143</v>
      </c>
      <c r="D284" s="6"/>
      <c r="E284" s="268">
        <v>5</v>
      </c>
      <c r="F284" s="24" t="s">
        <v>11651</v>
      </c>
      <c r="G284" s="24" t="s">
        <v>11918</v>
      </c>
      <c r="H284" s="24" t="s">
        <v>11371</v>
      </c>
      <c r="I284" s="28"/>
    </row>
    <row r="285" spans="1:9" ht="25.5">
      <c r="A285" s="24">
        <v>46</v>
      </c>
      <c r="B285" s="24" t="s">
        <v>11729</v>
      </c>
      <c r="C285" s="24" t="s">
        <v>2143</v>
      </c>
      <c r="D285" s="6"/>
      <c r="E285" s="268">
        <v>10.199999999999999</v>
      </c>
      <c r="F285" s="24" t="s">
        <v>11919</v>
      </c>
      <c r="G285" s="24" t="s">
        <v>11317</v>
      </c>
      <c r="H285" s="24" t="s">
        <v>11767</v>
      </c>
      <c r="I285" s="28"/>
    </row>
    <row r="286" spans="1:9" ht="51">
      <c r="A286" s="24">
        <v>47</v>
      </c>
      <c r="B286" s="24" t="s">
        <v>11903</v>
      </c>
      <c r="C286" s="24" t="s">
        <v>2143</v>
      </c>
      <c r="D286" s="6"/>
      <c r="E286" s="268">
        <v>48.4</v>
      </c>
      <c r="F286" s="24" t="s">
        <v>11920</v>
      </c>
      <c r="G286" s="24" t="s">
        <v>11317</v>
      </c>
      <c r="H286" s="24" t="s">
        <v>11921</v>
      </c>
      <c r="I286" s="28"/>
    </row>
    <row r="287" spans="1:9" ht="25.5">
      <c r="A287" s="24">
        <v>48</v>
      </c>
      <c r="B287" s="24" t="s">
        <v>11922</v>
      </c>
      <c r="C287" s="24" t="s">
        <v>2143</v>
      </c>
      <c r="D287" s="6"/>
      <c r="E287" s="268">
        <v>9</v>
      </c>
      <c r="F287" s="24" t="s">
        <v>11923</v>
      </c>
      <c r="G287" s="24" t="s">
        <v>11333</v>
      </c>
      <c r="H287" s="24" t="s">
        <v>11767</v>
      </c>
      <c r="I287" s="28"/>
    </row>
    <row r="288" spans="1:9" ht="25.5">
      <c r="A288" s="24">
        <v>49</v>
      </c>
      <c r="B288" s="24" t="s">
        <v>842</v>
      </c>
      <c r="C288" s="24" t="s">
        <v>2143</v>
      </c>
      <c r="D288" s="6"/>
      <c r="E288" s="268">
        <v>7</v>
      </c>
      <c r="F288" s="24" t="s">
        <v>11924</v>
      </c>
      <c r="G288" s="24" t="s">
        <v>11333</v>
      </c>
      <c r="H288" s="24" t="s">
        <v>11767</v>
      </c>
      <c r="I288" s="28"/>
    </row>
    <row r="289" spans="1:9" ht="25.5">
      <c r="A289" s="24">
        <v>50</v>
      </c>
      <c r="B289" s="24" t="s">
        <v>11884</v>
      </c>
      <c r="C289" s="24" t="s">
        <v>2143</v>
      </c>
      <c r="D289" s="6"/>
      <c r="E289" s="268">
        <v>3</v>
      </c>
      <c r="F289" s="24" t="s">
        <v>11925</v>
      </c>
      <c r="G289" s="24" t="s">
        <v>11333</v>
      </c>
      <c r="H289" s="24" t="s">
        <v>11767</v>
      </c>
      <c r="I289" s="28"/>
    </row>
    <row r="290" spans="1:9" ht="25.5">
      <c r="A290" s="24">
        <v>51</v>
      </c>
      <c r="B290" s="24" t="s">
        <v>11926</v>
      </c>
      <c r="C290" s="24" t="s">
        <v>2143</v>
      </c>
      <c r="D290" s="6"/>
      <c r="E290" s="268">
        <v>9.1999999999999993</v>
      </c>
      <c r="F290" s="24" t="s">
        <v>11772</v>
      </c>
      <c r="G290" s="24" t="s">
        <v>11927</v>
      </c>
      <c r="H290" s="24" t="s">
        <v>11467</v>
      </c>
      <c r="I290" s="28"/>
    </row>
    <row r="291" spans="1:9" ht="25.5">
      <c r="A291" s="24">
        <v>52</v>
      </c>
      <c r="B291" s="24" t="s">
        <v>11928</v>
      </c>
      <c r="C291" s="24" t="s">
        <v>2143</v>
      </c>
      <c r="D291" s="6"/>
      <c r="E291" s="268">
        <v>4.5</v>
      </c>
      <c r="F291" s="24" t="s">
        <v>11929</v>
      </c>
      <c r="G291" s="24" t="s">
        <v>11930</v>
      </c>
      <c r="H291" s="24" t="s">
        <v>11467</v>
      </c>
      <c r="I291" s="28"/>
    </row>
    <row r="292" spans="1:9" ht="25.5">
      <c r="A292" s="24">
        <v>53</v>
      </c>
      <c r="B292" s="24" t="s">
        <v>11931</v>
      </c>
      <c r="C292" s="24" t="s">
        <v>2143</v>
      </c>
      <c r="D292" s="6"/>
      <c r="E292" s="268">
        <v>1.3</v>
      </c>
      <c r="F292" s="24" t="s">
        <v>11932</v>
      </c>
      <c r="G292" s="24" t="s">
        <v>11333</v>
      </c>
      <c r="H292" s="24" t="s">
        <v>11365</v>
      </c>
      <c r="I292" s="28"/>
    </row>
    <row r="293" spans="1:9" ht="25.5">
      <c r="A293" s="24">
        <v>54</v>
      </c>
      <c r="B293" s="24" t="s">
        <v>8850</v>
      </c>
      <c r="C293" s="24" t="s">
        <v>2143</v>
      </c>
      <c r="D293" s="6"/>
      <c r="E293" s="268">
        <v>6.5</v>
      </c>
      <c r="F293" s="24" t="s">
        <v>11933</v>
      </c>
      <c r="G293" s="24" t="s">
        <v>11333</v>
      </c>
      <c r="H293" s="24" t="s">
        <v>11365</v>
      </c>
      <c r="I293" s="28"/>
    </row>
    <row r="294" spans="1:9" ht="25.5">
      <c r="A294" s="24">
        <v>55</v>
      </c>
      <c r="B294" s="24" t="s">
        <v>11934</v>
      </c>
      <c r="C294" s="24" t="s">
        <v>2143</v>
      </c>
      <c r="D294" s="6"/>
      <c r="E294" s="268">
        <v>19.8</v>
      </c>
      <c r="F294" s="24" t="s">
        <v>11935</v>
      </c>
      <c r="G294" s="24" t="s">
        <v>11333</v>
      </c>
      <c r="H294" s="24" t="s">
        <v>11365</v>
      </c>
      <c r="I294" s="28"/>
    </row>
    <row r="295" spans="1:9" ht="76.5">
      <c r="A295" s="24">
        <v>56</v>
      </c>
      <c r="B295" s="24" t="s">
        <v>11936</v>
      </c>
      <c r="C295" s="24" t="s">
        <v>2143</v>
      </c>
      <c r="D295" s="6"/>
      <c r="E295" s="268">
        <v>42</v>
      </c>
      <c r="F295" s="24" t="s">
        <v>11937</v>
      </c>
      <c r="G295" s="24" t="s">
        <v>11470</v>
      </c>
      <c r="H295" s="24" t="s">
        <v>11485</v>
      </c>
      <c r="I295" s="28"/>
    </row>
    <row r="296" spans="1:9" ht="25.5">
      <c r="A296" s="24">
        <v>57</v>
      </c>
      <c r="B296" s="24" t="s">
        <v>11938</v>
      </c>
      <c r="C296" s="24" t="s">
        <v>2143</v>
      </c>
      <c r="D296" s="6"/>
      <c r="E296" s="268">
        <v>4.5999999999999996</v>
      </c>
      <c r="F296" s="24" t="s">
        <v>11939</v>
      </c>
      <c r="G296" s="24" t="s">
        <v>11415</v>
      </c>
      <c r="H296" s="24" t="s">
        <v>11940</v>
      </c>
      <c r="I296" s="28"/>
    </row>
    <row r="297" spans="1:9" ht="25.5">
      <c r="A297" s="24">
        <v>58</v>
      </c>
      <c r="B297" s="24" t="s">
        <v>11941</v>
      </c>
      <c r="C297" s="24" t="s">
        <v>2143</v>
      </c>
      <c r="D297" s="6"/>
      <c r="E297" s="268">
        <v>6.2</v>
      </c>
      <c r="F297" s="24" t="s">
        <v>11942</v>
      </c>
      <c r="G297" s="24" t="s">
        <v>11415</v>
      </c>
      <c r="H297" s="24" t="s">
        <v>11940</v>
      </c>
      <c r="I297" s="28"/>
    </row>
    <row r="298" spans="1:9" ht="51">
      <c r="A298" s="24">
        <v>59</v>
      </c>
      <c r="B298" s="24" t="s">
        <v>11943</v>
      </c>
      <c r="C298" s="24" t="s">
        <v>2143</v>
      </c>
      <c r="D298" s="6"/>
      <c r="E298" s="268">
        <v>5.9</v>
      </c>
      <c r="F298" s="24" t="s">
        <v>11944</v>
      </c>
      <c r="G298" s="24" t="s">
        <v>11415</v>
      </c>
      <c r="H298" s="24" t="s">
        <v>11945</v>
      </c>
      <c r="I298" s="28"/>
    </row>
    <row r="299" spans="1:9" ht="25.5">
      <c r="A299" s="24">
        <v>60</v>
      </c>
      <c r="B299" s="24" t="s">
        <v>11946</v>
      </c>
      <c r="C299" s="24" t="s">
        <v>2143</v>
      </c>
      <c r="D299" s="6"/>
      <c r="E299" s="268">
        <v>4.7</v>
      </c>
      <c r="F299" s="24" t="s">
        <v>11947</v>
      </c>
      <c r="G299" s="24" t="s">
        <v>11344</v>
      </c>
      <c r="H299" s="24" t="s">
        <v>11365</v>
      </c>
      <c r="I299" s="28"/>
    </row>
    <row r="300" spans="1:9" ht="89.25">
      <c r="A300" s="24">
        <v>61</v>
      </c>
      <c r="B300" s="24" t="s">
        <v>11948</v>
      </c>
      <c r="C300" s="24" t="s">
        <v>2143</v>
      </c>
      <c r="D300" s="6"/>
      <c r="E300" s="268">
        <v>22.4</v>
      </c>
      <c r="F300" s="24" t="s">
        <v>11949</v>
      </c>
      <c r="G300" s="24" t="s">
        <v>11950</v>
      </c>
      <c r="H300" s="24" t="s">
        <v>11951</v>
      </c>
      <c r="I300" s="28"/>
    </row>
    <row r="301" spans="1:9" ht="25.5">
      <c r="A301" s="24">
        <v>62</v>
      </c>
      <c r="B301" s="24" t="s">
        <v>11952</v>
      </c>
      <c r="C301" s="24" t="s">
        <v>2143</v>
      </c>
      <c r="D301" s="6"/>
      <c r="E301" s="268">
        <v>118</v>
      </c>
      <c r="F301" s="24" t="s">
        <v>11953</v>
      </c>
      <c r="G301" s="24" t="s">
        <v>11862</v>
      </c>
      <c r="H301" s="24" t="s">
        <v>11371</v>
      </c>
      <c r="I301" s="28"/>
    </row>
    <row r="302" spans="1:9" ht="25.5">
      <c r="A302" s="24">
        <v>63</v>
      </c>
      <c r="B302" s="24" t="s">
        <v>11954</v>
      </c>
      <c r="C302" s="24" t="s">
        <v>2143</v>
      </c>
      <c r="D302" s="6"/>
      <c r="E302" s="268">
        <v>6.1</v>
      </c>
      <c r="F302" s="24" t="s">
        <v>11955</v>
      </c>
      <c r="G302" s="24" t="s">
        <v>11297</v>
      </c>
      <c r="H302" s="24" t="s">
        <v>11371</v>
      </c>
      <c r="I302" s="28"/>
    </row>
    <row r="303" spans="1:9" ht="51">
      <c r="A303" s="24">
        <v>64</v>
      </c>
      <c r="B303" s="24" t="s">
        <v>11956</v>
      </c>
      <c r="C303" s="24" t="s">
        <v>2143</v>
      </c>
      <c r="D303" s="6"/>
      <c r="E303" s="268">
        <v>5</v>
      </c>
      <c r="F303" s="24" t="s">
        <v>11957</v>
      </c>
      <c r="G303" s="24" t="s">
        <v>11327</v>
      </c>
      <c r="H303" s="24" t="s">
        <v>11607</v>
      </c>
      <c r="I303" s="28"/>
    </row>
    <row r="304" spans="1:9" ht="51">
      <c r="A304" s="24">
        <v>65</v>
      </c>
      <c r="B304" s="24" t="s">
        <v>11958</v>
      </c>
      <c r="C304" s="24" t="s">
        <v>2143</v>
      </c>
      <c r="D304" s="6"/>
      <c r="E304" s="268">
        <v>5</v>
      </c>
      <c r="F304" s="24" t="s">
        <v>11959</v>
      </c>
      <c r="G304" s="24" t="s">
        <v>11327</v>
      </c>
      <c r="H304" s="24" t="s">
        <v>11474</v>
      </c>
      <c r="I304" s="28"/>
    </row>
    <row r="305" spans="1:9" ht="51">
      <c r="A305" s="24">
        <v>66</v>
      </c>
      <c r="B305" s="24" t="s">
        <v>760</v>
      </c>
      <c r="C305" s="24" t="s">
        <v>2143</v>
      </c>
      <c r="D305" s="6"/>
      <c r="E305" s="268">
        <v>16</v>
      </c>
      <c r="F305" s="24" t="s">
        <v>11960</v>
      </c>
      <c r="G305" s="24" t="s">
        <v>11327</v>
      </c>
      <c r="H305" s="24" t="s">
        <v>11474</v>
      </c>
      <c r="I305" s="28"/>
    </row>
    <row r="306" spans="1:9" ht="51">
      <c r="A306" s="24">
        <v>67</v>
      </c>
      <c r="B306" s="24" t="s">
        <v>11961</v>
      </c>
      <c r="C306" s="24" t="s">
        <v>2143</v>
      </c>
      <c r="D306" s="6"/>
      <c r="E306" s="268">
        <v>5</v>
      </c>
      <c r="F306" s="24" t="s">
        <v>11962</v>
      </c>
      <c r="G306" s="24" t="s">
        <v>11327</v>
      </c>
      <c r="H306" s="24" t="s">
        <v>11474</v>
      </c>
      <c r="I306" s="28"/>
    </row>
    <row r="307" spans="1:9" ht="76.5">
      <c r="A307" s="24">
        <v>68</v>
      </c>
      <c r="B307" s="24" t="s">
        <v>11963</v>
      </c>
      <c r="C307" s="24" t="s">
        <v>2143</v>
      </c>
      <c r="D307" s="6"/>
      <c r="E307" s="268">
        <v>5</v>
      </c>
      <c r="F307" s="24" t="s">
        <v>11964</v>
      </c>
      <c r="G307" s="24" t="s">
        <v>11327</v>
      </c>
      <c r="H307" s="24" t="s">
        <v>11485</v>
      </c>
      <c r="I307" s="28"/>
    </row>
    <row r="308" spans="1:9" ht="25.5">
      <c r="A308" s="24">
        <v>69</v>
      </c>
      <c r="B308" s="24" t="s">
        <v>11965</v>
      </c>
      <c r="C308" s="24" t="s">
        <v>2143</v>
      </c>
      <c r="D308" s="6"/>
      <c r="E308" s="268">
        <v>3</v>
      </c>
      <c r="F308" s="24" t="s">
        <v>11966</v>
      </c>
      <c r="G308" s="24" t="s">
        <v>11496</v>
      </c>
      <c r="H308" s="24" t="s">
        <v>11365</v>
      </c>
      <c r="I308" s="28"/>
    </row>
    <row r="309" spans="1:9" ht="25.5">
      <c r="A309" s="24">
        <v>70</v>
      </c>
      <c r="B309" s="24" t="s">
        <v>11967</v>
      </c>
      <c r="C309" s="24" t="s">
        <v>2143</v>
      </c>
      <c r="D309" s="6"/>
      <c r="E309" s="268">
        <v>19.3</v>
      </c>
      <c r="F309" s="24" t="s">
        <v>11968</v>
      </c>
      <c r="G309" s="24" t="s">
        <v>11496</v>
      </c>
      <c r="H309" s="24" t="s">
        <v>11365</v>
      </c>
      <c r="I309" s="28"/>
    </row>
    <row r="310" spans="1:9" ht="25.5">
      <c r="A310" s="24">
        <v>71</v>
      </c>
      <c r="B310" s="24" t="s">
        <v>11969</v>
      </c>
      <c r="C310" s="24" t="s">
        <v>2143</v>
      </c>
      <c r="D310" s="6"/>
      <c r="E310" s="268">
        <v>16.899999999999999</v>
      </c>
      <c r="F310" s="24" t="s">
        <v>11970</v>
      </c>
      <c r="G310" s="24" t="s">
        <v>11496</v>
      </c>
      <c r="H310" s="24" t="s">
        <v>11365</v>
      </c>
      <c r="I310" s="28"/>
    </row>
    <row r="311" spans="1:9" ht="38.25">
      <c r="A311" s="24">
        <v>72</v>
      </c>
      <c r="B311" s="24" t="s">
        <v>11971</v>
      </c>
      <c r="C311" s="24" t="s">
        <v>2143</v>
      </c>
      <c r="D311" s="6"/>
      <c r="E311" s="268">
        <v>8</v>
      </c>
      <c r="F311" s="24" t="s">
        <v>11972</v>
      </c>
      <c r="G311" s="24" t="s">
        <v>11496</v>
      </c>
      <c r="H311" s="24" t="s">
        <v>11365</v>
      </c>
      <c r="I311" s="28"/>
    </row>
    <row r="312" spans="1:9" ht="25.5">
      <c r="A312" s="24">
        <v>73</v>
      </c>
      <c r="B312" s="24" t="s">
        <v>11973</v>
      </c>
      <c r="C312" s="24" t="s">
        <v>2143</v>
      </c>
      <c r="D312" s="6"/>
      <c r="E312" s="268">
        <v>2.2000000000000002</v>
      </c>
      <c r="F312" s="24" t="s">
        <v>11974</v>
      </c>
      <c r="G312" s="24" t="s">
        <v>11496</v>
      </c>
      <c r="H312" s="24" t="s">
        <v>11365</v>
      </c>
      <c r="I312" s="28"/>
    </row>
    <row r="313" spans="1:9" ht="25.5">
      <c r="A313" s="24">
        <v>74</v>
      </c>
      <c r="B313" s="24" t="s">
        <v>11975</v>
      </c>
      <c r="C313" s="24" t="s">
        <v>2143</v>
      </c>
      <c r="D313" s="6"/>
      <c r="E313" s="268">
        <v>7.2</v>
      </c>
      <c r="F313" s="24" t="s">
        <v>11976</v>
      </c>
      <c r="G313" s="24" t="s">
        <v>11496</v>
      </c>
      <c r="H313" s="24" t="s">
        <v>11365</v>
      </c>
      <c r="I313" s="28"/>
    </row>
    <row r="314" spans="1:9" ht="25.5">
      <c r="A314" s="24">
        <v>75</v>
      </c>
      <c r="B314" s="24" t="s">
        <v>11977</v>
      </c>
      <c r="C314" s="24" t="s">
        <v>2143</v>
      </c>
      <c r="D314" s="6"/>
      <c r="E314" s="268">
        <v>3.1</v>
      </c>
      <c r="F314" s="24" t="s">
        <v>11978</v>
      </c>
      <c r="G314" s="24" t="s">
        <v>11496</v>
      </c>
      <c r="H314" s="24" t="s">
        <v>11365</v>
      </c>
      <c r="I314" s="28"/>
    </row>
    <row r="315" spans="1:9" ht="51">
      <c r="A315" s="24">
        <v>76</v>
      </c>
      <c r="B315" s="24" t="s">
        <v>11979</v>
      </c>
      <c r="C315" s="24" t="s">
        <v>2143</v>
      </c>
      <c r="D315" s="6"/>
      <c r="E315" s="268">
        <v>126.3</v>
      </c>
      <c r="F315" s="24" t="s">
        <v>11980</v>
      </c>
      <c r="G315" s="24" t="s">
        <v>11339</v>
      </c>
      <c r="H315" s="24" t="s">
        <v>11419</v>
      </c>
      <c r="I315" s="28"/>
    </row>
    <row r="316" spans="1:9" ht="76.5">
      <c r="A316" s="24">
        <v>77</v>
      </c>
      <c r="B316" s="24" t="s">
        <v>11981</v>
      </c>
      <c r="C316" s="24" t="s">
        <v>2143</v>
      </c>
      <c r="D316" s="6"/>
      <c r="E316" s="268">
        <v>16</v>
      </c>
      <c r="F316" s="24" t="s">
        <v>11982</v>
      </c>
      <c r="G316" s="24" t="s">
        <v>11339</v>
      </c>
      <c r="H316" s="24" t="s">
        <v>11983</v>
      </c>
      <c r="I316" s="28"/>
    </row>
    <row r="317" spans="1:9" ht="25.5">
      <c r="A317" s="24">
        <v>78</v>
      </c>
      <c r="B317" s="24" t="s">
        <v>11984</v>
      </c>
      <c r="C317" s="24" t="s">
        <v>2143</v>
      </c>
      <c r="D317" s="6"/>
      <c r="E317" s="268">
        <v>7.8</v>
      </c>
      <c r="F317" s="24" t="s">
        <v>11985</v>
      </c>
      <c r="G317" s="24" t="s">
        <v>11432</v>
      </c>
      <c r="H317" s="24" t="s">
        <v>11767</v>
      </c>
      <c r="I317" s="28"/>
    </row>
    <row r="318" spans="1:9" ht="25.5">
      <c r="A318" s="24">
        <v>79</v>
      </c>
      <c r="B318" s="24" t="s">
        <v>8631</v>
      </c>
      <c r="C318" s="24" t="s">
        <v>2143</v>
      </c>
      <c r="D318" s="6"/>
      <c r="E318" s="268">
        <v>7.7</v>
      </c>
      <c r="F318" s="24" t="s">
        <v>11986</v>
      </c>
      <c r="G318" s="24" t="s">
        <v>11432</v>
      </c>
      <c r="H318" s="24" t="s">
        <v>11767</v>
      </c>
      <c r="I318" s="28"/>
    </row>
    <row r="319" spans="1:9" ht="51">
      <c r="A319" s="24">
        <v>80</v>
      </c>
      <c r="B319" s="24" t="s">
        <v>11987</v>
      </c>
      <c r="C319" s="24" t="s">
        <v>2143</v>
      </c>
      <c r="D319" s="6"/>
      <c r="E319" s="268">
        <v>27</v>
      </c>
      <c r="F319" s="24" t="s">
        <v>11988</v>
      </c>
      <c r="G319" s="24" t="s">
        <v>11432</v>
      </c>
      <c r="H319" s="24" t="s">
        <v>11989</v>
      </c>
      <c r="I319" s="28"/>
    </row>
    <row r="320" spans="1:9" ht="25.5">
      <c r="A320" s="24">
        <v>81</v>
      </c>
      <c r="B320" s="24" t="s">
        <v>8631</v>
      </c>
      <c r="C320" s="24" t="s">
        <v>2143</v>
      </c>
      <c r="D320" s="6"/>
      <c r="E320" s="268">
        <v>12</v>
      </c>
      <c r="F320" s="24" t="s">
        <v>11990</v>
      </c>
      <c r="G320" s="24" t="s">
        <v>11364</v>
      </c>
      <c r="H320" s="24" t="s">
        <v>11767</v>
      </c>
      <c r="I320" s="28"/>
    </row>
    <row r="321" spans="1:9" ht="25.5">
      <c r="A321" s="24">
        <v>82</v>
      </c>
      <c r="B321" s="24" t="s">
        <v>11991</v>
      </c>
      <c r="C321" s="24" t="s">
        <v>2143</v>
      </c>
      <c r="D321" s="6"/>
      <c r="E321" s="268">
        <v>16</v>
      </c>
      <c r="F321" s="24" t="s">
        <v>11992</v>
      </c>
      <c r="G321" s="24" t="s">
        <v>11364</v>
      </c>
      <c r="H321" s="24" t="s">
        <v>11767</v>
      </c>
      <c r="I321" s="28"/>
    </row>
    <row r="322" spans="1:9" ht="25.5">
      <c r="A322" s="24">
        <v>83</v>
      </c>
      <c r="B322" s="24" t="s">
        <v>11993</v>
      </c>
      <c r="C322" s="24" t="s">
        <v>2143</v>
      </c>
      <c r="D322" s="6"/>
      <c r="E322" s="268">
        <v>2.7</v>
      </c>
      <c r="F322" s="24" t="s">
        <v>11994</v>
      </c>
      <c r="G322" s="24" t="s">
        <v>11364</v>
      </c>
      <c r="H322" s="24" t="s">
        <v>11365</v>
      </c>
      <c r="I322" s="28"/>
    </row>
    <row r="323" spans="1:9" ht="25.5">
      <c r="A323" s="24">
        <v>84</v>
      </c>
      <c r="B323" s="24" t="s">
        <v>11995</v>
      </c>
      <c r="C323" s="24" t="s">
        <v>2143</v>
      </c>
      <c r="D323" s="6"/>
      <c r="E323" s="268">
        <v>3.8</v>
      </c>
      <c r="F323" s="24" t="s">
        <v>11996</v>
      </c>
      <c r="G323" s="24" t="s">
        <v>11364</v>
      </c>
      <c r="H323" s="24" t="s">
        <v>11365</v>
      </c>
      <c r="I323" s="28"/>
    </row>
    <row r="324" spans="1:9" ht="51">
      <c r="A324" s="24">
        <v>85</v>
      </c>
      <c r="B324" s="24" t="s">
        <v>11922</v>
      </c>
      <c r="C324" s="24" t="s">
        <v>2143</v>
      </c>
      <c r="D324" s="6"/>
      <c r="E324" s="268">
        <v>3.5</v>
      </c>
      <c r="F324" s="24" t="s">
        <v>11997</v>
      </c>
      <c r="G324" s="24" t="s">
        <v>11339</v>
      </c>
      <c r="H324" s="24" t="s">
        <v>11914</v>
      </c>
      <c r="I324" s="28"/>
    </row>
    <row r="325" spans="1:9" ht="76.5">
      <c r="A325" s="24">
        <v>86</v>
      </c>
      <c r="B325" s="24" t="s">
        <v>11998</v>
      </c>
      <c r="C325" s="24" t="s">
        <v>2143</v>
      </c>
      <c r="D325" s="6"/>
      <c r="E325" s="268">
        <v>266.7</v>
      </c>
      <c r="F325" s="24" t="s">
        <v>11999</v>
      </c>
      <c r="G325" s="24" t="s">
        <v>11470</v>
      </c>
      <c r="H325" s="24" t="s">
        <v>12000</v>
      </c>
      <c r="I325" s="28"/>
    </row>
    <row r="326" spans="1:9" ht="25.5">
      <c r="A326" s="24">
        <v>87</v>
      </c>
      <c r="B326" s="24" t="s">
        <v>12001</v>
      </c>
      <c r="C326" s="24" t="s">
        <v>2143</v>
      </c>
      <c r="D326" s="6"/>
      <c r="E326" s="268">
        <v>1.3</v>
      </c>
      <c r="F326" s="24" t="s">
        <v>12002</v>
      </c>
      <c r="G326" s="24" t="s">
        <v>11392</v>
      </c>
      <c r="H326" s="24" t="s">
        <v>11361</v>
      </c>
      <c r="I326" s="28"/>
    </row>
    <row r="327" spans="1:9" ht="25.5">
      <c r="A327" s="24">
        <v>88</v>
      </c>
      <c r="B327" s="24" t="s">
        <v>12003</v>
      </c>
      <c r="C327" s="24" t="s">
        <v>2143</v>
      </c>
      <c r="D327" s="6"/>
      <c r="E327" s="268">
        <v>23</v>
      </c>
      <c r="F327" s="24" t="s">
        <v>11449</v>
      </c>
      <c r="G327" s="24" t="s">
        <v>12004</v>
      </c>
      <c r="H327" s="24" t="s">
        <v>12005</v>
      </c>
      <c r="I327" s="28"/>
    </row>
    <row r="328" spans="1:9" ht="51">
      <c r="A328" s="24">
        <v>89</v>
      </c>
      <c r="B328" s="24" t="s">
        <v>12006</v>
      </c>
      <c r="C328" s="24" t="s">
        <v>2143</v>
      </c>
      <c r="D328" s="6"/>
      <c r="E328" s="268">
        <v>15</v>
      </c>
      <c r="F328" s="24" t="s">
        <v>12007</v>
      </c>
      <c r="G328" s="24" t="s">
        <v>11567</v>
      </c>
      <c r="H328" s="24" t="s">
        <v>12008</v>
      </c>
      <c r="I328" s="28"/>
    </row>
    <row r="329" spans="1:9" ht="51">
      <c r="A329" s="24">
        <v>90</v>
      </c>
      <c r="B329" s="24" t="s">
        <v>12009</v>
      </c>
      <c r="C329" s="24" t="s">
        <v>2143</v>
      </c>
      <c r="D329" s="6"/>
      <c r="E329" s="268">
        <v>95</v>
      </c>
      <c r="F329" s="24" t="s">
        <v>12010</v>
      </c>
      <c r="G329" s="24" t="s">
        <v>11543</v>
      </c>
      <c r="H329" s="24" t="s">
        <v>11419</v>
      </c>
      <c r="I329" s="28"/>
    </row>
    <row r="330" spans="1:9" ht="51">
      <c r="A330" s="24">
        <v>91</v>
      </c>
      <c r="B330" s="24" t="s">
        <v>12011</v>
      </c>
      <c r="C330" s="24" t="s">
        <v>2143</v>
      </c>
      <c r="D330" s="6"/>
      <c r="E330" s="268">
        <v>26</v>
      </c>
      <c r="F330" s="24" t="s">
        <v>12012</v>
      </c>
      <c r="G330" s="24" t="s">
        <v>12013</v>
      </c>
      <c r="H330" s="24" t="s">
        <v>11419</v>
      </c>
      <c r="I330" s="28"/>
    </row>
    <row r="331" spans="1:9" ht="76.5">
      <c r="A331" s="24">
        <v>92</v>
      </c>
      <c r="B331" s="24" t="s">
        <v>12014</v>
      </c>
      <c r="C331" s="24" t="s">
        <v>2143</v>
      </c>
      <c r="D331" s="6"/>
      <c r="E331" s="268">
        <v>412</v>
      </c>
      <c r="F331" s="24" t="s">
        <v>12015</v>
      </c>
      <c r="G331" s="24" t="s">
        <v>11412</v>
      </c>
      <c r="H331" s="24" t="s">
        <v>11573</v>
      </c>
      <c r="I331" s="28"/>
    </row>
    <row r="332" spans="1:9" ht="51">
      <c r="A332" s="24">
        <v>93</v>
      </c>
      <c r="B332" s="24" t="s">
        <v>12016</v>
      </c>
      <c r="C332" s="24" t="s">
        <v>2143</v>
      </c>
      <c r="D332" s="6"/>
      <c r="E332" s="268">
        <v>10</v>
      </c>
      <c r="F332" s="24" t="s">
        <v>12017</v>
      </c>
      <c r="G332" s="24" t="s">
        <v>12018</v>
      </c>
      <c r="H332" s="24" t="s">
        <v>12019</v>
      </c>
      <c r="I332" s="28"/>
    </row>
    <row r="333" spans="1:9" ht="51">
      <c r="A333" s="24">
        <v>94</v>
      </c>
      <c r="B333" s="24" t="s">
        <v>12020</v>
      </c>
      <c r="C333" s="24" t="s">
        <v>2143</v>
      </c>
      <c r="D333" s="6"/>
      <c r="E333" s="268">
        <v>3.5</v>
      </c>
      <c r="F333" s="24" t="s">
        <v>12021</v>
      </c>
      <c r="G333" s="24" t="s">
        <v>11507</v>
      </c>
      <c r="H333" s="24" t="s">
        <v>11474</v>
      </c>
      <c r="I333" s="28"/>
    </row>
    <row r="334" spans="1:9" ht="25.5">
      <c r="A334" s="24">
        <v>95</v>
      </c>
      <c r="B334" s="24" t="s">
        <v>12022</v>
      </c>
      <c r="C334" s="24" t="s">
        <v>2143</v>
      </c>
      <c r="D334" s="6"/>
      <c r="E334" s="268">
        <v>4.3</v>
      </c>
      <c r="F334" s="24" t="s">
        <v>12023</v>
      </c>
      <c r="G334" s="24" t="s">
        <v>12024</v>
      </c>
      <c r="H334" s="24" t="s">
        <v>11467</v>
      </c>
      <c r="I334" s="28"/>
    </row>
    <row r="335" spans="1:9" ht="76.5">
      <c r="A335" s="24">
        <v>96</v>
      </c>
      <c r="B335" s="24" t="s">
        <v>12025</v>
      </c>
      <c r="C335" s="24" t="s">
        <v>2143</v>
      </c>
      <c r="D335" s="6"/>
      <c r="E335" s="268">
        <v>220</v>
      </c>
      <c r="F335" s="24" t="s">
        <v>12026</v>
      </c>
      <c r="G335" s="24" t="s">
        <v>11470</v>
      </c>
      <c r="H335" s="24" t="s">
        <v>11485</v>
      </c>
      <c r="I335" s="28"/>
    </row>
    <row r="336" spans="1:9" ht="51">
      <c r="A336" s="24">
        <v>97</v>
      </c>
      <c r="B336" s="24" t="s">
        <v>12027</v>
      </c>
      <c r="C336" s="24" t="s">
        <v>2143</v>
      </c>
      <c r="D336" s="6"/>
      <c r="E336" s="268">
        <v>19.5</v>
      </c>
      <c r="F336" s="24" t="s">
        <v>12028</v>
      </c>
      <c r="G336" s="24" t="s">
        <v>11496</v>
      </c>
      <c r="H336" s="24" t="s">
        <v>11416</v>
      </c>
      <c r="I336" s="28"/>
    </row>
    <row r="337" spans="1:9">
      <c r="A337" s="326"/>
      <c r="B337" s="326" t="s">
        <v>395</v>
      </c>
      <c r="C337" s="326">
        <v>97</v>
      </c>
      <c r="D337" s="457"/>
      <c r="E337" s="456">
        <f>SUM(E240:E336)</f>
        <v>3454.9000000000005</v>
      </c>
      <c r="F337" s="326"/>
      <c r="G337" s="326"/>
      <c r="H337" s="326"/>
      <c r="I337" s="28"/>
    </row>
    <row r="338" spans="1:9" ht="51">
      <c r="A338" s="24">
        <v>1</v>
      </c>
      <c r="B338" s="24" t="s">
        <v>12029</v>
      </c>
      <c r="C338" s="24" t="s">
        <v>12074</v>
      </c>
      <c r="D338" s="6"/>
      <c r="E338" s="268">
        <v>17.2</v>
      </c>
      <c r="F338" s="24" t="s">
        <v>12030</v>
      </c>
      <c r="G338" s="24" t="s">
        <v>11342</v>
      </c>
      <c r="H338" s="24" t="s">
        <v>11358</v>
      </c>
      <c r="I338" s="28"/>
    </row>
    <row r="339" spans="1:9" ht="25.5">
      <c r="A339" s="24">
        <v>2</v>
      </c>
      <c r="B339" s="24" t="s">
        <v>12031</v>
      </c>
      <c r="C339" s="24" t="s">
        <v>12074</v>
      </c>
      <c r="D339" s="6"/>
      <c r="E339" s="268">
        <v>9.6999999999999993</v>
      </c>
      <c r="F339" s="24" t="s">
        <v>11638</v>
      </c>
      <c r="G339" s="24" t="s">
        <v>7864</v>
      </c>
      <c r="H339" s="24" t="s">
        <v>11365</v>
      </c>
      <c r="I339" s="28"/>
    </row>
    <row r="340" spans="1:9" ht="51">
      <c r="A340" s="24">
        <v>3</v>
      </c>
      <c r="B340" s="24" t="s">
        <v>12032</v>
      </c>
      <c r="C340" s="24" t="s">
        <v>12074</v>
      </c>
      <c r="D340" s="6"/>
      <c r="E340" s="268">
        <v>10</v>
      </c>
      <c r="F340" s="24" t="s">
        <v>12033</v>
      </c>
      <c r="G340" s="24" t="s">
        <v>12034</v>
      </c>
      <c r="H340" s="24" t="s">
        <v>11358</v>
      </c>
      <c r="I340" s="28"/>
    </row>
    <row r="341" spans="1:9" ht="51">
      <c r="A341" s="24">
        <v>4</v>
      </c>
      <c r="B341" s="24" t="s">
        <v>12035</v>
      </c>
      <c r="C341" s="24" t="s">
        <v>12074</v>
      </c>
      <c r="D341" s="6"/>
      <c r="E341" s="268">
        <v>15</v>
      </c>
      <c r="F341" s="24" t="s">
        <v>12036</v>
      </c>
      <c r="G341" s="24" t="s">
        <v>12037</v>
      </c>
      <c r="H341" s="24" t="s">
        <v>11419</v>
      </c>
      <c r="I341" s="28"/>
    </row>
    <row r="342" spans="1:9" ht="51">
      <c r="A342" s="24">
        <v>5</v>
      </c>
      <c r="B342" s="24" t="s">
        <v>12038</v>
      </c>
      <c r="C342" s="24" t="s">
        <v>12074</v>
      </c>
      <c r="D342" s="6"/>
      <c r="E342" s="268">
        <v>16</v>
      </c>
      <c r="F342" s="24" t="s">
        <v>11651</v>
      </c>
      <c r="G342" s="24" t="s">
        <v>12039</v>
      </c>
      <c r="H342" s="24" t="s">
        <v>11358</v>
      </c>
      <c r="I342" s="28"/>
    </row>
    <row r="343" spans="1:9" ht="25.5">
      <c r="A343" s="24">
        <v>6</v>
      </c>
      <c r="B343" s="24" t="s">
        <v>12040</v>
      </c>
      <c r="C343" s="24" t="s">
        <v>12074</v>
      </c>
      <c r="D343" s="6"/>
      <c r="E343" s="268">
        <v>25</v>
      </c>
      <c r="F343" s="24" t="s">
        <v>11651</v>
      </c>
      <c r="G343" s="24" t="s">
        <v>12041</v>
      </c>
      <c r="H343" s="24" t="s">
        <v>11767</v>
      </c>
      <c r="I343" s="28"/>
    </row>
    <row r="344" spans="1:9" ht="51">
      <c r="A344" s="24">
        <v>7</v>
      </c>
      <c r="B344" s="24" t="s">
        <v>12042</v>
      </c>
      <c r="C344" s="24" t="s">
        <v>12074</v>
      </c>
      <c r="D344" s="6"/>
      <c r="E344" s="268">
        <v>6.6</v>
      </c>
      <c r="F344" s="24" t="s">
        <v>12043</v>
      </c>
      <c r="G344" s="24" t="s">
        <v>11697</v>
      </c>
      <c r="H344" s="24" t="s">
        <v>11416</v>
      </c>
      <c r="I344" s="28"/>
    </row>
    <row r="345" spans="1:9" ht="25.5">
      <c r="A345" s="24">
        <v>8</v>
      </c>
      <c r="B345" s="24" t="s">
        <v>12044</v>
      </c>
      <c r="C345" s="24" t="s">
        <v>12074</v>
      </c>
      <c r="D345" s="6"/>
      <c r="E345" s="268">
        <v>8</v>
      </c>
      <c r="F345" s="24" t="s">
        <v>11303</v>
      </c>
      <c r="G345" s="24" t="s">
        <v>12045</v>
      </c>
      <c r="H345" s="24" t="s">
        <v>11767</v>
      </c>
      <c r="I345" s="28"/>
    </row>
    <row r="346" spans="1:9" ht="51">
      <c r="A346" s="24">
        <v>9</v>
      </c>
      <c r="B346" s="24" t="s">
        <v>12046</v>
      </c>
      <c r="C346" s="24" t="s">
        <v>12074</v>
      </c>
      <c r="D346" s="6"/>
      <c r="E346" s="268">
        <v>7</v>
      </c>
      <c r="F346" s="24" t="s">
        <v>11303</v>
      </c>
      <c r="G346" s="24" t="s">
        <v>12047</v>
      </c>
      <c r="H346" s="24" t="s">
        <v>11358</v>
      </c>
      <c r="I346" s="28"/>
    </row>
    <row r="347" spans="1:9" ht="51">
      <c r="A347" s="24">
        <v>10</v>
      </c>
      <c r="B347" s="24" t="s">
        <v>12048</v>
      </c>
      <c r="C347" s="24" t="s">
        <v>12074</v>
      </c>
      <c r="D347" s="6"/>
      <c r="E347" s="268">
        <v>1.5</v>
      </c>
      <c r="F347" s="24" t="s">
        <v>12049</v>
      </c>
      <c r="G347" s="24" t="s">
        <v>11297</v>
      </c>
      <c r="H347" s="24" t="s">
        <v>11419</v>
      </c>
      <c r="I347" s="28"/>
    </row>
    <row r="348" spans="1:9" ht="51">
      <c r="A348" s="24">
        <v>11</v>
      </c>
      <c r="B348" s="24" t="s">
        <v>12050</v>
      </c>
      <c r="C348" s="24" t="s">
        <v>12074</v>
      </c>
      <c r="D348" s="6"/>
      <c r="E348" s="268">
        <v>5</v>
      </c>
      <c r="F348" s="24" t="s">
        <v>11303</v>
      </c>
      <c r="G348" s="24" t="s">
        <v>12051</v>
      </c>
      <c r="H348" s="24" t="s">
        <v>11474</v>
      </c>
      <c r="I348" s="28"/>
    </row>
    <row r="349" spans="1:9" ht="25.5">
      <c r="A349" s="24">
        <v>12</v>
      </c>
      <c r="B349" s="24" t="s">
        <v>12052</v>
      </c>
      <c r="C349" s="24" t="s">
        <v>12074</v>
      </c>
      <c r="D349" s="6"/>
      <c r="E349" s="268">
        <v>7</v>
      </c>
      <c r="F349" s="24" t="s">
        <v>11673</v>
      </c>
      <c r="G349" s="24" t="s">
        <v>12053</v>
      </c>
      <c r="H349" s="24" t="s">
        <v>11371</v>
      </c>
      <c r="I349" s="28"/>
    </row>
    <row r="350" spans="1:9" ht="47.25" customHeight="1">
      <c r="A350" s="326"/>
      <c r="B350" s="326" t="s">
        <v>2144</v>
      </c>
      <c r="C350" s="326">
        <v>12</v>
      </c>
      <c r="D350" s="457"/>
      <c r="E350" s="456">
        <f>SUM(E338:E349)</f>
        <v>128</v>
      </c>
      <c r="F350" s="326"/>
      <c r="G350" s="326"/>
      <c r="H350" s="326"/>
      <c r="I350" s="28"/>
    </row>
    <row r="351" spans="1:9" ht="89.25">
      <c r="A351" s="24">
        <v>1</v>
      </c>
      <c r="B351" s="24" t="s">
        <v>12054</v>
      </c>
      <c r="C351" s="24" t="s">
        <v>389</v>
      </c>
      <c r="D351" s="6"/>
      <c r="E351" s="268">
        <v>21600</v>
      </c>
      <c r="F351" s="24" t="s">
        <v>12055</v>
      </c>
      <c r="G351" s="24" t="s">
        <v>12056</v>
      </c>
      <c r="H351" s="24" t="s">
        <v>12057</v>
      </c>
      <c r="I351" s="28"/>
    </row>
    <row r="352" spans="1:9" ht="63.75">
      <c r="A352" s="24">
        <v>2</v>
      </c>
      <c r="B352" s="24" t="s">
        <v>12058</v>
      </c>
      <c r="C352" s="24" t="s">
        <v>389</v>
      </c>
      <c r="D352" s="6"/>
      <c r="E352" s="268">
        <v>17271</v>
      </c>
      <c r="F352" s="24" t="s">
        <v>12059</v>
      </c>
      <c r="G352" s="24" t="s">
        <v>12060</v>
      </c>
      <c r="H352" s="24" t="s">
        <v>12061</v>
      </c>
      <c r="I352" s="28"/>
    </row>
    <row r="353" spans="1:9" ht="63.75">
      <c r="A353" s="24">
        <v>3</v>
      </c>
      <c r="B353" s="24" t="s">
        <v>12062</v>
      </c>
      <c r="C353" s="24" t="s">
        <v>389</v>
      </c>
      <c r="D353" s="6"/>
      <c r="E353" s="268">
        <v>19837</v>
      </c>
      <c r="F353" s="24" t="s">
        <v>12063</v>
      </c>
      <c r="G353" s="24" t="s">
        <v>12064</v>
      </c>
      <c r="H353" s="24" t="s">
        <v>12065</v>
      </c>
      <c r="I353" s="28"/>
    </row>
    <row r="354" spans="1:9" ht="25.5">
      <c r="A354" s="326"/>
      <c r="B354" s="326" t="s">
        <v>2591</v>
      </c>
      <c r="C354" s="326">
        <v>3</v>
      </c>
      <c r="D354" s="457"/>
      <c r="E354" s="456">
        <f>SUM(E351:E353)</f>
        <v>58708</v>
      </c>
      <c r="F354" s="326"/>
      <c r="G354" s="326"/>
      <c r="H354" s="326"/>
      <c r="I354" s="28"/>
    </row>
    <row r="355" spans="1:9" ht="25.5">
      <c r="A355" s="329"/>
      <c r="B355" s="329" t="s">
        <v>3019</v>
      </c>
      <c r="C355" s="329">
        <f>C354+C350+C337+C239+C175</f>
        <v>283</v>
      </c>
      <c r="D355" s="329"/>
      <c r="E355" s="460">
        <f>E354+E350+E337+E239+E175</f>
        <v>116572.62</v>
      </c>
      <c r="F355" s="329"/>
      <c r="G355" s="329"/>
      <c r="H355" s="329"/>
      <c r="I355" s="28"/>
    </row>
    <row r="356" spans="1:9" ht="31.5">
      <c r="A356" s="467"/>
      <c r="B356" s="467" t="s">
        <v>397</v>
      </c>
      <c r="C356" s="467">
        <f>C355+C52</f>
        <v>310</v>
      </c>
      <c r="D356" s="467"/>
      <c r="E356" s="468">
        <f>E355+E52</f>
        <v>181530.22</v>
      </c>
      <c r="F356" s="467"/>
      <c r="G356" s="467"/>
      <c r="H356" s="467"/>
      <c r="I356" s="28"/>
    </row>
  </sheetData>
  <mergeCells count="4">
    <mergeCell ref="A1:H1"/>
    <mergeCell ref="A2:H2"/>
    <mergeCell ref="A8:H8"/>
    <mergeCell ref="A53:H53"/>
  </mergeCell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329"/>
  <sheetViews>
    <sheetView zoomScale="80" zoomScaleNormal="80" workbookViewId="0">
      <selection activeCell="H223" sqref="H223"/>
    </sheetView>
  </sheetViews>
  <sheetFormatPr defaultRowHeight="12.75"/>
  <cols>
    <col min="1" max="1" width="5.7109375" style="12" bestFit="1" customWidth="1"/>
    <col min="2" max="2" width="40" style="12" customWidth="1"/>
    <col min="3" max="3" width="22.7109375" style="12" customWidth="1"/>
    <col min="4" max="4" width="25" style="12" customWidth="1"/>
    <col min="5" max="5" width="14.7109375" style="272" customWidth="1"/>
    <col min="6" max="6" width="36.140625" style="12" customWidth="1"/>
    <col min="7" max="7" width="28.140625" style="12" customWidth="1"/>
    <col min="8" max="8" width="26.85546875" style="12" customWidth="1"/>
    <col min="9" max="16384" width="9.140625" style="12"/>
  </cols>
  <sheetData>
    <row r="1" spans="1:8">
      <c r="A1" s="352" t="s">
        <v>22376</v>
      </c>
      <c r="B1" s="352"/>
      <c r="C1" s="352"/>
      <c r="D1" s="352"/>
      <c r="E1" s="352"/>
      <c r="F1" s="352"/>
      <c r="G1" s="352"/>
      <c r="H1" s="352"/>
    </row>
    <row r="2" spans="1:8">
      <c r="A2" s="353" t="s">
        <v>9</v>
      </c>
      <c r="B2" s="353"/>
      <c r="C2" s="353"/>
      <c r="D2" s="353"/>
      <c r="E2" s="353"/>
      <c r="F2" s="353"/>
      <c r="G2" s="353"/>
      <c r="H2" s="353"/>
    </row>
    <row r="3" spans="1:8" ht="13.5" thickBot="1">
      <c r="A3" s="13"/>
      <c r="B3" s="13"/>
      <c r="C3" s="13"/>
      <c r="D3" s="13"/>
      <c r="E3" s="269"/>
      <c r="F3" s="13"/>
      <c r="G3" s="211"/>
      <c r="H3" s="211"/>
    </row>
    <row r="4" spans="1:8" ht="63.75">
      <c r="A4" s="21" t="s">
        <v>3</v>
      </c>
      <c r="B4" s="21" t="s">
        <v>4</v>
      </c>
      <c r="C4" s="21" t="s">
        <v>5</v>
      </c>
      <c r="D4" s="21" t="s">
        <v>0</v>
      </c>
      <c r="E4" s="309" t="s">
        <v>1</v>
      </c>
      <c r="F4" s="22" t="s">
        <v>6</v>
      </c>
      <c r="G4" s="212" t="s">
        <v>7</v>
      </c>
      <c r="H4" s="212" t="s">
        <v>8</v>
      </c>
    </row>
    <row r="5" spans="1:8">
      <c r="A5" s="15"/>
      <c r="B5" s="16"/>
      <c r="C5" s="16"/>
      <c r="D5" s="16"/>
      <c r="E5" s="310"/>
      <c r="F5" s="17"/>
      <c r="G5" s="213"/>
      <c r="H5" s="213"/>
    </row>
    <row r="6" spans="1:8" ht="13.5" thickBot="1">
      <c r="A6" s="18"/>
      <c r="B6" s="19"/>
      <c r="C6" s="19"/>
      <c r="D6" s="19"/>
      <c r="E6" s="311"/>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63.75">
      <c r="A9" s="24">
        <v>1</v>
      </c>
      <c r="B9" s="24" t="s">
        <v>12124</v>
      </c>
      <c r="C9" s="24" t="s">
        <v>10</v>
      </c>
      <c r="D9" s="24"/>
      <c r="E9" s="268">
        <v>882.9</v>
      </c>
      <c r="F9" s="24" t="s">
        <v>12125</v>
      </c>
      <c r="G9" s="24" t="s">
        <v>12126</v>
      </c>
      <c r="H9" s="24" t="s">
        <v>12127</v>
      </c>
    </row>
    <row r="10" spans="1:8">
      <c r="A10" s="326"/>
      <c r="B10" s="326" t="s">
        <v>383</v>
      </c>
      <c r="C10" s="326">
        <v>1</v>
      </c>
      <c r="D10" s="326"/>
      <c r="E10" s="456">
        <f>SUM(E9)</f>
        <v>882.9</v>
      </c>
      <c r="F10" s="326"/>
      <c r="G10" s="326"/>
      <c r="H10" s="326"/>
    </row>
    <row r="11" spans="1:8" ht="369.75">
      <c r="A11" s="24">
        <v>1</v>
      </c>
      <c r="B11" s="24" t="s">
        <v>12128</v>
      </c>
      <c r="C11" s="24" t="s">
        <v>360</v>
      </c>
      <c r="D11" s="24"/>
      <c r="E11" s="268">
        <v>23360.1</v>
      </c>
      <c r="F11" s="24" t="s">
        <v>12129</v>
      </c>
      <c r="G11" s="24" t="s">
        <v>12130</v>
      </c>
      <c r="H11" s="24" t="s">
        <v>12131</v>
      </c>
    </row>
    <row r="12" spans="1:8" ht="114.75">
      <c r="A12" s="24">
        <v>2</v>
      </c>
      <c r="B12" s="24" t="s">
        <v>12132</v>
      </c>
      <c r="C12" s="24" t="s">
        <v>360</v>
      </c>
      <c r="D12" s="24"/>
      <c r="E12" s="268">
        <v>16215.1</v>
      </c>
      <c r="F12" s="24" t="s">
        <v>12133</v>
      </c>
      <c r="G12" s="24" t="s">
        <v>12134</v>
      </c>
      <c r="H12" s="24" t="s">
        <v>12135</v>
      </c>
    </row>
    <row r="13" spans="1:8">
      <c r="A13" s="326"/>
      <c r="B13" s="326" t="s">
        <v>384</v>
      </c>
      <c r="C13" s="326">
        <v>2</v>
      </c>
      <c r="D13" s="326"/>
      <c r="E13" s="456">
        <f>SUM(E11:E12)</f>
        <v>39575.199999999997</v>
      </c>
      <c r="F13" s="326"/>
      <c r="G13" s="326"/>
      <c r="H13" s="326"/>
    </row>
    <row r="14" spans="1:8" ht="114.75">
      <c r="A14" s="24">
        <v>1</v>
      </c>
      <c r="B14" s="24" t="s">
        <v>12136</v>
      </c>
      <c r="C14" s="24" t="s">
        <v>361</v>
      </c>
      <c r="D14" s="24" t="s">
        <v>362</v>
      </c>
      <c r="E14" s="268">
        <v>2868.1</v>
      </c>
      <c r="F14" s="24" t="s">
        <v>12137</v>
      </c>
      <c r="G14" s="24" t="s">
        <v>12138</v>
      </c>
      <c r="H14" s="24" t="s">
        <v>12871</v>
      </c>
    </row>
    <row r="15" spans="1:8" ht="191.25">
      <c r="A15" s="24">
        <v>2</v>
      </c>
      <c r="B15" s="24" t="s">
        <v>12139</v>
      </c>
      <c r="C15" s="24" t="s">
        <v>361</v>
      </c>
      <c r="D15" s="24" t="s">
        <v>362</v>
      </c>
      <c r="E15" s="268">
        <v>2020.8</v>
      </c>
      <c r="F15" s="24" t="s">
        <v>12140</v>
      </c>
      <c r="G15" s="24" t="s">
        <v>12141</v>
      </c>
      <c r="H15" s="24" t="s">
        <v>12870</v>
      </c>
    </row>
    <row r="16" spans="1:8">
      <c r="A16" s="327"/>
      <c r="B16" s="327" t="s">
        <v>363</v>
      </c>
      <c r="C16" s="327">
        <v>2</v>
      </c>
      <c r="D16" s="327"/>
      <c r="E16" s="458">
        <f>SUM(E14:E15)</f>
        <v>4888.8999999999996</v>
      </c>
      <c r="F16" s="327"/>
      <c r="G16" s="327"/>
      <c r="H16" s="327"/>
    </row>
    <row r="17" spans="1:8" ht="51">
      <c r="A17" s="24">
        <v>3</v>
      </c>
      <c r="B17" s="24" t="s">
        <v>12142</v>
      </c>
      <c r="C17" s="24" t="s">
        <v>361</v>
      </c>
      <c r="D17" s="24" t="s">
        <v>366</v>
      </c>
      <c r="E17" s="268">
        <v>236</v>
      </c>
      <c r="F17" s="24" t="s">
        <v>12143</v>
      </c>
      <c r="G17" s="24" t="s">
        <v>12144</v>
      </c>
      <c r="H17" s="24" t="s">
        <v>12145</v>
      </c>
    </row>
    <row r="18" spans="1:8">
      <c r="A18" s="327"/>
      <c r="B18" s="327" t="s">
        <v>365</v>
      </c>
      <c r="C18" s="327">
        <v>1</v>
      </c>
      <c r="D18" s="327"/>
      <c r="E18" s="458">
        <f>SUM(E17)</f>
        <v>236</v>
      </c>
      <c r="F18" s="327"/>
      <c r="G18" s="327"/>
      <c r="H18" s="327"/>
    </row>
    <row r="19" spans="1:8" ht="63.75">
      <c r="A19" s="24">
        <v>4</v>
      </c>
      <c r="B19" s="24" t="s">
        <v>12146</v>
      </c>
      <c r="C19" s="24" t="s">
        <v>361</v>
      </c>
      <c r="D19" s="24" t="s">
        <v>367</v>
      </c>
      <c r="E19" s="268">
        <v>258</v>
      </c>
      <c r="F19" s="24" t="s">
        <v>12147</v>
      </c>
      <c r="G19" s="24" t="s">
        <v>12148</v>
      </c>
      <c r="H19" s="24" t="s">
        <v>12149</v>
      </c>
    </row>
    <row r="20" spans="1:8">
      <c r="A20" s="327"/>
      <c r="B20" s="327" t="s">
        <v>368</v>
      </c>
      <c r="C20" s="327">
        <v>1</v>
      </c>
      <c r="D20" s="327"/>
      <c r="E20" s="458">
        <f>SUM(E19)</f>
        <v>258</v>
      </c>
      <c r="F20" s="327"/>
      <c r="G20" s="327"/>
      <c r="H20" s="327"/>
    </row>
    <row r="21" spans="1:8" ht="63.75">
      <c r="A21" s="24">
        <v>5</v>
      </c>
      <c r="B21" s="24" t="s">
        <v>12150</v>
      </c>
      <c r="C21" s="24" t="s">
        <v>361</v>
      </c>
      <c r="D21" s="24" t="s">
        <v>391</v>
      </c>
      <c r="E21" s="268">
        <v>1167</v>
      </c>
      <c r="F21" s="24" t="s">
        <v>12151</v>
      </c>
      <c r="G21" s="24" t="s">
        <v>12152</v>
      </c>
      <c r="H21" s="24" t="s">
        <v>12153</v>
      </c>
    </row>
    <row r="22" spans="1:8">
      <c r="A22" s="327"/>
      <c r="B22" s="327" t="s">
        <v>392</v>
      </c>
      <c r="C22" s="327">
        <v>1</v>
      </c>
      <c r="D22" s="327"/>
      <c r="E22" s="458">
        <f>SUM(E21)</f>
        <v>1167</v>
      </c>
      <c r="F22" s="327"/>
      <c r="G22" s="327"/>
      <c r="H22" s="327"/>
    </row>
    <row r="23" spans="1:8" ht="127.5">
      <c r="A23" s="24">
        <v>6</v>
      </c>
      <c r="B23" s="24" t="s">
        <v>12154</v>
      </c>
      <c r="C23" s="24" t="s">
        <v>361</v>
      </c>
      <c r="D23" s="24" t="s">
        <v>369</v>
      </c>
      <c r="E23" s="268">
        <v>1515.7</v>
      </c>
      <c r="F23" s="24" t="s">
        <v>12155</v>
      </c>
      <c r="G23" s="24" t="s">
        <v>12156</v>
      </c>
      <c r="H23" s="24" t="s">
        <v>12157</v>
      </c>
    </row>
    <row r="24" spans="1:8" ht="76.5">
      <c r="A24" s="24">
        <v>7</v>
      </c>
      <c r="B24" s="24" t="s">
        <v>12158</v>
      </c>
      <c r="C24" s="24" t="s">
        <v>361</v>
      </c>
      <c r="D24" s="24" t="s">
        <v>369</v>
      </c>
      <c r="E24" s="268">
        <v>1509.6</v>
      </c>
      <c r="F24" s="24" t="s">
        <v>12159</v>
      </c>
      <c r="G24" s="24" t="s">
        <v>12156</v>
      </c>
      <c r="H24" s="24" t="s">
        <v>12160</v>
      </c>
    </row>
    <row r="25" spans="1:8" ht="114.75">
      <c r="A25" s="24">
        <v>8</v>
      </c>
      <c r="B25" s="24" t="s">
        <v>12872</v>
      </c>
      <c r="C25" s="24" t="s">
        <v>361</v>
      </c>
      <c r="D25" s="24" t="s">
        <v>369</v>
      </c>
      <c r="E25" s="268">
        <v>4591.6000000000004</v>
      </c>
      <c r="F25" s="24" t="s">
        <v>12161</v>
      </c>
      <c r="G25" s="24" t="s">
        <v>12162</v>
      </c>
      <c r="H25" s="24" t="s">
        <v>12163</v>
      </c>
    </row>
    <row r="26" spans="1:8" ht="76.5">
      <c r="A26" s="24">
        <v>9</v>
      </c>
      <c r="B26" s="24" t="s">
        <v>12873</v>
      </c>
      <c r="C26" s="24" t="s">
        <v>361</v>
      </c>
      <c r="D26" s="24" t="s">
        <v>369</v>
      </c>
      <c r="E26" s="268">
        <v>2606</v>
      </c>
      <c r="F26" s="24" t="s">
        <v>12164</v>
      </c>
      <c r="G26" s="24" t="s">
        <v>12165</v>
      </c>
      <c r="H26" s="24" t="s">
        <v>12160</v>
      </c>
    </row>
    <row r="27" spans="1:8" ht="38.25">
      <c r="A27" s="24">
        <v>10</v>
      </c>
      <c r="B27" s="24" t="s">
        <v>12874</v>
      </c>
      <c r="C27" s="24" t="s">
        <v>361</v>
      </c>
      <c r="D27" s="24" t="s">
        <v>369</v>
      </c>
      <c r="E27" s="268">
        <v>1007.5</v>
      </c>
      <c r="F27" s="24" t="s">
        <v>12166</v>
      </c>
      <c r="G27" s="24" t="s">
        <v>12165</v>
      </c>
      <c r="H27" s="24" t="s">
        <v>12167</v>
      </c>
    </row>
    <row r="28" spans="1:8">
      <c r="A28" s="327"/>
      <c r="B28" s="327" t="s">
        <v>370</v>
      </c>
      <c r="C28" s="327">
        <v>5</v>
      </c>
      <c r="D28" s="327"/>
      <c r="E28" s="458">
        <f>SUM(E23:E27)</f>
        <v>11230.400000000001</v>
      </c>
      <c r="F28" s="327"/>
      <c r="G28" s="327"/>
      <c r="H28" s="327"/>
    </row>
    <row r="29" spans="1:8" ht="25.5">
      <c r="A29" s="457"/>
      <c r="B29" s="326" t="s">
        <v>464</v>
      </c>
      <c r="C29" s="326">
        <f>C22+C20+C18+C16+C28</f>
        <v>10</v>
      </c>
      <c r="D29" s="326"/>
      <c r="E29" s="456">
        <f>E28+E22+E20+E18+E16</f>
        <v>17780.300000000003</v>
      </c>
      <c r="F29" s="326"/>
      <c r="G29" s="326"/>
      <c r="H29" s="326"/>
    </row>
    <row r="30" spans="1:8" ht="38.25">
      <c r="A30" s="24">
        <v>1</v>
      </c>
      <c r="B30" s="24" t="s">
        <v>12168</v>
      </c>
      <c r="C30" s="24" t="s">
        <v>373</v>
      </c>
      <c r="D30" s="24" t="s">
        <v>376</v>
      </c>
      <c r="E30" s="268">
        <v>0.1</v>
      </c>
      <c r="F30" s="24" t="s">
        <v>12169</v>
      </c>
      <c r="G30" s="24" t="s">
        <v>12170</v>
      </c>
      <c r="H30" s="24" t="s">
        <v>12171</v>
      </c>
    </row>
    <row r="31" spans="1:8">
      <c r="A31" s="327"/>
      <c r="B31" s="327" t="s">
        <v>377</v>
      </c>
      <c r="C31" s="327">
        <v>1</v>
      </c>
      <c r="D31" s="327"/>
      <c r="E31" s="458">
        <f>SUM(E30)</f>
        <v>0.1</v>
      </c>
      <c r="F31" s="327"/>
      <c r="G31" s="327"/>
      <c r="H31" s="327"/>
    </row>
    <row r="32" spans="1:8" ht="51">
      <c r="A32" s="24">
        <v>2</v>
      </c>
      <c r="B32" s="24" t="s">
        <v>12172</v>
      </c>
      <c r="C32" s="24" t="s">
        <v>373</v>
      </c>
      <c r="D32" s="24" t="s">
        <v>1707</v>
      </c>
      <c r="E32" s="268">
        <v>55</v>
      </c>
      <c r="F32" s="24" t="s">
        <v>12173</v>
      </c>
      <c r="G32" s="24" t="s">
        <v>12174</v>
      </c>
      <c r="H32" s="24" t="s">
        <v>12175</v>
      </c>
    </row>
    <row r="33" spans="1:8">
      <c r="A33" s="327"/>
      <c r="B33" s="327" t="s">
        <v>2141</v>
      </c>
      <c r="C33" s="327">
        <v>1</v>
      </c>
      <c r="D33" s="327"/>
      <c r="E33" s="458">
        <f>SUM(E32)</f>
        <v>55</v>
      </c>
      <c r="F33" s="327"/>
      <c r="G33" s="327"/>
      <c r="H33" s="327"/>
    </row>
    <row r="34" spans="1:8" ht="38.25">
      <c r="A34" s="24">
        <v>3</v>
      </c>
      <c r="B34" s="24" t="s">
        <v>12176</v>
      </c>
      <c r="C34" s="24" t="s">
        <v>373</v>
      </c>
      <c r="D34" s="24" t="s">
        <v>378</v>
      </c>
      <c r="E34" s="268">
        <v>7</v>
      </c>
      <c r="F34" s="24" t="s">
        <v>12177</v>
      </c>
      <c r="G34" s="24" t="s">
        <v>12178</v>
      </c>
      <c r="H34" s="24" t="s">
        <v>12175</v>
      </c>
    </row>
    <row r="35" spans="1:8">
      <c r="A35" s="327"/>
      <c r="B35" s="327" t="s">
        <v>379</v>
      </c>
      <c r="C35" s="327">
        <v>1</v>
      </c>
      <c r="D35" s="327"/>
      <c r="E35" s="458">
        <f>SUM(E34)</f>
        <v>7</v>
      </c>
      <c r="F35" s="327"/>
      <c r="G35" s="327"/>
      <c r="H35" s="327"/>
    </row>
    <row r="36" spans="1:8" ht="25.5">
      <c r="A36" s="326"/>
      <c r="B36" s="326" t="s">
        <v>5727</v>
      </c>
      <c r="C36" s="326">
        <f>C31+C33+C35</f>
        <v>3</v>
      </c>
      <c r="D36" s="326"/>
      <c r="E36" s="456">
        <f>E31+E33+E35</f>
        <v>62.1</v>
      </c>
      <c r="F36" s="326"/>
      <c r="G36" s="326"/>
      <c r="H36" s="326"/>
    </row>
    <row r="37" spans="1:8" ht="89.25">
      <c r="A37" s="24">
        <v>1</v>
      </c>
      <c r="B37" s="24" t="s">
        <v>12179</v>
      </c>
      <c r="C37" s="24" t="s">
        <v>393</v>
      </c>
      <c r="D37" s="24"/>
      <c r="E37" s="268">
        <v>21</v>
      </c>
      <c r="F37" s="24" t="s">
        <v>12180</v>
      </c>
      <c r="G37" s="24" t="s">
        <v>12181</v>
      </c>
      <c r="H37" s="24" t="s">
        <v>12182</v>
      </c>
    </row>
    <row r="38" spans="1:8" ht="25.5">
      <c r="A38" s="326"/>
      <c r="B38" s="326" t="s">
        <v>6923</v>
      </c>
      <c r="C38" s="326">
        <v>1</v>
      </c>
      <c r="D38" s="326"/>
      <c r="E38" s="456">
        <f>SUM(E37)</f>
        <v>21</v>
      </c>
      <c r="F38" s="326"/>
      <c r="G38" s="326"/>
      <c r="H38" s="326"/>
    </row>
    <row r="39" spans="1:8" ht="38.25">
      <c r="A39" s="24">
        <v>1</v>
      </c>
      <c r="B39" s="24" t="s">
        <v>12183</v>
      </c>
      <c r="C39" s="24" t="s">
        <v>467</v>
      </c>
      <c r="D39" s="24" t="s">
        <v>2253</v>
      </c>
      <c r="E39" s="268">
        <v>256</v>
      </c>
      <c r="F39" s="24" t="s">
        <v>12184</v>
      </c>
      <c r="G39" s="24" t="s">
        <v>12185</v>
      </c>
      <c r="H39" s="24" t="s">
        <v>12186</v>
      </c>
    </row>
    <row r="40" spans="1:8" ht="25.5">
      <c r="A40" s="24">
        <v>2</v>
      </c>
      <c r="B40" s="24" t="s">
        <v>12187</v>
      </c>
      <c r="C40" s="24" t="s">
        <v>467</v>
      </c>
      <c r="D40" s="24" t="s">
        <v>2253</v>
      </c>
      <c r="E40" s="268">
        <v>55.663200000000003</v>
      </c>
      <c r="F40" s="24" t="s">
        <v>12188</v>
      </c>
      <c r="G40" s="24" t="s">
        <v>12189</v>
      </c>
      <c r="H40" s="24" t="s">
        <v>12186</v>
      </c>
    </row>
    <row r="41" spans="1:8" ht="25.5">
      <c r="A41" s="326"/>
      <c r="B41" s="326" t="s">
        <v>2130</v>
      </c>
      <c r="C41" s="326">
        <v>2</v>
      </c>
      <c r="D41" s="326"/>
      <c r="E41" s="456">
        <f>SUM(E39:E40)</f>
        <v>311.66320000000002</v>
      </c>
      <c r="F41" s="326"/>
      <c r="G41" s="326"/>
      <c r="H41" s="326"/>
    </row>
    <row r="42" spans="1:8" ht="25.5">
      <c r="A42" s="465"/>
      <c r="B42" s="329" t="s">
        <v>11257</v>
      </c>
      <c r="C42" s="329">
        <f>C41+C38+C36+C29+C13+C10</f>
        <v>19</v>
      </c>
      <c r="D42" s="329"/>
      <c r="E42" s="460">
        <f>E41+E38+E36+E29+E13+E10</f>
        <v>58633.163200000003</v>
      </c>
      <c r="F42" s="329"/>
      <c r="G42" s="329"/>
      <c r="H42" s="329"/>
    </row>
    <row r="43" spans="1:8">
      <c r="A43" s="369" t="s">
        <v>12190</v>
      </c>
      <c r="B43" s="369"/>
      <c r="C43" s="369"/>
      <c r="D43" s="369"/>
      <c r="E43" s="369"/>
      <c r="F43" s="369"/>
      <c r="G43" s="369"/>
      <c r="H43" s="369"/>
    </row>
    <row r="44" spans="1:8" ht="409.5">
      <c r="A44" s="24">
        <v>1</v>
      </c>
      <c r="B44" s="24" t="s">
        <v>12191</v>
      </c>
      <c r="C44" s="24" t="s">
        <v>3783</v>
      </c>
      <c r="D44" s="24"/>
      <c r="E44" s="268">
        <v>98857.9</v>
      </c>
      <c r="F44" s="24" t="s">
        <v>12192</v>
      </c>
      <c r="G44" s="24" t="s">
        <v>12193</v>
      </c>
      <c r="H44" s="24" t="s">
        <v>12194</v>
      </c>
    </row>
    <row r="45" spans="1:8">
      <c r="A45" s="457"/>
      <c r="B45" s="326" t="s">
        <v>390</v>
      </c>
      <c r="C45" s="326">
        <v>1</v>
      </c>
      <c r="D45" s="326"/>
      <c r="E45" s="456">
        <f>SUM(E44)</f>
        <v>98857.9</v>
      </c>
      <c r="F45" s="326"/>
      <c r="G45" s="326"/>
      <c r="H45" s="326"/>
    </row>
    <row r="46" spans="1:8" ht="114.75">
      <c r="A46" s="24">
        <v>1</v>
      </c>
      <c r="B46" s="24" t="s">
        <v>12195</v>
      </c>
      <c r="C46" s="24" t="s">
        <v>361</v>
      </c>
      <c r="D46" s="24" t="s">
        <v>362</v>
      </c>
      <c r="E46" s="268">
        <v>2912.5</v>
      </c>
      <c r="F46" s="24" t="s">
        <v>12196</v>
      </c>
      <c r="G46" s="24" t="s">
        <v>12197</v>
      </c>
      <c r="H46" s="24" t="s">
        <v>12198</v>
      </c>
    </row>
    <row r="47" spans="1:8" ht="140.25">
      <c r="A47" s="24">
        <v>2</v>
      </c>
      <c r="B47" s="24" t="s">
        <v>12199</v>
      </c>
      <c r="C47" s="24" t="s">
        <v>361</v>
      </c>
      <c r="D47" s="24" t="s">
        <v>362</v>
      </c>
      <c r="E47" s="268">
        <v>2948.1</v>
      </c>
      <c r="F47" s="24" t="s">
        <v>12200</v>
      </c>
      <c r="G47" s="24" t="s">
        <v>12201</v>
      </c>
      <c r="H47" s="24" t="s">
        <v>12202</v>
      </c>
    </row>
    <row r="48" spans="1:8" ht="38.25">
      <c r="A48" s="24">
        <v>3</v>
      </c>
      <c r="B48" s="24" t="s">
        <v>12877</v>
      </c>
      <c r="C48" s="24" t="s">
        <v>361</v>
      </c>
      <c r="D48" s="24" t="s">
        <v>362</v>
      </c>
      <c r="E48" s="268">
        <v>669.3</v>
      </c>
      <c r="F48" s="24" t="s">
        <v>12203</v>
      </c>
      <c r="G48" s="24" t="s">
        <v>12204</v>
      </c>
      <c r="H48" s="24" t="s">
        <v>12205</v>
      </c>
    </row>
    <row r="49" spans="1:8" ht="25.5">
      <c r="A49" s="24">
        <v>4</v>
      </c>
      <c r="B49" s="24" t="s">
        <v>1785</v>
      </c>
      <c r="C49" s="24" t="s">
        <v>361</v>
      </c>
      <c r="D49" s="24" t="s">
        <v>362</v>
      </c>
      <c r="E49" s="268">
        <v>706</v>
      </c>
      <c r="F49" s="24" t="s">
        <v>12206</v>
      </c>
      <c r="G49" s="24" t="s">
        <v>12207</v>
      </c>
      <c r="H49" s="24" t="s">
        <v>12205</v>
      </c>
    </row>
    <row r="50" spans="1:8" ht="38.25">
      <c r="A50" s="24">
        <v>5</v>
      </c>
      <c r="B50" s="24" t="s">
        <v>12876</v>
      </c>
      <c r="C50" s="24" t="s">
        <v>361</v>
      </c>
      <c r="D50" s="24" t="s">
        <v>362</v>
      </c>
      <c r="E50" s="268">
        <v>97.8</v>
      </c>
      <c r="F50" s="24" t="s">
        <v>12208</v>
      </c>
      <c r="G50" s="24" t="s">
        <v>12209</v>
      </c>
      <c r="H50" s="24" t="s">
        <v>12205</v>
      </c>
    </row>
    <row r="51" spans="1:8" ht="63.75">
      <c r="A51" s="24">
        <v>6</v>
      </c>
      <c r="B51" s="24" t="s">
        <v>12210</v>
      </c>
      <c r="C51" s="24" t="s">
        <v>361</v>
      </c>
      <c r="D51" s="24" t="s">
        <v>362</v>
      </c>
      <c r="E51" s="268">
        <v>149.5</v>
      </c>
      <c r="F51" s="24" t="s">
        <v>12211</v>
      </c>
      <c r="G51" s="24" t="s">
        <v>12212</v>
      </c>
      <c r="H51" s="24" t="s">
        <v>12213</v>
      </c>
    </row>
    <row r="52" spans="1:8" ht="51">
      <c r="A52" s="24">
        <v>7</v>
      </c>
      <c r="B52" s="24" t="s">
        <v>12214</v>
      </c>
      <c r="C52" s="24" t="s">
        <v>361</v>
      </c>
      <c r="D52" s="24" t="s">
        <v>362</v>
      </c>
      <c r="E52" s="268">
        <v>867.5</v>
      </c>
      <c r="F52" s="24" t="s">
        <v>12215</v>
      </c>
      <c r="G52" s="24" t="s">
        <v>12216</v>
      </c>
      <c r="H52" s="24" t="s">
        <v>12217</v>
      </c>
    </row>
    <row r="53" spans="1:8" ht="38.25">
      <c r="A53" s="24">
        <v>8</v>
      </c>
      <c r="B53" s="24" t="s">
        <v>12218</v>
      </c>
      <c r="C53" s="24" t="s">
        <v>361</v>
      </c>
      <c r="D53" s="24" t="s">
        <v>362</v>
      </c>
      <c r="E53" s="268">
        <v>142.5</v>
      </c>
      <c r="F53" s="24" t="s">
        <v>12219</v>
      </c>
      <c r="G53" s="24" t="s">
        <v>12220</v>
      </c>
      <c r="H53" s="24" t="s">
        <v>12221</v>
      </c>
    </row>
    <row r="54" spans="1:8" ht="51">
      <c r="A54" s="24">
        <v>9</v>
      </c>
      <c r="B54" s="24" t="s">
        <v>5790</v>
      </c>
      <c r="C54" s="24" t="s">
        <v>361</v>
      </c>
      <c r="D54" s="24" t="s">
        <v>362</v>
      </c>
      <c r="E54" s="268">
        <v>766.7</v>
      </c>
      <c r="F54" s="24" t="s">
        <v>12222</v>
      </c>
      <c r="G54" s="24" t="s">
        <v>12223</v>
      </c>
      <c r="H54" s="24" t="s">
        <v>12221</v>
      </c>
    </row>
    <row r="55" spans="1:8" ht="38.25">
      <c r="A55" s="24">
        <v>10</v>
      </c>
      <c r="B55" s="24" t="s">
        <v>12224</v>
      </c>
      <c r="C55" s="24" t="s">
        <v>361</v>
      </c>
      <c r="D55" s="24" t="s">
        <v>362</v>
      </c>
      <c r="E55" s="268">
        <v>15.2</v>
      </c>
      <c r="F55" s="24" t="s">
        <v>12225</v>
      </c>
      <c r="G55" s="24" t="s">
        <v>12226</v>
      </c>
      <c r="H55" s="24" t="s">
        <v>12194</v>
      </c>
    </row>
    <row r="56" spans="1:8" ht="51">
      <c r="A56" s="24">
        <v>11</v>
      </c>
      <c r="B56" s="24" t="s">
        <v>12227</v>
      </c>
      <c r="C56" s="24" t="s">
        <v>361</v>
      </c>
      <c r="D56" s="24" t="s">
        <v>362</v>
      </c>
      <c r="E56" s="268">
        <v>132.4</v>
      </c>
      <c r="F56" s="24" t="s">
        <v>12228</v>
      </c>
      <c r="G56" s="24" t="s">
        <v>12229</v>
      </c>
      <c r="H56" s="24" t="s">
        <v>12194</v>
      </c>
    </row>
    <row r="57" spans="1:8" ht="51">
      <c r="A57" s="24">
        <v>12</v>
      </c>
      <c r="B57" s="24" t="s">
        <v>12230</v>
      </c>
      <c r="C57" s="24" t="s">
        <v>361</v>
      </c>
      <c r="D57" s="24" t="s">
        <v>362</v>
      </c>
      <c r="E57" s="268">
        <v>864</v>
      </c>
      <c r="F57" s="24" t="s">
        <v>12231</v>
      </c>
      <c r="G57" s="24" t="s">
        <v>12174</v>
      </c>
      <c r="H57" s="24" t="s">
        <v>12194</v>
      </c>
    </row>
    <row r="58" spans="1:8" ht="51">
      <c r="A58" s="24">
        <v>13</v>
      </c>
      <c r="B58" s="24" t="s">
        <v>12232</v>
      </c>
      <c r="C58" s="24" t="s">
        <v>361</v>
      </c>
      <c r="D58" s="24" t="s">
        <v>362</v>
      </c>
      <c r="E58" s="268">
        <v>2538</v>
      </c>
      <c r="F58" s="24" t="s">
        <v>12233</v>
      </c>
      <c r="G58" s="24" t="s">
        <v>12234</v>
      </c>
      <c r="H58" s="24" t="s">
        <v>12235</v>
      </c>
    </row>
    <row r="59" spans="1:8" ht="38.25">
      <c r="A59" s="24">
        <v>14</v>
      </c>
      <c r="B59" s="24" t="s">
        <v>12236</v>
      </c>
      <c r="C59" s="24" t="s">
        <v>361</v>
      </c>
      <c r="D59" s="24" t="s">
        <v>362</v>
      </c>
      <c r="E59" s="268">
        <v>23.3</v>
      </c>
      <c r="F59" s="24" t="s">
        <v>12237</v>
      </c>
      <c r="G59" s="24" t="s">
        <v>12238</v>
      </c>
      <c r="H59" s="24" t="s">
        <v>12239</v>
      </c>
    </row>
    <row r="60" spans="1:8" ht="51">
      <c r="A60" s="24">
        <v>15</v>
      </c>
      <c r="B60" s="24" t="s">
        <v>12240</v>
      </c>
      <c r="C60" s="24" t="s">
        <v>361</v>
      </c>
      <c r="D60" s="24" t="s">
        <v>362</v>
      </c>
      <c r="E60" s="268">
        <v>74.3</v>
      </c>
      <c r="F60" s="24" t="s">
        <v>12241</v>
      </c>
      <c r="G60" s="24" t="s">
        <v>12242</v>
      </c>
      <c r="H60" s="24" t="s">
        <v>12243</v>
      </c>
    </row>
    <row r="61" spans="1:8" ht="51">
      <c r="A61" s="24">
        <v>16</v>
      </c>
      <c r="B61" s="24" t="s">
        <v>12244</v>
      </c>
      <c r="C61" s="24" t="s">
        <v>361</v>
      </c>
      <c r="D61" s="24" t="s">
        <v>362</v>
      </c>
      <c r="E61" s="268">
        <v>71.900000000000006</v>
      </c>
      <c r="F61" s="24" t="s">
        <v>12245</v>
      </c>
      <c r="G61" s="24" t="s">
        <v>12246</v>
      </c>
      <c r="H61" s="24" t="s">
        <v>12247</v>
      </c>
    </row>
    <row r="62" spans="1:8" ht="38.25">
      <c r="A62" s="24">
        <v>17</v>
      </c>
      <c r="B62" s="24" t="s">
        <v>12248</v>
      </c>
      <c r="C62" s="24" t="s">
        <v>361</v>
      </c>
      <c r="D62" s="24" t="s">
        <v>362</v>
      </c>
      <c r="E62" s="268">
        <v>64.5</v>
      </c>
      <c r="F62" s="24" t="s">
        <v>12249</v>
      </c>
      <c r="G62" s="24" t="s">
        <v>12250</v>
      </c>
      <c r="H62" s="24" t="s">
        <v>12251</v>
      </c>
    </row>
    <row r="63" spans="1:8" ht="38.25">
      <c r="A63" s="24">
        <v>18</v>
      </c>
      <c r="B63" s="24" t="s">
        <v>12252</v>
      </c>
      <c r="C63" s="24" t="s">
        <v>361</v>
      </c>
      <c r="D63" s="24" t="s">
        <v>362</v>
      </c>
      <c r="E63" s="268">
        <v>96</v>
      </c>
      <c r="F63" s="24" t="s">
        <v>12253</v>
      </c>
      <c r="G63" s="24" t="s">
        <v>12254</v>
      </c>
      <c r="H63" s="24" t="s">
        <v>12255</v>
      </c>
    </row>
    <row r="64" spans="1:8" ht="38.25">
      <c r="A64" s="24">
        <v>19</v>
      </c>
      <c r="B64" s="24" t="s">
        <v>12256</v>
      </c>
      <c r="C64" s="24" t="s">
        <v>361</v>
      </c>
      <c r="D64" s="24" t="s">
        <v>362</v>
      </c>
      <c r="E64" s="268">
        <v>50.5</v>
      </c>
      <c r="F64" s="24" t="s">
        <v>12257</v>
      </c>
      <c r="G64" s="24" t="s">
        <v>12258</v>
      </c>
      <c r="H64" s="24" t="s">
        <v>12255</v>
      </c>
    </row>
    <row r="65" spans="1:8" ht="38.25">
      <c r="A65" s="24">
        <v>20</v>
      </c>
      <c r="B65" s="24" t="s">
        <v>12259</v>
      </c>
      <c r="C65" s="24" t="s">
        <v>361</v>
      </c>
      <c r="D65" s="24" t="s">
        <v>362</v>
      </c>
      <c r="E65" s="268">
        <v>23.8</v>
      </c>
      <c r="F65" s="24" t="s">
        <v>12260</v>
      </c>
      <c r="G65" s="24" t="s">
        <v>12254</v>
      </c>
      <c r="H65" s="24" t="s">
        <v>12261</v>
      </c>
    </row>
    <row r="66" spans="1:8" ht="25.5">
      <c r="A66" s="24">
        <v>21</v>
      </c>
      <c r="B66" s="24" t="s">
        <v>22536</v>
      </c>
      <c r="C66" s="24" t="s">
        <v>361</v>
      </c>
      <c r="D66" s="24" t="s">
        <v>362</v>
      </c>
      <c r="E66" s="268">
        <v>58.97</v>
      </c>
      <c r="F66" s="329"/>
      <c r="G66" s="329"/>
      <c r="H66" s="24" t="s">
        <v>22537</v>
      </c>
    </row>
    <row r="67" spans="1:8">
      <c r="A67" s="327"/>
      <c r="B67" s="327" t="s">
        <v>363</v>
      </c>
      <c r="C67" s="327">
        <v>21</v>
      </c>
      <c r="D67" s="327"/>
      <c r="E67" s="458">
        <f>SUM(E46:E66)</f>
        <v>13272.769999999999</v>
      </c>
      <c r="F67" s="327"/>
      <c r="G67" s="327"/>
      <c r="H67" s="327"/>
    </row>
    <row r="68" spans="1:8" ht="38.25">
      <c r="A68" s="24">
        <v>1</v>
      </c>
      <c r="B68" s="24" t="s">
        <v>12262</v>
      </c>
      <c r="C68" s="24" t="s">
        <v>361</v>
      </c>
      <c r="D68" s="24" t="s">
        <v>391</v>
      </c>
      <c r="E68" s="268">
        <v>104</v>
      </c>
      <c r="F68" s="24" t="s">
        <v>12263</v>
      </c>
      <c r="G68" s="24" t="s">
        <v>12152</v>
      </c>
      <c r="H68" s="24" t="s">
        <v>12264</v>
      </c>
    </row>
    <row r="69" spans="1:8" ht="51">
      <c r="A69" s="24">
        <v>2</v>
      </c>
      <c r="B69" s="24" t="s">
        <v>12265</v>
      </c>
      <c r="C69" s="24" t="s">
        <v>361</v>
      </c>
      <c r="D69" s="24" t="s">
        <v>391</v>
      </c>
      <c r="E69" s="268">
        <v>1489</v>
      </c>
      <c r="F69" s="24" t="s">
        <v>12266</v>
      </c>
      <c r="G69" s="24" t="s">
        <v>12152</v>
      </c>
      <c r="H69" s="24" t="s">
        <v>12267</v>
      </c>
    </row>
    <row r="70" spans="1:8" ht="38.25">
      <c r="A70" s="24">
        <v>3</v>
      </c>
      <c r="B70" s="24" t="s">
        <v>12268</v>
      </c>
      <c r="C70" s="24" t="s">
        <v>361</v>
      </c>
      <c r="D70" s="24" t="s">
        <v>391</v>
      </c>
      <c r="E70" s="268">
        <v>272</v>
      </c>
      <c r="F70" s="24" t="s">
        <v>12269</v>
      </c>
      <c r="G70" s="24" t="s">
        <v>12270</v>
      </c>
      <c r="H70" s="24" t="s">
        <v>12271</v>
      </c>
    </row>
    <row r="71" spans="1:8">
      <c r="A71" s="327"/>
      <c r="B71" s="327" t="s">
        <v>392</v>
      </c>
      <c r="C71" s="327">
        <v>3</v>
      </c>
      <c r="D71" s="327"/>
      <c r="E71" s="458">
        <f>SUM(E68:E70)</f>
        <v>1865</v>
      </c>
      <c r="F71" s="327"/>
      <c r="G71" s="327"/>
      <c r="H71" s="327"/>
    </row>
    <row r="72" spans="1:8" ht="76.5">
      <c r="A72" s="24">
        <v>1</v>
      </c>
      <c r="B72" s="24" t="s">
        <v>12875</v>
      </c>
      <c r="C72" s="24" t="s">
        <v>361</v>
      </c>
      <c r="D72" s="24" t="s">
        <v>366</v>
      </c>
      <c r="E72" s="268">
        <v>347</v>
      </c>
      <c r="F72" s="24" t="s">
        <v>12272</v>
      </c>
      <c r="G72" s="24" t="s">
        <v>12174</v>
      </c>
      <c r="H72" s="24" t="s">
        <v>12273</v>
      </c>
    </row>
    <row r="73" spans="1:8" ht="51">
      <c r="A73" s="24">
        <v>2</v>
      </c>
      <c r="B73" s="24" t="s">
        <v>12274</v>
      </c>
      <c r="C73" s="24" t="s">
        <v>361</v>
      </c>
      <c r="D73" s="24" t="s">
        <v>366</v>
      </c>
      <c r="E73" s="268">
        <v>37</v>
      </c>
      <c r="F73" s="24" t="s">
        <v>12275</v>
      </c>
      <c r="G73" s="24" t="s">
        <v>12212</v>
      </c>
      <c r="H73" s="24" t="s">
        <v>12273</v>
      </c>
    </row>
    <row r="74" spans="1:8" ht="63.75">
      <c r="A74" s="24">
        <v>3</v>
      </c>
      <c r="B74" s="24" t="s">
        <v>12276</v>
      </c>
      <c r="C74" s="24" t="s">
        <v>361</v>
      </c>
      <c r="D74" s="24" t="s">
        <v>366</v>
      </c>
      <c r="E74" s="268">
        <v>30</v>
      </c>
      <c r="F74" s="24" t="s">
        <v>12277</v>
      </c>
      <c r="G74" s="24" t="s">
        <v>12212</v>
      </c>
      <c r="H74" s="24" t="s">
        <v>12273</v>
      </c>
    </row>
    <row r="75" spans="1:8" ht="63.75">
      <c r="A75" s="24">
        <v>4</v>
      </c>
      <c r="B75" s="24" t="s">
        <v>12878</v>
      </c>
      <c r="C75" s="24" t="s">
        <v>361</v>
      </c>
      <c r="D75" s="24" t="s">
        <v>366</v>
      </c>
      <c r="E75" s="268">
        <v>14.2</v>
      </c>
      <c r="F75" s="24" t="s">
        <v>12278</v>
      </c>
      <c r="G75" s="24" t="s">
        <v>12212</v>
      </c>
      <c r="H75" s="24" t="s">
        <v>12273</v>
      </c>
    </row>
    <row r="76" spans="1:8" ht="63.75">
      <c r="A76" s="24">
        <v>5</v>
      </c>
      <c r="B76" s="24" t="s">
        <v>12279</v>
      </c>
      <c r="C76" s="24" t="s">
        <v>361</v>
      </c>
      <c r="D76" s="24" t="s">
        <v>366</v>
      </c>
      <c r="E76" s="268">
        <v>295</v>
      </c>
      <c r="F76" s="24" t="s">
        <v>12280</v>
      </c>
      <c r="G76" s="24" t="s">
        <v>12281</v>
      </c>
      <c r="H76" s="24" t="s">
        <v>12264</v>
      </c>
    </row>
    <row r="77" spans="1:8" ht="38.25">
      <c r="A77" s="24">
        <v>6</v>
      </c>
      <c r="B77" s="24" t="s">
        <v>12282</v>
      </c>
      <c r="C77" s="24" t="s">
        <v>361</v>
      </c>
      <c r="D77" s="24" t="s">
        <v>366</v>
      </c>
      <c r="E77" s="268">
        <v>82</v>
      </c>
      <c r="F77" s="24" t="s">
        <v>12283</v>
      </c>
      <c r="G77" s="24" t="s">
        <v>12281</v>
      </c>
      <c r="H77" s="24" t="s">
        <v>12264</v>
      </c>
    </row>
    <row r="78" spans="1:8" ht="38.25">
      <c r="A78" s="24">
        <v>7</v>
      </c>
      <c r="B78" s="24" t="s">
        <v>12284</v>
      </c>
      <c r="C78" s="24" t="s">
        <v>361</v>
      </c>
      <c r="D78" s="24" t="s">
        <v>366</v>
      </c>
      <c r="E78" s="268">
        <v>340</v>
      </c>
      <c r="F78" s="24" t="s">
        <v>12285</v>
      </c>
      <c r="G78" s="24" t="s">
        <v>12152</v>
      </c>
      <c r="H78" s="24" t="s">
        <v>12264</v>
      </c>
    </row>
    <row r="79" spans="1:8" ht="38.25">
      <c r="A79" s="24">
        <v>8</v>
      </c>
      <c r="B79" s="24" t="s">
        <v>12286</v>
      </c>
      <c r="C79" s="24" t="s">
        <v>361</v>
      </c>
      <c r="D79" s="24" t="s">
        <v>366</v>
      </c>
      <c r="E79" s="268">
        <v>20</v>
      </c>
      <c r="F79" s="24" t="s">
        <v>12287</v>
      </c>
      <c r="G79" s="24" t="s">
        <v>12288</v>
      </c>
      <c r="H79" s="24" t="s">
        <v>12289</v>
      </c>
    </row>
    <row r="80" spans="1:8" ht="38.25">
      <c r="A80" s="24">
        <v>9</v>
      </c>
      <c r="B80" s="24" t="s">
        <v>12879</v>
      </c>
      <c r="C80" s="24" t="s">
        <v>361</v>
      </c>
      <c r="D80" s="24" t="s">
        <v>366</v>
      </c>
      <c r="E80" s="268">
        <v>9.5</v>
      </c>
      <c r="F80" s="24" t="s">
        <v>12290</v>
      </c>
      <c r="G80" s="24" t="s">
        <v>12291</v>
      </c>
      <c r="H80" s="24" t="s">
        <v>12289</v>
      </c>
    </row>
    <row r="81" spans="1:8" ht="38.25">
      <c r="A81" s="24">
        <v>10</v>
      </c>
      <c r="B81" s="24" t="s">
        <v>12292</v>
      </c>
      <c r="C81" s="24" t="s">
        <v>361</v>
      </c>
      <c r="D81" s="24" t="s">
        <v>366</v>
      </c>
      <c r="E81" s="268">
        <v>16</v>
      </c>
      <c r="F81" s="24" t="s">
        <v>12293</v>
      </c>
      <c r="G81" s="24" t="s">
        <v>12291</v>
      </c>
      <c r="H81" s="24" t="s">
        <v>12289</v>
      </c>
    </row>
    <row r="82" spans="1:8" ht="38.25">
      <c r="A82" s="24">
        <v>11</v>
      </c>
      <c r="B82" s="24" t="s">
        <v>12294</v>
      </c>
      <c r="C82" s="24" t="s">
        <v>361</v>
      </c>
      <c r="D82" s="24" t="s">
        <v>366</v>
      </c>
      <c r="E82" s="268">
        <v>17.7</v>
      </c>
      <c r="F82" s="24" t="s">
        <v>12295</v>
      </c>
      <c r="G82" s="24" t="s">
        <v>12296</v>
      </c>
      <c r="H82" s="24" t="s">
        <v>12297</v>
      </c>
    </row>
    <row r="83" spans="1:8" ht="38.25">
      <c r="A83" s="24">
        <v>12</v>
      </c>
      <c r="B83" s="24" t="s">
        <v>12298</v>
      </c>
      <c r="C83" s="24" t="s">
        <v>361</v>
      </c>
      <c r="D83" s="24" t="s">
        <v>366</v>
      </c>
      <c r="E83" s="268">
        <v>340</v>
      </c>
      <c r="F83" s="24" t="s">
        <v>12299</v>
      </c>
      <c r="G83" s="24" t="s">
        <v>12144</v>
      </c>
      <c r="H83" s="24" t="s">
        <v>12300</v>
      </c>
    </row>
    <row r="84" spans="1:8" ht="38.25">
      <c r="A84" s="24">
        <v>13</v>
      </c>
      <c r="B84" s="24" t="s">
        <v>12301</v>
      </c>
      <c r="C84" s="24" t="s">
        <v>361</v>
      </c>
      <c r="D84" s="24" t="s">
        <v>366</v>
      </c>
      <c r="E84" s="268">
        <v>53.3</v>
      </c>
      <c r="F84" s="24" t="s">
        <v>12302</v>
      </c>
      <c r="G84" s="24" t="s">
        <v>12303</v>
      </c>
      <c r="H84" s="24" t="s">
        <v>12239</v>
      </c>
    </row>
    <row r="85" spans="1:8" ht="76.5">
      <c r="A85" s="24">
        <v>14</v>
      </c>
      <c r="B85" s="24" t="s">
        <v>12304</v>
      </c>
      <c r="C85" s="24" t="s">
        <v>361</v>
      </c>
      <c r="D85" s="24" t="s">
        <v>366</v>
      </c>
      <c r="E85" s="268">
        <v>13.5</v>
      </c>
      <c r="F85" s="24" t="s">
        <v>12305</v>
      </c>
      <c r="G85" s="24" t="s">
        <v>12238</v>
      </c>
      <c r="H85" s="24" t="s">
        <v>12239</v>
      </c>
    </row>
    <row r="86" spans="1:8" ht="51">
      <c r="A86" s="24">
        <v>15</v>
      </c>
      <c r="B86" s="24" t="s">
        <v>12306</v>
      </c>
      <c r="C86" s="24" t="s">
        <v>361</v>
      </c>
      <c r="D86" s="24" t="s">
        <v>366</v>
      </c>
      <c r="E86" s="268">
        <v>39.4</v>
      </c>
      <c r="F86" s="24" t="s">
        <v>12307</v>
      </c>
      <c r="G86" s="24" t="s">
        <v>12308</v>
      </c>
      <c r="H86" s="24" t="s">
        <v>12309</v>
      </c>
    </row>
    <row r="87" spans="1:8" ht="76.5">
      <c r="A87" s="24">
        <v>16</v>
      </c>
      <c r="B87" s="24" t="s">
        <v>12310</v>
      </c>
      <c r="C87" s="24" t="s">
        <v>361</v>
      </c>
      <c r="D87" s="24" t="s">
        <v>366</v>
      </c>
      <c r="E87" s="268">
        <v>72.400000000000006</v>
      </c>
      <c r="F87" s="24" t="s">
        <v>12311</v>
      </c>
      <c r="G87" s="24" t="s">
        <v>12312</v>
      </c>
      <c r="H87" s="24" t="s">
        <v>12309</v>
      </c>
    </row>
    <row r="88" spans="1:8" ht="38.25">
      <c r="A88" s="24">
        <v>17</v>
      </c>
      <c r="B88" s="24" t="s">
        <v>12313</v>
      </c>
      <c r="C88" s="24" t="s">
        <v>361</v>
      </c>
      <c r="D88" s="24" t="s">
        <v>366</v>
      </c>
      <c r="E88" s="268">
        <v>172.78</v>
      </c>
      <c r="F88" s="24" t="s">
        <v>12314</v>
      </c>
      <c r="G88" s="24" t="s">
        <v>12315</v>
      </c>
      <c r="H88" s="24" t="s">
        <v>12316</v>
      </c>
    </row>
    <row r="89" spans="1:8" ht="25.5">
      <c r="A89" s="24">
        <v>18</v>
      </c>
      <c r="B89" s="24" t="s">
        <v>12317</v>
      </c>
      <c r="C89" s="24" t="s">
        <v>361</v>
      </c>
      <c r="D89" s="24" t="s">
        <v>366</v>
      </c>
      <c r="E89" s="268">
        <v>3.9</v>
      </c>
      <c r="F89" s="24" t="s">
        <v>12318</v>
      </c>
      <c r="G89" s="24" t="s">
        <v>12319</v>
      </c>
      <c r="H89" s="24" t="s">
        <v>12247</v>
      </c>
    </row>
    <row r="90" spans="1:8" ht="25.5">
      <c r="A90" s="24">
        <v>19</v>
      </c>
      <c r="B90" s="24" t="s">
        <v>12320</v>
      </c>
      <c r="C90" s="24" t="s">
        <v>361</v>
      </c>
      <c r="D90" s="24" t="s">
        <v>366</v>
      </c>
      <c r="E90" s="268">
        <v>65.5</v>
      </c>
      <c r="F90" s="24" t="s">
        <v>12321</v>
      </c>
      <c r="G90" s="24" t="s">
        <v>12322</v>
      </c>
      <c r="H90" s="24" t="s">
        <v>12323</v>
      </c>
    </row>
    <row r="91" spans="1:8" ht="38.25">
      <c r="A91" s="24">
        <v>20</v>
      </c>
      <c r="B91" s="24" t="s">
        <v>12880</v>
      </c>
      <c r="C91" s="24" t="s">
        <v>361</v>
      </c>
      <c r="D91" s="24" t="s">
        <v>366</v>
      </c>
      <c r="E91" s="268">
        <v>773.1</v>
      </c>
      <c r="F91" s="24" t="s">
        <v>12324</v>
      </c>
      <c r="G91" s="24" t="s">
        <v>12325</v>
      </c>
      <c r="H91" s="24" t="s">
        <v>12323</v>
      </c>
    </row>
    <row r="92" spans="1:8" ht="51">
      <c r="A92" s="24">
        <v>21</v>
      </c>
      <c r="B92" s="24" t="s">
        <v>12881</v>
      </c>
      <c r="C92" s="24" t="s">
        <v>361</v>
      </c>
      <c r="D92" s="24" t="s">
        <v>366</v>
      </c>
      <c r="E92" s="268">
        <v>64</v>
      </c>
      <c r="F92" s="24" t="s">
        <v>12326</v>
      </c>
      <c r="G92" s="24" t="s">
        <v>12327</v>
      </c>
      <c r="H92" s="24" t="s">
        <v>12255</v>
      </c>
    </row>
    <row r="93" spans="1:8" ht="51">
      <c r="A93" s="24">
        <v>22</v>
      </c>
      <c r="B93" s="24" t="s">
        <v>12882</v>
      </c>
      <c r="C93" s="24" t="s">
        <v>361</v>
      </c>
      <c r="D93" s="24" t="s">
        <v>366</v>
      </c>
      <c r="E93" s="268">
        <v>44</v>
      </c>
      <c r="F93" s="24" t="s">
        <v>12328</v>
      </c>
      <c r="G93" s="24" t="s">
        <v>12329</v>
      </c>
      <c r="H93" s="24" t="s">
        <v>12323</v>
      </c>
    </row>
    <row r="94" spans="1:8" ht="51">
      <c r="A94" s="24">
        <v>23</v>
      </c>
      <c r="B94" s="24" t="s">
        <v>12883</v>
      </c>
      <c r="C94" s="24" t="s">
        <v>361</v>
      </c>
      <c r="D94" s="24" t="s">
        <v>366</v>
      </c>
      <c r="E94" s="268">
        <v>33.5</v>
      </c>
      <c r="F94" s="24" t="s">
        <v>12330</v>
      </c>
      <c r="G94" s="24" t="s">
        <v>12331</v>
      </c>
      <c r="H94" s="24" t="s">
        <v>12323</v>
      </c>
    </row>
    <row r="95" spans="1:8" ht="38.25">
      <c r="A95" s="24">
        <v>24</v>
      </c>
      <c r="B95" s="24" t="s">
        <v>12884</v>
      </c>
      <c r="C95" s="24" t="s">
        <v>361</v>
      </c>
      <c r="D95" s="24" t="s">
        <v>366</v>
      </c>
      <c r="E95" s="268">
        <v>37.799999999999997</v>
      </c>
      <c r="F95" s="24" t="s">
        <v>12332</v>
      </c>
      <c r="G95" s="24" t="s">
        <v>12333</v>
      </c>
      <c r="H95" s="24" t="s">
        <v>12255</v>
      </c>
    </row>
    <row r="96" spans="1:8">
      <c r="A96" s="327"/>
      <c r="B96" s="327" t="s">
        <v>365</v>
      </c>
      <c r="C96" s="327">
        <v>24</v>
      </c>
      <c r="D96" s="327"/>
      <c r="E96" s="458">
        <f>SUM(E72:E95)</f>
        <v>2921.5800000000004</v>
      </c>
      <c r="F96" s="327"/>
      <c r="G96" s="327"/>
      <c r="H96" s="327"/>
    </row>
    <row r="97" spans="1:8" ht="51">
      <c r="A97" s="24">
        <v>1</v>
      </c>
      <c r="B97" s="24" t="s">
        <v>12334</v>
      </c>
      <c r="C97" s="24" t="s">
        <v>361</v>
      </c>
      <c r="D97" s="24" t="s">
        <v>1403</v>
      </c>
      <c r="E97" s="268">
        <v>71.2</v>
      </c>
      <c r="F97" s="24" t="s">
        <v>12335</v>
      </c>
      <c r="G97" s="24" t="s">
        <v>12336</v>
      </c>
      <c r="H97" s="24" t="s">
        <v>12337</v>
      </c>
    </row>
    <row r="98" spans="1:8" ht="25.5">
      <c r="A98" s="24">
        <v>2</v>
      </c>
      <c r="B98" s="24" t="s">
        <v>12338</v>
      </c>
      <c r="C98" s="24" t="s">
        <v>361</v>
      </c>
      <c r="D98" s="24" t="s">
        <v>1403</v>
      </c>
      <c r="E98" s="268">
        <v>9.6</v>
      </c>
      <c r="F98" s="24" t="s">
        <v>12339</v>
      </c>
      <c r="G98" s="24" t="s">
        <v>12340</v>
      </c>
      <c r="H98" s="24" t="s">
        <v>12341</v>
      </c>
    </row>
    <row r="99" spans="1:8" ht="38.25">
      <c r="A99" s="24">
        <v>3</v>
      </c>
      <c r="B99" s="24" t="s">
        <v>12342</v>
      </c>
      <c r="C99" s="24" t="s">
        <v>361</v>
      </c>
      <c r="D99" s="24" t="s">
        <v>1403</v>
      </c>
      <c r="E99" s="268">
        <v>214.9</v>
      </c>
      <c r="F99" s="24" t="s">
        <v>12343</v>
      </c>
      <c r="G99" s="24" t="s">
        <v>12344</v>
      </c>
      <c r="H99" s="24" t="s">
        <v>12345</v>
      </c>
    </row>
    <row r="100" spans="1:8" ht="76.5">
      <c r="A100" s="24">
        <v>4</v>
      </c>
      <c r="B100" s="24" t="s">
        <v>12346</v>
      </c>
      <c r="C100" s="24" t="s">
        <v>361</v>
      </c>
      <c r="D100" s="24" t="s">
        <v>1403</v>
      </c>
      <c r="E100" s="268">
        <v>163</v>
      </c>
      <c r="F100" s="24" t="s">
        <v>12347</v>
      </c>
      <c r="G100" s="24" t="s">
        <v>12144</v>
      </c>
      <c r="H100" s="24" t="s">
        <v>12345</v>
      </c>
    </row>
    <row r="101" spans="1:8" ht="51">
      <c r="A101" s="24">
        <v>5</v>
      </c>
      <c r="B101" s="24" t="s">
        <v>12348</v>
      </c>
      <c r="C101" s="24" t="s">
        <v>361</v>
      </c>
      <c r="D101" s="24" t="s">
        <v>1403</v>
      </c>
      <c r="E101" s="268">
        <v>150.6</v>
      </c>
      <c r="F101" s="24" t="s">
        <v>12349</v>
      </c>
      <c r="G101" s="24" t="s">
        <v>12350</v>
      </c>
      <c r="H101" s="24" t="s">
        <v>12341</v>
      </c>
    </row>
    <row r="102" spans="1:8" ht="63.75">
      <c r="A102" s="24">
        <v>6</v>
      </c>
      <c r="B102" s="24" t="s">
        <v>12351</v>
      </c>
      <c r="C102" s="24" t="s">
        <v>361</v>
      </c>
      <c r="D102" s="24" t="s">
        <v>1403</v>
      </c>
      <c r="E102" s="268">
        <v>353</v>
      </c>
      <c r="F102" s="24" t="s">
        <v>12352</v>
      </c>
      <c r="G102" s="24" t="s">
        <v>12353</v>
      </c>
      <c r="H102" s="24" t="s">
        <v>12354</v>
      </c>
    </row>
    <row r="103" spans="1:8" ht="25.5">
      <c r="A103" s="24">
        <v>7</v>
      </c>
      <c r="B103" s="24" t="s">
        <v>12355</v>
      </c>
      <c r="C103" s="24" t="s">
        <v>361</v>
      </c>
      <c r="D103" s="24" t="s">
        <v>1403</v>
      </c>
      <c r="E103" s="268">
        <v>93.7</v>
      </c>
      <c r="F103" s="24" t="s">
        <v>12356</v>
      </c>
      <c r="G103" s="24" t="s">
        <v>12357</v>
      </c>
      <c r="H103" s="24" t="s">
        <v>12251</v>
      </c>
    </row>
    <row r="104" spans="1:8" ht="38.25">
      <c r="A104" s="24">
        <v>8</v>
      </c>
      <c r="B104" s="24" t="s">
        <v>12358</v>
      </c>
      <c r="C104" s="24" t="s">
        <v>361</v>
      </c>
      <c r="D104" s="24" t="s">
        <v>1403</v>
      </c>
      <c r="E104" s="268">
        <v>167.5</v>
      </c>
      <c r="F104" s="24" t="s">
        <v>12359</v>
      </c>
      <c r="G104" s="24" t="s">
        <v>12360</v>
      </c>
      <c r="H104" s="24" t="s">
        <v>12261</v>
      </c>
    </row>
    <row r="105" spans="1:8" ht="38.25">
      <c r="A105" s="24">
        <v>9</v>
      </c>
      <c r="B105" s="24" t="s">
        <v>12361</v>
      </c>
      <c r="C105" s="24" t="s">
        <v>361</v>
      </c>
      <c r="D105" s="24" t="s">
        <v>1403</v>
      </c>
      <c r="E105" s="268">
        <v>99.2</v>
      </c>
      <c r="F105" s="24" t="s">
        <v>12362</v>
      </c>
      <c r="G105" s="24" t="s">
        <v>12360</v>
      </c>
      <c r="H105" s="24" t="s">
        <v>12261</v>
      </c>
    </row>
    <row r="106" spans="1:8">
      <c r="A106" s="327"/>
      <c r="B106" s="327" t="s">
        <v>4370</v>
      </c>
      <c r="C106" s="327">
        <v>9</v>
      </c>
      <c r="D106" s="327"/>
      <c r="E106" s="458">
        <f>SUM(E97:E105)</f>
        <v>1322.7</v>
      </c>
      <c r="F106" s="327"/>
      <c r="G106" s="327"/>
      <c r="H106" s="327"/>
    </row>
    <row r="107" spans="1:8" ht="51">
      <c r="A107" s="24">
        <v>1</v>
      </c>
      <c r="B107" s="24" t="s">
        <v>12363</v>
      </c>
      <c r="C107" s="24" t="s">
        <v>361</v>
      </c>
      <c r="D107" s="24" t="s">
        <v>367</v>
      </c>
      <c r="E107" s="268">
        <v>163</v>
      </c>
      <c r="F107" s="24" t="s">
        <v>12364</v>
      </c>
      <c r="G107" s="24" t="s">
        <v>12365</v>
      </c>
      <c r="H107" s="24" t="s">
        <v>12366</v>
      </c>
    </row>
    <row r="108" spans="1:8" ht="51">
      <c r="A108" s="24">
        <v>2</v>
      </c>
      <c r="B108" s="24" t="s">
        <v>12885</v>
      </c>
      <c r="C108" s="24" t="s">
        <v>361</v>
      </c>
      <c r="D108" s="24" t="s">
        <v>367</v>
      </c>
      <c r="E108" s="268">
        <v>173.8</v>
      </c>
      <c r="F108" s="24" t="s">
        <v>12367</v>
      </c>
      <c r="G108" s="24" t="s">
        <v>12368</v>
      </c>
      <c r="H108" s="24" t="s">
        <v>12297</v>
      </c>
    </row>
    <row r="109" spans="1:8" ht="25.5">
      <c r="A109" s="24">
        <v>3</v>
      </c>
      <c r="B109" s="24" t="s">
        <v>12369</v>
      </c>
      <c r="C109" s="24" t="s">
        <v>361</v>
      </c>
      <c r="D109" s="24" t="s">
        <v>367</v>
      </c>
      <c r="E109" s="268">
        <v>74.2</v>
      </c>
      <c r="F109" s="24" t="s">
        <v>12370</v>
      </c>
      <c r="G109" s="24" t="s">
        <v>12371</v>
      </c>
      <c r="H109" s="24" t="s">
        <v>12309</v>
      </c>
    </row>
    <row r="110" spans="1:8" ht="38.25">
      <c r="A110" s="24">
        <v>4</v>
      </c>
      <c r="B110" s="24" t="s">
        <v>12372</v>
      </c>
      <c r="C110" s="24" t="s">
        <v>361</v>
      </c>
      <c r="D110" s="24" t="s">
        <v>367</v>
      </c>
      <c r="E110" s="268">
        <v>55.6</v>
      </c>
      <c r="F110" s="24" t="s">
        <v>12373</v>
      </c>
      <c r="G110" s="24" t="s">
        <v>12374</v>
      </c>
      <c r="H110" s="24" t="s">
        <v>12251</v>
      </c>
    </row>
    <row r="111" spans="1:8">
      <c r="A111" s="327"/>
      <c r="B111" s="327" t="s">
        <v>368</v>
      </c>
      <c r="C111" s="327">
        <v>4</v>
      </c>
      <c r="D111" s="327"/>
      <c r="E111" s="458">
        <f>SUM(E107:E110)</f>
        <v>466.6</v>
      </c>
      <c r="F111" s="327"/>
      <c r="G111" s="327"/>
      <c r="H111" s="327"/>
    </row>
    <row r="112" spans="1:8" ht="63.75">
      <c r="A112" s="24">
        <v>1</v>
      </c>
      <c r="B112" s="24" t="s">
        <v>12375</v>
      </c>
      <c r="C112" s="24" t="s">
        <v>361</v>
      </c>
      <c r="D112" s="24" t="s">
        <v>726</v>
      </c>
      <c r="E112" s="268">
        <v>6</v>
      </c>
      <c r="F112" s="24" t="s">
        <v>12376</v>
      </c>
      <c r="G112" s="24" t="s">
        <v>12220</v>
      </c>
      <c r="H112" s="24" t="s">
        <v>12377</v>
      </c>
    </row>
    <row r="113" spans="1:8" ht="51">
      <c r="A113" s="24">
        <v>2</v>
      </c>
      <c r="B113" s="24" t="s">
        <v>12378</v>
      </c>
      <c r="C113" s="24" t="s">
        <v>361</v>
      </c>
      <c r="D113" s="24" t="s">
        <v>726</v>
      </c>
      <c r="E113" s="268">
        <v>4</v>
      </c>
      <c r="F113" s="24" t="s">
        <v>12379</v>
      </c>
      <c r="G113" s="24" t="s">
        <v>12380</v>
      </c>
      <c r="H113" s="24" t="s">
        <v>12381</v>
      </c>
    </row>
    <row r="114" spans="1:8">
      <c r="A114" s="327"/>
      <c r="B114" s="327" t="s">
        <v>2592</v>
      </c>
      <c r="C114" s="327">
        <v>2</v>
      </c>
      <c r="D114" s="327"/>
      <c r="E114" s="458">
        <f>SUM(E112:E113)</f>
        <v>10</v>
      </c>
      <c r="F114" s="327"/>
      <c r="G114" s="327"/>
      <c r="H114" s="327"/>
    </row>
    <row r="115" spans="1:8" ht="25.5">
      <c r="A115" s="24">
        <v>1</v>
      </c>
      <c r="B115" s="24" t="s">
        <v>12382</v>
      </c>
      <c r="C115" s="24" t="s">
        <v>361</v>
      </c>
      <c r="D115" s="24" t="s">
        <v>371</v>
      </c>
      <c r="E115" s="268">
        <v>2.5</v>
      </c>
      <c r="F115" s="24" t="s">
        <v>12383</v>
      </c>
      <c r="G115" s="24" t="s">
        <v>12384</v>
      </c>
      <c r="H115" s="24" t="s">
        <v>12264</v>
      </c>
    </row>
    <row r="116" spans="1:8" ht="76.5">
      <c r="A116" s="24">
        <v>2</v>
      </c>
      <c r="B116" s="24" t="s">
        <v>12385</v>
      </c>
      <c r="C116" s="24" t="s">
        <v>361</v>
      </c>
      <c r="D116" s="24" t="s">
        <v>371</v>
      </c>
      <c r="E116" s="268">
        <v>14.952</v>
      </c>
      <c r="F116" s="24" t="s">
        <v>12386</v>
      </c>
      <c r="G116" s="24" t="s">
        <v>12387</v>
      </c>
      <c r="H116" s="24" t="s">
        <v>12388</v>
      </c>
    </row>
    <row r="117" spans="1:8">
      <c r="A117" s="327"/>
      <c r="B117" s="327" t="s">
        <v>372</v>
      </c>
      <c r="C117" s="327">
        <v>2</v>
      </c>
      <c r="D117" s="327"/>
      <c r="E117" s="458">
        <f>SUM(E115:E116)</f>
        <v>17.451999999999998</v>
      </c>
      <c r="F117" s="327"/>
      <c r="G117" s="327"/>
      <c r="H117" s="327"/>
    </row>
    <row r="118" spans="1:8" ht="76.5">
      <c r="A118" s="24">
        <v>1</v>
      </c>
      <c r="B118" s="24" t="s">
        <v>12389</v>
      </c>
      <c r="C118" s="24" t="s">
        <v>361</v>
      </c>
      <c r="D118" s="24" t="s">
        <v>369</v>
      </c>
      <c r="E118" s="268">
        <v>447</v>
      </c>
      <c r="F118" s="24" t="s">
        <v>12390</v>
      </c>
      <c r="G118" s="24" t="s">
        <v>12391</v>
      </c>
      <c r="H118" s="24" t="s">
        <v>12337</v>
      </c>
    </row>
    <row r="119" spans="1:8" ht="191.25">
      <c r="A119" s="24">
        <v>2</v>
      </c>
      <c r="B119" s="24" t="s">
        <v>12392</v>
      </c>
      <c r="C119" s="24" t="s">
        <v>361</v>
      </c>
      <c r="D119" s="24" t="s">
        <v>369</v>
      </c>
      <c r="E119" s="268">
        <v>1133.0999999999999</v>
      </c>
      <c r="F119" s="24" t="s">
        <v>12393</v>
      </c>
      <c r="G119" s="24" t="s">
        <v>12394</v>
      </c>
      <c r="H119" s="24" t="s">
        <v>12395</v>
      </c>
    </row>
    <row r="120" spans="1:8" ht="89.25">
      <c r="A120" s="24">
        <v>3</v>
      </c>
      <c r="B120" s="24" t="s">
        <v>12396</v>
      </c>
      <c r="C120" s="24" t="s">
        <v>361</v>
      </c>
      <c r="D120" s="24" t="s">
        <v>369</v>
      </c>
      <c r="E120" s="268">
        <v>1304.8</v>
      </c>
      <c r="F120" s="24" t="s">
        <v>12397</v>
      </c>
      <c r="G120" s="24" t="s">
        <v>12398</v>
      </c>
      <c r="H120" s="24" t="s">
        <v>12399</v>
      </c>
    </row>
    <row r="121" spans="1:8" ht="76.5">
      <c r="A121" s="24">
        <v>4</v>
      </c>
      <c r="B121" s="24" t="s">
        <v>12400</v>
      </c>
      <c r="C121" s="24" t="s">
        <v>361</v>
      </c>
      <c r="D121" s="24" t="s">
        <v>369</v>
      </c>
      <c r="E121" s="268">
        <v>211</v>
      </c>
      <c r="F121" s="24" t="s">
        <v>12401</v>
      </c>
      <c r="G121" s="24" t="s">
        <v>12402</v>
      </c>
      <c r="H121" s="24" t="s">
        <v>12399</v>
      </c>
    </row>
    <row r="122" spans="1:8" ht="51">
      <c r="A122" s="24">
        <v>5</v>
      </c>
      <c r="B122" s="24" t="s">
        <v>12403</v>
      </c>
      <c r="C122" s="24" t="s">
        <v>361</v>
      </c>
      <c r="D122" s="24" t="s">
        <v>369</v>
      </c>
      <c r="E122" s="268">
        <v>26</v>
      </c>
      <c r="F122" s="24" t="s">
        <v>12404</v>
      </c>
      <c r="G122" s="24" t="s">
        <v>12405</v>
      </c>
      <c r="H122" s="24" t="s">
        <v>12406</v>
      </c>
    </row>
    <row r="123" spans="1:8" ht="63.75">
      <c r="A123" s="24">
        <v>6</v>
      </c>
      <c r="B123" s="24" t="s">
        <v>12407</v>
      </c>
      <c r="C123" s="24" t="s">
        <v>361</v>
      </c>
      <c r="D123" s="24" t="s">
        <v>369</v>
      </c>
      <c r="E123" s="268">
        <v>163.69999999999999</v>
      </c>
      <c r="F123" s="24" t="s">
        <v>12408</v>
      </c>
      <c r="G123" s="24" t="s">
        <v>12409</v>
      </c>
      <c r="H123" s="24" t="s">
        <v>12406</v>
      </c>
    </row>
    <row r="124" spans="1:8" ht="63.75">
      <c r="A124" s="24">
        <v>7</v>
      </c>
      <c r="B124" s="24" t="s">
        <v>12410</v>
      </c>
      <c r="C124" s="24" t="s">
        <v>361</v>
      </c>
      <c r="D124" s="24" t="s">
        <v>369</v>
      </c>
      <c r="E124" s="268">
        <v>22</v>
      </c>
      <c r="F124" s="24" t="s">
        <v>12411</v>
      </c>
      <c r="G124" s="24" t="s">
        <v>12412</v>
      </c>
      <c r="H124" s="24" t="s">
        <v>12413</v>
      </c>
    </row>
    <row r="125" spans="1:8" ht="63.75">
      <c r="A125" s="24">
        <v>8</v>
      </c>
      <c r="B125" s="24" t="s">
        <v>12414</v>
      </c>
      <c r="C125" s="24" t="s">
        <v>361</v>
      </c>
      <c r="D125" s="24" t="s">
        <v>369</v>
      </c>
      <c r="E125" s="268">
        <v>107.8</v>
      </c>
      <c r="F125" s="24" t="s">
        <v>12415</v>
      </c>
      <c r="G125" s="24" t="s">
        <v>12416</v>
      </c>
      <c r="H125" s="24" t="s">
        <v>12417</v>
      </c>
    </row>
    <row r="126" spans="1:8" ht="140.25">
      <c r="A126" s="24">
        <v>9</v>
      </c>
      <c r="B126" s="24" t="s">
        <v>12418</v>
      </c>
      <c r="C126" s="24" t="s">
        <v>361</v>
      </c>
      <c r="D126" s="24" t="s">
        <v>369</v>
      </c>
      <c r="E126" s="268">
        <v>917.6</v>
      </c>
      <c r="F126" s="24" t="s">
        <v>12419</v>
      </c>
      <c r="G126" s="24" t="s">
        <v>12420</v>
      </c>
      <c r="H126" s="24" t="s">
        <v>12421</v>
      </c>
    </row>
    <row r="127" spans="1:8" ht="38.25">
      <c r="A127" s="24">
        <v>10</v>
      </c>
      <c r="B127" s="24" t="s">
        <v>12887</v>
      </c>
      <c r="C127" s="24" t="s">
        <v>361</v>
      </c>
      <c r="D127" s="24" t="s">
        <v>369</v>
      </c>
      <c r="E127" s="268">
        <v>101.7</v>
      </c>
      <c r="F127" s="24" t="s">
        <v>12422</v>
      </c>
      <c r="G127" s="24" t="s">
        <v>12423</v>
      </c>
      <c r="H127" s="24" t="s">
        <v>12424</v>
      </c>
    </row>
    <row r="128" spans="1:8" ht="25.5">
      <c r="A128" s="24">
        <v>11</v>
      </c>
      <c r="B128" s="24" t="s">
        <v>12425</v>
      </c>
      <c r="C128" s="24" t="s">
        <v>361</v>
      </c>
      <c r="D128" s="24" t="s">
        <v>369</v>
      </c>
      <c r="E128" s="268">
        <v>87</v>
      </c>
      <c r="F128" s="24" t="s">
        <v>12426</v>
      </c>
      <c r="G128" s="24" t="s">
        <v>12427</v>
      </c>
      <c r="H128" s="24" t="s">
        <v>12424</v>
      </c>
    </row>
    <row r="129" spans="1:8" ht="38.25">
      <c r="A129" s="24">
        <v>12</v>
      </c>
      <c r="B129" s="24" t="s">
        <v>12428</v>
      </c>
      <c r="C129" s="24" t="s">
        <v>361</v>
      </c>
      <c r="D129" s="24" t="s">
        <v>369</v>
      </c>
      <c r="E129" s="268">
        <v>245.1</v>
      </c>
      <c r="F129" s="24" t="s">
        <v>12429</v>
      </c>
      <c r="G129" s="24" t="s">
        <v>12430</v>
      </c>
      <c r="H129" s="24" t="s">
        <v>12431</v>
      </c>
    </row>
    <row r="130" spans="1:8" ht="51">
      <c r="A130" s="24">
        <v>13</v>
      </c>
      <c r="B130" s="24" t="s">
        <v>12432</v>
      </c>
      <c r="C130" s="24" t="s">
        <v>361</v>
      </c>
      <c r="D130" s="24" t="s">
        <v>369</v>
      </c>
      <c r="E130" s="268">
        <v>34.24</v>
      </c>
      <c r="F130" s="24" t="s">
        <v>12433</v>
      </c>
      <c r="G130" s="24" t="s">
        <v>12178</v>
      </c>
      <c r="H130" s="24" t="s">
        <v>12431</v>
      </c>
    </row>
    <row r="131" spans="1:8" ht="76.5">
      <c r="A131" s="24">
        <v>14</v>
      </c>
      <c r="B131" s="24" t="s">
        <v>12434</v>
      </c>
      <c r="C131" s="24" t="s">
        <v>361</v>
      </c>
      <c r="D131" s="24" t="s">
        <v>369</v>
      </c>
      <c r="E131" s="268">
        <v>1332.3</v>
      </c>
      <c r="F131" s="24" t="s">
        <v>12435</v>
      </c>
      <c r="G131" s="24" t="s">
        <v>12436</v>
      </c>
      <c r="H131" s="24" t="s">
        <v>12437</v>
      </c>
    </row>
    <row r="132" spans="1:8" ht="51">
      <c r="A132" s="24">
        <v>15</v>
      </c>
      <c r="B132" s="24" t="s">
        <v>12438</v>
      </c>
      <c r="C132" s="24" t="s">
        <v>361</v>
      </c>
      <c r="D132" s="24" t="s">
        <v>369</v>
      </c>
      <c r="E132" s="268">
        <v>481</v>
      </c>
      <c r="F132" s="24" t="s">
        <v>12439</v>
      </c>
      <c r="G132" s="24" t="s">
        <v>12178</v>
      </c>
      <c r="H132" s="24" t="s">
        <v>12437</v>
      </c>
    </row>
    <row r="133" spans="1:8" ht="102">
      <c r="A133" s="24">
        <v>16</v>
      </c>
      <c r="B133" s="24" t="s">
        <v>12440</v>
      </c>
      <c r="C133" s="24" t="s">
        <v>361</v>
      </c>
      <c r="D133" s="24" t="s">
        <v>369</v>
      </c>
      <c r="E133" s="268">
        <v>220</v>
      </c>
      <c r="F133" s="24" t="s">
        <v>12441</v>
      </c>
      <c r="G133" s="24" t="s">
        <v>12178</v>
      </c>
      <c r="H133" s="24" t="s">
        <v>12442</v>
      </c>
    </row>
    <row r="134" spans="1:8" ht="51">
      <c r="A134" s="24">
        <v>17</v>
      </c>
      <c r="B134" s="24" t="s">
        <v>12443</v>
      </c>
      <c r="C134" s="24" t="s">
        <v>361</v>
      </c>
      <c r="D134" s="24" t="s">
        <v>369</v>
      </c>
      <c r="E134" s="268">
        <v>230.6</v>
      </c>
      <c r="F134" s="24" t="s">
        <v>12444</v>
      </c>
      <c r="G134" s="24" t="s">
        <v>12445</v>
      </c>
      <c r="H134" s="24" t="s">
        <v>12442</v>
      </c>
    </row>
    <row r="135" spans="1:8" ht="63.75">
      <c r="A135" s="24">
        <v>18</v>
      </c>
      <c r="B135" s="24" t="s">
        <v>12886</v>
      </c>
      <c r="C135" s="24" t="s">
        <v>361</v>
      </c>
      <c r="D135" s="24" t="s">
        <v>369</v>
      </c>
      <c r="E135" s="268">
        <v>696.7</v>
      </c>
      <c r="F135" s="24" t="s">
        <v>12446</v>
      </c>
      <c r="G135" s="24" t="s">
        <v>12447</v>
      </c>
      <c r="H135" s="24" t="s">
        <v>12442</v>
      </c>
    </row>
    <row r="136" spans="1:8" ht="51">
      <c r="A136" s="24">
        <v>19</v>
      </c>
      <c r="B136" s="24" t="s">
        <v>12448</v>
      </c>
      <c r="C136" s="24" t="s">
        <v>361</v>
      </c>
      <c r="D136" s="24" t="s">
        <v>369</v>
      </c>
      <c r="E136" s="268">
        <v>337.6</v>
      </c>
      <c r="F136" s="24" t="s">
        <v>12449</v>
      </c>
      <c r="G136" s="24" t="s">
        <v>12398</v>
      </c>
      <c r="H136" s="24" t="s">
        <v>12450</v>
      </c>
    </row>
    <row r="137" spans="1:8" ht="76.5">
      <c r="A137" s="24">
        <v>20</v>
      </c>
      <c r="B137" s="24" t="s">
        <v>12451</v>
      </c>
      <c r="C137" s="24" t="s">
        <v>361</v>
      </c>
      <c r="D137" s="24" t="s">
        <v>369</v>
      </c>
      <c r="E137" s="268">
        <v>462.9</v>
      </c>
      <c r="F137" s="24" t="s">
        <v>12452</v>
      </c>
      <c r="G137" s="24" t="s">
        <v>12453</v>
      </c>
      <c r="H137" s="24" t="s">
        <v>12454</v>
      </c>
    </row>
    <row r="138" spans="1:8" ht="63.75">
      <c r="A138" s="24">
        <v>21</v>
      </c>
      <c r="B138" s="24" t="s">
        <v>12455</v>
      </c>
      <c r="C138" s="24" t="s">
        <v>361</v>
      </c>
      <c r="D138" s="24" t="s">
        <v>369</v>
      </c>
      <c r="E138" s="268">
        <v>337.2</v>
      </c>
      <c r="F138" s="24" t="s">
        <v>12456</v>
      </c>
      <c r="G138" s="24" t="s">
        <v>12457</v>
      </c>
      <c r="H138" s="24" t="s">
        <v>12454</v>
      </c>
    </row>
    <row r="139" spans="1:8" ht="51">
      <c r="A139" s="24">
        <v>22</v>
      </c>
      <c r="B139" s="24" t="s">
        <v>12458</v>
      </c>
      <c r="C139" s="24" t="s">
        <v>361</v>
      </c>
      <c r="D139" s="24" t="s">
        <v>369</v>
      </c>
      <c r="E139" s="268">
        <v>316.5</v>
      </c>
      <c r="F139" s="24" t="s">
        <v>12459</v>
      </c>
      <c r="G139" s="24" t="s">
        <v>12460</v>
      </c>
      <c r="H139" s="24" t="s">
        <v>12454</v>
      </c>
    </row>
    <row r="140" spans="1:8" ht="63.75">
      <c r="A140" s="24">
        <v>23</v>
      </c>
      <c r="B140" s="24" t="s">
        <v>12461</v>
      </c>
      <c r="C140" s="24" t="s">
        <v>361</v>
      </c>
      <c r="D140" s="24" t="s">
        <v>369</v>
      </c>
      <c r="E140" s="268">
        <v>193.7</v>
      </c>
      <c r="F140" s="24" t="s">
        <v>12462</v>
      </c>
      <c r="G140" s="24" t="s">
        <v>12463</v>
      </c>
      <c r="H140" s="24" t="s">
        <v>12251</v>
      </c>
    </row>
    <row r="141" spans="1:8" ht="51">
      <c r="A141" s="24">
        <v>24</v>
      </c>
      <c r="B141" s="24" t="s">
        <v>12464</v>
      </c>
      <c r="C141" s="24" t="s">
        <v>361</v>
      </c>
      <c r="D141" s="24" t="s">
        <v>369</v>
      </c>
      <c r="E141" s="268">
        <v>51.7</v>
      </c>
      <c r="F141" s="24" t="s">
        <v>12465</v>
      </c>
      <c r="G141" s="24" t="s">
        <v>12466</v>
      </c>
      <c r="H141" s="24" t="s">
        <v>12251</v>
      </c>
    </row>
    <row r="142" spans="1:8" ht="38.25">
      <c r="A142" s="24">
        <v>25</v>
      </c>
      <c r="B142" s="24" t="s">
        <v>12467</v>
      </c>
      <c r="C142" s="24" t="s">
        <v>361</v>
      </c>
      <c r="D142" s="24" t="s">
        <v>369</v>
      </c>
      <c r="E142" s="268">
        <v>136</v>
      </c>
      <c r="F142" s="24" t="s">
        <v>12468</v>
      </c>
      <c r="G142" s="24" t="s">
        <v>12469</v>
      </c>
      <c r="H142" s="24" t="s">
        <v>12261</v>
      </c>
    </row>
    <row r="143" spans="1:8">
      <c r="A143" s="327"/>
      <c r="B143" s="327" t="s">
        <v>370</v>
      </c>
      <c r="C143" s="327">
        <v>25</v>
      </c>
      <c r="D143" s="327"/>
      <c r="E143" s="458">
        <f>SUM(E118:E142)</f>
        <v>9597.2400000000034</v>
      </c>
      <c r="F143" s="327"/>
      <c r="G143" s="327"/>
      <c r="H143" s="327"/>
    </row>
    <row r="144" spans="1:8">
      <c r="A144" s="457"/>
      <c r="B144" s="326" t="s">
        <v>731</v>
      </c>
      <c r="C144" s="326">
        <f>C143+C117+C114+C111+C106+C96+C71+C67</f>
        <v>90</v>
      </c>
      <c r="D144" s="326"/>
      <c r="E144" s="456">
        <f>E143+E117+E114+E111+E106+E96+E71+E67</f>
        <v>29473.342000000004</v>
      </c>
      <c r="F144" s="326"/>
      <c r="G144" s="326"/>
      <c r="H144" s="326"/>
    </row>
    <row r="145" spans="1:8" ht="51">
      <c r="A145" s="24">
        <v>1</v>
      </c>
      <c r="B145" s="24" t="s">
        <v>12470</v>
      </c>
      <c r="C145" s="24" t="s">
        <v>2143</v>
      </c>
      <c r="D145" s="24"/>
      <c r="E145" s="268">
        <v>51.3</v>
      </c>
      <c r="F145" s="24" t="s">
        <v>12471</v>
      </c>
      <c r="G145" s="24" t="s">
        <v>12254</v>
      </c>
      <c r="H145" s="24" t="s">
        <v>12194</v>
      </c>
    </row>
    <row r="146" spans="1:8" ht="51">
      <c r="A146" s="24">
        <v>2</v>
      </c>
      <c r="B146" s="24" t="s">
        <v>12472</v>
      </c>
      <c r="C146" s="24" t="s">
        <v>2143</v>
      </c>
      <c r="D146" s="24"/>
      <c r="E146" s="268">
        <v>12.5</v>
      </c>
      <c r="F146" s="24" t="s">
        <v>12473</v>
      </c>
      <c r="G146" s="24" t="s">
        <v>12234</v>
      </c>
      <c r="H146" s="24" t="s">
        <v>12474</v>
      </c>
    </row>
    <row r="147" spans="1:8" ht="51">
      <c r="A147" s="24">
        <v>3</v>
      </c>
      <c r="B147" s="24" t="s">
        <v>12475</v>
      </c>
      <c r="C147" s="24" t="s">
        <v>2143</v>
      </c>
      <c r="D147" s="24"/>
      <c r="E147" s="268">
        <v>3.3</v>
      </c>
      <c r="F147" s="24" t="s">
        <v>12476</v>
      </c>
      <c r="G147" s="24" t="s">
        <v>12254</v>
      </c>
      <c r="H147" s="24" t="s">
        <v>12477</v>
      </c>
    </row>
    <row r="148" spans="1:8" ht="63.75">
      <c r="A148" s="24">
        <v>4</v>
      </c>
      <c r="B148" s="24" t="s">
        <v>12478</v>
      </c>
      <c r="C148" s="24" t="s">
        <v>2143</v>
      </c>
      <c r="D148" s="24"/>
      <c r="E148" s="268">
        <v>34</v>
      </c>
      <c r="F148" s="24" t="s">
        <v>12479</v>
      </c>
      <c r="G148" s="24" t="s">
        <v>12254</v>
      </c>
      <c r="H148" s="24" t="s">
        <v>12480</v>
      </c>
    </row>
    <row r="149" spans="1:8" ht="38.25">
      <c r="A149" s="24">
        <v>5</v>
      </c>
      <c r="B149" s="24" t="s">
        <v>12481</v>
      </c>
      <c r="C149" s="24" t="s">
        <v>2143</v>
      </c>
      <c r="D149" s="24"/>
      <c r="E149" s="268">
        <v>4.9000000000000004</v>
      </c>
      <c r="F149" s="24" t="s">
        <v>12482</v>
      </c>
      <c r="G149" s="24" t="s">
        <v>12254</v>
      </c>
      <c r="H149" s="24" t="s">
        <v>12480</v>
      </c>
    </row>
    <row r="150" spans="1:8" ht="63.75">
      <c r="A150" s="24">
        <v>6</v>
      </c>
      <c r="B150" s="24" t="s">
        <v>12483</v>
      </c>
      <c r="C150" s="24" t="s">
        <v>2143</v>
      </c>
      <c r="D150" s="24"/>
      <c r="E150" s="268">
        <v>18</v>
      </c>
      <c r="F150" s="24" t="s">
        <v>12484</v>
      </c>
      <c r="G150" s="24" t="s">
        <v>12254</v>
      </c>
      <c r="H150" s="24" t="s">
        <v>12485</v>
      </c>
    </row>
    <row r="151" spans="1:8" ht="76.5">
      <c r="A151" s="24">
        <v>7</v>
      </c>
      <c r="B151" s="24" t="s">
        <v>12486</v>
      </c>
      <c r="C151" s="24" t="s">
        <v>2143</v>
      </c>
      <c r="D151" s="24"/>
      <c r="E151" s="268">
        <v>7.4</v>
      </c>
      <c r="F151" s="24" t="s">
        <v>12487</v>
      </c>
      <c r="G151" s="24" t="s">
        <v>12212</v>
      </c>
      <c r="H151" s="24" t="s">
        <v>12480</v>
      </c>
    </row>
    <row r="152" spans="1:8" ht="76.5">
      <c r="A152" s="24">
        <v>8</v>
      </c>
      <c r="B152" s="24" t="s">
        <v>12488</v>
      </c>
      <c r="C152" s="24" t="s">
        <v>2143</v>
      </c>
      <c r="D152" s="24"/>
      <c r="E152" s="268">
        <v>11.7</v>
      </c>
      <c r="F152" s="24" t="s">
        <v>12489</v>
      </c>
      <c r="G152" s="24" t="s">
        <v>12212</v>
      </c>
      <c r="H152" s="24" t="s">
        <v>12480</v>
      </c>
    </row>
    <row r="153" spans="1:8" ht="38.25">
      <c r="A153" s="24">
        <v>9</v>
      </c>
      <c r="B153" s="24" t="s">
        <v>12490</v>
      </c>
      <c r="C153" s="24" t="s">
        <v>2143</v>
      </c>
      <c r="D153" s="24"/>
      <c r="E153" s="268">
        <v>17.600000000000001</v>
      </c>
      <c r="F153" s="24" t="s">
        <v>12491</v>
      </c>
      <c r="G153" s="24" t="s">
        <v>12492</v>
      </c>
      <c r="H153" s="24" t="s">
        <v>12493</v>
      </c>
    </row>
    <row r="154" spans="1:8" ht="51">
      <c r="A154" s="24">
        <v>10</v>
      </c>
      <c r="B154" s="24" t="s">
        <v>12894</v>
      </c>
      <c r="C154" s="24" t="s">
        <v>2143</v>
      </c>
      <c r="D154" s="24"/>
      <c r="E154" s="268">
        <v>6.5</v>
      </c>
      <c r="F154" s="24" t="s">
        <v>12494</v>
      </c>
      <c r="G154" s="24" t="s">
        <v>12174</v>
      </c>
      <c r="H154" s="24" t="s">
        <v>12495</v>
      </c>
    </row>
    <row r="155" spans="1:8" ht="38.25">
      <c r="A155" s="24">
        <v>11</v>
      </c>
      <c r="B155" s="24" t="s">
        <v>12893</v>
      </c>
      <c r="C155" s="24" t="s">
        <v>2143</v>
      </c>
      <c r="D155" s="24"/>
      <c r="E155" s="268">
        <v>914.2</v>
      </c>
      <c r="F155" s="24" t="s">
        <v>12496</v>
      </c>
      <c r="G155" s="24" t="s">
        <v>12497</v>
      </c>
      <c r="H155" s="24" t="s">
        <v>12495</v>
      </c>
    </row>
    <row r="156" spans="1:8" ht="38.25">
      <c r="A156" s="24">
        <v>12</v>
      </c>
      <c r="B156" s="24" t="s">
        <v>12892</v>
      </c>
      <c r="C156" s="24" t="s">
        <v>2143</v>
      </c>
      <c r="D156" s="24"/>
      <c r="E156" s="268">
        <v>11.9</v>
      </c>
      <c r="F156" s="24" t="s">
        <v>12498</v>
      </c>
      <c r="G156" s="24" t="s">
        <v>12185</v>
      </c>
      <c r="H156" s="24" t="s">
        <v>12499</v>
      </c>
    </row>
    <row r="157" spans="1:8" ht="38.25">
      <c r="A157" s="24">
        <v>13</v>
      </c>
      <c r="B157" s="24" t="s">
        <v>6224</v>
      </c>
      <c r="C157" s="24" t="s">
        <v>2143</v>
      </c>
      <c r="D157" s="24"/>
      <c r="E157" s="268">
        <v>5.5</v>
      </c>
      <c r="F157" s="24" t="s">
        <v>12500</v>
      </c>
      <c r="G157" s="24" t="s">
        <v>12178</v>
      </c>
      <c r="H157" s="24" t="s">
        <v>12501</v>
      </c>
    </row>
    <row r="158" spans="1:8" ht="51">
      <c r="A158" s="24">
        <v>14</v>
      </c>
      <c r="B158" s="24" t="s">
        <v>12891</v>
      </c>
      <c r="C158" s="24" t="s">
        <v>2143</v>
      </c>
      <c r="D158" s="24"/>
      <c r="E158" s="268">
        <v>36.299999999999997</v>
      </c>
      <c r="F158" s="24" t="s">
        <v>12502</v>
      </c>
      <c r="G158" s="24" t="s">
        <v>12185</v>
      </c>
      <c r="H158" s="24" t="s">
        <v>12480</v>
      </c>
    </row>
    <row r="159" spans="1:8" ht="63.75">
      <c r="A159" s="24">
        <v>15</v>
      </c>
      <c r="B159" s="24" t="s">
        <v>12895</v>
      </c>
      <c r="C159" s="24" t="s">
        <v>2143</v>
      </c>
      <c r="D159" s="24"/>
      <c r="E159" s="268">
        <v>4.2</v>
      </c>
      <c r="F159" s="24" t="s">
        <v>12503</v>
      </c>
      <c r="G159" s="24" t="s">
        <v>12185</v>
      </c>
      <c r="H159" s="24" t="s">
        <v>12480</v>
      </c>
    </row>
    <row r="160" spans="1:8" ht="51">
      <c r="A160" s="24">
        <v>16</v>
      </c>
      <c r="B160" s="24" t="s">
        <v>12488</v>
      </c>
      <c r="C160" s="24" t="s">
        <v>2143</v>
      </c>
      <c r="D160" s="24"/>
      <c r="E160" s="268">
        <v>5.0999999999999996</v>
      </c>
      <c r="F160" s="24" t="s">
        <v>12504</v>
      </c>
      <c r="G160" s="24" t="s">
        <v>12185</v>
      </c>
      <c r="H160" s="24" t="s">
        <v>12505</v>
      </c>
    </row>
    <row r="161" spans="1:8" ht="51">
      <c r="A161" s="24">
        <v>17</v>
      </c>
      <c r="B161" s="24" t="s">
        <v>12506</v>
      </c>
      <c r="C161" s="24" t="s">
        <v>2143</v>
      </c>
      <c r="D161" s="24"/>
      <c r="E161" s="268">
        <v>25</v>
      </c>
      <c r="F161" s="24" t="s">
        <v>12507</v>
      </c>
      <c r="G161" s="24" t="s">
        <v>12234</v>
      </c>
      <c r="H161" s="24" t="s">
        <v>12480</v>
      </c>
    </row>
    <row r="162" spans="1:8" ht="51">
      <c r="A162" s="24">
        <v>18</v>
      </c>
      <c r="B162" s="24" t="s">
        <v>12508</v>
      </c>
      <c r="C162" s="24" t="s">
        <v>2143</v>
      </c>
      <c r="D162" s="24"/>
      <c r="E162" s="268">
        <v>15.6</v>
      </c>
      <c r="F162" s="24" t="s">
        <v>12509</v>
      </c>
      <c r="G162" s="24" t="s">
        <v>12185</v>
      </c>
      <c r="H162" s="24" t="s">
        <v>12480</v>
      </c>
    </row>
    <row r="163" spans="1:8" ht="38.25">
      <c r="A163" s="24">
        <v>19</v>
      </c>
      <c r="B163" s="24" t="s">
        <v>12510</v>
      </c>
      <c r="C163" s="24" t="s">
        <v>2143</v>
      </c>
      <c r="D163" s="24"/>
      <c r="E163" s="268">
        <v>6.5</v>
      </c>
      <c r="F163" s="24" t="s">
        <v>12511</v>
      </c>
      <c r="G163" s="24" t="s">
        <v>12234</v>
      </c>
      <c r="H163" s="24" t="s">
        <v>12480</v>
      </c>
    </row>
    <row r="164" spans="1:8" ht="51">
      <c r="A164" s="24">
        <v>20</v>
      </c>
      <c r="B164" s="24" t="s">
        <v>12488</v>
      </c>
      <c r="C164" s="24" t="s">
        <v>2143</v>
      </c>
      <c r="D164" s="24"/>
      <c r="E164" s="268">
        <v>12</v>
      </c>
      <c r="F164" s="24" t="s">
        <v>12512</v>
      </c>
      <c r="G164" s="24" t="s">
        <v>12185</v>
      </c>
      <c r="H164" s="24" t="s">
        <v>12480</v>
      </c>
    </row>
    <row r="165" spans="1:8" ht="63.75">
      <c r="A165" s="24">
        <v>21</v>
      </c>
      <c r="B165" s="24" t="s">
        <v>12890</v>
      </c>
      <c r="C165" s="24" t="s">
        <v>2143</v>
      </c>
      <c r="D165" s="24"/>
      <c r="E165" s="268">
        <v>16.2</v>
      </c>
      <c r="F165" s="24" t="s">
        <v>12513</v>
      </c>
      <c r="G165" s="24" t="s">
        <v>12185</v>
      </c>
      <c r="H165" s="24" t="s">
        <v>12480</v>
      </c>
    </row>
    <row r="166" spans="1:8" ht="63.75">
      <c r="A166" s="24">
        <v>22</v>
      </c>
      <c r="B166" s="24" t="s">
        <v>12889</v>
      </c>
      <c r="C166" s="24" t="s">
        <v>2143</v>
      </c>
      <c r="D166" s="24"/>
      <c r="E166" s="268">
        <v>22.3</v>
      </c>
      <c r="F166" s="24" t="s">
        <v>12514</v>
      </c>
      <c r="G166" s="24" t="s">
        <v>12185</v>
      </c>
      <c r="H166" s="24" t="s">
        <v>12505</v>
      </c>
    </row>
    <row r="167" spans="1:8" ht="51">
      <c r="A167" s="24">
        <v>23</v>
      </c>
      <c r="B167" s="24" t="s">
        <v>12488</v>
      </c>
      <c r="C167" s="24" t="s">
        <v>2143</v>
      </c>
      <c r="D167" s="24"/>
      <c r="E167" s="268">
        <v>1.6</v>
      </c>
      <c r="F167" s="24" t="s">
        <v>12515</v>
      </c>
      <c r="G167" s="24" t="s">
        <v>12234</v>
      </c>
      <c r="H167" s="24" t="s">
        <v>12480</v>
      </c>
    </row>
    <row r="168" spans="1:8" ht="38.25">
      <c r="A168" s="24">
        <v>24</v>
      </c>
      <c r="B168" s="24" t="s">
        <v>12516</v>
      </c>
      <c r="C168" s="24" t="s">
        <v>2143</v>
      </c>
      <c r="D168" s="24"/>
      <c r="E168" s="268">
        <v>11</v>
      </c>
      <c r="F168" s="24" t="s">
        <v>12517</v>
      </c>
      <c r="G168" s="24" t="s">
        <v>12234</v>
      </c>
      <c r="H168" s="24" t="s">
        <v>12480</v>
      </c>
    </row>
    <row r="169" spans="1:8" ht="51">
      <c r="A169" s="24">
        <v>25</v>
      </c>
      <c r="B169" s="24" t="s">
        <v>12488</v>
      </c>
      <c r="C169" s="24" t="s">
        <v>2143</v>
      </c>
      <c r="D169" s="24"/>
      <c r="E169" s="268">
        <v>20.100000000000001</v>
      </c>
      <c r="F169" s="24" t="s">
        <v>12518</v>
      </c>
      <c r="G169" s="24" t="s">
        <v>12234</v>
      </c>
      <c r="H169" s="24" t="s">
        <v>12480</v>
      </c>
    </row>
    <row r="170" spans="1:8" ht="51">
      <c r="A170" s="24">
        <v>26</v>
      </c>
      <c r="B170" s="24" t="s">
        <v>12888</v>
      </c>
      <c r="C170" s="24" t="s">
        <v>2143</v>
      </c>
      <c r="D170" s="24"/>
      <c r="E170" s="268">
        <v>3.8</v>
      </c>
      <c r="F170" s="24" t="s">
        <v>12519</v>
      </c>
      <c r="G170" s="24" t="s">
        <v>12234</v>
      </c>
      <c r="H170" s="24" t="s">
        <v>12480</v>
      </c>
    </row>
    <row r="171" spans="1:8" ht="63.75">
      <c r="A171" s="24">
        <v>27</v>
      </c>
      <c r="B171" s="24" t="s">
        <v>12488</v>
      </c>
      <c r="C171" s="24" t="s">
        <v>2143</v>
      </c>
      <c r="D171" s="24"/>
      <c r="E171" s="268">
        <v>5.3</v>
      </c>
      <c r="F171" s="24" t="s">
        <v>12520</v>
      </c>
      <c r="G171" s="24" t="s">
        <v>12234</v>
      </c>
      <c r="H171" s="24" t="s">
        <v>12480</v>
      </c>
    </row>
    <row r="172" spans="1:8">
      <c r="A172" s="326"/>
      <c r="B172" s="326" t="s">
        <v>395</v>
      </c>
      <c r="C172" s="326">
        <v>27</v>
      </c>
      <c r="D172" s="326"/>
      <c r="E172" s="456">
        <f>SUM(E145:E171)</f>
        <v>1283.7999999999997</v>
      </c>
      <c r="F172" s="326"/>
      <c r="G172" s="326"/>
      <c r="H172" s="326"/>
    </row>
    <row r="173" spans="1:8" ht="38.25">
      <c r="A173" s="24">
        <v>1</v>
      </c>
      <c r="B173" s="24" t="s">
        <v>12521</v>
      </c>
      <c r="C173" s="24" t="s">
        <v>9851</v>
      </c>
      <c r="D173" s="24" t="s">
        <v>376</v>
      </c>
      <c r="E173" s="268">
        <v>3.3599999999999998E-2</v>
      </c>
      <c r="F173" s="24" t="s">
        <v>12522</v>
      </c>
      <c r="G173" s="24" t="s">
        <v>12523</v>
      </c>
      <c r="H173" s="24" t="s">
        <v>12524</v>
      </c>
    </row>
    <row r="174" spans="1:8" ht="38.25">
      <c r="A174" s="24">
        <v>2</v>
      </c>
      <c r="B174" s="24" t="s">
        <v>12525</v>
      </c>
      <c r="C174" s="24" t="s">
        <v>9851</v>
      </c>
      <c r="D174" s="24" t="s">
        <v>376</v>
      </c>
      <c r="E174" s="268">
        <v>6.3E-3</v>
      </c>
      <c r="F174" s="24" t="s">
        <v>12526</v>
      </c>
      <c r="G174" s="24" t="s">
        <v>12527</v>
      </c>
      <c r="H174" s="24" t="s">
        <v>12524</v>
      </c>
    </row>
    <row r="175" spans="1:8" ht="25.5">
      <c r="A175" s="24">
        <v>3</v>
      </c>
      <c r="B175" s="24" t="s">
        <v>12528</v>
      </c>
      <c r="C175" s="24" t="s">
        <v>9851</v>
      </c>
      <c r="D175" s="24" t="s">
        <v>376</v>
      </c>
      <c r="E175" s="268">
        <v>0.24</v>
      </c>
      <c r="F175" s="24" t="s">
        <v>12529</v>
      </c>
      <c r="G175" s="24" t="s">
        <v>12530</v>
      </c>
      <c r="H175" s="24" t="s">
        <v>12531</v>
      </c>
    </row>
    <row r="176" spans="1:8" ht="38.25">
      <c r="A176" s="24">
        <v>4</v>
      </c>
      <c r="B176" s="24" t="s">
        <v>12532</v>
      </c>
      <c r="C176" s="24" t="s">
        <v>9851</v>
      </c>
      <c r="D176" s="24" t="s">
        <v>376</v>
      </c>
      <c r="E176" s="268">
        <v>0.98399999999999999</v>
      </c>
      <c r="F176" s="24" t="s">
        <v>12533</v>
      </c>
      <c r="G176" s="24" t="s">
        <v>12527</v>
      </c>
      <c r="H176" s="24" t="s">
        <v>12524</v>
      </c>
    </row>
    <row r="177" spans="1:8" ht="76.5">
      <c r="A177" s="24">
        <v>5</v>
      </c>
      <c r="B177" s="24" t="s">
        <v>12534</v>
      </c>
      <c r="C177" s="24" t="s">
        <v>9851</v>
      </c>
      <c r="D177" s="24" t="s">
        <v>376</v>
      </c>
      <c r="E177" s="268">
        <v>0.65</v>
      </c>
      <c r="F177" s="24" t="s">
        <v>12535</v>
      </c>
      <c r="G177" s="24" t="s">
        <v>12536</v>
      </c>
      <c r="H177" s="24" t="s">
        <v>12537</v>
      </c>
    </row>
    <row r="178" spans="1:8" ht="63.75">
      <c r="A178" s="24">
        <v>6</v>
      </c>
      <c r="B178" s="24" t="s">
        <v>12538</v>
      </c>
      <c r="C178" s="24" t="s">
        <v>9851</v>
      </c>
      <c r="D178" s="24" t="s">
        <v>376</v>
      </c>
      <c r="E178" s="268">
        <v>0.1</v>
      </c>
      <c r="F178" s="24" t="s">
        <v>12539</v>
      </c>
      <c r="G178" s="24" t="s">
        <v>12212</v>
      </c>
      <c r="H178" s="24" t="s">
        <v>12540</v>
      </c>
    </row>
    <row r="179" spans="1:8" ht="63.75">
      <c r="A179" s="24">
        <v>7</v>
      </c>
      <c r="B179" s="24" t="s">
        <v>12896</v>
      </c>
      <c r="C179" s="24" t="s">
        <v>9851</v>
      </c>
      <c r="D179" s="24" t="s">
        <v>376</v>
      </c>
      <c r="E179" s="268">
        <v>0.04</v>
      </c>
      <c r="F179" s="24" t="s">
        <v>12541</v>
      </c>
      <c r="G179" s="24" t="s">
        <v>12174</v>
      </c>
      <c r="H179" s="24" t="s">
        <v>12495</v>
      </c>
    </row>
    <row r="180" spans="1:8" ht="38.25">
      <c r="A180" s="24">
        <v>8</v>
      </c>
      <c r="B180" s="24" t="s">
        <v>12542</v>
      </c>
      <c r="C180" s="24" t="s">
        <v>9851</v>
      </c>
      <c r="D180" s="24" t="s">
        <v>376</v>
      </c>
      <c r="E180" s="268">
        <v>0.02</v>
      </c>
      <c r="F180" s="24" t="s">
        <v>12543</v>
      </c>
      <c r="G180" s="24" t="s">
        <v>12544</v>
      </c>
      <c r="H180" s="24" t="s">
        <v>12545</v>
      </c>
    </row>
    <row r="181" spans="1:8" ht="38.25">
      <c r="A181" s="24">
        <v>9</v>
      </c>
      <c r="B181" s="24" t="s">
        <v>12546</v>
      </c>
      <c r="C181" s="24" t="s">
        <v>9851</v>
      </c>
      <c r="D181" s="24" t="s">
        <v>376</v>
      </c>
      <c r="E181" s="268">
        <v>0.02</v>
      </c>
      <c r="F181" s="24" t="s">
        <v>12547</v>
      </c>
      <c r="G181" s="24" t="s">
        <v>12548</v>
      </c>
      <c r="H181" s="24" t="s">
        <v>12545</v>
      </c>
    </row>
    <row r="182" spans="1:8" ht="25.5">
      <c r="A182" s="24">
        <v>10</v>
      </c>
      <c r="B182" s="24" t="s">
        <v>12549</v>
      </c>
      <c r="C182" s="24" t="s">
        <v>9851</v>
      </c>
      <c r="D182" s="24" t="s">
        <v>376</v>
      </c>
      <c r="E182" s="268">
        <v>0.02</v>
      </c>
      <c r="F182" s="24" t="s">
        <v>12550</v>
      </c>
      <c r="G182" s="24" t="s">
        <v>12551</v>
      </c>
      <c r="H182" s="24" t="s">
        <v>12297</v>
      </c>
    </row>
    <row r="183" spans="1:8" ht="38.25">
      <c r="A183" s="24">
        <v>11</v>
      </c>
      <c r="B183" s="24" t="s">
        <v>12552</v>
      </c>
      <c r="C183" s="24" t="s">
        <v>9851</v>
      </c>
      <c r="D183" s="24" t="s">
        <v>376</v>
      </c>
      <c r="E183" s="268">
        <v>0.01</v>
      </c>
      <c r="F183" s="24" t="s">
        <v>12553</v>
      </c>
      <c r="G183" s="24" t="s">
        <v>12554</v>
      </c>
      <c r="H183" s="24" t="s">
        <v>12555</v>
      </c>
    </row>
    <row r="184" spans="1:8" ht="38.25">
      <c r="A184" s="24">
        <v>12</v>
      </c>
      <c r="B184" s="24" t="s">
        <v>12897</v>
      </c>
      <c r="C184" s="24" t="s">
        <v>9851</v>
      </c>
      <c r="D184" s="24" t="s">
        <v>376</v>
      </c>
      <c r="E184" s="268">
        <v>0.5</v>
      </c>
      <c r="F184" s="24" t="s">
        <v>12556</v>
      </c>
      <c r="G184" s="24" t="s">
        <v>12554</v>
      </c>
      <c r="H184" s="24" t="s">
        <v>12555</v>
      </c>
    </row>
    <row r="185" spans="1:8" ht="51">
      <c r="A185" s="24">
        <v>13</v>
      </c>
      <c r="B185" s="24" t="s">
        <v>12898</v>
      </c>
      <c r="C185" s="24" t="s">
        <v>9851</v>
      </c>
      <c r="D185" s="24" t="s">
        <v>376</v>
      </c>
      <c r="E185" s="268">
        <v>0.04</v>
      </c>
      <c r="F185" s="24" t="s">
        <v>12557</v>
      </c>
      <c r="G185" s="24" t="s">
        <v>12212</v>
      </c>
      <c r="H185" s="24" t="s">
        <v>12555</v>
      </c>
    </row>
    <row r="186" spans="1:8" ht="51">
      <c r="A186" s="24">
        <v>14</v>
      </c>
      <c r="B186" s="24" t="s">
        <v>12558</v>
      </c>
      <c r="C186" s="24" t="s">
        <v>9851</v>
      </c>
      <c r="D186" s="24" t="s">
        <v>376</v>
      </c>
      <c r="E186" s="268">
        <v>0.01</v>
      </c>
      <c r="F186" s="24" t="s">
        <v>12559</v>
      </c>
      <c r="G186" s="24" t="s">
        <v>12281</v>
      </c>
      <c r="H186" s="24" t="s">
        <v>12560</v>
      </c>
    </row>
    <row r="187" spans="1:8" ht="38.25">
      <c r="A187" s="24">
        <v>15</v>
      </c>
      <c r="B187" s="24" t="s">
        <v>12561</v>
      </c>
      <c r="C187" s="24" t="s">
        <v>9851</v>
      </c>
      <c r="D187" s="24" t="s">
        <v>376</v>
      </c>
      <c r="E187" s="268">
        <v>0.7</v>
      </c>
      <c r="F187" s="24" t="s">
        <v>12562</v>
      </c>
      <c r="G187" s="24" t="s">
        <v>12563</v>
      </c>
      <c r="H187" s="24" t="s">
        <v>12540</v>
      </c>
    </row>
    <row r="188" spans="1:8" ht="25.5">
      <c r="A188" s="24">
        <v>16</v>
      </c>
      <c r="B188" s="24" t="s">
        <v>12564</v>
      </c>
      <c r="C188" s="24" t="s">
        <v>9851</v>
      </c>
      <c r="D188" s="24" t="s">
        <v>376</v>
      </c>
      <c r="E188" s="268">
        <v>0.5</v>
      </c>
      <c r="F188" s="24" t="s">
        <v>12565</v>
      </c>
      <c r="G188" s="24" t="s">
        <v>12566</v>
      </c>
      <c r="H188" s="24" t="s">
        <v>12567</v>
      </c>
    </row>
    <row r="189" spans="1:8" ht="51">
      <c r="A189" s="24">
        <v>17</v>
      </c>
      <c r="B189" s="24" t="s">
        <v>12568</v>
      </c>
      <c r="C189" s="24" t="s">
        <v>9851</v>
      </c>
      <c r="D189" s="24" t="s">
        <v>376</v>
      </c>
      <c r="E189" s="268">
        <v>2.8</v>
      </c>
      <c r="F189" s="24" t="s">
        <v>12569</v>
      </c>
      <c r="G189" s="24" t="s">
        <v>12570</v>
      </c>
      <c r="H189" s="24" t="s">
        <v>12247</v>
      </c>
    </row>
    <row r="190" spans="1:8" ht="25.5">
      <c r="A190" s="24">
        <v>18</v>
      </c>
      <c r="B190" s="24" t="s">
        <v>12571</v>
      </c>
      <c r="C190" s="24" t="s">
        <v>9851</v>
      </c>
      <c r="D190" s="24" t="s">
        <v>376</v>
      </c>
      <c r="E190" s="268">
        <v>0.01</v>
      </c>
      <c r="F190" s="24" t="s">
        <v>12572</v>
      </c>
      <c r="G190" s="24" t="s">
        <v>12573</v>
      </c>
      <c r="H190" s="24" t="s">
        <v>12574</v>
      </c>
    </row>
    <row r="191" spans="1:8" ht="38.25">
      <c r="A191" s="24">
        <v>19</v>
      </c>
      <c r="B191" s="24" t="s">
        <v>12575</v>
      </c>
      <c r="C191" s="24" t="s">
        <v>9851</v>
      </c>
      <c r="D191" s="24" t="s">
        <v>376</v>
      </c>
      <c r="E191" s="268">
        <v>0.5</v>
      </c>
      <c r="F191" s="24" t="s">
        <v>12576</v>
      </c>
      <c r="G191" s="24" t="s">
        <v>12577</v>
      </c>
      <c r="H191" s="24" t="s">
        <v>12578</v>
      </c>
    </row>
    <row r="192" spans="1:8" ht="38.25">
      <c r="A192" s="24">
        <v>20</v>
      </c>
      <c r="B192" s="24" t="s">
        <v>12579</v>
      </c>
      <c r="C192" s="24" t="s">
        <v>9851</v>
      </c>
      <c r="D192" s="24" t="s">
        <v>376</v>
      </c>
      <c r="E192" s="268">
        <v>0.02</v>
      </c>
      <c r="F192" s="24" t="s">
        <v>12580</v>
      </c>
      <c r="G192" s="24" t="s">
        <v>12577</v>
      </c>
      <c r="H192" s="24" t="s">
        <v>12581</v>
      </c>
    </row>
    <row r="193" spans="1:8" ht="25.5">
      <c r="A193" s="24">
        <v>21</v>
      </c>
      <c r="B193" s="24" t="s">
        <v>12582</v>
      </c>
      <c r="C193" s="24" t="s">
        <v>9851</v>
      </c>
      <c r="D193" s="24" t="s">
        <v>376</v>
      </c>
      <c r="E193" s="268">
        <v>0.01</v>
      </c>
      <c r="F193" s="24" t="s">
        <v>12583</v>
      </c>
      <c r="G193" s="24" t="s">
        <v>12584</v>
      </c>
      <c r="H193" s="24" t="s">
        <v>12574</v>
      </c>
    </row>
    <row r="194" spans="1:8" ht="38.25">
      <c r="A194" s="24">
        <v>22</v>
      </c>
      <c r="B194" s="24" t="s">
        <v>12585</v>
      </c>
      <c r="C194" s="24" t="s">
        <v>9851</v>
      </c>
      <c r="D194" s="24" t="s">
        <v>376</v>
      </c>
      <c r="E194" s="268">
        <v>0.01</v>
      </c>
      <c r="F194" s="24" t="s">
        <v>12586</v>
      </c>
      <c r="G194" s="24" t="s">
        <v>12587</v>
      </c>
      <c r="H194" s="24" t="s">
        <v>12588</v>
      </c>
    </row>
    <row r="195" spans="1:8" ht="38.25">
      <c r="A195" s="24">
        <v>23</v>
      </c>
      <c r="B195" s="24" t="s">
        <v>12589</v>
      </c>
      <c r="C195" s="24" t="s">
        <v>9851</v>
      </c>
      <c r="D195" s="24" t="s">
        <v>376</v>
      </c>
      <c r="E195" s="268">
        <v>0.01</v>
      </c>
      <c r="F195" s="24" t="s">
        <v>12590</v>
      </c>
      <c r="G195" s="24" t="s">
        <v>12527</v>
      </c>
      <c r="H195" s="24" t="s">
        <v>12591</v>
      </c>
    </row>
    <row r="196" spans="1:8" ht="51">
      <c r="A196" s="24">
        <v>24</v>
      </c>
      <c r="B196" s="24" t="s">
        <v>12592</v>
      </c>
      <c r="C196" s="24" t="s">
        <v>9851</v>
      </c>
      <c r="D196" s="24" t="s">
        <v>376</v>
      </c>
      <c r="E196" s="268">
        <v>2</v>
      </c>
      <c r="F196" s="24" t="s">
        <v>12593</v>
      </c>
      <c r="G196" s="24" t="s">
        <v>12178</v>
      </c>
      <c r="H196" s="24" t="s">
        <v>12594</v>
      </c>
    </row>
    <row r="197" spans="1:8" ht="63.75">
      <c r="A197" s="24">
        <v>25</v>
      </c>
      <c r="B197" s="24" t="s">
        <v>12595</v>
      </c>
      <c r="C197" s="24" t="s">
        <v>9851</v>
      </c>
      <c r="D197" s="24" t="s">
        <v>376</v>
      </c>
      <c r="E197" s="268">
        <v>0.06</v>
      </c>
      <c r="F197" s="24" t="s">
        <v>12596</v>
      </c>
      <c r="G197" s="24" t="s">
        <v>12238</v>
      </c>
      <c r="H197" s="24" t="s">
        <v>12597</v>
      </c>
    </row>
    <row r="198" spans="1:8" ht="38.25">
      <c r="A198" s="24">
        <v>26</v>
      </c>
      <c r="B198" s="24" t="s">
        <v>12598</v>
      </c>
      <c r="C198" s="24" t="s">
        <v>9851</v>
      </c>
      <c r="D198" s="24" t="s">
        <v>376</v>
      </c>
      <c r="E198" s="268">
        <v>5.7000000000000002E-3</v>
      </c>
      <c r="F198" s="24" t="s">
        <v>12599</v>
      </c>
      <c r="G198" s="24" t="s">
        <v>12527</v>
      </c>
      <c r="H198" s="24" t="s">
        <v>12600</v>
      </c>
    </row>
    <row r="199" spans="1:8" ht="38.25">
      <c r="A199" s="24">
        <v>27</v>
      </c>
      <c r="B199" s="24" t="s">
        <v>12601</v>
      </c>
      <c r="C199" s="24" t="s">
        <v>9851</v>
      </c>
      <c r="D199" s="24" t="s">
        <v>376</v>
      </c>
      <c r="E199" s="268">
        <v>0.04</v>
      </c>
      <c r="F199" s="24" t="s">
        <v>12602</v>
      </c>
      <c r="G199" s="24" t="s">
        <v>12603</v>
      </c>
      <c r="H199" s="24" t="s">
        <v>12604</v>
      </c>
    </row>
    <row r="200" spans="1:8" ht="38.25">
      <c r="A200" s="24">
        <v>28</v>
      </c>
      <c r="B200" s="24" t="s">
        <v>12605</v>
      </c>
      <c r="C200" s="24" t="s">
        <v>9851</v>
      </c>
      <c r="D200" s="24" t="s">
        <v>376</v>
      </c>
      <c r="E200" s="268">
        <v>0.04</v>
      </c>
      <c r="F200" s="24" t="s">
        <v>12606</v>
      </c>
      <c r="G200" s="24" t="s">
        <v>12607</v>
      </c>
      <c r="H200" s="24" t="s">
        <v>12604</v>
      </c>
    </row>
    <row r="201" spans="1:8" ht="51">
      <c r="A201" s="24">
        <v>29</v>
      </c>
      <c r="B201" s="24" t="s">
        <v>12608</v>
      </c>
      <c r="C201" s="24" t="s">
        <v>9851</v>
      </c>
      <c r="D201" s="24" t="s">
        <v>376</v>
      </c>
      <c r="E201" s="268">
        <v>0.01</v>
      </c>
      <c r="F201" s="24" t="s">
        <v>12609</v>
      </c>
      <c r="G201" s="24" t="s">
        <v>12281</v>
      </c>
      <c r="H201" s="24" t="s">
        <v>12610</v>
      </c>
    </row>
    <row r="202" spans="1:8" ht="51">
      <c r="A202" s="24">
        <v>30</v>
      </c>
      <c r="B202" s="24" t="s">
        <v>12611</v>
      </c>
      <c r="C202" s="24" t="s">
        <v>9851</v>
      </c>
      <c r="D202" s="24" t="s">
        <v>376</v>
      </c>
      <c r="E202" s="268">
        <v>0.01</v>
      </c>
      <c r="F202" s="24" t="s">
        <v>12612</v>
      </c>
      <c r="G202" s="24" t="s">
        <v>12613</v>
      </c>
      <c r="H202" s="24" t="s">
        <v>12614</v>
      </c>
    </row>
    <row r="203" spans="1:8" ht="51">
      <c r="A203" s="24">
        <v>31</v>
      </c>
      <c r="B203" s="24" t="s">
        <v>12615</v>
      </c>
      <c r="C203" s="24" t="s">
        <v>9851</v>
      </c>
      <c r="D203" s="24" t="s">
        <v>376</v>
      </c>
      <c r="E203" s="268">
        <v>0.01</v>
      </c>
      <c r="F203" s="24" t="s">
        <v>12616</v>
      </c>
      <c r="G203" s="24" t="s">
        <v>12617</v>
      </c>
      <c r="H203" s="24" t="s">
        <v>12614</v>
      </c>
    </row>
    <row r="204" spans="1:8" ht="25.5">
      <c r="A204" s="24">
        <v>32</v>
      </c>
      <c r="B204" s="24" t="s">
        <v>12618</v>
      </c>
      <c r="C204" s="24" t="s">
        <v>9851</v>
      </c>
      <c r="D204" s="24" t="s">
        <v>376</v>
      </c>
      <c r="E204" s="268">
        <v>1.4500000000000001E-2</v>
      </c>
      <c r="F204" s="24" t="s">
        <v>12619</v>
      </c>
      <c r="G204" s="24" t="s">
        <v>12620</v>
      </c>
      <c r="H204" s="24" t="s">
        <v>12621</v>
      </c>
    </row>
    <row r="205" spans="1:8" ht="25.5">
      <c r="A205" s="24">
        <v>33</v>
      </c>
      <c r="B205" s="24" t="s">
        <v>12622</v>
      </c>
      <c r="C205" s="24" t="s">
        <v>9851</v>
      </c>
      <c r="D205" s="24" t="s">
        <v>376</v>
      </c>
      <c r="E205" s="268">
        <v>0.03</v>
      </c>
      <c r="F205" s="24" t="s">
        <v>12623</v>
      </c>
      <c r="G205" s="24" t="s">
        <v>12624</v>
      </c>
      <c r="H205" s="24" t="s">
        <v>12474</v>
      </c>
    </row>
    <row r="206" spans="1:8" ht="51">
      <c r="A206" s="24">
        <v>34</v>
      </c>
      <c r="B206" s="24" t="s">
        <v>12625</v>
      </c>
      <c r="C206" s="24" t="s">
        <v>9851</v>
      </c>
      <c r="D206" s="24" t="s">
        <v>376</v>
      </c>
      <c r="E206" s="268">
        <v>3.3</v>
      </c>
      <c r="F206" s="24" t="s">
        <v>12626</v>
      </c>
      <c r="G206" s="24" t="s">
        <v>12412</v>
      </c>
      <c r="H206" s="24" t="s">
        <v>12474</v>
      </c>
    </row>
    <row r="207" spans="1:8" ht="25.5">
      <c r="A207" s="24">
        <v>35</v>
      </c>
      <c r="B207" s="24" t="s">
        <v>5498</v>
      </c>
      <c r="C207" s="24" t="s">
        <v>9851</v>
      </c>
      <c r="D207" s="24" t="s">
        <v>376</v>
      </c>
      <c r="E207" s="268">
        <v>0.01</v>
      </c>
      <c r="F207" s="24" t="s">
        <v>12627</v>
      </c>
      <c r="G207" s="24" t="s">
        <v>12628</v>
      </c>
      <c r="H207" s="24" t="s">
        <v>12309</v>
      </c>
    </row>
    <row r="208" spans="1:8" ht="25.5">
      <c r="A208" s="24">
        <v>36</v>
      </c>
      <c r="B208" s="24" t="s">
        <v>12629</v>
      </c>
      <c r="C208" s="24" t="s">
        <v>9851</v>
      </c>
      <c r="D208" s="24" t="s">
        <v>376</v>
      </c>
      <c r="E208" s="268">
        <v>0.01</v>
      </c>
      <c r="F208" s="24" t="s">
        <v>12630</v>
      </c>
      <c r="G208" s="24" t="s">
        <v>12631</v>
      </c>
      <c r="H208" s="24" t="s">
        <v>12632</v>
      </c>
    </row>
    <row r="209" spans="1:8" ht="51">
      <c r="A209" s="24">
        <v>37</v>
      </c>
      <c r="B209" s="24" t="s">
        <v>12633</v>
      </c>
      <c r="C209" s="24" t="s">
        <v>9851</v>
      </c>
      <c r="D209" s="24" t="s">
        <v>376</v>
      </c>
      <c r="E209" s="268">
        <v>3</v>
      </c>
      <c r="F209" s="24" t="s">
        <v>12634</v>
      </c>
      <c r="G209" s="24" t="s">
        <v>12635</v>
      </c>
      <c r="H209" s="24" t="s">
        <v>12632</v>
      </c>
    </row>
    <row r="210" spans="1:8" ht="25.5">
      <c r="A210" s="24">
        <v>38</v>
      </c>
      <c r="B210" s="24" t="s">
        <v>12636</v>
      </c>
      <c r="C210" s="24" t="s">
        <v>9851</v>
      </c>
      <c r="D210" s="24" t="s">
        <v>376</v>
      </c>
      <c r="E210" s="268">
        <v>0.02</v>
      </c>
      <c r="F210" s="24" t="s">
        <v>12637</v>
      </c>
      <c r="G210" s="24" t="s">
        <v>12638</v>
      </c>
      <c r="H210" s="24" t="s">
        <v>12354</v>
      </c>
    </row>
    <row r="211" spans="1:8" ht="25.5">
      <c r="A211" s="24">
        <v>39</v>
      </c>
      <c r="B211" s="24" t="s">
        <v>12639</v>
      </c>
      <c r="C211" s="24" t="s">
        <v>9851</v>
      </c>
      <c r="D211" s="24" t="s">
        <v>376</v>
      </c>
      <c r="E211" s="268">
        <v>0.03</v>
      </c>
      <c r="F211" s="24" t="s">
        <v>12640</v>
      </c>
      <c r="G211" s="24" t="s">
        <v>4165</v>
      </c>
      <c r="H211" s="24" t="s">
        <v>12247</v>
      </c>
    </row>
    <row r="212" spans="1:8" ht="51">
      <c r="A212" s="24">
        <v>40</v>
      </c>
      <c r="B212" s="24" t="s">
        <v>12641</v>
      </c>
      <c r="C212" s="24" t="s">
        <v>9851</v>
      </c>
      <c r="D212" s="24" t="s">
        <v>376</v>
      </c>
      <c r="E212" s="268">
        <v>1</v>
      </c>
      <c r="F212" s="24" t="s">
        <v>12642</v>
      </c>
      <c r="G212" s="24" t="s">
        <v>12212</v>
      </c>
      <c r="H212" s="24" t="s">
        <v>12354</v>
      </c>
    </row>
    <row r="213" spans="1:8" ht="25.5">
      <c r="A213" s="24">
        <v>41</v>
      </c>
      <c r="B213" s="24" t="s">
        <v>12643</v>
      </c>
      <c r="C213" s="24" t="s">
        <v>9851</v>
      </c>
      <c r="D213" s="24" t="s">
        <v>376</v>
      </c>
      <c r="E213" s="268">
        <v>3.5</v>
      </c>
      <c r="F213" s="24" t="s">
        <v>12644</v>
      </c>
      <c r="G213" s="24" t="s">
        <v>11828</v>
      </c>
      <c r="H213" s="24" t="s">
        <v>12247</v>
      </c>
    </row>
    <row r="214" spans="1:8" ht="25.5">
      <c r="A214" s="24">
        <v>42</v>
      </c>
      <c r="B214" s="24" t="s">
        <v>12645</v>
      </c>
      <c r="C214" s="24" t="s">
        <v>9851</v>
      </c>
      <c r="D214" s="24" t="s">
        <v>376</v>
      </c>
      <c r="E214" s="268">
        <v>0.03</v>
      </c>
      <c r="F214" s="24" t="s">
        <v>12646</v>
      </c>
      <c r="G214" s="24" t="s">
        <v>12647</v>
      </c>
      <c r="H214" s="24" t="s">
        <v>12354</v>
      </c>
    </row>
    <row r="215" spans="1:8" ht="25.5">
      <c r="A215" s="24">
        <v>43</v>
      </c>
      <c r="B215" s="24" t="s">
        <v>12648</v>
      </c>
      <c r="C215" s="24" t="s">
        <v>9851</v>
      </c>
      <c r="D215" s="24" t="s">
        <v>376</v>
      </c>
      <c r="E215" s="268">
        <v>1.4</v>
      </c>
      <c r="F215" s="24" t="s">
        <v>12649</v>
      </c>
      <c r="G215" s="24" t="s">
        <v>12650</v>
      </c>
      <c r="H215" s="24" t="s">
        <v>12354</v>
      </c>
    </row>
    <row r="216" spans="1:8" ht="25.5">
      <c r="A216" s="24">
        <v>44</v>
      </c>
      <c r="B216" s="24" t="s">
        <v>12651</v>
      </c>
      <c r="C216" s="24" t="s">
        <v>9851</v>
      </c>
      <c r="D216" s="24" t="s">
        <v>376</v>
      </c>
      <c r="E216" s="268">
        <v>0.03</v>
      </c>
      <c r="F216" s="24" t="s">
        <v>12652</v>
      </c>
      <c r="G216" s="24" t="s">
        <v>12653</v>
      </c>
      <c r="H216" s="24" t="s">
        <v>12354</v>
      </c>
    </row>
    <row r="217" spans="1:8" ht="38.25">
      <c r="A217" s="24">
        <v>45</v>
      </c>
      <c r="B217" s="24" t="s">
        <v>12654</v>
      </c>
      <c r="C217" s="24" t="s">
        <v>9851</v>
      </c>
      <c r="D217" s="24" t="s">
        <v>376</v>
      </c>
      <c r="E217" s="268">
        <v>1</v>
      </c>
      <c r="F217" s="24" t="s">
        <v>12655</v>
      </c>
      <c r="G217" s="24" t="s">
        <v>12178</v>
      </c>
      <c r="H217" s="24" t="s">
        <v>12251</v>
      </c>
    </row>
    <row r="218" spans="1:8" ht="25.5">
      <c r="A218" s="24">
        <v>46</v>
      </c>
      <c r="B218" s="24" t="s">
        <v>12656</v>
      </c>
      <c r="C218" s="24" t="s">
        <v>9851</v>
      </c>
      <c r="D218" s="24" t="s">
        <v>376</v>
      </c>
      <c r="E218" s="268">
        <v>0.2</v>
      </c>
      <c r="F218" s="24" t="s">
        <v>12657</v>
      </c>
      <c r="G218" s="24" t="s">
        <v>12658</v>
      </c>
      <c r="H218" s="24" t="s">
        <v>12255</v>
      </c>
    </row>
    <row r="219" spans="1:8" ht="25.5">
      <c r="A219" s="24">
        <v>47</v>
      </c>
      <c r="B219" s="24" t="s">
        <v>12659</v>
      </c>
      <c r="C219" s="24" t="s">
        <v>9851</v>
      </c>
      <c r="D219" s="24" t="s">
        <v>376</v>
      </c>
      <c r="E219" s="268">
        <v>0.04</v>
      </c>
      <c r="F219" s="24" t="s">
        <v>12660</v>
      </c>
      <c r="G219" s="24" t="s">
        <v>12661</v>
      </c>
      <c r="H219" s="24" t="s">
        <v>12323</v>
      </c>
    </row>
    <row r="220" spans="1:8" ht="38.25">
      <c r="A220" s="24">
        <v>48</v>
      </c>
      <c r="B220" s="24" t="s">
        <v>12662</v>
      </c>
      <c r="C220" s="24" t="s">
        <v>9851</v>
      </c>
      <c r="D220" s="24" t="s">
        <v>376</v>
      </c>
      <c r="E220" s="268">
        <v>5.9</v>
      </c>
      <c r="F220" s="24" t="s">
        <v>12663</v>
      </c>
      <c r="G220" s="24" t="s">
        <v>12664</v>
      </c>
      <c r="H220" s="24" t="s">
        <v>12337</v>
      </c>
    </row>
    <row r="221" spans="1:8" ht="57" customHeight="1">
      <c r="A221" s="24">
        <v>49</v>
      </c>
      <c r="B221" s="24" t="s">
        <v>12665</v>
      </c>
      <c r="C221" s="24" t="s">
        <v>9851</v>
      </c>
      <c r="D221" s="24" t="s">
        <v>376</v>
      </c>
      <c r="E221" s="268">
        <v>6.8</v>
      </c>
      <c r="F221" s="24" t="s">
        <v>12666</v>
      </c>
      <c r="G221" s="24" t="s">
        <v>12667</v>
      </c>
      <c r="H221" s="24" t="s">
        <v>12337</v>
      </c>
    </row>
    <row r="222" spans="1:8" ht="44.25" customHeight="1">
      <c r="A222" s="24">
        <v>50</v>
      </c>
      <c r="B222" s="24" t="s">
        <v>12668</v>
      </c>
      <c r="C222" s="24" t="s">
        <v>9851</v>
      </c>
      <c r="D222" s="24" t="s">
        <v>376</v>
      </c>
      <c r="E222" s="268">
        <v>21</v>
      </c>
      <c r="F222" s="24" t="s">
        <v>12669</v>
      </c>
      <c r="G222" s="24" t="s">
        <v>12670</v>
      </c>
      <c r="H222" s="24" t="s">
        <v>12261</v>
      </c>
    </row>
    <row r="223" spans="1:8" ht="44.25" customHeight="1">
      <c r="A223" s="24">
        <v>51</v>
      </c>
      <c r="B223" s="24" t="s">
        <v>22540</v>
      </c>
      <c r="C223" s="24" t="s">
        <v>9851</v>
      </c>
      <c r="D223" s="24" t="s">
        <v>376</v>
      </c>
      <c r="E223" s="268">
        <v>0.01</v>
      </c>
      <c r="F223" s="329"/>
      <c r="G223" s="329"/>
      <c r="H223" s="24" t="s">
        <v>22537</v>
      </c>
    </row>
    <row r="224" spans="1:8" ht="25.5">
      <c r="A224" s="24">
        <v>52</v>
      </c>
      <c r="B224" s="24" t="s">
        <v>22539</v>
      </c>
      <c r="C224" s="24" t="s">
        <v>9851</v>
      </c>
      <c r="D224" s="24" t="s">
        <v>376</v>
      </c>
      <c r="E224" s="268">
        <v>0.03</v>
      </c>
      <c r="F224" s="329"/>
      <c r="G224" s="329"/>
      <c r="H224" s="24" t="s">
        <v>22537</v>
      </c>
    </row>
    <row r="225" spans="1:8">
      <c r="A225" s="331"/>
      <c r="B225" s="327" t="s">
        <v>5726</v>
      </c>
      <c r="C225" s="327">
        <v>52</v>
      </c>
      <c r="D225" s="327"/>
      <c r="E225" s="458">
        <f>SUM(E173:E224)</f>
        <v>56.764099999999992</v>
      </c>
      <c r="F225" s="327"/>
      <c r="G225" s="327"/>
      <c r="H225" s="327"/>
    </row>
    <row r="226" spans="1:8" ht="38.25">
      <c r="A226" s="24">
        <v>1</v>
      </c>
      <c r="B226" s="24" t="s">
        <v>12671</v>
      </c>
      <c r="C226" s="24" t="s">
        <v>9851</v>
      </c>
      <c r="D226" s="24" t="s">
        <v>378</v>
      </c>
      <c r="E226" s="268">
        <v>1</v>
      </c>
      <c r="F226" s="24" t="s">
        <v>12672</v>
      </c>
      <c r="G226" s="24" t="s">
        <v>12144</v>
      </c>
      <c r="H226" s="24" t="s">
        <v>12673</v>
      </c>
    </row>
    <row r="227" spans="1:8" ht="63.75">
      <c r="A227" s="24">
        <v>2</v>
      </c>
      <c r="B227" s="24" t="s">
        <v>12674</v>
      </c>
      <c r="C227" s="24" t="s">
        <v>9851</v>
      </c>
      <c r="D227" s="24" t="s">
        <v>378</v>
      </c>
      <c r="E227" s="268">
        <v>0.5</v>
      </c>
      <c r="F227" s="24" t="s">
        <v>12675</v>
      </c>
      <c r="G227" s="24" t="s">
        <v>12676</v>
      </c>
      <c r="H227" s="24" t="s">
        <v>12555</v>
      </c>
    </row>
    <row r="228" spans="1:8" ht="38.25">
      <c r="A228" s="24">
        <v>3</v>
      </c>
      <c r="B228" s="24" t="s">
        <v>12677</v>
      </c>
      <c r="C228" s="24" t="s">
        <v>9851</v>
      </c>
      <c r="D228" s="24" t="s">
        <v>378</v>
      </c>
      <c r="E228" s="268">
        <v>0.02</v>
      </c>
      <c r="F228" s="24" t="s">
        <v>12678</v>
      </c>
      <c r="G228" s="24" t="s">
        <v>12679</v>
      </c>
      <c r="H228" s="24" t="s">
        <v>12560</v>
      </c>
    </row>
    <row r="229" spans="1:8" ht="51">
      <c r="A229" s="24">
        <v>4</v>
      </c>
      <c r="B229" s="24" t="s">
        <v>12680</v>
      </c>
      <c r="C229" s="24" t="s">
        <v>9851</v>
      </c>
      <c r="D229" s="24" t="s">
        <v>378</v>
      </c>
      <c r="E229" s="268">
        <v>0.02</v>
      </c>
      <c r="F229" s="24" t="s">
        <v>12681</v>
      </c>
      <c r="G229" s="24" t="s">
        <v>12238</v>
      </c>
      <c r="H229" s="24" t="s">
        <v>12560</v>
      </c>
    </row>
    <row r="230" spans="1:8" ht="38.25">
      <c r="A230" s="24">
        <v>5</v>
      </c>
      <c r="B230" s="24" t="s">
        <v>12682</v>
      </c>
      <c r="C230" s="24" t="s">
        <v>9851</v>
      </c>
      <c r="D230" s="24" t="s">
        <v>378</v>
      </c>
      <c r="E230" s="268">
        <v>0.02</v>
      </c>
      <c r="F230" s="24" t="s">
        <v>12683</v>
      </c>
      <c r="G230" s="24" t="s">
        <v>12684</v>
      </c>
      <c r="H230" s="24" t="s">
        <v>12560</v>
      </c>
    </row>
    <row r="231" spans="1:8" ht="38.25">
      <c r="A231" s="24">
        <v>6</v>
      </c>
      <c r="B231" s="24" t="s">
        <v>12685</v>
      </c>
      <c r="C231" s="24" t="s">
        <v>9851</v>
      </c>
      <c r="D231" s="24" t="s">
        <v>378</v>
      </c>
      <c r="E231" s="268">
        <v>0.02</v>
      </c>
      <c r="F231" s="24" t="s">
        <v>12686</v>
      </c>
      <c r="G231" s="24" t="s">
        <v>12238</v>
      </c>
      <c r="H231" s="24" t="s">
        <v>12560</v>
      </c>
    </row>
    <row r="232" spans="1:8" ht="51">
      <c r="A232" s="24">
        <v>7</v>
      </c>
      <c r="B232" s="24" t="s">
        <v>12687</v>
      </c>
      <c r="C232" s="24" t="s">
        <v>9851</v>
      </c>
      <c r="D232" s="24" t="s">
        <v>378</v>
      </c>
      <c r="E232" s="268">
        <v>1</v>
      </c>
      <c r="F232" s="24" t="s">
        <v>12688</v>
      </c>
      <c r="G232" s="24" t="s">
        <v>12689</v>
      </c>
      <c r="H232" s="24" t="s">
        <v>12247</v>
      </c>
    </row>
    <row r="233" spans="1:8" ht="38.25">
      <c r="A233" s="24">
        <v>8</v>
      </c>
      <c r="B233" s="24" t="s">
        <v>12690</v>
      </c>
      <c r="C233" s="24" t="s">
        <v>9851</v>
      </c>
      <c r="D233" s="24" t="s">
        <v>378</v>
      </c>
      <c r="E233" s="268">
        <v>0.8</v>
      </c>
      <c r="F233" s="24" t="s">
        <v>12691</v>
      </c>
      <c r="G233" s="24" t="s">
        <v>12234</v>
      </c>
      <c r="H233" s="24" t="s">
        <v>12692</v>
      </c>
    </row>
    <row r="234" spans="1:8" ht="38.25">
      <c r="A234" s="24">
        <v>9</v>
      </c>
      <c r="B234" s="24" t="s">
        <v>12693</v>
      </c>
      <c r="C234" s="24" t="s">
        <v>9851</v>
      </c>
      <c r="D234" s="24" t="s">
        <v>378</v>
      </c>
      <c r="E234" s="268">
        <v>0.05</v>
      </c>
      <c r="F234" s="24" t="s">
        <v>12694</v>
      </c>
      <c r="G234" s="24" t="s">
        <v>12695</v>
      </c>
      <c r="H234" s="24" t="s">
        <v>12696</v>
      </c>
    </row>
    <row r="235" spans="1:8" ht="38.25">
      <c r="A235" s="24">
        <v>10</v>
      </c>
      <c r="B235" s="24" t="s">
        <v>12697</v>
      </c>
      <c r="C235" s="24" t="s">
        <v>9851</v>
      </c>
      <c r="D235" s="24" t="s">
        <v>378</v>
      </c>
      <c r="E235" s="268">
        <v>0.8</v>
      </c>
      <c r="F235" s="24" t="s">
        <v>12698</v>
      </c>
      <c r="G235" s="24" t="s">
        <v>12699</v>
      </c>
      <c r="H235" s="24" t="s">
        <v>12578</v>
      </c>
    </row>
    <row r="236" spans="1:8" ht="38.25">
      <c r="A236" s="24">
        <v>11</v>
      </c>
      <c r="B236" s="24" t="s">
        <v>12700</v>
      </c>
      <c r="C236" s="24" t="s">
        <v>9851</v>
      </c>
      <c r="D236" s="24" t="s">
        <v>378</v>
      </c>
      <c r="E236" s="268">
        <v>0.8</v>
      </c>
      <c r="F236" s="24" t="s">
        <v>12701</v>
      </c>
      <c r="G236" s="24" t="s">
        <v>12702</v>
      </c>
      <c r="H236" s="24" t="s">
        <v>12578</v>
      </c>
    </row>
    <row r="237" spans="1:8" ht="38.25">
      <c r="A237" s="24">
        <v>12</v>
      </c>
      <c r="B237" s="24" t="s">
        <v>12903</v>
      </c>
      <c r="C237" s="24" t="s">
        <v>9851</v>
      </c>
      <c r="D237" s="24" t="s">
        <v>378</v>
      </c>
      <c r="E237" s="268">
        <v>0.02</v>
      </c>
      <c r="F237" s="24" t="s">
        <v>12703</v>
      </c>
      <c r="G237" s="24" t="s">
        <v>12704</v>
      </c>
      <c r="H237" s="24" t="s">
        <v>12578</v>
      </c>
    </row>
    <row r="238" spans="1:8" ht="38.25">
      <c r="A238" s="24">
        <v>13</v>
      </c>
      <c r="B238" s="24" t="s">
        <v>12705</v>
      </c>
      <c r="C238" s="24" t="s">
        <v>9851</v>
      </c>
      <c r="D238" s="24" t="s">
        <v>378</v>
      </c>
      <c r="E238" s="268">
        <v>0.05</v>
      </c>
      <c r="F238" s="24" t="s">
        <v>12706</v>
      </c>
      <c r="G238" s="24" t="s">
        <v>12554</v>
      </c>
      <c r="H238" s="24" t="s">
        <v>12707</v>
      </c>
    </row>
    <row r="239" spans="1:8">
      <c r="A239" s="24">
        <v>14</v>
      </c>
      <c r="B239" s="24" t="s">
        <v>12708</v>
      </c>
      <c r="C239" s="24" t="s">
        <v>9851</v>
      </c>
      <c r="D239" s="24" t="s">
        <v>378</v>
      </c>
      <c r="E239" s="268">
        <v>1</v>
      </c>
      <c r="F239" s="24" t="s">
        <v>12709</v>
      </c>
      <c r="G239" s="24" t="s">
        <v>12710</v>
      </c>
      <c r="H239" s="24" t="s">
        <v>12711</v>
      </c>
    </row>
    <row r="240" spans="1:8" ht="38.25">
      <c r="A240" s="24">
        <v>15</v>
      </c>
      <c r="B240" s="24" t="s">
        <v>12712</v>
      </c>
      <c r="C240" s="24" t="s">
        <v>9851</v>
      </c>
      <c r="D240" s="24" t="s">
        <v>378</v>
      </c>
      <c r="E240" s="268">
        <v>1.9</v>
      </c>
      <c r="F240" s="24" t="s">
        <v>12713</v>
      </c>
      <c r="G240" s="24" t="s">
        <v>12714</v>
      </c>
      <c r="H240" s="24" t="s">
        <v>12574</v>
      </c>
    </row>
    <row r="241" spans="1:8" ht="63.75">
      <c r="A241" s="24">
        <v>16</v>
      </c>
      <c r="B241" s="24" t="s">
        <v>12715</v>
      </c>
      <c r="C241" s="24" t="s">
        <v>9851</v>
      </c>
      <c r="D241" s="24" t="s">
        <v>378</v>
      </c>
      <c r="E241" s="268">
        <v>0.06</v>
      </c>
      <c r="F241" s="24" t="s">
        <v>12716</v>
      </c>
      <c r="G241" s="24" t="s">
        <v>12212</v>
      </c>
      <c r="H241" s="24" t="s">
        <v>12717</v>
      </c>
    </row>
    <row r="242" spans="1:8" ht="38.25">
      <c r="A242" s="24">
        <v>17</v>
      </c>
      <c r="B242" s="24" t="s">
        <v>12718</v>
      </c>
      <c r="C242" s="24" t="s">
        <v>9851</v>
      </c>
      <c r="D242" s="24" t="s">
        <v>378</v>
      </c>
      <c r="E242" s="268">
        <v>0.04</v>
      </c>
      <c r="F242" s="24" t="s">
        <v>12719</v>
      </c>
      <c r="G242" s="24" t="s">
        <v>12720</v>
      </c>
      <c r="H242" s="24" t="s">
        <v>12721</v>
      </c>
    </row>
    <row r="243" spans="1:8" ht="51">
      <c r="A243" s="24">
        <v>18</v>
      </c>
      <c r="B243" s="24" t="s">
        <v>12722</v>
      </c>
      <c r="C243" s="24" t="s">
        <v>9851</v>
      </c>
      <c r="D243" s="24" t="s">
        <v>378</v>
      </c>
      <c r="E243" s="268">
        <v>0.02</v>
      </c>
      <c r="F243" s="24" t="s">
        <v>12723</v>
      </c>
      <c r="G243" s="24" t="s">
        <v>12144</v>
      </c>
      <c r="H243" s="24" t="s">
        <v>12724</v>
      </c>
    </row>
    <row r="244" spans="1:8" ht="51">
      <c r="A244" s="24">
        <v>19</v>
      </c>
      <c r="B244" s="24" t="s">
        <v>12725</v>
      </c>
      <c r="C244" s="24" t="s">
        <v>9851</v>
      </c>
      <c r="D244" s="24" t="s">
        <v>378</v>
      </c>
      <c r="E244" s="268">
        <v>0.02</v>
      </c>
      <c r="F244" s="24" t="s">
        <v>12726</v>
      </c>
      <c r="G244" s="24" t="s">
        <v>12144</v>
      </c>
      <c r="H244" s="24" t="s">
        <v>12724</v>
      </c>
    </row>
    <row r="245" spans="1:8" ht="38.25">
      <c r="A245" s="24">
        <v>20</v>
      </c>
      <c r="B245" s="24" t="s">
        <v>12705</v>
      </c>
      <c r="C245" s="24" t="s">
        <v>9851</v>
      </c>
      <c r="D245" s="24" t="s">
        <v>378</v>
      </c>
      <c r="E245" s="268">
        <v>0.02</v>
      </c>
      <c r="F245" s="24" t="s">
        <v>12727</v>
      </c>
      <c r="G245" s="24" t="s">
        <v>12728</v>
      </c>
      <c r="H245" s="24" t="s">
        <v>12729</v>
      </c>
    </row>
    <row r="246" spans="1:8" ht="51">
      <c r="A246" s="24">
        <v>21</v>
      </c>
      <c r="B246" s="24" t="s">
        <v>12730</v>
      </c>
      <c r="C246" s="24" t="s">
        <v>9851</v>
      </c>
      <c r="D246" s="24" t="s">
        <v>378</v>
      </c>
      <c r="E246" s="268">
        <v>0.02</v>
      </c>
      <c r="F246" s="24" t="s">
        <v>12731</v>
      </c>
      <c r="G246" s="24" t="s">
        <v>12281</v>
      </c>
      <c r="H246" s="24" t="s">
        <v>12597</v>
      </c>
    </row>
    <row r="247" spans="1:8" ht="63.75">
      <c r="A247" s="24">
        <v>22</v>
      </c>
      <c r="B247" s="24" t="s">
        <v>12732</v>
      </c>
      <c r="C247" s="24" t="s">
        <v>9851</v>
      </c>
      <c r="D247" s="24" t="s">
        <v>378</v>
      </c>
      <c r="E247" s="268">
        <v>0.01</v>
      </c>
      <c r="F247" s="24" t="s">
        <v>12733</v>
      </c>
      <c r="G247" s="24" t="s">
        <v>12570</v>
      </c>
      <c r="H247" s="24" t="s">
        <v>12734</v>
      </c>
    </row>
    <row r="248" spans="1:8" ht="38.25">
      <c r="A248" s="24">
        <v>23</v>
      </c>
      <c r="B248" s="24" t="s">
        <v>12735</v>
      </c>
      <c r="C248" s="24" t="s">
        <v>9851</v>
      </c>
      <c r="D248" s="24" t="s">
        <v>378</v>
      </c>
      <c r="E248" s="268">
        <v>0.02</v>
      </c>
      <c r="F248" s="24" t="s">
        <v>12736</v>
      </c>
      <c r="G248" s="24" t="s">
        <v>12380</v>
      </c>
      <c r="H248" s="24" t="s">
        <v>12737</v>
      </c>
    </row>
    <row r="249" spans="1:8" ht="38.25">
      <c r="A249" s="24">
        <v>24</v>
      </c>
      <c r="B249" s="24" t="s">
        <v>12902</v>
      </c>
      <c r="C249" s="24" t="s">
        <v>9851</v>
      </c>
      <c r="D249" s="24" t="s">
        <v>378</v>
      </c>
      <c r="E249" s="268">
        <v>15.3</v>
      </c>
      <c r="F249" s="24" t="s">
        <v>12738</v>
      </c>
      <c r="G249" s="24" t="s">
        <v>12739</v>
      </c>
      <c r="H249" s="24" t="s">
        <v>12740</v>
      </c>
    </row>
    <row r="250" spans="1:8" ht="38.25">
      <c r="A250" s="24">
        <v>25</v>
      </c>
      <c r="B250" s="24" t="s">
        <v>12741</v>
      </c>
      <c r="C250" s="24" t="s">
        <v>9851</v>
      </c>
      <c r="D250" s="24" t="s">
        <v>378</v>
      </c>
      <c r="E250" s="268">
        <v>30.9</v>
      </c>
      <c r="F250" s="24" t="s">
        <v>12742</v>
      </c>
      <c r="G250" s="24" t="s">
        <v>12743</v>
      </c>
      <c r="H250" s="24" t="s">
        <v>12744</v>
      </c>
    </row>
    <row r="251" spans="1:8" ht="51">
      <c r="A251" s="24">
        <v>26</v>
      </c>
      <c r="B251" s="24" t="s">
        <v>12745</v>
      </c>
      <c r="C251" s="24" t="s">
        <v>9851</v>
      </c>
      <c r="D251" s="24" t="s">
        <v>378</v>
      </c>
      <c r="E251" s="268">
        <v>0.02</v>
      </c>
      <c r="F251" s="24" t="s">
        <v>12746</v>
      </c>
      <c r="G251" s="24" t="s">
        <v>12412</v>
      </c>
      <c r="H251" s="24" t="s">
        <v>12540</v>
      </c>
    </row>
    <row r="252" spans="1:8" ht="25.5">
      <c r="A252" s="24">
        <v>27</v>
      </c>
      <c r="B252" s="24" t="s">
        <v>12747</v>
      </c>
      <c r="C252" s="24" t="s">
        <v>9851</v>
      </c>
      <c r="D252" s="24" t="s">
        <v>378</v>
      </c>
      <c r="E252" s="268">
        <v>0.03</v>
      </c>
      <c r="F252" s="24" t="s">
        <v>12748</v>
      </c>
      <c r="G252" s="24" t="s">
        <v>4165</v>
      </c>
      <c r="H252" s="24" t="s">
        <v>12341</v>
      </c>
    </row>
    <row r="253" spans="1:8" ht="38.25">
      <c r="A253" s="24">
        <v>28</v>
      </c>
      <c r="B253" s="24" t="s">
        <v>12901</v>
      </c>
      <c r="C253" s="24" t="s">
        <v>9851</v>
      </c>
      <c r="D253" s="24" t="s">
        <v>378</v>
      </c>
      <c r="E253" s="268">
        <v>0.02</v>
      </c>
      <c r="F253" s="24" t="s">
        <v>12749</v>
      </c>
      <c r="G253" s="24" t="s">
        <v>12728</v>
      </c>
      <c r="H253" s="24" t="s">
        <v>12297</v>
      </c>
    </row>
    <row r="254" spans="1:8" ht="38.25">
      <c r="A254" s="24">
        <v>29</v>
      </c>
      <c r="B254" s="24" t="s">
        <v>12900</v>
      </c>
      <c r="C254" s="24" t="s">
        <v>9851</v>
      </c>
      <c r="D254" s="24" t="s">
        <v>378</v>
      </c>
      <c r="E254" s="268">
        <v>0.02</v>
      </c>
      <c r="F254" s="24" t="s">
        <v>12750</v>
      </c>
      <c r="G254" s="24" t="s">
        <v>12497</v>
      </c>
      <c r="H254" s="24" t="s">
        <v>12297</v>
      </c>
    </row>
    <row r="255" spans="1:8" ht="25.5">
      <c r="A255" s="24">
        <v>30</v>
      </c>
      <c r="B255" s="24" t="s">
        <v>12751</v>
      </c>
      <c r="C255" s="24" t="s">
        <v>9851</v>
      </c>
      <c r="D255" s="24" t="s">
        <v>378</v>
      </c>
      <c r="E255" s="268">
        <v>0.02</v>
      </c>
      <c r="F255" s="24" t="s">
        <v>12752</v>
      </c>
      <c r="G255" s="24" t="s">
        <v>12631</v>
      </c>
      <c r="H255" s="24" t="s">
        <v>12632</v>
      </c>
    </row>
    <row r="256" spans="1:8" ht="25.5">
      <c r="A256" s="24">
        <v>31</v>
      </c>
      <c r="B256" s="24" t="s">
        <v>12753</v>
      </c>
      <c r="C256" s="24" t="s">
        <v>9851</v>
      </c>
      <c r="D256" s="24" t="s">
        <v>378</v>
      </c>
      <c r="E256" s="268">
        <v>5.2225000000000001</v>
      </c>
      <c r="F256" s="24" t="s">
        <v>12754</v>
      </c>
      <c r="G256" s="24" t="s">
        <v>12620</v>
      </c>
      <c r="H256" s="24" t="s">
        <v>12755</v>
      </c>
    </row>
    <row r="257" spans="1:8" ht="38.25">
      <c r="A257" s="24">
        <v>32</v>
      </c>
      <c r="B257" s="24" t="s">
        <v>12756</v>
      </c>
      <c r="C257" s="24" t="s">
        <v>9851</v>
      </c>
      <c r="D257" s="24" t="s">
        <v>378</v>
      </c>
      <c r="E257" s="268">
        <v>7.6</v>
      </c>
      <c r="F257" s="24" t="s">
        <v>12757</v>
      </c>
      <c r="G257" s="24" t="s">
        <v>12758</v>
      </c>
      <c r="H257" s="24" t="s">
        <v>12354</v>
      </c>
    </row>
    <row r="258" spans="1:8" ht="38.25">
      <c r="A258" s="24">
        <v>33</v>
      </c>
      <c r="B258" s="24" t="s">
        <v>12759</v>
      </c>
      <c r="C258" s="24" t="s">
        <v>9851</v>
      </c>
      <c r="D258" s="24" t="s">
        <v>378</v>
      </c>
      <c r="E258" s="268">
        <v>0.6</v>
      </c>
      <c r="F258" s="24" t="s">
        <v>12760</v>
      </c>
      <c r="G258" s="24" t="s">
        <v>12570</v>
      </c>
      <c r="H258" s="24" t="s">
        <v>12247</v>
      </c>
    </row>
    <row r="259" spans="1:8" ht="51">
      <c r="A259" s="24">
        <v>34</v>
      </c>
      <c r="B259" s="24" t="s">
        <v>12761</v>
      </c>
      <c r="C259" s="24" t="s">
        <v>9851</v>
      </c>
      <c r="D259" s="24" t="s">
        <v>378</v>
      </c>
      <c r="E259" s="268">
        <v>1</v>
      </c>
      <c r="F259" s="24" t="s">
        <v>12762</v>
      </c>
      <c r="G259" s="24" t="s">
        <v>12178</v>
      </c>
      <c r="H259" s="24" t="s">
        <v>12251</v>
      </c>
    </row>
    <row r="260" spans="1:8" ht="25.5">
      <c r="A260" s="24">
        <v>35</v>
      </c>
      <c r="B260" s="24" t="s">
        <v>12763</v>
      </c>
      <c r="C260" s="24" t="s">
        <v>9851</v>
      </c>
      <c r="D260" s="24" t="s">
        <v>378</v>
      </c>
      <c r="E260" s="268">
        <v>0.72</v>
      </c>
      <c r="F260" s="24" t="s">
        <v>12764</v>
      </c>
      <c r="G260" s="24" t="s">
        <v>12765</v>
      </c>
      <c r="H260" s="24" t="s">
        <v>12323</v>
      </c>
    </row>
    <row r="261" spans="1:8">
      <c r="A261" s="331"/>
      <c r="B261" s="327" t="s">
        <v>12899</v>
      </c>
      <c r="C261" s="327">
        <v>35</v>
      </c>
      <c r="D261" s="327"/>
      <c r="E261" s="458">
        <f>SUM(E226:E260)</f>
        <v>69.662499999999994</v>
      </c>
      <c r="F261" s="327"/>
      <c r="G261" s="327"/>
      <c r="H261" s="327"/>
    </row>
    <row r="262" spans="1:8" ht="38.25">
      <c r="A262" s="24">
        <v>1</v>
      </c>
      <c r="B262" s="24" t="s">
        <v>12766</v>
      </c>
      <c r="C262" s="24" t="s">
        <v>9851</v>
      </c>
      <c r="D262" s="24" t="s">
        <v>380</v>
      </c>
      <c r="E262" s="268">
        <v>5</v>
      </c>
      <c r="F262" s="24" t="s">
        <v>12767</v>
      </c>
      <c r="G262" s="24" t="s">
        <v>4995</v>
      </c>
      <c r="H262" s="24" t="s">
        <v>12768</v>
      </c>
    </row>
    <row r="263" spans="1:8" ht="38.25">
      <c r="A263" s="24">
        <v>2</v>
      </c>
      <c r="B263" s="24" t="s">
        <v>12769</v>
      </c>
      <c r="C263" s="24" t="s">
        <v>9851</v>
      </c>
      <c r="D263" s="24" t="s">
        <v>380</v>
      </c>
      <c r="E263" s="268">
        <v>6.6383999999999999</v>
      </c>
      <c r="F263" s="24" t="s">
        <v>12770</v>
      </c>
      <c r="G263" s="24" t="s">
        <v>12771</v>
      </c>
      <c r="H263" s="24" t="s">
        <v>12768</v>
      </c>
    </row>
    <row r="264" spans="1:8" ht="38.25">
      <c r="A264" s="24">
        <v>3</v>
      </c>
      <c r="B264" s="24" t="s">
        <v>12772</v>
      </c>
      <c r="C264" s="24" t="s">
        <v>9851</v>
      </c>
      <c r="D264" s="24" t="s">
        <v>380</v>
      </c>
      <c r="E264" s="268">
        <v>1</v>
      </c>
      <c r="F264" s="24" t="s">
        <v>12773</v>
      </c>
      <c r="G264" s="24" t="s">
        <v>12570</v>
      </c>
      <c r="H264" s="24" t="s">
        <v>12247</v>
      </c>
    </row>
    <row r="265" spans="1:8" ht="25.5">
      <c r="A265" s="24">
        <v>4</v>
      </c>
      <c r="B265" s="24" t="s">
        <v>12774</v>
      </c>
      <c r="C265" s="24" t="s">
        <v>9851</v>
      </c>
      <c r="D265" s="24" t="s">
        <v>380</v>
      </c>
      <c r="E265" s="268">
        <v>0.1</v>
      </c>
      <c r="F265" s="24" t="s">
        <v>12775</v>
      </c>
      <c r="G265" s="24" t="s">
        <v>12776</v>
      </c>
      <c r="H265" s="24" t="s">
        <v>12255</v>
      </c>
    </row>
    <row r="266" spans="1:8" ht="25.5">
      <c r="A266" s="24">
        <v>5</v>
      </c>
      <c r="B266" s="24" t="s">
        <v>12777</v>
      </c>
      <c r="C266" s="24" t="s">
        <v>9851</v>
      </c>
      <c r="D266" s="24" t="s">
        <v>380</v>
      </c>
      <c r="E266" s="268">
        <v>0.1</v>
      </c>
      <c r="F266" s="24" t="s">
        <v>12778</v>
      </c>
      <c r="G266" s="24" t="s">
        <v>12779</v>
      </c>
      <c r="H266" s="24" t="s">
        <v>12323</v>
      </c>
    </row>
    <row r="267" spans="1:8">
      <c r="A267" s="331"/>
      <c r="B267" s="327" t="s">
        <v>12904</v>
      </c>
      <c r="C267" s="327">
        <v>5</v>
      </c>
      <c r="D267" s="327"/>
      <c r="E267" s="458">
        <f>SUM(E262:E266)</f>
        <v>12.8384</v>
      </c>
      <c r="F267" s="327"/>
      <c r="G267" s="327"/>
      <c r="H267" s="327"/>
    </row>
    <row r="268" spans="1:8" ht="25.5">
      <c r="A268" s="24">
        <v>1</v>
      </c>
      <c r="B268" s="24" t="s">
        <v>12780</v>
      </c>
      <c r="C268" s="24" t="s">
        <v>9851</v>
      </c>
      <c r="D268" s="24" t="s">
        <v>374</v>
      </c>
      <c r="E268" s="268">
        <v>0.9</v>
      </c>
      <c r="F268" s="24" t="s">
        <v>12781</v>
      </c>
      <c r="G268" s="24" t="s">
        <v>12782</v>
      </c>
      <c r="H268" s="24" t="s">
        <v>12783</v>
      </c>
    </row>
    <row r="269" spans="1:8" ht="25.5">
      <c r="A269" s="24">
        <v>2</v>
      </c>
      <c r="B269" s="24" t="s">
        <v>12784</v>
      </c>
      <c r="C269" s="24" t="s">
        <v>9851</v>
      </c>
      <c r="D269" s="24" t="s">
        <v>374</v>
      </c>
      <c r="E269" s="268">
        <v>0.3</v>
      </c>
      <c r="F269" s="24" t="s">
        <v>12785</v>
      </c>
      <c r="G269" s="24" t="s">
        <v>12786</v>
      </c>
      <c r="H269" s="24" t="s">
        <v>12255</v>
      </c>
    </row>
    <row r="270" spans="1:8" ht="51">
      <c r="A270" s="24">
        <v>3</v>
      </c>
      <c r="B270" s="24" t="s">
        <v>12787</v>
      </c>
      <c r="C270" s="24" t="s">
        <v>9851</v>
      </c>
      <c r="D270" s="24" t="s">
        <v>374</v>
      </c>
      <c r="E270" s="268">
        <v>5.6</v>
      </c>
      <c r="F270" s="24" t="s">
        <v>12788</v>
      </c>
      <c r="G270" s="24" t="s">
        <v>12689</v>
      </c>
      <c r="H270" s="24" t="s">
        <v>12789</v>
      </c>
    </row>
    <row r="271" spans="1:8" ht="25.5">
      <c r="A271" s="24">
        <v>4</v>
      </c>
      <c r="B271" s="24" t="s">
        <v>6376</v>
      </c>
      <c r="C271" s="24" t="s">
        <v>9851</v>
      </c>
      <c r="D271" s="24" t="s">
        <v>374</v>
      </c>
      <c r="E271" s="268">
        <v>22</v>
      </c>
      <c r="F271" s="24" t="s">
        <v>12790</v>
      </c>
      <c r="G271" s="24" t="s">
        <v>12647</v>
      </c>
      <c r="H271" s="24" t="s">
        <v>12354</v>
      </c>
    </row>
    <row r="272" spans="1:8" ht="25.5">
      <c r="A272" s="24">
        <v>5</v>
      </c>
      <c r="B272" s="24" t="s">
        <v>12791</v>
      </c>
      <c r="C272" s="24" t="s">
        <v>9851</v>
      </c>
      <c r="D272" s="24" t="s">
        <v>374</v>
      </c>
      <c r="E272" s="268">
        <v>0.1</v>
      </c>
      <c r="F272" s="24" t="s">
        <v>12792</v>
      </c>
      <c r="G272" s="24" t="s">
        <v>12793</v>
      </c>
      <c r="H272" s="24" t="s">
        <v>12323</v>
      </c>
    </row>
    <row r="273" spans="1:8" ht="25.5">
      <c r="A273" s="24">
        <v>6</v>
      </c>
      <c r="B273" s="24" t="s">
        <v>22538</v>
      </c>
      <c r="C273" s="24" t="s">
        <v>9851</v>
      </c>
      <c r="D273" s="24" t="s">
        <v>374</v>
      </c>
      <c r="E273" s="268">
        <v>2.5499999999999998</v>
      </c>
      <c r="F273" s="329"/>
      <c r="G273" s="329"/>
      <c r="H273" s="24" t="s">
        <v>22537</v>
      </c>
    </row>
    <row r="274" spans="1:8">
      <c r="A274" s="331"/>
      <c r="B274" s="327" t="s">
        <v>12905</v>
      </c>
      <c r="C274" s="327">
        <v>6</v>
      </c>
      <c r="D274" s="327"/>
      <c r="E274" s="458">
        <f>SUM(E268:E273)</f>
        <v>31.450000000000003</v>
      </c>
      <c r="F274" s="327"/>
      <c r="G274" s="327"/>
      <c r="H274" s="327"/>
    </row>
    <row r="275" spans="1:8">
      <c r="A275" s="457"/>
      <c r="B275" s="326" t="s">
        <v>5733</v>
      </c>
      <c r="C275" s="326">
        <f>C274+C267+C261+C225</f>
        <v>98</v>
      </c>
      <c r="D275" s="326"/>
      <c r="E275" s="456">
        <f>E274+E267+E261+E225</f>
        <v>170.71499999999997</v>
      </c>
      <c r="F275" s="326"/>
      <c r="G275" s="326"/>
      <c r="H275" s="326"/>
    </row>
    <row r="276" spans="1:8" ht="38.25">
      <c r="A276" s="24">
        <v>1</v>
      </c>
      <c r="B276" s="24" t="s">
        <v>12794</v>
      </c>
      <c r="C276" s="24" t="s">
        <v>12906</v>
      </c>
      <c r="D276" s="24"/>
      <c r="E276" s="268">
        <v>4.76</v>
      </c>
      <c r="F276" s="24" t="s">
        <v>12795</v>
      </c>
      <c r="G276" s="24" t="s">
        <v>12796</v>
      </c>
      <c r="H276" s="24" t="s">
        <v>12797</v>
      </c>
    </row>
    <row r="277" spans="1:8" ht="25.5">
      <c r="A277" s="24">
        <v>2</v>
      </c>
      <c r="B277" s="24" t="s">
        <v>12798</v>
      </c>
      <c r="C277" s="24" t="s">
        <v>12906</v>
      </c>
      <c r="D277" s="24"/>
      <c r="E277" s="268">
        <v>11</v>
      </c>
      <c r="F277" s="24" t="s">
        <v>12799</v>
      </c>
      <c r="G277" s="24" t="s">
        <v>12800</v>
      </c>
      <c r="H277" s="24" t="s">
        <v>12783</v>
      </c>
    </row>
    <row r="278" spans="1:8" ht="38.25">
      <c r="A278" s="24">
        <v>3</v>
      </c>
      <c r="B278" s="24" t="s">
        <v>12801</v>
      </c>
      <c r="C278" s="24" t="s">
        <v>12906</v>
      </c>
      <c r="D278" s="24"/>
      <c r="E278" s="268">
        <v>1.2779</v>
      </c>
      <c r="F278" s="24" t="s">
        <v>12802</v>
      </c>
      <c r="G278" s="24" t="s">
        <v>12803</v>
      </c>
      <c r="H278" s="24" t="s">
        <v>12337</v>
      </c>
    </row>
    <row r="279" spans="1:8">
      <c r="A279" s="457"/>
      <c r="B279" s="326" t="s">
        <v>12907</v>
      </c>
      <c r="C279" s="326">
        <v>3</v>
      </c>
      <c r="D279" s="326"/>
      <c r="E279" s="456">
        <f>SUM(E276:E278)</f>
        <v>17.0379</v>
      </c>
      <c r="F279" s="326"/>
      <c r="G279" s="326"/>
      <c r="H279" s="326"/>
    </row>
    <row r="280" spans="1:8" ht="25.5">
      <c r="A280" s="24">
        <v>1</v>
      </c>
      <c r="B280" s="24" t="s">
        <v>12428</v>
      </c>
      <c r="C280" s="24" t="s">
        <v>467</v>
      </c>
      <c r="D280" s="24"/>
      <c r="E280" s="268">
        <v>22</v>
      </c>
      <c r="F280" s="24" t="s">
        <v>12804</v>
      </c>
      <c r="G280" s="24" t="s">
        <v>12638</v>
      </c>
      <c r="H280" s="24" t="s">
        <v>12805</v>
      </c>
    </row>
    <row r="281" spans="1:8" ht="25.5">
      <c r="A281" s="24">
        <v>2</v>
      </c>
      <c r="B281" s="24" t="s">
        <v>12806</v>
      </c>
      <c r="C281" s="24" t="s">
        <v>467</v>
      </c>
      <c r="D281" s="24"/>
      <c r="E281" s="268">
        <v>11.3</v>
      </c>
      <c r="F281" s="24" t="s">
        <v>12807</v>
      </c>
      <c r="G281" s="24" t="s">
        <v>12808</v>
      </c>
      <c r="H281" s="24" t="s">
        <v>12783</v>
      </c>
    </row>
    <row r="282" spans="1:8" ht="38.25">
      <c r="A282" s="24">
        <v>3</v>
      </c>
      <c r="B282" s="24" t="s">
        <v>12809</v>
      </c>
      <c r="C282" s="24" t="s">
        <v>467</v>
      </c>
      <c r="D282" s="24"/>
      <c r="E282" s="268">
        <v>5.3787000000000003</v>
      </c>
      <c r="F282" s="24" t="s">
        <v>12810</v>
      </c>
      <c r="G282" s="24" t="s">
        <v>12811</v>
      </c>
      <c r="H282" s="24" t="s">
        <v>12812</v>
      </c>
    </row>
    <row r="283" spans="1:8" ht="63.75">
      <c r="A283" s="24">
        <v>4</v>
      </c>
      <c r="B283" s="24" t="s">
        <v>12813</v>
      </c>
      <c r="C283" s="24" t="s">
        <v>467</v>
      </c>
      <c r="D283" s="24"/>
      <c r="E283" s="268">
        <v>34.581400000000002</v>
      </c>
      <c r="F283" s="24" t="s">
        <v>12814</v>
      </c>
      <c r="G283" s="24" t="s">
        <v>12815</v>
      </c>
      <c r="H283" s="24" t="s">
        <v>12816</v>
      </c>
    </row>
    <row r="284" spans="1:8" ht="38.25">
      <c r="A284" s="24">
        <v>5</v>
      </c>
      <c r="B284" s="24" t="s">
        <v>12817</v>
      </c>
      <c r="C284" s="24" t="s">
        <v>467</v>
      </c>
      <c r="D284" s="24"/>
      <c r="E284" s="268">
        <v>18.246400000000001</v>
      </c>
      <c r="F284" s="24" t="s">
        <v>12818</v>
      </c>
      <c r="G284" s="24" t="s">
        <v>12189</v>
      </c>
      <c r="H284" s="24" t="s">
        <v>12819</v>
      </c>
    </row>
    <row r="285" spans="1:8" ht="25.5">
      <c r="A285" s="24">
        <v>6</v>
      </c>
      <c r="B285" s="24" t="s">
        <v>12820</v>
      </c>
      <c r="C285" s="24" t="s">
        <v>467</v>
      </c>
      <c r="D285" s="24"/>
      <c r="E285" s="268">
        <v>43.4</v>
      </c>
      <c r="F285" s="24" t="s">
        <v>12821</v>
      </c>
      <c r="G285" s="24" t="s">
        <v>12822</v>
      </c>
      <c r="H285" s="24" t="s">
        <v>12537</v>
      </c>
    </row>
    <row r="286" spans="1:8" ht="25.5">
      <c r="A286" s="24">
        <v>7</v>
      </c>
      <c r="B286" s="24" t="s">
        <v>12823</v>
      </c>
      <c r="C286" s="24" t="s">
        <v>467</v>
      </c>
      <c r="D286" s="24"/>
      <c r="E286" s="268">
        <v>8</v>
      </c>
      <c r="F286" s="24" t="s">
        <v>12824</v>
      </c>
      <c r="G286" s="24" t="s">
        <v>12825</v>
      </c>
      <c r="H286" s="24" t="s">
        <v>12537</v>
      </c>
    </row>
    <row r="287" spans="1:8" ht="25.5">
      <c r="A287" s="24">
        <v>8</v>
      </c>
      <c r="B287" s="24" t="s">
        <v>12210</v>
      </c>
      <c r="C287" s="24" t="s">
        <v>467</v>
      </c>
      <c r="D287" s="24"/>
      <c r="E287" s="268">
        <v>22</v>
      </c>
      <c r="F287" s="24" t="s">
        <v>12826</v>
      </c>
      <c r="G287" s="24" t="s">
        <v>12827</v>
      </c>
      <c r="H287" s="24" t="s">
        <v>12537</v>
      </c>
    </row>
    <row r="288" spans="1:8" ht="25.5">
      <c r="A288" s="24">
        <v>9</v>
      </c>
      <c r="B288" s="24" t="s">
        <v>12828</v>
      </c>
      <c r="C288" s="24" t="s">
        <v>467</v>
      </c>
      <c r="D288" s="24"/>
      <c r="E288" s="268">
        <v>19.600000000000001</v>
      </c>
      <c r="F288" s="24" t="s">
        <v>12829</v>
      </c>
      <c r="G288" s="24" t="s">
        <v>12830</v>
      </c>
      <c r="H288" s="24" t="s">
        <v>12537</v>
      </c>
    </row>
    <row r="289" spans="1:8" ht="25.5">
      <c r="A289" s="24">
        <v>10</v>
      </c>
      <c r="B289" s="24" t="s">
        <v>12908</v>
      </c>
      <c r="C289" s="24" t="s">
        <v>467</v>
      </c>
      <c r="D289" s="24"/>
      <c r="E289" s="268">
        <v>11</v>
      </c>
      <c r="F289" s="24" t="s">
        <v>12831</v>
      </c>
      <c r="G289" s="24" t="s">
        <v>12832</v>
      </c>
      <c r="H289" s="24" t="s">
        <v>12537</v>
      </c>
    </row>
    <row r="290" spans="1:8" ht="25.5">
      <c r="A290" s="24">
        <v>11</v>
      </c>
      <c r="B290" s="24" t="s">
        <v>12833</v>
      </c>
      <c r="C290" s="24" t="s">
        <v>467</v>
      </c>
      <c r="D290" s="24"/>
      <c r="E290" s="268">
        <v>6</v>
      </c>
      <c r="F290" s="24" t="s">
        <v>12834</v>
      </c>
      <c r="G290" s="24" t="s">
        <v>12835</v>
      </c>
      <c r="H290" s="24" t="s">
        <v>12537</v>
      </c>
    </row>
    <row r="291" spans="1:8" ht="38.25">
      <c r="A291" s="24">
        <v>12</v>
      </c>
      <c r="B291" s="24" t="s">
        <v>12836</v>
      </c>
      <c r="C291" s="24" t="s">
        <v>467</v>
      </c>
      <c r="D291" s="24"/>
      <c r="E291" s="268">
        <v>12.6</v>
      </c>
      <c r="F291" s="24" t="s">
        <v>12837</v>
      </c>
      <c r="G291" s="24" t="s">
        <v>12838</v>
      </c>
      <c r="H291" s="24" t="s">
        <v>12537</v>
      </c>
    </row>
    <row r="292" spans="1:8" ht="51">
      <c r="A292" s="24">
        <v>13</v>
      </c>
      <c r="B292" s="24" t="s">
        <v>12839</v>
      </c>
      <c r="C292" s="24" t="s">
        <v>467</v>
      </c>
      <c r="D292" s="24"/>
      <c r="E292" s="268">
        <v>42.6</v>
      </c>
      <c r="F292" s="24" t="s">
        <v>12840</v>
      </c>
      <c r="G292" s="24" t="s">
        <v>12841</v>
      </c>
      <c r="H292" s="24" t="s">
        <v>12842</v>
      </c>
    </row>
    <row r="293" spans="1:8" ht="25.5">
      <c r="A293" s="24">
        <v>14</v>
      </c>
      <c r="B293" s="24" t="s">
        <v>12843</v>
      </c>
      <c r="C293" s="24" t="s">
        <v>467</v>
      </c>
      <c r="D293" s="24"/>
      <c r="E293" s="268">
        <v>5</v>
      </c>
      <c r="F293" s="24" t="s">
        <v>12844</v>
      </c>
      <c r="G293" s="24" t="s">
        <v>12845</v>
      </c>
      <c r="H293" s="24" t="s">
        <v>12555</v>
      </c>
    </row>
    <row r="294" spans="1:8" ht="25.5">
      <c r="A294" s="24">
        <v>15</v>
      </c>
      <c r="B294" s="24" t="s">
        <v>12846</v>
      </c>
      <c r="C294" s="24" t="s">
        <v>467</v>
      </c>
      <c r="D294" s="24"/>
      <c r="E294" s="268">
        <v>1.8</v>
      </c>
      <c r="F294" s="24" t="s">
        <v>12847</v>
      </c>
      <c r="G294" s="24" t="s">
        <v>12848</v>
      </c>
      <c r="H294" s="24" t="s">
        <v>12849</v>
      </c>
    </row>
    <row r="295" spans="1:8" ht="25.5">
      <c r="A295" s="24">
        <v>16</v>
      </c>
      <c r="B295" s="24" t="s">
        <v>12909</v>
      </c>
      <c r="C295" s="24" t="s">
        <v>467</v>
      </c>
      <c r="D295" s="24"/>
      <c r="E295" s="268">
        <v>3.9</v>
      </c>
      <c r="F295" s="24" t="s">
        <v>12850</v>
      </c>
      <c r="G295" s="24" t="s">
        <v>12384</v>
      </c>
      <c r="H295" s="24" t="s">
        <v>12851</v>
      </c>
    </row>
    <row r="296" spans="1:8" ht="38.25">
      <c r="A296" s="24">
        <v>17</v>
      </c>
      <c r="B296" s="24" t="s">
        <v>12852</v>
      </c>
      <c r="C296" s="24" t="s">
        <v>467</v>
      </c>
      <c r="D296" s="24"/>
      <c r="E296" s="268">
        <v>52.6</v>
      </c>
      <c r="F296" s="24" t="s">
        <v>12853</v>
      </c>
      <c r="G296" s="24" t="s">
        <v>12854</v>
      </c>
      <c r="H296" s="24" t="s">
        <v>12855</v>
      </c>
    </row>
    <row r="297" spans="1:8" ht="25.5">
      <c r="A297" s="24">
        <v>18</v>
      </c>
      <c r="B297" s="24" t="s">
        <v>12856</v>
      </c>
      <c r="C297" s="24" t="s">
        <v>467</v>
      </c>
      <c r="D297" s="24"/>
      <c r="E297" s="268">
        <v>4.0999999999999996</v>
      </c>
      <c r="F297" s="24" t="s">
        <v>12857</v>
      </c>
      <c r="G297" s="24" t="s">
        <v>12858</v>
      </c>
      <c r="H297" s="24" t="s">
        <v>12474</v>
      </c>
    </row>
    <row r="298" spans="1:8" ht="38.25">
      <c r="A298" s="24">
        <v>19</v>
      </c>
      <c r="B298" s="24" t="s">
        <v>12859</v>
      </c>
      <c r="C298" s="24" t="s">
        <v>467</v>
      </c>
      <c r="D298" s="24"/>
      <c r="E298" s="268">
        <v>14.9</v>
      </c>
      <c r="F298" s="24" t="s">
        <v>12860</v>
      </c>
      <c r="G298" s="24" t="s">
        <v>12209</v>
      </c>
      <c r="H298" s="24" t="s">
        <v>12474</v>
      </c>
    </row>
    <row r="299" spans="1:8" ht="25.5">
      <c r="A299" s="457"/>
      <c r="B299" s="326" t="s">
        <v>2144</v>
      </c>
      <c r="C299" s="326">
        <v>19</v>
      </c>
      <c r="D299" s="326"/>
      <c r="E299" s="456">
        <f>SUM(E280:E298)</f>
        <v>339.00650000000002</v>
      </c>
      <c r="F299" s="326"/>
      <c r="G299" s="326"/>
      <c r="H299" s="326"/>
    </row>
    <row r="300" spans="1:8" ht="38.25">
      <c r="A300" s="24">
        <v>1</v>
      </c>
      <c r="B300" s="24" t="s">
        <v>12861</v>
      </c>
      <c r="C300" s="24" t="s">
        <v>1077</v>
      </c>
      <c r="D300" s="24"/>
      <c r="E300" s="268">
        <v>3</v>
      </c>
      <c r="F300" s="24" t="s">
        <v>12862</v>
      </c>
      <c r="G300" s="24" t="s">
        <v>12863</v>
      </c>
      <c r="H300" s="24" t="s">
        <v>12864</v>
      </c>
    </row>
    <row r="301" spans="1:8" ht="25.5">
      <c r="A301" s="24">
        <v>2</v>
      </c>
      <c r="B301" s="24" t="s">
        <v>12865</v>
      </c>
      <c r="C301" s="24" t="s">
        <v>1077</v>
      </c>
      <c r="D301" s="24"/>
      <c r="E301" s="268">
        <v>1.04</v>
      </c>
      <c r="F301" s="24" t="s">
        <v>12866</v>
      </c>
      <c r="G301" s="24" t="s">
        <v>12554</v>
      </c>
      <c r="H301" s="24" t="s">
        <v>12867</v>
      </c>
    </row>
    <row r="302" spans="1:8" ht="25.5">
      <c r="A302" s="24">
        <v>3</v>
      </c>
      <c r="B302" s="24" t="s">
        <v>12868</v>
      </c>
      <c r="C302" s="24" t="s">
        <v>1077</v>
      </c>
      <c r="D302" s="24"/>
      <c r="E302" s="268">
        <v>1</v>
      </c>
      <c r="F302" s="24" t="s">
        <v>12869</v>
      </c>
      <c r="G302" s="24" t="s">
        <v>12174</v>
      </c>
      <c r="H302" s="24" t="s">
        <v>12261</v>
      </c>
    </row>
    <row r="303" spans="1:8" ht="25.5">
      <c r="A303" s="457"/>
      <c r="B303" s="326" t="s">
        <v>6928</v>
      </c>
      <c r="C303" s="456">
        <v>3</v>
      </c>
      <c r="D303" s="326"/>
      <c r="E303" s="456">
        <f>SUM(E300:E302)</f>
        <v>5.04</v>
      </c>
      <c r="F303" s="326"/>
      <c r="G303" s="326"/>
      <c r="H303" s="326"/>
    </row>
    <row r="304" spans="1:8" ht="25.5">
      <c r="A304" s="465"/>
      <c r="B304" s="329" t="s">
        <v>11261</v>
      </c>
      <c r="C304" s="460">
        <f>C303+C299+C279+C275+C172+C144+C45</f>
        <v>241</v>
      </c>
      <c r="D304" s="329"/>
      <c r="E304" s="460">
        <f>E303+E299+E279+E275+E172+E144+E45</f>
        <v>130146.8414</v>
      </c>
      <c r="F304" s="329"/>
      <c r="G304" s="329"/>
      <c r="H304" s="329"/>
    </row>
    <row r="305" spans="1:8" ht="15.75">
      <c r="A305" s="466"/>
      <c r="B305" s="467" t="s">
        <v>7865</v>
      </c>
      <c r="C305" s="468">
        <f>C304+C42</f>
        <v>260</v>
      </c>
      <c r="D305" s="467"/>
      <c r="E305" s="468">
        <f>E304+E42</f>
        <v>188780.00460000001</v>
      </c>
      <c r="F305" s="467"/>
      <c r="G305" s="467"/>
      <c r="H305" s="467"/>
    </row>
    <row r="306" spans="1:8">
      <c r="C306" s="28"/>
    </row>
    <row r="307" spans="1:8">
      <c r="C307" s="28"/>
    </row>
    <row r="308" spans="1:8">
      <c r="C308" s="28"/>
    </row>
    <row r="309" spans="1:8">
      <c r="C309" s="28"/>
    </row>
    <row r="310" spans="1:8">
      <c r="C310" s="28"/>
    </row>
    <row r="311" spans="1:8">
      <c r="C311" s="28"/>
    </row>
    <row r="312" spans="1:8">
      <c r="C312" s="28"/>
    </row>
    <row r="313" spans="1:8">
      <c r="C313" s="28"/>
    </row>
    <row r="314" spans="1:8">
      <c r="C314" s="28"/>
    </row>
    <row r="315" spans="1:8">
      <c r="C315" s="28"/>
    </row>
    <row r="316" spans="1:8">
      <c r="C316" s="28"/>
    </row>
    <row r="317" spans="1:8">
      <c r="C317" s="28"/>
    </row>
    <row r="318" spans="1:8">
      <c r="C318" s="28"/>
    </row>
    <row r="319" spans="1:8">
      <c r="C319" s="28"/>
    </row>
    <row r="320" spans="1:8">
      <c r="C320" s="28"/>
    </row>
    <row r="321" spans="3:3">
      <c r="C321" s="28"/>
    </row>
    <row r="322" spans="3:3">
      <c r="C322" s="28"/>
    </row>
    <row r="323" spans="3:3">
      <c r="C323" s="28"/>
    </row>
    <row r="324" spans="3:3">
      <c r="C324" s="28"/>
    </row>
    <row r="325" spans="3:3">
      <c r="C325" s="28"/>
    </row>
    <row r="326" spans="3:3">
      <c r="C326" s="28"/>
    </row>
    <row r="327" spans="3:3">
      <c r="C327" s="28"/>
    </row>
    <row r="328" spans="3:3">
      <c r="C328" s="28"/>
    </row>
    <row r="329" spans="3:3">
      <c r="C329" s="28"/>
    </row>
  </sheetData>
  <mergeCells count="4">
    <mergeCell ref="A1:H1"/>
    <mergeCell ref="A2:H2"/>
    <mergeCell ref="A8:H8"/>
    <mergeCell ref="A43:H43"/>
  </mergeCell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33"/>
  <sheetViews>
    <sheetView topLeftCell="B1" zoomScaleNormal="100" workbookViewId="0">
      <selection activeCell="A33" sqref="A33:H33"/>
    </sheetView>
  </sheetViews>
  <sheetFormatPr defaultRowHeight="12.75"/>
  <cols>
    <col min="1" max="1" width="5.7109375" style="12" bestFit="1" customWidth="1"/>
    <col min="2" max="2" width="40" style="12" customWidth="1"/>
    <col min="3" max="3" width="22.28515625" style="12" customWidth="1"/>
    <col min="4" max="4" width="14.28515625" style="12" customWidth="1"/>
    <col min="5" max="5" width="15" style="272" customWidth="1"/>
    <col min="6" max="6" width="36.140625" style="12" customWidth="1"/>
    <col min="7" max="7" width="30.7109375" style="12" customWidth="1"/>
    <col min="8" max="8" width="28.28515625" style="12" customWidth="1"/>
    <col min="9" max="16384" width="9.140625" style="12"/>
  </cols>
  <sheetData>
    <row r="1" spans="1:8">
      <c r="A1" s="352" t="s">
        <v>22075</v>
      </c>
      <c r="B1" s="352"/>
      <c r="C1" s="352"/>
      <c r="D1" s="352"/>
      <c r="E1" s="352"/>
      <c r="F1" s="352"/>
      <c r="G1" s="352"/>
      <c r="H1" s="352"/>
    </row>
    <row r="2" spans="1:8">
      <c r="A2" s="353" t="s">
        <v>9</v>
      </c>
      <c r="B2" s="353"/>
      <c r="C2" s="353"/>
      <c r="D2" s="353"/>
      <c r="E2" s="353"/>
      <c r="F2" s="353"/>
      <c r="G2" s="353"/>
      <c r="H2" s="353"/>
    </row>
    <row r="3" spans="1:8" ht="13.5" thickBot="1">
      <c r="A3" s="13"/>
      <c r="B3" s="13"/>
      <c r="C3" s="13"/>
      <c r="D3" s="13"/>
      <c r="E3" s="269"/>
      <c r="F3" s="13"/>
      <c r="G3" s="211"/>
      <c r="H3" s="211"/>
    </row>
    <row r="4" spans="1:8" ht="63.75">
      <c r="A4" s="21" t="s">
        <v>3</v>
      </c>
      <c r="B4" s="21" t="s">
        <v>4</v>
      </c>
      <c r="C4" s="21" t="s">
        <v>5</v>
      </c>
      <c r="D4" s="309" t="s">
        <v>0</v>
      </c>
      <c r="E4" s="309" t="s">
        <v>1</v>
      </c>
      <c r="F4" s="22" t="s">
        <v>6</v>
      </c>
      <c r="G4" s="212" t="s">
        <v>7</v>
      </c>
      <c r="H4" s="212" t="s">
        <v>8</v>
      </c>
    </row>
    <row r="5" spans="1:8">
      <c r="A5" s="15"/>
      <c r="B5" s="16"/>
      <c r="C5" s="16"/>
      <c r="D5" s="310"/>
      <c r="E5" s="310"/>
      <c r="F5" s="17"/>
      <c r="G5" s="213"/>
      <c r="H5" s="213"/>
    </row>
    <row r="6" spans="1:8" ht="13.5" thickBot="1">
      <c r="A6" s="18"/>
      <c r="B6" s="19"/>
      <c r="C6" s="19"/>
      <c r="D6" s="311"/>
      <c r="E6" s="311"/>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395.25">
      <c r="A9" s="24">
        <v>1</v>
      </c>
      <c r="B9" s="24" t="s">
        <v>12075</v>
      </c>
      <c r="C9" s="24" t="s">
        <v>361</v>
      </c>
      <c r="D9" s="221" t="s">
        <v>362</v>
      </c>
      <c r="E9" s="268">
        <v>24295</v>
      </c>
      <c r="F9" s="24" t="s">
        <v>12076</v>
      </c>
      <c r="G9" s="24" t="s">
        <v>12106</v>
      </c>
      <c r="H9" s="24" t="s">
        <v>12107</v>
      </c>
    </row>
    <row r="10" spans="1:8" ht="204">
      <c r="A10" s="24">
        <v>2</v>
      </c>
      <c r="B10" s="24" t="s">
        <v>12077</v>
      </c>
      <c r="C10" s="24" t="s">
        <v>361</v>
      </c>
      <c r="D10" s="221" t="s">
        <v>362</v>
      </c>
      <c r="E10" s="268">
        <v>1340</v>
      </c>
      <c r="F10" s="24" t="s">
        <v>12078</v>
      </c>
      <c r="G10" s="24" t="s">
        <v>12079</v>
      </c>
      <c r="H10" s="24" t="s">
        <v>12108</v>
      </c>
    </row>
    <row r="11" spans="1:8" ht="216.75">
      <c r="A11" s="24">
        <v>3</v>
      </c>
      <c r="B11" s="24" t="s">
        <v>12080</v>
      </c>
      <c r="C11" s="24" t="s">
        <v>361</v>
      </c>
      <c r="D11" s="221" t="s">
        <v>362</v>
      </c>
      <c r="E11" s="268">
        <v>31.7</v>
      </c>
      <c r="F11" s="24" t="s">
        <v>12081</v>
      </c>
      <c r="G11" s="24" t="s">
        <v>12082</v>
      </c>
      <c r="H11" s="24" t="s">
        <v>12083</v>
      </c>
    </row>
    <row r="12" spans="1:8">
      <c r="A12" s="327"/>
      <c r="B12" s="327" t="s">
        <v>363</v>
      </c>
      <c r="C12" s="327">
        <v>3</v>
      </c>
      <c r="D12" s="331"/>
      <c r="E12" s="458">
        <f>SUM(E9:E11)</f>
        <v>25666.7</v>
      </c>
      <c r="F12" s="327"/>
      <c r="G12" s="327"/>
      <c r="H12" s="327"/>
    </row>
    <row r="13" spans="1:8" ht="216.75">
      <c r="A13" s="24">
        <v>1</v>
      </c>
      <c r="B13" s="24" t="s">
        <v>12084</v>
      </c>
      <c r="C13" s="24" t="s">
        <v>361</v>
      </c>
      <c r="D13" s="221" t="s">
        <v>446</v>
      </c>
      <c r="E13" s="268">
        <v>23.2</v>
      </c>
      <c r="F13" s="24" t="s">
        <v>12085</v>
      </c>
      <c r="G13" s="24" t="s">
        <v>12086</v>
      </c>
      <c r="H13" s="24" t="s">
        <v>12109</v>
      </c>
    </row>
    <row r="14" spans="1:8">
      <c r="A14" s="327"/>
      <c r="B14" s="327" t="s">
        <v>449</v>
      </c>
      <c r="C14" s="327">
        <v>1</v>
      </c>
      <c r="D14" s="331"/>
      <c r="E14" s="458">
        <f>SUM(E13)</f>
        <v>23.2</v>
      </c>
      <c r="F14" s="327"/>
      <c r="G14" s="327"/>
      <c r="H14" s="327"/>
    </row>
    <row r="15" spans="1:8" ht="25.5">
      <c r="A15" s="326"/>
      <c r="B15" s="326" t="s">
        <v>464</v>
      </c>
      <c r="C15" s="326">
        <f>C14+C12</f>
        <v>4</v>
      </c>
      <c r="D15" s="326"/>
      <c r="E15" s="456">
        <f>E14+E12</f>
        <v>25689.9</v>
      </c>
      <c r="F15" s="326"/>
      <c r="G15" s="326"/>
      <c r="H15" s="326"/>
    </row>
    <row r="16" spans="1:8" ht="25.5">
      <c r="A16" s="329"/>
      <c r="B16" s="329" t="s">
        <v>388</v>
      </c>
      <c r="C16" s="329">
        <f>SUM(C15)</f>
        <v>4</v>
      </c>
      <c r="D16" s="329"/>
      <c r="E16" s="460">
        <f>SUM(E15)</f>
        <v>25689.9</v>
      </c>
      <c r="F16" s="329"/>
      <c r="G16" s="329"/>
      <c r="H16" s="329"/>
    </row>
    <row r="17" spans="1:8">
      <c r="A17" s="369" t="s">
        <v>3782</v>
      </c>
      <c r="B17" s="369"/>
      <c r="C17" s="369"/>
      <c r="D17" s="369"/>
      <c r="E17" s="369"/>
      <c r="F17" s="369"/>
      <c r="G17" s="369"/>
      <c r="H17" s="369"/>
    </row>
    <row r="18" spans="1:8" ht="114.75">
      <c r="A18" s="24">
        <v>1</v>
      </c>
      <c r="B18" s="24" t="s">
        <v>22522</v>
      </c>
      <c r="C18" s="24" t="s">
        <v>491</v>
      </c>
      <c r="D18" s="330"/>
      <c r="E18" s="268">
        <v>83.9</v>
      </c>
      <c r="F18" s="24" t="s">
        <v>22523</v>
      </c>
      <c r="G18" s="24" t="s">
        <v>22524</v>
      </c>
      <c r="H18" s="24" t="s">
        <v>22525</v>
      </c>
    </row>
    <row r="19" spans="1:8">
      <c r="A19" s="589"/>
      <c r="B19" s="326" t="s">
        <v>390</v>
      </c>
      <c r="C19" s="326">
        <v>1</v>
      </c>
      <c r="D19" s="589"/>
      <c r="E19" s="456">
        <f>SUM(E18)</f>
        <v>83.9</v>
      </c>
      <c r="F19" s="589"/>
      <c r="G19" s="589"/>
      <c r="H19" s="589"/>
    </row>
    <row r="20" spans="1:8" ht="318.75">
      <c r="A20" s="24">
        <v>1</v>
      </c>
      <c r="B20" s="24" t="s">
        <v>12111</v>
      </c>
      <c r="C20" s="24" t="s">
        <v>9851</v>
      </c>
      <c r="D20" s="24" t="s">
        <v>12110</v>
      </c>
      <c r="E20" s="268">
        <v>128.58439999999999</v>
      </c>
      <c r="F20" s="24" t="s">
        <v>12088</v>
      </c>
      <c r="G20" s="24" t="s">
        <v>12089</v>
      </c>
      <c r="H20" s="24" t="s">
        <v>12112</v>
      </c>
    </row>
    <row r="21" spans="1:8" ht="409.5">
      <c r="A21" s="24">
        <v>2</v>
      </c>
      <c r="B21" s="24" t="s">
        <v>12118</v>
      </c>
      <c r="C21" s="24" t="s">
        <v>9851</v>
      </c>
      <c r="D21" s="24" t="s">
        <v>12110</v>
      </c>
      <c r="E21" s="268">
        <v>60.6616</v>
      </c>
      <c r="F21" s="24" t="s">
        <v>12090</v>
      </c>
      <c r="G21" s="24" t="s">
        <v>12091</v>
      </c>
      <c r="H21" s="24" t="s">
        <v>12113</v>
      </c>
    </row>
    <row r="22" spans="1:8" ht="178.5">
      <c r="A22" s="24">
        <v>3</v>
      </c>
      <c r="B22" s="24" t="s">
        <v>12095</v>
      </c>
      <c r="C22" s="24" t="s">
        <v>9851</v>
      </c>
      <c r="D22" s="24" t="s">
        <v>12110</v>
      </c>
      <c r="E22" s="268">
        <v>179.43029999999999</v>
      </c>
      <c r="F22" s="24" t="s">
        <v>12096</v>
      </c>
      <c r="G22" s="24" t="s">
        <v>12094</v>
      </c>
      <c r="H22" s="24" t="s">
        <v>12115</v>
      </c>
    </row>
    <row r="23" spans="1:8" ht="178.5">
      <c r="A23" s="24">
        <v>4</v>
      </c>
      <c r="B23" s="24" t="s">
        <v>12099</v>
      </c>
      <c r="C23" s="24" t="s">
        <v>12087</v>
      </c>
      <c r="D23" s="6"/>
      <c r="E23" s="268">
        <v>62.283099999999997</v>
      </c>
      <c r="F23" s="24" t="s">
        <v>12100</v>
      </c>
      <c r="G23" s="24" t="s">
        <v>12101</v>
      </c>
      <c r="H23" s="24" t="s">
        <v>12117</v>
      </c>
    </row>
    <row r="24" spans="1:8">
      <c r="A24" s="327"/>
      <c r="B24" s="327" t="s">
        <v>379</v>
      </c>
      <c r="C24" s="327">
        <v>4</v>
      </c>
      <c r="D24" s="327"/>
      <c r="E24" s="458">
        <f>SUM(E20:E23)</f>
        <v>430.95939999999996</v>
      </c>
      <c r="F24" s="327"/>
      <c r="G24" s="327"/>
      <c r="H24" s="327"/>
    </row>
    <row r="25" spans="1:8" ht="344.25">
      <c r="A25" s="24">
        <v>3</v>
      </c>
      <c r="B25" s="24" t="s">
        <v>12092</v>
      </c>
      <c r="C25" s="24" t="s">
        <v>9851</v>
      </c>
      <c r="D25" s="24" t="s">
        <v>376</v>
      </c>
      <c r="E25" s="268">
        <v>11.92</v>
      </c>
      <c r="F25" s="24" t="s">
        <v>12093</v>
      </c>
      <c r="G25" s="24" t="s">
        <v>12094</v>
      </c>
      <c r="H25" s="24" t="s">
        <v>12114</v>
      </c>
    </row>
    <row r="26" spans="1:8">
      <c r="A26" s="331"/>
      <c r="B26" s="327" t="s">
        <v>377</v>
      </c>
      <c r="C26" s="331">
        <v>1</v>
      </c>
      <c r="D26" s="331"/>
      <c r="E26" s="579">
        <f>SUM(E25)</f>
        <v>11.92</v>
      </c>
      <c r="F26" s="331"/>
      <c r="G26" s="331"/>
      <c r="H26" s="331"/>
    </row>
    <row r="27" spans="1:8" ht="191.25">
      <c r="A27" s="24">
        <v>5</v>
      </c>
      <c r="B27" s="24" t="s">
        <v>12097</v>
      </c>
      <c r="C27" s="24" t="s">
        <v>9851</v>
      </c>
      <c r="D27" s="24" t="s">
        <v>12119</v>
      </c>
      <c r="E27" s="268">
        <v>5.8982000000000001</v>
      </c>
      <c r="F27" s="24" t="s">
        <v>12098</v>
      </c>
      <c r="G27" s="24" t="s">
        <v>12094</v>
      </c>
      <c r="H27" s="24" t="s">
        <v>12116</v>
      </c>
    </row>
    <row r="28" spans="1:8">
      <c r="A28" s="331"/>
      <c r="B28" s="327" t="s">
        <v>375</v>
      </c>
      <c r="C28" s="331">
        <v>1</v>
      </c>
      <c r="D28" s="331"/>
      <c r="E28" s="579">
        <f>SUM(E27)</f>
        <v>5.8982000000000001</v>
      </c>
      <c r="F28" s="331"/>
      <c r="G28" s="331"/>
      <c r="H28" s="331"/>
    </row>
    <row r="29" spans="1:8">
      <c r="A29" s="326"/>
      <c r="B29" s="326" t="s">
        <v>2142</v>
      </c>
      <c r="C29" s="326">
        <f>C28+C26+C24</f>
        <v>6</v>
      </c>
      <c r="D29" s="326"/>
      <c r="E29" s="456">
        <f>E28+E26+E24</f>
        <v>448.77759999999995</v>
      </c>
      <c r="F29" s="326"/>
      <c r="G29" s="326"/>
      <c r="H29" s="326"/>
    </row>
    <row r="30" spans="1:8" ht="191.25">
      <c r="A30" s="24">
        <v>1</v>
      </c>
      <c r="B30" s="24" t="s">
        <v>12102</v>
      </c>
      <c r="C30" s="24" t="s">
        <v>2143</v>
      </c>
      <c r="D30" s="6"/>
      <c r="E30" s="268">
        <v>18.438700000000001</v>
      </c>
      <c r="F30" s="24" t="s">
        <v>12103</v>
      </c>
      <c r="G30" s="24" t="s">
        <v>12104</v>
      </c>
      <c r="H30" s="24" t="s">
        <v>12105</v>
      </c>
    </row>
    <row r="31" spans="1:8">
      <c r="A31" s="457"/>
      <c r="B31" s="457" t="s">
        <v>395</v>
      </c>
      <c r="C31" s="457">
        <v>1</v>
      </c>
      <c r="D31" s="457"/>
      <c r="E31" s="514">
        <f>SUM(E30)</f>
        <v>18.438700000000001</v>
      </c>
      <c r="F31" s="457"/>
      <c r="G31" s="457"/>
      <c r="H31" s="457"/>
    </row>
    <row r="32" spans="1:8" ht="25.5">
      <c r="A32" s="465"/>
      <c r="B32" s="329" t="s">
        <v>3019</v>
      </c>
      <c r="C32" s="465">
        <f>C31+C29+C19</f>
        <v>8</v>
      </c>
      <c r="D32" s="465"/>
      <c r="E32" s="515">
        <f>E31+E29+E19</f>
        <v>551.11629999999991</v>
      </c>
      <c r="F32" s="465"/>
      <c r="G32" s="465"/>
      <c r="H32" s="465"/>
    </row>
    <row r="33" spans="1:8" ht="18.75">
      <c r="A33" s="590"/>
      <c r="B33" s="590" t="s">
        <v>397</v>
      </c>
      <c r="C33" s="590">
        <f>C32+C16</f>
        <v>12</v>
      </c>
      <c r="D33" s="590"/>
      <c r="E33" s="591">
        <f>E32+E16</f>
        <v>26241.016300000003</v>
      </c>
      <c r="F33" s="590"/>
      <c r="G33" s="590"/>
      <c r="H33" s="590"/>
    </row>
  </sheetData>
  <mergeCells count="4">
    <mergeCell ref="A1:H1"/>
    <mergeCell ref="A2:H2"/>
    <mergeCell ref="A8:H8"/>
    <mergeCell ref="A17:H17"/>
  </mergeCells>
  <pageMargins left="0.7" right="0.7" top="0.75" bottom="0.75" header="0.3" footer="0.3"/>
  <pageSetup paperSize="9" orientation="portrait" r:id="rId1"/>
  <ignoredErrors>
    <ignoredError sqref="E15" formula="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AT647"/>
  <sheetViews>
    <sheetView zoomScale="90" zoomScaleNormal="90" workbookViewId="0">
      <selection activeCell="A612" sqref="A612"/>
    </sheetView>
  </sheetViews>
  <sheetFormatPr defaultRowHeight="12.75"/>
  <cols>
    <col min="1" max="1" width="5.7109375" style="12" bestFit="1" customWidth="1"/>
    <col min="2" max="2" width="40" style="12" customWidth="1"/>
    <col min="3" max="3" width="26.5703125" style="12" customWidth="1"/>
    <col min="4" max="4" width="29.7109375" style="12" customWidth="1"/>
    <col min="5" max="5" width="17.140625" style="12" customWidth="1"/>
    <col min="6" max="6" width="33.28515625" style="12" customWidth="1"/>
    <col min="7" max="7" width="26" style="12" customWidth="1"/>
    <col min="8" max="8" width="26.140625" style="12" customWidth="1"/>
    <col min="9" max="16384" width="9.140625" style="12"/>
  </cols>
  <sheetData>
    <row r="1" spans="1:8">
      <c r="A1" s="352" t="s">
        <v>15377</v>
      </c>
      <c r="B1" s="352"/>
      <c r="C1" s="352"/>
      <c r="D1" s="352"/>
      <c r="E1" s="352"/>
      <c r="F1" s="352"/>
      <c r="G1" s="352"/>
      <c r="H1" s="352"/>
    </row>
    <row r="2" spans="1:8">
      <c r="A2" s="353" t="s">
        <v>9</v>
      </c>
      <c r="B2" s="353"/>
      <c r="C2" s="353"/>
      <c r="D2" s="353"/>
      <c r="E2" s="353"/>
      <c r="F2" s="353"/>
      <c r="G2" s="353"/>
      <c r="H2" s="353"/>
    </row>
    <row r="3" spans="1:8" ht="13.5" thickBot="1">
      <c r="A3" s="13"/>
      <c r="B3" s="13"/>
      <c r="C3" s="13"/>
      <c r="D3" s="13"/>
      <c r="E3" s="13"/>
      <c r="F3" s="13"/>
      <c r="G3" s="211"/>
      <c r="H3" s="211"/>
    </row>
    <row r="4" spans="1:8" ht="63.75">
      <c r="A4" s="21" t="s">
        <v>3</v>
      </c>
      <c r="B4" s="21" t="s">
        <v>4</v>
      </c>
      <c r="C4" s="21" t="s">
        <v>5</v>
      </c>
      <c r="D4" s="21" t="s">
        <v>0</v>
      </c>
      <c r="E4" s="21" t="s">
        <v>1</v>
      </c>
      <c r="F4" s="22" t="s">
        <v>6</v>
      </c>
      <c r="G4" s="212" t="s">
        <v>7</v>
      </c>
      <c r="H4" s="212" t="s">
        <v>8</v>
      </c>
    </row>
    <row r="5" spans="1:8">
      <c r="A5" s="15"/>
      <c r="B5" s="16"/>
      <c r="C5" s="16"/>
      <c r="D5" s="16"/>
      <c r="E5" s="16"/>
      <c r="F5" s="17"/>
      <c r="G5" s="213"/>
      <c r="H5" s="213"/>
    </row>
    <row r="6" spans="1:8" ht="13.5" thickBot="1">
      <c r="A6" s="18"/>
      <c r="B6" s="19"/>
      <c r="C6" s="19"/>
      <c r="D6" s="19"/>
      <c r="E6" s="19"/>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89.25">
      <c r="A9" s="7">
        <v>1</v>
      </c>
      <c r="B9" s="4" t="s">
        <v>12910</v>
      </c>
      <c r="C9" s="224" t="s">
        <v>10</v>
      </c>
      <c r="D9" s="6"/>
      <c r="E9" s="8">
        <v>9516.7000000000007</v>
      </c>
      <c r="F9" s="4" t="s">
        <v>12911</v>
      </c>
      <c r="G9" s="4" t="s">
        <v>12912</v>
      </c>
      <c r="H9" s="4" t="s">
        <v>22533</v>
      </c>
    </row>
    <row r="10" spans="1:8">
      <c r="A10" s="592"/>
      <c r="B10" s="593" t="s">
        <v>14660</v>
      </c>
      <c r="C10" s="594">
        <v>1</v>
      </c>
      <c r="D10" s="457"/>
      <c r="E10" s="595">
        <f>SUM(E9)</f>
        <v>9516.7000000000007</v>
      </c>
      <c r="F10" s="594"/>
      <c r="G10" s="594"/>
      <c r="H10" s="594"/>
    </row>
    <row r="11" spans="1:8" ht="102">
      <c r="A11" s="7">
        <v>1</v>
      </c>
      <c r="B11" s="4" t="s">
        <v>12913</v>
      </c>
      <c r="C11" s="224" t="s">
        <v>360</v>
      </c>
      <c r="D11" s="6"/>
      <c r="E11" s="225">
        <v>6951.2</v>
      </c>
      <c r="F11" s="4" t="s">
        <v>12914</v>
      </c>
      <c r="G11" s="4" t="s">
        <v>12915</v>
      </c>
      <c r="H11" s="4" t="s">
        <v>12916</v>
      </c>
    </row>
    <row r="12" spans="1:8" ht="409.5">
      <c r="A12" s="7">
        <v>2</v>
      </c>
      <c r="B12" s="4" t="s">
        <v>12917</v>
      </c>
      <c r="C12" s="224" t="s">
        <v>360</v>
      </c>
      <c r="D12" s="6"/>
      <c r="E12" s="225">
        <v>10829.18</v>
      </c>
      <c r="F12" s="4" t="s">
        <v>12918</v>
      </c>
      <c r="G12" s="4" t="s">
        <v>12919</v>
      </c>
      <c r="H12" s="4" t="s">
        <v>12920</v>
      </c>
    </row>
    <row r="13" spans="1:8" s="187" customFormat="1">
      <c r="A13" s="592"/>
      <c r="B13" s="602" t="s">
        <v>384</v>
      </c>
      <c r="C13" s="594">
        <v>2</v>
      </c>
      <c r="D13" s="523"/>
      <c r="E13" s="595">
        <f>SUM(E11:E12)</f>
        <v>17780.38</v>
      </c>
      <c r="F13" s="594"/>
      <c r="G13" s="594"/>
      <c r="H13" s="594"/>
    </row>
    <row r="14" spans="1:8" ht="204">
      <c r="A14" s="7">
        <v>1</v>
      </c>
      <c r="B14" s="4" t="s">
        <v>12921</v>
      </c>
      <c r="C14" s="7" t="s">
        <v>361</v>
      </c>
      <c r="D14" s="7" t="s">
        <v>362</v>
      </c>
      <c r="E14" s="8">
        <v>818</v>
      </c>
      <c r="F14" s="4" t="s">
        <v>12922</v>
      </c>
      <c r="G14" s="4" t="s">
        <v>12923</v>
      </c>
      <c r="H14" s="4" t="s">
        <v>12924</v>
      </c>
    </row>
    <row r="15" spans="1:8">
      <c r="A15" s="596"/>
      <c r="B15" s="597" t="s">
        <v>363</v>
      </c>
      <c r="C15" s="598">
        <v>1</v>
      </c>
      <c r="D15" s="331"/>
      <c r="E15" s="599">
        <f>SUM(E14)</f>
        <v>818</v>
      </c>
      <c r="F15" s="598"/>
      <c r="G15" s="598"/>
      <c r="H15" s="598"/>
    </row>
    <row r="16" spans="1:8" ht="76.5">
      <c r="A16" s="7">
        <v>1</v>
      </c>
      <c r="B16" s="4" t="s">
        <v>12925</v>
      </c>
      <c r="C16" s="7" t="s">
        <v>361</v>
      </c>
      <c r="D16" s="7" t="s">
        <v>391</v>
      </c>
      <c r="E16" s="8">
        <v>1856</v>
      </c>
      <c r="F16" s="4" t="s">
        <v>12926</v>
      </c>
      <c r="G16" s="4" t="s">
        <v>12927</v>
      </c>
      <c r="H16" s="4" t="s">
        <v>12928</v>
      </c>
    </row>
    <row r="17" spans="1:46" ht="51">
      <c r="A17" s="7">
        <v>2</v>
      </c>
      <c r="B17" s="4" t="s">
        <v>12929</v>
      </c>
      <c r="C17" s="7" t="s">
        <v>361</v>
      </c>
      <c r="D17" s="7" t="s">
        <v>391</v>
      </c>
      <c r="E17" s="8">
        <v>3864</v>
      </c>
      <c r="F17" s="4" t="s">
        <v>12930</v>
      </c>
      <c r="G17" s="4" t="s">
        <v>12931</v>
      </c>
      <c r="H17" s="4" t="s">
        <v>12932</v>
      </c>
    </row>
    <row r="18" spans="1:46">
      <c r="A18" s="596"/>
      <c r="B18" s="600" t="s">
        <v>392</v>
      </c>
      <c r="C18" s="598">
        <v>2</v>
      </c>
      <c r="D18" s="331"/>
      <c r="E18" s="599">
        <f>SUM(E16:E17)</f>
        <v>5720</v>
      </c>
      <c r="F18" s="598"/>
      <c r="G18" s="598"/>
      <c r="H18" s="598"/>
    </row>
    <row r="19" spans="1:46" ht="89.25">
      <c r="A19" s="7">
        <v>1</v>
      </c>
      <c r="B19" s="4" t="s">
        <v>12933</v>
      </c>
      <c r="C19" s="7" t="s">
        <v>361</v>
      </c>
      <c r="D19" s="7" t="s">
        <v>366</v>
      </c>
      <c r="E19" s="8">
        <v>155</v>
      </c>
      <c r="F19" s="4" t="s">
        <v>12934</v>
      </c>
      <c r="G19" s="4" t="s">
        <v>12935</v>
      </c>
      <c r="H19" s="4" t="s">
        <v>12928</v>
      </c>
    </row>
    <row r="20" spans="1:46" ht="76.5">
      <c r="A20" s="7">
        <v>2</v>
      </c>
      <c r="B20" s="4" t="s">
        <v>12936</v>
      </c>
      <c r="C20" s="7" t="s">
        <v>361</v>
      </c>
      <c r="D20" s="7" t="s">
        <v>366</v>
      </c>
      <c r="E20" s="8">
        <v>162</v>
      </c>
      <c r="F20" s="9" t="s">
        <v>12937</v>
      </c>
      <c r="G20" s="4" t="s">
        <v>12938</v>
      </c>
      <c r="H20" s="4" t="s">
        <v>12928</v>
      </c>
    </row>
    <row r="21" spans="1:46" ht="76.5">
      <c r="A21" s="7">
        <v>3</v>
      </c>
      <c r="B21" s="4" t="s">
        <v>12939</v>
      </c>
      <c r="C21" s="7" t="s">
        <v>361</v>
      </c>
      <c r="D21" s="7" t="s">
        <v>366</v>
      </c>
      <c r="E21" s="8">
        <v>2103</v>
      </c>
      <c r="F21" s="4" t="s">
        <v>12940</v>
      </c>
      <c r="G21" s="4" t="s">
        <v>12941</v>
      </c>
      <c r="H21" s="4" t="s">
        <v>12942</v>
      </c>
    </row>
    <row r="22" spans="1:46" ht="38.25">
      <c r="A22" s="226">
        <v>4</v>
      </c>
      <c r="B22" s="4" t="s">
        <v>12943</v>
      </c>
      <c r="C22" s="7" t="s">
        <v>361</v>
      </c>
      <c r="D22" s="7" t="s">
        <v>366</v>
      </c>
      <c r="E22" s="8">
        <v>695</v>
      </c>
      <c r="F22" s="4" t="s">
        <v>12944</v>
      </c>
      <c r="G22" s="4" t="s">
        <v>12945</v>
      </c>
      <c r="H22" s="4" t="s">
        <v>12946</v>
      </c>
    </row>
    <row r="23" spans="1:46" ht="51">
      <c r="A23" s="7">
        <v>5</v>
      </c>
      <c r="B23" s="4" t="s">
        <v>12947</v>
      </c>
      <c r="C23" s="7" t="s">
        <v>361</v>
      </c>
      <c r="D23" s="7" t="s">
        <v>366</v>
      </c>
      <c r="E23" s="8">
        <v>151</v>
      </c>
      <c r="F23" s="4" t="s">
        <v>12948</v>
      </c>
      <c r="G23" s="4" t="s">
        <v>12931</v>
      </c>
      <c r="H23" s="4" t="s">
        <v>12942</v>
      </c>
    </row>
    <row r="24" spans="1:46" ht="38.25">
      <c r="A24" s="7">
        <v>6</v>
      </c>
      <c r="B24" s="4" t="s">
        <v>12949</v>
      </c>
      <c r="C24" s="7" t="s">
        <v>361</v>
      </c>
      <c r="D24" s="7" t="s">
        <v>366</v>
      </c>
      <c r="E24" s="8">
        <v>105</v>
      </c>
      <c r="F24" s="4" t="s">
        <v>12950</v>
      </c>
      <c r="G24" s="4" t="s">
        <v>12951</v>
      </c>
      <c r="H24" s="4" t="s">
        <v>12946</v>
      </c>
    </row>
    <row r="25" spans="1:46" ht="76.5">
      <c r="A25" s="7">
        <v>7</v>
      </c>
      <c r="B25" s="4" t="s">
        <v>12952</v>
      </c>
      <c r="C25" s="7" t="s">
        <v>361</v>
      </c>
      <c r="D25" s="7" t="s">
        <v>366</v>
      </c>
      <c r="E25" s="8">
        <v>60</v>
      </c>
      <c r="F25" s="4" t="s">
        <v>12953</v>
      </c>
      <c r="G25" s="4" t="s">
        <v>12954</v>
      </c>
      <c r="H25" s="4" t="s">
        <v>12942</v>
      </c>
    </row>
    <row r="26" spans="1:46" ht="51">
      <c r="A26" s="7">
        <v>8</v>
      </c>
      <c r="B26" s="4" t="s">
        <v>12955</v>
      </c>
      <c r="C26" s="7" t="s">
        <v>361</v>
      </c>
      <c r="D26" s="7" t="s">
        <v>366</v>
      </c>
      <c r="E26" s="8">
        <v>56</v>
      </c>
      <c r="F26" s="9" t="s">
        <v>12956</v>
      </c>
      <c r="G26" s="4" t="s">
        <v>12957</v>
      </c>
      <c r="H26" s="4" t="s">
        <v>12932</v>
      </c>
    </row>
    <row r="27" spans="1:46">
      <c r="A27" s="596"/>
      <c r="B27" s="600" t="s">
        <v>14661</v>
      </c>
      <c r="C27" s="331">
        <v>8</v>
      </c>
      <c r="D27" s="598"/>
      <c r="E27" s="599">
        <f>SUM(E19:E26)</f>
        <v>3487</v>
      </c>
      <c r="F27" s="598"/>
      <c r="G27" s="598"/>
      <c r="H27" s="598"/>
    </row>
    <row r="28" spans="1:46" ht="204">
      <c r="A28" s="7">
        <v>1</v>
      </c>
      <c r="B28" s="4" t="s">
        <v>12958</v>
      </c>
      <c r="C28" s="7" t="s">
        <v>361</v>
      </c>
      <c r="D28" s="7" t="s">
        <v>369</v>
      </c>
      <c r="E28" s="8">
        <v>1192</v>
      </c>
      <c r="F28" s="9" t="s">
        <v>12959</v>
      </c>
      <c r="G28" s="4" t="s">
        <v>12960</v>
      </c>
      <c r="H28" s="4" t="s">
        <v>12961</v>
      </c>
    </row>
    <row r="29" spans="1:46" s="227" customFormat="1" ht="89.25">
      <c r="A29" s="7">
        <v>2</v>
      </c>
      <c r="B29" s="4" t="s">
        <v>12962</v>
      </c>
      <c r="C29" s="7" t="s">
        <v>361</v>
      </c>
      <c r="D29" s="7" t="s">
        <v>369</v>
      </c>
      <c r="E29" s="8">
        <v>164</v>
      </c>
      <c r="F29" s="9" t="s">
        <v>12963</v>
      </c>
      <c r="G29" s="4" t="s">
        <v>12964</v>
      </c>
      <c r="H29" s="4" t="s">
        <v>12965</v>
      </c>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row>
    <row r="30" spans="1:46">
      <c r="A30" s="596"/>
      <c r="B30" s="600" t="s">
        <v>370</v>
      </c>
      <c r="C30" s="331">
        <v>2</v>
      </c>
      <c r="D30" s="598"/>
      <c r="E30" s="599">
        <f>SUM(E28:E29)</f>
        <v>1356</v>
      </c>
      <c r="F30" s="598"/>
      <c r="G30" s="598"/>
      <c r="H30" s="598">
        <f>SUM(A30:G30)</f>
        <v>1358</v>
      </c>
    </row>
    <row r="31" spans="1:46" ht="63.75">
      <c r="A31" s="7">
        <v>1</v>
      </c>
      <c r="B31" s="4" t="s">
        <v>12966</v>
      </c>
      <c r="C31" s="7" t="s">
        <v>361</v>
      </c>
      <c r="D31" s="7" t="s">
        <v>367</v>
      </c>
      <c r="E31" s="8">
        <v>321</v>
      </c>
      <c r="F31" s="9" t="s">
        <v>12967</v>
      </c>
      <c r="G31" s="4" t="s">
        <v>12968</v>
      </c>
      <c r="H31" s="4" t="s">
        <v>12969</v>
      </c>
    </row>
    <row r="32" spans="1:46" s="187" customFormat="1">
      <c r="A32" s="596"/>
      <c r="B32" s="600" t="s">
        <v>368</v>
      </c>
      <c r="C32" s="527">
        <v>1</v>
      </c>
      <c r="D32" s="598"/>
      <c r="E32" s="599">
        <f>SUM(E31)</f>
        <v>321</v>
      </c>
      <c r="F32" s="598"/>
      <c r="G32" s="598"/>
      <c r="H32" s="598"/>
    </row>
    <row r="33" spans="1:46" s="187" customFormat="1" ht="25.5">
      <c r="A33" s="601"/>
      <c r="B33" s="602" t="s">
        <v>464</v>
      </c>
      <c r="C33" s="523">
        <f>C32+C30+C27+C18+C15</f>
        <v>14</v>
      </c>
      <c r="D33" s="523"/>
      <c r="E33" s="523">
        <f>E32+E30+E27+E18+E15</f>
        <v>11702</v>
      </c>
      <c r="F33" s="603"/>
      <c r="G33" s="604"/>
      <c r="H33" s="604"/>
    </row>
    <row r="34" spans="1:46" ht="25.5">
      <c r="A34" s="7">
        <v>1</v>
      </c>
      <c r="B34" s="4" t="s">
        <v>12970</v>
      </c>
      <c r="C34" s="7" t="s">
        <v>373</v>
      </c>
      <c r="D34" s="7" t="s">
        <v>374</v>
      </c>
      <c r="E34" s="8">
        <v>5</v>
      </c>
      <c r="F34" s="9" t="s">
        <v>12971</v>
      </c>
      <c r="G34" s="4" t="s">
        <v>12972</v>
      </c>
      <c r="H34" s="4" t="s">
        <v>12973</v>
      </c>
    </row>
    <row r="35" spans="1:46" s="187" customFormat="1">
      <c r="A35" s="596"/>
      <c r="B35" s="600" t="s">
        <v>375</v>
      </c>
      <c r="C35" s="527">
        <v>1</v>
      </c>
      <c r="D35" s="598"/>
      <c r="E35" s="599">
        <f>SUM(E34)</f>
        <v>5</v>
      </c>
      <c r="F35" s="598"/>
      <c r="G35" s="598"/>
      <c r="H35" s="598"/>
    </row>
    <row r="36" spans="1:46" ht="38.25">
      <c r="A36" s="7">
        <v>1</v>
      </c>
      <c r="B36" s="4" t="s">
        <v>12974</v>
      </c>
      <c r="C36" s="7" t="s">
        <v>373</v>
      </c>
      <c r="D36" s="7" t="s">
        <v>376</v>
      </c>
      <c r="E36" s="8">
        <v>16</v>
      </c>
      <c r="F36" s="9" t="s">
        <v>12975</v>
      </c>
      <c r="G36" s="4" t="s">
        <v>12945</v>
      </c>
      <c r="H36" s="4" t="s">
        <v>12973</v>
      </c>
    </row>
    <row r="37" spans="1:46" ht="38.25">
      <c r="A37" s="7">
        <v>2</v>
      </c>
      <c r="B37" s="4" t="s">
        <v>12976</v>
      </c>
      <c r="C37" s="7" t="s">
        <v>373</v>
      </c>
      <c r="D37" s="7" t="s">
        <v>376</v>
      </c>
      <c r="E37" s="8">
        <v>85</v>
      </c>
      <c r="F37" s="9" t="s">
        <v>12977</v>
      </c>
      <c r="G37" s="4" t="s">
        <v>12978</v>
      </c>
      <c r="H37" s="4" t="s">
        <v>12973</v>
      </c>
    </row>
    <row r="38" spans="1:46" s="229" customFormat="1" ht="51">
      <c r="A38" s="7">
        <v>3</v>
      </c>
      <c r="B38" s="4" t="s">
        <v>12979</v>
      </c>
      <c r="C38" s="7" t="s">
        <v>373</v>
      </c>
      <c r="D38" s="7" t="s">
        <v>376</v>
      </c>
      <c r="E38" s="8">
        <v>20</v>
      </c>
      <c r="F38" s="9" t="s">
        <v>12980</v>
      </c>
      <c r="G38" s="4" t="s">
        <v>12981</v>
      </c>
      <c r="H38" s="4" t="s">
        <v>12973</v>
      </c>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row>
    <row r="39" spans="1:46" s="187" customFormat="1">
      <c r="A39" s="596"/>
      <c r="B39" s="600" t="s">
        <v>377</v>
      </c>
      <c r="C39" s="527">
        <v>3</v>
      </c>
      <c r="D39" s="598"/>
      <c r="E39" s="599">
        <f>SUM(E36:E38)</f>
        <v>121</v>
      </c>
      <c r="F39" s="598" t="s">
        <v>2253</v>
      </c>
      <c r="G39" s="598" t="s">
        <v>2253</v>
      </c>
      <c r="H39" s="598" t="s">
        <v>2253</v>
      </c>
    </row>
    <row r="40" spans="1:46" ht="38.25">
      <c r="A40" s="7">
        <v>1</v>
      </c>
      <c r="B40" s="4" t="s">
        <v>12982</v>
      </c>
      <c r="C40" s="7" t="s">
        <v>373</v>
      </c>
      <c r="D40" s="7" t="s">
        <v>380</v>
      </c>
      <c r="E40" s="8"/>
      <c r="F40" s="9" t="s">
        <v>12983</v>
      </c>
      <c r="G40" s="4" t="s">
        <v>12984</v>
      </c>
      <c r="H40" s="4" t="s">
        <v>12985</v>
      </c>
    </row>
    <row r="41" spans="1:46" ht="38.25">
      <c r="A41" s="7">
        <v>2</v>
      </c>
      <c r="B41" s="4" t="s">
        <v>12986</v>
      </c>
      <c r="C41" s="7" t="s">
        <v>373</v>
      </c>
      <c r="D41" s="7" t="s">
        <v>380</v>
      </c>
      <c r="E41" s="8"/>
      <c r="F41" s="228" t="s">
        <v>12987</v>
      </c>
      <c r="G41" s="4" t="s">
        <v>12988</v>
      </c>
      <c r="H41" s="4" t="s">
        <v>12989</v>
      </c>
    </row>
    <row r="42" spans="1:46" ht="63.75">
      <c r="A42" s="7">
        <v>3</v>
      </c>
      <c r="B42" s="4" t="s">
        <v>12990</v>
      </c>
      <c r="C42" s="7" t="s">
        <v>373</v>
      </c>
      <c r="D42" s="7" t="s">
        <v>380</v>
      </c>
      <c r="E42" s="8"/>
      <c r="F42" s="228" t="s">
        <v>12991</v>
      </c>
      <c r="G42" s="4" t="s">
        <v>12992</v>
      </c>
      <c r="H42" s="4" t="s">
        <v>12993</v>
      </c>
    </row>
    <row r="43" spans="1:46" ht="38.25">
      <c r="A43" s="7">
        <v>4</v>
      </c>
      <c r="B43" s="4" t="s">
        <v>12994</v>
      </c>
      <c r="C43" s="7" t="s">
        <v>373</v>
      </c>
      <c r="D43" s="7" t="s">
        <v>380</v>
      </c>
      <c r="E43" s="224"/>
      <c r="F43" s="228" t="s">
        <v>12995</v>
      </c>
      <c r="G43" s="4" t="s">
        <v>12996</v>
      </c>
      <c r="H43" s="4" t="s">
        <v>12989</v>
      </c>
    </row>
    <row r="44" spans="1:46" ht="25.5">
      <c r="A44" s="7">
        <v>5</v>
      </c>
      <c r="B44" s="4" t="s">
        <v>12997</v>
      </c>
      <c r="C44" s="7" t="s">
        <v>373</v>
      </c>
      <c r="D44" s="7" t="s">
        <v>380</v>
      </c>
      <c r="E44" s="224"/>
      <c r="F44" s="228" t="s">
        <v>12998</v>
      </c>
      <c r="G44" s="4" t="s">
        <v>12999</v>
      </c>
      <c r="H44" s="4" t="s">
        <v>13000</v>
      </c>
    </row>
    <row r="45" spans="1:46" ht="25.5">
      <c r="A45" s="7">
        <v>6</v>
      </c>
      <c r="B45" s="4" t="s">
        <v>13001</v>
      </c>
      <c r="C45" s="7" t="s">
        <v>373</v>
      </c>
      <c r="D45" s="7" t="s">
        <v>380</v>
      </c>
      <c r="E45" s="224"/>
      <c r="F45" s="228" t="s">
        <v>13002</v>
      </c>
      <c r="G45" s="4" t="s">
        <v>13003</v>
      </c>
      <c r="H45" s="4" t="s">
        <v>13000</v>
      </c>
    </row>
    <row r="46" spans="1:46" ht="25.5">
      <c r="A46" s="7">
        <v>7</v>
      </c>
      <c r="B46" s="4" t="s">
        <v>13004</v>
      </c>
      <c r="C46" s="7" t="s">
        <v>373</v>
      </c>
      <c r="D46" s="7" t="s">
        <v>380</v>
      </c>
      <c r="E46" s="224"/>
      <c r="F46" s="228" t="s">
        <v>13005</v>
      </c>
      <c r="G46" s="4" t="s">
        <v>13006</v>
      </c>
      <c r="H46" s="4" t="s">
        <v>13000</v>
      </c>
    </row>
    <row r="47" spans="1:46" s="187" customFormat="1">
      <c r="A47" s="596"/>
      <c r="B47" s="600" t="s">
        <v>381</v>
      </c>
      <c r="C47" s="527">
        <v>7</v>
      </c>
      <c r="D47" s="598"/>
      <c r="E47" s="599">
        <f>SUM(E40:E46)</f>
        <v>0</v>
      </c>
      <c r="F47" s="598"/>
      <c r="G47" s="598"/>
      <c r="H47" s="598"/>
    </row>
    <row r="48" spans="1:46" s="187" customFormat="1" ht="25.5">
      <c r="A48" s="592"/>
      <c r="B48" s="593" t="s">
        <v>2129</v>
      </c>
      <c r="C48" s="594">
        <f>C47+C39+C35</f>
        <v>11</v>
      </c>
      <c r="D48" s="594"/>
      <c r="E48" s="594">
        <f t="shared" ref="D48:E48" si="0">E47+E39+E35</f>
        <v>126</v>
      </c>
      <c r="F48" s="594"/>
      <c r="G48" s="594"/>
      <c r="H48" s="594"/>
    </row>
    <row r="49" spans="1:9" ht="25.5">
      <c r="A49" s="7">
        <v>1</v>
      </c>
      <c r="B49" s="4" t="s">
        <v>13007</v>
      </c>
      <c r="C49" s="224" t="s">
        <v>13008</v>
      </c>
      <c r="D49" s="6"/>
      <c r="E49" s="8">
        <v>200</v>
      </c>
      <c r="F49" s="228" t="s">
        <v>13009</v>
      </c>
      <c r="G49" s="4" t="s">
        <v>14663</v>
      </c>
      <c r="H49" s="4" t="s">
        <v>13010</v>
      </c>
    </row>
    <row r="50" spans="1:9" s="187" customFormat="1" ht="25.5">
      <c r="A50" s="592"/>
      <c r="B50" s="593" t="s">
        <v>14662</v>
      </c>
      <c r="C50" s="594">
        <v>1</v>
      </c>
      <c r="D50" s="523"/>
      <c r="E50" s="595">
        <f>SUM(E49)</f>
        <v>200</v>
      </c>
      <c r="F50" s="594"/>
      <c r="G50" s="594"/>
      <c r="H50" s="594"/>
    </row>
    <row r="51" spans="1:9" ht="38.25">
      <c r="A51" s="7">
        <v>1</v>
      </c>
      <c r="B51" s="4" t="s">
        <v>13011</v>
      </c>
      <c r="C51" s="224" t="s">
        <v>393</v>
      </c>
      <c r="D51" s="6"/>
      <c r="E51" s="8">
        <v>56</v>
      </c>
      <c r="F51" s="228" t="s">
        <v>13012</v>
      </c>
      <c r="G51" s="4" t="s">
        <v>12945</v>
      </c>
      <c r="H51" s="4" t="s">
        <v>13013</v>
      </c>
    </row>
    <row r="52" spans="1:9" ht="63.75">
      <c r="A52" s="7">
        <v>2</v>
      </c>
      <c r="B52" s="4" t="s">
        <v>13014</v>
      </c>
      <c r="C52" s="224" t="s">
        <v>393</v>
      </c>
      <c r="D52" s="6"/>
      <c r="E52" s="8">
        <v>18</v>
      </c>
      <c r="F52" s="228" t="s">
        <v>13015</v>
      </c>
      <c r="G52" s="4" t="s">
        <v>13016</v>
      </c>
      <c r="H52" s="4" t="s">
        <v>13013</v>
      </c>
    </row>
    <row r="53" spans="1:9" s="187" customFormat="1" ht="25.5">
      <c r="A53" s="592"/>
      <c r="B53" s="593" t="s">
        <v>6923</v>
      </c>
      <c r="C53" s="594">
        <v>2</v>
      </c>
      <c r="D53" s="523"/>
      <c r="E53" s="595">
        <f>SUM(E51:E52)</f>
        <v>74</v>
      </c>
      <c r="F53" s="594" t="s">
        <v>2253</v>
      </c>
      <c r="G53" s="594" t="s">
        <v>2253</v>
      </c>
      <c r="H53" s="594" t="s">
        <v>2253</v>
      </c>
      <c r="I53" s="12"/>
    </row>
    <row r="54" spans="1:9" ht="114.75">
      <c r="A54" s="7">
        <v>1</v>
      </c>
      <c r="B54" s="4" t="s">
        <v>13017</v>
      </c>
      <c r="C54" s="224" t="s">
        <v>13018</v>
      </c>
      <c r="D54" s="6"/>
      <c r="E54" s="8">
        <v>20</v>
      </c>
      <c r="F54" s="228" t="s">
        <v>13019</v>
      </c>
      <c r="G54" s="4" t="s">
        <v>13020</v>
      </c>
      <c r="H54" s="4" t="s">
        <v>13021</v>
      </c>
    </row>
    <row r="55" spans="1:9" ht="114.75">
      <c r="A55" s="7">
        <v>2</v>
      </c>
      <c r="B55" s="4" t="s">
        <v>13022</v>
      </c>
      <c r="C55" s="224" t="s">
        <v>13018</v>
      </c>
      <c r="D55" s="6"/>
      <c r="E55" s="8">
        <v>26</v>
      </c>
      <c r="F55" s="228" t="s">
        <v>13023</v>
      </c>
      <c r="G55" s="4" t="s">
        <v>13024</v>
      </c>
      <c r="H55" s="4" t="s">
        <v>13021</v>
      </c>
    </row>
    <row r="56" spans="1:9" ht="25.5">
      <c r="A56" s="7">
        <v>3</v>
      </c>
      <c r="B56" s="4" t="s">
        <v>13025</v>
      </c>
      <c r="C56" s="224" t="s">
        <v>13018</v>
      </c>
      <c r="D56" s="6"/>
      <c r="E56" s="8">
        <v>11</v>
      </c>
      <c r="F56" s="228" t="s">
        <v>13026</v>
      </c>
      <c r="G56" s="4" t="s">
        <v>13027</v>
      </c>
      <c r="H56" s="4" t="s">
        <v>13021</v>
      </c>
    </row>
    <row r="57" spans="1:9" ht="51">
      <c r="A57" s="7">
        <v>4</v>
      </c>
      <c r="B57" s="4" t="s">
        <v>13028</v>
      </c>
      <c r="C57" s="224" t="s">
        <v>13018</v>
      </c>
      <c r="D57" s="6"/>
      <c r="E57" s="8">
        <v>8</v>
      </c>
      <c r="F57" s="228" t="s">
        <v>13029</v>
      </c>
      <c r="G57" s="4" t="s">
        <v>13030</v>
      </c>
      <c r="H57" s="4" t="s">
        <v>13021</v>
      </c>
    </row>
    <row r="58" spans="1:9" s="187" customFormat="1" ht="25.5">
      <c r="A58" s="592"/>
      <c r="B58" s="602" t="s">
        <v>14664</v>
      </c>
      <c r="C58" s="594">
        <v>4</v>
      </c>
      <c r="D58" s="523"/>
      <c r="E58" s="595">
        <f>SUM(E54:E57)</f>
        <v>65</v>
      </c>
      <c r="F58" s="594"/>
      <c r="G58" s="594"/>
      <c r="H58" s="594"/>
    </row>
    <row r="59" spans="1:9" ht="25.5">
      <c r="A59" s="465"/>
      <c r="B59" s="605" t="s">
        <v>388</v>
      </c>
      <c r="C59" s="623">
        <f t="shared" ref="C59:D59" si="1">C58+C53+C50+C33+C13+C10+C48</f>
        <v>35</v>
      </c>
      <c r="D59" s="606"/>
      <c r="E59" s="606">
        <f>E58+E53+E50+E33+E13+E10+E48</f>
        <v>39464.080000000002</v>
      </c>
      <c r="F59" s="607"/>
      <c r="G59" s="607"/>
      <c r="H59" s="607"/>
    </row>
    <row r="60" spans="1:9">
      <c r="A60" s="608" t="s">
        <v>13031</v>
      </c>
      <c r="B60" s="609"/>
      <c r="C60" s="609"/>
      <c r="D60" s="609"/>
      <c r="E60" s="609"/>
      <c r="F60" s="609"/>
      <c r="G60" s="609"/>
      <c r="H60" s="610"/>
    </row>
    <row r="61" spans="1:9" ht="409.5">
      <c r="A61" s="7">
        <v>1</v>
      </c>
      <c r="B61" s="4" t="s">
        <v>12917</v>
      </c>
      <c r="C61" s="224" t="s">
        <v>389</v>
      </c>
      <c r="D61" s="6"/>
      <c r="E61" s="8">
        <v>42084</v>
      </c>
      <c r="F61" s="228" t="s">
        <v>13032</v>
      </c>
      <c r="G61" s="4" t="s">
        <v>22372</v>
      </c>
      <c r="H61" s="4" t="s">
        <v>13033</v>
      </c>
    </row>
    <row r="62" spans="1:9">
      <c r="A62" s="230"/>
      <c r="B62" s="29"/>
      <c r="C62" s="204"/>
      <c r="D62" s="6"/>
      <c r="E62" s="231"/>
      <c r="F62" s="232"/>
      <c r="G62" s="29"/>
      <c r="H62" s="29"/>
    </row>
    <row r="63" spans="1:9" ht="102">
      <c r="A63" s="7">
        <v>2</v>
      </c>
      <c r="B63" s="4" t="s">
        <v>13034</v>
      </c>
      <c r="C63" s="224" t="s">
        <v>389</v>
      </c>
      <c r="D63" s="6"/>
      <c r="E63" s="8">
        <v>283</v>
      </c>
      <c r="F63" s="228" t="s">
        <v>13035</v>
      </c>
      <c r="G63" s="233" t="s">
        <v>13036</v>
      </c>
      <c r="H63" s="4" t="s">
        <v>13037</v>
      </c>
    </row>
    <row r="64" spans="1:9" ht="409.5">
      <c r="A64" s="7" t="s">
        <v>5606</v>
      </c>
      <c r="B64" s="4" t="s">
        <v>13038</v>
      </c>
      <c r="C64" s="224" t="s">
        <v>389</v>
      </c>
      <c r="D64" s="6"/>
      <c r="E64" s="8">
        <v>630</v>
      </c>
      <c r="F64" s="228" t="s">
        <v>13039</v>
      </c>
      <c r="G64" s="234" t="s">
        <v>14665</v>
      </c>
      <c r="H64" s="4" t="s">
        <v>13040</v>
      </c>
    </row>
    <row r="65" spans="1:8" s="187" customFormat="1">
      <c r="A65" s="592"/>
      <c r="B65" s="602" t="s">
        <v>14666</v>
      </c>
      <c r="C65" s="594">
        <v>3</v>
      </c>
      <c r="D65" s="523"/>
      <c r="E65" s="595">
        <f>SUM(E61:E64)</f>
        <v>42997</v>
      </c>
      <c r="F65" s="594"/>
      <c r="G65" s="594"/>
      <c r="H65" s="594"/>
    </row>
    <row r="66" spans="1:8" ht="89.25">
      <c r="A66" s="7">
        <v>1</v>
      </c>
      <c r="B66" s="4" t="s">
        <v>13041</v>
      </c>
      <c r="C66" s="7" t="s">
        <v>361</v>
      </c>
      <c r="D66" s="7" t="s">
        <v>362</v>
      </c>
      <c r="E66" s="224">
        <v>11.4</v>
      </c>
      <c r="F66" s="228" t="s">
        <v>13042</v>
      </c>
      <c r="G66" s="4" t="s">
        <v>13043</v>
      </c>
      <c r="H66" s="4" t="s">
        <v>13044</v>
      </c>
    </row>
    <row r="67" spans="1:8" ht="38.25">
      <c r="A67" s="7">
        <v>2</v>
      </c>
      <c r="B67" s="4" t="s">
        <v>13045</v>
      </c>
      <c r="C67" s="7" t="s">
        <v>361</v>
      </c>
      <c r="D67" s="7" t="s">
        <v>362</v>
      </c>
      <c r="E67" s="224">
        <v>9.6</v>
      </c>
      <c r="F67" s="228" t="s">
        <v>13046</v>
      </c>
      <c r="G67" s="4" t="s">
        <v>13047</v>
      </c>
      <c r="H67" s="4" t="s">
        <v>13048</v>
      </c>
    </row>
    <row r="68" spans="1:8" ht="51">
      <c r="A68" s="7">
        <v>3</v>
      </c>
      <c r="B68" s="4" t="s">
        <v>13049</v>
      </c>
      <c r="C68" s="7" t="s">
        <v>361</v>
      </c>
      <c r="D68" s="7" t="s">
        <v>362</v>
      </c>
      <c r="E68" s="8">
        <v>51</v>
      </c>
      <c r="F68" s="228" t="s">
        <v>13050</v>
      </c>
      <c r="G68" s="4" t="s">
        <v>13051</v>
      </c>
      <c r="H68" s="4" t="s">
        <v>13052</v>
      </c>
    </row>
    <row r="69" spans="1:8" s="235" customFormat="1" ht="38.25">
      <c r="A69" s="4">
        <v>4</v>
      </c>
      <c r="B69" s="4" t="s">
        <v>13053</v>
      </c>
      <c r="C69" s="7" t="s">
        <v>361</v>
      </c>
      <c r="D69" s="8" t="s">
        <v>362</v>
      </c>
      <c r="E69" s="8">
        <v>19.5</v>
      </c>
      <c r="F69" s="4" t="s">
        <v>13054</v>
      </c>
      <c r="G69" s="4" t="s">
        <v>13055</v>
      </c>
      <c r="H69" s="4" t="s">
        <v>13056</v>
      </c>
    </row>
    <row r="70" spans="1:8" ht="38.25">
      <c r="A70" s="236">
        <v>5</v>
      </c>
      <c r="B70" s="237" t="s">
        <v>13057</v>
      </c>
      <c r="C70" s="7" t="s">
        <v>361</v>
      </c>
      <c r="D70" s="236" t="s">
        <v>362</v>
      </c>
      <c r="E70" s="238">
        <v>39.9</v>
      </c>
      <c r="F70" s="239" t="s">
        <v>13058</v>
      </c>
      <c r="G70" s="237" t="s">
        <v>13059</v>
      </c>
      <c r="H70" s="237" t="s">
        <v>13060</v>
      </c>
    </row>
    <row r="71" spans="1:8" s="187" customFormat="1">
      <c r="A71" s="596"/>
      <c r="B71" s="600" t="s">
        <v>363</v>
      </c>
      <c r="C71" s="527">
        <v>5</v>
      </c>
      <c r="D71" s="598"/>
      <c r="E71" s="599">
        <f>SUM(E66:E70)</f>
        <v>131.4</v>
      </c>
      <c r="F71" s="598"/>
      <c r="G71" s="598"/>
      <c r="H71" s="598"/>
    </row>
    <row r="72" spans="1:8" ht="38.25">
      <c r="A72" s="7">
        <v>1</v>
      </c>
      <c r="B72" s="4" t="s">
        <v>13061</v>
      </c>
      <c r="C72" s="7" t="s">
        <v>361</v>
      </c>
      <c r="D72" s="7" t="s">
        <v>391</v>
      </c>
      <c r="E72" s="8">
        <v>30</v>
      </c>
      <c r="F72" s="228" t="s">
        <v>13062</v>
      </c>
      <c r="G72" s="4" t="s">
        <v>12945</v>
      </c>
      <c r="H72" s="4" t="s">
        <v>13044</v>
      </c>
    </row>
    <row r="73" spans="1:8">
      <c r="A73" s="596"/>
      <c r="B73" s="600" t="s">
        <v>392</v>
      </c>
      <c r="C73" s="527">
        <v>1</v>
      </c>
      <c r="D73" s="598"/>
      <c r="E73" s="599">
        <f>SUM(E72)</f>
        <v>30</v>
      </c>
      <c r="F73" s="598"/>
      <c r="G73" s="598"/>
      <c r="H73" s="598"/>
    </row>
    <row r="74" spans="1:8" ht="38.25">
      <c r="A74" s="7">
        <v>1</v>
      </c>
      <c r="B74" s="4" t="s">
        <v>13063</v>
      </c>
      <c r="C74" s="7" t="s">
        <v>361</v>
      </c>
      <c r="D74" s="7" t="s">
        <v>366</v>
      </c>
      <c r="E74" s="224">
        <v>9.6</v>
      </c>
      <c r="F74" s="228" t="s">
        <v>13064</v>
      </c>
      <c r="G74" s="4" t="s">
        <v>13065</v>
      </c>
      <c r="H74" s="4" t="s">
        <v>13066</v>
      </c>
    </row>
    <row r="75" spans="1:8" ht="51">
      <c r="A75" s="7">
        <v>2</v>
      </c>
      <c r="B75" s="4" t="s">
        <v>13067</v>
      </c>
      <c r="C75" s="7" t="s">
        <v>361</v>
      </c>
      <c r="D75" s="7" t="s">
        <v>366</v>
      </c>
      <c r="E75" s="8">
        <v>4.5999999999999996</v>
      </c>
      <c r="F75" s="228" t="s">
        <v>13068</v>
      </c>
      <c r="G75" s="4" t="s">
        <v>13069</v>
      </c>
      <c r="H75" s="4" t="s">
        <v>13070</v>
      </c>
    </row>
    <row r="76" spans="1:8" ht="38.25">
      <c r="A76" s="7">
        <v>3</v>
      </c>
      <c r="B76" s="4" t="s">
        <v>13071</v>
      </c>
      <c r="C76" s="7" t="s">
        <v>361</v>
      </c>
      <c r="D76" s="7" t="s">
        <v>366</v>
      </c>
      <c r="E76" s="224">
        <v>11.7</v>
      </c>
      <c r="F76" s="228" t="s">
        <v>13072</v>
      </c>
      <c r="G76" s="4" t="s">
        <v>12945</v>
      </c>
      <c r="H76" s="4" t="s">
        <v>13073</v>
      </c>
    </row>
    <row r="77" spans="1:8" ht="89.25">
      <c r="A77" s="7">
        <v>4</v>
      </c>
      <c r="B77" s="4" t="s">
        <v>13074</v>
      </c>
      <c r="C77" s="7" t="s">
        <v>361</v>
      </c>
      <c r="D77" s="7" t="s">
        <v>366</v>
      </c>
      <c r="E77" s="8">
        <v>14.1</v>
      </c>
      <c r="F77" s="228" t="s">
        <v>13075</v>
      </c>
      <c r="G77" s="4" t="s">
        <v>13076</v>
      </c>
      <c r="H77" s="4" t="s">
        <v>13077</v>
      </c>
    </row>
    <row r="78" spans="1:8" ht="38.25">
      <c r="A78" s="7">
        <v>5</v>
      </c>
      <c r="B78" s="4" t="s">
        <v>13078</v>
      </c>
      <c r="C78" s="7" t="s">
        <v>361</v>
      </c>
      <c r="D78" s="7" t="s">
        <v>366</v>
      </c>
      <c r="E78" s="8">
        <v>64</v>
      </c>
      <c r="F78" s="228" t="s">
        <v>13079</v>
      </c>
      <c r="G78" s="4" t="s">
        <v>13080</v>
      </c>
      <c r="H78" s="4" t="s">
        <v>13081</v>
      </c>
    </row>
    <row r="79" spans="1:8" ht="51">
      <c r="A79" s="7">
        <v>6</v>
      </c>
      <c r="B79" s="4" t="s">
        <v>13082</v>
      </c>
      <c r="C79" s="7" t="s">
        <v>361</v>
      </c>
      <c r="D79" s="7" t="s">
        <v>366</v>
      </c>
      <c r="E79" s="8">
        <v>87</v>
      </c>
      <c r="F79" s="228" t="s">
        <v>13083</v>
      </c>
      <c r="G79" s="4" t="s">
        <v>13084</v>
      </c>
      <c r="H79" s="4" t="s">
        <v>13085</v>
      </c>
    </row>
    <row r="80" spans="1:8" ht="51">
      <c r="A80" s="7">
        <v>7</v>
      </c>
      <c r="B80" s="4" t="s">
        <v>13086</v>
      </c>
      <c r="C80" s="7" t="s">
        <v>361</v>
      </c>
      <c r="D80" s="7" t="s">
        <v>366</v>
      </c>
      <c r="E80" s="8">
        <v>57</v>
      </c>
      <c r="F80" s="228" t="s">
        <v>13087</v>
      </c>
      <c r="G80" s="4" t="s">
        <v>13088</v>
      </c>
      <c r="H80" s="4" t="s">
        <v>13089</v>
      </c>
    </row>
    <row r="81" spans="1:46" ht="38.25">
      <c r="A81" s="7">
        <v>8</v>
      </c>
      <c r="B81" s="4" t="s">
        <v>13090</v>
      </c>
      <c r="C81" s="7" t="s">
        <v>361</v>
      </c>
      <c r="D81" s="7" t="s">
        <v>366</v>
      </c>
      <c r="E81" s="8">
        <v>153</v>
      </c>
      <c r="F81" s="228" t="s">
        <v>13091</v>
      </c>
      <c r="G81" s="4" t="s">
        <v>12945</v>
      </c>
      <c r="H81" s="4" t="s">
        <v>13044</v>
      </c>
    </row>
    <row r="82" spans="1:46" ht="51">
      <c r="A82" s="7">
        <v>9</v>
      </c>
      <c r="B82" s="4" t="s">
        <v>13092</v>
      </c>
      <c r="C82" s="7" t="s">
        <v>361</v>
      </c>
      <c r="D82" s="7" t="s">
        <v>366</v>
      </c>
      <c r="E82" s="8">
        <v>12.4</v>
      </c>
      <c r="F82" s="228" t="s">
        <v>13093</v>
      </c>
      <c r="G82" s="4" t="s">
        <v>12945</v>
      </c>
      <c r="H82" s="4" t="s">
        <v>13094</v>
      </c>
    </row>
    <row r="83" spans="1:46" ht="51">
      <c r="A83" s="7">
        <v>10</v>
      </c>
      <c r="B83" s="4" t="s">
        <v>13095</v>
      </c>
      <c r="C83" s="7" t="s">
        <v>361</v>
      </c>
      <c r="D83" s="7" t="s">
        <v>366</v>
      </c>
      <c r="E83" s="8">
        <v>28</v>
      </c>
      <c r="F83" s="228" t="s">
        <v>13096</v>
      </c>
      <c r="G83" s="4" t="s">
        <v>12945</v>
      </c>
      <c r="H83" s="4" t="s">
        <v>13089</v>
      </c>
    </row>
    <row r="84" spans="1:46" ht="38.25">
      <c r="A84" s="7">
        <v>11</v>
      </c>
      <c r="B84" s="4" t="s">
        <v>13097</v>
      </c>
      <c r="C84" s="7" t="s">
        <v>361</v>
      </c>
      <c r="D84" s="7" t="s">
        <v>366</v>
      </c>
      <c r="E84" s="8">
        <v>10</v>
      </c>
      <c r="F84" s="228" t="s">
        <v>13098</v>
      </c>
      <c r="G84" s="4" t="s">
        <v>12945</v>
      </c>
      <c r="H84" s="4" t="s">
        <v>13089</v>
      </c>
    </row>
    <row r="85" spans="1:46" ht="51">
      <c r="A85" s="7">
        <v>12</v>
      </c>
      <c r="B85" s="4" t="s">
        <v>13099</v>
      </c>
      <c r="C85" s="7" t="s">
        <v>361</v>
      </c>
      <c r="D85" s="7" t="s">
        <v>366</v>
      </c>
      <c r="E85" s="8">
        <v>37</v>
      </c>
      <c r="F85" s="228" t="s">
        <v>13100</v>
      </c>
      <c r="G85" s="4" t="s">
        <v>13088</v>
      </c>
      <c r="H85" s="4" t="s">
        <v>13089</v>
      </c>
    </row>
    <row r="86" spans="1:46" ht="38.25">
      <c r="A86" s="7">
        <v>13</v>
      </c>
      <c r="B86" s="4" t="s">
        <v>13101</v>
      </c>
      <c r="C86" s="7" t="s">
        <v>361</v>
      </c>
      <c r="D86" s="7" t="s">
        <v>366</v>
      </c>
      <c r="E86" s="224">
        <v>30.8</v>
      </c>
      <c r="F86" s="228" t="s">
        <v>13102</v>
      </c>
      <c r="G86" s="4" t="s">
        <v>12945</v>
      </c>
      <c r="H86" s="4" t="s">
        <v>13103</v>
      </c>
    </row>
    <row r="87" spans="1:46" ht="38.25">
      <c r="A87" s="7">
        <v>14</v>
      </c>
      <c r="B87" s="4" t="s">
        <v>13104</v>
      </c>
      <c r="C87" s="7" t="s">
        <v>361</v>
      </c>
      <c r="D87" s="7" t="s">
        <v>366</v>
      </c>
      <c r="E87" s="224">
        <v>18.3</v>
      </c>
      <c r="F87" s="228" t="s">
        <v>13105</v>
      </c>
      <c r="G87" s="4" t="s">
        <v>12945</v>
      </c>
      <c r="H87" s="4" t="s">
        <v>13044</v>
      </c>
    </row>
    <row r="88" spans="1:46" ht="76.5">
      <c r="A88" s="7">
        <v>15</v>
      </c>
      <c r="B88" s="4" t="s">
        <v>13106</v>
      </c>
      <c r="C88" s="7" t="s">
        <v>361</v>
      </c>
      <c r="D88" s="7" t="s">
        <v>366</v>
      </c>
      <c r="E88" s="224">
        <v>18.399999999999999</v>
      </c>
      <c r="F88" s="228" t="s">
        <v>13107</v>
      </c>
      <c r="G88" s="4" t="s">
        <v>12931</v>
      </c>
      <c r="H88" s="4" t="s">
        <v>13108</v>
      </c>
    </row>
    <row r="89" spans="1:46" ht="38.25">
      <c r="A89" s="7">
        <v>16</v>
      </c>
      <c r="B89" s="4" t="s">
        <v>13109</v>
      </c>
      <c r="C89" s="7" t="s">
        <v>361</v>
      </c>
      <c r="D89" s="7" t="s">
        <v>366</v>
      </c>
      <c r="E89" s="224">
        <v>27.9</v>
      </c>
      <c r="F89" s="228" t="s">
        <v>13110</v>
      </c>
      <c r="G89" s="4" t="s">
        <v>12931</v>
      </c>
      <c r="H89" s="4" t="s">
        <v>13044</v>
      </c>
    </row>
    <row r="90" spans="1:46" ht="38.25">
      <c r="A90" s="7">
        <v>17</v>
      </c>
      <c r="B90" s="4" t="s">
        <v>13111</v>
      </c>
      <c r="C90" s="7" t="s">
        <v>361</v>
      </c>
      <c r="D90" s="7" t="s">
        <v>366</v>
      </c>
      <c r="E90" s="8">
        <v>11</v>
      </c>
      <c r="F90" s="228" t="s">
        <v>13112</v>
      </c>
      <c r="G90" s="4" t="s">
        <v>13069</v>
      </c>
      <c r="H90" s="4" t="s">
        <v>13113</v>
      </c>
    </row>
    <row r="91" spans="1:46" s="229" customFormat="1" ht="38.25">
      <c r="A91" s="7">
        <v>18</v>
      </c>
      <c r="B91" s="4" t="s">
        <v>13114</v>
      </c>
      <c r="C91" s="7" t="s">
        <v>361</v>
      </c>
      <c r="D91" s="7" t="s">
        <v>366</v>
      </c>
      <c r="E91" s="8">
        <v>8</v>
      </c>
      <c r="F91" s="228" t="s">
        <v>13115</v>
      </c>
      <c r="G91" s="4" t="s">
        <v>13069</v>
      </c>
      <c r="H91" s="4" t="s">
        <v>13081</v>
      </c>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row>
    <row r="92" spans="1:46" ht="38.25">
      <c r="A92" s="7">
        <v>19</v>
      </c>
      <c r="B92" s="4" t="s">
        <v>13116</v>
      </c>
      <c r="C92" s="7" t="s">
        <v>361</v>
      </c>
      <c r="D92" s="7" t="s">
        <v>366</v>
      </c>
      <c r="E92" s="224">
        <v>7.9</v>
      </c>
      <c r="F92" s="228" t="s">
        <v>13117</v>
      </c>
      <c r="G92" s="4" t="s">
        <v>13069</v>
      </c>
      <c r="H92" s="4" t="s">
        <v>13118</v>
      </c>
    </row>
    <row r="93" spans="1:46" ht="51">
      <c r="A93" s="7">
        <v>20</v>
      </c>
      <c r="B93" s="4" t="s">
        <v>13119</v>
      </c>
      <c r="C93" s="7" t="s">
        <v>361</v>
      </c>
      <c r="D93" s="7" t="s">
        <v>366</v>
      </c>
      <c r="E93" s="8">
        <v>14</v>
      </c>
      <c r="F93" s="228" t="s">
        <v>13120</v>
      </c>
      <c r="G93" s="4" t="s">
        <v>13069</v>
      </c>
      <c r="H93" s="4" t="s">
        <v>13113</v>
      </c>
    </row>
    <row r="94" spans="1:46" ht="51">
      <c r="A94" s="7">
        <v>21</v>
      </c>
      <c r="B94" s="4" t="s">
        <v>13121</v>
      </c>
      <c r="C94" s="7" t="s">
        <v>361</v>
      </c>
      <c r="D94" s="7" t="s">
        <v>366</v>
      </c>
      <c r="E94" s="8">
        <v>6</v>
      </c>
      <c r="F94" s="228" t="s">
        <v>13122</v>
      </c>
      <c r="G94" s="4" t="s">
        <v>13069</v>
      </c>
      <c r="H94" s="4" t="s">
        <v>13081</v>
      </c>
    </row>
    <row r="95" spans="1:46" ht="38.25">
      <c r="A95" s="7">
        <v>22</v>
      </c>
      <c r="B95" s="4" t="s">
        <v>13123</v>
      </c>
      <c r="C95" s="7" t="s">
        <v>361</v>
      </c>
      <c r="D95" s="7" t="s">
        <v>366</v>
      </c>
      <c r="E95" s="224">
        <v>9.6</v>
      </c>
      <c r="F95" s="228" t="s">
        <v>13124</v>
      </c>
      <c r="G95" s="4" t="s">
        <v>13069</v>
      </c>
      <c r="H95" s="4" t="s">
        <v>13081</v>
      </c>
    </row>
    <row r="96" spans="1:46" ht="38.25">
      <c r="A96" s="7">
        <v>23</v>
      </c>
      <c r="B96" s="4" t="s">
        <v>13125</v>
      </c>
      <c r="C96" s="7" t="s">
        <v>361</v>
      </c>
      <c r="D96" s="7" t="s">
        <v>366</v>
      </c>
      <c r="E96" s="224">
        <v>19.2</v>
      </c>
      <c r="F96" s="228" t="s">
        <v>13126</v>
      </c>
      <c r="G96" s="4" t="s">
        <v>13069</v>
      </c>
      <c r="H96" s="4" t="s">
        <v>13127</v>
      </c>
    </row>
    <row r="97" spans="1:8" ht="38.25">
      <c r="A97" s="7">
        <v>24</v>
      </c>
      <c r="B97" s="4" t="s">
        <v>13128</v>
      </c>
      <c r="C97" s="7" t="s">
        <v>361</v>
      </c>
      <c r="D97" s="7" t="s">
        <v>366</v>
      </c>
      <c r="E97" s="8">
        <v>8.1</v>
      </c>
      <c r="F97" s="228" t="s">
        <v>13129</v>
      </c>
      <c r="G97" s="4" t="s">
        <v>13088</v>
      </c>
      <c r="H97" s="4" t="s">
        <v>13130</v>
      </c>
    </row>
    <row r="98" spans="1:8" ht="38.25">
      <c r="A98" s="7">
        <v>25</v>
      </c>
      <c r="B98" s="4" t="s">
        <v>13131</v>
      </c>
      <c r="C98" s="7" t="s">
        <v>361</v>
      </c>
      <c r="D98" s="7" t="s">
        <v>366</v>
      </c>
      <c r="E98" s="8">
        <v>54</v>
      </c>
      <c r="F98" s="228" t="s">
        <v>13132</v>
      </c>
      <c r="G98" s="4" t="s">
        <v>13133</v>
      </c>
      <c r="H98" s="4" t="s">
        <v>13089</v>
      </c>
    </row>
    <row r="99" spans="1:8" ht="38.25">
      <c r="A99" s="7">
        <v>26</v>
      </c>
      <c r="B99" s="4" t="s">
        <v>13134</v>
      </c>
      <c r="C99" s="7" t="s">
        <v>361</v>
      </c>
      <c r="D99" s="7" t="s">
        <v>366</v>
      </c>
      <c r="E99" s="8">
        <v>36</v>
      </c>
      <c r="F99" s="228" t="s">
        <v>13135</v>
      </c>
      <c r="G99" s="4" t="s">
        <v>13088</v>
      </c>
      <c r="H99" s="4" t="s">
        <v>13089</v>
      </c>
    </row>
    <row r="100" spans="1:8" ht="89.25">
      <c r="A100" s="7">
        <v>27</v>
      </c>
      <c r="B100" s="4" t="s">
        <v>13136</v>
      </c>
      <c r="C100" s="7" t="s">
        <v>361</v>
      </c>
      <c r="D100" s="7" t="s">
        <v>366</v>
      </c>
      <c r="E100" s="8">
        <v>61</v>
      </c>
      <c r="F100" s="228" t="s">
        <v>13137</v>
      </c>
      <c r="G100" s="4" t="s">
        <v>13133</v>
      </c>
      <c r="H100" s="4" t="s">
        <v>13138</v>
      </c>
    </row>
    <row r="101" spans="1:8" ht="38.25">
      <c r="A101" s="7">
        <v>28</v>
      </c>
      <c r="B101" s="4" t="s">
        <v>13139</v>
      </c>
      <c r="C101" s="7" t="s">
        <v>361</v>
      </c>
      <c r="D101" s="7" t="s">
        <v>366</v>
      </c>
      <c r="E101" s="8">
        <v>41</v>
      </c>
      <c r="F101" s="228" t="s">
        <v>13140</v>
      </c>
      <c r="G101" s="4" t="s">
        <v>13133</v>
      </c>
      <c r="H101" s="4" t="s">
        <v>13141</v>
      </c>
    </row>
    <row r="102" spans="1:8" ht="89.25">
      <c r="A102" s="7">
        <v>29</v>
      </c>
      <c r="B102" s="4" t="s">
        <v>13142</v>
      </c>
      <c r="C102" s="7" t="s">
        <v>361</v>
      </c>
      <c r="D102" s="7" t="s">
        <v>366</v>
      </c>
      <c r="E102" s="8">
        <v>41.7</v>
      </c>
      <c r="F102" s="228" t="s">
        <v>13143</v>
      </c>
      <c r="G102" s="4" t="s">
        <v>13144</v>
      </c>
      <c r="H102" s="4" t="s">
        <v>13145</v>
      </c>
    </row>
    <row r="103" spans="1:8" ht="89.25">
      <c r="A103" s="7">
        <v>30</v>
      </c>
      <c r="B103" s="4" t="s">
        <v>13146</v>
      </c>
      <c r="C103" s="7" t="s">
        <v>361</v>
      </c>
      <c r="D103" s="7" t="s">
        <v>366</v>
      </c>
      <c r="E103" s="224">
        <v>18.5</v>
      </c>
      <c r="F103" s="228" t="s">
        <v>13147</v>
      </c>
      <c r="G103" s="4" t="s">
        <v>13148</v>
      </c>
      <c r="H103" s="4" t="s">
        <v>13149</v>
      </c>
    </row>
    <row r="104" spans="1:8" ht="38.25">
      <c r="A104" s="7">
        <v>31</v>
      </c>
      <c r="B104" s="4" t="s">
        <v>13150</v>
      </c>
      <c r="C104" s="7" t="s">
        <v>361</v>
      </c>
      <c r="D104" s="7" t="s">
        <v>366</v>
      </c>
      <c r="E104" s="8">
        <v>7</v>
      </c>
      <c r="F104" s="228" t="s">
        <v>13151</v>
      </c>
      <c r="G104" s="4" t="s">
        <v>13152</v>
      </c>
      <c r="H104" s="4" t="s">
        <v>13044</v>
      </c>
    </row>
    <row r="105" spans="1:8" ht="51">
      <c r="A105" s="7">
        <v>32</v>
      </c>
      <c r="B105" s="4" t="s">
        <v>13153</v>
      </c>
      <c r="C105" s="7" t="s">
        <v>361</v>
      </c>
      <c r="D105" s="7" t="s">
        <v>366</v>
      </c>
      <c r="E105" s="8">
        <v>12</v>
      </c>
      <c r="F105" s="228" t="s">
        <v>13154</v>
      </c>
      <c r="G105" s="4" t="s">
        <v>13155</v>
      </c>
      <c r="H105" s="4" t="s">
        <v>13044</v>
      </c>
    </row>
    <row r="106" spans="1:8" ht="38.25">
      <c r="A106" s="7">
        <v>33</v>
      </c>
      <c r="B106" s="4" t="s">
        <v>13156</v>
      </c>
      <c r="C106" s="7" t="s">
        <v>361</v>
      </c>
      <c r="D106" s="7" t="s">
        <v>366</v>
      </c>
      <c r="E106" s="8">
        <v>40</v>
      </c>
      <c r="F106" s="228" t="s">
        <v>13157</v>
      </c>
      <c r="G106" s="4" t="s">
        <v>13158</v>
      </c>
      <c r="H106" s="4" t="s">
        <v>13159</v>
      </c>
    </row>
    <row r="107" spans="1:8" ht="89.25">
      <c r="A107" s="7">
        <v>34</v>
      </c>
      <c r="B107" s="4" t="s">
        <v>13160</v>
      </c>
      <c r="C107" s="7" t="s">
        <v>361</v>
      </c>
      <c r="D107" s="7" t="s">
        <v>366</v>
      </c>
      <c r="E107" s="8">
        <v>9.5</v>
      </c>
      <c r="F107" s="228" t="s">
        <v>13161</v>
      </c>
      <c r="G107" s="4" t="s">
        <v>13162</v>
      </c>
      <c r="H107" s="4" t="s">
        <v>13163</v>
      </c>
    </row>
    <row r="108" spans="1:8" ht="38.25">
      <c r="A108" s="7">
        <v>35</v>
      </c>
      <c r="B108" s="4" t="s">
        <v>13164</v>
      </c>
      <c r="C108" s="7" t="s">
        <v>361</v>
      </c>
      <c r="D108" s="7" t="s">
        <v>366</v>
      </c>
      <c r="E108" s="224">
        <v>3.2</v>
      </c>
      <c r="F108" s="228" t="s">
        <v>13165</v>
      </c>
      <c r="G108" s="4" t="s">
        <v>13166</v>
      </c>
      <c r="H108" s="4" t="s">
        <v>13081</v>
      </c>
    </row>
    <row r="109" spans="1:8" ht="38.25">
      <c r="A109" s="7">
        <v>36</v>
      </c>
      <c r="B109" s="4" t="s">
        <v>13167</v>
      </c>
      <c r="C109" s="7" t="s">
        <v>361</v>
      </c>
      <c r="D109" s="7" t="s">
        <v>366</v>
      </c>
      <c r="E109" s="8">
        <v>10</v>
      </c>
      <c r="F109" s="228" t="s">
        <v>13168</v>
      </c>
      <c r="G109" s="4" t="s">
        <v>13169</v>
      </c>
      <c r="H109" s="4" t="s">
        <v>13089</v>
      </c>
    </row>
    <row r="110" spans="1:8" ht="38.25">
      <c r="A110" s="7">
        <v>37</v>
      </c>
      <c r="B110" s="4" t="s">
        <v>13170</v>
      </c>
      <c r="C110" s="7" t="s">
        <v>361</v>
      </c>
      <c r="D110" s="7" t="s">
        <v>366</v>
      </c>
      <c r="E110" s="8">
        <v>3</v>
      </c>
      <c r="F110" s="228" t="s">
        <v>13171</v>
      </c>
      <c r="G110" s="4" t="s">
        <v>13169</v>
      </c>
      <c r="H110" s="4" t="s">
        <v>13113</v>
      </c>
    </row>
    <row r="111" spans="1:8" ht="51">
      <c r="A111" s="7">
        <v>38</v>
      </c>
      <c r="B111" s="4" t="s">
        <v>13172</v>
      </c>
      <c r="C111" s="7" t="s">
        <v>361</v>
      </c>
      <c r="D111" s="7" t="s">
        <v>366</v>
      </c>
      <c r="E111" s="8">
        <v>5</v>
      </c>
      <c r="F111" s="228" t="s">
        <v>13173</v>
      </c>
      <c r="G111" s="4" t="s">
        <v>13174</v>
      </c>
      <c r="H111" s="4" t="s">
        <v>13113</v>
      </c>
    </row>
    <row r="112" spans="1:8" ht="76.5">
      <c r="A112" s="7">
        <v>39</v>
      </c>
      <c r="B112" s="4" t="s">
        <v>13175</v>
      </c>
      <c r="C112" s="7" t="s">
        <v>361</v>
      </c>
      <c r="D112" s="7" t="s">
        <v>366</v>
      </c>
      <c r="E112" s="8">
        <v>46.9</v>
      </c>
      <c r="F112" s="228" t="s">
        <v>13176</v>
      </c>
      <c r="G112" s="4" t="s">
        <v>13169</v>
      </c>
      <c r="H112" s="4" t="s">
        <v>13177</v>
      </c>
    </row>
    <row r="113" spans="1:8" ht="38.25">
      <c r="A113" s="7">
        <v>40</v>
      </c>
      <c r="B113" s="4" t="s">
        <v>13178</v>
      </c>
      <c r="C113" s="7" t="s">
        <v>361</v>
      </c>
      <c r="D113" s="7" t="s">
        <v>366</v>
      </c>
      <c r="E113" s="8">
        <v>5</v>
      </c>
      <c r="F113" s="228" t="s">
        <v>13179</v>
      </c>
      <c r="G113" s="4" t="s">
        <v>12938</v>
      </c>
      <c r="H113" s="4" t="s">
        <v>13044</v>
      </c>
    </row>
    <row r="114" spans="1:8" ht="38.25">
      <c r="A114" s="7">
        <v>41</v>
      </c>
      <c r="B114" s="4" t="s">
        <v>13180</v>
      </c>
      <c r="C114" s="7" t="s">
        <v>361</v>
      </c>
      <c r="D114" s="7" t="s">
        <v>366</v>
      </c>
      <c r="E114" s="8">
        <v>18</v>
      </c>
      <c r="F114" s="228" t="s">
        <v>13181</v>
      </c>
      <c r="G114" s="4" t="s">
        <v>13182</v>
      </c>
      <c r="H114" s="4" t="s">
        <v>13044</v>
      </c>
    </row>
    <row r="115" spans="1:8" ht="76.5">
      <c r="A115" s="7">
        <v>42</v>
      </c>
      <c r="B115" s="4" t="s">
        <v>13183</v>
      </c>
      <c r="C115" s="7" t="s">
        <v>361</v>
      </c>
      <c r="D115" s="7" t="s">
        <v>366</v>
      </c>
      <c r="E115" s="224">
        <v>16.100000000000001</v>
      </c>
      <c r="F115" s="228" t="s">
        <v>13184</v>
      </c>
      <c r="G115" s="4" t="s">
        <v>13185</v>
      </c>
      <c r="H115" s="4" t="s">
        <v>13186</v>
      </c>
    </row>
    <row r="116" spans="1:8" ht="38.25">
      <c r="A116" s="7">
        <v>43</v>
      </c>
      <c r="B116" s="4" t="s">
        <v>13187</v>
      </c>
      <c r="C116" s="7" t="s">
        <v>361</v>
      </c>
      <c r="D116" s="7" t="s">
        <v>366</v>
      </c>
      <c r="E116" s="8">
        <v>5</v>
      </c>
      <c r="F116" s="228" t="s">
        <v>13188</v>
      </c>
      <c r="G116" s="4" t="s">
        <v>13189</v>
      </c>
      <c r="H116" s="4" t="s">
        <v>13044</v>
      </c>
    </row>
    <row r="117" spans="1:8" ht="51">
      <c r="A117" s="7">
        <v>44</v>
      </c>
      <c r="B117" s="4" t="s">
        <v>13190</v>
      </c>
      <c r="C117" s="7" t="s">
        <v>361</v>
      </c>
      <c r="D117" s="7" t="s">
        <v>366</v>
      </c>
      <c r="E117" s="8">
        <v>12</v>
      </c>
      <c r="F117" s="228" t="s">
        <v>13191</v>
      </c>
      <c r="G117" s="4" t="s">
        <v>13192</v>
      </c>
      <c r="H117" s="4" t="s">
        <v>13193</v>
      </c>
    </row>
    <row r="118" spans="1:8" ht="76.5">
      <c r="A118" s="7">
        <v>45</v>
      </c>
      <c r="B118" s="4" t="s">
        <v>13194</v>
      </c>
      <c r="C118" s="7" t="s">
        <v>361</v>
      </c>
      <c r="D118" s="7" t="s">
        <v>366</v>
      </c>
      <c r="E118" s="8">
        <v>8</v>
      </c>
      <c r="F118" s="228" t="s">
        <v>13195</v>
      </c>
      <c r="G118" s="4" t="s">
        <v>13088</v>
      </c>
      <c r="H118" s="4" t="s">
        <v>13044</v>
      </c>
    </row>
    <row r="119" spans="1:8" ht="76.5">
      <c r="A119" s="7">
        <v>46</v>
      </c>
      <c r="B119" s="4" t="s">
        <v>13196</v>
      </c>
      <c r="C119" s="7" t="s">
        <v>361</v>
      </c>
      <c r="D119" s="7" t="s">
        <v>366</v>
      </c>
      <c r="E119" s="224">
        <v>9.6</v>
      </c>
      <c r="F119" s="228" t="s">
        <v>13197</v>
      </c>
      <c r="G119" s="4" t="s">
        <v>13198</v>
      </c>
      <c r="H119" s="4" t="s">
        <v>13199</v>
      </c>
    </row>
    <row r="120" spans="1:8" ht="38.25">
      <c r="A120" s="7">
        <v>47</v>
      </c>
      <c r="B120" s="4" t="s">
        <v>13200</v>
      </c>
      <c r="C120" s="7" t="s">
        <v>361</v>
      </c>
      <c r="D120" s="7" t="s">
        <v>366</v>
      </c>
      <c r="E120" s="224">
        <v>11.5</v>
      </c>
      <c r="F120" s="228" t="s">
        <v>13201</v>
      </c>
      <c r="G120" s="4" t="s">
        <v>13088</v>
      </c>
      <c r="H120" s="4" t="s">
        <v>13202</v>
      </c>
    </row>
    <row r="121" spans="1:8" ht="38.25">
      <c r="A121" s="7">
        <v>48</v>
      </c>
      <c r="B121" s="4" t="s">
        <v>13203</v>
      </c>
      <c r="C121" s="7" t="s">
        <v>361</v>
      </c>
      <c r="D121" s="7" t="s">
        <v>366</v>
      </c>
      <c r="E121" s="224">
        <v>31.3</v>
      </c>
      <c r="F121" s="228" t="s">
        <v>13204</v>
      </c>
      <c r="G121" s="4" t="s">
        <v>13205</v>
      </c>
      <c r="H121" s="4" t="s">
        <v>13206</v>
      </c>
    </row>
    <row r="122" spans="1:8" s="187" customFormat="1">
      <c r="A122" s="596"/>
      <c r="B122" s="600" t="s">
        <v>365</v>
      </c>
      <c r="C122" s="527">
        <v>48</v>
      </c>
      <c r="D122" s="598"/>
      <c r="E122" s="599">
        <f>SUM(E74:E121)</f>
        <v>1172.8999999999999</v>
      </c>
      <c r="F122" s="598"/>
      <c r="G122" s="598"/>
      <c r="H122" s="598"/>
    </row>
    <row r="123" spans="1:8" ht="51">
      <c r="A123" s="7">
        <v>1</v>
      </c>
      <c r="B123" s="4" t="s">
        <v>13207</v>
      </c>
      <c r="C123" s="7" t="s">
        <v>361</v>
      </c>
      <c r="D123" s="7" t="s">
        <v>369</v>
      </c>
      <c r="E123" s="224">
        <v>18.100000000000001</v>
      </c>
      <c r="F123" s="228" t="s">
        <v>13208</v>
      </c>
      <c r="G123" s="4" t="s">
        <v>13209</v>
      </c>
      <c r="H123" s="4" t="s">
        <v>13206</v>
      </c>
    </row>
    <row r="124" spans="1:8" ht="102">
      <c r="A124" s="7">
        <v>2</v>
      </c>
      <c r="B124" s="4" t="s">
        <v>13210</v>
      </c>
      <c r="C124" s="7" t="s">
        <v>361</v>
      </c>
      <c r="D124" s="7" t="s">
        <v>369</v>
      </c>
      <c r="E124" s="8">
        <v>106</v>
      </c>
      <c r="F124" s="228" t="s">
        <v>13211</v>
      </c>
      <c r="G124" s="4" t="s">
        <v>13212</v>
      </c>
      <c r="H124" s="4" t="s">
        <v>13163</v>
      </c>
    </row>
    <row r="125" spans="1:8" ht="38.25">
      <c r="A125" s="7">
        <v>3</v>
      </c>
      <c r="B125" s="4" t="s">
        <v>13213</v>
      </c>
      <c r="C125" s="7" t="s">
        <v>361</v>
      </c>
      <c r="D125" s="7" t="s">
        <v>369</v>
      </c>
      <c r="E125" s="8">
        <v>37.4</v>
      </c>
      <c r="F125" s="228" t="s">
        <v>13214</v>
      </c>
      <c r="G125" s="4" t="s">
        <v>13215</v>
      </c>
      <c r="H125" s="4" t="s">
        <v>13216</v>
      </c>
    </row>
    <row r="126" spans="1:8" ht="63.75">
      <c r="A126" s="7">
        <v>4</v>
      </c>
      <c r="B126" s="4" t="s">
        <v>13217</v>
      </c>
      <c r="C126" s="7" t="s">
        <v>361</v>
      </c>
      <c r="D126" s="7" t="s">
        <v>369</v>
      </c>
      <c r="E126" s="224">
        <v>59.5</v>
      </c>
      <c r="F126" s="228" t="s">
        <v>13218</v>
      </c>
      <c r="G126" s="4" t="s">
        <v>13219</v>
      </c>
      <c r="H126" s="4" t="s">
        <v>13220</v>
      </c>
    </row>
    <row r="127" spans="1:8" ht="76.5">
      <c r="A127" s="7">
        <v>5</v>
      </c>
      <c r="B127" s="4" t="s">
        <v>13221</v>
      </c>
      <c r="C127" s="7" t="s">
        <v>361</v>
      </c>
      <c r="D127" s="7" t="s">
        <v>369</v>
      </c>
      <c r="E127" s="8">
        <v>160</v>
      </c>
      <c r="F127" s="228" t="s">
        <v>13222</v>
      </c>
      <c r="G127" s="4" t="s">
        <v>13223</v>
      </c>
      <c r="H127" s="4" t="s">
        <v>13224</v>
      </c>
    </row>
    <row r="128" spans="1:8" ht="89.25">
      <c r="A128" s="7">
        <v>6</v>
      </c>
      <c r="B128" s="4" t="s">
        <v>13225</v>
      </c>
      <c r="C128" s="7" t="s">
        <v>361</v>
      </c>
      <c r="D128" s="7" t="s">
        <v>369</v>
      </c>
      <c r="E128" s="8">
        <v>66.5</v>
      </c>
      <c r="F128" s="228" t="s">
        <v>13226</v>
      </c>
      <c r="G128" s="4" t="s">
        <v>13227</v>
      </c>
      <c r="H128" s="4" t="s">
        <v>13228</v>
      </c>
    </row>
    <row r="129" spans="1:8" ht="38.25">
      <c r="A129" s="7">
        <v>7</v>
      </c>
      <c r="B129" s="4" t="s">
        <v>13229</v>
      </c>
      <c r="C129" s="7" t="s">
        <v>361</v>
      </c>
      <c r="D129" s="7" t="s">
        <v>369</v>
      </c>
      <c r="E129" s="8">
        <v>16.3</v>
      </c>
      <c r="F129" s="228" t="s">
        <v>13230</v>
      </c>
      <c r="G129" s="4" t="s">
        <v>13231</v>
      </c>
      <c r="H129" s="4" t="s">
        <v>13232</v>
      </c>
    </row>
    <row r="130" spans="1:8" ht="38.25">
      <c r="A130" s="7">
        <v>8</v>
      </c>
      <c r="B130" s="4" t="s">
        <v>15378</v>
      </c>
      <c r="C130" s="7" t="s">
        <v>361</v>
      </c>
      <c r="D130" s="7" t="s">
        <v>369</v>
      </c>
      <c r="E130" s="8">
        <v>23.1</v>
      </c>
      <c r="F130" s="228" t="s">
        <v>15380</v>
      </c>
      <c r="G130" s="4" t="s">
        <v>15381</v>
      </c>
      <c r="H130" s="4" t="s">
        <v>15379</v>
      </c>
    </row>
    <row r="131" spans="1:8" ht="63.75">
      <c r="A131" s="236">
        <v>9</v>
      </c>
      <c r="B131" s="4" t="s">
        <v>13233</v>
      </c>
      <c r="C131" s="7" t="s">
        <v>361</v>
      </c>
      <c r="D131" s="236" t="s">
        <v>369</v>
      </c>
      <c r="E131" s="238">
        <v>44.2</v>
      </c>
      <c r="F131" s="237" t="s">
        <v>13234</v>
      </c>
      <c r="G131" s="237" t="s">
        <v>13235</v>
      </c>
      <c r="H131" s="4" t="s">
        <v>13232</v>
      </c>
    </row>
    <row r="132" spans="1:8" s="187" customFormat="1">
      <c r="A132" s="596"/>
      <c r="B132" s="597" t="s">
        <v>370</v>
      </c>
      <c r="C132" s="527">
        <v>9</v>
      </c>
      <c r="D132" s="598"/>
      <c r="E132" s="599">
        <f>SUM(E123:E131)</f>
        <v>531.1</v>
      </c>
      <c r="F132" s="598"/>
      <c r="G132" s="598"/>
      <c r="H132" s="598"/>
    </row>
    <row r="133" spans="1:8" ht="76.5">
      <c r="A133" s="7">
        <v>1</v>
      </c>
      <c r="B133" s="4" t="s">
        <v>13236</v>
      </c>
      <c r="C133" s="7" t="s">
        <v>361</v>
      </c>
      <c r="D133" s="7" t="s">
        <v>367</v>
      </c>
      <c r="E133" s="8">
        <v>6.6</v>
      </c>
      <c r="F133" s="228" t="s">
        <v>13237</v>
      </c>
      <c r="G133" s="4" t="s">
        <v>13238</v>
      </c>
      <c r="H133" s="4" t="s">
        <v>13199</v>
      </c>
    </row>
    <row r="134" spans="1:8" ht="25.5">
      <c r="A134" s="7">
        <v>2</v>
      </c>
      <c r="B134" s="4" t="s">
        <v>13239</v>
      </c>
      <c r="C134" s="7" t="s">
        <v>361</v>
      </c>
      <c r="D134" s="7" t="s">
        <v>367</v>
      </c>
      <c r="E134" s="8">
        <v>60</v>
      </c>
      <c r="F134" s="228" t="s">
        <v>13240</v>
      </c>
      <c r="G134" s="4" t="s">
        <v>13241</v>
      </c>
      <c r="H134" s="4" t="s">
        <v>13044</v>
      </c>
    </row>
    <row r="135" spans="1:8" ht="38.25">
      <c r="A135" s="7">
        <v>3</v>
      </c>
      <c r="B135" s="4" t="s">
        <v>13242</v>
      </c>
      <c r="C135" s="7" t="s">
        <v>361</v>
      </c>
      <c r="D135" s="7" t="s">
        <v>367</v>
      </c>
      <c r="E135" s="8">
        <v>80</v>
      </c>
      <c r="F135" s="228" t="s">
        <v>13243</v>
      </c>
      <c r="G135" s="4" t="s">
        <v>13244</v>
      </c>
      <c r="H135" s="4" t="s">
        <v>13044</v>
      </c>
    </row>
    <row r="136" spans="1:8" ht="51">
      <c r="A136" s="7">
        <v>4</v>
      </c>
      <c r="B136" s="4" t="s">
        <v>13245</v>
      </c>
      <c r="C136" s="7" t="s">
        <v>361</v>
      </c>
      <c r="D136" s="7" t="s">
        <v>367</v>
      </c>
      <c r="E136" s="8">
        <v>57.8</v>
      </c>
      <c r="F136" s="228" t="s">
        <v>13246</v>
      </c>
      <c r="G136" s="4" t="s">
        <v>13247</v>
      </c>
      <c r="H136" s="4" t="s">
        <v>13248</v>
      </c>
    </row>
    <row r="137" spans="1:8" ht="51">
      <c r="A137" s="7">
        <v>5</v>
      </c>
      <c r="B137" s="4" t="s">
        <v>13249</v>
      </c>
      <c r="C137" s="7" t="s">
        <v>361</v>
      </c>
      <c r="D137" s="7" t="s">
        <v>367</v>
      </c>
      <c r="E137" s="8">
        <v>5</v>
      </c>
      <c r="F137" s="228" t="s">
        <v>13250</v>
      </c>
      <c r="G137" s="4" t="s">
        <v>13251</v>
      </c>
      <c r="H137" s="4" t="s">
        <v>13252</v>
      </c>
    </row>
    <row r="138" spans="1:8" ht="63.75">
      <c r="A138" s="7">
        <v>6</v>
      </c>
      <c r="B138" s="4" t="s">
        <v>13253</v>
      </c>
      <c r="C138" s="7" t="s">
        <v>361</v>
      </c>
      <c r="D138" s="7" t="s">
        <v>367</v>
      </c>
      <c r="E138" s="8">
        <v>27</v>
      </c>
      <c r="F138" s="228" t="s">
        <v>13254</v>
      </c>
      <c r="G138" s="4" t="s">
        <v>13255</v>
      </c>
      <c r="H138" s="4" t="s">
        <v>13256</v>
      </c>
    </row>
    <row r="139" spans="1:8" ht="89.25">
      <c r="A139" s="7">
        <v>7</v>
      </c>
      <c r="B139" s="4" t="s">
        <v>13257</v>
      </c>
      <c r="C139" s="7" t="s">
        <v>361</v>
      </c>
      <c r="D139" s="7" t="s">
        <v>367</v>
      </c>
      <c r="E139" s="8">
        <v>20</v>
      </c>
      <c r="F139" s="228" t="s">
        <v>13258</v>
      </c>
      <c r="G139" s="4" t="s">
        <v>13259</v>
      </c>
      <c r="H139" s="4" t="s">
        <v>13256</v>
      </c>
    </row>
    <row r="140" spans="1:8" ht="76.5">
      <c r="A140" s="7">
        <v>8</v>
      </c>
      <c r="B140" s="4" t="s">
        <v>13260</v>
      </c>
      <c r="C140" s="7" t="s">
        <v>361</v>
      </c>
      <c r="D140" s="7" t="s">
        <v>367</v>
      </c>
      <c r="E140" s="8">
        <v>29.8</v>
      </c>
      <c r="F140" s="228" t="s">
        <v>13261</v>
      </c>
      <c r="G140" s="4" t="s">
        <v>13262</v>
      </c>
      <c r="H140" s="4" t="s">
        <v>13263</v>
      </c>
    </row>
    <row r="141" spans="1:8" s="187" customFormat="1">
      <c r="A141" s="596"/>
      <c r="B141" s="600" t="s">
        <v>368</v>
      </c>
      <c r="C141" s="527">
        <v>8</v>
      </c>
      <c r="D141" s="598"/>
      <c r="E141" s="599">
        <f>SUM(E133:E140)</f>
        <v>286.2</v>
      </c>
      <c r="F141" s="598"/>
      <c r="G141" s="598"/>
      <c r="H141" s="598"/>
    </row>
    <row r="142" spans="1:8" ht="76.5">
      <c r="A142" s="7">
        <v>1</v>
      </c>
      <c r="B142" s="4" t="s">
        <v>13264</v>
      </c>
      <c r="C142" s="7" t="s">
        <v>361</v>
      </c>
      <c r="D142" s="7" t="s">
        <v>1475</v>
      </c>
      <c r="E142" s="224">
        <v>36.799999999999997</v>
      </c>
      <c r="F142" s="228" t="s">
        <v>13265</v>
      </c>
      <c r="G142" s="4" t="s">
        <v>13266</v>
      </c>
      <c r="H142" s="4" t="s">
        <v>13073</v>
      </c>
    </row>
    <row r="143" spans="1:8" ht="63.75">
      <c r="A143" s="7">
        <v>2</v>
      </c>
      <c r="B143" s="4" t="s">
        <v>13267</v>
      </c>
      <c r="C143" s="7" t="s">
        <v>361</v>
      </c>
      <c r="D143" s="7" t="s">
        <v>1475</v>
      </c>
      <c r="E143" s="8">
        <v>51</v>
      </c>
      <c r="F143" s="228" t="s">
        <v>13268</v>
      </c>
      <c r="G143" s="4" t="s">
        <v>13269</v>
      </c>
      <c r="H143" s="4" t="s">
        <v>13270</v>
      </c>
    </row>
    <row r="144" spans="1:8" ht="76.5">
      <c r="A144" s="7">
        <v>3</v>
      </c>
      <c r="B144" s="4" t="s">
        <v>13271</v>
      </c>
      <c r="C144" s="7" t="s">
        <v>361</v>
      </c>
      <c r="D144" s="7" t="s">
        <v>1475</v>
      </c>
      <c r="E144" s="225">
        <v>2.42</v>
      </c>
      <c r="F144" s="228" t="s">
        <v>13272</v>
      </c>
      <c r="G144" s="4" t="s">
        <v>13273</v>
      </c>
      <c r="H144" s="4" t="s">
        <v>13274</v>
      </c>
    </row>
    <row r="145" spans="1:23" s="187" customFormat="1">
      <c r="A145" s="596"/>
      <c r="B145" s="600" t="s">
        <v>22526</v>
      </c>
      <c r="C145" s="527">
        <v>3</v>
      </c>
      <c r="D145" s="598"/>
      <c r="E145" s="599">
        <f>SUM(E142:E144)</f>
        <v>90.22</v>
      </c>
      <c r="F145" s="598"/>
      <c r="G145" s="598"/>
      <c r="H145" s="598"/>
    </row>
    <row r="146" spans="1:23" ht="51">
      <c r="A146" s="7">
        <v>1</v>
      </c>
      <c r="B146" s="4" t="s">
        <v>13275</v>
      </c>
      <c r="C146" s="7" t="s">
        <v>361</v>
      </c>
      <c r="D146" s="224" t="s">
        <v>446</v>
      </c>
      <c r="E146" s="8">
        <v>2302</v>
      </c>
      <c r="F146" s="228" t="s">
        <v>13276</v>
      </c>
      <c r="G146" s="4" t="s">
        <v>13277</v>
      </c>
      <c r="H146" s="4" t="s">
        <v>13278</v>
      </c>
    </row>
    <row r="147" spans="1:23" ht="38.25">
      <c r="A147" s="7">
        <v>2</v>
      </c>
      <c r="B147" s="4" t="s">
        <v>13279</v>
      </c>
      <c r="C147" s="7" t="s">
        <v>361</v>
      </c>
      <c r="D147" s="224" t="s">
        <v>446</v>
      </c>
      <c r="E147" s="8">
        <v>722</v>
      </c>
      <c r="F147" s="228" t="s">
        <v>13280</v>
      </c>
      <c r="G147" s="4" t="s">
        <v>13281</v>
      </c>
      <c r="H147" s="4" t="s">
        <v>13282</v>
      </c>
    </row>
    <row r="148" spans="1:23" ht="51">
      <c r="A148" s="7">
        <v>3</v>
      </c>
      <c r="B148" s="4" t="s">
        <v>13283</v>
      </c>
      <c r="C148" s="7" t="s">
        <v>361</v>
      </c>
      <c r="D148" s="224" t="s">
        <v>446</v>
      </c>
      <c r="E148" s="8">
        <v>400</v>
      </c>
      <c r="F148" s="228" t="s">
        <v>13284</v>
      </c>
      <c r="G148" s="4" t="s">
        <v>13285</v>
      </c>
      <c r="H148" s="4" t="s">
        <v>13282</v>
      </c>
    </row>
    <row r="149" spans="1:23" ht="76.5">
      <c r="A149" s="7">
        <v>4</v>
      </c>
      <c r="B149" s="4" t="s">
        <v>13286</v>
      </c>
      <c r="C149" s="7" t="s">
        <v>361</v>
      </c>
      <c r="D149" s="224" t="s">
        <v>446</v>
      </c>
      <c r="E149" s="8">
        <v>4184</v>
      </c>
      <c r="F149" s="228" t="s">
        <v>13287</v>
      </c>
      <c r="G149" s="4" t="s">
        <v>12941</v>
      </c>
      <c r="H149" s="4" t="s">
        <v>13282</v>
      </c>
    </row>
    <row r="150" spans="1:23" ht="38.25">
      <c r="A150" s="7">
        <v>5</v>
      </c>
      <c r="B150" s="4" t="s">
        <v>13288</v>
      </c>
      <c r="C150" s="7" t="s">
        <v>361</v>
      </c>
      <c r="D150" s="224" t="s">
        <v>446</v>
      </c>
      <c r="E150" s="8">
        <v>48</v>
      </c>
      <c r="F150" s="228" t="s">
        <v>13289</v>
      </c>
      <c r="G150" s="4" t="s">
        <v>13290</v>
      </c>
      <c r="H150" s="4" t="s">
        <v>13291</v>
      </c>
    </row>
    <row r="151" spans="1:23" ht="38.25">
      <c r="A151" s="7">
        <v>6</v>
      </c>
      <c r="B151" s="4" t="s">
        <v>13292</v>
      </c>
      <c r="C151" s="7" t="s">
        <v>361</v>
      </c>
      <c r="D151" s="224" t="s">
        <v>446</v>
      </c>
      <c r="E151" s="8">
        <v>159</v>
      </c>
      <c r="F151" s="228" t="s">
        <v>13293</v>
      </c>
      <c r="G151" s="4" t="s">
        <v>13290</v>
      </c>
      <c r="H151" s="4" t="s">
        <v>13294</v>
      </c>
    </row>
    <row r="152" spans="1:23" ht="38.25">
      <c r="A152" s="7">
        <v>7</v>
      </c>
      <c r="B152" s="4" t="s">
        <v>13295</v>
      </c>
      <c r="C152" s="7" t="s">
        <v>361</v>
      </c>
      <c r="D152" s="224" t="s">
        <v>446</v>
      </c>
      <c r="E152" s="8">
        <v>353</v>
      </c>
      <c r="F152" s="228" t="s">
        <v>13296</v>
      </c>
      <c r="G152" s="4" t="s">
        <v>13290</v>
      </c>
      <c r="H152" s="4" t="s">
        <v>13291</v>
      </c>
    </row>
    <row r="153" spans="1:23" ht="38.25">
      <c r="A153" s="7">
        <v>8</v>
      </c>
      <c r="B153" s="4" t="s">
        <v>13297</v>
      </c>
      <c r="C153" s="7" t="s">
        <v>361</v>
      </c>
      <c r="D153" s="224" t="s">
        <v>446</v>
      </c>
      <c r="E153" s="8">
        <v>544</v>
      </c>
      <c r="F153" s="228" t="s">
        <v>13298</v>
      </c>
      <c r="G153" s="4" t="s">
        <v>13290</v>
      </c>
      <c r="H153" s="4" t="s">
        <v>13299</v>
      </c>
    </row>
    <row r="154" spans="1:23" ht="89.25">
      <c r="A154" s="7">
        <v>9</v>
      </c>
      <c r="B154" s="4" t="s">
        <v>13300</v>
      </c>
      <c r="C154" s="7" t="s">
        <v>361</v>
      </c>
      <c r="D154" s="224" t="s">
        <v>446</v>
      </c>
      <c r="E154" s="8">
        <v>3117</v>
      </c>
      <c r="F154" s="228" t="s">
        <v>13301</v>
      </c>
      <c r="G154" s="4" t="s">
        <v>13302</v>
      </c>
      <c r="H154" s="4" t="s">
        <v>13303</v>
      </c>
    </row>
    <row r="155" spans="1:23" s="240" customFormat="1" ht="63.75">
      <c r="A155" s="7">
        <v>10</v>
      </c>
      <c r="B155" s="4" t="s">
        <v>13304</v>
      </c>
      <c r="C155" s="7" t="s">
        <v>361</v>
      </c>
      <c r="D155" s="224" t="s">
        <v>446</v>
      </c>
      <c r="E155" s="8">
        <v>2553</v>
      </c>
      <c r="F155" s="228" t="s">
        <v>13305</v>
      </c>
      <c r="G155" s="4" t="s">
        <v>13306</v>
      </c>
      <c r="H155" s="4" t="s">
        <v>13307</v>
      </c>
      <c r="I155" s="12"/>
      <c r="J155" s="12"/>
      <c r="K155" s="12"/>
      <c r="L155" s="12"/>
      <c r="M155" s="12"/>
      <c r="N155" s="12"/>
      <c r="O155" s="12"/>
      <c r="P155" s="12"/>
      <c r="Q155" s="12"/>
      <c r="R155" s="12"/>
      <c r="S155" s="12"/>
      <c r="T155" s="12"/>
      <c r="U155" s="12"/>
      <c r="V155" s="12"/>
      <c r="W155" s="12"/>
    </row>
    <row r="156" spans="1:23" ht="63.75">
      <c r="A156" s="7">
        <v>11</v>
      </c>
      <c r="B156" s="4" t="s">
        <v>13308</v>
      </c>
      <c r="C156" s="7" t="s">
        <v>361</v>
      </c>
      <c r="D156" s="224" t="s">
        <v>446</v>
      </c>
      <c r="E156" s="8">
        <v>1603</v>
      </c>
      <c r="F156" s="228" t="s">
        <v>13309</v>
      </c>
      <c r="G156" s="4" t="s">
        <v>13306</v>
      </c>
      <c r="H156" s="4" t="s">
        <v>13310</v>
      </c>
    </row>
    <row r="157" spans="1:23" ht="51">
      <c r="A157" s="7">
        <v>12</v>
      </c>
      <c r="B157" s="4" t="s">
        <v>13311</v>
      </c>
      <c r="C157" s="7" t="s">
        <v>361</v>
      </c>
      <c r="D157" s="224" t="s">
        <v>446</v>
      </c>
      <c r="E157" s="8">
        <v>3488</v>
      </c>
      <c r="F157" s="228" t="s">
        <v>13312</v>
      </c>
      <c r="G157" s="4" t="s">
        <v>13313</v>
      </c>
      <c r="H157" s="4" t="s">
        <v>13314</v>
      </c>
    </row>
    <row r="158" spans="1:23" ht="89.25">
      <c r="A158" s="7">
        <v>13</v>
      </c>
      <c r="B158" s="4" t="s">
        <v>13242</v>
      </c>
      <c r="C158" s="7" t="s">
        <v>361</v>
      </c>
      <c r="D158" s="224" t="s">
        <v>446</v>
      </c>
      <c r="E158" s="8">
        <v>1251</v>
      </c>
      <c r="F158" s="228" t="s">
        <v>13315</v>
      </c>
      <c r="G158" s="4" t="s">
        <v>13273</v>
      </c>
      <c r="H158" s="4" t="s">
        <v>13316</v>
      </c>
    </row>
    <row r="159" spans="1:23" ht="38.25">
      <c r="A159" s="7">
        <v>14</v>
      </c>
      <c r="B159" s="4" t="s">
        <v>13128</v>
      </c>
      <c r="C159" s="7" t="s">
        <v>361</v>
      </c>
      <c r="D159" s="224" t="s">
        <v>446</v>
      </c>
      <c r="E159" s="8">
        <v>457</v>
      </c>
      <c r="F159" s="228" t="s">
        <v>13317</v>
      </c>
      <c r="G159" s="4" t="s">
        <v>13318</v>
      </c>
      <c r="H159" s="4" t="s">
        <v>13314</v>
      </c>
    </row>
    <row r="160" spans="1:23" ht="38.25">
      <c r="A160" s="7">
        <v>15</v>
      </c>
      <c r="B160" s="4" t="s">
        <v>13319</v>
      </c>
      <c r="C160" s="7" t="s">
        <v>361</v>
      </c>
      <c r="D160" s="224" t="s">
        <v>446</v>
      </c>
      <c r="E160" s="8">
        <v>435</v>
      </c>
      <c r="F160" s="228" t="s">
        <v>13320</v>
      </c>
      <c r="G160" s="4" t="s">
        <v>13321</v>
      </c>
      <c r="H160" s="4" t="s">
        <v>13314</v>
      </c>
    </row>
    <row r="161" spans="1:23" ht="38.25">
      <c r="A161" s="7">
        <v>16</v>
      </c>
      <c r="B161" s="4" t="s">
        <v>13322</v>
      </c>
      <c r="C161" s="7" t="s">
        <v>361</v>
      </c>
      <c r="D161" s="224" t="s">
        <v>446</v>
      </c>
      <c r="E161" s="8">
        <v>468</v>
      </c>
      <c r="F161" s="228" t="s">
        <v>13323</v>
      </c>
      <c r="G161" s="4" t="s">
        <v>13321</v>
      </c>
      <c r="H161" s="4" t="s">
        <v>13314</v>
      </c>
    </row>
    <row r="162" spans="1:23" ht="51">
      <c r="A162" s="7">
        <v>17</v>
      </c>
      <c r="B162" s="4" t="s">
        <v>13324</v>
      </c>
      <c r="C162" s="7" t="s">
        <v>361</v>
      </c>
      <c r="D162" s="224" t="s">
        <v>446</v>
      </c>
      <c r="E162" s="8">
        <v>4814</v>
      </c>
      <c r="F162" s="228" t="s">
        <v>13325</v>
      </c>
      <c r="G162" s="4" t="s">
        <v>13326</v>
      </c>
      <c r="H162" s="4" t="s">
        <v>13314</v>
      </c>
    </row>
    <row r="163" spans="1:23" ht="51">
      <c r="A163" s="7">
        <v>18</v>
      </c>
      <c r="B163" s="4" t="s">
        <v>13327</v>
      </c>
      <c r="C163" s="7" t="s">
        <v>361</v>
      </c>
      <c r="D163" s="224" t="s">
        <v>446</v>
      </c>
      <c r="E163" s="8">
        <v>2699</v>
      </c>
      <c r="F163" s="228" t="s">
        <v>13328</v>
      </c>
      <c r="G163" s="4" t="s">
        <v>13329</v>
      </c>
      <c r="H163" s="4" t="s">
        <v>13291</v>
      </c>
    </row>
    <row r="164" spans="1:23" ht="51">
      <c r="A164" s="7">
        <v>19</v>
      </c>
      <c r="B164" s="4" t="s">
        <v>13330</v>
      </c>
      <c r="C164" s="7" t="s">
        <v>361</v>
      </c>
      <c r="D164" s="224" t="s">
        <v>446</v>
      </c>
      <c r="E164" s="8">
        <v>2959</v>
      </c>
      <c r="F164" s="228" t="s">
        <v>13331</v>
      </c>
      <c r="G164" s="4" t="s">
        <v>13332</v>
      </c>
      <c r="H164" s="4" t="s">
        <v>13314</v>
      </c>
    </row>
    <row r="165" spans="1:23" ht="38.25">
      <c r="A165" s="7">
        <v>20</v>
      </c>
      <c r="B165" s="4" t="s">
        <v>13333</v>
      </c>
      <c r="C165" s="7" t="s">
        <v>361</v>
      </c>
      <c r="D165" s="224" t="s">
        <v>446</v>
      </c>
      <c r="E165" s="8">
        <v>1052</v>
      </c>
      <c r="F165" s="228" t="s">
        <v>13334</v>
      </c>
      <c r="G165" s="4" t="s">
        <v>13332</v>
      </c>
      <c r="H165" s="4" t="s">
        <v>13291</v>
      </c>
    </row>
    <row r="166" spans="1:23" ht="51">
      <c r="A166" s="7">
        <v>21</v>
      </c>
      <c r="B166" s="4" t="s">
        <v>13335</v>
      </c>
      <c r="C166" s="7" t="s">
        <v>361</v>
      </c>
      <c r="D166" s="224" t="s">
        <v>446</v>
      </c>
      <c r="E166" s="8">
        <v>2384</v>
      </c>
      <c r="F166" s="228" t="s">
        <v>13336</v>
      </c>
      <c r="G166" s="4" t="s">
        <v>13337</v>
      </c>
      <c r="H166" s="4" t="s">
        <v>13291</v>
      </c>
    </row>
    <row r="167" spans="1:23" ht="38.25">
      <c r="A167" s="7">
        <v>22</v>
      </c>
      <c r="B167" s="4" t="s">
        <v>13338</v>
      </c>
      <c r="C167" s="7" t="s">
        <v>361</v>
      </c>
      <c r="D167" s="224" t="s">
        <v>446</v>
      </c>
      <c r="E167" s="8">
        <v>376</v>
      </c>
      <c r="F167" s="228" t="s">
        <v>13339</v>
      </c>
      <c r="G167" s="4" t="s">
        <v>13340</v>
      </c>
      <c r="H167" s="4" t="s">
        <v>13291</v>
      </c>
    </row>
    <row r="168" spans="1:23" ht="51">
      <c r="A168" s="7">
        <v>23</v>
      </c>
      <c r="B168" s="4" t="s">
        <v>13341</v>
      </c>
      <c r="C168" s="7" t="s">
        <v>361</v>
      </c>
      <c r="D168" s="224" t="s">
        <v>446</v>
      </c>
      <c r="E168" s="8">
        <v>418</v>
      </c>
      <c r="F168" s="228" t="s">
        <v>13342</v>
      </c>
      <c r="G168" s="4" t="s">
        <v>13281</v>
      </c>
      <c r="H168" s="4" t="s">
        <v>13291</v>
      </c>
    </row>
    <row r="169" spans="1:23" ht="38.25">
      <c r="A169" s="7">
        <v>24</v>
      </c>
      <c r="B169" s="4" t="s">
        <v>13343</v>
      </c>
      <c r="C169" s="7" t="s">
        <v>361</v>
      </c>
      <c r="D169" s="224" t="s">
        <v>446</v>
      </c>
      <c r="E169" s="8">
        <v>398</v>
      </c>
      <c r="F169" s="228" t="s">
        <v>13344</v>
      </c>
      <c r="G169" s="4" t="s">
        <v>13340</v>
      </c>
      <c r="H169" s="4" t="s">
        <v>13291</v>
      </c>
    </row>
    <row r="170" spans="1:23" ht="51">
      <c r="A170" s="7">
        <v>25</v>
      </c>
      <c r="B170" s="4" t="s">
        <v>13345</v>
      </c>
      <c r="C170" s="7" t="s">
        <v>361</v>
      </c>
      <c r="D170" s="224" t="s">
        <v>446</v>
      </c>
      <c r="E170" s="8">
        <v>3220</v>
      </c>
      <c r="F170" s="228" t="s">
        <v>13346</v>
      </c>
      <c r="G170" s="4" t="s">
        <v>13347</v>
      </c>
      <c r="H170" s="4" t="s">
        <v>13291</v>
      </c>
    </row>
    <row r="171" spans="1:23" ht="51">
      <c r="A171" s="7">
        <v>26</v>
      </c>
      <c r="B171" s="4" t="s">
        <v>13348</v>
      </c>
      <c r="C171" s="7" t="s">
        <v>361</v>
      </c>
      <c r="D171" s="224" t="s">
        <v>446</v>
      </c>
      <c r="E171" s="8">
        <v>309</v>
      </c>
      <c r="F171" s="228" t="s">
        <v>13349</v>
      </c>
      <c r="G171" s="4" t="s">
        <v>13350</v>
      </c>
      <c r="H171" s="4" t="s">
        <v>13314</v>
      </c>
    </row>
    <row r="172" spans="1:23" s="240" customFormat="1" ht="63.75">
      <c r="A172" s="7">
        <v>27</v>
      </c>
      <c r="B172" s="4" t="s">
        <v>13351</v>
      </c>
      <c r="C172" s="7" t="s">
        <v>361</v>
      </c>
      <c r="D172" s="224" t="s">
        <v>446</v>
      </c>
      <c r="E172" s="8">
        <v>3205</v>
      </c>
      <c r="F172" s="228" t="s">
        <v>13352</v>
      </c>
      <c r="G172" s="4" t="s">
        <v>13350</v>
      </c>
      <c r="H172" s="4" t="s">
        <v>13291</v>
      </c>
      <c r="I172" s="12"/>
      <c r="J172" s="12"/>
      <c r="K172" s="12"/>
      <c r="L172" s="12"/>
      <c r="M172" s="12"/>
      <c r="N172" s="12"/>
      <c r="O172" s="12"/>
      <c r="P172" s="12"/>
      <c r="Q172" s="12"/>
      <c r="R172" s="12"/>
      <c r="S172" s="12"/>
      <c r="T172" s="12"/>
      <c r="U172" s="12"/>
      <c r="V172" s="12"/>
      <c r="W172" s="12"/>
    </row>
    <row r="173" spans="1:23" s="241" customFormat="1" ht="38.25">
      <c r="A173" s="7">
        <v>28</v>
      </c>
      <c r="B173" s="4" t="s">
        <v>13353</v>
      </c>
      <c r="C173" s="7" t="s">
        <v>361</v>
      </c>
      <c r="D173" s="224" t="s">
        <v>446</v>
      </c>
      <c r="E173" s="8">
        <v>178</v>
      </c>
      <c r="F173" s="228" t="s">
        <v>13354</v>
      </c>
      <c r="G173" s="4" t="s">
        <v>13133</v>
      </c>
      <c r="H173" s="4" t="s">
        <v>13291</v>
      </c>
      <c r="I173" s="12"/>
      <c r="J173" s="12"/>
      <c r="K173" s="12"/>
      <c r="L173" s="12"/>
      <c r="M173" s="12"/>
      <c r="N173" s="12"/>
      <c r="O173" s="12"/>
      <c r="P173" s="12"/>
      <c r="Q173" s="12"/>
      <c r="R173" s="12"/>
      <c r="S173" s="12"/>
      <c r="T173" s="12"/>
      <c r="U173" s="12"/>
      <c r="V173" s="12"/>
      <c r="W173" s="12"/>
    </row>
    <row r="174" spans="1:23" ht="38.25">
      <c r="A174" s="7">
        <v>29</v>
      </c>
      <c r="B174" s="4" t="s">
        <v>13355</v>
      </c>
      <c r="C174" s="7" t="s">
        <v>361</v>
      </c>
      <c r="D174" s="224" t="s">
        <v>446</v>
      </c>
      <c r="E174" s="8">
        <v>518</v>
      </c>
      <c r="F174" s="228" t="s">
        <v>13356</v>
      </c>
      <c r="G174" s="4" t="s">
        <v>13133</v>
      </c>
      <c r="H174" s="4" t="s">
        <v>13291</v>
      </c>
    </row>
    <row r="175" spans="1:23" ht="51">
      <c r="A175" s="7">
        <v>30</v>
      </c>
      <c r="B175" s="4" t="s">
        <v>13357</v>
      </c>
      <c r="C175" s="7" t="s">
        <v>361</v>
      </c>
      <c r="D175" s="224" t="s">
        <v>446</v>
      </c>
      <c r="E175" s="8">
        <v>689</v>
      </c>
      <c r="F175" s="228" t="s">
        <v>13358</v>
      </c>
      <c r="G175" s="4" t="s">
        <v>13133</v>
      </c>
      <c r="H175" s="4" t="s">
        <v>13291</v>
      </c>
    </row>
    <row r="176" spans="1:23" ht="38.25">
      <c r="A176" s="7">
        <v>31</v>
      </c>
      <c r="B176" s="4" t="s">
        <v>13359</v>
      </c>
      <c r="C176" s="7" t="s">
        <v>361</v>
      </c>
      <c r="D176" s="224" t="s">
        <v>446</v>
      </c>
      <c r="E176" s="8">
        <v>2080</v>
      </c>
      <c r="F176" s="228" t="s">
        <v>13360</v>
      </c>
      <c r="G176" s="4" t="s">
        <v>13361</v>
      </c>
      <c r="H176" s="4" t="s">
        <v>13362</v>
      </c>
    </row>
    <row r="177" spans="1:8" ht="76.5">
      <c r="A177" s="7">
        <v>32</v>
      </c>
      <c r="B177" s="4" t="s">
        <v>13363</v>
      </c>
      <c r="C177" s="7" t="s">
        <v>361</v>
      </c>
      <c r="D177" s="224" t="s">
        <v>446</v>
      </c>
      <c r="E177" s="8">
        <v>26.5</v>
      </c>
      <c r="F177" s="228" t="s">
        <v>13364</v>
      </c>
      <c r="G177" s="4" t="s">
        <v>13365</v>
      </c>
      <c r="H177" s="4" t="s">
        <v>13366</v>
      </c>
    </row>
    <row r="178" spans="1:8" ht="38.25">
      <c r="A178" s="7">
        <v>33</v>
      </c>
      <c r="B178" s="4" t="s">
        <v>13367</v>
      </c>
      <c r="C178" s="7" t="s">
        <v>361</v>
      </c>
      <c r="D178" s="224" t="s">
        <v>446</v>
      </c>
      <c r="E178" s="8">
        <v>15</v>
      </c>
      <c r="F178" s="228" t="s">
        <v>13368</v>
      </c>
      <c r="G178" s="4" t="s">
        <v>13369</v>
      </c>
      <c r="H178" s="4" t="s">
        <v>13044</v>
      </c>
    </row>
    <row r="179" spans="1:8" s="187" customFormat="1">
      <c r="A179" s="596"/>
      <c r="B179" s="611" t="s">
        <v>449</v>
      </c>
      <c r="C179" s="527">
        <v>33</v>
      </c>
      <c r="D179" s="598"/>
      <c r="E179" s="612">
        <f>SUM(E146:E178)</f>
        <v>47424.5</v>
      </c>
      <c r="F179" s="598"/>
      <c r="G179" s="598"/>
      <c r="H179" s="598"/>
    </row>
    <row r="180" spans="1:8" s="187" customFormat="1">
      <c r="A180" s="592"/>
      <c r="B180" s="602" t="s">
        <v>731</v>
      </c>
      <c r="C180" s="523">
        <f>C179+C145+C141+C132+C122+C73+C71</f>
        <v>107</v>
      </c>
      <c r="D180" s="523"/>
      <c r="E180" s="523">
        <f>E179+E145+E141+E132+E122+E73+E71</f>
        <v>49666.32</v>
      </c>
      <c r="F180" s="594"/>
      <c r="G180" s="594"/>
      <c r="H180" s="594"/>
    </row>
    <row r="181" spans="1:8" ht="38.25">
      <c r="A181" s="7">
        <v>1</v>
      </c>
      <c r="B181" s="4" t="s">
        <v>13370</v>
      </c>
      <c r="C181" s="7" t="s">
        <v>373</v>
      </c>
      <c r="D181" s="7" t="s">
        <v>374</v>
      </c>
      <c r="E181" s="267">
        <v>0.15</v>
      </c>
      <c r="F181" s="228" t="s">
        <v>13371</v>
      </c>
      <c r="G181" s="4" t="s">
        <v>13372</v>
      </c>
      <c r="H181" s="4" t="s">
        <v>13373</v>
      </c>
    </row>
    <row r="182" spans="1:8" ht="51">
      <c r="A182" s="7">
        <v>2</v>
      </c>
      <c r="B182" s="29" t="s">
        <v>13374</v>
      </c>
      <c r="C182" s="7" t="s">
        <v>373</v>
      </c>
      <c r="D182" s="242" t="s">
        <v>374</v>
      </c>
      <c r="E182" s="624">
        <v>1.5</v>
      </c>
      <c r="F182" s="29" t="s">
        <v>13375</v>
      </c>
      <c r="G182" s="29" t="s">
        <v>13376</v>
      </c>
      <c r="H182" s="29" t="s">
        <v>13373</v>
      </c>
    </row>
    <row r="183" spans="1:8" ht="51">
      <c r="A183" s="7">
        <v>3</v>
      </c>
      <c r="B183" s="243" t="s">
        <v>13377</v>
      </c>
      <c r="C183" s="7" t="s">
        <v>373</v>
      </c>
      <c r="D183" s="7" t="s">
        <v>374</v>
      </c>
      <c r="E183" s="625">
        <v>0.25</v>
      </c>
      <c r="F183" s="243" t="s">
        <v>13378</v>
      </c>
      <c r="G183" s="243" t="s">
        <v>13379</v>
      </c>
      <c r="H183" s="231" t="s">
        <v>13380</v>
      </c>
    </row>
    <row r="184" spans="1:8" ht="38.25">
      <c r="A184" s="7">
        <v>4</v>
      </c>
      <c r="B184" s="243" t="s">
        <v>13381</v>
      </c>
      <c r="C184" s="7" t="s">
        <v>373</v>
      </c>
      <c r="D184" s="7" t="s">
        <v>374</v>
      </c>
      <c r="E184" s="625">
        <v>0.1</v>
      </c>
      <c r="F184" s="243" t="s">
        <v>13382</v>
      </c>
      <c r="G184" s="244" t="s">
        <v>13383</v>
      </c>
      <c r="H184" s="231" t="s">
        <v>13380</v>
      </c>
    </row>
    <row r="185" spans="1:8" ht="38.25">
      <c r="A185" s="7">
        <v>5</v>
      </c>
      <c r="B185" s="243" t="s">
        <v>13384</v>
      </c>
      <c r="C185" s="7" t="s">
        <v>373</v>
      </c>
      <c r="D185" s="236" t="s">
        <v>374</v>
      </c>
      <c r="E185" s="625">
        <v>5</v>
      </c>
      <c r="F185" s="245" t="s">
        <v>13385</v>
      </c>
      <c r="G185" s="4" t="s">
        <v>13386</v>
      </c>
      <c r="H185" s="4" t="s">
        <v>13380</v>
      </c>
    </row>
    <row r="186" spans="1:8" ht="38.25">
      <c r="A186" s="7">
        <v>6</v>
      </c>
      <c r="B186" s="4" t="s">
        <v>13387</v>
      </c>
      <c r="C186" s="7" t="s">
        <v>373</v>
      </c>
      <c r="D186" s="236" t="s">
        <v>374</v>
      </c>
      <c r="E186" s="267">
        <v>17.100000000000001</v>
      </c>
      <c r="F186" s="244" t="s">
        <v>13388</v>
      </c>
      <c r="G186" s="4" t="s">
        <v>13043</v>
      </c>
      <c r="H186" s="4" t="s">
        <v>13380</v>
      </c>
    </row>
    <row r="187" spans="1:8" ht="51">
      <c r="A187" s="7">
        <v>7</v>
      </c>
      <c r="B187" s="243" t="s">
        <v>13389</v>
      </c>
      <c r="C187" s="7" t="s">
        <v>373</v>
      </c>
      <c r="D187" s="236" t="s">
        <v>374</v>
      </c>
      <c r="E187" s="628">
        <v>20</v>
      </c>
      <c r="F187" s="245" t="s">
        <v>13390</v>
      </c>
      <c r="G187" s="4" t="s">
        <v>13391</v>
      </c>
      <c r="H187" s="4" t="s">
        <v>13392</v>
      </c>
    </row>
    <row r="188" spans="1:8" ht="38.25">
      <c r="A188" s="7">
        <v>8</v>
      </c>
      <c r="B188" s="4" t="s">
        <v>13393</v>
      </c>
      <c r="C188" s="7" t="s">
        <v>373</v>
      </c>
      <c r="D188" s="236" t="s">
        <v>374</v>
      </c>
      <c r="E188" s="629">
        <v>30</v>
      </c>
      <c r="F188" s="244" t="s">
        <v>13394</v>
      </c>
      <c r="G188" s="4" t="s">
        <v>13395</v>
      </c>
      <c r="H188" s="4" t="s">
        <v>13392</v>
      </c>
    </row>
    <row r="189" spans="1:8" ht="51">
      <c r="A189" s="246">
        <v>9</v>
      </c>
      <c r="B189" s="247" t="s">
        <v>13396</v>
      </c>
      <c r="C189" s="246" t="s">
        <v>373</v>
      </c>
      <c r="D189" s="248" t="s">
        <v>374</v>
      </c>
      <c r="E189" s="626">
        <v>36.4</v>
      </c>
      <c r="F189" s="249" t="s">
        <v>13397</v>
      </c>
      <c r="G189" s="247" t="s">
        <v>13398</v>
      </c>
      <c r="H189" s="247" t="s">
        <v>13399</v>
      </c>
    </row>
    <row r="190" spans="1:8" s="250" customFormat="1" ht="38.25">
      <c r="A190" s="246">
        <v>10</v>
      </c>
      <c r="B190" s="247" t="s">
        <v>22529</v>
      </c>
      <c r="C190" s="246" t="s">
        <v>373</v>
      </c>
      <c r="D190" s="248" t="s">
        <v>374</v>
      </c>
      <c r="E190" s="626">
        <v>10.46</v>
      </c>
      <c r="F190" s="249"/>
      <c r="G190" s="247"/>
      <c r="H190" s="247" t="s">
        <v>22530</v>
      </c>
    </row>
    <row r="191" spans="1:8" s="187" customFormat="1">
      <c r="A191" s="596"/>
      <c r="B191" s="600" t="s">
        <v>375</v>
      </c>
      <c r="C191" s="527">
        <v>10</v>
      </c>
      <c r="D191" s="598"/>
      <c r="E191" s="627">
        <f>SUM(E181:E190)</f>
        <v>120.96000000000001</v>
      </c>
      <c r="F191" s="598"/>
      <c r="G191" s="598"/>
      <c r="H191" s="598"/>
    </row>
    <row r="192" spans="1:8" ht="25.5">
      <c r="A192" s="7">
        <v>1</v>
      </c>
      <c r="B192" s="4" t="s">
        <v>13400</v>
      </c>
      <c r="C192" s="7" t="s">
        <v>373</v>
      </c>
      <c r="D192" s="7" t="s">
        <v>380</v>
      </c>
      <c r="E192" s="225">
        <v>5</v>
      </c>
      <c r="F192" s="228" t="s">
        <v>13401</v>
      </c>
      <c r="G192" s="4" t="s">
        <v>13402</v>
      </c>
      <c r="H192" s="4" t="s">
        <v>13044</v>
      </c>
    </row>
    <row r="193" spans="1:8" ht="38.25">
      <c r="A193" s="7">
        <v>2</v>
      </c>
      <c r="B193" s="4" t="s">
        <v>13403</v>
      </c>
      <c r="C193" s="7" t="s">
        <v>373</v>
      </c>
      <c r="D193" s="7" t="s">
        <v>380</v>
      </c>
      <c r="E193" s="225">
        <v>0.25</v>
      </c>
      <c r="F193" s="228" t="s">
        <v>13404</v>
      </c>
      <c r="G193" s="4" t="s">
        <v>13189</v>
      </c>
      <c r="H193" s="4" t="s">
        <v>13405</v>
      </c>
    </row>
    <row r="194" spans="1:8" ht="38.25">
      <c r="A194" s="7">
        <v>3</v>
      </c>
      <c r="B194" s="4" t="s">
        <v>13406</v>
      </c>
      <c r="C194" s="7" t="s">
        <v>373</v>
      </c>
      <c r="D194" s="7" t="s">
        <v>380</v>
      </c>
      <c r="E194" s="225">
        <v>0.1</v>
      </c>
      <c r="F194" s="228" t="s">
        <v>13407</v>
      </c>
      <c r="G194" s="4" t="s">
        <v>13408</v>
      </c>
      <c r="H194" s="4" t="s">
        <v>13409</v>
      </c>
    </row>
    <row r="195" spans="1:8" ht="38.25">
      <c r="A195" s="7">
        <v>4</v>
      </c>
      <c r="B195" s="4" t="s">
        <v>13410</v>
      </c>
      <c r="C195" s="7" t="s">
        <v>373</v>
      </c>
      <c r="D195" s="7" t="s">
        <v>380</v>
      </c>
      <c r="E195" s="225">
        <v>2</v>
      </c>
      <c r="F195" s="228" t="s">
        <v>13411</v>
      </c>
      <c r="G195" s="4" t="s">
        <v>13290</v>
      </c>
      <c r="H195" s="4" t="s">
        <v>13412</v>
      </c>
    </row>
    <row r="196" spans="1:8" ht="38.25">
      <c r="A196" s="7">
        <v>5</v>
      </c>
      <c r="B196" s="4" t="s">
        <v>13413</v>
      </c>
      <c r="C196" s="7" t="s">
        <v>373</v>
      </c>
      <c r="D196" s="7" t="s">
        <v>380</v>
      </c>
      <c r="E196" s="225">
        <v>0.1</v>
      </c>
      <c r="F196" s="228" t="s">
        <v>13414</v>
      </c>
      <c r="G196" s="4" t="s">
        <v>13415</v>
      </c>
      <c r="H196" s="4" t="s">
        <v>13416</v>
      </c>
    </row>
    <row r="197" spans="1:8" ht="38.25">
      <c r="A197" s="7">
        <v>6</v>
      </c>
      <c r="B197" s="4" t="s">
        <v>13417</v>
      </c>
      <c r="C197" s="7" t="s">
        <v>373</v>
      </c>
      <c r="D197" s="7" t="s">
        <v>380</v>
      </c>
      <c r="E197" s="225">
        <v>0.1</v>
      </c>
      <c r="F197" s="228" t="s">
        <v>13418</v>
      </c>
      <c r="G197" s="4" t="s">
        <v>13419</v>
      </c>
      <c r="H197" s="4" t="s">
        <v>13416</v>
      </c>
    </row>
    <row r="198" spans="1:8" ht="38.25">
      <c r="A198" s="7">
        <v>7</v>
      </c>
      <c r="B198" s="4" t="s">
        <v>13420</v>
      </c>
      <c r="C198" s="7" t="s">
        <v>373</v>
      </c>
      <c r="D198" s="7" t="s">
        <v>380</v>
      </c>
      <c r="E198" s="225">
        <v>0.5</v>
      </c>
      <c r="F198" s="228" t="s">
        <v>13421</v>
      </c>
      <c r="G198" s="4" t="s">
        <v>13422</v>
      </c>
      <c r="H198" s="4" t="s">
        <v>13423</v>
      </c>
    </row>
    <row r="199" spans="1:8" ht="51">
      <c r="A199" s="7">
        <v>8</v>
      </c>
      <c r="B199" s="4" t="s">
        <v>13424</v>
      </c>
      <c r="C199" s="7" t="s">
        <v>373</v>
      </c>
      <c r="D199" s="7" t="s">
        <v>380</v>
      </c>
      <c r="E199" s="225">
        <v>0.1</v>
      </c>
      <c r="F199" s="228" t="s">
        <v>13425</v>
      </c>
      <c r="G199" s="4" t="s">
        <v>12938</v>
      </c>
      <c r="H199" s="4" t="s">
        <v>13426</v>
      </c>
    </row>
    <row r="200" spans="1:8" ht="38.25">
      <c r="A200" s="7">
        <v>9</v>
      </c>
      <c r="B200" s="4" t="s">
        <v>13427</v>
      </c>
      <c r="C200" s="7" t="s">
        <v>373</v>
      </c>
      <c r="D200" s="7" t="s">
        <v>380</v>
      </c>
      <c r="E200" s="225">
        <v>0.8</v>
      </c>
      <c r="F200" s="228" t="s">
        <v>13428</v>
      </c>
      <c r="G200" s="4" t="s">
        <v>12938</v>
      </c>
      <c r="H200" s="4" t="s">
        <v>13429</v>
      </c>
    </row>
    <row r="201" spans="1:8" ht="25.5">
      <c r="A201" s="7">
        <v>10</v>
      </c>
      <c r="B201" s="4" t="s">
        <v>13430</v>
      </c>
      <c r="C201" s="7" t="s">
        <v>373</v>
      </c>
      <c r="D201" s="7" t="s">
        <v>380</v>
      </c>
      <c r="E201" s="225">
        <v>0.8</v>
      </c>
      <c r="F201" s="228" t="s">
        <v>13431</v>
      </c>
      <c r="G201" s="4" t="s">
        <v>13432</v>
      </c>
      <c r="H201" s="4" t="s">
        <v>13044</v>
      </c>
    </row>
    <row r="202" spans="1:8" ht="25.5">
      <c r="A202" s="7">
        <v>11</v>
      </c>
      <c r="B202" s="4" t="s">
        <v>13433</v>
      </c>
      <c r="C202" s="7" t="s">
        <v>373</v>
      </c>
      <c r="D202" s="7" t="s">
        <v>380</v>
      </c>
      <c r="E202" s="225">
        <v>0.8</v>
      </c>
      <c r="F202" s="228" t="s">
        <v>13434</v>
      </c>
      <c r="G202" s="4" t="s">
        <v>13432</v>
      </c>
      <c r="H202" s="4" t="s">
        <v>13044</v>
      </c>
    </row>
    <row r="203" spans="1:8" ht="38.25">
      <c r="A203" s="7">
        <v>12</v>
      </c>
      <c r="B203" s="4" t="s">
        <v>13435</v>
      </c>
      <c r="C203" s="7" t="s">
        <v>373</v>
      </c>
      <c r="D203" s="7" t="s">
        <v>380</v>
      </c>
      <c r="E203" s="225">
        <v>5</v>
      </c>
      <c r="F203" s="228" t="s">
        <v>13436</v>
      </c>
      <c r="G203" s="4" t="s">
        <v>13281</v>
      </c>
      <c r="H203" s="4" t="s">
        <v>13437</v>
      </c>
    </row>
    <row r="204" spans="1:8" ht="38.25">
      <c r="A204" s="7">
        <v>13</v>
      </c>
      <c r="B204" s="4" t="s">
        <v>13438</v>
      </c>
      <c r="C204" s="7" t="s">
        <v>373</v>
      </c>
      <c r="D204" s="7" t="s">
        <v>380</v>
      </c>
      <c r="E204" s="225">
        <v>1</v>
      </c>
      <c r="F204" s="228" t="s">
        <v>13439</v>
      </c>
      <c r="G204" s="4" t="s">
        <v>13290</v>
      </c>
      <c r="H204" s="4" t="s">
        <v>13440</v>
      </c>
    </row>
    <row r="205" spans="1:8" ht="76.5">
      <c r="A205" s="7">
        <v>14</v>
      </c>
      <c r="B205" s="4" t="s">
        <v>13441</v>
      </c>
      <c r="C205" s="7" t="s">
        <v>373</v>
      </c>
      <c r="D205" s="7" t="s">
        <v>380</v>
      </c>
      <c r="E205" s="8">
        <v>7.4</v>
      </c>
      <c r="F205" s="228" t="s">
        <v>13442</v>
      </c>
      <c r="G205" s="4" t="s">
        <v>13443</v>
      </c>
      <c r="H205" s="4" t="s">
        <v>13444</v>
      </c>
    </row>
    <row r="206" spans="1:8" ht="89.25">
      <c r="A206" s="7">
        <v>15</v>
      </c>
      <c r="B206" s="4" t="s">
        <v>13445</v>
      </c>
      <c r="C206" s="7" t="s">
        <v>373</v>
      </c>
      <c r="D206" s="7" t="s">
        <v>380</v>
      </c>
      <c r="E206" s="8">
        <v>19.2</v>
      </c>
      <c r="F206" s="228" t="s">
        <v>13446</v>
      </c>
      <c r="G206" s="4" t="s">
        <v>13447</v>
      </c>
      <c r="H206" s="4" t="s">
        <v>13448</v>
      </c>
    </row>
    <row r="207" spans="1:8" ht="51">
      <c r="A207" s="7">
        <v>16</v>
      </c>
      <c r="B207" s="4" t="s">
        <v>13449</v>
      </c>
      <c r="C207" s="7" t="s">
        <v>373</v>
      </c>
      <c r="D207" s="7" t="s">
        <v>380</v>
      </c>
      <c r="E207" s="225">
        <v>1</v>
      </c>
      <c r="F207" s="228" t="s">
        <v>13450</v>
      </c>
      <c r="G207" s="4" t="s">
        <v>13451</v>
      </c>
      <c r="H207" s="4" t="s">
        <v>13452</v>
      </c>
    </row>
    <row r="208" spans="1:8" ht="38.25">
      <c r="A208" s="7">
        <v>17</v>
      </c>
      <c r="B208" s="4" t="s">
        <v>13453</v>
      </c>
      <c r="C208" s="7" t="s">
        <v>373</v>
      </c>
      <c r="D208" s="7" t="s">
        <v>380</v>
      </c>
      <c r="E208" s="225">
        <v>1</v>
      </c>
      <c r="F208" s="228" t="s">
        <v>13454</v>
      </c>
      <c r="G208" s="4" t="s">
        <v>7756</v>
      </c>
      <c r="H208" s="4" t="s">
        <v>13455</v>
      </c>
    </row>
    <row r="209" spans="1:23" ht="51">
      <c r="A209" s="7">
        <v>18</v>
      </c>
      <c r="B209" s="4" t="s">
        <v>13456</v>
      </c>
      <c r="C209" s="7" t="s">
        <v>373</v>
      </c>
      <c r="D209" s="7" t="s">
        <v>380</v>
      </c>
      <c r="E209" s="225">
        <v>1</v>
      </c>
      <c r="F209" s="228" t="s">
        <v>13457</v>
      </c>
      <c r="G209" s="4" t="s">
        <v>13458</v>
      </c>
      <c r="H209" s="4" t="s">
        <v>13459</v>
      </c>
    </row>
    <row r="210" spans="1:23" ht="38.25">
      <c r="A210" s="7">
        <v>19</v>
      </c>
      <c r="B210" s="4" t="s">
        <v>13460</v>
      </c>
      <c r="C210" s="7" t="s">
        <v>373</v>
      </c>
      <c r="D210" s="7" t="s">
        <v>380</v>
      </c>
      <c r="E210" s="8">
        <v>0.15</v>
      </c>
      <c r="F210" s="228" t="s">
        <v>13461</v>
      </c>
      <c r="G210" s="4" t="s">
        <v>13462</v>
      </c>
      <c r="H210" s="4" t="s">
        <v>13463</v>
      </c>
    </row>
    <row r="211" spans="1:23" ht="63.75">
      <c r="A211" s="7">
        <v>20</v>
      </c>
      <c r="B211" s="4" t="s">
        <v>13464</v>
      </c>
      <c r="C211" s="7" t="s">
        <v>373</v>
      </c>
      <c r="D211" s="7" t="s">
        <v>380</v>
      </c>
      <c r="E211" s="225">
        <v>1</v>
      </c>
      <c r="F211" s="228" t="s">
        <v>13465</v>
      </c>
      <c r="G211" s="4" t="s">
        <v>13458</v>
      </c>
      <c r="H211" s="4" t="s">
        <v>13466</v>
      </c>
    </row>
    <row r="212" spans="1:23" ht="38.25">
      <c r="A212" s="7">
        <v>21</v>
      </c>
      <c r="B212" s="4" t="s">
        <v>13467</v>
      </c>
      <c r="C212" s="7" t="s">
        <v>373</v>
      </c>
      <c r="D212" s="7" t="s">
        <v>380</v>
      </c>
      <c r="E212" s="251">
        <v>0.1</v>
      </c>
      <c r="F212" s="228" t="s">
        <v>13468</v>
      </c>
      <c r="G212" s="4" t="s">
        <v>13469</v>
      </c>
      <c r="H212" s="4" t="s">
        <v>13470</v>
      </c>
    </row>
    <row r="213" spans="1:23" ht="38.25">
      <c r="A213" s="7">
        <v>22</v>
      </c>
      <c r="B213" s="4" t="s">
        <v>13471</v>
      </c>
      <c r="C213" s="7" t="s">
        <v>373</v>
      </c>
      <c r="D213" s="7" t="s">
        <v>380</v>
      </c>
      <c r="E213" s="225">
        <v>0.5</v>
      </c>
      <c r="F213" s="228" t="s">
        <v>13472</v>
      </c>
      <c r="G213" s="4" t="s">
        <v>13473</v>
      </c>
      <c r="H213" s="4" t="s">
        <v>13470</v>
      </c>
    </row>
    <row r="214" spans="1:23" ht="38.25">
      <c r="A214" s="7">
        <v>23</v>
      </c>
      <c r="B214" s="4" t="s">
        <v>13474</v>
      </c>
      <c r="C214" s="7" t="s">
        <v>373</v>
      </c>
      <c r="D214" s="7" t="s">
        <v>380</v>
      </c>
      <c r="E214" s="225">
        <v>1</v>
      </c>
      <c r="F214" s="228" t="s">
        <v>13475</v>
      </c>
      <c r="G214" s="4" t="s">
        <v>13476</v>
      </c>
      <c r="H214" s="4" t="s">
        <v>13477</v>
      </c>
    </row>
    <row r="215" spans="1:23" ht="38.25">
      <c r="A215" s="7">
        <v>24</v>
      </c>
      <c r="B215" s="4" t="s">
        <v>13478</v>
      </c>
      <c r="C215" s="7" t="s">
        <v>373</v>
      </c>
      <c r="D215" s="7" t="s">
        <v>380</v>
      </c>
      <c r="E215" s="225">
        <v>2</v>
      </c>
      <c r="F215" s="228" t="s">
        <v>13479</v>
      </c>
      <c r="G215" s="4" t="s">
        <v>13480</v>
      </c>
      <c r="H215" s="4" t="s">
        <v>13481</v>
      </c>
    </row>
    <row r="216" spans="1:23" ht="51">
      <c r="A216" s="7">
        <v>25</v>
      </c>
      <c r="B216" s="4" t="s">
        <v>13482</v>
      </c>
      <c r="C216" s="7" t="s">
        <v>373</v>
      </c>
      <c r="D216" s="7" t="s">
        <v>380</v>
      </c>
      <c r="E216" s="225">
        <v>1</v>
      </c>
      <c r="F216" s="228" t="s">
        <v>13483</v>
      </c>
      <c r="G216" s="4" t="s">
        <v>13290</v>
      </c>
      <c r="H216" s="4" t="s">
        <v>13484</v>
      </c>
    </row>
    <row r="217" spans="1:23" ht="38.25">
      <c r="A217" s="7">
        <v>26</v>
      </c>
      <c r="B217" s="4" t="s">
        <v>13485</v>
      </c>
      <c r="C217" s="7" t="s">
        <v>373</v>
      </c>
      <c r="D217" s="7" t="s">
        <v>380</v>
      </c>
      <c r="E217" s="8">
        <v>0.1</v>
      </c>
      <c r="F217" s="228" t="s">
        <v>13486</v>
      </c>
      <c r="G217" s="4" t="s">
        <v>13391</v>
      </c>
      <c r="H217" s="4" t="s">
        <v>13487</v>
      </c>
    </row>
    <row r="218" spans="1:23" s="240" customFormat="1" ht="51">
      <c r="A218" s="7">
        <v>27</v>
      </c>
      <c r="B218" s="4" t="s">
        <v>13488</v>
      </c>
      <c r="C218" s="7" t="s">
        <v>373</v>
      </c>
      <c r="D218" s="7" t="s">
        <v>380</v>
      </c>
      <c r="E218" s="8">
        <v>0.7</v>
      </c>
      <c r="F218" s="228" t="s">
        <v>13489</v>
      </c>
      <c r="G218" s="4" t="s">
        <v>13490</v>
      </c>
      <c r="H218" s="4" t="s">
        <v>13491</v>
      </c>
      <c r="I218" s="12"/>
      <c r="J218" s="12"/>
      <c r="K218" s="12"/>
      <c r="L218" s="12"/>
      <c r="M218" s="12"/>
      <c r="N218" s="12"/>
      <c r="O218" s="12"/>
      <c r="P218" s="12"/>
      <c r="Q218" s="12"/>
      <c r="R218" s="12"/>
      <c r="S218" s="12"/>
      <c r="T218" s="12"/>
      <c r="U218" s="12"/>
      <c r="V218" s="12"/>
      <c r="W218" s="12"/>
    </row>
    <row r="219" spans="1:23" s="241" customFormat="1" ht="38.25">
      <c r="A219" s="7">
        <v>28</v>
      </c>
      <c r="B219" s="4" t="s">
        <v>13492</v>
      </c>
      <c r="C219" s="7" t="s">
        <v>373</v>
      </c>
      <c r="D219" s="7" t="s">
        <v>380</v>
      </c>
      <c r="E219" s="8">
        <v>0.25</v>
      </c>
      <c r="F219" s="228" t="s">
        <v>13493</v>
      </c>
      <c r="G219" s="4" t="s">
        <v>13494</v>
      </c>
      <c r="H219" s="4" t="s">
        <v>13495</v>
      </c>
      <c r="I219" s="12"/>
      <c r="J219" s="12"/>
      <c r="K219" s="12"/>
      <c r="L219" s="12"/>
      <c r="M219" s="12"/>
      <c r="N219" s="12"/>
      <c r="O219" s="12"/>
      <c r="P219" s="12"/>
      <c r="Q219" s="12"/>
      <c r="R219" s="12"/>
      <c r="S219" s="12"/>
      <c r="T219" s="12"/>
      <c r="U219" s="12"/>
      <c r="V219" s="12"/>
      <c r="W219" s="12"/>
    </row>
    <row r="220" spans="1:23" ht="38.25">
      <c r="A220" s="7">
        <v>29</v>
      </c>
      <c r="B220" s="4" t="s">
        <v>13496</v>
      </c>
      <c r="C220" s="7" t="s">
        <v>373</v>
      </c>
      <c r="D220" s="7" t="s">
        <v>380</v>
      </c>
      <c r="E220" s="8">
        <v>0.15</v>
      </c>
      <c r="F220" s="228" t="s">
        <v>13497</v>
      </c>
      <c r="G220" s="4" t="s">
        <v>13498</v>
      </c>
      <c r="H220" s="4" t="s">
        <v>13463</v>
      </c>
    </row>
    <row r="221" spans="1:23" ht="51">
      <c r="A221" s="7">
        <v>30</v>
      </c>
      <c r="B221" s="4" t="s">
        <v>13499</v>
      </c>
      <c r="C221" s="7" t="s">
        <v>373</v>
      </c>
      <c r="D221" s="7" t="s">
        <v>380</v>
      </c>
      <c r="E221" s="225">
        <v>1</v>
      </c>
      <c r="F221" s="228" t="s">
        <v>13500</v>
      </c>
      <c r="G221" s="4" t="s">
        <v>13501</v>
      </c>
      <c r="H221" s="4" t="s">
        <v>13502</v>
      </c>
    </row>
    <row r="222" spans="1:23" ht="38.25">
      <c r="A222" s="7">
        <v>31</v>
      </c>
      <c r="B222" s="4" t="s">
        <v>13503</v>
      </c>
      <c r="C222" s="7" t="s">
        <v>373</v>
      </c>
      <c r="D222" s="7" t="s">
        <v>380</v>
      </c>
      <c r="E222" s="8">
        <v>0.03</v>
      </c>
      <c r="F222" s="228" t="s">
        <v>13504</v>
      </c>
      <c r="G222" s="4" t="s">
        <v>13422</v>
      </c>
      <c r="H222" s="4" t="s">
        <v>13505</v>
      </c>
    </row>
    <row r="223" spans="1:23" ht="38.25">
      <c r="A223" s="7">
        <v>32</v>
      </c>
      <c r="B223" s="4" t="s">
        <v>13506</v>
      </c>
      <c r="C223" s="7" t="s">
        <v>373</v>
      </c>
      <c r="D223" s="7" t="s">
        <v>380</v>
      </c>
      <c r="E223" s="225">
        <v>5</v>
      </c>
      <c r="F223" s="228" t="s">
        <v>13507</v>
      </c>
      <c r="G223" s="4" t="s">
        <v>13508</v>
      </c>
      <c r="H223" s="4" t="s">
        <v>13509</v>
      </c>
    </row>
    <row r="224" spans="1:23" ht="38.25">
      <c r="A224" s="7">
        <v>33</v>
      </c>
      <c r="B224" s="4" t="s">
        <v>13510</v>
      </c>
      <c r="C224" s="7" t="s">
        <v>373</v>
      </c>
      <c r="D224" s="7" t="s">
        <v>380</v>
      </c>
      <c r="E224" s="225">
        <v>0.25</v>
      </c>
      <c r="F224" s="228" t="s">
        <v>13511</v>
      </c>
      <c r="G224" s="4" t="s">
        <v>13512</v>
      </c>
      <c r="H224" s="4" t="s">
        <v>13513</v>
      </c>
    </row>
    <row r="225" spans="1:23" ht="38.25">
      <c r="A225" s="7">
        <v>34</v>
      </c>
      <c r="B225" s="4" t="s">
        <v>13514</v>
      </c>
      <c r="C225" s="7" t="s">
        <v>373</v>
      </c>
      <c r="D225" s="7" t="s">
        <v>380</v>
      </c>
      <c r="E225" s="225">
        <v>0.1</v>
      </c>
      <c r="F225" s="228" t="s">
        <v>13515</v>
      </c>
      <c r="G225" s="4" t="s">
        <v>13516</v>
      </c>
      <c r="H225" s="4" t="s">
        <v>13487</v>
      </c>
    </row>
    <row r="226" spans="1:23" ht="38.25">
      <c r="A226" s="7">
        <v>35</v>
      </c>
      <c r="B226" s="4" t="s">
        <v>13517</v>
      </c>
      <c r="C226" s="7" t="s">
        <v>373</v>
      </c>
      <c r="D226" s="7" t="s">
        <v>380</v>
      </c>
      <c r="E226" s="225">
        <v>0.1</v>
      </c>
      <c r="F226" s="228" t="s">
        <v>13518</v>
      </c>
      <c r="G226" s="4" t="s">
        <v>13519</v>
      </c>
      <c r="H226" s="4" t="s">
        <v>13487</v>
      </c>
    </row>
    <row r="227" spans="1:23" ht="38.25">
      <c r="A227" s="7">
        <v>36</v>
      </c>
      <c r="B227" s="4" t="s">
        <v>13520</v>
      </c>
      <c r="C227" s="7" t="s">
        <v>373</v>
      </c>
      <c r="D227" s="7" t="s">
        <v>380</v>
      </c>
      <c r="E227" s="225">
        <v>0.1</v>
      </c>
      <c r="F227" s="228" t="s">
        <v>13521</v>
      </c>
      <c r="G227" s="4" t="s">
        <v>13522</v>
      </c>
      <c r="H227" s="4" t="s">
        <v>13487</v>
      </c>
    </row>
    <row r="228" spans="1:23" ht="38.25">
      <c r="A228" s="7">
        <v>37</v>
      </c>
      <c r="B228" s="4" t="s">
        <v>13523</v>
      </c>
      <c r="C228" s="7" t="s">
        <v>373</v>
      </c>
      <c r="D228" s="7" t="s">
        <v>380</v>
      </c>
      <c r="E228" s="225">
        <v>0.02</v>
      </c>
      <c r="F228" s="228" t="s">
        <v>13524</v>
      </c>
      <c r="G228" s="4" t="s">
        <v>13525</v>
      </c>
      <c r="H228" s="4" t="s">
        <v>13491</v>
      </c>
    </row>
    <row r="229" spans="1:23" ht="38.25">
      <c r="A229" s="7">
        <v>38</v>
      </c>
      <c r="B229" s="4" t="s">
        <v>13526</v>
      </c>
      <c r="C229" s="7" t="s">
        <v>373</v>
      </c>
      <c r="D229" s="7" t="s">
        <v>380</v>
      </c>
      <c r="E229" s="225">
        <v>0.1</v>
      </c>
      <c r="F229" s="228" t="s">
        <v>13527</v>
      </c>
      <c r="G229" s="4" t="s">
        <v>13528</v>
      </c>
      <c r="H229" s="4" t="s">
        <v>13487</v>
      </c>
    </row>
    <row r="230" spans="1:23" ht="38.25">
      <c r="A230" s="7">
        <v>39</v>
      </c>
      <c r="B230" s="4" t="s">
        <v>13529</v>
      </c>
      <c r="C230" s="7" t="s">
        <v>373</v>
      </c>
      <c r="D230" s="7" t="s">
        <v>380</v>
      </c>
      <c r="E230" s="225">
        <v>0.1</v>
      </c>
      <c r="F230" s="228" t="s">
        <v>13530</v>
      </c>
      <c r="G230" s="4" t="s">
        <v>13458</v>
      </c>
      <c r="H230" s="4" t="s">
        <v>13531</v>
      </c>
    </row>
    <row r="231" spans="1:23" ht="76.5">
      <c r="A231" s="7">
        <v>40</v>
      </c>
      <c r="B231" s="4" t="s">
        <v>13532</v>
      </c>
      <c r="C231" s="7" t="s">
        <v>373</v>
      </c>
      <c r="D231" s="7" t="s">
        <v>380</v>
      </c>
      <c r="E231" s="225">
        <v>0.05</v>
      </c>
      <c r="F231" s="228" t="s">
        <v>13533</v>
      </c>
      <c r="G231" s="4" t="s">
        <v>13458</v>
      </c>
      <c r="H231" s="4" t="s">
        <v>13531</v>
      </c>
    </row>
    <row r="232" spans="1:23" ht="38.25">
      <c r="A232" s="7">
        <v>41</v>
      </c>
      <c r="B232" s="4" t="s">
        <v>13534</v>
      </c>
      <c r="C232" s="7" t="s">
        <v>373</v>
      </c>
      <c r="D232" s="7" t="s">
        <v>380</v>
      </c>
      <c r="E232" s="225">
        <v>1</v>
      </c>
      <c r="F232" s="228" t="s">
        <v>13535</v>
      </c>
      <c r="G232" s="4" t="s">
        <v>12972</v>
      </c>
      <c r="H232" s="4" t="s">
        <v>13459</v>
      </c>
    </row>
    <row r="233" spans="1:23" ht="38.25">
      <c r="A233" s="7">
        <v>42</v>
      </c>
      <c r="B233" s="4" t="s">
        <v>13536</v>
      </c>
      <c r="C233" s="7" t="s">
        <v>373</v>
      </c>
      <c r="D233" s="7" t="s">
        <v>380</v>
      </c>
      <c r="E233" s="225">
        <v>1.5</v>
      </c>
      <c r="F233" s="228" t="s">
        <v>13537</v>
      </c>
      <c r="G233" s="4" t="s">
        <v>13538</v>
      </c>
      <c r="H233" s="4" t="s">
        <v>13459</v>
      </c>
    </row>
    <row r="234" spans="1:23" ht="38.25">
      <c r="A234" s="7">
        <v>43</v>
      </c>
      <c r="B234" s="4" t="s">
        <v>13539</v>
      </c>
      <c r="C234" s="7" t="s">
        <v>373</v>
      </c>
      <c r="D234" s="7" t="s">
        <v>380</v>
      </c>
      <c r="E234" s="225">
        <v>0.15</v>
      </c>
      <c r="F234" s="228" t="s">
        <v>13540</v>
      </c>
      <c r="G234" s="4" t="s">
        <v>13541</v>
      </c>
      <c r="H234" s="4" t="s">
        <v>13452</v>
      </c>
    </row>
    <row r="235" spans="1:23" ht="38.25">
      <c r="A235" s="7">
        <v>44</v>
      </c>
      <c r="B235" s="4" t="s">
        <v>13542</v>
      </c>
      <c r="C235" s="7" t="s">
        <v>373</v>
      </c>
      <c r="D235" s="7" t="s">
        <v>380</v>
      </c>
      <c r="E235" s="225">
        <v>0.15</v>
      </c>
      <c r="F235" s="228" t="s">
        <v>13543</v>
      </c>
      <c r="G235" s="4" t="s">
        <v>13541</v>
      </c>
      <c r="H235" s="4" t="s">
        <v>13487</v>
      </c>
    </row>
    <row r="236" spans="1:23" ht="51">
      <c r="A236" s="7">
        <v>45</v>
      </c>
      <c r="B236" s="244" t="s">
        <v>13544</v>
      </c>
      <c r="C236" s="7" t="s">
        <v>373</v>
      </c>
      <c r="D236" s="7" t="s">
        <v>380</v>
      </c>
      <c r="E236" s="225">
        <v>0.1</v>
      </c>
      <c r="F236" s="244" t="s">
        <v>13545</v>
      </c>
      <c r="G236" s="4" t="s">
        <v>13546</v>
      </c>
      <c r="H236" s="252" t="s">
        <v>13547</v>
      </c>
    </row>
    <row r="237" spans="1:23" s="240" customFormat="1" ht="89.25">
      <c r="A237" s="7">
        <v>46</v>
      </c>
      <c r="B237" s="4" t="s">
        <v>13548</v>
      </c>
      <c r="C237" s="7" t="s">
        <v>373</v>
      </c>
      <c r="D237" s="7" t="s">
        <v>380</v>
      </c>
      <c r="E237" s="8">
        <v>10.5</v>
      </c>
      <c r="F237" s="228" t="s">
        <v>13549</v>
      </c>
      <c r="G237" s="4" t="s">
        <v>13550</v>
      </c>
      <c r="H237" s="4" t="s">
        <v>13551</v>
      </c>
      <c r="I237" s="12"/>
      <c r="J237" s="12"/>
      <c r="K237" s="12"/>
      <c r="L237" s="12"/>
      <c r="M237" s="12"/>
      <c r="N237" s="12"/>
      <c r="O237" s="12"/>
      <c r="P237" s="12"/>
      <c r="Q237" s="12"/>
      <c r="R237" s="12"/>
      <c r="S237" s="12"/>
      <c r="T237" s="12"/>
      <c r="U237" s="12"/>
      <c r="V237" s="12"/>
      <c r="W237" s="12"/>
    </row>
    <row r="238" spans="1:23" s="241" customFormat="1" ht="89.25">
      <c r="A238" s="7">
        <v>47</v>
      </c>
      <c r="B238" s="4" t="s">
        <v>13552</v>
      </c>
      <c r="C238" s="7" t="s">
        <v>373</v>
      </c>
      <c r="D238" s="7" t="s">
        <v>380</v>
      </c>
      <c r="E238" s="8">
        <v>4.3</v>
      </c>
      <c r="F238" s="228" t="s">
        <v>13553</v>
      </c>
      <c r="G238" s="4" t="s">
        <v>13550</v>
      </c>
      <c r="H238" s="4" t="s">
        <v>13554</v>
      </c>
      <c r="I238" s="12"/>
      <c r="J238" s="12"/>
      <c r="K238" s="12"/>
      <c r="L238" s="12"/>
      <c r="M238" s="12"/>
      <c r="N238" s="12"/>
      <c r="O238" s="12"/>
      <c r="P238" s="12"/>
      <c r="Q238" s="12"/>
      <c r="R238" s="12"/>
      <c r="S238" s="12"/>
      <c r="T238" s="12"/>
      <c r="U238" s="12"/>
      <c r="V238" s="12"/>
      <c r="W238" s="12"/>
    </row>
    <row r="239" spans="1:23" ht="89.25">
      <c r="A239" s="7">
        <v>48</v>
      </c>
      <c r="B239" s="4" t="s">
        <v>13555</v>
      </c>
      <c r="C239" s="7" t="s">
        <v>373</v>
      </c>
      <c r="D239" s="7" t="s">
        <v>380</v>
      </c>
      <c r="E239" s="8">
        <v>1.3</v>
      </c>
      <c r="F239" s="228" t="s">
        <v>13556</v>
      </c>
      <c r="G239" s="4" t="s">
        <v>13557</v>
      </c>
      <c r="H239" s="4" t="s">
        <v>13558</v>
      </c>
    </row>
    <row r="240" spans="1:23" ht="38.25">
      <c r="A240" s="7">
        <v>49</v>
      </c>
      <c r="B240" s="4" t="s">
        <v>13559</v>
      </c>
      <c r="C240" s="7" t="s">
        <v>373</v>
      </c>
      <c r="D240" s="7" t="s">
        <v>380</v>
      </c>
      <c r="E240" s="225">
        <v>0.5</v>
      </c>
      <c r="F240" s="228" t="s">
        <v>13560</v>
      </c>
      <c r="G240" s="4" t="s">
        <v>13561</v>
      </c>
      <c r="H240" s="4" t="s">
        <v>13459</v>
      </c>
    </row>
    <row r="241" spans="1:8" ht="38.25">
      <c r="A241" s="7">
        <v>50</v>
      </c>
      <c r="B241" s="4" t="s">
        <v>13562</v>
      </c>
      <c r="C241" s="7" t="s">
        <v>373</v>
      </c>
      <c r="D241" s="7" t="s">
        <v>380</v>
      </c>
      <c r="E241" s="225">
        <v>2</v>
      </c>
      <c r="F241" s="228" t="s">
        <v>13563</v>
      </c>
      <c r="G241" s="4" t="s">
        <v>13564</v>
      </c>
      <c r="H241" s="4" t="s">
        <v>13412</v>
      </c>
    </row>
    <row r="242" spans="1:8" ht="38.25">
      <c r="A242" s="7">
        <v>51</v>
      </c>
      <c r="B242" s="4" t="s">
        <v>13565</v>
      </c>
      <c r="C242" s="7" t="s">
        <v>373</v>
      </c>
      <c r="D242" s="7" t="s">
        <v>380</v>
      </c>
      <c r="E242" s="225">
        <v>0.1</v>
      </c>
      <c r="F242" s="228" t="s">
        <v>13566</v>
      </c>
      <c r="G242" s="4" t="s">
        <v>13567</v>
      </c>
      <c r="H242" s="4" t="s">
        <v>13459</v>
      </c>
    </row>
    <row r="243" spans="1:8" ht="38.25">
      <c r="A243" s="7">
        <v>52</v>
      </c>
      <c r="B243" s="4" t="s">
        <v>13568</v>
      </c>
      <c r="C243" s="7" t="s">
        <v>373</v>
      </c>
      <c r="D243" s="7" t="s">
        <v>380</v>
      </c>
      <c r="E243" s="225">
        <v>0.5</v>
      </c>
      <c r="F243" s="228" t="s">
        <v>13569</v>
      </c>
      <c r="G243" s="4" t="s">
        <v>13570</v>
      </c>
      <c r="H243" s="4" t="s">
        <v>13571</v>
      </c>
    </row>
    <row r="244" spans="1:8" ht="51">
      <c r="A244" s="7">
        <v>53</v>
      </c>
      <c r="B244" s="4" t="s">
        <v>13572</v>
      </c>
      <c r="C244" s="7" t="s">
        <v>373</v>
      </c>
      <c r="D244" s="7" t="s">
        <v>380</v>
      </c>
      <c r="E244" s="225">
        <v>2</v>
      </c>
      <c r="F244" s="228" t="s">
        <v>13573</v>
      </c>
      <c r="G244" s="4" t="s">
        <v>13458</v>
      </c>
      <c r="H244" s="4" t="s">
        <v>13574</v>
      </c>
    </row>
    <row r="245" spans="1:8" ht="38.25">
      <c r="A245" s="7">
        <v>54</v>
      </c>
      <c r="B245" s="4" t="s">
        <v>13575</v>
      </c>
      <c r="C245" s="7" t="s">
        <v>373</v>
      </c>
      <c r="D245" s="7" t="s">
        <v>380</v>
      </c>
      <c r="E245" s="225">
        <v>0.1</v>
      </c>
      <c r="F245" s="4" t="s">
        <v>13576</v>
      </c>
      <c r="G245" s="4" t="s">
        <v>13577</v>
      </c>
      <c r="H245" s="4" t="s">
        <v>13487</v>
      </c>
    </row>
    <row r="246" spans="1:8" ht="63.75">
      <c r="A246" s="7">
        <v>55</v>
      </c>
      <c r="B246" s="4" t="s">
        <v>13578</v>
      </c>
      <c r="C246" s="7" t="s">
        <v>373</v>
      </c>
      <c r="D246" s="7" t="s">
        <v>380</v>
      </c>
      <c r="E246" s="253">
        <v>0.1</v>
      </c>
      <c r="F246" s="228" t="s">
        <v>22373</v>
      </c>
      <c r="G246" s="4" t="s">
        <v>13579</v>
      </c>
      <c r="H246" s="4" t="s">
        <v>13580</v>
      </c>
    </row>
    <row r="247" spans="1:8" ht="38.25">
      <c r="A247" s="7">
        <v>56</v>
      </c>
      <c r="B247" s="4" t="s">
        <v>13581</v>
      </c>
      <c r="C247" s="7" t="s">
        <v>373</v>
      </c>
      <c r="D247" s="254" t="s">
        <v>380</v>
      </c>
      <c r="E247" s="254">
        <v>0.5</v>
      </c>
      <c r="F247" s="228" t="s">
        <v>13582</v>
      </c>
      <c r="G247" s="4" t="s">
        <v>13583</v>
      </c>
      <c r="H247" s="4" t="s">
        <v>13513</v>
      </c>
    </row>
    <row r="248" spans="1:8" ht="38.25">
      <c r="A248" s="7">
        <v>57</v>
      </c>
      <c r="B248" s="4" t="s">
        <v>13584</v>
      </c>
      <c r="C248" s="7" t="s">
        <v>373</v>
      </c>
      <c r="D248" s="7" t="s">
        <v>380</v>
      </c>
      <c r="E248" s="225">
        <v>0.5</v>
      </c>
      <c r="F248" s="228" t="s">
        <v>13585</v>
      </c>
      <c r="G248" s="4" t="s">
        <v>13586</v>
      </c>
      <c r="H248" s="4" t="s">
        <v>13587</v>
      </c>
    </row>
    <row r="249" spans="1:8" ht="51">
      <c r="A249" s="7">
        <v>58</v>
      </c>
      <c r="B249" s="4" t="s">
        <v>13588</v>
      </c>
      <c r="C249" s="7" t="s">
        <v>373</v>
      </c>
      <c r="D249" s="7" t="s">
        <v>380</v>
      </c>
      <c r="E249" s="225">
        <v>1.8</v>
      </c>
      <c r="F249" s="228" t="s">
        <v>13589</v>
      </c>
      <c r="G249" s="4" t="s">
        <v>13590</v>
      </c>
      <c r="H249" s="4" t="s">
        <v>13591</v>
      </c>
    </row>
    <row r="250" spans="1:8" ht="51">
      <c r="A250" s="7">
        <v>59</v>
      </c>
      <c r="B250" s="4" t="s">
        <v>13592</v>
      </c>
      <c r="C250" s="7" t="s">
        <v>373</v>
      </c>
      <c r="D250" s="7" t="s">
        <v>380</v>
      </c>
      <c r="E250" s="225">
        <v>9.8000000000000007</v>
      </c>
      <c r="F250" s="228" t="s">
        <v>13593</v>
      </c>
      <c r="G250" s="4" t="s">
        <v>13133</v>
      </c>
      <c r="H250" s="4" t="s">
        <v>13409</v>
      </c>
    </row>
    <row r="251" spans="1:8" ht="51">
      <c r="A251" s="7">
        <v>60</v>
      </c>
      <c r="B251" s="4" t="s">
        <v>13594</v>
      </c>
      <c r="C251" s="7" t="s">
        <v>373</v>
      </c>
      <c r="D251" s="7" t="s">
        <v>380</v>
      </c>
      <c r="E251" s="225">
        <v>11.2</v>
      </c>
      <c r="F251" s="228" t="s">
        <v>13595</v>
      </c>
      <c r="G251" s="4" t="s">
        <v>13133</v>
      </c>
      <c r="H251" s="4" t="s">
        <v>13596</v>
      </c>
    </row>
    <row r="252" spans="1:8" ht="63.75">
      <c r="A252" s="7">
        <v>61</v>
      </c>
      <c r="B252" s="4" t="s">
        <v>13597</v>
      </c>
      <c r="C252" s="7" t="s">
        <v>373</v>
      </c>
      <c r="D252" s="7" t="s">
        <v>380</v>
      </c>
      <c r="E252" s="225">
        <v>2</v>
      </c>
      <c r="F252" s="228" t="s">
        <v>13598</v>
      </c>
      <c r="G252" s="4" t="s">
        <v>13599</v>
      </c>
      <c r="H252" s="4" t="s">
        <v>13596</v>
      </c>
    </row>
    <row r="253" spans="1:8" ht="51">
      <c r="A253" s="7">
        <v>62</v>
      </c>
      <c r="B253" s="4" t="s">
        <v>13600</v>
      </c>
      <c r="C253" s="7" t="s">
        <v>373</v>
      </c>
      <c r="D253" s="7" t="s">
        <v>380</v>
      </c>
      <c r="E253" s="225">
        <v>6.3</v>
      </c>
      <c r="F253" s="228" t="s">
        <v>13601</v>
      </c>
      <c r="G253" s="4" t="s">
        <v>13133</v>
      </c>
      <c r="H253" s="4" t="s">
        <v>13602</v>
      </c>
    </row>
    <row r="254" spans="1:8" ht="38.25">
      <c r="A254" s="7">
        <v>63</v>
      </c>
      <c r="B254" s="4" t="s">
        <v>13603</v>
      </c>
      <c r="C254" s="7" t="s">
        <v>373</v>
      </c>
      <c r="D254" s="7" t="s">
        <v>380</v>
      </c>
      <c r="E254" s="225">
        <v>1</v>
      </c>
      <c r="F254" s="228" t="s">
        <v>13604</v>
      </c>
      <c r="G254" s="4" t="s">
        <v>13133</v>
      </c>
      <c r="H254" s="4" t="s">
        <v>13605</v>
      </c>
    </row>
    <row r="255" spans="1:8" ht="38.25">
      <c r="A255" s="7">
        <v>64</v>
      </c>
      <c r="B255" s="4" t="s">
        <v>13606</v>
      </c>
      <c r="C255" s="7" t="s">
        <v>373</v>
      </c>
      <c r="D255" s="7" t="s">
        <v>380</v>
      </c>
      <c r="E255" s="225">
        <v>1</v>
      </c>
      <c r="F255" s="228" t="s">
        <v>13607</v>
      </c>
      <c r="G255" s="4" t="s">
        <v>13290</v>
      </c>
      <c r="H255" s="4" t="s">
        <v>13608</v>
      </c>
    </row>
    <row r="256" spans="1:8" ht="38.25">
      <c r="A256" s="7">
        <v>65</v>
      </c>
      <c r="B256" s="4" t="s">
        <v>13609</v>
      </c>
      <c r="C256" s="7" t="s">
        <v>373</v>
      </c>
      <c r="D256" s="7" t="s">
        <v>380</v>
      </c>
      <c r="E256" s="225">
        <v>0.5</v>
      </c>
      <c r="F256" s="228" t="s">
        <v>13610</v>
      </c>
      <c r="G256" s="4" t="s">
        <v>13290</v>
      </c>
      <c r="H256" s="4" t="s">
        <v>13459</v>
      </c>
    </row>
    <row r="257" spans="1:8" ht="38.25">
      <c r="A257" s="7">
        <v>66</v>
      </c>
      <c r="B257" s="4" t="s">
        <v>13611</v>
      </c>
      <c r="C257" s="7" t="s">
        <v>373</v>
      </c>
      <c r="D257" s="7" t="s">
        <v>380</v>
      </c>
      <c r="E257" s="225">
        <v>1</v>
      </c>
      <c r="F257" s="228" t="s">
        <v>13612</v>
      </c>
      <c r="G257" s="4" t="s">
        <v>13613</v>
      </c>
      <c r="H257" s="4" t="s">
        <v>13574</v>
      </c>
    </row>
    <row r="258" spans="1:8" ht="38.25">
      <c r="A258" s="7">
        <v>67</v>
      </c>
      <c r="B258" s="4" t="s">
        <v>13614</v>
      </c>
      <c r="C258" s="7" t="s">
        <v>373</v>
      </c>
      <c r="D258" s="7" t="s">
        <v>380</v>
      </c>
      <c r="E258" s="225">
        <v>0.5</v>
      </c>
      <c r="F258" s="228" t="s">
        <v>13615</v>
      </c>
      <c r="G258" s="4" t="s">
        <v>13616</v>
      </c>
      <c r="H258" s="4" t="s">
        <v>13617</v>
      </c>
    </row>
    <row r="259" spans="1:8" ht="38.25">
      <c r="A259" s="7">
        <v>68</v>
      </c>
      <c r="B259" s="4" t="s">
        <v>13618</v>
      </c>
      <c r="C259" s="7" t="s">
        <v>373</v>
      </c>
      <c r="D259" s="7" t="s">
        <v>380</v>
      </c>
      <c r="E259" s="225">
        <v>1.3</v>
      </c>
      <c r="F259" s="228" t="s">
        <v>13619</v>
      </c>
      <c r="G259" s="4" t="s">
        <v>13290</v>
      </c>
      <c r="H259" s="4" t="s">
        <v>13620</v>
      </c>
    </row>
    <row r="260" spans="1:8" ht="38.25">
      <c r="A260" s="7">
        <v>69</v>
      </c>
      <c r="B260" s="4" t="s">
        <v>13621</v>
      </c>
      <c r="C260" s="7" t="s">
        <v>373</v>
      </c>
      <c r="D260" s="7" t="s">
        <v>380</v>
      </c>
      <c r="E260" s="225">
        <v>1</v>
      </c>
      <c r="F260" s="228" t="s">
        <v>13622</v>
      </c>
      <c r="G260" s="4" t="s">
        <v>12957</v>
      </c>
      <c r="H260" s="4" t="s">
        <v>13623</v>
      </c>
    </row>
    <row r="261" spans="1:8" ht="38.25">
      <c r="A261" s="7">
        <v>70</v>
      </c>
      <c r="B261" s="4" t="s">
        <v>13624</v>
      </c>
      <c r="C261" s="7" t="s">
        <v>373</v>
      </c>
      <c r="D261" s="7" t="s">
        <v>380</v>
      </c>
      <c r="E261" s="225">
        <v>0.1</v>
      </c>
      <c r="F261" s="228" t="s">
        <v>13625</v>
      </c>
      <c r="G261" s="4" t="s">
        <v>13508</v>
      </c>
      <c r="H261" s="4" t="s">
        <v>13626</v>
      </c>
    </row>
    <row r="262" spans="1:8" ht="38.25">
      <c r="A262" s="7">
        <v>71</v>
      </c>
      <c r="B262" s="4" t="s">
        <v>13627</v>
      </c>
      <c r="C262" s="7" t="s">
        <v>373</v>
      </c>
      <c r="D262" s="7" t="s">
        <v>380</v>
      </c>
      <c r="E262" s="225">
        <v>0.05</v>
      </c>
      <c r="F262" s="228" t="s">
        <v>13628</v>
      </c>
      <c r="G262" s="4" t="s">
        <v>13629</v>
      </c>
      <c r="H262" s="4" t="s">
        <v>13630</v>
      </c>
    </row>
    <row r="263" spans="1:8" ht="38.25">
      <c r="A263" s="7">
        <v>72</v>
      </c>
      <c r="B263" s="4" t="s">
        <v>13631</v>
      </c>
      <c r="C263" s="7" t="s">
        <v>373</v>
      </c>
      <c r="D263" s="7" t="s">
        <v>380</v>
      </c>
      <c r="E263" s="225">
        <v>0.1</v>
      </c>
      <c r="F263" s="228" t="s">
        <v>13632</v>
      </c>
      <c r="G263" s="4" t="s">
        <v>13633</v>
      </c>
      <c r="H263" s="4" t="s">
        <v>13634</v>
      </c>
    </row>
    <row r="264" spans="1:8" ht="38.25">
      <c r="A264" s="7">
        <v>73</v>
      </c>
      <c r="B264" s="4" t="s">
        <v>13635</v>
      </c>
      <c r="C264" s="7" t="s">
        <v>373</v>
      </c>
      <c r="D264" s="7" t="s">
        <v>380</v>
      </c>
      <c r="E264" s="225">
        <v>0.5</v>
      </c>
      <c r="F264" s="228" t="s">
        <v>13636</v>
      </c>
      <c r="G264" s="4" t="s">
        <v>13637</v>
      </c>
      <c r="H264" s="4" t="s">
        <v>13487</v>
      </c>
    </row>
    <row r="265" spans="1:8" ht="38.25">
      <c r="A265" s="7">
        <v>74</v>
      </c>
      <c r="B265" s="4" t="s">
        <v>13638</v>
      </c>
      <c r="C265" s="7" t="s">
        <v>373</v>
      </c>
      <c r="D265" s="7" t="s">
        <v>380</v>
      </c>
      <c r="E265" s="225">
        <v>0.5</v>
      </c>
      <c r="F265" s="228" t="s">
        <v>13639</v>
      </c>
      <c r="G265" s="4" t="s">
        <v>13640</v>
      </c>
      <c r="H265" s="4" t="s">
        <v>13127</v>
      </c>
    </row>
    <row r="266" spans="1:8" ht="38.25">
      <c r="A266" s="7">
        <v>75</v>
      </c>
      <c r="B266" s="4" t="s">
        <v>13641</v>
      </c>
      <c r="C266" s="7" t="s">
        <v>373</v>
      </c>
      <c r="D266" s="7" t="s">
        <v>380</v>
      </c>
      <c r="E266" s="253">
        <v>0.1</v>
      </c>
      <c r="F266" s="228" t="s">
        <v>13642</v>
      </c>
      <c r="G266" s="4" t="s">
        <v>12957</v>
      </c>
      <c r="H266" s="4" t="s">
        <v>13643</v>
      </c>
    </row>
    <row r="267" spans="1:8" ht="38.25">
      <c r="A267" s="246">
        <v>76</v>
      </c>
      <c r="B267" s="247" t="s">
        <v>22336</v>
      </c>
      <c r="C267" s="246" t="s">
        <v>373</v>
      </c>
      <c r="D267" s="255" t="s">
        <v>380</v>
      </c>
      <c r="E267" s="256">
        <v>0.5</v>
      </c>
      <c r="F267" s="257" t="s">
        <v>13644</v>
      </c>
      <c r="G267" s="247" t="s">
        <v>13645</v>
      </c>
      <c r="H267" s="247" t="s">
        <v>13646</v>
      </c>
    </row>
    <row r="268" spans="1:8" s="250" customFormat="1" ht="38.25">
      <c r="A268" s="246">
        <v>77</v>
      </c>
      <c r="B268" s="247" t="s">
        <v>22531</v>
      </c>
      <c r="C268" s="246" t="s">
        <v>373</v>
      </c>
      <c r="D268" s="255" t="s">
        <v>380</v>
      </c>
      <c r="E268" s="256">
        <v>0.2</v>
      </c>
      <c r="F268" s="621"/>
      <c r="G268" s="622"/>
      <c r="H268" s="247" t="s">
        <v>22532</v>
      </c>
    </row>
    <row r="269" spans="1:8" s="187" customFormat="1">
      <c r="A269" s="596"/>
      <c r="B269" s="600" t="s">
        <v>381</v>
      </c>
      <c r="C269" s="527">
        <v>77</v>
      </c>
      <c r="D269" s="598"/>
      <c r="E269" s="599">
        <f>SUM(E192:E268)</f>
        <v>124.69999999999997</v>
      </c>
      <c r="F269" s="598"/>
      <c r="G269" s="598"/>
      <c r="H269" s="598"/>
    </row>
    <row r="270" spans="1:8" ht="38.25">
      <c r="A270" s="7">
        <v>1</v>
      </c>
      <c r="B270" s="4" t="s">
        <v>13647</v>
      </c>
      <c r="C270" s="7" t="s">
        <v>373</v>
      </c>
      <c r="D270" s="7" t="s">
        <v>378</v>
      </c>
      <c r="E270" s="267">
        <v>0.7</v>
      </c>
      <c r="F270" s="228" t="s">
        <v>13648</v>
      </c>
      <c r="G270" s="4" t="s">
        <v>13649</v>
      </c>
      <c r="H270" s="4" t="s">
        <v>13650</v>
      </c>
    </row>
    <row r="271" spans="1:8" ht="38.25">
      <c r="A271" s="7">
        <v>2</v>
      </c>
      <c r="B271" s="4" t="s">
        <v>13651</v>
      </c>
      <c r="C271" s="7" t="s">
        <v>373</v>
      </c>
      <c r="D271" s="7" t="s">
        <v>378</v>
      </c>
      <c r="E271" s="267">
        <v>2</v>
      </c>
      <c r="F271" s="228" t="s">
        <v>13652</v>
      </c>
      <c r="G271" s="4" t="s">
        <v>13653</v>
      </c>
      <c r="H271" s="4" t="s">
        <v>13654</v>
      </c>
    </row>
    <row r="272" spans="1:8" ht="38.25">
      <c r="A272" s="7">
        <v>3</v>
      </c>
      <c r="B272" s="4" t="s">
        <v>13655</v>
      </c>
      <c r="C272" s="7" t="s">
        <v>373</v>
      </c>
      <c r="D272" s="7" t="s">
        <v>378</v>
      </c>
      <c r="E272" s="267">
        <v>1</v>
      </c>
      <c r="F272" s="228" t="s">
        <v>13610</v>
      </c>
      <c r="G272" s="4" t="s">
        <v>13656</v>
      </c>
      <c r="H272" s="4" t="s">
        <v>13657</v>
      </c>
    </row>
    <row r="273" spans="1:8" ht="38.25">
      <c r="A273" s="7">
        <v>4</v>
      </c>
      <c r="B273" s="4" t="s">
        <v>13658</v>
      </c>
      <c r="C273" s="7" t="s">
        <v>373</v>
      </c>
      <c r="D273" s="7" t="s">
        <v>378</v>
      </c>
      <c r="E273" s="267">
        <v>1</v>
      </c>
      <c r="F273" s="228" t="s">
        <v>13659</v>
      </c>
      <c r="G273" s="4" t="s">
        <v>13660</v>
      </c>
      <c r="H273" s="4" t="s">
        <v>13661</v>
      </c>
    </row>
    <row r="274" spans="1:8" ht="38.25">
      <c r="A274" s="7">
        <v>5</v>
      </c>
      <c r="B274" s="4" t="s">
        <v>13662</v>
      </c>
      <c r="C274" s="7" t="s">
        <v>373</v>
      </c>
      <c r="D274" s="7" t="s">
        <v>378</v>
      </c>
      <c r="E274" s="267">
        <v>0.15</v>
      </c>
      <c r="F274" s="228" t="s">
        <v>13663</v>
      </c>
      <c r="G274" s="4" t="s">
        <v>13664</v>
      </c>
      <c r="H274" s="4" t="s">
        <v>13650</v>
      </c>
    </row>
    <row r="275" spans="1:8" ht="51">
      <c r="A275" s="7">
        <v>6</v>
      </c>
      <c r="B275" s="4" t="s">
        <v>13665</v>
      </c>
      <c r="C275" s="7" t="s">
        <v>373</v>
      </c>
      <c r="D275" s="7" t="s">
        <v>378</v>
      </c>
      <c r="E275" s="267">
        <v>1</v>
      </c>
      <c r="F275" s="228" t="s">
        <v>13666</v>
      </c>
      <c r="G275" s="4" t="s">
        <v>13667</v>
      </c>
      <c r="H275" s="4" t="s">
        <v>13487</v>
      </c>
    </row>
    <row r="276" spans="1:8" ht="76.5">
      <c r="A276" s="7">
        <v>7</v>
      </c>
      <c r="B276" s="4" t="s">
        <v>13668</v>
      </c>
      <c r="C276" s="7" t="s">
        <v>373</v>
      </c>
      <c r="D276" s="7" t="s">
        <v>378</v>
      </c>
      <c r="E276" s="267">
        <v>3.4</v>
      </c>
      <c r="F276" s="228" t="s">
        <v>13669</v>
      </c>
      <c r="G276" s="4" t="s">
        <v>13670</v>
      </c>
      <c r="H276" s="4" t="s">
        <v>13671</v>
      </c>
    </row>
    <row r="277" spans="1:8" ht="25.5">
      <c r="A277" s="7">
        <v>8</v>
      </c>
      <c r="B277" s="4" t="s">
        <v>13672</v>
      </c>
      <c r="C277" s="7" t="s">
        <v>373</v>
      </c>
      <c r="D277" s="7" t="s">
        <v>378</v>
      </c>
      <c r="E277" s="267">
        <v>0.2</v>
      </c>
      <c r="F277" s="228" t="s">
        <v>13673</v>
      </c>
      <c r="G277" s="4" t="s">
        <v>13674</v>
      </c>
      <c r="H277" s="4" t="s">
        <v>13675</v>
      </c>
    </row>
    <row r="278" spans="1:8" ht="38.25">
      <c r="A278" s="7">
        <v>9</v>
      </c>
      <c r="B278" s="4" t="s">
        <v>13676</v>
      </c>
      <c r="C278" s="7" t="s">
        <v>373</v>
      </c>
      <c r="D278" s="7" t="s">
        <v>378</v>
      </c>
      <c r="E278" s="267">
        <v>0.01</v>
      </c>
      <c r="F278" s="228" t="s">
        <v>13677</v>
      </c>
      <c r="G278" s="4" t="s">
        <v>13678</v>
      </c>
      <c r="H278" s="4" t="s">
        <v>13679</v>
      </c>
    </row>
    <row r="279" spans="1:8" ht="38.25">
      <c r="A279" s="7">
        <v>10</v>
      </c>
      <c r="B279" s="4" t="s">
        <v>13680</v>
      </c>
      <c r="C279" s="7" t="s">
        <v>373</v>
      </c>
      <c r="D279" s="7" t="s">
        <v>378</v>
      </c>
      <c r="E279" s="267">
        <v>1</v>
      </c>
      <c r="F279" s="228" t="s">
        <v>13681</v>
      </c>
      <c r="G279" s="4" t="s">
        <v>13682</v>
      </c>
      <c r="H279" s="4" t="s">
        <v>13683</v>
      </c>
    </row>
    <row r="280" spans="1:8" ht="63.75">
      <c r="A280" s="7">
        <v>11</v>
      </c>
      <c r="B280" s="4" t="s">
        <v>13684</v>
      </c>
      <c r="C280" s="7" t="s">
        <v>373</v>
      </c>
      <c r="D280" s="7" t="s">
        <v>378</v>
      </c>
      <c r="E280" s="267">
        <v>1</v>
      </c>
      <c r="F280" s="228" t="s">
        <v>13685</v>
      </c>
      <c r="G280" s="4" t="s">
        <v>13686</v>
      </c>
      <c r="H280" s="4" t="s">
        <v>13675</v>
      </c>
    </row>
    <row r="281" spans="1:8" ht="25.5">
      <c r="A281" s="7">
        <v>12</v>
      </c>
      <c r="B281" s="4" t="s">
        <v>13687</v>
      </c>
      <c r="C281" s="7" t="s">
        <v>373</v>
      </c>
      <c r="D281" s="7" t="s">
        <v>378</v>
      </c>
      <c r="E281" s="267">
        <v>0.5</v>
      </c>
      <c r="F281" s="228" t="s">
        <v>13688</v>
      </c>
      <c r="G281" s="4" t="s">
        <v>13689</v>
      </c>
      <c r="H281" s="4" t="s">
        <v>13675</v>
      </c>
    </row>
    <row r="282" spans="1:8" ht="51">
      <c r="A282" s="7">
        <v>13</v>
      </c>
      <c r="B282" s="4" t="s">
        <v>13690</v>
      </c>
      <c r="C282" s="7" t="s">
        <v>373</v>
      </c>
      <c r="D282" s="7" t="s">
        <v>378</v>
      </c>
      <c r="E282" s="267">
        <v>0.2</v>
      </c>
      <c r="F282" s="228" t="s">
        <v>13691</v>
      </c>
      <c r="G282" s="4" t="s">
        <v>13689</v>
      </c>
      <c r="H282" s="4" t="s">
        <v>13692</v>
      </c>
    </row>
    <row r="283" spans="1:8" ht="38.25">
      <c r="A283" s="7">
        <v>14</v>
      </c>
      <c r="B283" s="4" t="s">
        <v>13693</v>
      </c>
      <c r="C283" s="7" t="s">
        <v>373</v>
      </c>
      <c r="D283" s="7" t="s">
        <v>378</v>
      </c>
      <c r="E283" s="267">
        <v>0.5</v>
      </c>
      <c r="F283" s="228" t="s">
        <v>13694</v>
      </c>
      <c r="G283" s="4" t="s">
        <v>13633</v>
      </c>
      <c r="H283" s="4" t="s">
        <v>13692</v>
      </c>
    </row>
    <row r="284" spans="1:8" ht="25.5">
      <c r="A284" s="7">
        <v>15</v>
      </c>
      <c r="B284" s="4" t="s">
        <v>13695</v>
      </c>
      <c r="C284" s="7" t="s">
        <v>373</v>
      </c>
      <c r="D284" s="7" t="s">
        <v>378</v>
      </c>
      <c r="E284" s="267">
        <v>3</v>
      </c>
      <c r="F284" s="228" t="s">
        <v>13696</v>
      </c>
      <c r="G284" s="4" t="s">
        <v>13546</v>
      </c>
      <c r="H284" s="4" t="s">
        <v>13675</v>
      </c>
    </row>
    <row r="285" spans="1:8" ht="51">
      <c r="A285" s="7">
        <v>16</v>
      </c>
      <c r="B285" s="4" t="s">
        <v>13697</v>
      </c>
      <c r="C285" s="7" t="s">
        <v>373</v>
      </c>
      <c r="D285" s="7" t="s">
        <v>378</v>
      </c>
      <c r="E285" s="267">
        <v>1.5</v>
      </c>
      <c r="F285" s="228" t="s">
        <v>13698</v>
      </c>
      <c r="G285" s="4" t="s">
        <v>13065</v>
      </c>
      <c r="H285" s="4" t="s">
        <v>13692</v>
      </c>
    </row>
    <row r="286" spans="1:8" ht="38.25">
      <c r="A286" s="7">
        <v>17</v>
      </c>
      <c r="B286" s="4" t="s">
        <v>13699</v>
      </c>
      <c r="C286" s="7" t="s">
        <v>373</v>
      </c>
      <c r="D286" s="7" t="s">
        <v>378</v>
      </c>
      <c r="E286" s="267">
        <v>6</v>
      </c>
      <c r="F286" s="228" t="s">
        <v>13700</v>
      </c>
      <c r="G286" s="4" t="s">
        <v>13701</v>
      </c>
      <c r="H286" s="4" t="s">
        <v>13675</v>
      </c>
    </row>
    <row r="287" spans="1:8" ht="38.25">
      <c r="A287" s="7">
        <v>18</v>
      </c>
      <c r="B287" s="4" t="s">
        <v>13702</v>
      </c>
      <c r="C287" s="7" t="s">
        <v>373</v>
      </c>
      <c r="D287" s="7" t="s">
        <v>378</v>
      </c>
      <c r="E287" s="267">
        <v>2</v>
      </c>
      <c r="F287" s="228" t="s">
        <v>13703</v>
      </c>
      <c r="G287" s="4" t="s">
        <v>13701</v>
      </c>
      <c r="H287" s="4" t="s">
        <v>13675</v>
      </c>
    </row>
    <row r="288" spans="1:8" ht="25.5">
      <c r="A288" s="7">
        <v>19</v>
      </c>
      <c r="B288" s="4" t="s">
        <v>13704</v>
      </c>
      <c r="C288" s="7" t="s">
        <v>373</v>
      </c>
      <c r="D288" s="7" t="s">
        <v>378</v>
      </c>
      <c r="E288" s="267">
        <v>1</v>
      </c>
      <c r="F288" s="228" t="s">
        <v>13705</v>
      </c>
      <c r="G288" s="4" t="s">
        <v>13706</v>
      </c>
      <c r="H288" s="4" t="s">
        <v>13675</v>
      </c>
    </row>
    <row r="289" spans="1:8" ht="51">
      <c r="A289" s="7">
        <v>20</v>
      </c>
      <c r="B289" s="4" t="s">
        <v>13707</v>
      </c>
      <c r="C289" s="7" t="s">
        <v>373</v>
      </c>
      <c r="D289" s="7" t="s">
        <v>378</v>
      </c>
      <c r="E289" s="267">
        <v>0.02</v>
      </c>
      <c r="F289" s="228" t="s">
        <v>13708</v>
      </c>
      <c r="G289" s="4" t="s">
        <v>13189</v>
      </c>
      <c r="H289" s="4" t="s">
        <v>13675</v>
      </c>
    </row>
    <row r="290" spans="1:8" ht="38.25">
      <c r="A290" s="7">
        <v>21</v>
      </c>
      <c r="B290" s="4" t="s">
        <v>13709</v>
      </c>
      <c r="C290" s="7" t="s">
        <v>373</v>
      </c>
      <c r="D290" s="7" t="s">
        <v>378</v>
      </c>
      <c r="E290" s="267">
        <v>0.03</v>
      </c>
      <c r="F290" s="228" t="s">
        <v>13710</v>
      </c>
      <c r="G290" s="4" t="s">
        <v>13711</v>
      </c>
      <c r="H290" s="4" t="s">
        <v>13712</v>
      </c>
    </row>
    <row r="291" spans="1:8" ht="38.25">
      <c r="A291" s="7">
        <v>22</v>
      </c>
      <c r="B291" s="4" t="s">
        <v>13713</v>
      </c>
      <c r="C291" s="7" t="s">
        <v>373</v>
      </c>
      <c r="D291" s="7" t="s">
        <v>378</v>
      </c>
      <c r="E291" s="267">
        <v>3.5</v>
      </c>
      <c r="F291" s="228" t="s">
        <v>13714</v>
      </c>
      <c r="G291" s="4" t="s">
        <v>13715</v>
      </c>
      <c r="H291" s="4" t="s">
        <v>13716</v>
      </c>
    </row>
    <row r="292" spans="1:8" ht="38.25">
      <c r="A292" s="7">
        <v>23</v>
      </c>
      <c r="B292" s="4" t="s">
        <v>13717</v>
      </c>
      <c r="C292" s="7" t="s">
        <v>373</v>
      </c>
      <c r="D292" s="7" t="s">
        <v>378</v>
      </c>
      <c r="E292" s="267">
        <v>0.01</v>
      </c>
      <c r="F292" s="228" t="s">
        <v>13718</v>
      </c>
      <c r="G292" s="4" t="s">
        <v>13719</v>
      </c>
      <c r="H292" s="4" t="s">
        <v>13720</v>
      </c>
    </row>
    <row r="293" spans="1:8" ht="38.25">
      <c r="A293" s="7">
        <v>24</v>
      </c>
      <c r="B293" s="4" t="s">
        <v>13721</v>
      </c>
      <c r="C293" s="7" t="s">
        <v>373</v>
      </c>
      <c r="D293" s="7" t="s">
        <v>378</v>
      </c>
      <c r="E293" s="267">
        <v>0.01</v>
      </c>
      <c r="F293" s="228" t="s">
        <v>13722</v>
      </c>
      <c r="G293" s="4" t="s">
        <v>13723</v>
      </c>
      <c r="H293" s="4" t="s">
        <v>13724</v>
      </c>
    </row>
    <row r="294" spans="1:8" ht="25.5">
      <c r="A294" s="7">
        <v>25</v>
      </c>
      <c r="B294" s="4" t="s">
        <v>13725</v>
      </c>
      <c r="C294" s="7" t="s">
        <v>373</v>
      </c>
      <c r="D294" s="7" t="s">
        <v>378</v>
      </c>
      <c r="E294" s="267">
        <v>0.02</v>
      </c>
      <c r="F294" s="228" t="s">
        <v>13726</v>
      </c>
      <c r="G294" s="4" t="s">
        <v>13727</v>
      </c>
      <c r="H294" s="4" t="s">
        <v>13675</v>
      </c>
    </row>
    <row r="295" spans="1:8" ht="38.25">
      <c r="A295" s="7">
        <v>26</v>
      </c>
      <c r="B295" s="4" t="s">
        <v>13728</v>
      </c>
      <c r="C295" s="7" t="s">
        <v>373</v>
      </c>
      <c r="D295" s="7" t="s">
        <v>378</v>
      </c>
      <c r="E295" s="267">
        <v>0.02</v>
      </c>
      <c r="F295" s="228" t="s">
        <v>13729</v>
      </c>
      <c r="G295" s="4" t="s">
        <v>13730</v>
      </c>
      <c r="H295" s="4" t="s">
        <v>13675</v>
      </c>
    </row>
    <row r="296" spans="1:8" ht="38.25">
      <c r="A296" s="7">
        <v>27</v>
      </c>
      <c r="B296" s="4" t="s">
        <v>13731</v>
      </c>
      <c r="C296" s="7" t="s">
        <v>373</v>
      </c>
      <c r="D296" s="7" t="s">
        <v>378</v>
      </c>
      <c r="E296" s="267">
        <v>1</v>
      </c>
      <c r="F296" s="228" t="s">
        <v>13732</v>
      </c>
      <c r="G296" s="4" t="s">
        <v>13733</v>
      </c>
      <c r="H296" s="4" t="s">
        <v>13734</v>
      </c>
    </row>
    <row r="297" spans="1:8" ht="25.5">
      <c r="A297" s="7">
        <v>28</v>
      </c>
      <c r="B297" s="4" t="s">
        <v>13735</v>
      </c>
      <c r="C297" s="7" t="s">
        <v>373</v>
      </c>
      <c r="D297" s="7" t="s">
        <v>378</v>
      </c>
      <c r="E297" s="267">
        <v>0.02</v>
      </c>
      <c r="F297" s="228" t="s">
        <v>13736</v>
      </c>
      <c r="G297" s="4" t="s">
        <v>13737</v>
      </c>
      <c r="H297" s="4" t="s">
        <v>13734</v>
      </c>
    </row>
    <row r="298" spans="1:8" ht="38.25">
      <c r="A298" s="7">
        <v>29</v>
      </c>
      <c r="B298" s="4" t="s">
        <v>13738</v>
      </c>
      <c r="C298" s="7" t="s">
        <v>373</v>
      </c>
      <c r="D298" s="7" t="s">
        <v>378</v>
      </c>
      <c r="E298" s="267">
        <v>0.02</v>
      </c>
      <c r="F298" s="228" t="s">
        <v>13739</v>
      </c>
      <c r="G298" s="4" t="s">
        <v>13740</v>
      </c>
      <c r="H298" s="4" t="s">
        <v>13741</v>
      </c>
    </row>
    <row r="299" spans="1:8" ht="38.25">
      <c r="A299" s="7">
        <v>30</v>
      </c>
      <c r="B299" s="4" t="s">
        <v>13742</v>
      </c>
      <c r="C299" s="7" t="s">
        <v>373</v>
      </c>
      <c r="D299" s="7" t="s">
        <v>378</v>
      </c>
      <c r="E299" s="267">
        <v>0.28000000000000003</v>
      </c>
      <c r="F299" s="228" t="s">
        <v>13743</v>
      </c>
      <c r="G299" s="4" t="s">
        <v>13744</v>
      </c>
      <c r="H299" s="4" t="s">
        <v>13734</v>
      </c>
    </row>
    <row r="300" spans="1:8" ht="25.5">
      <c r="A300" s="7">
        <v>31</v>
      </c>
      <c r="B300" s="4" t="s">
        <v>13745</v>
      </c>
      <c r="C300" s="7" t="s">
        <v>373</v>
      </c>
      <c r="D300" s="7" t="s">
        <v>378</v>
      </c>
      <c r="E300" s="267">
        <v>0.12</v>
      </c>
      <c r="F300" s="228" t="s">
        <v>13746</v>
      </c>
      <c r="G300" s="4" t="s">
        <v>13747</v>
      </c>
      <c r="H300" s="4" t="s">
        <v>13734</v>
      </c>
    </row>
    <row r="301" spans="1:8" ht="38.25">
      <c r="A301" s="7">
        <v>32</v>
      </c>
      <c r="B301" s="4" t="s">
        <v>13748</v>
      </c>
      <c r="C301" s="7" t="s">
        <v>373</v>
      </c>
      <c r="D301" s="7" t="s">
        <v>378</v>
      </c>
      <c r="E301" s="267">
        <v>0.2</v>
      </c>
      <c r="F301" s="228" t="s">
        <v>13749</v>
      </c>
      <c r="G301" s="4" t="s">
        <v>13750</v>
      </c>
      <c r="H301" s="4" t="s">
        <v>13712</v>
      </c>
    </row>
    <row r="302" spans="1:8" ht="38.25">
      <c r="A302" s="7">
        <v>33</v>
      </c>
      <c r="B302" s="4" t="s">
        <v>13751</v>
      </c>
      <c r="C302" s="7" t="s">
        <v>373</v>
      </c>
      <c r="D302" s="7" t="s">
        <v>378</v>
      </c>
      <c r="E302" s="267">
        <v>0.03</v>
      </c>
      <c r="F302" s="228" t="s">
        <v>13752</v>
      </c>
      <c r="G302" s="4" t="s">
        <v>13490</v>
      </c>
      <c r="H302" s="4" t="s">
        <v>13712</v>
      </c>
    </row>
    <row r="303" spans="1:8" ht="38.25">
      <c r="A303" s="7">
        <v>34</v>
      </c>
      <c r="B303" s="4" t="s">
        <v>13753</v>
      </c>
      <c r="C303" s="7" t="s">
        <v>373</v>
      </c>
      <c r="D303" s="7" t="s">
        <v>378</v>
      </c>
      <c r="E303" s="267">
        <v>0.1</v>
      </c>
      <c r="F303" s="228" t="s">
        <v>13754</v>
      </c>
      <c r="G303" s="4" t="s">
        <v>13755</v>
      </c>
      <c r="H303" s="4" t="s">
        <v>13734</v>
      </c>
    </row>
    <row r="304" spans="1:8" ht="38.25">
      <c r="A304" s="7">
        <v>35</v>
      </c>
      <c r="B304" s="4" t="s">
        <v>13756</v>
      </c>
      <c r="C304" s="7" t="s">
        <v>373</v>
      </c>
      <c r="D304" s="7" t="s">
        <v>378</v>
      </c>
      <c r="E304" s="267">
        <v>0.01</v>
      </c>
      <c r="F304" s="228" t="s">
        <v>13757</v>
      </c>
      <c r="G304" s="4" t="s">
        <v>13758</v>
      </c>
      <c r="H304" s="4" t="s">
        <v>13759</v>
      </c>
    </row>
    <row r="305" spans="1:8" ht="38.25">
      <c r="A305" s="7">
        <v>36</v>
      </c>
      <c r="B305" s="4" t="s">
        <v>13760</v>
      </c>
      <c r="C305" s="7" t="s">
        <v>373</v>
      </c>
      <c r="D305" s="7" t="s">
        <v>378</v>
      </c>
      <c r="E305" s="267">
        <v>0.01</v>
      </c>
      <c r="F305" s="228" t="s">
        <v>13761</v>
      </c>
      <c r="G305" s="4" t="s">
        <v>13762</v>
      </c>
      <c r="H305" s="4" t="s">
        <v>13763</v>
      </c>
    </row>
    <row r="306" spans="1:8" ht="38.25">
      <c r="A306" s="7">
        <v>37</v>
      </c>
      <c r="B306" s="4" t="s">
        <v>13764</v>
      </c>
      <c r="C306" s="7" t="s">
        <v>373</v>
      </c>
      <c r="D306" s="7" t="s">
        <v>378</v>
      </c>
      <c r="E306" s="267">
        <v>0.01</v>
      </c>
      <c r="F306" s="228" t="s">
        <v>13765</v>
      </c>
      <c r="G306" s="4" t="s">
        <v>13766</v>
      </c>
      <c r="H306" s="4" t="s">
        <v>13767</v>
      </c>
    </row>
    <row r="307" spans="1:8" ht="38.25">
      <c r="A307" s="7">
        <v>38</v>
      </c>
      <c r="B307" s="4" t="s">
        <v>13768</v>
      </c>
      <c r="C307" s="7" t="s">
        <v>373</v>
      </c>
      <c r="D307" s="7" t="s">
        <v>378</v>
      </c>
      <c r="E307" s="267">
        <v>0.01</v>
      </c>
      <c r="F307" s="228" t="s">
        <v>13769</v>
      </c>
      <c r="G307" s="4" t="s">
        <v>13770</v>
      </c>
      <c r="H307" s="4" t="s">
        <v>13771</v>
      </c>
    </row>
    <row r="308" spans="1:8" ht="38.25">
      <c r="A308" s="7">
        <v>39</v>
      </c>
      <c r="B308" s="4" t="s">
        <v>13772</v>
      </c>
      <c r="C308" s="7" t="s">
        <v>373</v>
      </c>
      <c r="D308" s="7" t="s">
        <v>378</v>
      </c>
      <c r="E308" s="267">
        <v>0.01</v>
      </c>
      <c r="F308" s="228" t="s">
        <v>13773</v>
      </c>
      <c r="G308" s="4" t="s">
        <v>13774</v>
      </c>
      <c r="H308" s="4" t="s">
        <v>13775</v>
      </c>
    </row>
    <row r="309" spans="1:8" ht="38.25">
      <c r="A309" s="7">
        <v>40</v>
      </c>
      <c r="B309" s="4" t="s">
        <v>13776</v>
      </c>
      <c r="C309" s="7" t="s">
        <v>373</v>
      </c>
      <c r="D309" s="7" t="s">
        <v>378</v>
      </c>
      <c r="E309" s="267">
        <v>0.25</v>
      </c>
      <c r="F309" s="228" t="s">
        <v>13777</v>
      </c>
      <c r="G309" s="4" t="s">
        <v>13778</v>
      </c>
      <c r="H309" s="4" t="s">
        <v>13679</v>
      </c>
    </row>
    <row r="310" spans="1:8" ht="38.25">
      <c r="A310" s="7">
        <v>41</v>
      </c>
      <c r="B310" s="4" t="s">
        <v>13779</v>
      </c>
      <c r="C310" s="7" t="s">
        <v>373</v>
      </c>
      <c r="D310" s="7" t="s">
        <v>378</v>
      </c>
      <c r="E310" s="267">
        <v>0.05</v>
      </c>
      <c r="F310" s="228" t="s">
        <v>13780</v>
      </c>
      <c r="G310" s="4" t="s">
        <v>13781</v>
      </c>
      <c r="H310" s="4" t="s">
        <v>13782</v>
      </c>
    </row>
    <row r="311" spans="1:8" ht="38.25">
      <c r="A311" s="7">
        <v>42</v>
      </c>
      <c r="B311" s="4" t="s">
        <v>13783</v>
      </c>
      <c r="C311" s="7" t="s">
        <v>373</v>
      </c>
      <c r="D311" s="7" t="s">
        <v>378</v>
      </c>
      <c r="E311" s="267">
        <v>0.01</v>
      </c>
      <c r="F311" s="228" t="s">
        <v>13784</v>
      </c>
      <c r="G311" s="4" t="s">
        <v>13785</v>
      </c>
      <c r="H311" s="4" t="s">
        <v>13786</v>
      </c>
    </row>
    <row r="312" spans="1:8" ht="38.25">
      <c r="A312" s="7">
        <v>43</v>
      </c>
      <c r="B312" s="4" t="s">
        <v>13787</v>
      </c>
      <c r="C312" s="7" t="s">
        <v>373</v>
      </c>
      <c r="D312" s="7" t="s">
        <v>378</v>
      </c>
      <c r="E312" s="267">
        <v>0.01</v>
      </c>
      <c r="F312" s="228" t="s">
        <v>13788</v>
      </c>
      <c r="G312" s="4" t="s">
        <v>13789</v>
      </c>
      <c r="H312" s="4" t="s">
        <v>13790</v>
      </c>
    </row>
    <row r="313" spans="1:8" ht="38.25">
      <c r="A313" s="7">
        <v>44</v>
      </c>
      <c r="B313" s="4" t="s">
        <v>13791</v>
      </c>
      <c r="C313" s="7" t="s">
        <v>373</v>
      </c>
      <c r="D313" s="7" t="s">
        <v>378</v>
      </c>
      <c r="E313" s="267">
        <v>4.7</v>
      </c>
      <c r="F313" s="228" t="s">
        <v>13792</v>
      </c>
      <c r="G313" s="4" t="s">
        <v>13793</v>
      </c>
      <c r="H313" s="4" t="s">
        <v>13794</v>
      </c>
    </row>
    <row r="314" spans="1:8" ht="38.25">
      <c r="A314" s="7">
        <v>45</v>
      </c>
      <c r="B314" s="4" t="s">
        <v>13795</v>
      </c>
      <c r="C314" s="7" t="s">
        <v>373</v>
      </c>
      <c r="D314" s="7" t="s">
        <v>378</v>
      </c>
      <c r="E314" s="267">
        <v>0.08</v>
      </c>
      <c r="F314" s="228" t="s">
        <v>13796</v>
      </c>
      <c r="G314" s="4" t="s">
        <v>13797</v>
      </c>
      <c r="H314" s="4" t="s">
        <v>13794</v>
      </c>
    </row>
    <row r="315" spans="1:8" ht="51">
      <c r="A315" s="7">
        <v>46</v>
      </c>
      <c r="B315" s="4" t="s">
        <v>13798</v>
      </c>
      <c r="C315" s="7" t="s">
        <v>373</v>
      </c>
      <c r="D315" s="7" t="s">
        <v>378</v>
      </c>
      <c r="E315" s="267">
        <v>0.05</v>
      </c>
      <c r="F315" s="228" t="s">
        <v>13799</v>
      </c>
      <c r="G315" s="4" t="s">
        <v>13408</v>
      </c>
      <c r="H315" s="4" t="s">
        <v>13800</v>
      </c>
    </row>
    <row r="316" spans="1:8" ht="38.25">
      <c r="A316" s="7">
        <v>47</v>
      </c>
      <c r="B316" s="4" t="s">
        <v>13801</v>
      </c>
      <c r="C316" s="7" t="s">
        <v>373</v>
      </c>
      <c r="D316" s="7" t="s">
        <v>378</v>
      </c>
      <c r="E316" s="267">
        <v>0.01</v>
      </c>
      <c r="F316" s="228" t="s">
        <v>13802</v>
      </c>
      <c r="G316" s="4" t="s">
        <v>13803</v>
      </c>
      <c r="H316" s="4" t="s">
        <v>13804</v>
      </c>
    </row>
    <row r="317" spans="1:8" ht="38.25">
      <c r="A317" s="7">
        <v>48</v>
      </c>
      <c r="B317" s="4" t="s">
        <v>13805</v>
      </c>
      <c r="C317" s="7" t="s">
        <v>373</v>
      </c>
      <c r="D317" s="7" t="s">
        <v>378</v>
      </c>
      <c r="E317" s="267">
        <v>0.42</v>
      </c>
      <c r="F317" s="228" t="s">
        <v>13806</v>
      </c>
      <c r="G317" s="4" t="s">
        <v>13807</v>
      </c>
      <c r="H317" s="4" t="s">
        <v>13794</v>
      </c>
    </row>
    <row r="318" spans="1:8" ht="51">
      <c r="A318" s="7">
        <v>49</v>
      </c>
      <c r="B318" s="4" t="s">
        <v>13808</v>
      </c>
      <c r="C318" s="7" t="s">
        <v>373</v>
      </c>
      <c r="D318" s="7" t="s">
        <v>378</v>
      </c>
      <c r="E318" s="267">
        <v>0.1</v>
      </c>
      <c r="F318" s="228" t="s">
        <v>13809</v>
      </c>
      <c r="G318" s="4" t="s">
        <v>13810</v>
      </c>
      <c r="H318" s="252" t="s">
        <v>13811</v>
      </c>
    </row>
    <row r="319" spans="1:8" ht="38.25">
      <c r="A319" s="7">
        <v>50</v>
      </c>
      <c r="B319" s="252" t="s">
        <v>13812</v>
      </c>
      <c r="C319" s="7" t="s">
        <v>373</v>
      </c>
      <c r="D319" s="7" t="s">
        <v>378</v>
      </c>
      <c r="E319" s="267">
        <v>0.02</v>
      </c>
      <c r="F319" s="228" t="s">
        <v>13813</v>
      </c>
      <c r="G319" s="4" t="s">
        <v>13386</v>
      </c>
      <c r="H319" s="252" t="s">
        <v>13814</v>
      </c>
    </row>
    <row r="320" spans="1:8" ht="38.25">
      <c r="A320" s="7">
        <v>51</v>
      </c>
      <c r="B320" s="258" t="s">
        <v>13815</v>
      </c>
      <c r="C320" s="7" t="s">
        <v>373</v>
      </c>
      <c r="D320" s="7" t="s">
        <v>378</v>
      </c>
      <c r="E320" s="267">
        <v>2.5000000000000001E-2</v>
      </c>
      <c r="F320" s="228" t="s">
        <v>13816</v>
      </c>
      <c r="G320" s="4" t="s">
        <v>13817</v>
      </c>
      <c r="H320" s="252" t="s">
        <v>13818</v>
      </c>
    </row>
    <row r="321" spans="1:21" ht="38.25">
      <c r="A321" s="7">
        <v>52</v>
      </c>
      <c r="B321" s="252" t="s">
        <v>13819</v>
      </c>
      <c r="C321" s="7" t="s">
        <v>373</v>
      </c>
      <c r="D321" s="7" t="s">
        <v>378</v>
      </c>
      <c r="E321" s="267">
        <v>0.02</v>
      </c>
      <c r="F321" s="228" t="s">
        <v>13820</v>
      </c>
      <c r="G321" s="4" t="s">
        <v>13821</v>
      </c>
      <c r="H321" s="252" t="s">
        <v>13818</v>
      </c>
    </row>
    <row r="322" spans="1:21" ht="38.25">
      <c r="A322" s="7">
        <v>53</v>
      </c>
      <c r="B322" s="252" t="s">
        <v>13822</v>
      </c>
      <c r="C322" s="7" t="s">
        <v>373</v>
      </c>
      <c r="D322" s="7" t="s">
        <v>378</v>
      </c>
      <c r="E322" s="267">
        <v>0.04</v>
      </c>
      <c r="F322" s="228" t="s">
        <v>13823</v>
      </c>
      <c r="G322" s="4" t="s">
        <v>13824</v>
      </c>
      <c r="H322" s="252" t="s">
        <v>13825</v>
      </c>
    </row>
    <row r="323" spans="1:21" ht="38.25">
      <c r="A323" s="7">
        <v>54</v>
      </c>
      <c r="B323" s="252" t="s">
        <v>13826</v>
      </c>
      <c r="C323" s="7" t="s">
        <v>373</v>
      </c>
      <c r="D323" s="7" t="s">
        <v>378</v>
      </c>
      <c r="E323" s="267">
        <v>0.01</v>
      </c>
      <c r="F323" s="228" t="s">
        <v>13827</v>
      </c>
      <c r="G323" s="4" t="s">
        <v>13824</v>
      </c>
      <c r="H323" s="252" t="s">
        <v>13232</v>
      </c>
    </row>
    <row r="324" spans="1:21" ht="38.25">
      <c r="A324" s="246">
        <v>55</v>
      </c>
      <c r="B324" s="259" t="s">
        <v>13828</v>
      </c>
      <c r="C324" s="246" t="s">
        <v>373</v>
      </c>
      <c r="D324" s="246" t="s">
        <v>378</v>
      </c>
      <c r="E324" s="626">
        <v>0.39</v>
      </c>
      <c r="F324" s="257" t="s">
        <v>13829</v>
      </c>
      <c r="G324" s="247" t="s">
        <v>13830</v>
      </c>
      <c r="H324" s="259" t="s">
        <v>13831</v>
      </c>
    </row>
    <row r="325" spans="1:21" ht="38.25">
      <c r="A325" s="246">
        <v>56</v>
      </c>
      <c r="B325" s="259" t="s">
        <v>13832</v>
      </c>
      <c r="C325" s="246" t="s">
        <v>373</v>
      </c>
      <c r="D325" s="246" t="s">
        <v>378</v>
      </c>
      <c r="E325" s="626">
        <v>14.1</v>
      </c>
      <c r="F325" s="257" t="s">
        <v>13833</v>
      </c>
      <c r="G325" s="247" t="s">
        <v>11592</v>
      </c>
      <c r="H325" s="259" t="s">
        <v>13834</v>
      </c>
    </row>
    <row r="326" spans="1:21" ht="38.25">
      <c r="A326" s="7">
        <v>57</v>
      </c>
      <c r="B326" s="4" t="s">
        <v>13835</v>
      </c>
      <c r="C326" s="7" t="s">
        <v>373</v>
      </c>
      <c r="D326" s="7" t="s">
        <v>378</v>
      </c>
      <c r="E326" s="267">
        <v>0.02</v>
      </c>
      <c r="F326" s="228" t="s">
        <v>13836</v>
      </c>
      <c r="G326" s="4" t="s">
        <v>13837</v>
      </c>
      <c r="H326" s="4" t="s">
        <v>13838</v>
      </c>
    </row>
    <row r="327" spans="1:21" ht="38.25">
      <c r="A327" s="7">
        <v>58</v>
      </c>
      <c r="B327" s="4" t="s">
        <v>13839</v>
      </c>
      <c r="C327" s="7" t="s">
        <v>373</v>
      </c>
      <c r="D327" s="7" t="s">
        <v>378</v>
      </c>
      <c r="E327" s="630">
        <v>0.05</v>
      </c>
      <c r="F327" s="228" t="s">
        <v>13840</v>
      </c>
      <c r="G327" s="4" t="s">
        <v>13841</v>
      </c>
      <c r="H327" s="4" t="s">
        <v>13800</v>
      </c>
    </row>
    <row r="328" spans="1:21" ht="38.25">
      <c r="A328" s="7">
        <v>59</v>
      </c>
      <c r="B328" s="4" t="s">
        <v>13842</v>
      </c>
      <c r="C328" s="7" t="s">
        <v>373</v>
      </c>
      <c r="D328" s="7" t="s">
        <v>378</v>
      </c>
      <c r="E328" s="267">
        <v>5</v>
      </c>
      <c r="F328" s="228" t="s">
        <v>13843</v>
      </c>
      <c r="G328" s="4" t="s">
        <v>11592</v>
      </c>
      <c r="H328" s="4" t="s">
        <v>13844</v>
      </c>
    </row>
    <row r="329" spans="1:21" ht="38.25">
      <c r="A329" s="7">
        <v>60</v>
      </c>
      <c r="B329" s="4" t="s">
        <v>13845</v>
      </c>
      <c r="C329" s="7" t="s">
        <v>373</v>
      </c>
      <c r="D329" s="7" t="s">
        <v>378</v>
      </c>
      <c r="E329" s="267">
        <v>0.33</v>
      </c>
      <c r="F329" s="228" t="s">
        <v>13846</v>
      </c>
      <c r="G329" s="4" t="s">
        <v>13744</v>
      </c>
      <c r="H329" s="4" t="s">
        <v>13741</v>
      </c>
    </row>
    <row r="330" spans="1:21" ht="38.25">
      <c r="A330" s="7">
        <v>61</v>
      </c>
      <c r="B330" s="4" t="s">
        <v>13847</v>
      </c>
      <c r="C330" s="7" t="s">
        <v>373</v>
      </c>
      <c r="D330" s="7" t="s">
        <v>378</v>
      </c>
      <c r="E330" s="267">
        <v>1</v>
      </c>
      <c r="F330" s="228" t="s">
        <v>13848</v>
      </c>
      <c r="G330" s="4" t="s">
        <v>13849</v>
      </c>
      <c r="H330" s="4" t="s">
        <v>13850</v>
      </c>
    </row>
    <row r="331" spans="1:21" ht="89.25">
      <c r="A331" s="7">
        <v>62</v>
      </c>
      <c r="B331" s="4" t="s">
        <v>13851</v>
      </c>
      <c r="C331" s="7" t="s">
        <v>373</v>
      </c>
      <c r="D331" s="7" t="s">
        <v>378</v>
      </c>
      <c r="E331" s="267">
        <v>11.1</v>
      </c>
      <c r="F331" s="228" t="s">
        <v>13852</v>
      </c>
      <c r="G331" s="4" t="s">
        <v>13853</v>
      </c>
      <c r="H331" s="4" t="s">
        <v>13854</v>
      </c>
    </row>
    <row r="332" spans="1:21" s="187" customFormat="1">
      <c r="A332" s="596"/>
      <c r="B332" s="597" t="s">
        <v>14667</v>
      </c>
      <c r="C332" s="597">
        <v>62</v>
      </c>
      <c r="D332" s="598"/>
      <c r="E332" s="627">
        <f>SUM(E270:E331)</f>
        <v>69.375000000000014</v>
      </c>
      <c r="F332" s="598"/>
      <c r="G332" s="598"/>
      <c r="H332" s="598"/>
    </row>
    <row r="333" spans="1:21" ht="38.25">
      <c r="A333" s="631">
        <v>1</v>
      </c>
      <c r="B333" s="4" t="s">
        <v>13855</v>
      </c>
      <c r="C333" s="7" t="s">
        <v>373</v>
      </c>
      <c r="D333" s="7" t="s">
        <v>376</v>
      </c>
      <c r="E333" s="225">
        <v>12.9</v>
      </c>
      <c r="F333" s="228" t="s">
        <v>13856</v>
      </c>
      <c r="G333" s="4" t="s">
        <v>12938</v>
      </c>
      <c r="H333" s="4" t="s">
        <v>13857</v>
      </c>
      <c r="U333" s="261">
        <v>4.7</v>
      </c>
    </row>
    <row r="334" spans="1:21" ht="38.25">
      <c r="A334" s="631">
        <v>2</v>
      </c>
      <c r="B334" s="4" t="s">
        <v>13858</v>
      </c>
      <c r="C334" s="7" t="s">
        <v>373</v>
      </c>
      <c r="D334" s="7" t="s">
        <v>376</v>
      </c>
      <c r="E334" s="225">
        <v>4.7</v>
      </c>
      <c r="F334" s="228" t="s">
        <v>13859</v>
      </c>
      <c r="G334" s="4" t="s">
        <v>13290</v>
      </c>
      <c r="H334" s="4" t="s">
        <v>13044</v>
      </c>
      <c r="U334" s="261">
        <v>4.2</v>
      </c>
    </row>
    <row r="335" spans="1:21" ht="51">
      <c r="A335" s="631">
        <v>3</v>
      </c>
      <c r="B335" s="4" t="s">
        <v>13860</v>
      </c>
      <c r="C335" s="7" t="s">
        <v>373</v>
      </c>
      <c r="D335" s="7" t="s">
        <v>376</v>
      </c>
      <c r="E335" s="225">
        <v>4.2</v>
      </c>
      <c r="F335" s="228" t="s">
        <v>13861</v>
      </c>
      <c r="G335" s="4" t="s">
        <v>13862</v>
      </c>
      <c r="H335" s="4" t="s">
        <v>13863</v>
      </c>
      <c r="U335" s="261">
        <v>15</v>
      </c>
    </row>
    <row r="336" spans="1:21" ht="51">
      <c r="A336" s="631">
        <v>4</v>
      </c>
      <c r="B336" s="4" t="s">
        <v>13864</v>
      </c>
      <c r="C336" s="7" t="s">
        <v>373</v>
      </c>
      <c r="D336" s="7" t="s">
        <v>376</v>
      </c>
      <c r="E336" s="225">
        <v>15</v>
      </c>
      <c r="F336" s="228" t="s">
        <v>13865</v>
      </c>
      <c r="G336" s="4" t="s">
        <v>13862</v>
      </c>
      <c r="H336" s="4" t="s">
        <v>13866</v>
      </c>
      <c r="U336" s="261">
        <v>1</v>
      </c>
    </row>
    <row r="337" spans="1:21" ht="38.25">
      <c r="A337" s="631">
        <v>5</v>
      </c>
      <c r="B337" s="4" t="s">
        <v>13867</v>
      </c>
      <c r="C337" s="7" t="s">
        <v>373</v>
      </c>
      <c r="D337" s="7" t="s">
        <v>376</v>
      </c>
      <c r="E337" s="225">
        <v>1</v>
      </c>
      <c r="F337" s="228" t="s">
        <v>13868</v>
      </c>
      <c r="G337" s="4" t="s">
        <v>13290</v>
      </c>
      <c r="H337" s="4" t="s">
        <v>13869</v>
      </c>
      <c r="U337" s="261">
        <v>4.5</v>
      </c>
    </row>
    <row r="338" spans="1:21" ht="38.25">
      <c r="A338" s="631">
        <v>6</v>
      </c>
      <c r="B338" s="4" t="s">
        <v>13870</v>
      </c>
      <c r="C338" s="7" t="s">
        <v>373</v>
      </c>
      <c r="D338" s="7" t="s">
        <v>376</v>
      </c>
      <c r="E338" s="225">
        <v>4.5</v>
      </c>
      <c r="F338" s="228" t="s">
        <v>13871</v>
      </c>
      <c r="G338" s="4" t="s">
        <v>13290</v>
      </c>
      <c r="H338" s="4" t="s">
        <v>13869</v>
      </c>
      <c r="U338" s="261">
        <v>18.5</v>
      </c>
    </row>
    <row r="339" spans="1:21" ht="38.25">
      <c r="A339" s="631">
        <v>7</v>
      </c>
      <c r="B339" s="4" t="s">
        <v>13872</v>
      </c>
      <c r="C339" s="7" t="s">
        <v>373</v>
      </c>
      <c r="D339" s="7" t="s">
        <v>376</v>
      </c>
      <c r="E339" s="225">
        <v>18.5</v>
      </c>
      <c r="F339" s="228" t="s">
        <v>13873</v>
      </c>
      <c r="G339" s="4" t="s">
        <v>12941</v>
      </c>
      <c r="H339" s="4" t="s">
        <v>13869</v>
      </c>
      <c r="U339" s="261">
        <v>9.6999999999999993</v>
      </c>
    </row>
    <row r="340" spans="1:21" ht="38.25">
      <c r="A340" s="631">
        <v>8</v>
      </c>
      <c r="B340" s="4" t="s">
        <v>13874</v>
      </c>
      <c r="C340" s="7" t="s">
        <v>373</v>
      </c>
      <c r="D340" s="7" t="s">
        <v>376</v>
      </c>
      <c r="E340" s="225">
        <v>9.6999999999999993</v>
      </c>
      <c r="F340" s="228" t="s">
        <v>13875</v>
      </c>
      <c r="G340" s="4" t="s">
        <v>13290</v>
      </c>
      <c r="H340" s="4" t="s">
        <v>13459</v>
      </c>
      <c r="U340" s="261">
        <v>20</v>
      </c>
    </row>
    <row r="341" spans="1:21" ht="38.25">
      <c r="A341" s="631">
        <v>9</v>
      </c>
      <c r="B341" s="4" t="s">
        <v>13876</v>
      </c>
      <c r="C341" s="7" t="s">
        <v>373</v>
      </c>
      <c r="D341" s="7" t="s">
        <v>376</v>
      </c>
      <c r="E341" s="225">
        <v>20</v>
      </c>
      <c r="F341" s="228" t="s">
        <v>13877</v>
      </c>
      <c r="G341" s="4" t="s">
        <v>13290</v>
      </c>
      <c r="H341" s="4" t="s">
        <v>13459</v>
      </c>
      <c r="U341" s="261">
        <v>2</v>
      </c>
    </row>
    <row r="342" spans="1:21" ht="38.25">
      <c r="A342" s="631">
        <v>10</v>
      </c>
      <c r="B342" s="4" t="s">
        <v>13878</v>
      </c>
      <c r="C342" s="7" t="s">
        <v>373</v>
      </c>
      <c r="D342" s="7" t="s">
        <v>376</v>
      </c>
      <c r="E342" s="225">
        <v>2</v>
      </c>
      <c r="F342" s="228" t="s">
        <v>13879</v>
      </c>
      <c r="G342" s="4" t="s">
        <v>13490</v>
      </c>
      <c r="H342" s="4" t="s">
        <v>13044</v>
      </c>
      <c r="U342" s="261">
        <v>1.3</v>
      </c>
    </row>
    <row r="343" spans="1:21" ht="38.25">
      <c r="A343" s="631">
        <v>11</v>
      </c>
      <c r="B343" s="4" t="s">
        <v>13880</v>
      </c>
      <c r="C343" s="7" t="s">
        <v>373</v>
      </c>
      <c r="D343" s="7" t="s">
        <v>376</v>
      </c>
      <c r="E343" s="225">
        <v>1.3</v>
      </c>
      <c r="F343" s="228" t="s">
        <v>13881</v>
      </c>
      <c r="G343" s="4" t="s">
        <v>13640</v>
      </c>
      <c r="H343" s="4" t="s">
        <v>13127</v>
      </c>
      <c r="U343" s="261">
        <v>7.3</v>
      </c>
    </row>
    <row r="344" spans="1:21" ht="38.25">
      <c r="A344" s="631">
        <v>12</v>
      </c>
      <c r="B344" s="4" t="s">
        <v>13882</v>
      </c>
      <c r="C344" s="7" t="s">
        <v>373</v>
      </c>
      <c r="D344" s="7" t="s">
        <v>376</v>
      </c>
      <c r="E344" s="225">
        <v>8.8000000000000007</v>
      </c>
      <c r="F344" s="228" t="s">
        <v>13883</v>
      </c>
      <c r="G344" s="4" t="s">
        <v>13490</v>
      </c>
      <c r="H344" s="4" t="s">
        <v>13127</v>
      </c>
      <c r="U344" s="261">
        <v>4.5</v>
      </c>
    </row>
    <row r="345" spans="1:21" ht="38.25">
      <c r="A345" s="631">
        <v>13</v>
      </c>
      <c r="B345" s="237" t="s">
        <v>13884</v>
      </c>
      <c r="C345" s="7" t="s">
        <v>373</v>
      </c>
      <c r="D345" s="7" t="s">
        <v>376</v>
      </c>
      <c r="E345" s="225">
        <v>9.1999999999999993</v>
      </c>
      <c r="F345" s="228" t="s">
        <v>13885</v>
      </c>
      <c r="G345" s="4" t="s">
        <v>13321</v>
      </c>
      <c r="H345" s="4" t="s">
        <v>13869</v>
      </c>
      <c r="U345" s="261">
        <v>18</v>
      </c>
    </row>
    <row r="346" spans="1:21" ht="38.25">
      <c r="A346" s="631">
        <v>14</v>
      </c>
      <c r="B346" s="4" t="s">
        <v>13886</v>
      </c>
      <c r="C346" s="7" t="s">
        <v>373</v>
      </c>
      <c r="D346" s="7" t="s">
        <v>376</v>
      </c>
      <c r="E346" s="225">
        <v>7.3</v>
      </c>
      <c r="F346" s="228" t="s">
        <v>22374</v>
      </c>
      <c r="G346" s="4" t="s">
        <v>13321</v>
      </c>
      <c r="H346" s="4" t="s">
        <v>13127</v>
      </c>
      <c r="U346" s="261">
        <v>6.3</v>
      </c>
    </row>
    <row r="347" spans="1:21" ht="38.25">
      <c r="A347" s="631">
        <v>15</v>
      </c>
      <c r="B347" s="4" t="s">
        <v>13887</v>
      </c>
      <c r="C347" s="7" t="s">
        <v>373</v>
      </c>
      <c r="D347" s="7" t="s">
        <v>376</v>
      </c>
      <c r="E347" s="225">
        <v>4.5</v>
      </c>
      <c r="F347" s="228" t="s">
        <v>13888</v>
      </c>
      <c r="G347" s="4" t="s">
        <v>13321</v>
      </c>
      <c r="H347" s="4" t="s">
        <v>13869</v>
      </c>
      <c r="U347" s="261">
        <v>0.2</v>
      </c>
    </row>
    <row r="348" spans="1:21" ht="38.25">
      <c r="A348" s="631">
        <v>16</v>
      </c>
      <c r="B348" s="4" t="s">
        <v>13889</v>
      </c>
      <c r="C348" s="7" t="s">
        <v>373</v>
      </c>
      <c r="D348" s="7" t="s">
        <v>376</v>
      </c>
      <c r="E348" s="225">
        <v>18</v>
      </c>
      <c r="F348" s="228" t="s">
        <v>13890</v>
      </c>
      <c r="G348" s="4" t="s">
        <v>13891</v>
      </c>
      <c r="H348" s="4" t="s">
        <v>13892</v>
      </c>
      <c r="U348" s="261">
        <v>21</v>
      </c>
    </row>
    <row r="349" spans="1:21" ht="38.25">
      <c r="A349" s="631">
        <v>17</v>
      </c>
      <c r="B349" s="4" t="s">
        <v>13893</v>
      </c>
      <c r="C349" s="7" t="s">
        <v>373</v>
      </c>
      <c r="D349" s="7" t="s">
        <v>376</v>
      </c>
      <c r="E349" s="225">
        <v>6.3</v>
      </c>
      <c r="F349" s="228" t="s">
        <v>13894</v>
      </c>
      <c r="G349" s="4" t="s">
        <v>13490</v>
      </c>
      <c r="H349" s="4" t="s">
        <v>13044</v>
      </c>
      <c r="U349" s="261">
        <v>2</v>
      </c>
    </row>
    <row r="350" spans="1:21" ht="38.25">
      <c r="A350" s="631">
        <v>18</v>
      </c>
      <c r="B350" s="4" t="s">
        <v>13895</v>
      </c>
      <c r="C350" s="7" t="s">
        <v>373</v>
      </c>
      <c r="D350" s="7" t="s">
        <v>376</v>
      </c>
      <c r="E350" s="225">
        <v>0.2</v>
      </c>
      <c r="F350" s="228" t="s">
        <v>13896</v>
      </c>
      <c r="G350" s="4" t="s">
        <v>12938</v>
      </c>
      <c r="H350" s="4" t="s">
        <v>13897</v>
      </c>
      <c r="U350" s="261">
        <v>5</v>
      </c>
    </row>
    <row r="351" spans="1:21" ht="38.25">
      <c r="A351" s="631">
        <v>19</v>
      </c>
      <c r="B351" s="4" t="s">
        <v>13898</v>
      </c>
      <c r="C351" s="7" t="s">
        <v>373</v>
      </c>
      <c r="D351" s="7" t="s">
        <v>376</v>
      </c>
      <c r="E351" s="225">
        <v>21</v>
      </c>
      <c r="F351" s="228" t="s">
        <v>13899</v>
      </c>
      <c r="G351" s="4" t="s">
        <v>13891</v>
      </c>
      <c r="H351" s="4" t="s">
        <v>13487</v>
      </c>
      <c r="U351" s="261" t="s">
        <v>13900</v>
      </c>
    </row>
    <row r="352" spans="1:21" ht="38.25">
      <c r="A352" s="631">
        <v>20</v>
      </c>
      <c r="B352" s="4" t="s">
        <v>13901</v>
      </c>
      <c r="C352" s="7" t="s">
        <v>373</v>
      </c>
      <c r="D352" s="7" t="s">
        <v>376</v>
      </c>
      <c r="E352" s="225">
        <v>2</v>
      </c>
      <c r="F352" s="228" t="s">
        <v>13902</v>
      </c>
      <c r="G352" s="4" t="s">
        <v>13903</v>
      </c>
      <c r="H352" s="4" t="s">
        <v>13044</v>
      </c>
      <c r="U352" s="261">
        <v>9</v>
      </c>
    </row>
    <row r="353" spans="1:23" ht="38.25">
      <c r="A353" s="631">
        <v>21</v>
      </c>
      <c r="B353" s="4" t="s">
        <v>13904</v>
      </c>
      <c r="C353" s="7" t="s">
        <v>373</v>
      </c>
      <c r="D353" s="7" t="s">
        <v>376</v>
      </c>
      <c r="E353" s="225">
        <v>5</v>
      </c>
      <c r="F353" s="228" t="s">
        <v>13905</v>
      </c>
      <c r="G353" s="4" t="s">
        <v>13906</v>
      </c>
      <c r="H353" s="4" t="s">
        <v>13907</v>
      </c>
      <c r="U353" s="261">
        <v>22</v>
      </c>
    </row>
    <row r="354" spans="1:23" ht="38.25">
      <c r="A354" s="631">
        <v>22</v>
      </c>
      <c r="B354" s="4" t="s">
        <v>13908</v>
      </c>
      <c r="C354" s="7" t="s">
        <v>373</v>
      </c>
      <c r="D354" s="7" t="s">
        <v>376</v>
      </c>
      <c r="E354" s="225">
        <v>14.8</v>
      </c>
      <c r="F354" s="228" t="s">
        <v>13909</v>
      </c>
      <c r="G354" s="4" t="s">
        <v>13906</v>
      </c>
      <c r="H354" s="4" t="s">
        <v>13910</v>
      </c>
      <c r="U354" s="261">
        <v>4.4000000000000004</v>
      </c>
    </row>
    <row r="355" spans="1:23" ht="38.25">
      <c r="A355" s="631">
        <v>23</v>
      </c>
      <c r="B355" s="4" t="s">
        <v>13911</v>
      </c>
      <c r="C355" s="7" t="s">
        <v>373</v>
      </c>
      <c r="D355" s="7" t="s">
        <v>376</v>
      </c>
      <c r="E355" s="225">
        <v>9</v>
      </c>
      <c r="F355" s="228" t="s">
        <v>13912</v>
      </c>
      <c r="G355" s="4" t="s">
        <v>13906</v>
      </c>
      <c r="H355" s="4" t="s">
        <v>13127</v>
      </c>
      <c r="U355" s="261">
        <v>22</v>
      </c>
    </row>
    <row r="356" spans="1:23" ht="38.25">
      <c r="A356" s="631">
        <v>24</v>
      </c>
      <c r="B356" s="4" t="s">
        <v>13913</v>
      </c>
      <c r="C356" s="7" t="s">
        <v>373</v>
      </c>
      <c r="D356" s="7" t="s">
        <v>376</v>
      </c>
      <c r="E356" s="225">
        <v>22</v>
      </c>
      <c r="F356" s="228" t="s">
        <v>13914</v>
      </c>
      <c r="G356" s="4" t="s">
        <v>13903</v>
      </c>
      <c r="H356" s="4" t="s">
        <v>13044</v>
      </c>
      <c r="U356" s="261">
        <v>5.8</v>
      </c>
    </row>
    <row r="357" spans="1:23" ht="89.25">
      <c r="A357" s="631">
        <v>25</v>
      </c>
      <c r="B357" s="4" t="s">
        <v>13915</v>
      </c>
      <c r="C357" s="7" t="s">
        <v>373</v>
      </c>
      <c r="D357" s="7" t="s">
        <v>376</v>
      </c>
      <c r="E357" s="225">
        <v>4.4000000000000004</v>
      </c>
      <c r="F357" s="228" t="s">
        <v>13916</v>
      </c>
      <c r="G357" s="4" t="s">
        <v>13906</v>
      </c>
      <c r="H357" s="4" t="s">
        <v>13917</v>
      </c>
      <c r="U357" s="261">
        <v>26</v>
      </c>
    </row>
    <row r="358" spans="1:23" ht="38.25">
      <c r="A358" s="631">
        <v>26</v>
      </c>
      <c r="B358" s="4" t="s">
        <v>13918</v>
      </c>
      <c r="C358" s="7" t="s">
        <v>373</v>
      </c>
      <c r="D358" s="7" t="s">
        <v>376</v>
      </c>
      <c r="E358" s="225">
        <v>22</v>
      </c>
      <c r="F358" s="228" t="s">
        <v>13919</v>
      </c>
      <c r="G358" s="4" t="s">
        <v>13906</v>
      </c>
      <c r="H358" s="4" t="s">
        <v>13127</v>
      </c>
      <c r="U358" s="261">
        <v>27.6</v>
      </c>
    </row>
    <row r="359" spans="1:23" ht="38.25">
      <c r="A359" s="631">
        <v>27</v>
      </c>
      <c r="B359" s="4" t="s">
        <v>13920</v>
      </c>
      <c r="C359" s="7" t="s">
        <v>373</v>
      </c>
      <c r="D359" s="7" t="s">
        <v>376</v>
      </c>
      <c r="E359" s="225">
        <v>5.8</v>
      </c>
      <c r="F359" s="228" t="s">
        <v>13921</v>
      </c>
      <c r="G359" s="4" t="s">
        <v>13290</v>
      </c>
      <c r="H359" s="4" t="s">
        <v>13869</v>
      </c>
      <c r="U359" s="261">
        <v>11</v>
      </c>
    </row>
    <row r="360" spans="1:23" ht="38.25">
      <c r="A360" s="631">
        <v>28</v>
      </c>
      <c r="B360" s="4" t="s">
        <v>13922</v>
      </c>
      <c r="C360" s="7" t="s">
        <v>373</v>
      </c>
      <c r="D360" s="7" t="s">
        <v>376</v>
      </c>
      <c r="E360" s="225">
        <v>26</v>
      </c>
      <c r="F360" s="228" t="s">
        <v>13923</v>
      </c>
      <c r="G360" s="4" t="s">
        <v>13290</v>
      </c>
      <c r="H360" s="4" t="s">
        <v>13487</v>
      </c>
      <c r="U360" s="261">
        <v>3.4</v>
      </c>
    </row>
    <row r="361" spans="1:23" ht="38.25">
      <c r="A361" s="631">
        <v>29</v>
      </c>
      <c r="B361" s="4" t="s">
        <v>13924</v>
      </c>
      <c r="C361" s="7" t="s">
        <v>373</v>
      </c>
      <c r="D361" s="7" t="s">
        <v>376</v>
      </c>
      <c r="E361" s="225">
        <v>27.6</v>
      </c>
      <c r="F361" s="228" t="s">
        <v>13925</v>
      </c>
      <c r="G361" s="4" t="s">
        <v>13290</v>
      </c>
      <c r="H361" s="4" t="s">
        <v>13926</v>
      </c>
      <c r="U361" s="261">
        <v>3.8</v>
      </c>
    </row>
    <row r="362" spans="1:23" ht="38.25">
      <c r="A362" s="631">
        <v>30</v>
      </c>
      <c r="B362" s="4" t="s">
        <v>13927</v>
      </c>
      <c r="C362" s="7" t="s">
        <v>373</v>
      </c>
      <c r="D362" s="7" t="s">
        <v>376</v>
      </c>
      <c r="E362" s="225">
        <v>11</v>
      </c>
      <c r="F362" s="228" t="s">
        <v>13928</v>
      </c>
      <c r="G362" s="4" t="s">
        <v>13290</v>
      </c>
      <c r="H362" s="4" t="s">
        <v>13869</v>
      </c>
      <c r="U362" s="261">
        <v>1.9</v>
      </c>
    </row>
    <row r="363" spans="1:23" s="240" customFormat="1" ht="38.25">
      <c r="A363" s="631">
        <v>31</v>
      </c>
      <c r="B363" s="4" t="s">
        <v>13929</v>
      </c>
      <c r="C363" s="7" t="s">
        <v>373</v>
      </c>
      <c r="D363" s="7" t="s">
        <v>376</v>
      </c>
      <c r="E363" s="225">
        <v>3.4</v>
      </c>
      <c r="F363" s="228" t="s">
        <v>13930</v>
      </c>
      <c r="G363" s="4" t="s">
        <v>13290</v>
      </c>
      <c r="H363" s="4" t="s">
        <v>13869</v>
      </c>
      <c r="I363" s="12"/>
      <c r="J363" s="12"/>
      <c r="K363" s="12"/>
      <c r="L363" s="12"/>
      <c r="M363" s="12"/>
      <c r="N363" s="12"/>
      <c r="O363" s="12"/>
      <c r="P363" s="12"/>
      <c r="Q363" s="12"/>
      <c r="R363" s="12"/>
      <c r="S363" s="12"/>
      <c r="T363" s="12"/>
      <c r="U363" s="261">
        <v>0.8</v>
      </c>
      <c r="V363" s="12"/>
      <c r="W363" s="12"/>
    </row>
    <row r="364" spans="1:23" s="241" customFormat="1" ht="38.25">
      <c r="A364" s="631">
        <v>32</v>
      </c>
      <c r="B364" s="4" t="s">
        <v>13931</v>
      </c>
      <c r="C364" s="7" t="s">
        <v>373</v>
      </c>
      <c r="D364" s="7" t="s">
        <v>376</v>
      </c>
      <c r="E364" s="225">
        <v>3.8</v>
      </c>
      <c r="F364" s="228" t="s">
        <v>13932</v>
      </c>
      <c r="G364" s="4" t="s">
        <v>13290</v>
      </c>
      <c r="H364" s="4" t="s">
        <v>13933</v>
      </c>
      <c r="I364" s="12"/>
      <c r="J364" s="12"/>
      <c r="K364" s="12"/>
      <c r="L364" s="12"/>
      <c r="M364" s="12"/>
      <c r="N364" s="12"/>
      <c r="O364" s="12"/>
      <c r="P364" s="12"/>
      <c r="Q364" s="12"/>
      <c r="R364" s="12"/>
      <c r="S364" s="12"/>
      <c r="T364" s="12"/>
      <c r="U364" s="261">
        <v>6.8</v>
      </c>
      <c r="V364" s="12"/>
      <c r="W364" s="12"/>
    </row>
    <row r="365" spans="1:23" ht="38.25">
      <c r="A365" s="631">
        <v>33</v>
      </c>
      <c r="B365" s="4" t="s">
        <v>13934</v>
      </c>
      <c r="C365" s="7" t="s">
        <v>373</v>
      </c>
      <c r="D365" s="7" t="s">
        <v>376</v>
      </c>
      <c r="E365" s="225">
        <v>1.9</v>
      </c>
      <c r="F365" s="228" t="s">
        <v>13935</v>
      </c>
      <c r="G365" s="4" t="s">
        <v>13133</v>
      </c>
      <c r="H365" s="4" t="s">
        <v>13936</v>
      </c>
      <c r="U365" s="261">
        <v>7.6</v>
      </c>
    </row>
    <row r="366" spans="1:23" ht="38.25">
      <c r="A366" s="631">
        <v>34</v>
      </c>
      <c r="B366" s="4" t="s">
        <v>13937</v>
      </c>
      <c r="C366" s="7" t="s">
        <v>373</v>
      </c>
      <c r="D366" s="7" t="s">
        <v>376</v>
      </c>
      <c r="E366" s="225">
        <v>0.8</v>
      </c>
      <c r="F366" s="228" t="s">
        <v>13938</v>
      </c>
      <c r="G366" s="4" t="s">
        <v>13133</v>
      </c>
      <c r="H366" s="4" t="s">
        <v>13459</v>
      </c>
      <c r="U366" s="261">
        <v>49</v>
      </c>
    </row>
    <row r="367" spans="1:23" ht="51">
      <c r="A367" s="631">
        <v>35</v>
      </c>
      <c r="B367" s="4" t="s">
        <v>13939</v>
      </c>
      <c r="C367" s="7" t="s">
        <v>373</v>
      </c>
      <c r="D367" s="7" t="s">
        <v>376</v>
      </c>
      <c r="E367" s="225">
        <v>6.8</v>
      </c>
      <c r="F367" s="228" t="s">
        <v>13940</v>
      </c>
      <c r="G367" s="4" t="s">
        <v>13133</v>
      </c>
      <c r="H367" s="4" t="s">
        <v>13941</v>
      </c>
      <c r="U367" s="261">
        <v>8</v>
      </c>
    </row>
    <row r="368" spans="1:23" ht="38.25">
      <c r="A368" s="631">
        <v>36</v>
      </c>
      <c r="B368" s="4" t="s">
        <v>13942</v>
      </c>
      <c r="C368" s="7" t="s">
        <v>373</v>
      </c>
      <c r="D368" s="7" t="s">
        <v>376</v>
      </c>
      <c r="E368" s="225">
        <v>4</v>
      </c>
      <c r="F368" s="228" t="s">
        <v>13943</v>
      </c>
      <c r="G368" s="4" t="s">
        <v>13133</v>
      </c>
      <c r="H368" s="4" t="s">
        <v>13892</v>
      </c>
      <c r="U368" s="261">
        <v>19</v>
      </c>
    </row>
    <row r="369" spans="1:21" ht="51">
      <c r="A369" s="631">
        <v>37</v>
      </c>
      <c r="B369" s="4" t="s">
        <v>13944</v>
      </c>
      <c r="C369" s="7" t="s">
        <v>373</v>
      </c>
      <c r="D369" s="7" t="s">
        <v>376</v>
      </c>
      <c r="E369" s="225">
        <v>9.6999999999999993</v>
      </c>
      <c r="F369" s="228" t="s">
        <v>13945</v>
      </c>
      <c r="G369" s="4" t="s">
        <v>13133</v>
      </c>
      <c r="H369" s="4" t="s">
        <v>13044</v>
      </c>
      <c r="U369" s="261">
        <v>1.1000000000000001</v>
      </c>
    </row>
    <row r="370" spans="1:21" ht="51">
      <c r="A370" s="631">
        <v>38</v>
      </c>
      <c r="B370" s="4" t="s">
        <v>13946</v>
      </c>
      <c r="C370" s="7" t="s">
        <v>373</v>
      </c>
      <c r="D370" s="7" t="s">
        <v>376</v>
      </c>
      <c r="E370" s="225">
        <v>7.6</v>
      </c>
      <c r="F370" s="228" t="s">
        <v>13947</v>
      </c>
      <c r="G370" s="4" t="s">
        <v>13133</v>
      </c>
      <c r="H370" s="4" t="s">
        <v>13044</v>
      </c>
      <c r="U370" s="261">
        <v>7.3</v>
      </c>
    </row>
    <row r="371" spans="1:21" ht="51">
      <c r="A371" s="631">
        <v>39</v>
      </c>
      <c r="B371" s="4" t="s">
        <v>13948</v>
      </c>
      <c r="C371" s="7" t="s">
        <v>373</v>
      </c>
      <c r="D371" s="7" t="s">
        <v>376</v>
      </c>
      <c r="E371" s="225">
        <v>49</v>
      </c>
      <c r="F371" s="228" t="s">
        <v>13949</v>
      </c>
      <c r="G371" s="4" t="s">
        <v>13490</v>
      </c>
      <c r="H371" s="4" t="s">
        <v>13127</v>
      </c>
      <c r="U371" s="261">
        <v>1</v>
      </c>
    </row>
    <row r="372" spans="1:21" ht="38.25">
      <c r="A372" s="631">
        <v>40</v>
      </c>
      <c r="B372" s="4" t="s">
        <v>13950</v>
      </c>
      <c r="C372" s="7" t="s">
        <v>373</v>
      </c>
      <c r="D372" s="7" t="s">
        <v>376</v>
      </c>
      <c r="E372" s="225">
        <v>8</v>
      </c>
      <c r="F372" s="228" t="s">
        <v>13951</v>
      </c>
      <c r="G372" s="4" t="s">
        <v>13458</v>
      </c>
      <c r="H372" s="4" t="s">
        <v>13869</v>
      </c>
      <c r="U372" s="261">
        <v>3.7</v>
      </c>
    </row>
    <row r="373" spans="1:21" ht="89.25">
      <c r="A373" s="631">
        <v>41</v>
      </c>
      <c r="B373" s="4" t="s">
        <v>13952</v>
      </c>
      <c r="C373" s="7" t="s">
        <v>373</v>
      </c>
      <c r="D373" s="7" t="s">
        <v>376</v>
      </c>
      <c r="E373" s="225">
        <v>19</v>
      </c>
      <c r="F373" s="228" t="s">
        <v>13953</v>
      </c>
      <c r="G373" s="4" t="s">
        <v>13458</v>
      </c>
      <c r="H373" s="4" t="s">
        <v>13954</v>
      </c>
      <c r="U373" s="261">
        <v>10.3</v>
      </c>
    </row>
    <row r="374" spans="1:21" ht="38.25">
      <c r="A374" s="631">
        <v>42</v>
      </c>
      <c r="B374" s="4" t="s">
        <v>13955</v>
      </c>
      <c r="C374" s="7" t="s">
        <v>373</v>
      </c>
      <c r="D374" s="7" t="s">
        <v>376</v>
      </c>
      <c r="E374" s="225">
        <v>1.1000000000000001</v>
      </c>
      <c r="F374" s="228" t="s">
        <v>13956</v>
      </c>
      <c r="G374" s="4" t="s">
        <v>13458</v>
      </c>
      <c r="H374" s="4" t="s">
        <v>13869</v>
      </c>
      <c r="U374" s="261">
        <v>0.8</v>
      </c>
    </row>
    <row r="375" spans="1:21" ht="38.25">
      <c r="A375" s="631">
        <v>43</v>
      </c>
      <c r="B375" s="4" t="s">
        <v>13957</v>
      </c>
      <c r="C375" s="7" t="s">
        <v>373</v>
      </c>
      <c r="D375" s="7" t="s">
        <v>376</v>
      </c>
      <c r="E375" s="225">
        <v>7.3</v>
      </c>
      <c r="F375" s="228" t="s">
        <v>13958</v>
      </c>
      <c r="G375" s="4" t="s">
        <v>13458</v>
      </c>
      <c r="H375" s="4" t="s">
        <v>13869</v>
      </c>
      <c r="U375" s="261">
        <v>3.8</v>
      </c>
    </row>
    <row r="376" spans="1:21" ht="38.25">
      <c r="A376" s="631">
        <v>44</v>
      </c>
      <c r="B376" s="4" t="s">
        <v>13959</v>
      </c>
      <c r="C376" s="7" t="s">
        <v>373</v>
      </c>
      <c r="D376" s="7" t="s">
        <v>376</v>
      </c>
      <c r="E376" s="225">
        <v>1</v>
      </c>
      <c r="F376" s="228" t="s">
        <v>13960</v>
      </c>
      <c r="G376" s="4" t="s">
        <v>13961</v>
      </c>
      <c r="H376" s="262" t="s">
        <v>13962</v>
      </c>
      <c r="U376" s="261">
        <v>1.6</v>
      </c>
    </row>
    <row r="377" spans="1:21" ht="38.25">
      <c r="A377" s="631">
        <v>45</v>
      </c>
      <c r="B377" s="4" t="s">
        <v>13963</v>
      </c>
      <c r="C377" s="7" t="s">
        <v>373</v>
      </c>
      <c r="D377" s="7" t="s">
        <v>376</v>
      </c>
      <c r="E377" s="225">
        <v>3.7</v>
      </c>
      <c r="F377" s="228" t="s">
        <v>13964</v>
      </c>
      <c r="G377" s="4" t="s">
        <v>13458</v>
      </c>
      <c r="H377" s="4" t="s">
        <v>13044</v>
      </c>
      <c r="U377" s="261">
        <v>6.7</v>
      </c>
    </row>
    <row r="378" spans="1:21" ht="38.25">
      <c r="A378" s="631">
        <v>46</v>
      </c>
      <c r="B378" s="4" t="s">
        <v>13965</v>
      </c>
      <c r="C378" s="7" t="s">
        <v>373</v>
      </c>
      <c r="D378" s="7" t="s">
        <v>376</v>
      </c>
      <c r="E378" s="225">
        <v>10.3</v>
      </c>
      <c r="F378" s="228" t="s">
        <v>13966</v>
      </c>
      <c r="G378" s="4" t="s">
        <v>13967</v>
      </c>
      <c r="H378" s="4" t="s">
        <v>13968</v>
      </c>
      <c r="U378" s="261">
        <v>2.1</v>
      </c>
    </row>
    <row r="379" spans="1:21" ht="38.25">
      <c r="A379" s="631">
        <v>47</v>
      </c>
      <c r="B379" s="4" t="s">
        <v>13969</v>
      </c>
      <c r="C379" s="7" t="s">
        <v>373</v>
      </c>
      <c r="D379" s="7" t="s">
        <v>376</v>
      </c>
      <c r="E379" s="225">
        <v>0.8</v>
      </c>
      <c r="F379" s="228" t="s">
        <v>13970</v>
      </c>
      <c r="G379" s="4" t="s">
        <v>13490</v>
      </c>
      <c r="H379" s="4" t="s">
        <v>13459</v>
      </c>
      <c r="U379" s="261">
        <v>0.9</v>
      </c>
    </row>
    <row r="380" spans="1:21" ht="38.25">
      <c r="A380" s="631">
        <v>48</v>
      </c>
      <c r="B380" s="4" t="s">
        <v>13971</v>
      </c>
      <c r="C380" s="7" t="s">
        <v>373</v>
      </c>
      <c r="D380" s="7" t="s">
        <v>376</v>
      </c>
      <c r="E380" s="225">
        <v>3.8</v>
      </c>
      <c r="F380" s="228" t="s">
        <v>13972</v>
      </c>
      <c r="G380" s="4" t="s">
        <v>13133</v>
      </c>
      <c r="H380" s="4" t="s">
        <v>13973</v>
      </c>
      <c r="U380" s="261">
        <v>1.5</v>
      </c>
    </row>
    <row r="381" spans="1:21" ht="38.25">
      <c r="A381" s="631">
        <v>49</v>
      </c>
      <c r="B381" s="4" t="s">
        <v>13974</v>
      </c>
      <c r="C381" s="7" t="s">
        <v>373</v>
      </c>
      <c r="D381" s="7" t="s">
        <v>376</v>
      </c>
      <c r="E381" s="225">
        <v>1.6</v>
      </c>
      <c r="F381" s="228" t="s">
        <v>13975</v>
      </c>
      <c r="G381" s="4" t="s">
        <v>13133</v>
      </c>
      <c r="H381" s="4" t="s">
        <v>13459</v>
      </c>
      <c r="U381" s="261">
        <v>2.5</v>
      </c>
    </row>
    <row r="382" spans="1:21" ht="38.25">
      <c r="A382" s="631">
        <v>50</v>
      </c>
      <c r="B382" s="4" t="s">
        <v>13976</v>
      </c>
      <c r="C382" s="7" t="s">
        <v>373</v>
      </c>
      <c r="D382" s="7" t="s">
        <v>376</v>
      </c>
      <c r="E382" s="225">
        <v>6.7</v>
      </c>
      <c r="F382" s="228" t="s">
        <v>13977</v>
      </c>
      <c r="G382" s="4" t="s">
        <v>13290</v>
      </c>
      <c r="H382" s="4" t="s">
        <v>13910</v>
      </c>
      <c r="U382" s="261">
        <v>0.2</v>
      </c>
    </row>
    <row r="383" spans="1:21" ht="38.25">
      <c r="A383" s="631">
        <v>51</v>
      </c>
      <c r="B383" s="4" t="s">
        <v>13978</v>
      </c>
      <c r="C383" s="7" t="s">
        <v>373</v>
      </c>
      <c r="D383" s="7" t="s">
        <v>376</v>
      </c>
      <c r="E383" s="225">
        <v>2.1</v>
      </c>
      <c r="F383" s="228" t="s">
        <v>13979</v>
      </c>
      <c r="G383" s="4" t="s">
        <v>13458</v>
      </c>
      <c r="H383" s="29" t="s">
        <v>13459</v>
      </c>
      <c r="U383" s="261">
        <v>1</v>
      </c>
    </row>
    <row r="384" spans="1:21" ht="38.25">
      <c r="A384" s="631">
        <v>52</v>
      </c>
      <c r="B384" s="4" t="s">
        <v>13980</v>
      </c>
      <c r="C384" s="7" t="s">
        <v>373</v>
      </c>
      <c r="D384" s="7" t="s">
        <v>376</v>
      </c>
      <c r="E384" s="225">
        <v>0.9</v>
      </c>
      <c r="F384" s="228" t="s">
        <v>13981</v>
      </c>
      <c r="G384" s="4" t="s">
        <v>13458</v>
      </c>
      <c r="H384" s="29" t="s">
        <v>13044</v>
      </c>
      <c r="U384" s="263">
        <v>13.8</v>
      </c>
    </row>
    <row r="385" spans="1:23" ht="38.25">
      <c r="A385" s="631">
        <v>53</v>
      </c>
      <c r="B385" s="4" t="s">
        <v>13982</v>
      </c>
      <c r="C385" s="7" t="s">
        <v>373</v>
      </c>
      <c r="D385" s="7" t="s">
        <v>376</v>
      </c>
      <c r="E385" s="225">
        <v>1.5</v>
      </c>
      <c r="F385" s="228" t="s">
        <v>13983</v>
      </c>
      <c r="G385" s="4" t="s">
        <v>13458</v>
      </c>
      <c r="H385" s="4" t="s">
        <v>13984</v>
      </c>
      <c r="U385" s="261">
        <v>17</v>
      </c>
    </row>
    <row r="386" spans="1:23" ht="38.25">
      <c r="A386" s="631">
        <v>54</v>
      </c>
      <c r="B386" s="4" t="s">
        <v>13985</v>
      </c>
      <c r="C386" s="7" t="s">
        <v>373</v>
      </c>
      <c r="D386" s="7" t="s">
        <v>376</v>
      </c>
      <c r="E386" s="225">
        <v>2.5</v>
      </c>
      <c r="F386" s="228" t="s">
        <v>13986</v>
      </c>
      <c r="G386" s="4" t="s">
        <v>13458</v>
      </c>
      <c r="H386" s="4" t="s">
        <v>13984</v>
      </c>
      <c r="U386" s="261">
        <v>9.3000000000000007</v>
      </c>
    </row>
    <row r="387" spans="1:23" ht="38.25">
      <c r="A387" s="631">
        <v>55</v>
      </c>
      <c r="B387" s="4" t="s">
        <v>13987</v>
      </c>
      <c r="C387" s="7" t="s">
        <v>373</v>
      </c>
      <c r="D387" s="7" t="s">
        <v>376</v>
      </c>
      <c r="E387" s="225">
        <v>0.2</v>
      </c>
      <c r="F387" s="228" t="s">
        <v>13988</v>
      </c>
      <c r="G387" s="4" t="s">
        <v>13458</v>
      </c>
      <c r="H387" s="4" t="s">
        <v>13989</v>
      </c>
      <c r="U387" s="261">
        <v>5</v>
      </c>
    </row>
    <row r="388" spans="1:23" ht="38.25">
      <c r="A388" s="631">
        <v>56</v>
      </c>
      <c r="B388" s="4" t="s">
        <v>13990</v>
      </c>
      <c r="C388" s="7" t="s">
        <v>373</v>
      </c>
      <c r="D388" s="7" t="s">
        <v>376</v>
      </c>
      <c r="E388" s="225">
        <v>1</v>
      </c>
      <c r="F388" s="228" t="s">
        <v>13991</v>
      </c>
      <c r="G388" s="4" t="s">
        <v>13290</v>
      </c>
      <c r="H388" s="29" t="s">
        <v>13992</v>
      </c>
      <c r="U388" s="261">
        <v>2.2999999999999998</v>
      </c>
    </row>
    <row r="389" spans="1:23" ht="102">
      <c r="A389" s="631">
        <v>57</v>
      </c>
      <c r="B389" s="4" t="s">
        <v>13993</v>
      </c>
      <c r="C389" s="7" t="s">
        <v>373</v>
      </c>
      <c r="D389" s="7" t="s">
        <v>376</v>
      </c>
      <c r="E389" s="225">
        <v>13.8</v>
      </c>
      <c r="F389" s="228" t="s">
        <v>13994</v>
      </c>
      <c r="G389" s="4" t="s">
        <v>13290</v>
      </c>
      <c r="H389" s="4" t="s">
        <v>13995</v>
      </c>
      <c r="U389" s="261">
        <v>0.8</v>
      </c>
    </row>
    <row r="390" spans="1:23" ht="38.25">
      <c r="A390" s="631">
        <v>58</v>
      </c>
      <c r="B390" s="4" t="s">
        <v>13996</v>
      </c>
      <c r="C390" s="7" t="s">
        <v>373</v>
      </c>
      <c r="D390" s="7" t="s">
        <v>376</v>
      </c>
      <c r="E390" s="225">
        <v>17</v>
      </c>
      <c r="F390" s="228" t="s">
        <v>13997</v>
      </c>
      <c r="G390" s="4" t="s">
        <v>13290</v>
      </c>
      <c r="H390" s="4" t="s">
        <v>13869</v>
      </c>
      <c r="U390" s="261">
        <v>23</v>
      </c>
    </row>
    <row r="391" spans="1:23" ht="38.25">
      <c r="A391" s="631">
        <v>59</v>
      </c>
      <c r="B391" s="4" t="s">
        <v>13998</v>
      </c>
      <c r="C391" s="7" t="s">
        <v>373</v>
      </c>
      <c r="D391" s="7" t="s">
        <v>376</v>
      </c>
      <c r="E391" s="225">
        <v>1.3</v>
      </c>
      <c r="F391" s="228" t="s">
        <v>13999</v>
      </c>
      <c r="G391" s="4" t="s">
        <v>13290</v>
      </c>
      <c r="H391" s="4" t="s">
        <v>13869</v>
      </c>
      <c r="U391" s="261">
        <v>13</v>
      </c>
    </row>
    <row r="392" spans="1:23" ht="38.25">
      <c r="A392" s="631">
        <v>60</v>
      </c>
      <c r="B392" s="4" t="s">
        <v>14000</v>
      </c>
      <c r="C392" s="7" t="s">
        <v>373</v>
      </c>
      <c r="D392" s="7" t="s">
        <v>376</v>
      </c>
      <c r="E392" s="225">
        <v>9</v>
      </c>
      <c r="F392" s="228" t="s">
        <v>14001</v>
      </c>
      <c r="G392" s="4" t="s">
        <v>13290</v>
      </c>
      <c r="H392" s="4" t="s">
        <v>13869</v>
      </c>
      <c r="U392" s="261">
        <v>0.1</v>
      </c>
    </row>
    <row r="393" spans="1:23" ht="38.25">
      <c r="A393" s="631">
        <v>61</v>
      </c>
      <c r="B393" s="4" t="s">
        <v>14002</v>
      </c>
      <c r="C393" s="7" t="s">
        <v>373</v>
      </c>
      <c r="D393" s="7" t="s">
        <v>376</v>
      </c>
      <c r="E393" s="225">
        <v>9.3000000000000007</v>
      </c>
      <c r="F393" s="228" t="s">
        <v>14003</v>
      </c>
      <c r="G393" s="4" t="s">
        <v>13458</v>
      </c>
      <c r="H393" s="4" t="s">
        <v>13869</v>
      </c>
      <c r="U393" s="264">
        <v>0.01</v>
      </c>
    </row>
    <row r="394" spans="1:23" ht="38.25">
      <c r="A394" s="631">
        <v>62</v>
      </c>
      <c r="B394" s="4" t="s">
        <v>14004</v>
      </c>
      <c r="C394" s="7" t="s">
        <v>373</v>
      </c>
      <c r="D394" s="7" t="s">
        <v>376</v>
      </c>
      <c r="E394" s="225">
        <v>5</v>
      </c>
      <c r="F394" s="228" t="s">
        <v>14005</v>
      </c>
      <c r="G394" s="4" t="s">
        <v>14006</v>
      </c>
      <c r="H394" s="4" t="s">
        <v>14007</v>
      </c>
      <c r="U394" s="264">
        <v>0.01</v>
      </c>
    </row>
    <row r="395" spans="1:23" s="240" customFormat="1" ht="38.25">
      <c r="A395" s="631">
        <v>63</v>
      </c>
      <c r="B395" s="4" t="s">
        <v>14008</v>
      </c>
      <c r="C395" s="7" t="s">
        <v>373</v>
      </c>
      <c r="D395" s="7" t="s">
        <v>376</v>
      </c>
      <c r="E395" s="225">
        <v>2.2999999999999998</v>
      </c>
      <c r="F395" s="228" t="s">
        <v>14009</v>
      </c>
      <c r="G395" s="4" t="s">
        <v>13290</v>
      </c>
      <c r="H395" s="4" t="s">
        <v>13910</v>
      </c>
      <c r="I395" s="12"/>
      <c r="J395" s="12"/>
      <c r="K395" s="12"/>
      <c r="L395" s="12"/>
      <c r="M395" s="12"/>
      <c r="N395" s="12"/>
      <c r="O395" s="12"/>
      <c r="P395" s="12"/>
      <c r="Q395" s="12"/>
      <c r="R395" s="12"/>
      <c r="S395" s="12"/>
      <c r="T395" s="12"/>
      <c r="U395" s="264">
        <v>0.03</v>
      </c>
      <c r="V395" s="12"/>
      <c r="W395" s="12"/>
    </row>
    <row r="396" spans="1:23" s="241" customFormat="1" ht="38.25">
      <c r="A396" s="631">
        <v>64</v>
      </c>
      <c r="B396" s="4" t="s">
        <v>14010</v>
      </c>
      <c r="C396" s="7" t="s">
        <v>373</v>
      </c>
      <c r="D396" s="7" t="s">
        <v>376</v>
      </c>
      <c r="E396" s="225">
        <v>0.8</v>
      </c>
      <c r="F396" s="228" t="s">
        <v>14011</v>
      </c>
      <c r="G396" s="4" t="s">
        <v>13290</v>
      </c>
      <c r="H396" s="4" t="s">
        <v>13910</v>
      </c>
      <c r="I396" s="12"/>
      <c r="J396" s="12"/>
      <c r="K396" s="12"/>
      <c r="L396" s="12"/>
      <c r="M396" s="12"/>
      <c r="N396" s="12"/>
      <c r="O396" s="12"/>
      <c r="P396" s="12"/>
      <c r="Q396" s="12"/>
      <c r="R396" s="12"/>
      <c r="S396" s="12"/>
      <c r="T396" s="12"/>
      <c r="U396" s="264">
        <v>0.01</v>
      </c>
      <c r="V396" s="12"/>
      <c r="W396" s="12"/>
    </row>
    <row r="397" spans="1:23" ht="89.25">
      <c r="A397" s="631">
        <v>65</v>
      </c>
      <c r="B397" s="4" t="s">
        <v>14012</v>
      </c>
      <c r="C397" s="7" t="s">
        <v>373</v>
      </c>
      <c r="D397" s="7" t="s">
        <v>376</v>
      </c>
      <c r="E397" s="225">
        <v>23</v>
      </c>
      <c r="F397" s="228" t="s">
        <v>14013</v>
      </c>
      <c r="G397" s="4" t="s">
        <v>13133</v>
      </c>
      <c r="H397" s="4" t="s">
        <v>14014</v>
      </c>
      <c r="U397" s="264">
        <v>0.01</v>
      </c>
    </row>
    <row r="398" spans="1:23" ht="38.25">
      <c r="A398" s="631">
        <v>66</v>
      </c>
      <c r="B398" s="4" t="s">
        <v>14015</v>
      </c>
      <c r="C398" s="7" t="s">
        <v>373</v>
      </c>
      <c r="D398" s="7" t="s">
        <v>376</v>
      </c>
      <c r="E398" s="225">
        <v>13</v>
      </c>
      <c r="F398" s="228" t="s">
        <v>14016</v>
      </c>
      <c r="G398" s="4" t="s">
        <v>13133</v>
      </c>
      <c r="H398" s="4" t="s">
        <v>13044</v>
      </c>
      <c r="U398" s="264">
        <v>0.01</v>
      </c>
    </row>
    <row r="399" spans="1:23" ht="38.25">
      <c r="A399" s="631">
        <v>67</v>
      </c>
      <c r="B399" s="4" t="s">
        <v>14017</v>
      </c>
      <c r="C399" s="7" t="s">
        <v>373</v>
      </c>
      <c r="D399" s="7" t="s">
        <v>376</v>
      </c>
      <c r="E399" s="225">
        <v>0.1</v>
      </c>
      <c r="F399" s="228" t="s">
        <v>14018</v>
      </c>
      <c r="G399" s="4" t="s">
        <v>13458</v>
      </c>
      <c r="H399" s="4" t="s">
        <v>14019</v>
      </c>
      <c r="U399" s="261">
        <v>0.1</v>
      </c>
    </row>
    <row r="400" spans="1:23" ht="38.25">
      <c r="A400" s="631">
        <v>68</v>
      </c>
      <c r="B400" s="4" t="s">
        <v>14020</v>
      </c>
      <c r="C400" s="7" t="s">
        <v>373</v>
      </c>
      <c r="D400" s="7" t="s">
        <v>376</v>
      </c>
      <c r="E400" s="225">
        <v>0.01</v>
      </c>
      <c r="F400" s="228" t="s">
        <v>14021</v>
      </c>
      <c r="G400" s="4" t="s">
        <v>13281</v>
      </c>
      <c r="H400" s="4" t="s">
        <v>14022</v>
      </c>
      <c r="U400" s="264">
        <v>0.03</v>
      </c>
    </row>
    <row r="401" spans="1:23" ht="38.25">
      <c r="A401" s="631">
        <v>69</v>
      </c>
      <c r="B401" s="4" t="s">
        <v>14020</v>
      </c>
      <c r="C401" s="7" t="s">
        <v>373</v>
      </c>
      <c r="D401" s="7" t="s">
        <v>376</v>
      </c>
      <c r="E401" s="225">
        <v>0.01</v>
      </c>
      <c r="F401" s="228" t="s">
        <v>14023</v>
      </c>
      <c r="G401" s="4" t="s">
        <v>13290</v>
      </c>
      <c r="H401" s="4" t="s">
        <v>14024</v>
      </c>
      <c r="U401" s="264">
        <v>0.01</v>
      </c>
    </row>
    <row r="402" spans="1:23" ht="38.25">
      <c r="A402" s="631">
        <v>70</v>
      </c>
      <c r="B402" s="4" t="s">
        <v>14025</v>
      </c>
      <c r="C402" s="7" t="s">
        <v>373</v>
      </c>
      <c r="D402" s="7" t="s">
        <v>376</v>
      </c>
      <c r="E402" s="225">
        <v>0.03</v>
      </c>
      <c r="F402" s="228" t="s">
        <v>14026</v>
      </c>
      <c r="G402" s="4" t="s">
        <v>13290</v>
      </c>
      <c r="H402" s="4" t="s">
        <v>14024</v>
      </c>
      <c r="U402" s="264">
        <v>0.01</v>
      </c>
    </row>
    <row r="403" spans="1:23" ht="38.25">
      <c r="A403" s="631">
        <v>71</v>
      </c>
      <c r="B403" s="4" t="s">
        <v>14020</v>
      </c>
      <c r="C403" s="7" t="s">
        <v>373</v>
      </c>
      <c r="D403" s="7" t="s">
        <v>376</v>
      </c>
      <c r="E403" s="225">
        <v>0.01</v>
      </c>
      <c r="F403" s="228" t="s">
        <v>14027</v>
      </c>
      <c r="G403" s="4" t="s">
        <v>13290</v>
      </c>
      <c r="H403" s="4" t="s">
        <v>14024</v>
      </c>
      <c r="U403" s="264">
        <v>0.01</v>
      </c>
    </row>
    <row r="404" spans="1:23" ht="25.5">
      <c r="A404" s="631">
        <v>72</v>
      </c>
      <c r="B404" s="4" t="s">
        <v>14028</v>
      </c>
      <c r="C404" s="7" t="s">
        <v>373</v>
      </c>
      <c r="D404" s="7" t="s">
        <v>376</v>
      </c>
      <c r="E404" s="225">
        <v>0.01</v>
      </c>
      <c r="F404" s="228" t="s">
        <v>14029</v>
      </c>
      <c r="G404" s="4" t="s">
        <v>13318</v>
      </c>
      <c r="H404" s="4" t="s">
        <v>14024</v>
      </c>
      <c r="U404" s="264">
        <v>0.01</v>
      </c>
    </row>
    <row r="405" spans="1:23" ht="25.5">
      <c r="A405" s="631">
        <v>73</v>
      </c>
      <c r="B405" s="4" t="s">
        <v>14028</v>
      </c>
      <c r="C405" s="7" t="s">
        <v>373</v>
      </c>
      <c r="D405" s="7" t="s">
        <v>376</v>
      </c>
      <c r="E405" s="225">
        <v>0.01</v>
      </c>
      <c r="F405" s="228" t="s">
        <v>14030</v>
      </c>
      <c r="G405" s="4" t="s">
        <v>13318</v>
      </c>
      <c r="H405" s="4" t="s">
        <v>14024</v>
      </c>
      <c r="U405" s="264">
        <v>0.01</v>
      </c>
    </row>
    <row r="406" spans="1:23" ht="38.25">
      <c r="A406" s="631">
        <v>74</v>
      </c>
      <c r="B406" s="4" t="s">
        <v>14031</v>
      </c>
      <c r="C406" s="7" t="s">
        <v>373</v>
      </c>
      <c r="D406" s="7" t="s">
        <v>376</v>
      </c>
      <c r="E406" s="225">
        <v>0.1</v>
      </c>
      <c r="F406" s="228" t="s">
        <v>14032</v>
      </c>
      <c r="G406" s="4" t="s">
        <v>13490</v>
      </c>
      <c r="H406" s="4" t="s">
        <v>14024</v>
      </c>
      <c r="U406" s="264">
        <v>0.06</v>
      </c>
    </row>
    <row r="407" spans="1:23" ht="38.25">
      <c r="A407" s="631">
        <v>75</v>
      </c>
      <c r="B407" s="4" t="s">
        <v>14033</v>
      </c>
      <c r="C407" s="7" t="s">
        <v>373</v>
      </c>
      <c r="D407" s="7" t="s">
        <v>376</v>
      </c>
      <c r="E407" s="225">
        <v>0.03</v>
      </c>
      <c r="F407" s="228" t="s">
        <v>14034</v>
      </c>
      <c r="G407" s="4" t="s">
        <v>13490</v>
      </c>
      <c r="H407" s="4" t="s">
        <v>14035</v>
      </c>
      <c r="U407" s="264">
        <v>0.01</v>
      </c>
    </row>
    <row r="408" spans="1:23" ht="38.25">
      <c r="A408" s="631">
        <v>76</v>
      </c>
      <c r="B408" s="4" t="s">
        <v>14036</v>
      </c>
      <c r="C408" s="7" t="s">
        <v>373</v>
      </c>
      <c r="D408" s="7" t="s">
        <v>376</v>
      </c>
      <c r="E408" s="225">
        <v>0.01</v>
      </c>
      <c r="F408" s="228" t="s">
        <v>14037</v>
      </c>
      <c r="G408" s="4" t="s">
        <v>14038</v>
      </c>
      <c r="H408" s="4" t="s">
        <v>14024</v>
      </c>
      <c r="U408" s="264">
        <v>0.01</v>
      </c>
    </row>
    <row r="409" spans="1:23" ht="38.25">
      <c r="A409" s="631">
        <v>77</v>
      </c>
      <c r="B409" s="4" t="s">
        <v>14039</v>
      </c>
      <c r="C409" s="7" t="s">
        <v>373</v>
      </c>
      <c r="D409" s="7" t="s">
        <v>376</v>
      </c>
      <c r="E409" s="225">
        <v>0.01</v>
      </c>
      <c r="F409" s="228" t="s">
        <v>14040</v>
      </c>
      <c r="G409" s="4" t="s">
        <v>14041</v>
      </c>
      <c r="H409" s="4" t="s">
        <v>14024</v>
      </c>
      <c r="U409" s="264">
        <v>0.01</v>
      </c>
    </row>
    <row r="410" spans="1:23" ht="38.25">
      <c r="A410" s="631">
        <v>78</v>
      </c>
      <c r="B410" s="4" t="s">
        <v>14042</v>
      </c>
      <c r="C410" s="7" t="s">
        <v>373</v>
      </c>
      <c r="D410" s="7" t="s">
        <v>376</v>
      </c>
      <c r="E410" s="225">
        <v>0.01</v>
      </c>
      <c r="F410" s="228" t="s">
        <v>14043</v>
      </c>
      <c r="G410" s="4" t="s">
        <v>14041</v>
      </c>
      <c r="H410" s="4" t="s">
        <v>14024</v>
      </c>
      <c r="U410" s="264">
        <v>0.01</v>
      </c>
    </row>
    <row r="411" spans="1:23" s="240" customFormat="1" ht="38.25">
      <c r="A411" s="631">
        <v>79</v>
      </c>
      <c r="B411" s="4" t="s">
        <v>14044</v>
      </c>
      <c r="C411" s="7" t="s">
        <v>373</v>
      </c>
      <c r="D411" s="7" t="s">
        <v>376</v>
      </c>
      <c r="E411" s="225">
        <v>0.01</v>
      </c>
      <c r="F411" s="228" t="s">
        <v>14045</v>
      </c>
      <c r="G411" s="4" t="s">
        <v>14041</v>
      </c>
      <c r="H411" s="4" t="s">
        <v>14024</v>
      </c>
      <c r="I411" s="12"/>
      <c r="J411" s="12"/>
      <c r="K411" s="12"/>
      <c r="L411" s="12"/>
      <c r="M411" s="12"/>
      <c r="N411" s="12"/>
      <c r="O411" s="12"/>
      <c r="P411" s="12"/>
      <c r="Q411" s="12"/>
      <c r="R411" s="12"/>
      <c r="S411" s="12"/>
      <c r="T411" s="12"/>
      <c r="U411" s="264">
        <v>0.01</v>
      </c>
      <c r="V411" s="12"/>
      <c r="W411" s="12"/>
    </row>
    <row r="412" spans="1:23" s="241" customFormat="1" ht="38.25">
      <c r="A412" s="631">
        <v>80</v>
      </c>
      <c r="B412" s="4" t="s">
        <v>14046</v>
      </c>
      <c r="C412" s="7" t="s">
        <v>373</v>
      </c>
      <c r="D412" s="7" t="s">
        <v>376</v>
      </c>
      <c r="E412" s="225">
        <v>0.01</v>
      </c>
      <c r="F412" s="228" t="s">
        <v>14047</v>
      </c>
      <c r="G412" s="4" t="s">
        <v>14041</v>
      </c>
      <c r="H412" s="4" t="s">
        <v>14024</v>
      </c>
      <c r="I412" s="12"/>
      <c r="J412" s="12"/>
      <c r="K412" s="12"/>
      <c r="L412" s="12"/>
      <c r="M412" s="12"/>
      <c r="N412" s="12"/>
      <c r="O412" s="12"/>
      <c r="P412" s="12"/>
      <c r="Q412" s="12"/>
      <c r="R412" s="12"/>
      <c r="S412" s="12"/>
      <c r="T412" s="12"/>
      <c r="U412" s="264">
        <v>0.05</v>
      </c>
      <c r="V412" s="12"/>
      <c r="W412" s="12"/>
    </row>
    <row r="413" spans="1:23" ht="38.25">
      <c r="A413" s="631">
        <v>81</v>
      </c>
      <c r="B413" s="4" t="s">
        <v>14048</v>
      </c>
      <c r="C413" s="7" t="s">
        <v>373</v>
      </c>
      <c r="D413" s="7" t="s">
        <v>376</v>
      </c>
      <c r="E413" s="225">
        <v>0.06</v>
      </c>
      <c r="F413" s="228" t="s">
        <v>14049</v>
      </c>
      <c r="G413" s="4" t="s">
        <v>14041</v>
      </c>
      <c r="H413" s="4" t="s">
        <v>14024</v>
      </c>
      <c r="U413" s="264">
        <v>0.01</v>
      </c>
    </row>
    <row r="414" spans="1:23" ht="38.25">
      <c r="A414" s="631">
        <v>82</v>
      </c>
      <c r="B414" s="4" t="s">
        <v>14050</v>
      </c>
      <c r="C414" s="7" t="s">
        <v>373</v>
      </c>
      <c r="D414" s="7" t="s">
        <v>376</v>
      </c>
      <c r="E414" s="225">
        <v>0.01</v>
      </c>
      <c r="F414" s="228" t="s">
        <v>14051</v>
      </c>
      <c r="G414" s="4" t="s">
        <v>14041</v>
      </c>
      <c r="H414" s="4" t="s">
        <v>14024</v>
      </c>
      <c r="U414" s="264">
        <v>0.01</v>
      </c>
    </row>
    <row r="415" spans="1:23" ht="38.25">
      <c r="A415" s="631">
        <v>83</v>
      </c>
      <c r="B415" s="4" t="s">
        <v>14052</v>
      </c>
      <c r="C415" s="7" t="s">
        <v>373</v>
      </c>
      <c r="D415" s="7" t="s">
        <v>376</v>
      </c>
      <c r="E415" s="225">
        <v>0.02</v>
      </c>
      <c r="F415" s="228" t="s">
        <v>14053</v>
      </c>
      <c r="G415" s="4" t="s">
        <v>14041</v>
      </c>
      <c r="H415" s="4" t="s">
        <v>14024</v>
      </c>
      <c r="U415" s="264">
        <v>0.01</v>
      </c>
    </row>
    <row r="416" spans="1:23" ht="38.25">
      <c r="A416" s="631">
        <v>84</v>
      </c>
      <c r="B416" s="4" t="s">
        <v>14054</v>
      </c>
      <c r="C416" s="7" t="s">
        <v>373</v>
      </c>
      <c r="D416" s="7" t="s">
        <v>376</v>
      </c>
      <c r="E416" s="225">
        <v>0.01</v>
      </c>
      <c r="F416" s="228" t="s">
        <v>14055</v>
      </c>
      <c r="G416" s="4" t="s">
        <v>14041</v>
      </c>
      <c r="H416" s="4" t="s">
        <v>14024</v>
      </c>
      <c r="U416" s="264">
        <v>0.06</v>
      </c>
    </row>
    <row r="417" spans="1:23" ht="38.25">
      <c r="A417" s="631">
        <v>85</v>
      </c>
      <c r="B417" s="4" t="s">
        <v>14056</v>
      </c>
      <c r="C417" s="7" t="s">
        <v>373</v>
      </c>
      <c r="D417" s="7" t="s">
        <v>376</v>
      </c>
      <c r="E417" s="225">
        <v>0.01</v>
      </c>
      <c r="F417" s="228" t="s">
        <v>14057</v>
      </c>
      <c r="G417" s="4" t="s">
        <v>14041</v>
      </c>
      <c r="H417" s="4" t="s">
        <v>14024</v>
      </c>
      <c r="U417" s="264">
        <v>0.04</v>
      </c>
    </row>
    <row r="418" spans="1:23" s="240" customFormat="1" ht="38.25">
      <c r="A418" s="631">
        <v>86</v>
      </c>
      <c r="B418" s="4" t="s">
        <v>14058</v>
      </c>
      <c r="C418" s="7" t="s">
        <v>373</v>
      </c>
      <c r="D418" s="7" t="s">
        <v>376</v>
      </c>
      <c r="E418" s="225">
        <v>0.01</v>
      </c>
      <c r="F418" s="228" t="s">
        <v>14059</v>
      </c>
      <c r="G418" s="4" t="s">
        <v>13281</v>
      </c>
      <c r="H418" s="4" t="s">
        <v>14024</v>
      </c>
      <c r="I418" s="12"/>
      <c r="J418" s="12"/>
      <c r="K418" s="12"/>
      <c r="L418" s="12"/>
      <c r="M418" s="12"/>
      <c r="N418" s="12"/>
      <c r="O418" s="12"/>
      <c r="P418" s="12"/>
      <c r="Q418" s="12"/>
      <c r="R418" s="12"/>
      <c r="S418" s="12"/>
      <c r="T418" s="12"/>
      <c r="U418" s="264">
        <v>0.04</v>
      </c>
      <c r="V418" s="12"/>
      <c r="W418" s="12"/>
    </row>
    <row r="419" spans="1:23" s="241" customFormat="1" ht="38.25">
      <c r="A419" s="631">
        <v>87</v>
      </c>
      <c r="B419" s="4" t="s">
        <v>14060</v>
      </c>
      <c r="C419" s="7" t="s">
        <v>373</v>
      </c>
      <c r="D419" s="7" t="s">
        <v>376</v>
      </c>
      <c r="E419" s="225">
        <v>0.01</v>
      </c>
      <c r="F419" s="228" t="s">
        <v>14061</v>
      </c>
      <c r="G419" s="4" t="s">
        <v>13281</v>
      </c>
      <c r="H419" s="4" t="s">
        <v>14024</v>
      </c>
      <c r="I419" s="12"/>
      <c r="J419" s="12"/>
      <c r="K419" s="12"/>
      <c r="L419" s="12"/>
      <c r="M419" s="12"/>
      <c r="N419" s="12"/>
      <c r="O419" s="12"/>
      <c r="P419" s="12"/>
      <c r="Q419" s="12"/>
      <c r="R419" s="12"/>
      <c r="S419" s="12"/>
      <c r="T419" s="12"/>
      <c r="U419" s="264">
        <v>0.02</v>
      </c>
      <c r="V419" s="12"/>
      <c r="W419" s="12"/>
    </row>
    <row r="420" spans="1:23" ht="38.25">
      <c r="A420" s="631">
        <v>88</v>
      </c>
      <c r="B420" s="4" t="s">
        <v>14062</v>
      </c>
      <c r="C420" s="7" t="s">
        <v>373</v>
      </c>
      <c r="D420" s="7" t="s">
        <v>376</v>
      </c>
      <c r="E420" s="225">
        <v>0.01</v>
      </c>
      <c r="F420" s="228" t="s">
        <v>14063</v>
      </c>
      <c r="G420" s="4" t="s">
        <v>13281</v>
      </c>
      <c r="H420" s="4" t="s">
        <v>14024</v>
      </c>
      <c r="U420" s="264">
        <v>0.03</v>
      </c>
    </row>
    <row r="421" spans="1:23" ht="38.25">
      <c r="A421" s="631">
        <v>89</v>
      </c>
      <c r="B421" s="4" t="s">
        <v>14064</v>
      </c>
      <c r="C421" s="7" t="s">
        <v>373</v>
      </c>
      <c r="D421" s="7" t="s">
        <v>376</v>
      </c>
      <c r="E421" s="225">
        <v>0.05</v>
      </c>
      <c r="F421" s="228" t="s">
        <v>14065</v>
      </c>
      <c r="G421" s="4" t="s">
        <v>14066</v>
      </c>
      <c r="H421" s="4" t="s">
        <v>14024</v>
      </c>
      <c r="U421" s="264">
        <v>0.02</v>
      </c>
    </row>
    <row r="422" spans="1:23" ht="38.25">
      <c r="A422" s="631">
        <v>90</v>
      </c>
      <c r="B422" s="4" t="s">
        <v>14067</v>
      </c>
      <c r="C422" s="7" t="s">
        <v>373</v>
      </c>
      <c r="D422" s="7" t="s">
        <v>376</v>
      </c>
      <c r="E422" s="225">
        <v>0.01</v>
      </c>
      <c r="F422" s="228" t="s">
        <v>14068</v>
      </c>
      <c r="G422" s="4" t="s">
        <v>14066</v>
      </c>
      <c r="H422" s="4" t="s">
        <v>14024</v>
      </c>
      <c r="U422" s="264">
        <v>0.03</v>
      </c>
    </row>
    <row r="423" spans="1:23" ht="38.25">
      <c r="A423" s="631">
        <v>91</v>
      </c>
      <c r="B423" s="4" t="s">
        <v>14069</v>
      </c>
      <c r="C423" s="7" t="s">
        <v>373</v>
      </c>
      <c r="D423" s="7" t="s">
        <v>376</v>
      </c>
      <c r="E423" s="225">
        <v>0.01</v>
      </c>
      <c r="F423" s="228" t="s">
        <v>14070</v>
      </c>
      <c r="G423" s="4" t="s">
        <v>14066</v>
      </c>
      <c r="H423" s="4" t="s">
        <v>14071</v>
      </c>
      <c r="U423" s="264">
        <v>0.03</v>
      </c>
    </row>
    <row r="424" spans="1:23" ht="38.25">
      <c r="A424" s="631">
        <v>92</v>
      </c>
      <c r="B424" s="4" t="s">
        <v>14072</v>
      </c>
      <c r="C424" s="7" t="s">
        <v>373</v>
      </c>
      <c r="D424" s="7" t="s">
        <v>376</v>
      </c>
      <c r="E424" s="225">
        <v>0.01</v>
      </c>
      <c r="F424" s="228" t="s">
        <v>14073</v>
      </c>
      <c r="G424" s="4" t="s">
        <v>14066</v>
      </c>
      <c r="H424" s="4" t="s">
        <v>14024</v>
      </c>
      <c r="U424" s="264">
        <v>0.03</v>
      </c>
    </row>
    <row r="425" spans="1:23" ht="38.25">
      <c r="A425" s="631">
        <v>93</v>
      </c>
      <c r="B425" s="4" t="s">
        <v>14074</v>
      </c>
      <c r="C425" s="7" t="s">
        <v>373</v>
      </c>
      <c r="D425" s="7" t="s">
        <v>376</v>
      </c>
      <c r="E425" s="225">
        <v>0.06</v>
      </c>
      <c r="F425" s="228" t="s">
        <v>14075</v>
      </c>
      <c r="G425" s="4" t="s">
        <v>14041</v>
      </c>
      <c r="H425" s="4" t="s">
        <v>14024</v>
      </c>
      <c r="U425" s="264">
        <v>0.05</v>
      </c>
    </row>
    <row r="426" spans="1:23" ht="38.25">
      <c r="A426" s="631">
        <v>94</v>
      </c>
      <c r="B426" s="4" t="s">
        <v>14076</v>
      </c>
      <c r="C426" s="7" t="s">
        <v>373</v>
      </c>
      <c r="D426" s="7" t="s">
        <v>376</v>
      </c>
      <c r="E426" s="225">
        <v>0.04</v>
      </c>
      <c r="F426" s="228" t="s">
        <v>14077</v>
      </c>
      <c r="G426" s="4" t="s">
        <v>13490</v>
      </c>
      <c r="H426" s="4" t="s">
        <v>14024</v>
      </c>
      <c r="U426" s="264">
        <v>0.03</v>
      </c>
    </row>
    <row r="427" spans="1:23" ht="38.25">
      <c r="A427" s="631">
        <v>95</v>
      </c>
      <c r="B427" s="4" t="s">
        <v>14078</v>
      </c>
      <c r="C427" s="7" t="s">
        <v>373</v>
      </c>
      <c r="D427" s="7" t="s">
        <v>376</v>
      </c>
      <c r="E427" s="225">
        <v>0.04</v>
      </c>
      <c r="F427" s="228" t="s">
        <v>14079</v>
      </c>
      <c r="G427" s="4" t="s">
        <v>13281</v>
      </c>
      <c r="H427" s="4" t="s">
        <v>14080</v>
      </c>
      <c r="U427" s="264">
        <v>0.02</v>
      </c>
    </row>
    <row r="428" spans="1:23" ht="38.25">
      <c r="A428" s="631">
        <v>96</v>
      </c>
      <c r="B428" s="4" t="s">
        <v>14081</v>
      </c>
      <c r="C428" s="7" t="s">
        <v>373</v>
      </c>
      <c r="D428" s="7" t="s">
        <v>376</v>
      </c>
      <c r="E428" s="225">
        <v>0.02</v>
      </c>
      <c r="F428" s="228" t="s">
        <v>14082</v>
      </c>
      <c r="G428" s="4" t="s">
        <v>13281</v>
      </c>
      <c r="H428" s="4" t="s">
        <v>14083</v>
      </c>
      <c r="U428" s="264">
        <v>0.02</v>
      </c>
    </row>
    <row r="429" spans="1:23" ht="38.25">
      <c r="A429" s="631">
        <v>97</v>
      </c>
      <c r="B429" s="4" t="s">
        <v>14084</v>
      </c>
      <c r="C429" s="7" t="s">
        <v>373</v>
      </c>
      <c r="D429" s="7" t="s">
        <v>376</v>
      </c>
      <c r="E429" s="225">
        <v>0.03</v>
      </c>
      <c r="F429" s="228" t="s">
        <v>14085</v>
      </c>
      <c r="G429" s="4" t="s">
        <v>13281</v>
      </c>
      <c r="H429" s="4" t="s">
        <v>14086</v>
      </c>
      <c r="U429" s="264">
        <v>0.03</v>
      </c>
    </row>
    <row r="430" spans="1:23" ht="38.25">
      <c r="A430" s="631">
        <v>98</v>
      </c>
      <c r="B430" s="4" t="s">
        <v>14087</v>
      </c>
      <c r="C430" s="7" t="s">
        <v>373</v>
      </c>
      <c r="D430" s="7" t="s">
        <v>376</v>
      </c>
      <c r="E430" s="225">
        <v>0.02</v>
      </c>
      <c r="F430" s="228" t="s">
        <v>14088</v>
      </c>
      <c r="G430" s="4" t="s">
        <v>14041</v>
      </c>
      <c r="H430" s="4" t="s">
        <v>14089</v>
      </c>
      <c r="U430" s="264">
        <v>0.02</v>
      </c>
    </row>
    <row r="431" spans="1:23" ht="38.25">
      <c r="A431" s="631">
        <v>99</v>
      </c>
      <c r="B431" s="4" t="s">
        <v>14090</v>
      </c>
      <c r="C431" s="7" t="s">
        <v>373</v>
      </c>
      <c r="D431" s="7" t="s">
        <v>376</v>
      </c>
      <c r="E431" s="225">
        <v>0.03</v>
      </c>
      <c r="F431" s="228" t="s">
        <v>14091</v>
      </c>
      <c r="G431" s="4" t="s">
        <v>14041</v>
      </c>
      <c r="H431" s="4" t="s">
        <v>14092</v>
      </c>
      <c r="U431" s="264">
        <v>0.03</v>
      </c>
    </row>
    <row r="432" spans="1:23" ht="38.25">
      <c r="A432" s="631">
        <v>100</v>
      </c>
      <c r="B432" s="4" t="s">
        <v>14093</v>
      </c>
      <c r="C432" s="7" t="s">
        <v>373</v>
      </c>
      <c r="D432" s="7" t="s">
        <v>376</v>
      </c>
      <c r="E432" s="225">
        <v>0.03</v>
      </c>
      <c r="F432" s="228" t="s">
        <v>14094</v>
      </c>
      <c r="G432" s="4" t="s">
        <v>14041</v>
      </c>
      <c r="H432" s="4" t="s">
        <v>14095</v>
      </c>
      <c r="U432" s="264">
        <v>0.03</v>
      </c>
    </row>
    <row r="433" spans="1:23" ht="38.25">
      <c r="A433" s="631">
        <v>101</v>
      </c>
      <c r="B433" s="4" t="s">
        <v>14096</v>
      </c>
      <c r="C433" s="7" t="s">
        <v>373</v>
      </c>
      <c r="D433" s="7" t="s">
        <v>376</v>
      </c>
      <c r="E433" s="225">
        <v>0.03</v>
      </c>
      <c r="F433" s="228" t="s">
        <v>14097</v>
      </c>
      <c r="G433" s="4" t="s">
        <v>14041</v>
      </c>
      <c r="H433" s="4" t="s">
        <v>14098</v>
      </c>
      <c r="U433" s="264">
        <v>0.03</v>
      </c>
    </row>
    <row r="434" spans="1:23" s="240" customFormat="1" ht="38.25">
      <c r="A434" s="631">
        <v>102</v>
      </c>
      <c r="B434" s="4" t="s">
        <v>14099</v>
      </c>
      <c r="C434" s="7" t="s">
        <v>373</v>
      </c>
      <c r="D434" s="7" t="s">
        <v>376</v>
      </c>
      <c r="E434" s="225">
        <v>0.05</v>
      </c>
      <c r="F434" s="228" t="s">
        <v>14100</v>
      </c>
      <c r="G434" s="4" t="s">
        <v>14041</v>
      </c>
      <c r="H434" s="4" t="s">
        <v>14101</v>
      </c>
      <c r="I434" s="12"/>
      <c r="J434" s="12"/>
      <c r="K434" s="12"/>
      <c r="L434" s="12"/>
      <c r="M434" s="12"/>
      <c r="N434" s="12"/>
      <c r="O434" s="12"/>
      <c r="P434" s="12"/>
      <c r="Q434" s="12"/>
      <c r="R434" s="12"/>
      <c r="S434" s="12"/>
      <c r="T434" s="12"/>
      <c r="U434" s="264">
        <v>0.02</v>
      </c>
      <c r="V434" s="12"/>
      <c r="W434" s="12"/>
    </row>
    <row r="435" spans="1:23" s="241" customFormat="1" ht="38.25">
      <c r="A435" s="631">
        <v>103</v>
      </c>
      <c r="B435" s="4" t="s">
        <v>14102</v>
      </c>
      <c r="C435" s="7" t="s">
        <v>373</v>
      </c>
      <c r="D435" s="7" t="s">
        <v>376</v>
      </c>
      <c r="E435" s="225">
        <v>0.03</v>
      </c>
      <c r="F435" s="228" t="s">
        <v>14103</v>
      </c>
      <c r="G435" s="4" t="s">
        <v>14104</v>
      </c>
      <c r="H435" s="4" t="s">
        <v>13643</v>
      </c>
      <c r="I435" s="12"/>
      <c r="J435" s="12"/>
      <c r="K435" s="12"/>
      <c r="L435" s="12"/>
      <c r="M435" s="12"/>
      <c r="N435" s="12"/>
      <c r="O435" s="12"/>
      <c r="P435" s="12"/>
      <c r="Q435" s="12"/>
      <c r="R435" s="12"/>
      <c r="S435" s="12"/>
      <c r="T435" s="12"/>
      <c r="U435" s="264">
        <v>0.02</v>
      </c>
      <c r="V435" s="12"/>
      <c r="W435" s="12"/>
    </row>
    <row r="436" spans="1:23" ht="38.25">
      <c r="A436" s="631">
        <v>104</v>
      </c>
      <c r="B436" s="4" t="s">
        <v>14105</v>
      </c>
      <c r="C436" s="7" t="s">
        <v>373</v>
      </c>
      <c r="D436" s="7" t="s">
        <v>376</v>
      </c>
      <c r="E436" s="225">
        <v>0.02</v>
      </c>
      <c r="F436" s="228" t="s">
        <v>14106</v>
      </c>
      <c r="G436" s="4" t="s">
        <v>13290</v>
      </c>
      <c r="H436" s="4" t="s">
        <v>14107</v>
      </c>
      <c r="U436" s="261">
        <v>0.2</v>
      </c>
    </row>
    <row r="437" spans="1:23" ht="38.25">
      <c r="A437" s="631">
        <v>105</v>
      </c>
      <c r="B437" s="4" t="s">
        <v>14108</v>
      </c>
      <c r="C437" s="7" t="s">
        <v>373</v>
      </c>
      <c r="D437" s="7" t="s">
        <v>376</v>
      </c>
      <c r="E437" s="225">
        <v>0.02</v>
      </c>
      <c r="F437" s="228" t="s">
        <v>14109</v>
      </c>
      <c r="G437" s="4" t="s">
        <v>13290</v>
      </c>
      <c r="H437" s="4" t="s">
        <v>13459</v>
      </c>
      <c r="U437" s="264">
        <v>0.02</v>
      </c>
    </row>
    <row r="438" spans="1:23" ht="38.25">
      <c r="A438" s="631">
        <v>106</v>
      </c>
      <c r="B438" s="4" t="s">
        <v>14110</v>
      </c>
      <c r="C438" s="7" t="s">
        <v>373</v>
      </c>
      <c r="D438" s="7" t="s">
        <v>376</v>
      </c>
      <c r="E438" s="225">
        <v>0.02</v>
      </c>
      <c r="F438" s="228" t="s">
        <v>14111</v>
      </c>
      <c r="G438" s="4" t="s">
        <v>13290</v>
      </c>
      <c r="H438" s="4" t="s">
        <v>14112</v>
      </c>
      <c r="U438" s="264">
        <v>0.03</v>
      </c>
    </row>
    <row r="439" spans="1:23" ht="38.25">
      <c r="A439" s="631">
        <v>107</v>
      </c>
      <c r="B439" s="4" t="s">
        <v>14113</v>
      </c>
      <c r="C439" s="7" t="s">
        <v>373</v>
      </c>
      <c r="D439" s="7" t="s">
        <v>376</v>
      </c>
      <c r="E439" s="225">
        <v>0.03</v>
      </c>
      <c r="F439" s="228" t="s">
        <v>14114</v>
      </c>
      <c r="G439" s="4" t="s">
        <v>14041</v>
      </c>
      <c r="H439" s="4" t="s">
        <v>14115</v>
      </c>
      <c r="U439" s="264">
        <v>0.08</v>
      </c>
    </row>
    <row r="440" spans="1:23" ht="38.25">
      <c r="A440" s="631">
        <v>108</v>
      </c>
      <c r="B440" s="4" t="s">
        <v>14116</v>
      </c>
      <c r="C440" s="7" t="s">
        <v>373</v>
      </c>
      <c r="D440" s="7" t="s">
        <v>376</v>
      </c>
      <c r="E440" s="225">
        <v>0.03</v>
      </c>
      <c r="F440" s="228" t="s">
        <v>14117</v>
      </c>
      <c r="G440" s="4" t="s">
        <v>13616</v>
      </c>
      <c r="H440" s="4" t="s">
        <v>13643</v>
      </c>
    </row>
    <row r="441" spans="1:23" ht="51">
      <c r="A441" s="631">
        <v>109</v>
      </c>
      <c r="B441" s="4" t="s">
        <v>14118</v>
      </c>
      <c r="C441" s="7" t="s">
        <v>373</v>
      </c>
      <c r="D441" s="7" t="s">
        <v>376</v>
      </c>
      <c r="E441" s="225">
        <v>0.02</v>
      </c>
      <c r="F441" s="228" t="s">
        <v>14119</v>
      </c>
      <c r="G441" s="4" t="s">
        <v>14041</v>
      </c>
      <c r="H441" s="4" t="s">
        <v>13412</v>
      </c>
    </row>
    <row r="442" spans="1:23" ht="38.25">
      <c r="A442" s="631">
        <v>110</v>
      </c>
      <c r="B442" s="4" t="s">
        <v>14120</v>
      </c>
      <c r="C442" s="7" t="s">
        <v>373</v>
      </c>
      <c r="D442" s="7" t="s">
        <v>376</v>
      </c>
      <c r="E442" s="225">
        <v>0.03</v>
      </c>
      <c r="F442" s="228" t="s">
        <v>14121</v>
      </c>
      <c r="G442" s="4" t="s">
        <v>13281</v>
      </c>
      <c r="H442" s="4" t="s">
        <v>14122</v>
      </c>
    </row>
    <row r="443" spans="1:23" ht="38.25">
      <c r="A443" s="631">
        <v>111</v>
      </c>
      <c r="B443" s="4" t="s">
        <v>14123</v>
      </c>
      <c r="C443" s="7" t="s">
        <v>373</v>
      </c>
      <c r="D443" s="7" t="s">
        <v>376</v>
      </c>
      <c r="E443" s="225">
        <v>0.03</v>
      </c>
      <c r="F443" s="228" t="s">
        <v>14124</v>
      </c>
      <c r="G443" s="4" t="s">
        <v>13281</v>
      </c>
      <c r="H443" s="4" t="s">
        <v>13459</v>
      </c>
    </row>
    <row r="444" spans="1:23" ht="38.25">
      <c r="A444" s="631">
        <v>112</v>
      </c>
      <c r="B444" s="4" t="s">
        <v>14125</v>
      </c>
      <c r="C444" s="7" t="s">
        <v>373</v>
      </c>
      <c r="D444" s="7" t="s">
        <v>376</v>
      </c>
      <c r="E444" s="225">
        <v>0.03</v>
      </c>
      <c r="F444" s="228" t="s">
        <v>14126</v>
      </c>
      <c r="G444" s="4" t="s">
        <v>13281</v>
      </c>
      <c r="H444" s="4" t="s">
        <v>13459</v>
      </c>
    </row>
    <row r="445" spans="1:23" ht="38.25">
      <c r="A445" s="631">
        <v>113</v>
      </c>
      <c r="B445" s="4" t="s">
        <v>14127</v>
      </c>
      <c r="C445" s="7" t="s">
        <v>373</v>
      </c>
      <c r="D445" s="7" t="s">
        <v>376</v>
      </c>
      <c r="E445" s="225">
        <v>0.02</v>
      </c>
      <c r="F445" s="228" t="s">
        <v>14128</v>
      </c>
      <c r="G445" s="4" t="s">
        <v>13318</v>
      </c>
      <c r="H445" s="4" t="s">
        <v>13127</v>
      </c>
    </row>
    <row r="446" spans="1:23" ht="38.25">
      <c r="A446" s="631">
        <v>114</v>
      </c>
      <c r="B446" s="4" t="s">
        <v>14129</v>
      </c>
      <c r="C446" s="7" t="s">
        <v>373</v>
      </c>
      <c r="D446" s="7" t="s">
        <v>376</v>
      </c>
      <c r="E446" s="225">
        <v>0.02</v>
      </c>
      <c r="F446" s="228" t="s">
        <v>14130</v>
      </c>
      <c r="G446" s="4" t="s">
        <v>13321</v>
      </c>
      <c r="H446" s="4" t="s">
        <v>14131</v>
      </c>
    </row>
    <row r="447" spans="1:23" ht="38.25">
      <c r="A447" s="631">
        <v>115</v>
      </c>
      <c r="B447" s="4" t="s">
        <v>14132</v>
      </c>
      <c r="C447" s="7" t="s">
        <v>373</v>
      </c>
      <c r="D447" s="7" t="s">
        <v>376</v>
      </c>
      <c r="E447" s="225">
        <v>0.2</v>
      </c>
      <c r="F447" s="228" t="s">
        <v>14133</v>
      </c>
      <c r="G447" s="4" t="s">
        <v>13490</v>
      </c>
      <c r="H447" s="4" t="s">
        <v>14134</v>
      </c>
    </row>
    <row r="448" spans="1:23" ht="38.25">
      <c r="A448" s="631">
        <v>116</v>
      </c>
      <c r="B448" s="4" t="s">
        <v>14135</v>
      </c>
      <c r="C448" s="7" t="s">
        <v>373</v>
      </c>
      <c r="D448" s="7" t="s">
        <v>376</v>
      </c>
      <c r="E448" s="225">
        <v>0.02</v>
      </c>
      <c r="F448" s="228" t="s">
        <v>14136</v>
      </c>
      <c r="G448" s="4" t="s">
        <v>14041</v>
      </c>
      <c r="H448" s="4" t="s">
        <v>14137</v>
      </c>
    </row>
    <row r="449" spans="1:23" ht="38.25">
      <c r="A449" s="631">
        <v>117</v>
      </c>
      <c r="B449" s="4" t="s">
        <v>14138</v>
      </c>
      <c r="C449" s="7" t="s">
        <v>373</v>
      </c>
      <c r="D449" s="7" t="s">
        <v>376</v>
      </c>
      <c r="E449" s="225">
        <v>0.03</v>
      </c>
      <c r="F449" s="228" t="s">
        <v>14139</v>
      </c>
      <c r="G449" s="4" t="s">
        <v>13462</v>
      </c>
      <c r="H449" s="4" t="s">
        <v>14140</v>
      </c>
    </row>
    <row r="450" spans="1:23" ht="51">
      <c r="A450" s="631">
        <v>118</v>
      </c>
      <c r="B450" s="4" t="s">
        <v>14141</v>
      </c>
      <c r="C450" s="7" t="s">
        <v>373</v>
      </c>
      <c r="D450" s="7" t="s">
        <v>376</v>
      </c>
      <c r="E450" s="225">
        <v>0.08</v>
      </c>
      <c r="F450" s="228" t="s">
        <v>14142</v>
      </c>
      <c r="G450" s="4" t="s">
        <v>14143</v>
      </c>
      <c r="H450" s="4" t="s">
        <v>13127</v>
      </c>
    </row>
    <row r="451" spans="1:23" s="240" customFormat="1" ht="38.25">
      <c r="A451" s="631">
        <v>119</v>
      </c>
      <c r="B451" s="4" t="s">
        <v>14144</v>
      </c>
      <c r="C451" s="7" t="s">
        <v>373</v>
      </c>
      <c r="D451" s="7" t="s">
        <v>376</v>
      </c>
      <c r="E451" s="225">
        <v>0.02</v>
      </c>
      <c r="F451" s="228" t="s">
        <v>14145</v>
      </c>
      <c r="G451" s="4" t="s">
        <v>14041</v>
      </c>
      <c r="H451" s="4" t="s">
        <v>13127</v>
      </c>
      <c r="I451" s="12"/>
      <c r="J451" s="12"/>
      <c r="K451" s="12"/>
      <c r="L451" s="12"/>
      <c r="M451" s="12"/>
      <c r="N451" s="12"/>
      <c r="O451" s="12"/>
      <c r="P451" s="12"/>
      <c r="Q451" s="12"/>
      <c r="R451" s="12"/>
      <c r="S451" s="12"/>
      <c r="T451" s="12"/>
      <c r="U451" s="12"/>
      <c r="V451" s="12"/>
      <c r="W451" s="12"/>
    </row>
    <row r="452" spans="1:23" s="241" customFormat="1" ht="38.25">
      <c r="A452" s="631">
        <v>120</v>
      </c>
      <c r="B452" s="4" t="s">
        <v>14146</v>
      </c>
      <c r="C452" s="7" t="s">
        <v>373</v>
      </c>
      <c r="D452" s="7" t="s">
        <v>376</v>
      </c>
      <c r="E452" s="225">
        <v>0.02</v>
      </c>
      <c r="F452" s="228" t="s">
        <v>14147</v>
      </c>
      <c r="G452" s="4" t="s">
        <v>13490</v>
      </c>
      <c r="H452" s="4" t="s">
        <v>13487</v>
      </c>
      <c r="I452" s="12"/>
      <c r="J452" s="12"/>
      <c r="K452" s="12"/>
      <c r="L452" s="12"/>
      <c r="M452" s="12"/>
      <c r="N452" s="12"/>
      <c r="O452" s="12"/>
      <c r="P452" s="12"/>
      <c r="Q452" s="12"/>
      <c r="R452" s="12"/>
      <c r="S452" s="12"/>
      <c r="T452" s="12"/>
      <c r="U452" s="12"/>
      <c r="V452" s="12"/>
      <c r="W452" s="12"/>
    </row>
    <row r="453" spans="1:23" ht="51">
      <c r="A453" s="631">
        <v>121</v>
      </c>
      <c r="B453" s="4" t="s">
        <v>14148</v>
      </c>
      <c r="C453" s="7" t="s">
        <v>373</v>
      </c>
      <c r="D453" s="7" t="s">
        <v>376</v>
      </c>
      <c r="E453" s="225">
        <v>0.08</v>
      </c>
      <c r="F453" s="228" t="s">
        <v>14149</v>
      </c>
      <c r="G453" s="4" t="s">
        <v>13290</v>
      </c>
      <c r="H453" s="4" t="s">
        <v>13459</v>
      </c>
    </row>
    <row r="454" spans="1:23" ht="38.25">
      <c r="A454" s="631">
        <v>122</v>
      </c>
      <c r="B454" s="4" t="s">
        <v>14150</v>
      </c>
      <c r="C454" s="7" t="s">
        <v>373</v>
      </c>
      <c r="D454" s="7" t="s">
        <v>376</v>
      </c>
      <c r="E454" s="225">
        <v>0.22</v>
      </c>
      <c r="F454" s="228" t="s">
        <v>14151</v>
      </c>
      <c r="G454" s="4" t="s">
        <v>14152</v>
      </c>
      <c r="H454" s="4" t="s">
        <v>14153</v>
      </c>
    </row>
    <row r="455" spans="1:23" ht="51">
      <c r="A455" s="631">
        <v>123</v>
      </c>
      <c r="B455" s="4" t="s">
        <v>14154</v>
      </c>
      <c r="C455" s="7" t="s">
        <v>373</v>
      </c>
      <c r="D455" s="7" t="s">
        <v>376</v>
      </c>
      <c r="E455" s="225">
        <v>0.06</v>
      </c>
      <c r="F455" s="228" t="s">
        <v>14155</v>
      </c>
      <c r="G455" s="4" t="s">
        <v>14041</v>
      </c>
      <c r="H455" s="4" t="s">
        <v>13459</v>
      </c>
    </row>
    <row r="456" spans="1:23" ht="38.25">
      <c r="A456" s="631">
        <v>124</v>
      </c>
      <c r="B456" s="4" t="s">
        <v>14156</v>
      </c>
      <c r="C456" s="7" t="s">
        <v>373</v>
      </c>
      <c r="D456" s="7" t="s">
        <v>376</v>
      </c>
      <c r="E456" s="225">
        <v>0.18</v>
      </c>
      <c r="F456" s="228" t="s">
        <v>14157</v>
      </c>
      <c r="G456" s="4" t="s">
        <v>14041</v>
      </c>
      <c r="H456" s="4" t="s">
        <v>13127</v>
      </c>
    </row>
    <row r="457" spans="1:23" ht="38.25">
      <c r="A457" s="631">
        <v>125</v>
      </c>
      <c r="B457" s="4" t="s">
        <v>14158</v>
      </c>
      <c r="C457" s="7" t="s">
        <v>373</v>
      </c>
      <c r="D457" s="7" t="s">
        <v>376</v>
      </c>
      <c r="E457" s="225">
        <v>0.03</v>
      </c>
      <c r="F457" s="228" t="s">
        <v>14159</v>
      </c>
      <c r="G457" s="4" t="s">
        <v>14041</v>
      </c>
      <c r="H457" s="4" t="s">
        <v>13459</v>
      </c>
    </row>
    <row r="458" spans="1:23" ht="38.25">
      <c r="A458" s="631">
        <v>126</v>
      </c>
      <c r="B458" s="4" t="s">
        <v>14160</v>
      </c>
      <c r="C458" s="7" t="s">
        <v>373</v>
      </c>
      <c r="D458" s="7" t="s">
        <v>376</v>
      </c>
      <c r="E458" s="225">
        <v>0.05</v>
      </c>
      <c r="F458" s="228" t="s">
        <v>14161</v>
      </c>
      <c r="G458" s="4" t="s">
        <v>13290</v>
      </c>
      <c r="H458" s="4" t="s">
        <v>13910</v>
      </c>
    </row>
    <row r="459" spans="1:23" ht="51">
      <c r="A459" s="631">
        <v>127</v>
      </c>
      <c r="B459" s="4" t="s">
        <v>14162</v>
      </c>
      <c r="C459" s="7" t="s">
        <v>373</v>
      </c>
      <c r="D459" s="7" t="s">
        <v>376</v>
      </c>
      <c r="E459" s="225">
        <v>0.04</v>
      </c>
      <c r="F459" s="228" t="s">
        <v>14163</v>
      </c>
      <c r="G459" s="4" t="s">
        <v>14164</v>
      </c>
      <c r="H459" s="4" t="s">
        <v>13643</v>
      </c>
    </row>
    <row r="460" spans="1:23" ht="38.25">
      <c r="A460" s="631">
        <v>128</v>
      </c>
      <c r="B460" s="4" t="s">
        <v>14165</v>
      </c>
      <c r="C460" s="7" t="s">
        <v>373</v>
      </c>
      <c r="D460" s="7" t="s">
        <v>376</v>
      </c>
      <c r="E460" s="225">
        <v>0.01</v>
      </c>
      <c r="F460" s="228" t="s">
        <v>14166</v>
      </c>
      <c r="G460" s="4" t="s">
        <v>14167</v>
      </c>
      <c r="H460" s="4" t="s">
        <v>14168</v>
      </c>
    </row>
    <row r="461" spans="1:23" ht="63.75">
      <c r="A461" s="631">
        <v>129</v>
      </c>
      <c r="B461" s="4" t="s">
        <v>14169</v>
      </c>
      <c r="C461" s="7" t="s">
        <v>373</v>
      </c>
      <c r="D461" s="7" t="s">
        <v>376</v>
      </c>
      <c r="E461" s="225">
        <v>0.02</v>
      </c>
      <c r="F461" s="228" t="s">
        <v>14170</v>
      </c>
      <c r="G461" s="4" t="s">
        <v>13490</v>
      </c>
      <c r="H461" s="4" t="s">
        <v>14171</v>
      </c>
    </row>
    <row r="462" spans="1:23" ht="38.25">
      <c r="A462" s="631">
        <v>130</v>
      </c>
      <c r="B462" s="4" t="s">
        <v>14172</v>
      </c>
      <c r="C462" s="7" t="s">
        <v>373</v>
      </c>
      <c r="D462" s="7" t="s">
        <v>376</v>
      </c>
      <c r="E462" s="225">
        <v>0.04</v>
      </c>
      <c r="F462" s="228" t="s">
        <v>14173</v>
      </c>
      <c r="G462" s="4" t="s">
        <v>14174</v>
      </c>
      <c r="H462" s="4" t="s">
        <v>13044</v>
      </c>
    </row>
    <row r="463" spans="1:23" ht="25.5">
      <c r="A463" s="631">
        <v>131</v>
      </c>
      <c r="B463" s="4" t="s">
        <v>14175</v>
      </c>
      <c r="C463" s="7" t="s">
        <v>373</v>
      </c>
      <c r="D463" s="7" t="s">
        <v>376</v>
      </c>
      <c r="E463" s="225">
        <v>0.02</v>
      </c>
      <c r="F463" s="228" t="s">
        <v>14176</v>
      </c>
      <c r="G463" s="4" t="s">
        <v>14177</v>
      </c>
      <c r="H463" s="4" t="s">
        <v>13044</v>
      </c>
    </row>
    <row r="464" spans="1:23" ht="38.25">
      <c r="A464" s="631">
        <v>132</v>
      </c>
      <c r="B464" s="4" t="s">
        <v>14178</v>
      </c>
      <c r="C464" s="7" t="s">
        <v>373</v>
      </c>
      <c r="D464" s="7" t="s">
        <v>376</v>
      </c>
      <c r="E464" s="225">
        <v>0.01</v>
      </c>
      <c r="F464" s="228" t="s">
        <v>14179</v>
      </c>
      <c r="G464" s="4" t="s">
        <v>14180</v>
      </c>
      <c r="H464" s="4" t="s">
        <v>14181</v>
      </c>
    </row>
    <row r="465" spans="1:23" ht="38.25">
      <c r="A465" s="631">
        <v>133</v>
      </c>
      <c r="B465" s="4" t="s">
        <v>14182</v>
      </c>
      <c r="C465" s="7" t="s">
        <v>373</v>
      </c>
      <c r="D465" s="7" t="s">
        <v>376</v>
      </c>
      <c r="E465" s="225">
        <v>0.01</v>
      </c>
      <c r="F465" s="228" t="s">
        <v>14183</v>
      </c>
      <c r="G465" s="4" t="s">
        <v>13616</v>
      </c>
      <c r="H465" s="4" t="s">
        <v>13459</v>
      </c>
    </row>
    <row r="466" spans="1:23" ht="25.5">
      <c r="A466" s="631">
        <v>134</v>
      </c>
      <c r="B466" s="4" t="s">
        <v>14184</v>
      </c>
      <c r="C466" s="7" t="s">
        <v>373</v>
      </c>
      <c r="D466" s="7" t="s">
        <v>376</v>
      </c>
      <c r="E466" s="225">
        <v>0.02</v>
      </c>
      <c r="F466" s="228" t="s">
        <v>14185</v>
      </c>
      <c r="G466" s="4" t="s">
        <v>14186</v>
      </c>
      <c r="H466" s="4" t="s">
        <v>13044</v>
      </c>
    </row>
    <row r="467" spans="1:23" ht="38.25">
      <c r="A467" s="631">
        <v>135</v>
      </c>
      <c r="B467" s="4" t="s">
        <v>14187</v>
      </c>
      <c r="C467" s="7" t="s">
        <v>373</v>
      </c>
      <c r="D467" s="7" t="s">
        <v>376</v>
      </c>
      <c r="E467" s="225">
        <v>0.01</v>
      </c>
      <c r="F467" s="228" t="s">
        <v>14188</v>
      </c>
      <c r="G467" s="4" t="s">
        <v>13391</v>
      </c>
      <c r="H467" s="4" t="s">
        <v>14189</v>
      </c>
    </row>
    <row r="468" spans="1:23" ht="51">
      <c r="A468" s="631">
        <v>136</v>
      </c>
      <c r="B468" s="4" t="s">
        <v>14190</v>
      </c>
      <c r="C468" s="7" t="s">
        <v>373</v>
      </c>
      <c r="D468" s="7" t="s">
        <v>376</v>
      </c>
      <c r="E468" s="225">
        <v>0.9</v>
      </c>
      <c r="F468" s="228" t="s">
        <v>14191</v>
      </c>
      <c r="G468" s="4" t="s">
        <v>13290</v>
      </c>
      <c r="H468" s="252" t="s">
        <v>13380</v>
      </c>
    </row>
    <row r="469" spans="1:23" ht="38.25">
      <c r="A469" s="631">
        <v>137</v>
      </c>
      <c r="B469" s="4" t="s">
        <v>14192</v>
      </c>
      <c r="C469" s="7" t="s">
        <v>373</v>
      </c>
      <c r="D469" s="7" t="s">
        <v>376</v>
      </c>
      <c r="E469" s="225">
        <v>0.02</v>
      </c>
      <c r="F469" s="228" t="s">
        <v>14193</v>
      </c>
      <c r="G469" s="4" t="s">
        <v>14194</v>
      </c>
      <c r="H469" s="252" t="s">
        <v>14195</v>
      </c>
    </row>
    <row r="470" spans="1:23" ht="51">
      <c r="A470" s="631">
        <v>138</v>
      </c>
      <c r="B470" s="247" t="s">
        <v>14196</v>
      </c>
      <c r="C470" s="246" t="s">
        <v>373</v>
      </c>
      <c r="D470" s="246" t="s">
        <v>376</v>
      </c>
      <c r="E470" s="260">
        <v>0.04</v>
      </c>
      <c r="F470" s="265" t="s">
        <v>14197</v>
      </c>
      <c r="G470" s="247" t="s">
        <v>13290</v>
      </c>
      <c r="H470" s="259" t="s">
        <v>14198</v>
      </c>
    </row>
    <row r="471" spans="1:23" ht="38.25">
      <c r="A471" s="631">
        <v>139</v>
      </c>
      <c r="B471" s="4" t="s">
        <v>14200</v>
      </c>
      <c r="C471" s="7" t="s">
        <v>373</v>
      </c>
      <c r="D471" s="7" t="s">
        <v>376</v>
      </c>
      <c r="E471" s="225">
        <v>0.08</v>
      </c>
      <c r="F471" s="228" t="s">
        <v>14201</v>
      </c>
      <c r="G471" s="4" t="s">
        <v>13522</v>
      </c>
      <c r="H471" s="4" t="s">
        <v>13477</v>
      </c>
    </row>
    <row r="472" spans="1:23" ht="38.25">
      <c r="A472" s="631">
        <v>140</v>
      </c>
      <c r="B472" s="4" t="s">
        <v>14202</v>
      </c>
      <c r="C472" s="7" t="s">
        <v>373</v>
      </c>
      <c r="D472" s="7" t="s">
        <v>376</v>
      </c>
      <c r="E472" s="225">
        <v>0.5</v>
      </c>
      <c r="F472" s="228" t="s">
        <v>14203</v>
      </c>
      <c r="G472" s="4" t="s">
        <v>13490</v>
      </c>
      <c r="H472" s="4" t="s">
        <v>13487</v>
      </c>
    </row>
    <row r="473" spans="1:23" ht="38.25">
      <c r="A473" s="631">
        <v>141</v>
      </c>
      <c r="B473" s="4" t="s">
        <v>14204</v>
      </c>
      <c r="C473" s="7" t="s">
        <v>373</v>
      </c>
      <c r="D473" s="7" t="s">
        <v>376</v>
      </c>
      <c r="E473" s="225">
        <v>0.02</v>
      </c>
      <c r="F473" s="228" t="s">
        <v>14205</v>
      </c>
      <c r="G473" s="4" t="s">
        <v>14041</v>
      </c>
      <c r="H473" s="4" t="s">
        <v>13412</v>
      </c>
    </row>
    <row r="474" spans="1:23" ht="38.25">
      <c r="A474" s="631">
        <v>142</v>
      </c>
      <c r="B474" s="4" t="s">
        <v>14206</v>
      </c>
      <c r="C474" s="7" t="s">
        <v>373</v>
      </c>
      <c r="D474" s="7" t="s">
        <v>376</v>
      </c>
      <c r="E474" s="225">
        <v>0.2</v>
      </c>
      <c r="F474" s="228" t="s">
        <v>14207</v>
      </c>
      <c r="G474" s="4" t="s">
        <v>13490</v>
      </c>
      <c r="H474" s="4" t="s">
        <v>13044</v>
      </c>
    </row>
    <row r="475" spans="1:23" ht="51">
      <c r="A475" s="631">
        <v>143</v>
      </c>
      <c r="B475" s="4" t="s">
        <v>14208</v>
      </c>
      <c r="C475" s="7" t="s">
        <v>373</v>
      </c>
      <c r="D475" s="7" t="s">
        <v>376</v>
      </c>
      <c r="E475" s="225">
        <v>0.1</v>
      </c>
      <c r="F475" s="228" t="s">
        <v>14209</v>
      </c>
      <c r="G475" s="4" t="s">
        <v>13490</v>
      </c>
      <c r="H475" s="4" t="s">
        <v>13044</v>
      </c>
    </row>
    <row r="476" spans="1:23" s="240" customFormat="1" ht="38.25">
      <c r="A476" s="631">
        <v>144</v>
      </c>
      <c r="B476" s="4" t="s">
        <v>14210</v>
      </c>
      <c r="C476" s="7" t="s">
        <v>373</v>
      </c>
      <c r="D476" s="7" t="s">
        <v>376</v>
      </c>
      <c r="E476" s="225">
        <v>0.5</v>
      </c>
      <c r="F476" s="228" t="s">
        <v>14211</v>
      </c>
      <c r="G476" s="4" t="s">
        <v>13490</v>
      </c>
      <c r="H476" s="4" t="s">
        <v>13044</v>
      </c>
      <c r="I476" s="12"/>
      <c r="J476" s="12"/>
      <c r="K476" s="12"/>
      <c r="L476" s="12"/>
      <c r="M476" s="12"/>
      <c r="N476" s="12"/>
      <c r="O476" s="12"/>
      <c r="P476" s="12"/>
      <c r="Q476" s="12"/>
      <c r="R476" s="12"/>
      <c r="S476" s="12"/>
      <c r="T476" s="12"/>
      <c r="U476" s="12"/>
      <c r="V476" s="12"/>
      <c r="W476" s="12"/>
    </row>
    <row r="477" spans="1:23" s="38" customFormat="1" ht="51">
      <c r="A477" s="631">
        <v>145</v>
      </c>
      <c r="B477" s="4" t="s">
        <v>14212</v>
      </c>
      <c r="C477" s="7" t="s">
        <v>373</v>
      </c>
      <c r="D477" s="7" t="s">
        <v>376</v>
      </c>
      <c r="E477" s="225">
        <v>0.03</v>
      </c>
      <c r="F477" s="228" t="s">
        <v>14213</v>
      </c>
      <c r="G477" s="4" t="s">
        <v>14214</v>
      </c>
      <c r="H477" s="4" t="s">
        <v>14215</v>
      </c>
      <c r="I477" s="12"/>
      <c r="J477" s="12"/>
      <c r="K477" s="12"/>
      <c r="L477" s="12"/>
      <c r="M477" s="12"/>
      <c r="N477" s="12"/>
      <c r="O477" s="12"/>
      <c r="P477" s="12"/>
      <c r="Q477" s="12"/>
      <c r="R477" s="12"/>
      <c r="S477" s="12"/>
      <c r="T477" s="12"/>
      <c r="U477" s="12"/>
      <c r="V477" s="12"/>
      <c r="W477" s="12"/>
    </row>
    <row r="478" spans="1:23" ht="38.25">
      <c r="A478" s="631">
        <v>146</v>
      </c>
      <c r="B478" s="4" t="s">
        <v>14216</v>
      </c>
      <c r="C478" s="7" t="s">
        <v>373</v>
      </c>
      <c r="D478" s="7" t="s">
        <v>376</v>
      </c>
      <c r="E478" s="225">
        <v>2.8</v>
      </c>
      <c r="F478" s="228" t="s">
        <v>14217</v>
      </c>
      <c r="G478" s="4" t="s">
        <v>14041</v>
      </c>
      <c r="H478" s="4" t="s">
        <v>14218</v>
      </c>
    </row>
    <row r="479" spans="1:23" ht="38.25">
      <c r="A479" s="631">
        <v>147</v>
      </c>
      <c r="B479" s="4" t="s">
        <v>14219</v>
      </c>
      <c r="C479" s="7" t="s">
        <v>373</v>
      </c>
      <c r="D479" s="7" t="s">
        <v>376</v>
      </c>
      <c r="E479" s="225">
        <v>0.01</v>
      </c>
      <c r="F479" s="228" t="s">
        <v>14220</v>
      </c>
      <c r="G479" s="4" t="s">
        <v>14221</v>
      </c>
      <c r="H479" s="4" t="s">
        <v>14019</v>
      </c>
    </row>
    <row r="480" spans="1:23" ht="63.75">
      <c r="A480" s="631">
        <v>148</v>
      </c>
      <c r="B480" s="4" t="s">
        <v>14219</v>
      </c>
      <c r="C480" s="7" t="s">
        <v>373</v>
      </c>
      <c r="D480" s="7" t="s">
        <v>376</v>
      </c>
      <c r="E480" s="225">
        <v>0.01</v>
      </c>
      <c r="F480" s="228" t="s">
        <v>14222</v>
      </c>
      <c r="G480" s="4" t="s">
        <v>13016</v>
      </c>
      <c r="H480" s="4" t="s">
        <v>14199</v>
      </c>
    </row>
    <row r="481" spans="1:8" ht="38.25">
      <c r="A481" s="631">
        <v>149</v>
      </c>
      <c r="B481" s="4" t="s">
        <v>14219</v>
      </c>
      <c r="C481" s="7" t="s">
        <v>373</v>
      </c>
      <c r="D481" s="7" t="s">
        <v>376</v>
      </c>
      <c r="E481" s="225">
        <v>0.01</v>
      </c>
      <c r="F481" s="228" t="s">
        <v>14223</v>
      </c>
      <c r="G481" s="4" t="s">
        <v>13577</v>
      </c>
      <c r="H481" s="4" t="s">
        <v>14007</v>
      </c>
    </row>
    <row r="482" spans="1:8" ht="38.25">
      <c r="A482" s="631">
        <v>150</v>
      </c>
      <c r="B482" s="4" t="s">
        <v>14224</v>
      </c>
      <c r="C482" s="7" t="s">
        <v>373</v>
      </c>
      <c r="D482" s="7" t="s">
        <v>376</v>
      </c>
      <c r="E482" s="225">
        <v>0.03</v>
      </c>
      <c r="F482" s="228" t="s">
        <v>14225</v>
      </c>
      <c r="G482" s="4" t="s">
        <v>14226</v>
      </c>
      <c r="H482" s="4" t="s">
        <v>14227</v>
      </c>
    </row>
    <row r="483" spans="1:8" ht="38.25">
      <c r="A483" s="631">
        <v>151</v>
      </c>
      <c r="B483" s="4" t="s">
        <v>14228</v>
      </c>
      <c r="C483" s="7" t="s">
        <v>373</v>
      </c>
      <c r="D483" s="7" t="s">
        <v>376</v>
      </c>
      <c r="E483" s="225">
        <v>0.02</v>
      </c>
      <c r="F483" s="228" t="s">
        <v>14229</v>
      </c>
      <c r="G483" s="4" t="s">
        <v>13290</v>
      </c>
      <c r="H483" s="4" t="s">
        <v>13484</v>
      </c>
    </row>
    <row r="484" spans="1:8" ht="38.25">
      <c r="A484" s="631">
        <v>152</v>
      </c>
      <c r="B484" s="4" t="s">
        <v>14230</v>
      </c>
      <c r="C484" s="7" t="s">
        <v>373</v>
      </c>
      <c r="D484" s="7" t="s">
        <v>376</v>
      </c>
      <c r="E484" s="225">
        <v>0.02</v>
      </c>
      <c r="F484" s="228" t="s">
        <v>14231</v>
      </c>
      <c r="G484" s="4" t="s">
        <v>14232</v>
      </c>
      <c r="H484" s="4" t="s">
        <v>14233</v>
      </c>
    </row>
    <row r="485" spans="1:8" ht="38.25">
      <c r="A485" s="631">
        <v>153</v>
      </c>
      <c r="B485" s="4" t="s">
        <v>14234</v>
      </c>
      <c r="C485" s="7" t="s">
        <v>373</v>
      </c>
      <c r="D485" s="7" t="s">
        <v>376</v>
      </c>
      <c r="E485" s="225">
        <v>0.03</v>
      </c>
      <c r="F485" s="228" t="s">
        <v>14235</v>
      </c>
      <c r="G485" s="4" t="s">
        <v>14236</v>
      </c>
      <c r="H485" s="4" t="s">
        <v>14233</v>
      </c>
    </row>
    <row r="486" spans="1:8" ht="38.25">
      <c r="A486" s="631">
        <v>154</v>
      </c>
      <c r="B486" s="4" t="s">
        <v>14237</v>
      </c>
      <c r="C486" s="7" t="s">
        <v>373</v>
      </c>
      <c r="D486" s="7" t="s">
        <v>376</v>
      </c>
      <c r="E486" s="225">
        <v>0.02</v>
      </c>
      <c r="F486" s="228" t="s">
        <v>14238</v>
      </c>
      <c r="G486" s="4" t="s">
        <v>14239</v>
      </c>
      <c r="H486" s="4" t="s">
        <v>14240</v>
      </c>
    </row>
    <row r="487" spans="1:8" ht="38.25">
      <c r="A487" s="631">
        <v>155</v>
      </c>
      <c r="B487" s="4" t="s">
        <v>14241</v>
      </c>
      <c r="C487" s="7" t="s">
        <v>373</v>
      </c>
      <c r="D487" s="7" t="s">
        <v>376</v>
      </c>
      <c r="E487" s="225">
        <v>0.04</v>
      </c>
      <c r="F487" s="228" t="s">
        <v>14242</v>
      </c>
      <c r="G487" s="4" t="s">
        <v>14243</v>
      </c>
      <c r="H487" s="4" t="s">
        <v>14244</v>
      </c>
    </row>
    <row r="488" spans="1:8" ht="25.5">
      <c r="A488" s="631">
        <v>156</v>
      </c>
      <c r="B488" s="4" t="s">
        <v>14245</v>
      </c>
      <c r="C488" s="7" t="s">
        <v>373</v>
      </c>
      <c r="D488" s="7" t="s">
        <v>376</v>
      </c>
      <c r="E488" s="225">
        <v>0.02</v>
      </c>
      <c r="F488" s="228" t="s">
        <v>14246</v>
      </c>
      <c r="G488" s="4" t="s">
        <v>14247</v>
      </c>
      <c r="H488" s="4" t="s">
        <v>13044</v>
      </c>
    </row>
    <row r="489" spans="1:8" ht="38.25">
      <c r="A489" s="631">
        <v>157</v>
      </c>
      <c r="B489" s="4" t="s">
        <v>14248</v>
      </c>
      <c r="C489" s="7" t="s">
        <v>373</v>
      </c>
      <c r="D489" s="7" t="s">
        <v>376</v>
      </c>
      <c r="E489" s="225">
        <v>0.03</v>
      </c>
      <c r="F489" s="228" t="s">
        <v>14249</v>
      </c>
      <c r="G489" s="4" t="s">
        <v>22337</v>
      </c>
      <c r="H489" s="4" t="s">
        <v>13463</v>
      </c>
    </row>
    <row r="490" spans="1:8" ht="38.25">
      <c r="A490" s="631">
        <v>158</v>
      </c>
      <c r="B490" s="4" t="s">
        <v>14250</v>
      </c>
      <c r="C490" s="7" t="s">
        <v>373</v>
      </c>
      <c r="D490" s="7" t="s">
        <v>376</v>
      </c>
      <c r="E490" s="225">
        <v>0.01</v>
      </c>
      <c r="F490" s="228" t="s">
        <v>14251</v>
      </c>
      <c r="G490" s="4" t="s">
        <v>14252</v>
      </c>
      <c r="H490" s="4" t="s">
        <v>14233</v>
      </c>
    </row>
    <row r="491" spans="1:8" ht="38.25">
      <c r="A491" s="631">
        <v>159</v>
      </c>
      <c r="B491" s="4" t="s">
        <v>14253</v>
      </c>
      <c r="C491" s="7" t="s">
        <v>373</v>
      </c>
      <c r="D491" s="7" t="s">
        <v>376</v>
      </c>
      <c r="E491" s="225">
        <v>0.02</v>
      </c>
      <c r="F491" s="228" t="s">
        <v>14254</v>
      </c>
      <c r="G491" s="4" t="s">
        <v>14255</v>
      </c>
      <c r="H491" s="4" t="s">
        <v>13487</v>
      </c>
    </row>
    <row r="492" spans="1:8" ht="38.25">
      <c r="A492" s="631">
        <v>160</v>
      </c>
      <c r="B492" s="4" t="s">
        <v>14256</v>
      </c>
      <c r="C492" s="7" t="s">
        <v>373</v>
      </c>
      <c r="D492" s="7" t="s">
        <v>376</v>
      </c>
      <c r="E492" s="225">
        <v>0.03</v>
      </c>
      <c r="F492" s="228" t="s">
        <v>14257</v>
      </c>
      <c r="G492" s="4" t="s">
        <v>14258</v>
      </c>
      <c r="H492" s="4" t="s">
        <v>14259</v>
      </c>
    </row>
    <row r="493" spans="1:8" ht="25.5">
      <c r="A493" s="631">
        <v>161</v>
      </c>
      <c r="B493" s="4" t="s">
        <v>14260</v>
      </c>
      <c r="C493" s="7" t="s">
        <v>373</v>
      </c>
      <c r="D493" s="7" t="s">
        <v>376</v>
      </c>
      <c r="E493" s="225">
        <v>0.2</v>
      </c>
      <c r="F493" s="228" t="s">
        <v>14261</v>
      </c>
      <c r="G493" s="4" t="s">
        <v>14262</v>
      </c>
      <c r="H493" s="4" t="s">
        <v>13044</v>
      </c>
    </row>
    <row r="494" spans="1:8" ht="38.25">
      <c r="A494" s="631">
        <v>162</v>
      </c>
      <c r="B494" s="4" t="s">
        <v>14263</v>
      </c>
      <c r="C494" s="7" t="s">
        <v>373</v>
      </c>
      <c r="D494" s="7" t="s">
        <v>376</v>
      </c>
      <c r="E494" s="225">
        <v>0.04</v>
      </c>
      <c r="F494" s="228" t="s">
        <v>14264</v>
      </c>
      <c r="G494" s="4" t="s">
        <v>13458</v>
      </c>
      <c r="H494" s="4" t="s">
        <v>13127</v>
      </c>
    </row>
    <row r="495" spans="1:8" ht="38.25">
      <c r="A495" s="631">
        <v>163</v>
      </c>
      <c r="B495" s="4" t="s">
        <v>14265</v>
      </c>
      <c r="C495" s="7" t="s">
        <v>373</v>
      </c>
      <c r="D495" s="7" t="s">
        <v>376</v>
      </c>
      <c r="E495" s="225">
        <v>0.6</v>
      </c>
      <c r="F495" s="228" t="s">
        <v>14266</v>
      </c>
      <c r="G495" s="4" t="s">
        <v>14232</v>
      </c>
      <c r="H495" s="4" t="s">
        <v>14267</v>
      </c>
    </row>
    <row r="496" spans="1:8" ht="25.5">
      <c r="A496" s="631">
        <v>164</v>
      </c>
      <c r="B496" s="4" t="s">
        <v>14268</v>
      </c>
      <c r="C496" s="7" t="s">
        <v>373</v>
      </c>
      <c r="D496" s="7" t="s">
        <v>376</v>
      </c>
      <c r="E496" s="225">
        <v>0.04</v>
      </c>
      <c r="F496" s="228" t="s">
        <v>14269</v>
      </c>
      <c r="G496" s="4" t="s">
        <v>12957</v>
      </c>
      <c r="H496" s="4" t="s">
        <v>13044</v>
      </c>
    </row>
    <row r="497" spans="1:23" ht="38.25">
      <c r="A497" s="631">
        <v>165</v>
      </c>
      <c r="B497" s="4" t="s">
        <v>14270</v>
      </c>
      <c r="C497" s="7" t="s">
        <v>373</v>
      </c>
      <c r="D497" s="7" t="s">
        <v>376</v>
      </c>
      <c r="E497" s="225">
        <v>0.04</v>
      </c>
      <c r="F497" s="228" t="s">
        <v>14271</v>
      </c>
      <c r="G497" s="4" t="s">
        <v>14272</v>
      </c>
      <c r="H497" s="4" t="s">
        <v>13487</v>
      </c>
    </row>
    <row r="498" spans="1:23" s="240" customFormat="1" ht="38.25">
      <c r="A498" s="631">
        <v>166</v>
      </c>
      <c r="B498" s="4" t="s">
        <v>14273</v>
      </c>
      <c r="C498" s="7" t="s">
        <v>373</v>
      </c>
      <c r="D498" s="7" t="s">
        <v>376</v>
      </c>
      <c r="E498" s="225">
        <v>0.04</v>
      </c>
      <c r="F498" s="228" t="s">
        <v>14271</v>
      </c>
      <c r="G498" s="4" t="s">
        <v>14272</v>
      </c>
      <c r="H498" s="4" t="s">
        <v>14274</v>
      </c>
      <c r="I498" s="12"/>
      <c r="J498" s="12"/>
      <c r="K498" s="12"/>
      <c r="L498" s="12"/>
      <c r="M498" s="12"/>
      <c r="N498" s="12"/>
      <c r="O498" s="12"/>
      <c r="P498" s="12"/>
      <c r="Q498" s="12"/>
      <c r="R498" s="12"/>
      <c r="S498" s="12"/>
      <c r="T498" s="12"/>
      <c r="U498" s="12"/>
      <c r="V498" s="12"/>
      <c r="W498" s="12"/>
    </row>
    <row r="499" spans="1:23" s="38" customFormat="1" ht="38.25">
      <c r="A499" s="631">
        <v>167</v>
      </c>
      <c r="B499" s="4" t="s">
        <v>14275</v>
      </c>
      <c r="C499" s="7" t="s">
        <v>373</v>
      </c>
      <c r="D499" s="7" t="s">
        <v>376</v>
      </c>
      <c r="E499" s="225">
        <v>0.1</v>
      </c>
      <c r="F499" s="228" t="s">
        <v>14276</v>
      </c>
      <c r="G499" s="4" t="s">
        <v>14277</v>
      </c>
      <c r="H499" s="252" t="s">
        <v>13380</v>
      </c>
      <c r="I499" s="12"/>
      <c r="J499" s="12"/>
      <c r="K499" s="12"/>
      <c r="L499" s="12"/>
      <c r="M499" s="12"/>
      <c r="N499" s="12"/>
      <c r="O499" s="12"/>
      <c r="P499" s="12"/>
      <c r="Q499" s="12"/>
      <c r="R499" s="12"/>
      <c r="S499" s="12"/>
      <c r="T499" s="12"/>
      <c r="U499" s="12"/>
      <c r="V499" s="12"/>
      <c r="W499" s="12"/>
    </row>
    <row r="500" spans="1:23" s="38" customFormat="1" ht="38.25">
      <c r="A500" s="631">
        <v>168</v>
      </c>
      <c r="B500" s="4" t="s">
        <v>14278</v>
      </c>
      <c r="C500" s="7" t="s">
        <v>373</v>
      </c>
      <c r="D500" s="7" t="s">
        <v>376</v>
      </c>
      <c r="E500" s="225">
        <v>0.01</v>
      </c>
      <c r="F500" s="228" t="s">
        <v>14279</v>
      </c>
      <c r="G500" s="4" t="s">
        <v>14280</v>
      </c>
      <c r="H500" s="252" t="s">
        <v>13380</v>
      </c>
      <c r="I500" s="12"/>
      <c r="J500" s="12"/>
      <c r="K500" s="12"/>
      <c r="L500" s="12"/>
      <c r="M500" s="12"/>
      <c r="N500" s="12"/>
      <c r="O500" s="12"/>
      <c r="P500" s="12"/>
      <c r="Q500" s="12"/>
      <c r="R500" s="12"/>
      <c r="S500" s="12"/>
      <c r="T500" s="12"/>
      <c r="U500" s="12"/>
      <c r="V500" s="12"/>
      <c r="W500" s="12"/>
    </row>
    <row r="501" spans="1:23" s="38" customFormat="1" ht="38.25">
      <c r="A501" s="631">
        <v>169</v>
      </c>
      <c r="B501" s="4" t="s">
        <v>14281</v>
      </c>
      <c r="C501" s="7" t="s">
        <v>373</v>
      </c>
      <c r="D501" s="7" t="s">
        <v>376</v>
      </c>
      <c r="E501" s="225">
        <v>0.06</v>
      </c>
      <c r="F501" s="228" t="s">
        <v>14282</v>
      </c>
      <c r="G501" s="4" t="s">
        <v>14283</v>
      </c>
      <c r="H501" s="252" t="s">
        <v>13380</v>
      </c>
      <c r="I501" s="12"/>
      <c r="J501" s="12"/>
      <c r="K501" s="12"/>
      <c r="L501" s="12"/>
      <c r="M501" s="12"/>
      <c r="N501" s="12"/>
      <c r="O501" s="12"/>
      <c r="P501" s="12"/>
      <c r="Q501" s="12"/>
      <c r="R501" s="12"/>
      <c r="S501" s="12"/>
      <c r="T501" s="12"/>
      <c r="U501" s="12"/>
      <c r="V501" s="12"/>
      <c r="W501" s="12"/>
    </row>
    <row r="502" spans="1:23" s="38" customFormat="1" ht="38.25">
      <c r="A502" s="631">
        <v>170</v>
      </c>
      <c r="B502" s="247" t="s">
        <v>14284</v>
      </c>
      <c r="C502" s="246" t="s">
        <v>373</v>
      </c>
      <c r="D502" s="246" t="s">
        <v>376</v>
      </c>
      <c r="E502" s="626">
        <v>4.4999999999999998E-2</v>
      </c>
      <c r="F502" s="257" t="s">
        <v>14285</v>
      </c>
      <c r="G502" s="247" t="s">
        <v>14286</v>
      </c>
      <c r="H502" s="259" t="s">
        <v>14287</v>
      </c>
      <c r="I502" s="12"/>
      <c r="J502" s="12"/>
      <c r="K502" s="12"/>
      <c r="L502" s="12"/>
      <c r="M502" s="12"/>
      <c r="N502" s="12"/>
      <c r="O502" s="12"/>
      <c r="P502" s="12"/>
      <c r="Q502" s="12"/>
      <c r="R502" s="12"/>
      <c r="S502" s="12"/>
      <c r="T502" s="12"/>
      <c r="U502" s="12"/>
      <c r="V502" s="12"/>
      <c r="W502" s="12"/>
    </row>
    <row r="503" spans="1:23" s="38" customFormat="1" ht="38.25">
      <c r="A503" s="631">
        <v>171</v>
      </c>
      <c r="B503" s="247" t="s">
        <v>14288</v>
      </c>
      <c r="C503" s="246" t="s">
        <v>373</v>
      </c>
      <c r="D503" s="246" t="s">
        <v>376</v>
      </c>
      <c r="E503" s="260">
        <v>0.01</v>
      </c>
      <c r="F503" s="257" t="s">
        <v>14289</v>
      </c>
      <c r="G503" s="247" t="s">
        <v>14290</v>
      </c>
      <c r="H503" s="259" t="s">
        <v>14287</v>
      </c>
      <c r="I503" s="12"/>
      <c r="J503" s="12"/>
      <c r="K503" s="12"/>
      <c r="L503" s="12"/>
      <c r="M503" s="12"/>
      <c r="N503" s="12"/>
      <c r="O503" s="12"/>
      <c r="P503" s="12"/>
      <c r="Q503" s="12"/>
      <c r="R503" s="12"/>
      <c r="S503" s="12"/>
      <c r="T503" s="12"/>
      <c r="U503" s="12"/>
      <c r="V503" s="12"/>
      <c r="W503" s="12"/>
    </row>
    <row r="504" spans="1:23" s="241" customFormat="1" ht="38.25">
      <c r="A504" s="631">
        <v>172</v>
      </c>
      <c r="B504" s="4" t="s">
        <v>14291</v>
      </c>
      <c r="C504" s="7" t="s">
        <v>373</v>
      </c>
      <c r="D504" s="7" t="s">
        <v>376</v>
      </c>
      <c r="E504" s="225">
        <v>0.03</v>
      </c>
      <c r="F504" s="228" t="s">
        <v>14292</v>
      </c>
      <c r="G504" s="4" t="s">
        <v>13027</v>
      </c>
      <c r="H504" s="4" t="s">
        <v>13892</v>
      </c>
      <c r="I504" s="12"/>
      <c r="J504" s="12"/>
      <c r="K504" s="12"/>
      <c r="L504" s="12"/>
      <c r="M504" s="12"/>
      <c r="N504" s="12"/>
      <c r="O504" s="12"/>
      <c r="P504" s="12"/>
      <c r="Q504" s="12"/>
      <c r="R504" s="12"/>
      <c r="S504" s="12"/>
      <c r="T504" s="12"/>
      <c r="U504" s="12"/>
      <c r="V504" s="12"/>
      <c r="W504" s="12"/>
    </row>
    <row r="505" spans="1:23" ht="38.25">
      <c r="A505" s="631">
        <v>173</v>
      </c>
      <c r="B505" s="4" t="s">
        <v>14293</v>
      </c>
      <c r="C505" s="7" t="s">
        <v>373</v>
      </c>
      <c r="D505" s="7" t="s">
        <v>376</v>
      </c>
      <c r="E505" s="225">
        <v>0.02</v>
      </c>
      <c r="F505" s="228" t="s">
        <v>14294</v>
      </c>
      <c r="G505" s="4" t="s">
        <v>12938</v>
      </c>
      <c r="H505" s="4" t="s">
        <v>13044</v>
      </c>
    </row>
    <row r="506" spans="1:23" ht="38.25">
      <c r="A506" s="631">
        <v>174</v>
      </c>
      <c r="B506" s="4" t="s">
        <v>14295</v>
      </c>
      <c r="C506" s="7" t="s">
        <v>373</v>
      </c>
      <c r="D506" s="7" t="s">
        <v>376</v>
      </c>
      <c r="E506" s="225">
        <v>0.02</v>
      </c>
      <c r="F506" s="228" t="s">
        <v>14296</v>
      </c>
      <c r="G506" s="4" t="s">
        <v>14236</v>
      </c>
      <c r="H506" s="4" t="s">
        <v>13127</v>
      </c>
    </row>
    <row r="507" spans="1:23" ht="38.25">
      <c r="A507" s="631">
        <v>175</v>
      </c>
      <c r="B507" s="4" t="s">
        <v>14297</v>
      </c>
      <c r="C507" s="7" t="s">
        <v>373</v>
      </c>
      <c r="D507" s="7" t="s">
        <v>376</v>
      </c>
      <c r="E507" s="225">
        <v>0.02</v>
      </c>
      <c r="F507" s="228" t="s">
        <v>14298</v>
      </c>
      <c r="G507" s="4" t="s">
        <v>13640</v>
      </c>
      <c r="H507" s="4" t="s">
        <v>13044</v>
      </c>
    </row>
    <row r="508" spans="1:23" ht="38.25">
      <c r="A508" s="631">
        <v>176</v>
      </c>
      <c r="B508" s="4" t="s">
        <v>14299</v>
      </c>
      <c r="C508" s="7" t="s">
        <v>373</v>
      </c>
      <c r="D508" s="7" t="s">
        <v>376</v>
      </c>
      <c r="E508" s="225">
        <v>0.05</v>
      </c>
      <c r="F508" s="228" t="s">
        <v>14300</v>
      </c>
      <c r="G508" s="4" t="s">
        <v>13318</v>
      </c>
      <c r="H508" s="4" t="s">
        <v>14301</v>
      </c>
    </row>
    <row r="509" spans="1:23" ht="38.25">
      <c r="A509" s="631">
        <v>177</v>
      </c>
      <c r="B509" s="4" t="s">
        <v>14302</v>
      </c>
      <c r="C509" s="7" t="s">
        <v>373</v>
      </c>
      <c r="D509" s="7" t="s">
        <v>376</v>
      </c>
      <c r="E509" s="225">
        <v>0.4</v>
      </c>
      <c r="F509" s="228" t="s">
        <v>14303</v>
      </c>
      <c r="G509" s="4" t="s">
        <v>13391</v>
      </c>
      <c r="H509" s="252" t="s">
        <v>14195</v>
      </c>
    </row>
    <row r="510" spans="1:23" ht="38.25">
      <c r="A510" s="631">
        <v>178</v>
      </c>
      <c r="B510" s="4" t="s">
        <v>14304</v>
      </c>
      <c r="C510" s="7" t="s">
        <v>373</v>
      </c>
      <c r="D510" s="7" t="s">
        <v>376</v>
      </c>
      <c r="E510" s="225">
        <v>0.03</v>
      </c>
      <c r="F510" s="228" t="s">
        <v>14305</v>
      </c>
      <c r="G510" s="4" t="s">
        <v>13613</v>
      </c>
      <c r="H510" s="4" t="s">
        <v>13459</v>
      </c>
    </row>
    <row r="511" spans="1:23" ht="63.75">
      <c r="A511" s="631">
        <v>179</v>
      </c>
      <c r="B511" s="4" t="s">
        <v>14306</v>
      </c>
      <c r="C511" s="7" t="s">
        <v>373</v>
      </c>
      <c r="D511" s="7" t="s">
        <v>376</v>
      </c>
      <c r="E511" s="225">
        <v>0.02</v>
      </c>
      <c r="F511" s="228" t="s">
        <v>14307</v>
      </c>
      <c r="G511" s="4" t="s">
        <v>14308</v>
      </c>
      <c r="H511" s="4" t="s">
        <v>13484</v>
      </c>
    </row>
    <row r="512" spans="1:23" ht="51">
      <c r="A512" s="631">
        <v>180</v>
      </c>
      <c r="B512" s="4" t="s">
        <v>14309</v>
      </c>
      <c r="C512" s="7" t="s">
        <v>373</v>
      </c>
      <c r="D512" s="7" t="s">
        <v>376</v>
      </c>
      <c r="E512" s="225">
        <v>0.02</v>
      </c>
      <c r="F512" s="228" t="s">
        <v>14310</v>
      </c>
      <c r="G512" s="4" t="s">
        <v>12945</v>
      </c>
      <c r="H512" s="4" t="s">
        <v>14311</v>
      </c>
    </row>
    <row r="513" spans="1:8" ht="38.25">
      <c r="A513" s="631">
        <v>181</v>
      </c>
      <c r="B513" s="247" t="s">
        <v>14312</v>
      </c>
      <c r="C513" s="246" t="s">
        <v>373</v>
      </c>
      <c r="D513" s="246" t="s">
        <v>376</v>
      </c>
      <c r="E513" s="260">
        <v>0.04</v>
      </c>
      <c r="F513" s="257" t="s">
        <v>14313</v>
      </c>
      <c r="G513" s="247" t="s">
        <v>14314</v>
      </c>
      <c r="H513" s="247" t="s">
        <v>14198</v>
      </c>
    </row>
    <row r="514" spans="1:8" ht="38.25">
      <c r="A514" s="631">
        <v>182</v>
      </c>
      <c r="B514" s="4" t="s">
        <v>14315</v>
      </c>
      <c r="C514" s="7" t="s">
        <v>373</v>
      </c>
      <c r="D514" s="7" t="s">
        <v>376</v>
      </c>
      <c r="E514" s="225">
        <v>0.01</v>
      </c>
      <c r="F514" s="228" t="s">
        <v>14316</v>
      </c>
      <c r="G514" s="4" t="s">
        <v>14317</v>
      </c>
      <c r="H514" s="4" t="s">
        <v>14318</v>
      </c>
    </row>
    <row r="515" spans="1:8" ht="51">
      <c r="A515" s="631">
        <v>183</v>
      </c>
      <c r="B515" s="4" t="s">
        <v>14319</v>
      </c>
      <c r="C515" s="7" t="s">
        <v>373</v>
      </c>
      <c r="D515" s="7" t="s">
        <v>376</v>
      </c>
      <c r="E515" s="225">
        <v>0.02</v>
      </c>
      <c r="F515" s="228" t="s">
        <v>14320</v>
      </c>
      <c r="G515" s="4" t="s">
        <v>14321</v>
      </c>
      <c r="H515" s="4" t="s">
        <v>14322</v>
      </c>
    </row>
    <row r="516" spans="1:8" ht="38.25">
      <c r="A516" s="631">
        <v>184</v>
      </c>
      <c r="B516" s="4" t="s">
        <v>14323</v>
      </c>
      <c r="C516" s="7" t="s">
        <v>373</v>
      </c>
      <c r="D516" s="7" t="s">
        <v>376</v>
      </c>
      <c r="E516" s="225">
        <v>0.04</v>
      </c>
      <c r="F516" s="228" t="s">
        <v>14324</v>
      </c>
      <c r="G516" s="4" t="s">
        <v>7756</v>
      </c>
      <c r="H516" s="4" t="s">
        <v>13477</v>
      </c>
    </row>
    <row r="517" spans="1:8" ht="38.25">
      <c r="A517" s="631">
        <v>185</v>
      </c>
      <c r="B517" s="4" t="s">
        <v>14325</v>
      </c>
      <c r="C517" s="7" t="s">
        <v>373</v>
      </c>
      <c r="D517" s="7" t="s">
        <v>376</v>
      </c>
      <c r="E517" s="225">
        <v>0.02</v>
      </c>
      <c r="F517" s="228" t="s">
        <v>14326</v>
      </c>
      <c r="G517" s="4" t="s">
        <v>14236</v>
      </c>
      <c r="H517" s="4" t="s">
        <v>14233</v>
      </c>
    </row>
    <row r="518" spans="1:8" ht="38.25">
      <c r="A518" s="631">
        <v>186</v>
      </c>
      <c r="B518" s="4" t="s">
        <v>14327</v>
      </c>
      <c r="C518" s="7" t="s">
        <v>373</v>
      </c>
      <c r="D518" s="7" t="s">
        <v>376</v>
      </c>
      <c r="E518" s="225">
        <v>0.02</v>
      </c>
      <c r="F518" s="228" t="s">
        <v>14328</v>
      </c>
      <c r="G518" s="4" t="s">
        <v>14329</v>
      </c>
      <c r="H518" s="4" t="s">
        <v>14330</v>
      </c>
    </row>
    <row r="519" spans="1:8" ht="38.25">
      <c r="A519" s="631">
        <v>187</v>
      </c>
      <c r="B519" s="4" t="s">
        <v>14331</v>
      </c>
      <c r="C519" s="7" t="s">
        <v>373</v>
      </c>
      <c r="D519" s="7" t="s">
        <v>376</v>
      </c>
      <c r="E519" s="225">
        <v>0.01</v>
      </c>
      <c r="F519" s="228" t="s">
        <v>14332</v>
      </c>
      <c r="G519" s="4" t="s">
        <v>14333</v>
      </c>
      <c r="H519" s="4" t="s">
        <v>14334</v>
      </c>
    </row>
    <row r="520" spans="1:8" ht="38.25">
      <c r="A520" s="631">
        <v>188</v>
      </c>
      <c r="B520" s="4" t="s">
        <v>14335</v>
      </c>
      <c r="C520" s="7" t="s">
        <v>373</v>
      </c>
      <c r="D520" s="7" t="s">
        <v>376</v>
      </c>
      <c r="E520" s="225">
        <v>0.01</v>
      </c>
      <c r="F520" s="228" t="s">
        <v>14336</v>
      </c>
      <c r="G520" s="4" t="s">
        <v>14333</v>
      </c>
      <c r="H520" s="4" t="s">
        <v>14337</v>
      </c>
    </row>
    <row r="521" spans="1:8" ht="38.25">
      <c r="A521" s="631">
        <v>189</v>
      </c>
      <c r="B521" s="4" t="s">
        <v>14338</v>
      </c>
      <c r="C521" s="7" t="s">
        <v>373</v>
      </c>
      <c r="D521" s="7" t="s">
        <v>376</v>
      </c>
      <c r="E521" s="225">
        <v>0.01</v>
      </c>
      <c r="F521" s="228" t="s">
        <v>14339</v>
      </c>
      <c r="G521" s="4" t="s">
        <v>14333</v>
      </c>
      <c r="H521" s="4" t="s">
        <v>14340</v>
      </c>
    </row>
    <row r="522" spans="1:8" ht="38.25">
      <c r="A522" s="631">
        <v>190</v>
      </c>
      <c r="B522" s="4" t="s">
        <v>14341</v>
      </c>
      <c r="C522" s="7" t="s">
        <v>373</v>
      </c>
      <c r="D522" s="7" t="s">
        <v>376</v>
      </c>
      <c r="E522" s="225">
        <v>0.01</v>
      </c>
      <c r="F522" s="228" t="s">
        <v>14342</v>
      </c>
      <c r="G522" s="4" t="s">
        <v>13490</v>
      </c>
      <c r="H522" s="4" t="s">
        <v>14343</v>
      </c>
    </row>
    <row r="523" spans="1:8" ht="38.25">
      <c r="A523" s="631">
        <v>191</v>
      </c>
      <c r="B523" s="4" t="s">
        <v>14344</v>
      </c>
      <c r="C523" s="7" t="s">
        <v>373</v>
      </c>
      <c r="D523" s="7" t="s">
        <v>376</v>
      </c>
      <c r="E523" s="225">
        <v>0.02</v>
      </c>
      <c r="F523" s="228" t="s">
        <v>14345</v>
      </c>
      <c r="G523" s="4" t="s">
        <v>14346</v>
      </c>
      <c r="H523" s="4" t="s">
        <v>14347</v>
      </c>
    </row>
    <row r="524" spans="1:8" ht="38.25">
      <c r="A524" s="631">
        <v>192</v>
      </c>
      <c r="B524" s="247" t="s">
        <v>14348</v>
      </c>
      <c r="C524" s="246" t="s">
        <v>373</v>
      </c>
      <c r="D524" s="246" t="s">
        <v>376</v>
      </c>
      <c r="E524" s="260">
        <v>5</v>
      </c>
      <c r="F524" s="257" t="s">
        <v>14349</v>
      </c>
      <c r="G524" s="247" t="s">
        <v>13055</v>
      </c>
      <c r="H524" s="247" t="s">
        <v>14350</v>
      </c>
    </row>
    <row r="525" spans="1:8" ht="38.25">
      <c r="A525" s="631">
        <v>193</v>
      </c>
      <c r="B525" s="4" t="s">
        <v>14351</v>
      </c>
      <c r="C525" s="7" t="s">
        <v>373</v>
      </c>
      <c r="D525" s="7" t="s">
        <v>376</v>
      </c>
      <c r="E525" s="225">
        <v>0.01</v>
      </c>
      <c r="F525" s="228" t="s">
        <v>14352</v>
      </c>
      <c r="G525" s="4" t="s">
        <v>12931</v>
      </c>
      <c r="H525" s="4" t="s">
        <v>14353</v>
      </c>
    </row>
    <row r="526" spans="1:8" ht="38.25">
      <c r="A526" s="631">
        <v>194</v>
      </c>
      <c r="B526" s="4" t="s">
        <v>14354</v>
      </c>
      <c r="C526" s="7" t="s">
        <v>373</v>
      </c>
      <c r="D526" s="7" t="s">
        <v>376</v>
      </c>
      <c r="E526" s="225">
        <v>0.04</v>
      </c>
      <c r="F526" s="228" t="s">
        <v>14355</v>
      </c>
      <c r="G526" s="4" t="s">
        <v>12945</v>
      </c>
      <c r="H526" s="4" t="s">
        <v>14347</v>
      </c>
    </row>
    <row r="527" spans="1:8" ht="25.5">
      <c r="A527" s="631">
        <v>195</v>
      </c>
      <c r="B527" s="4" t="s">
        <v>14354</v>
      </c>
      <c r="C527" s="7" t="s">
        <v>373</v>
      </c>
      <c r="D527" s="7" t="s">
        <v>376</v>
      </c>
      <c r="E527" s="225">
        <v>0.02</v>
      </c>
      <c r="F527" s="228" t="s">
        <v>14356</v>
      </c>
      <c r="G527" s="4" t="s">
        <v>14186</v>
      </c>
      <c r="H527" s="4" t="s">
        <v>13044</v>
      </c>
    </row>
    <row r="528" spans="1:8" ht="38.25">
      <c r="A528" s="631">
        <v>196</v>
      </c>
      <c r="B528" s="4" t="s">
        <v>14354</v>
      </c>
      <c r="C528" s="7" t="s">
        <v>373</v>
      </c>
      <c r="D528" s="7" t="s">
        <v>376</v>
      </c>
      <c r="E528" s="225">
        <v>0.01</v>
      </c>
      <c r="F528" s="228" t="s">
        <v>14357</v>
      </c>
      <c r="G528" s="4" t="s">
        <v>13391</v>
      </c>
      <c r="H528" s="4" t="s">
        <v>14189</v>
      </c>
    </row>
    <row r="529" spans="1:8" ht="38.25">
      <c r="A529" s="631">
        <v>197</v>
      </c>
      <c r="B529" s="4" t="s">
        <v>14358</v>
      </c>
      <c r="C529" s="7" t="s">
        <v>373</v>
      </c>
      <c r="D529" s="7" t="s">
        <v>376</v>
      </c>
      <c r="E529" s="225">
        <v>0.01</v>
      </c>
      <c r="F529" s="228" t="s">
        <v>14359</v>
      </c>
      <c r="G529" s="4" t="s">
        <v>14360</v>
      </c>
      <c r="H529" s="4" t="s">
        <v>14244</v>
      </c>
    </row>
    <row r="530" spans="1:8" ht="38.25">
      <c r="A530" s="631">
        <v>198</v>
      </c>
      <c r="B530" s="4" t="s">
        <v>14361</v>
      </c>
      <c r="C530" s="7" t="s">
        <v>373</v>
      </c>
      <c r="D530" s="7" t="s">
        <v>376</v>
      </c>
      <c r="E530" s="225">
        <v>0.01</v>
      </c>
      <c r="F530" s="228" t="s">
        <v>14362</v>
      </c>
      <c r="G530" s="4" t="s">
        <v>13577</v>
      </c>
      <c r="H530" s="4" t="s">
        <v>13892</v>
      </c>
    </row>
    <row r="531" spans="1:8" ht="38.25">
      <c r="A531" s="631">
        <v>199</v>
      </c>
      <c r="B531" s="4" t="s">
        <v>14363</v>
      </c>
      <c r="C531" s="7" t="s">
        <v>373</v>
      </c>
      <c r="D531" s="7" t="s">
        <v>376</v>
      </c>
      <c r="E531" s="225">
        <v>0.01</v>
      </c>
      <c r="F531" s="228" t="s">
        <v>14364</v>
      </c>
      <c r="G531" s="4" t="s">
        <v>13577</v>
      </c>
      <c r="H531" s="4" t="s">
        <v>14365</v>
      </c>
    </row>
    <row r="532" spans="1:8" ht="51">
      <c r="A532" s="631">
        <v>200</v>
      </c>
      <c r="B532" s="4" t="s">
        <v>14366</v>
      </c>
      <c r="C532" s="7" t="s">
        <v>373</v>
      </c>
      <c r="D532" s="7" t="s">
        <v>376</v>
      </c>
      <c r="E532" s="225">
        <v>0.01</v>
      </c>
      <c r="F532" s="228" t="s">
        <v>14367</v>
      </c>
      <c r="G532" s="4" t="s">
        <v>13391</v>
      </c>
      <c r="H532" s="4" t="s">
        <v>14368</v>
      </c>
    </row>
    <row r="533" spans="1:8" ht="38.25">
      <c r="A533" s="631">
        <v>201</v>
      </c>
      <c r="B533" s="4" t="s">
        <v>14369</v>
      </c>
      <c r="C533" s="7" t="s">
        <v>373</v>
      </c>
      <c r="D533" s="7" t="s">
        <v>376</v>
      </c>
      <c r="E533" s="225">
        <v>0.01</v>
      </c>
      <c r="F533" s="228" t="s">
        <v>14370</v>
      </c>
      <c r="G533" s="4" t="s">
        <v>13577</v>
      </c>
      <c r="H533" s="4" t="s">
        <v>13459</v>
      </c>
    </row>
    <row r="534" spans="1:8" ht="38.25">
      <c r="A534" s="631">
        <v>202</v>
      </c>
      <c r="B534" s="4" t="s">
        <v>14371</v>
      </c>
      <c r="C534" s="7" t="s">
        <v>373</v>
      </c>
      <c r="D534" s="7" t="s">
        <v>376</v>
      </c>
      <c r="E534" s="225">
        <v>0.03</v>
      </c>
      <c r="F534" s="228" t="s">
        <v>14372</v>
      </c>
      <c r="G534" s="4" t="s">
        <v>14373</v>
      </c>
      <c r="H534" s="4" t="s">
        <v>14374</v>
      </c>
    </row>
    <row r="535" spans="1:8" ht="38.25">
      <c r="A535" s="631">
        <v>203</v>
      </c>
      <c r="B535" s="4" t="s">
        <v>14375</v>
      </c>
      <c r="C535" s="7" t="s">
        <v>373</v>
      </c>
      <c r="D535" s="7" t="s">
        <v>376</v>
      </c>
      <c r="E535" s="225">
        <v>0.02</v>
      </c>
      <c r="F535" s="228" t="s">
        <v>14376</v>
      </c>
      <c r="G535" s="4" t="s">
        <v>12945</v>
      </c>
      <c r="H535" s="4" t="s">
        <v>14377</v>
      </c>
    </row>
    <row r="536" spans="1:8" ht="38.25">
      <c r="A536" s="631">
        <v>204</v>
      </c>
      <c r="B536" s="4" t="s">
        <v>14378</v>
      </c>
      <c r="C536" s="7" t="s">
        <v>373</v>
      </c>
      <c r="D536" s="7" t="s">
        <v>376</v>
      </c>
      <c r="E536" s="225">
        <v>0.03</v>
      </c>
      <c r="F536" s="228" t="s">
        <v>14379</v>
      </c>
      <c r="G536" s="4" t="s">
        <v>14380</v>
      </c>
      <c r="H536" s="4" t="s">
        <v>14233</v>
      </c>
    </row>
    <row r="537" spans="1:8" ht="38.25">
      <c r="A537" s="631">
        <v>205</v>
      </c>
      <c r="B537" s="4" t="s">
        <v>14381</v>
      </c>
      <c r="C537" s="7" t="s">
        <v>373</v>
      </c>
      <c r="D537" s="7" t="s">
        <v>376</v>
      </c>
      <c r="E537" s="225">
        <v>0.02</v>
      </c>
      <c r="F537" s="228" t="s">
        <v>14382</v>
      </c>
      <c r="G537" s="4" t="s">
        <v>14383</v>
      </c>
      <c r="H537" s="4" t="s">
        <v>13127</v>
      </c>
    </row>
    <row r="538" spans="1:8" ht="51">
      <c r="A538" s="631">
        <v>206</v>
      </c>
      <c r="B538" s="4" t="s">
        <v>14384</v>
      </c>
      <c r="C538" s="7" t="s">
        <v>373</v>
      </c>
      <c r="D538" s="7" t="s">
        <v>376</v>
      </c>
      <c r="E538" s="225">
        <v>0.01</v>
      </c>
      <c r="F538" s="228" t="s">
        <v>14385</v>
      </c>
      <c r="G538" s="4" t="s">
        <v>14386</v>
      </c>
      <c r="H538" s="252" t="s">
        <v>14387</v>
      </c>
    </row>
    <row r="539" spans="1:8" ht="38.25">
      <c r="A539" s="631">
        <v>207</v>
      </c>
      <c r="B539" s="4" t="s">
        <v>14388</v>
      </c>
      <c r="C539" s="7" t="s">
        <v>373</v>
      </c>
      <c r="D539" s="7" t="s">
        <v>376</v>
      </c>
      <c r="E539" s="225">
        <v>0.02</v>
      </c>
      <c r="F539" s="228" t="s">
        <v>14389</v>
      </c>
      <c r="G539" s="4" t="s">
        <v>14390</v>
      </c>
      <c r="H539" s="252" t="s">
        <v>13232</v>
      </c>
    </row>
    <row r="540" spans="1:8" ht="38.25">
      <c r="A540" s="631">
        <v>208</v>
      </c>
      <c r="B540" s="4" t="s">
        <v>14391</v>
      </c>
      <c r="C540" s="7" t="s">
        <v>373</v>
      </c>
      <c r="D540" s="7" t="s">
        <v>376</v>
      </c>
      <c r="E540" s="225">
        <v>0.01</v>
      </c>
      <c r="F540" s="228" t="s">
        <v>14392</v>
      </c>
      <c r="G540" s="4" t="s">
        <v>13391</v>
      </c>
      <c r="H540" s="4" t="s">
        <v>14393</v>
      </c>
    </row>
    <row r="541" spans="1:8" ht="51">
      <c r="A541" s="631">
        <v>209</v>
      </c>
      <c r="B541" s="4" t="s">
        <v>14394</v>
      </c>
      <c r="C541" s="7" t="s">
        <v>373</v>
      </c>
      <c r="D541" s="7" t="s">
        <v>376</v>
      </c>
      <c r="E541" s="225">
        <v>0.03</v>
      </c>
      <c r="F541" s="228" t="s">
        <v>14395</v>
      </c>
      <c r="G541" s="4" t="s">
        <v>14396</v>
      </c>
      <c r="H541" s="4" t="s">
        <v>14377</v>
      </c>
    </row>
    <row r="542" spans="1:8" ht="38.25">
      <c r="A542" s="631">
        <v>210</v>
      </c>
      <c r="B542" s="4" t="s">
        <v>14397</v>
      </c>
      <c r="C542" s="7" t="s">
        <v>373</v>
      </c>
      <c r="D542" s="7" t="s">
        <v>376</v>
      </c>
      <c r="E542" s="225">
        <v>0.02</v>
      </c>
      <c r="F542" s="228" t="s">
        <v>14398</v>
      </c>
      <c r="G542" s="4" t="s">
        <v>13290</v>
      </c>
      <c r="H542" s="4" t="s">
        <v>13484</v>
      </c>
    </row>
    <row r="543" spans="1:8" ht="38.25">
      <c r="A543" s="631">
        <v>211</v>
      </c>
      <c r="B543" s="4" t="s">
        <v>14394</v>
      </c>
      <c r="C543" s="7" t="s">
        <v>373</v>
      </c>
      <c r="D543" s="7" t="s">
        <v>376</v>
      </c>
      <c r="E543" s="225">
        <v>0.02</v>
      </c>
      <c r="F543" s="228" t="s">
        <v>14399</v>
      </c>
      <c r="G543" s="4" t="s">
        <v>14400</v>
      </c>
      <c r="H543" s="4" t="s">
        <v>14401</v>
      </c>
    </row>
    <row r="544" spans="1:8" ht="38.25">
      <c r="A544" s="631">
        <v>212</v>
      </c>
      <c r="B544" s="4" t="s">
        <v>14394</v>
      </c>
      <c r="C544" s="7" t="s">
        <v>373</v>
      </c>
      <c r="D544" s="7" t="s">
        <v>376</v>
      </c>
      <c r="E544" s="225">
        <v>0.05</v>
      </c>
      <c r="F544" s="228" t="s">
        <v>14402</v>
      </c>
      <c r="G544" s="4" t="s">
        <v>12945</v>
      </c>
      <c r="H544" s="4" t="s">
        <v>14403</v>
      </c>
    </row>
    <row r="545" spans="1:8" ht="38.25">
      <c r="A545" s="631">
        <v>213</v>
      </c>
      <c r="B545" s="4" t="s">
        <v>14394</v>
      </c>
      <c r="C545" s="7" t="s">
        <v>373</v>
      </c>
      <c r="D545" s="7" t="s">
        <v>376</v>
      </c>
      <c r="E545" s="225">
        <v>0.02</v>
      </c>
      <c r="F545" s="228" t="s">
        <v>14404</v>
      </c>
      <c r="G545" s="4" t="s">
        <v>14405</v>
      </c>
      <c r="H545" s="4" t="s">
        <v>14365</v>
      </c>
    </row>
    <row r="546" spans="1:8" ht="38.25">
      <c r="A546" s="631">
        <v>214</v>
      </c>
      <c r="B546" s="4" t="s">
        <v>14406</v>
      </c>
      <c r="C546" s="7" t="s">
        <v>373</v>
      </c>
      <c r="D546" s="7" t="s">
        <v>376</v>
      </c>
      <c r="E546" s="225">
        <v>0.06</v>
      </c>
      <c r="F546" s="228" t="s">
        <v>14407</v>
      </c>
      <c r="G546" s="4" t="s">
        <v>13490</v>
      </c>
      <c r="H546" s="4" t="s">
        <v>14408</v>
      </c>
    </row>
    <row r="547" spans="1:8" ht="38.25">
      <c r="A547" s="631">
        <v>215</v>
      </c>
      <c r="B547" s="4" t="s">
        <v>14409</v>
      </c>
      <c r="C547" s="7" t="s">
        <v>373</v>
      </c>
      <c r="D547" s="7" t="s">
        <v>376</v>
      </c>
      <c r="E547" s="225">
        <v>0.04</v>
      </c>
      <c r="F547" s="228" t="s">
        <v>14410</v>
      </c>
      <c r="G547" s="4" t="s">
        <v>14383</v>
      </c>
      <c r="H547" s="4" t="s">
        <v>14411</v>
      </c>
    </row>
    <row r="548" spans="1:8" ht="63.75">
      <c r="A548" s="631">
        <v>216</v>
      </c>
      <c r="B548" s="4" t="s">
        <v>22534</v>
      </c>
      <c r="C548" s="7" t="s">
        <v>373</v>
      </c>
      <c r="D548" s="7" t="s">
        <v>376</v>
      </c>
      <c r="E548" s="225">
        <v>0.03</v>
      </c>
      <c r="F548" s="228" t="s">
        <v>14412</v>
      </c>
      <c r="G548" s="4" t="s">
        <v>14413</v>
      </c>
      <c r="H548" s="4" t="s">
        <v>22535</v>
      </c>
    </row>
    <row r="549" spans="1:8" ht="51">
      <c r="A549" s="631">
        <v>217</v>
      </c>
      <c r="B549" s="4" t="s">
        <v>14414</v>
      </c>
      <c r="C549" s="7" t="s">
        <v>373</v>
      </c>
      <c r="D549" s="7" t="s">
        <v>376</v>
      </c>
      <c r="E549" s="225">
        <v>2.7</v>
      </c>
      <c r="F549" s="228" t="s">
        <v>14415</v>
      </c>
      <c r="G549" s="4" t="s">
        <v>13069</v>
      </c>
      <c r="H549" s="4" t="s">
        <v>14416</v>
      </c>
    </row>
    <row r="550" spans="1:8" ht="38.25">
      <c r="A550" s="631">
        <v>218</v>
      </c>
      <c r="B550" s="4" t="s">
        <v>14417</v>
      </c>
      <c r="C550" s="7" t="s">
        <v>373</v>
      </c>
      <c r="D550" s="7" t="s">
        <v>376</v>
      </c>
      <c r="E550" s="225">
        <v>0.5</v>
      </c>
      <c r="F550" s="228" t="s">
        <v>14418</v>
      </c>
      <c r="G550" s="4" t="s">
        <v>12945</v>
      </c>
      <c r="H550" s="4" t="s">
        <v>14419</v>
      </c>
    </row>
    <row r="551" spans="1:8" ht="38.25">
      <c r="A551" s="631">
        <v>219</v>
      </c>
      <c r="B551" s="4" t="s">
        <v>14420</v>
      </c>
      <c r="C551" s="7" t="s">
        <v>373</v>
      </c>
      <c r="D551" s="7" t="s">
        <v>376</v>
      </c>
      <c r="E551" s="225">
        <v>1.2</v>
      </c>
      <c r="F551" s="228" t="s">
        <v>14421</v>
      </c>
      <c r="G551" s="4" t="s">
        <v>13290</v>
      </c>
      <c r="H551" s="4" t="s">
        <v>14422</v>
      </c>
    </row>
    <row r="552" spans="1:8" ht="51">
      <c r="A552" s="631">
        <v>220</v>
      </c>
      <c r="B552" s="4" t="s">
        <v>14423</v>
      </c>
      <c r="C552" s="7" t="s">
        <v>373</v>
      </c>
      <c r="D552" s="7" t="s">
        <v>376</v>
      </c>
      <c r="E552" s="225">
        <v>4.5999999999999996</v>
      </c>
      <c r="F552" s="228" t="s">
        <v>14424</v>
      </c>
      <c r="G552" s="4" t="s">
        <v>13490</v>
      </c>
      <c r="H552" s="4" t="s">
        <v>13081</v>
      </c>
    </row>
    <row r="553" spans="1:8" ht="51">
      <c r="A553" s="631">
        <v>221</v>
      </c>
      <c r="B553" s="4" t="s">
        <v>14425</v>
      </c>
      <c r="C553" s="7" t="s">
        <v>373</v>
      </c>
      <c r="D553" s="7" t="s">
        <v>376</v>
      </c>
      <c r="E553" s="225">
        <v>24</v>
      </c>
      <c r="F553" s="228" t="s">
        <v>14426</v>
      </c>
      <c r="G553" s="4" t="s">
        <v>13490</v>
      </c>
      <c r="H553" s="4" t="s">
        <v>14427</v>
      </c>
    </row>
    <row r="554" spans="1:8" ht="51">
      <c r="A554" s="631">
        <v>222</v>
      </c>
      <c r="B554" s="4" t="s">
        <v>14428</v>
      </c>
      <c r="C554" s="7" t="s">
        <v>373</v>
      </c>
      <c r="D554" s="7" t="s">
        <v>376</v>
      </c>
      <c r="E554" s="225">
        <v>1</v>
      </c>
      <c r="F554" s="228" t="s">
        <v>14429</v>
      </c>
      <c r="G554" s="4" t="s">
        <v>13458</v>
      </c>
      <c r="H554" s="4" t="s">
        <v>14430</v>
      </c>
    </row>
    <row r="555" spans="1:8" ht="89.25">
      <c r="A555" s="631">
        <v>223</v>
      </c>
      <c r="B555" s="4" t="s">
        <v>14431</v>
      </c>
      <c r="C555" s="7" t="s">
        <v>373</v>
      </c>
      <c r="D555" s="7" t="s">
        <v>376</v>
      </c>
      <c r="E555" s="225">
        <v>8.6</v>
      </c>
      <c r="F555" s="228" t="s">
        <v>14432</v>
      </c>
      <c r="G555" s="4" t="s">
        <v>13645</v>
      </c>
      <c r="H555" s="4" t="s">
        <v>14433</v>
      </c>
    </row>
    <row r="556" spans="1:8" ht="51">
      <c r="A556" s="631">
        <v>224</v>
      </c>
      <c r="B556" s="4" t="s">
        <v>14434</v>
      </c>
      <c r="C556" s="7" t="s">
        <v>373</v>
      </c>
      <c r="D556" s="7" t="s">
        <v>376</v>
      </c>
      <c r="E556" s="225">
        <v>3</v>
      </c>
      <c r="F556" s="228" t="s">
        <v>14435</v>
      </c>
      <c r="G556" s="4" t="s">
        <v>13458</v>
      </c>
      <c r="H556" s="4" t="s">
        <v>14436</v>
      </c>
    </row>
    <row r="557" spans="1:8" ht="38.25">
      <c r="A557" s="631">
        <v>225</v>
      </c>
      <c r="B557" s="4" t="s">
        <v>14437</v>
      </c>
      <c r="C557" s="7" t="s">
        <v>373</v>
      </c>
      <c r="D557" s="7" t="s">
        <v>376</v>
      </c>
      <c r="E557" s="225">
        <v>2</v>
      </c>
      <c r="F557" s="228" t="s">
        <v>14438</v>
      </c>
      <c r="G557" s="4" t="s">
        <v>13462</v>
      </c>
      <c r="H557" s="4" t="s">
        <v>13892</v>
      </c>
    </row>
    <row r="558" spans="1:8" ht="63.75">
      <c r="A558" s="631">
        <v>226</v>
      </c>
      <c r="B558" s="4" t="s">
        <v>14439</v>
      </c>
      <c r="C558" s="7" t="s">
        <v>373</v>
      </c>
      <c r="D558" s="7" t="s">
        <v>376</v>
      </c>
      <c r="E558" s="225">
        <v>5</v>
      </c>
      <c r="F558" s="228" t="s">
        <v>14440</v>
      </c>
      <c r="G558" s="4" t="s">
        <v>13458</v>
      </c>
      <c r="H558" s="4" t="s">
        <v>14441</v>
      </c>
    </row>
    <row r="559" spans="1:8" ht="38.25">
      <c r="A559" s="631">
        <v>227</v>
      </c>
      <c r="B559" s="4" t="s">
        <v>14442</v>
      </c>
      <c r="C559" s="7" t="s">
        <v>373</v>
      </c>
      <c r="D559" s="7" t="s">
        <v>376</v>
      </c>
      <c r="E559" s="225">
        <v>1.5</v>
      </c>
      <c r="F559" s="228" t="s">
        <v>14443</v>
      </c>
      <c r="G559" s="4" t="s">
        <v>14444</v>
      </c>
      <c r="H559" s="4" t="s">
        <v>14445</v>
      </c>
    </row>
    <row r="560" spans="1:8" ht="38.25">
      <c r="A560" s="631">
        <v>228</v>
      </c>
      <c r="B560" s="4" t="s">
        <v>14446</v>
      </c>
      <c r="C560" s="7" t="s">
        <v>373</v>
      </c>
      <c r="D560" s="7" t="s">
        <v>376</v>
      </c>
      <c r="E560" s="225">
        <v>1.5</v>
      </c>
      <c r="F560" s="228" t="s">
        <v>14447</v>
      </c>
      <c r="G560" s="4" t="s">
        <v>14448</v>
      </c>
      <c r="H560" s="4" t="s">
        <v>13459</v>
      </c>
    </row>
    <row r="561" spans="1:8" ht="51">
      <c r="A561" s="631">
        <v>229</v>
      </c>
      <c r="B561" s="4" t="s">
        <v>14449</v>
      </c>
      <c r="C561" s="7" t="s">
        <v>373</v>
      </c>
      <c r="D561" s="7" t="s">
        <v>376</v>
      </c>
      <c r="E561" s="225">
        <v>0.5</v>
      </c>
      <c r="F561" s="228" t="s">
        <v>14450</v>
      </c>
      <c r="G561" s="4" t="s">
        <v>13027</v>
      </c>
      <c r="H561" s="4" t="s">
        <v>14451</v>
      </c>
    </row>
    <row r="562" spans="1:8" ht="38.25">
      <c r="A562" s="631">
        <v>230</v>
      </c>
      <c r="B562" s="4" t="s">
        <v>14452</v>
      </c>
      <c r="C562" s="7" t="s">
        <v>373</v>
      </c>
      <c r="D562" s="7" t="s">
        <v>376</v>
      </c>
      <c r="E562" s="225">
        <v>0.5</v>
      </c>
      <c r="F562" s="228" t="s">
        <v>14453</v>
      </c>
      <c r="G562" s="4" t="s">
        <v>13027</v>
      </c>
      <c r="H562" s="4" t="s">
        <v>14454</v>
      </c>
    </row>
    <row r="563" spans="1:8" ht="38.25">
      <c r="A563" s="631">
        <v>231</v>
      </c>
      <c r="B563" s="4" t="s">
        <v>14455</v>
      </c>
      <c r="C563" s="7" t="s">
        <v>373</v>
      </c>
      <c r="D563" s="7" t="s">
        <v>376</v>
      </c>
      <c r="E563" s="225">
        <v>3</v>
      </c>
      <c r="F563" s="228" t="s">
        <v>14456</v>
      </c>
      <c r="G563" s="4" t="s">
        <v>14457</v>
      </c>
      <c r="H563" s="4" t="s">
        <v>13044</v>
      </c>
    </row>
    <row r="564" spans="1:8" ht="25.5">
      <c r="A564" s="631">
        <v>232</v>
      </c>
      <c r="B564" s="4" t="s">
        <v>14458</v>
      </c>
      <c r="C564" s="7" t="s">
        <v>373</v>
      </c>
      <c r="D564" s="7" t="s">
        <v>376</v>
      </c>
      <c r="E564" s="225">
        <v>0.5</v>
      </c>
      <c r="F564" s="228" t="s">
        <v>14459</v>
      </c>
      <c r="G564" s="4" t="s">
        <v>13674</v>
      </c>
      <c r="H564" s="4" t="s">
        <v>13044</v>
      </c>
    </row>
    <row r="565" spans="1:8" ht="38.25">
      <c r="A565" s="631">
        <v>233</v>
      </c>
      <c r="B565" s="4" t="s">
        <v>14460</v>
      </c>
      <c r="C565" s="7" t="s">
        <v>373</v>
      </c>
      <c r="D565" s="7" t="s">
        <v>376</v>
      </c>
      <c r="E565" s="225">
        <v>18</v>
      </c>
      <c r="F565" s="228" t="s">
        <v>14461</v>
      </c>
      <c r="G565" s="4" t="s">
        <v>13166</v>
      </c>
      <c r="H565" s="4" t="s">
        <v>14462</v>
      </c>
    </row>
    <row r="566" spans="1:8" ht="38.25">
      <c r="A566" s="631">
        <v>234</v>
      </c>
      <c r="B566" s="4" t="s">
        <v>14463</v>
      </c>
      <c r="C566" s="7" t="s">
        <v>373</v>
      </c>
      <c r="D566" s="7" t="s">
        <v>376</v>
      </c>
      <c r="E566" s="225">
        <v>10</v>
      </c>
      <c r="F566" s="228" t="s">
        <v>14464</v>
      </c>
      <c r="G566" s="4" t="s">
        <v>13706</v>
      </c>
      <c r="H566" s="4" t="s">
        <v>14462</v>
      </c>
    </row>
    <row r="567" spans="1:8" ht="89.25">
      <c r="A567" s="631">
        <v>235</v>
      </c>
      <c r="B567" s="4" t="s">
        <v>14465</v>
      </c>
      <c r="C567" s="7" t="s">
        <v>373</v>
      </c>
      <c r="D567" s="7" t="s">
        <v>376</v>
      </c>
      <c r="E567" s="225">
        <v>18</v>
      </c>
      <c r="F567" s="228" t="s">
        <v>14466</v>
      </c>
      <c r="G567" s="4" t="s">
        <v>14467</v>
      </c>
      <c r="H567" s="4" t="s">
        <v>14468</v>
      </c>
    </row>
    <row r="568" spans="1:8" ht="89.25">
      <c r="A568" s="631">
        <v>236</v>
      </c>
      <c r="B568" s="4" t="s">
        <v>14469</v>
      </c>
      <c r="C568" s="7" t="s">
        <v>373</v>
      </c>
      <c r="D568" s="7" t="s">
        <v>376</v>
      </c>
      <c r="E568" s="225">
        <v>2.7</v>
      </c>
      <c r="F568" s="228" t="s">
        <v>14470</v>
      </c>
      <c r="G568" s="4" t="s">
        <v>13837</v>
      </c>
      <c r="H568" s="4" t="s">
        <v>14471</v>
      </c>
    </row>
    <row r="569" spans="1:8" ht="76.5">
      <c r="A569" s="631">
        <v>237</v>
      </c>
      <c r="B569" s="4" t="s">
        <v>14472</v>
      </c>
      <c r="C569" s="7" t="s">
        <v>373</v>
      </c>
      <c r="D569" s="7" t="s">
        <v>376</v>
      </c>
      <c r="E569" s="225">
        <v>4.7</v>
      </c>
      <c r="F569" s="228" t="s">
        <v>14473</v>
      </c>
      <c r="G569" s="4" t="s">
        <v>14474</v>
      </c>
      <c r="H569" s="4" t="s">
        <v>14475</v>
      </c>
    </row>
    <row r="570" spans="1:8" ht="38.25">
      <c r="A570" s="631">
        <v>238</v>
      </c>
      <c r="B570" s="4" t="s">
        <v>14476</v>
      </c>
      <c r="C570" s="7" t="s">
        <v>373</v>
      </c>
      <c r="D570" s="7" t="s">
        <v>376</v>
      </c>
      <c r="E570" s="225">
        <v>9.1999999999999993</v>
      </c>
      <c r="F570" s="228" t="s">
        <v>14477</v>
      </c>
      <c r="G570" s="4" t="s">
        <v>14478</v>
      </c>
      <c r="H570" s="4" t="s">
        <v>13892</v>
      </c>
    </row>
    <row r="571" spans="1:8" ht="89.25">
      <c r="A571" s="631">
        <v>239</v>
      </c>
      <c r="B571" s="4" t="s">
        <v>14479</v>
      </c>
      <c r="C571" s="7" t="s">
        <v>373</v>
      </c>
      <c r="D571" s="7" t="s">
        <v>376</v>
      </c>
      <c r="E571" s="225">
        <v>7.76</v>
      </c>
      <c r="F571" s="228" t="s">
        <v>14480</v>
      </c>
      <c r="G571" s="4" t="s">
        <v>14481</v>
      </c>
      <c r="H571" s="4" t="s">
        <v>14482</v>
      </c>
    </row>
    <row r="572" spans="1:8" ht="89.25">
      <c r="A572" s="631">
        <v>240</v>
      </c>
      <c r="B572" s="4" t="s">
        <v>14483</v>
      </c>
      <c r="C572" s="7" t="s">
        <v>373</v>
      </c>
      <c r="D572" s="7" t="s">
        <v>376</v>
      </c>
      <c r="E572" s="225">
        <v>2.4</v>
      </c>
      <c r="F572" s="228" t="s">
        <v>14484</v>
      </c>
      <c r="G572" s="4" t="s">
        <v>14485</v>
      </c>
      <c r="H572" s="4" t="s">
        <v>14486</v>
      </c>
    </row>
    <row r="573" spans="1:8" ht="38.25">
      <c r="A573" s="631">
        <v>241</v>
      </c>
      <c r="B573" s="4" t="s">
        <v>14487</v>
      </c>
      <c r="C573" s="7" t="s">
        <v>373</v>
      </c>
      <c r="D573" s="7" t="s">
        <v>376</v>
      </c>
      <c r="E573" s="225">
        <v>1</v>
      </c>
      <c r="F573" s="228" t="s">
        <v>14488</v>
      </c>
      <c r="G573" s="4" t="s">
        <v>13458</v>
      </c>
      <c r="H573" s="4" t="s">
        <v>13459</v>
      </c>
    </row>
    <row r="574" spans="1:8" ht="38.25">
      <c r="A574" s="631">
        <v>242</v>
      </c>
      <c r="B574" s="4" t="s">
        <v>14489</v>
      </c>
      <c r="C574" s="7" t="s">
        <v>373</v>
      </c>
      <c r="D574" s="7" t="s">
        <v>376</v>
      </c>
      <c r="E574" s="225">
        <v>11.4</v>
      </c>
      <c r="F574" s="228" t="s">
        <v>14490</v>
      </c>
      <c r="G574" s="4" t="s">
        <v>14491</v>
      </c>
      <c r="H574" s="4" t="s">
        <v>13892</v>
      </c>
    </row>
    <row r="575" spans="1:8" ht="38.25">
      <c r="A575" s="631">
        <v>243</v>
      </c>
      <c r="B575" s="4" t="s">
        <v>14492</v>
      </c>
      <c r="C575" s="7" t="s">
        <v>373</v>
      </c>
      <c r="D575" s="7" t="s">
        <v>376</v>
      </c>
      <c r="E575" s="225">
        <v>6</v>
      </c>
      <c r="F575" s="228" t="s">
        <v>14493</v>
      </c>
      <c r="G575" s="4" t="s">
        <v>13458</v>
      </c>
      <c r="H575" s="4" t="s">
        <v>14494</v>
      </c>
    </row>
    <row r="576" spans="1:8" ht="38.25">
      <c r="A576" s="631">
        <v>244</v>
      </c>
      <c r="B576" s="4" t="s">
        <v>14495</v>
      </c>
      <c r="C576" s="7" t="s">
        <v>373</v>
      </c>
      <c r="D576" s="7" t="s">
        <v>376</v>
      </c>
      <c r="E576" s="225">
        <v>5</v>
      </c>
      <c r="F576" s="228" t="s">
        <v>14496</v>
      </c>
      <c r="G576" s="4" t="s">
        <v>13458</v>
      </c>
      <c r="H576" s="4" t="s">
        <v>13412</v>
      </c>
    </row>
    <row r="577" spans="1:8" ht="38.25">
      <c r="A577" s="631">
        <v>245</v>
      </c>
      <c r="B577" s="4" t="s">
        <v>14497</v>
      </c>
      <c r="C577" s="7" t="s">
        <v>373</v>
      </c>
      <c r="D577" s="7" t="s">
        <v>376</v>
      </c>
      <c r="E577" s="225">
        <v>1.1000000000000001</v>
      </c>
      <c r="F577" s="228" t="s">
        <v>14498</v>
      </c>
      <c r="G577" s="4" t="s">
        <v>13290</v>
      </c>
      <c r="H577" s="4" t="s">
        <v>14499</v>
      </c>
    </row>
    <row r="578" spans="1:8" ht="89.25">
      <c r="A578" s="631">
        <v>246</v>
      </c>
      <c r="B578" s="4" t="s">
        <v>14500</v>
      </c>
      <c r="C578" s="7" t="s">
        <v>373</v>
      </c>
      <c r="D578" s="7" t="s">
        <v>376</v>
      </c>
      <c r="E578" s="225">
        <v>6</v>
      </c>
      <c r="F578" s="228" t="s">
        <v>14501</v>
      </c>
      <c r="G578" s="4" t="s">
        <v>13290</v>
      </c>
      <c r="H578" s="4" t="s">
        <v>14502</v>
      </c>
    </row>
    <row r="579" spans="1:8" ht="76.5">
      <c r="A579" s="631">
        <v>247</v>
      </c>
      <c r="B579" s="4" t="s">
        <v>14503</v>
      </c>
      <c r="C579" s="7" t="s">
        <v>373</v>
      </c>
      <c r="D579" s="7" t="s">
        <v>376</v>
      </c>
      <c r="E579" s="225">
        <v>7.4</v>
      </c>
      <c r="F579" s="228" t="s">
        <v>14504</v>
      </c>
      <c r="G579" s="4" t="s">
        <v>14505</v>
      </c>
      <c r="H579" s="4" t="s">
        <v>14506</v>
      </c>
    </row>
    <row r="580" spans="1:8" ht="38.25">
      <c r="A580" s="631">
        <v>248</v>
      </c>
      <c r="B580" s="4" t="s">
        <v>14507</v>
      </c>
      <c r="C580" s="7" t="s">
        <v>373</v>
      </c>
      <c r="D580" s="7" t="s">
        <v>376</v>
      </c>
      <c r="E580" s="225">
        <v>1</v>
      </c>
      <c r="F580" s="228" t="s">
        <v>14508</v>
      </c>
      <c r="G580" s="4" t="s">
        <v>13793</v>
      </c>
      <c r="H580" s="4" t="s">
        <v>13044</v>
      </c>
    </row>
    <row r="581" spans="1:8" ht="89.25">
      <c r="A581" s="631">
        <v>249</v>
      </c>
      <c r="B581" s="4" t="s">
        <v>14509</v>
      </c>
      <c r="C581" s="7" t="s">
        <v>373</v>
      </c>
      <c r="D581" s="7" t="s">
        <v>376</v>
      </c>
      <c r="E581" s="225">
        <v>3.3</v>
      </c>
      <c r="F581" s="228" t="s">
        <v>14510</v>
      </c>
      <c r="G581" s="4" t="s">
        <v>13715</v>
      </c>
      <c r="H581" s="4" t="s">
        <v>14511</v>
      </c>
    </row>
    <row r="582" spans="1:8" ht="38.25">
      <c r="A582" s="631">
        <v>250</v>
      </c>
      <c r="B582" s="4" t="s">
        <v>14512</v>
      </c>
      <c r="C582" s="7" t="s">
        <v>373</v>
      </c>
      <c r="D582" s="7" t="s">
        <v>376</v>
      </c>
      <c r="E582" s="225">
        <v>8.3000000000000007</v>
      </c>
      <c r="F582" s="228" t="s">
        <v>14513</v>
      </c>
      <c r="G582" s="4" t="s">
        <v>13715</v>
      </c>
      <c r="H582" s="4" t="s">
        <v>14462</v>
      </c>
    </row>
    <row r="583" spans="1:8" ht="89.25">
      <c r="A583" s="631">
        <v>251</v>
      </c>
      <c r="B583" s="4" t="s">
        <v>14514</v>
      </c>
      <c r="C583" s="7" t="s">
        <v>373</v>
      </c>
      <c r="D583" s="7" t="s">
        <v>376</v>
      </c>
      <c r="E583" s="225">
        <v>2.9</v>
      </c>
      <c r="F583" s="228" t="s">
        <v>14515</v>
      </c>
      <c r="G583" s="4" t="s">
        <v>14516</v>
      </c>
      <c r="H583" s="4" t="s">
        <v>14511</v>
      </c>
    </row>
    <row r="584" spans="1:8" ht="38.25">
      <c r="A584" s="631">
        <v>252</v>
      </c>
      <c r="B584" s="4" t="s">
        <v>14517</v>
      </c>
      <c r="C584" s="7" t="s">
        <v>373</v>
      </c>
      <c r="D584" s="7" t="s">
        <v>376</v>
      </c>
      <c r="E584" s="225">
        <v>0.5</v>
      </c>
      <c r="F584" s="228" t="s">
        <v>14518</v>
      </c>
      <c r="G584" s="4" t="s">
        <v>13490</v>
      </c>
      <c r="H584" s="4" t="s">
        <v>14347</v>
      </c>
    </row>
    <row r="585" spans="1:8" ht="38.25">
      <c r="A585" s="631">
        <v>253</v>
      </c>
      <c r="B585" s="4" t="s">
        <v>14519</v>
      </c>
      <c r="C585" s="7" t="s">
        <v>373</v>
      </c>
      <c r="D585" s="7" t="s">
        <v>376</v>
      </c>
      <c r="E585" s="225">
        <v>0.6</v>
      </c>
      <c r="F585" s="228" t="s">
        <v>14520</v>
      </c>
      <c r="G585" s="4" t="s">
        <v>14521</v>
      </c>
      <c r="H585" s="4" t="s">
        <v>13487</v>
      </c>
    </row>
    <row r="586" spans="1:8" ht="38.25">
      <c r="A586" s="631">
        <v>254</v>
      </c>
      <c r="B586" s="4" t="s">
        <v>14522</v>
      </c>
      <c r="C586" s="7" t="s">
        <v>373</v>
      </c>
      <c r="D586" s="7" t="s">
        <v>376</v>
      </c>
      <c r="E586" s="225">
        <v>2</v>
      </c>
      <c r="F586" s="228" t="s">
        <v>14523</v>
      </c>
      <c r="G586" s="4" t="s">
        <v>14524</v>
      </c>
      <c r="H586" s="4" t="s">
        <v>13487</v>
      </c>
    </row>
    <row r="587" spans="1:8" ht="38.25">
      <c r="A587" s="631">
        <v>255</v>
      </c>
      <c r="B587" s="4" t="s">
        <v>14525</v>
      </c>
      <c r="C587" s="7" t="s">
        <v>373</v>
      </c>
      <c r="D587" s="7" t="s">
        <v>376</v>
      </c>
      <c r="E587" s="225">
        <v>2</v>
      </c>
      <c r="F587" s="228" t="s">
        <v>14526</v>
      </c>
      <c r="G587" s="4" t="s">
        <v>14527</v>
      </c>
      <c r="H587" s="4" t="s">
        <v>13127</v>
      </c>
    </row>
    <row r="588" spans="1:8" ht="38.25">
      <c r="A588" s="631">
        <v>256</v>
      </c>
      <c r="B588" s="4" t="s">
        <v>14528</v>
      </c>
      <c r="C588" s="7" t="s">
        <v>373</v>
      </c>
      <c r="D588" s="7" t="s">
        <v>376</v>
      </c>
      <c r="E588" s="225">
        <v>6</v>
      </c>
      <c r="F588" s="228" t="s">
        <v>14529</v>
      </c>
      <c r="G588" s="4" t="s">
        <v>14530</v>
      </c>
      <c r="H588" s="4" t="s">
        <v>14462</v>
      </c>
    </row>
    <row r="589" spans="1:8" ht="38.25">
      <c r="A589" s="631">
        <v>257</v>
      </c>
      <c r="B589" s="4" t="s">
        <v>14531</v>
      </c>
      <c r="C589" s="7" t="s">
        <v>373</v>
      </c>
      <c r="D589" s="7" t="s">
        <v>376</v>
      </c>
      <c r="E589" s="225">
        <v>9.6</v>
      </c>
      <c r="F589" s="228" t="s">
        <v>14532</v>
      </c>
      <c r="G589" s="4" t="s">
        <v>14533</v>
      </c>
      <c r="H589" s="4" t="s">
        <v>14462</v>
      </c>
    </row>
    <row r="590" spans="1:8" ht="38.25">
      <c r="A590" s="631">
        <v>258</v>
      </c>
      <c r="B590" s="4" t="s">
        <v>14534</v>
      </c>
      <c r="C590" s="7" t="s">
        <v>373</v>
      </c>
      <c r="D590" s="7" t="s">
        <v>376</v>
      </c>
      <c r="E590" s="225">
        <v>1.5</v>
      </c>
      <c r="F590" s="228" t="s">
        <v>14535</v>
      </c>
      <c r="G590" s="4" t="s">
        <v>14536</v>
      </c>
      <c r="H590" s="4" t="s">
        <v>13910</v>
      </c>
    </row>
    <row r="591" spans="1:8" ht="51">
      <c r="A591" s="631">
        <v>259</v>
      </c>
      <c r="B591" s="4" t="s">
        <v>14537</v>
      </c>
      <c r="C591" s="7" t="s">
        <v>373</v>
      </c>
      <c r="D591" s="7" t="s">
        <v>376</v>
      </c>
      <c r="E591" s="225">
        <v>2.5</v>
      </c>
      <c r="F591" s="228" t="s">
        <v>14538</v>
      </c>
      <c r="G591" s="4" t="s">
        <v>14539</v>
      </c>
      <c r="H591" s="4" t="s">
        <v>14540</v>
      </c>
    </row>
    <row r="592" spans="1:8" ht="89.25">
      <c r="A592" s="631">
        <v>260</v>
      </c>
      <c r="B592" s="4" t="s">
        <v>14541</v>
      </c>
      <c r="C592" s="7" t="s">
        <v>373</v>
      </c>
      <c r="D592" s="7" t="s">
        <v>376</v>
      </c>
      <c r="E592" s="225">
        <v>2</v>
      </c>
      <c r="F592" s="228" t="s">
        <v>14542</v>
      </c>
      <c r="G592" s="4" t="s">
        <v>14543</v>
      </c>
      <c r="H592" s="4" t="s">
        <v>14544</v>
      </c>
    </row>
    <row r="593" spans="1:8" ht="89.25">
      <c r="A593" s="631">
        <v>261</v>
      </c>
      <c r="B593" s="247" t="s">
        <v>14545</v>
      </c>
      <c r="C593" s="246" t="s">
        <v>373</v>
      </c>
      <c r="D593" s="246" t="s">
        <v>376</v>
      </c>
      <c r="E593" s="260">
        <v>15.9</v>
      </c>
      <c r="F593" s="257" t="s">
        <v>14546</v>
      </c>
      <c r="G593" s="247" t="s">
        <v>14547</v>
      </c>
      <c r="H593" s="247" t="s">
        <v>14548</v>
      </c>
    </row>
    <row r="594" spans="1:8" ht="76.5">
      <c r="A594" s="631">
        <v>262</v>
      </c>
      <c r="B594" s="4" t="s">
        <v>14549</v>
      </c>
      <c r="C594" s="7" t="s">
        <v>373</v>
      </c>
      <c r="D594" s="7" t="s">
        <v>376</v>
      </c>
      <c r="E594" s="225">
        <v>7.8</v>
      </c>
      <c r="F594" s="228" t="s">
        <v>14550</v>
      </c>
      <c r="G594" s="4" t="s">
        <v>14551</v>
      </c>
      <c r="H594" s="4" t="s">
        <v>14552</v>
      </c>
    </row>
    <row r="595" spans="1:8" ht="51">
      <c r="A595" s="631">
        <v>263</v>
      </c>
      <c r="B595" s="4" t="s">
        <v>14553</v>
      </c>
      <c r="C595" s="7" t="s">
        <v>373</v>
      </c>
      <c r="D595" s="7" t="s">
        <v>376</v>
      </c>
      <c r="E595" s="225">
        <v>2</v>
      </c>
      <c r="F595" s="228" t="s">
        <v>14554</v>
      </c>
      <c r="G595" s="4" t="s">
        <v>14360</v>
      </c>
      <c r="H595" s="4" t="s">
        <v>14555</v>
      </c>
    </row>
    <row r="596" spans="1:8" ht="51">
      <c r="A596" s="631">
        <v>264</v>
      </c>
      <c r="B596" s="4" t="s">
        <v>14556</v>
      </c>
      <c r="C596" s="7" t="s">
        <v>373</v>
      </c>
      <c r="D596" s="7" t="s">
        <v>376</v>
      </c>
      <c r="E596" s="225">
        <v>0.8</v>
      </c>
      <c r="F596" s="228" t="s">
        <v>14557</v>
      </c>
      <c r="G596" s="4" t="s">
        <v>14360</v>
      </c>
      <c r="H596" s="4" t="s">
        <v>14555</v>
      </c>
    </row>
    <row r="597" spans="1:8" ht="38.25">
      <c r="A597" s="631">
        <v>265</v>
      </c>
      <c r="B597" s="4" t="s">
        <v>14558</v>
      </c>
      <c r="C597" s="7" t="s">
        <v>373</v>
      </c>
      <c r="D597" s="236" t="s">
        <v>376</v>
      </c>
      <c r="E597" s="225">
        <v>0.9</v>
      </c>
      <c r="F597" s="228" t="s">
        <v>14559</v>
      </c>
      <c r="G597" s="244" t="s">
        <v>14560</v>
      </c>
      <c r="H597" s="252" t="s">
        <v>13380</v>
      </c>
    </row>
    <row r="598" spans="1:8" ht="38.25">
      <c r="A598" s="631">
        <v>266</v>
      </c>
      <c r="B598" s="4" t="s">
        <v>14561</v>
      </c>
      <c r="C598" s="7" t="s">
        <v>373</v>
      </c>
      <c r="D598" s="236" t="s">
        <v>376</v>
      </c>
      <c r="E598" s="225">
        <v>7.11</v>
      </c>
      <c r="F598" s="228" t="s">
        <v>14562</v>
      </c>
      <c r="G598" s="266" t="s">
        <v>14563</v>
      </c>
      <c r="H598" s="252" t="s">
        <v>13392</v>
      </c>
    </row>
    <row r="599" spans="1:8" ht="38.25">
      <c r="A599" s="631">
        <v>267</v>
      </c>
      <c r="B599" s="4" t="s">
        <v>14564</v>
      </c>
      <c r="C599" s="246" t="s">
        <v>373</v>
      </c>
      <c r="D599" s="248" t="s">
        <v>376</v>
      </c>
      <c r="E599" s="260">
        <v>12.5</v>
      </c>
      <c r="F599" s="257" t="s">
        <v>14565</v>
      </c>
      <c r="G599" s="249" t="s">
        <v>13055</v>
      </c>
      <c r="H599" s="259" t="s">
        <v>14566</v>
      </c>
    </row>
    <row r="600" spans="1:8" ht="38.25">
      <c r="A600" s="631">
        <v>268</v>
      </c>
      <c r="B600" s="247" t="s">
        <v>14567</v>
      </c>
      <c r="C600" s="246" t="s">
        <v>373</v>
      </c>
      <c r="D600" s="248" t="s">
        <v>376</v>
      </c>
      <c r="E600" s="260">
        <v>6.8</v>
      </c>
      <c r="F600" s="257" t="s">
        <v>14568</v>
      </c>
      <c r="G600" s="249" t="s">
        <v>13055</v>
      </c>
      <c r="H600" s="259" t="s">
        <v>14566</v>
      </c>
    </row>
    <row r="601" spans="1:8" ht="51">
      <c r="A601" s="631">
        <v>269</v>
      </c>
      <c r="B601" s="4" t="s">
        <v>15382</v>
      </c>
      <c r="C601" s="246" t="s">
        <v>373</v>
      </c>
      <c r="D601" s="248" t="s">
        <v>376</v>
      </c>
      <c r="E601" s="260">
        <v>0.04</v>
      </c>
      <c r="F601" s="257" t="s">
        <v>15394</v>
      </c>
      <c r="G601" s="249" t="s">
        <v>15392</v>
      </c>
      <c r="H601" s="259" t="s">
        <v>15390</v>
      </c>
    </row>
    <row r="602" spans="1:8" ht="38.25">
      <c r="A602" s="631">
        <v>270</v>
      </c>
      <c r="B602" s="4" t="s">
        <v>15383</v>
      </c>
      <c r="C602" s="246" t="s">
        <v>373</v>
      </c>
      <c r="D602" s="248" t="s">
        <v>376</v>
      </c>
      <c r="E602" s="260">
        <v>0.04</v>
      </c>
      <c r="F602" s="257" t="s">
        <v>15395</v>
      </c>
      <c r="G602" s="249" t="s">
        <v>15393</v>
      </c>
      <c r="H602" s="259" t="s">
        <v>15390</v>
      </c>
    </row>
    <row r="603" spans="1:8" ht="38.25">
      <c r="A603" s="631">
        <v>271</v>
      </c>
      <c r="B603" s="4" t="s">
        <v>15384</v>
      </c>
      <c r="C603" s="246" t="s">
        <v>373</v>
      </c>
      <c r="D603" s="248" t="s">
        <v>376</v>
      </c>
      <c r="E603" s="260">
        <v>0.04</v>
      </c>
      <c r="F603" s="257" t="s">
        <v>15396</v>
      </c>
      <c r="G603" s="249" t="s">
        <v>15397</v>
      </c>
      <c r="H603" s="259" t="s">
        <v>15390</v>
      </c>
    </row>
    <row r="604" spans="1:8" ht="38.25">
      <c r="A604" s="631">
        <v>272</v>
      </c>
      <c r="B604" s="4" t="s">
        <v>15385</v>
      </c>
      <c r="C604" s="246" t="s">
        <v>373</v>
      </c>
      <c r="D604" s="248" t="s">
        <v>376</v>
      </c>
      <c r="E604" s="260">
        <v>0.02</v>
      </c>
      <c r="F604" s="257" t="s">
        <v>15404</v>
      </c>
      <c r="G604" s="249" t="s">
        <v>13810</v>
      </c>
      <c r="H604" s="259" t="s">
        <v>15391</v>
      </c>
    </row>
    <row r="605" spans="1:8" ht="38.25">
      <c r="A605" s="631">
        <v>273</v>
      </c>
      <c r="B605" s="4" t="s">
        <v>15386</v>
      </c>
      <c r="C605" s="246" t="s">
        <v>373</v>
      </c>
      <c r="D605" s="248" t="s">
        <v>376</v>
      </c>
      <c r="E605" s="260">
        <v>0.02</v>
      </c>
      <c r="F605" s="257" t="s">
        <v>15405</v>
      </c>
      <c r="G605" s="249" t="s">
        <v>15406</v>
      </c>
      <c r="H605" s="259" t="s">
        <v>15391</v>
      </c>
    </row>
    <row r="606" spans="1:8" ht="38.25">
      <c r="A606" s="631">
        <v>274</v>
      </c>
      <c r="B606" s="4" t="s">
        <v>1150</v>
      </c>
      <c r="C606" s="246" t="s">
        <v>373</v>
      </c>
      <c r="D606" s="248" t="s">
        <v>376</v>
      </c>
      <c r="E606" s="260">
        <v>1.3</v>
      </c>
      <c r="F606" s="257" t="s">
        <v>15407</v>
      </c>
      <c r="G606" s="249" t="s">
        <v>15408</v>
      </c>
      <c r="H606" s="259" t="s">
        <v>15391</v>
      </c>
    </row>
    <row r="607" spans="1:8" ht="38.25">
      <c r="A607" s="631">
        <v>275</v>
      </c>
      <c r="B607" s="4" t="s">
        <v>15387</v>
      </c>
      <c r="C607" s="246" t="s">
        <v>373</v>
      </c>
      <c r="D607" s="248" t="s">
        <v>376</v>
      </c>
      <c r="E607" s="260">
        <v>7.0000000000000007E-2</v>
      </c>
      <c r="F607" s="257" t="s">
        <v>15399</v>
      </c>
      <c r="G607" s="249" t="s">
        <v>14630</v>
      </c>
      <c r="H607" s="259" t="s">
        <v>15398</v>
      </c>
    </row>
    <row r="608" spans="1:8" ht="38.25">
      <c r="A608" s="631">
        <v>276</v>
      </c>
      <c r="B608" s="4" t="s">
        <v>15388</v>
      </c>
      <c r="C608" s="246" t="s">
        <v>373</v>
      </c>
      <c r="D608" s="248" t="s">
        <v>376</v>
      </c>
      <c r="E608" s="260">
        <v>0.04</v>
      </c>
      <c r="F608" s="257" t="s">
        <v>15399</v>
      </c>
      <c r="G608" s="249" t="s">
        <v>14630</v>
      </c>
      <c r="H608" s="259" t="s">
        <v>15398</v>
      </c>
    </row>
    <row r="609" spans="1:8" ht="38.25">
      <c r="A609" s="631">
        <v>277</v>
      </c>
      <c r="B609" s="4" t="s">
        <v>9031</v>
      </c>
      <c r="C609" s="246" t="s">
        <v>373</v>
      </c>
      <c r="D609" s="248" t="s">
        <v>376</v>
      </c>
      <c r="E609" s="260">
        <v>0.01</v>
      </c>
      <c r="F609" s="257" t="s">
        <v>15400</v>
      </c>
      <c r="G609" s="249" t="s">
        <v>15401</v>
      </c>
      <c r="H609" s="259" t="s">
        <v>15398</v>
      </c>
    </row>
    <row r="610" spans="1:8" ht="38.25">
      <c r="A610" s="631">
        <v>278</v>
      </c>
      <c r="B610" s="4" t="s">
        <v>15389</v>
      </c>
      <c r="C610" s="246" t="s">
        <v>373</v>
      </c>
      <c r="D610" s="248" t="s">
        <v>376</v>
      </c>
      <c r="E610" s="260">
        <v>0.04</v>
      </c>
      <c r="F610" s="257" t="s">
        <v>15402</v>
      </c>
      <c r="G610" s="249" t="s">
        <v>15403</v>
      </c>
      <c r="H610" s="259" t="s">
        <v>15398</v>
      </c>
    </row>
    <row r="611" spans="1:8" s="187" customFormat="1">
      <c r="A611" s="596"/>
      <c r="B611" s="600" t="s">
        <v>377</v>
      </c>
      <c r="C611" s="527">
        <v>278</v>
      </c>
      <c r="D611" s="598"/>
      <c r="E611" s="599">
        <f>SUM(E333:E610)</f>
        <v>855.52499999999725</v>
      </c>
      <c r="F611" s="598"/>
      <c r="G611" s="598"/>
      <c r="H611" s="598"/>
    </row>
    <row r="612" spans="1:8" ht="38.25">
      <c r="A612" s="7">
        <v>1</v>
      </c>
      <c r="B612" s="4" t="s">
        <v>14569</v>
      </c>
      <c r="C612" s="7" t="s">
        <v>373</v>
      </c>
      <c r="D612" s="7" t="s">
        <v>454</v>
      </c>
      <c r="E612" s="225">
        <v>10.5</v>
      </c>
      <c r="F612" s="228" t="s">
        <v>14570</v>
      </c>
      <c r="G612" s="4" t="s">
        <v>13458</v>
      </c>
      <c r="H612" s="4" t="s">
        <v>13412</v>
      </c>
    </row>
    <row r="613" spans="1:8" ht="38.25">
      <c r="A613" s="7">
        <v>2</v>
      </c>
      <c r="B613" s="4" t="s">
        <v>14571</v>
      </c>
      <c r="C613" s="7" t="s">
        <v>373</v>
      </c>
      <c r="D613" s="7" t="s">
        <v>454</v>
      </c>
      <c r="E613" s="225">
        <v>7</v>
      </c>
      <c r="F613" s="228" t="s">
        <v>14572</v>
      </c>
      <c r="G613" s="4" t="s">
        <v>13290</v>
      </c>
      <c r="H613" s="4" t="s">
        <v>14573</v>
      </c>
    </row>
    <row r="614" spans="1:8" ht="38.25">
      <c r="A614" s="7">
        <v>3</v>
      </c>
      <c r="B614" s="4" t="s">
        <v>14574</v>
      </c>
      <c r="C614" s="7" t="s">
        <v>373</v>
      </c>
      <c r="D614" s="7" t="s">
        <v>454</v>
      </c>
      <c r="E614" s="224">
        <v>4.2</v>
      </c>
      <c r="F614" s="228" t="s">
        <v>14575</v>
      </c>
      <c r="G614" s="4" t="s">
        <v>13490</v>
      </c>
      <c r="H614" s="4" t="s">
        <v>14576</v>
      </c>
    </row>
    <row r="615" spans="1:8" s="187" customFormat="1">
      <c r="A615" s="596"/>
      <c r="B615" s="600" t="s">
        <v>14668</v>
      </c>
      <c r="C615" s="527">
        <v>3</v>
      </c>
      <c r="D615" s="598"/>
      <c r="E615" s="599">
        <f>SUM(E612:E614)</f>
        <v>21.7</v>
      </c>
      <c r="F615" s="598"/>
      <c r="G615" s="598"/>
      <c r="H615" s="598"/>
    </row>
    <row r="616" spans="1:8" s="187" customFormat="1">
      <c r="A616" s="592"/>
      <c r="B616" s="602" t="s">
        <v>14669</v>
      </c>
      <c r="C616" s="523">
        <f>C615+C611+C332+C269+C191</f>
        <v>430</v>
      </c>
      <c r="D616" s="523"/>
      <c r="E616" s="523">
        <f>E615+E611+E332+E269+E191</f>
        <v>1192.2599999999973</v>
      </c>
      <c r="F616" s="594"/>
      <c r="G616" s="594"/>
      <c r="H616" s="594"/>
    </row>
    <row r="617" spans="1:8" ht="38.25">
      <c r="A617" s="7">
        <v>1</v>
      </c>
      <c r="B617" s="4" t="s">
        <v>14577</v>
      </c>
      <c r="C617" s="224" t="s">
        <v>14578</v>
      </c>
      <c r="D617" s="6"/>
      <c r="E617" s="8">
        <v>394</v>
      </c>
      <c r="F617" s="228" t="s">
        <v>14579</v>
      </c>
      <c r="G617" s="4" t="s">
        <v>13458</v>
      </c>
      <c r="H617" s="4" t="s">
        <v>14580</v>
      </c>
    </row>
    <row r="618" spans="1:8" ht="76.5">
      <c r="A618" s="7">
        <v>2</v>
      </c>
      <c r="B618" s="4" t="s">
        <v>14581</v>
      </c>
      <c r="C618" s="224" t="s">
        <v>14578</v>
      </c>
      <c r="D618" s="6"/>
      <c r="E618" s="225">
        <v>18</v>
      </c>
      <c r="F618" s="228" t="s">
        <v>14582</v>
      </c>
      <c r="G618" s="4" t="s">
        <v>14583</v>
      </c>
      <c r="H618" s="4" t="s">
        <v>14584</v>
      </c>
    </row>
    <row r="619" spans="1:8" ht="89.25">
      <c r="A619" s="7">
        <v>3</v>
      </c>
      <c r="B619" s="4" t="s">
        <v>14585</v>
      </c>
      <c r="C619" s="224" t="s">
        <v>14578</v>
      </c>
      <c r="D619" s="6"/>
      <c r="E619" s="8">
        <v>21.2</v>
      </c>
      <c r="F619" s="228" t="s">
        <v>14586</v>
      </c>
      <c r="G619" s="4" t="s">
        <v>14587</v>
      </c>
      <c r="H619" s="4" t="s">
        <v>14544</v>
      </c>
    </row>
    <row r="620" spans="1:8" ht="89.25">
      <c r="A620" s="7">
        <v>4</v>
      </c>
      <c r="B620" s="4" t="s">
        <v>14588</v>
      </c>
      <c r="C620" s="224" t="s">
        <v>14578</v>
      </c>
      <c r="D620" s="6"/>
      <c r="E620" s="8">
        <v>47</v>
      </c>
      <c r="F620" s="228" t="s">
        <v>14589</v>
      </c>
      <c r="G620" s="4" t="s">
        <v>14380</v>
      </c>
      <c r="H620" s="4" t="s">
        <v>14014</v>
      </c>
    </row>
    <row r="621" spans="1:8" ht="38.25">
      <c r="A621" s="7">
        <v>5</v>
      </c>
      <c r="B621" s="4" t="s">
        <v>22527</v>
      </c>
      <c r="C621" s="224" t="s">
        <v>14578</v>
      </c>
      <c r="D621" s="6"/>
      <c r="E621" s="8">
        <v>20</v>
      </c>
      <c r="F621" s="619"/>
      <c r="G621" s="620"/>
      <c r="H621" s="4" t="s">
        <v>22528</v>
      </c>
    </row>
    <row r="622" spans="1:8" s="187" customFormat="1">
      <c r="A622" s="592"/>
      <c r="B622" s="602" t="s">
        <v>14670</v>
      </c>
      <c r="C622" s="594">
        <v>5</v>
      </c>
      <c r="D622" s="523"/>
      <c r="E622" s="595">
        <f>SUM(E617:E621)</f>
        <v>500.2</v>
      </c>
      <c r="F622" s="594"/>
      <c r="G622" s="594"/>
      <c r="H622" s="594"/>
    </row>
    <row r="623" spans="1:8" ht="38.25">
      <c r="A623" s="7">
        <v>1</v>
      </c>
      <c r="B623" s="4" t="s">
        <v>14590</v>
      </c>
      <c r="C623" s="224" t="s">
        <v>382</v>
      </c>
      <c r="D623" s="6"/>
      <c r="E623" s="224">
        <v>28.3</v>
      </c>
      <c r="F623" s="228" t="s">
        <v>14591</v>
      </c>
      <c r="G623" s="4" t="s">
        <v>14592</v>
      </c>
      <c r="H623" s="4" t="s">
        <v>14593</v>
      </c>
    </row>
    <row r="624" spans="1:8" ht="51">
      <c r="A624" s="7">
        <v>2</v>
      </c>
      <c r="B624" s="4" t="s">
        <v>14594</v>
      </c>
      <c r="C624" s="224" t="s">
        <v>382</v>
      </c>
      <c r="D624" s="6"/>
      <c r="E624" s="224">
        <v>4.5599999999999996</v>
      </c>
      <c r="F624" s="228" t="s">
        <v>14595</v>
      </c>
      <c r="G624" s="4" t="s">
        <v>14596</v>
      </c>
      <c r="H624" s="4" t="s">
        <v>14555</v>
      </c>
    </row>
    <row r="625" spans="1:8" s="187" customFormat="1">
      <c r="A625" s="592"/>
      <c r="B625" s="602" t="s">
        <v>2593</v>
      </c>
      <c r="C625" s="594">
        <v>2</v>
      </c>
      <c r="D625" s="523"/>
      <c r="E625" s="595">
        <f>SUM(E623:E624)</f>
        <v>32.86</v>
      </c>
      <c r="F625" s="594"/>
      <c r="G625" s="594"/>
      <c r="H625" s="594"/>
    </row>
    <row r="626" spans="1:8" ht="38.25">
      <c r="A626" s="7">
        <v>1</v>
      </c>
      <c r="B626" s="4" t="s">
        <v>14597</v>
      </c>
      <c r="C626" s="224" t="s">
        <v>12067</v>
      </c>
      <c r="D626" s="6"/>
      <c r="E626" s="8">
        <v>10</v>
      </c>
      <c r="F626" s="228" t="s">
        <v>14598</v>
      </c>
      <c r="G626" s="4" t="s">
        <v>14599</v>
      </c>
      <c r="H626" s="4" t="s">
        <v>13429</v>
      </c>
    </row>
    <row r="627" spans="1:8" s="187" customFormat="1">
      <c r="A627" s="592"/>
      <c r="B627" s="602" t="s">
        <v>14672</v>
      </c>
      <c r="C627" s="594">
        <v>1</v>
      </c>
      <c r="D627" s="523"/>
      <c r="E627" s="595">
        <f>SUM(E626)</f>
        <v>10</v>
      </c>
      <c r="F627" s="594"/>
      <c r="G627" s="594"/>
      <c r="H627" s="594"/>
    </row>
    <row r="628" spans="1:8" ht="38.25">
      <c r="A628" s="7">
        <v>1</v>
      </c>
      <c r="B628" s="4" t="s">
        <v>14600</v>
      </c>
      <c r="C628" s="224" t="s">
        <v>393</v>
      </c>
      <c r="D628" s="6"/>
      <c r="E628" s="8">
        <v>4.7</v>
      </c>
      <c r="F628" s="228" t="s">
        <v>14601</v>
      </c>
      <c r="G628" s="4" t="s">
        <v>13599</v>
      </c>
      <c r="H628" s="4" t="s">
        <v>14602</v>
      </c>
    </row>
    <row r="629" spans="1:8" ht="38.25">
      <c r="A629" s="7">
        <v>2</v>
      </c>
      <c r="B629" s="4" t="s">
        <v>13128</v>
      </c>
      <c r="C629" s="224" t="s">
        <v>393</v>
      </c>
      <c r="D629" s="6"/>
      <c r="E629" s="8">
        <v>16</v>
      </c>
      <c r="F629" s="228" t="s">
        <v>14603</v>
      </c>
      <c r="G629" s="4" t="s">
        <v>14604</v>
      </c>
      <c r="H629" s="4" t="s">
        <v>13405</v>
      </c>
    </row>
    <row r="630" spans="1:8" ht="38.25">
      <c r="A630" s="7">
        <v>3</v>
      </c>
      <c r="B630" s="4" t="s">
        <v>14605</v>
      </c>
      <c r="C630" s="224" t="s">
        <v>393</v>
      </c>
      <c r="D630" s="6"/>
      <c r="E630" s="8">
        <v>3</v>
      </c>
      <c r="F630" s="228" t="s">
        <v>14606</v>
      </c>
      <c r="G630" s="4" t="s">
        <v>13458</v>
      </c>
      <c r="H630" s="4" t="s">
        <v>14607</v>
      </c>
    </row>
    <row r="631" spans="1:8" ht="76.5">
      <c r="A631" s="7">
        <v>4</v>
      </c>
      <c r="B631" s="4" t="s">
        <v>14608</v>
      </c>
      <c r="C631" s="224" t="s">
        <v>393</v>
      </c>
      <c r="D631" s="6"/>
      <c r="E631" s="8">
        <v>5</v>
      </c>
      <c r="F631" s="228" t="s">
        <v>14609</v>
      </c>
      <c r="G631" s="4" t="s">
        <v>14610</v>
      </c>
      <c r="H631" s="4" t="s">
        <v>14611</v>
      </c>
    </row>
    <row r="632" spans="1:8" ht="38.25">
      <c r="A632" s="7">
        <v>5</v>
      </c>
      <c r="B632" s="4" t="s">
        <v>14612</v>
      </c>
      <c r="C632" s="224" t="s">
        <v>393</v>
      </c>
      <c r="D632" s="6"/>
      <c r="E632" s="8">
        <v>2</v>
      </c>
      <c r="F632" s="228" t="s">
        <v>14613</v>
      </c>
      <c r="G632" s="4" t="s">
        <v>14614</v>
      </c>
      <c r="H632" s="4" t="s">
        <v>14615</v>
      </c>
    </row>
    <row r="633" spans="1:8" ht="63.75">
      <c r="A633" s="7">
        <v>6</v>
      </c>
      <c r="B633" s="4" t="s">
        <v>14616</v>
      </c>
      <c r="C633" s="224" t="s">
        <v>393</v>
      </c>
      <c r="D633" s="6"/>
      <c r="E633" s="8">
        <v>2</v>
      </c>
      <c r="F633" s="228" t="s">
        <v>14617</v>
      </c>
      <c r="G633" s="4" t="s">
        <v>14618</v>
      </c>
      <c r="H633" s="4" t="s">
        <v>13429</v>
      </c>
    </row>
    <row r="634" spans="1:8" ht="38.25">
      <c r="A634" s="7">
        <v>7</v>
      </c>
      <c r="B634" s="4" t="s">
        <v>14619</v>
      </c>
      <c r="C634" s="224" t="s">
        <v>393</v>
      </c>
      <c r="D634" s="6"/>
      <c r="E634" s="8">
        <v>3</v>
      </c>
      <c r="F634" s="228" t="s">
        <v>14620</v>
      </c>
      <c r="G634" s="4" t="s">
        <v>14621</v>
      </c>
      <c r="H634" s="4" t="s">
        <v>14622</v>
      </c>
    </row>
    <row r="635" spans="1:8" s="187" customFormat="1" ht="25.5">
      <c r="A635" s="592"/>
      <c r="B635" s="602" t="s">
        <v>14671</v>
      </c>
      <c r="C635" s="594">
        <v>7</v>
      </c>
      <c r="D635" s="523"/>
      <c r="E635" s="595">
        <f>SUM(E628:E634)</f>
        <v>35.700000000000003</v>
      </c>
      <c r="F635" s="594"/>
      <c r="G635" s="594"/>
      <c r="H635" s="594"/>
    </row>
    <row r="636" spans="1:8" ht="51">
      <c r="A636" s="7">
        <v>1</v>
      </c>
      <c r="B636" s="4" t="s">
        <v>14623</v>
      </c>
      <c r="C636" s="224" t="s">
        <v>14624</v>
      </c>
      <c r="D636" s="6"/>
      <c r="E636" s="8">
        <v>13</v>
      </c>
      <c r="F636" s="228" t="s">
        <v>14625</v>
      </c>
      <c r="G636" s="4" t="s">
        <v>14626</v>
      </c>
      <c r="H636" s="4" t="s">
        <v>14627</v>
      </c>
    </row>
    <row r="637" spans="1:8" ht="51">
      <c r="A637" s="7">
        <v>2</v>
      </c>
      <c r="B637" s="4" t="s">
        <v>14628</v>
      </c>
      <c r="C637" s="224" t="s">
        <v>14624</v>
      </c>
      <c r="D637" s="6"/>
      <c r="E637" s="8">
        <v>5</v>
      </c>
      <c r="F637" s="228" t="s">
        <v>14629</v>
      </c>
      <c r="G637" s="4" t="s">
        <v>14630</v>
      </c>
      <c r="H637" s="4" t="s">
        <v>14631</v>
      </c>
    </row>
    <row r="638" spans="1:8" ht="89.25">
      <c r="A638" s="7">
        <v>3</v>
      </c>
      <c r="B638" s="4" t="s">
        <v>14632</v>
      </c>
      <c r="C638" s="224" t="s">
        <v>14624</v>
      </c>
      <c r="D638" s="6"/>
      <c r="E638" s="8">
        <v>6</v>
      </c>
      <c r="F638" s="228" t="s">
        <v>14633</v>
      </c>
      <c r="G638" s="4" t="s">
        <v>14634</v>
      </c>
      <c r="H638" s="4" t="s">
        <v>14635</v>
      </c>
    </row>
    <row r="639" spans="1:8" ht="89.25">
      <c r="A639" s="7">
        <v>4</v>
      </c>
      <c r="B639" s="4" t="s">
        <v>14636</v>
      </c>
      <c r="C639" s="224" t="s">
        <v>14624</v>
      </c>
      <c r="D639" s="6"/>
      <c r="E639" s="8">
        <v>6.35</v>
      </c>
      <c r="F639" s="228" t="s">
        <v>14637</v>
      </c>
      <c r="G639" s="4" t="s">
        <v>14638</v>
      </c>
      <c r="H639" s="4" t="s">
        <v>14639</v>
      </c>
    </row>
    <row r="640" spans="1:8" ht="51">
      <c r="A640" s="7">
        <v>5</v>
      </c>
      <c r="B640" s="4" t="s">
        <v>14640</v>
      </c>
      <c r="C640" s="224" t="s">
        <v>14624</v>
      </c>
      <c r="D640" s="6"/>
      <c r="E640" s="8">
        <v>1</v>
      </c>
      <c r="F640" s="228" t="s">
        <v>14641</v>
      </c>
      <c r="G640" s="4" t="s">
        <v>14642</v>
      </c>
      <c r="H640" s="4" t="s">
        <v>14643</v>
      </c>
    </row>
    <row r="641" spans="1:8" ht="38.25">
      <c r="A641" s="7">
        <v>6</v>
      </c>
      <c r="B641" s="4" t="s">
        <v>14644</v>
      </c>
      <c r="C641" s="224" t="s">
        <v>14624</v>
      </c>
      <c r="D641" s="6"/>
      <c r="E641" s="8">
        <v>0.5</v>
      </c>
      <c r="F641" s="228" t="s">
        <v>14645</v>
      </c>
      <c r="G641" s="4" t="s">
        <v>14646</v>
      </c>
      <c r="H641" s="4" t="s">
        <v>14643</v>
      </c>
    </row>
    <row r="642" spans="1:8" ht="89.25">
      <c r="A642" s="7">
        <v>7</v>
      </c>
      <c r="B642" s="4" t="s">
        <v>14647</v>
      </c>
      <c r="C642" s="224" t="s">
        <v>14624</v>
      </c>
      <c r="D642" s="6"/>
      <c r="E642" s="267">
        <v>7.8468</v>
      </c>
      <c r="F642" s="228" t="s">
        <v>14648</v>
      </c>
      <c r="G642" s="4" t="s">
        <v>14649</v>
      </c>
      <c r="H642" s="4" t="s">
        <v>14650</v>
      </c>
    </row>
    <row r="643" spans="1:8" ht="38.25">
      <c r="A643" s="7">
        <v>8</v>
      </c>
      <c r="B643" s="4" t="s">
        <v>14651</v>
      </c>
      <c r="C643" s="224" t="s">
        <v>14624</v>
      </c>
      <c r="D643" s="6"/>
      <c r="E643" s="8">
        <v>0.5</v>
      </c>
      <c r="F643" s="228" t="s">
        <v>14652</v>
      </c>
      <c r="G643" s="4" t="s">
        <v>14653</v>
      </c>
      <c r="H643" s="4" t="s">
        <v>14654</v>
      </c>
    </row>
    <row r="644" spans="1:8" ht="76.5">
      <c r="A644" s="7">
        <v>9</v>
      </c>
      <c r="B644" s="4" t="s">
        <v>14655</v>
      </c>
      <c r="C644" s="224" t="s">
        <v>14624</v>
      </c>
      <c r="D644" s="6"/>
      <c r="E644" s="8">
        <v>7.6</v>
      </c>
      <c r="F644" s="228" t="s">
        <v>14656</v>
      </c>
      <c r="G644" s="4" t="s">
        <v>14657</v>
      </c>
      <c r="H644" s="4" t="s">
        <v>14658</v>
      </c>
    </row>
    <row r="645" spans="1:8" ht="25.5">
      <c r="A645" s="592"/>
      <c r="B645" s="602" t="s">
        <v>14673</v>
      </c>
      <c r="C645" s="594">
        <v>9</v>
      </c>
      <c r="D645" s="457"/>
      <c r="E645" s="595">
        <f>SUM(E636:E644)</f>
        <v>47.796800000000005</v>
      </c>
      <c r="F645" s="594"/>
      <c r="G645" s="594"/>
      <c r="H645" s="594"/>
    </row>
    <row r="646" spans="1:8" ht="25.5">
      <c r="A646" s="613"/>
      <c r="B646" s="614" t="s">
        <v>14674</v>
      </c>
      <c r="C646" s="615">
        <f>C645+C635+C627+C625+C622+C616+C180+C65</f>
        <v>564</v>
      </c>
      <c r="D646" s="615"/>
      <c r="E646" s="615">
        <f>E645+E635+E627+E625+E622+E616+E180+E65</f>
        <v>94482.136800000007</v>
      </c>
      <c r="F646" s="615"/>
      <c r="G646" s="615"/>
      <c r="H646" s="615"/>
    </row>
    <row r="647" spans="1:8" ht="15.75">
      <c r="A647" s="616"/>
      <c r="B647" s="617" t="s">
        <v>14659</v>
      </c>
      <c r="C647" s="618">
        <f>C646+C59</f>
        <v>599</v>
      </c>
      <c r="D647" s="618"/>
      <c r="E647" s="618">
        <f>E646+E59</f>
        <v>133946.21679999999</v>
      </c>
      <c r="F647" s="618"/>
      <c r="G647" s="618" t="s">
        <v>715</v>
      </c>
      <c r="H647" s="618"/>
    </row>
  </sheetData>
  <mergeCells count="4">
    <mergeCell ref="A60:H60"/>
    <mergeCell ref="A1:H1"/>
    <mergeCell ref="A2:H2"/>
    <mergeCell ref="A8:H8"/>
  </mergeCells>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407"/>
  <sheetViews>
    <sheetView zoomScaleNormal="100" workbookViewId="0">
      <selection activeCell="H33" sqref="H33"/>
    </sheetView>
  </sheetViews>
  <sheetFormatPr defaultRowHeight="12.75"/>
  <cols>
    <col min="1" max="1" width="5.7109375" style="12" bestFit="1" customWidth="1"/>
    <col min="2" max="2" width="40" style="12" customWidth="1"/>
    <col min="3" max="3" width="29.28515625" style="12" customWidth="1"/>
    <col min="4" max="4" width="27.42578125" style="12" customWidth="1"/>
    <col min="5" max="5" width="17.140625" style="272" customWidth="1"/>
    <col min="6" max="6" width="28.140625" style="12" customWidth="1"/>
    <col min="7" max="7" width="23.28515625" style="12" customWidth="1"/>
    <col min="8" max="8" width="26.140625" style="12" customWidth="1"/>
    <col min="9" max="16384" width="9.140625" style="12"/>
  </cols>
  <sheetData>
    <row r="1" spans="1:8">
      <c r="A1" s="352" t="s">
        <v>15409</v>
      </c>
      <c r="B1" s="352"/>
      <c r="C1" s="352"/>
      <c r="D1" s="352"/>
      <c r="E1" s="352"/>
      <c r="F1" s="352"/>
      <c r="G1" s="352"/>
      <c r="H1" s="352"/>
    </row>
    <row r="2" spans="1:8">
      <c r="A2" s="353" t="s">
        <v>9</v>
      </c>
      <c r="B2" s="353"/>
      <c r="C2" s="353"/>
      <c r="D2" s="353"/>
      <c r="E2" s="353"/>
      <c r="F2" s="353"/>
      <c r="G2" s="353"/>
      <c r="H2" s="353"/>
    </row>
    <row r="3" spans="1:8" ht="13.5" thickBot="1">
      <c r="A3" s="13"/>
      <c r="B3" s="13"/>
      <c r="C3" s="13"/>
      <c r="D3" s="13"/>
      <c r="E3" s="269"/>
      <c r="F3" s="13"/>
      <c r="G3" s="211"/>
      <c r="H3" s="211"/>
    </row>
    <row r="4" spans="1:8" ht="76.5">
      <c r="A4" s="21" t="s">
        <v>3</v>
      </c>
      <c r="B4" s="21" t="s">
        <v>4</v>
      </c>
      <c r="C4" s="21" t="s">
        <v>5</v>
      </c>
      <c r="D4" s="21" t="s">
        <v>0</v>
      </c>
      <c r="E4" s="309" t="s">
        <v>1</v>
      </c>
      <c r="F4" s="22" t="s">
        <v>6</v>
      </c>
      <c r="G4" s="212" t="s">
        <v>7</v>
      </c>
      <c r="H4" s="212" t="s">
        <v>8</v>
      </c>
    </row>
    <row r="5" spans="1:8">
      <c r="A5" s="15"/>
      <c r="B5" s="16"/>
      <c r="C5" s="16"/>
      <c r="D5" s="16"/>
      <c r="E5" s="310"/>
      <c r="F5" s="17"/>
      <c r="G5" s="213"/>
      <c r="H5" s="213"/>
    </row>
    <row r="6" spans="1:8" ht="13.5" thickBot="1">
      <c r="A6" s="18"/>
      <c r="B6" s="19"/>
      <c r="C6" s="19"/>
      <c r="D6" s="19"/>
      <c r="E6" s="311"/>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114.75">
      <c r="A9" s="221">
        <v>1</v>
      </c>
      <c r="B9" s="221" t="s">
        <v>14675</v>
      </c>
      <c r="C9" s="24" t="s">
        <v>401</v>
      </c>
      <c r="D9" s="221"/>
      <c r="E9" s="320">
        <v>14314.8</v>
      </c>
      <c r="F9" s="24" t="s">
        <v>14676</v>
      </c>
      <c r="G9" s="24" t="s">
        <v>14677</v>
      </c>
      <c r="H9" s="24" t="s">
        <v>14678</v>
      </c>
    </row>
    <row r="10" spans="1:8" ht="51">
      <c r="A10" s="221">
        <v>2</v>
      </c>
      <c r="B10" s="221" t="s">
        <v>14679</v>
      </c>
      <c r="C10" s="24" t="s">
        <v>401</v>
      </c>
      <c r="D10" s="221"/>
      <c r="E10" s="320">
        <v>3131.2</v>
      </c>
      <c r="F10" s="24" t="s">
        <v>14680</v>
      </c>
      <c r="G10" s="24" t="s">
        <v>14681</v>
      </c>
      <c r="H10" s="24" t="s">
        <v>14682</v>
      </c>
    </row>
    <row r="11" spans="1:8" ht="25.5">
      <c r="A11" s="221">
        <v>3</v>
      </c>
      <c r="B11" s="221" t="s">
        <v>14683</v>
      </c>
      <c r="C11" s="24" t="s">
        <v>401</v>
      </c>
      <c r="D11" s="221"/>
      <c r="E11" s="320">
        <v>5244</v>
      </c>
      <c r="F11" s="24" t="s">
        <v>14684</v>
      </c>
      <c r="G11" s="24" t="s">
        <v>14685</v>
      </c>
      <c r="H11" s="24" t="s">
        <v>14686</v>
      </c>
    </row>
    <row r="12" spans="1:8">
      <c r="A12" s="573"/>
      <c r="B12" s="573" t="s">
        <v>384</v>
      </c>
      <c r="C12" s="573">
        <v>3</v>
      </c>
      <c r="D12" s="573"/>
      <c r="E12" s="574">
        <f>SUM(E9:E11)</f>
        <v>22690</v>
      </c>
      <c r="F12" s="326"/>
      <c r="G12" s="326"/>
      <c r="H12" s="326"/>
    </row>
    <row r="13" spans="1:8" ht="38.25">
      <c r="A13" s="221">
        <v>4</v>
      </c>
      <c r="B13" s="221" t="s">
        <v>12880</v>
      </c>
      <c r="C13" s="221" t="s">
        <v>361</v>
      </c>
      <c r="D13" s="221" t="s">
        <v>1403</v>
      </c>
      <c r="E13" s="320">
        <v>527</v>
      </c>
      <c r="F13" s="24" t="s">
        <v>14687</v>
      </c>
      <c r="G13" s="24" t="s">
        <v>14688</v>
      </c>
      <c r="H13" s="24" t="s">
        <v>14689</v>
      </c>
    </row>
    <row r="14" spans="1:8" ht="51">
      <c r="A14" s="221">
        <v>5</v>
      </c>
      <c r="B14" s="221" t="s">
        <v>14690</v>
      </c>
      <c r="C14" s="221" t="s">
        <v>361</v>
      </c>
      <c r="D14" s="221" t="s">
        <v>1403</v>
      </c>
      <c r="E14" s="320">
        <v>326</v>
      </c>
      <c r="F14" s="24" t="s">
        <v>14691</v>
      </c>
      <c r="G14" s="24" t="s">
        <v>14692</v>
      </c>
      <c r="H14" s="24" t="s">
        <v>14689</v>
      </c>
    </row>
    <row r="15" spans="1:8">
      <c r="A15" s="575"/>
      <c r="B15" s="575" t="s">
        <v>4370</v>
      </c>
      <c r="C15" s="575">
        <v>2</v>
      </c>
      <c r="D15" s="575"/>
      <c r="E15" s="576">
        <f>SUM(E13:E14)</f>
        <v>853</v>
      </c>
      <c r="F15" s="327"/>
      <c r="G15" s="327"/>
      <c r="H15" s="327"/>
    </row>
    <row r="16" spans="1:8" ht="38.25">
      <c r="A16" s="221">
        <v>6</v>
      </c>
      <c r="B16" s="221" t="s">
        <v>14693</v>
      </c>
      <c r="C16" s="221" t="s">
        <v>361</v>
      </c>
      <c r="D16" s="221" t="s">
        <v>366</v>
      </c>
      <c r="E16" s="320">
        <v>185</v>
      </c>
      <c r="F16" s="24" t="s">
        <v>14694</v>
      </c>
      <c r="G16" s="24" t="s">
        <v>14695</v>
      </c>
      <c r="H16" s="24" t="s">
        <v>1212</v>
      </c>
    </row>
    <row r="17" spans="1:8">
      <c r="A17" s="575"/>
      <c r="B17" s="575" t="s">
        <v>365</v>
      </c>
      <c r="C17" s="575">
        <v>1</v>
      </c>
      <c r="D17" s="575"/>
      <c r="E17" s="576">
        <f>SUM(E16)</f>
        <v>185</v>
      </c>
      <c r="F17" s="327"/>
      <c r="G17" s="327"/>
      <c r="H17" s="327"/>
    </row>
    <row r="18" spans="1:8">
      <c r="A18" s="573"/>
      <c r="B18" s="573" t="s">
        <v>464</v>
      </c>
      <c r="C18" s="573">
        <f>C17+C15</f>
        <v>3</v>
      </c>
      <c r="D18" s="573"/>
      <c r="E18" s="574">
        <f>E17+E15</f>
        <v>1038</v>
      </c>
      <c r="F18" s="326"/>
      <c r="G18" s="326"/>
      <c r="H18" s="326"/>
    </row>
    <row r="19" spans="1:8" ht="25.5">
      <c r="A19" s="221">
        <v>7</v>
      </c>
      <c r="B19" s="221" t="s">
        <v>14696</v>
      </c>
      <c r="C19" s="24" t="s">
        <v>385</v>
      </c>
      <c r="D19" s="221"/>
      <c r="E19" s="320">
        <v>39.299999999999997</v>
      </c>
      <c r="F19" s="24" t="s">
        <v>14697</v>
      </c>
      <c r="G19" s="24" t="s">
        <v>14698</v>
      </c>
      <c r="H19" s="24" t="s">
        <v>14699</v>
      </c>
    </row>
    <row r="20" spans="1:8" ht="51">
      <c r="A20" s="221">
        <v>8</v>
      </c>
      <c r="B20" s="221" t="s">
        <v>14700</v>
      </c>
      <c r="C20" s="24" t="s">
        <v>385</v>
      </c>
      <c r="D20" s="221"/>
      <c r="E20" s="320">
        <v>69</v>
      </c>
      <c r="F20" s="24" t="s">
        <v>14701</v>
      </c>
      <c r="G20" s="24" t="s">
        <v>14702</v>
      </c>
      <c r="H20" s="24" t="s">
        <v>14703</v>
      </c>
    </row>
    <row r="21" spans="1:8" ht="51">
      <c r="A21" s="221">
        <v>9</v>
      </c>
      <c r="B21" s="221" t="s">
        <v>14704</v>
      </c>
      <c r="C21" s="24" t="s">
        <v>385</v>
      </c>
      <c r="D21" s="221"/>
      <c r="E21" s="320">
        <v>13.6</v>
      </c>
      <c r="F21" s="24" t="s">
        <v>14705</v>
      </c>
      <c r="G21" s="24" t="s">
        <v>14706</v>
      </c>
      <c r="H21" s="24" t="s">
        <v>14703</v>
      </c>
    </row>
    <row r="22" spans="1:8" ht="38.25">
      <c r="A22" s="221">
        <v>10</v>
      </c>
      <c r="B22" s="221" t="s">
        <v>14707</v>
      </c>
      <c r="C22" s="24" t="s">
        <v>385</v>
      </c>
      <c r="D22" s="221"/>
      <c r="E22" s="320">
        <v>48</v>
      </c>
      <c r="F22" s="24" t="s">
        <v>14708</v>
      </c>
      <c r="G22" s="24" t="s">
        <v>14709</v>
      </c>
      <c r="H22" s="24" t="s">
        <v>14703</v>
      </c>
    </row>
    <row r="23" spans="1:8" ht="25.5">
      <c r="A23" s="573"/>
      <c r="B23" s="326" t="s">
        <v>15357</v>
      </c>
      <c r="C23" s="573">
        <v>4</v>
      </c>
      <c r="D23" s="573"/>
      <c r="E23" s="574">
        <f>SUM(E19:E22)</f>
        <v>169.89999999999998</v>
      </c>
      <c r="F23" s="326"/>
      <c r="G23" s="326"/>
      <c r="H23" s="326"/>
    </row>
    <row r="24" spans="1:8" ht="38.25">
      <c r="A24" s="221">
        <v>11</v>
      </c>
      <c r="B24" s="24" t="s">
        <v>14710</v>
      </c>
      <c r="C24" s="221" t="s">
        <v>7340</v>
      </c>
      <c r="D24" s="221"/>
      <c r="E24" s="320">
        <v>22</v>
      </c>
      <c r="F24" s="24" t="s">
        <v>14711</v>
      </c>
      <c r="G24" s="24" t="s">
        <v>14712</v>
      </c>
      <c r="H24" s="24" t="s">
        <v>14713</v>
      </c>
    </row>
    <row r="25" spans="1:8" ht="25.5">
      <c r="A25" s="573"/>
      <c r="B25" s="326" t="s">
        <v>7341</v>
      </c>
      <c r="C25" s="573">
        <v>1</v>
      </c>
      <c r="D25" s="573"/>
      <c r="E25" s="574">
        <f>SUM(E24)</f>
        <v>22</v>
      </c>
      <c r="F25" s="326"/>
      <c r="G25" s="326"/>
      <c r="H25" s="326"/>
    </row>
    <row r="26" spans="1:8" ht="38.25">
      <c r="A26" s="221">
        <v>12</v>
      </c>
      <c r="B26" s="24" t="s">
        <v>14714</v>
      </c>
      <c r="C26" s="221" t="s">
        <v>382</v>
      </c>
      <c r="D26" s="221"/>
      <c r="E26" s="320">
        <v>41.9</v>
      </c>
      <c r="F26" s="24" t="s">
        <v>14715</v>
      </c>
      <c r="G26" s="24" t="s">
        <v>14716</v>
      </c>
      <c r="H26" s="24" t="s">
        <v>14717</v>
      </c>
    </row>
    <row r="27" spans="1:8" ht="25.5">
      <c r="A27" s="573"/>
      <c r="B27" s="326" t="s">
        <v>1251</v>
      </c>
      <c r="C27" s="573">
        <v>1</v>
      </c>
      <c r="D27" s="573"/>
      <c r="E27" s="574">
        <f>SUM(E26)</f>
        <v>41.9</v>
      </c>
      <c r="F27" s="326"/>
      <c r="G27" s="326"/>
      <c r="H27" s="326"/>
    </row>
    <row r="28" spans="1:8" ht="38.25">
      <c r="A28" s="221">
        <v>13</v>
      </c>
      <c r="B28" s="24" t="s">
        <v>14718</v>
      </c>
      <c r="C28" s="221"/>
      <c r="D28" s="221"/>
      <c r="E28" s="320">
        <v>22.8</v>
      </c>
      <c r="F28" s="24" t="s">
        <v>14719</v>
      </c>
      <c r="G28" s="24" t="s">
        <v>14720</v>
      </c>
      <c r="H28" s="24" t="s">
        <v>14721</v>
      </c>
    </row>
    <row r="29" spans="1:8" ht="25.5">
      <c r="A29" s="573"/>
      <c r="B29" s="326" t="s">
        <v>6923</v>
      </c>
      <c r="C29" s="573">
        <v>1</v>
      </c>
      <c r="D29" s="573"/>
      <c r="E29" s="574">
        <f>SUM(E28)</f>
        <v>22.8</v>
      </c>
      <c r="F29" s="326"/>
      <c r="G29" s="326"/>
      <c r="H29" s="326"/>
    </row>
    <row r="30" spans="1:8" ht="25.5">
      <c r="A30" s="577"/>
      <c r="B30" s="329" t="s">
        <v>15358</v>
      </c>
      <c r="C30" s="577">
        <f>SUM(C29+C27+C25+C23+C18+C12)</f>
        <v>13</v>
      </c>
      <c r="D30" s="577"/>
      <c r="E30" s="578">
        <f>SUM(E29+E27+E25+E23+E18+E12)</f>
        <v>23984.6</v>
      </c>
      <c r="F30" s="329"/>
      <c r="G30" s="329"/>
      <c r="H30" s="329"/>
    </row>
    <row r="31" spans="1:8">
      <c r="A31" s="356" t="s">
        <v>12190</v>
      </c>
      <c r="B31" s="356"/>
      <c r="C31" s="356"/>
      <c r="D31" s="356"/>
      <c r="E31" s="356"/>
      <c r="F31" s="356"/>
      <c r="G31" s="356"/>
      <c r="H31" s="356"/>
    </row>
    <row r="32" spans="1:8" ht="51">
      <c r="A32" s="221">
        <v>1</v>
      </c>
      <c r="B32" s="24" t="s">
        <v>14722</v>
      </c>
      <c r="C32" s="221" t="s">
        <v>389</v>
      </c>
      <c r="D32" s="221"/>
      <c r="E32" s="320">
        <v>5166.13</v>
      </c>
      <c r="F32" s="24" t="s">
        <v>14723</v>
      </c>
      <c r="G32" s="24" t="s">
        <v>14724</v>
      </c>
      <c r="H32" s="24" t="s">
        <v>22517</v>
      </c>
    </row>
    <row r="33" spans="1:8" ht="127.5">
      <c r="A33" s="221">
        <v>2</v>
      </c>
      <c r="B33" s="24" t="s">
        <v>14726</v>
      </c>
      <c r="C33" s="221" t="s">
        <v>389</v>
      </c>
      <c r="D33" s="221"/>
      <c r="E33" s="320">
        <v>2042.6</v>
      </c>
      <c r="F33" s="24" t="s">
        <v>14727</v>
      </c>
      <c r="G33" s="24" t="s">
        <v>14728</v>
      </c>
      <c r="H33" s="24" t="s">
        <v>14729</v>
      </c>
    </row>
    <row r="34" spans="1:8" ht="204">
      <c r="A34" s="221">
        <v>3</v>
      </c>
      <c r="B34" s="221" t="s">
        <v>14730</v>
      </c>
      <c r="C34" s="222" t="s">
        <v>389</v>
      </c>
      <c r="D34" s="222"/>
      <c r="E34" s="320">
        <v>5002</v>
      </c>
      <c r="F34" s="24" t="s">
        <v>14731</v>
      </c>
      <c r="G34" s="24" t="s">
        <v>14732</v>
      </c>
      <c r="H34" s="24" t="s">
        <v>14733</v>
      </c>
    </row>
    <row r="35" spans="1:8" ht="51">
      <c r="A35" s="221">
        <v>4</v>
      </c>
      <c r="B35" s="221" t="s">
        <v>14734</v>
      </c>
      <c r="C35" s="221" t="s">
        <v>389</v>
      </c>
      <c r="D35" s="221"/>
      <c r="E35" s="320">
        <v>465.5</v>
      </c>
      <c r="F35" s="24" t="s">
        <v>14735</v>
      </c>
      <c r="G35" s="24" t="s">
        <v>14736</v>
      </c>
      <c r="H35" s="24" t="s">
        <v>14737</v>
      </c>
    </row>
    <row r="36" spans="1:8" ht="114.75">
      <c r="A36" s="221">
        <v>5</v>
      </c>
      <c r="B36" s="221" t="s">
        <v>14738</v>
      </c>
      <c r="C36" s="221" t="s">
        <v>389</v>
      </c>
      <c r="D36" s="221"/>
      <c r="E36" s="320">
        <v>6623</v>
      </c>
      <c r="F36" s="24" t="s">
        <v>14739</v>
      </c>
      <c r="G36" s="24" t="s">
        <v>14740</v>
      </c>
      <c r="H36" s="24" t="s">
        <v>14741</v>
      </c>
    </row>
    <row r="37" spans="1:8" ht="25.5">
      <c r="A37" s="221">
        <v>6</v>
      </c>
      <c r="B37" s="221" t="s">
        <v>15412</v>
      </c>
      <c r="C37" s="221" t="s">
        <v>389</v>
      </c>
      <c r="D37" s="221"/>
      <c r="E37" s="320">
        <v>1104.5999999999999</v>
      </c>
      <c r="F37" s="581"/>
      <c r="G37" s="581"/>
      <c r="H37" s="24" t="s">
        <v>15413</v>
      </c>
    </row>
    <row r="38" spans="1:8" ht="38.25">
      <c r="A38" s="221">
        <v>7</v>
      </c>
      <c r="B38" s="221" t="s">
        <v>22515</v>
      </c>
      <c r="C38" s="221" t="s">
        <v>389</v>
      </c>
      <c r="D38" s="221"/>
      <c r="E38" s="320">
        <v>140.5</v>
      </c>
      <c r="F38" s="581"/>
      <c r="G38" s="581"/>
      <c r="H38" s="24" t="s">
        <v>22516</v>
      </c>
    </row>
    <row r="39" spans="1:8">
      <c r="A39" s="573"/>
      <c r="B39" s="573" t="s">
        <v>390</v>
      </c>
      <c r="C39" s="573">
        <v>7</v>
      </c>
      <c r="D39" s="573"/>
      <c r="E39" s="574">
        <f>SUM(E32:E38)</f>
        <v>20544.329999999998</v>
      </c>
      <c r="F39" s="326"/>
      <c r="G39" s="326"/>
      <c r="H39" s="326"/>
    </row>
    <row r="40" spans="1:8" ht="38.25">
      <c r="A40" s="221">
        <v>6</v>
      </c>
      <c r="B40" s="221" t="s">
        <v>14742</v>
      </c>
      <c r="C40" s="221" t="s">
        <v>361</v>
      </c>
      <c r="D40" s="221" t="s">
        <v>14743</v>
      </c>
      <c r="E40" s="320">
        <v>1711</v>
      </c>
      <c r="F40" s="24" t="s">
        <v>14744</v>
      </c>
      <c r="G40" s="24" t="s">
        <v>14745</v>
      </c>
      <c r="H40" s="24" t="s">
        <v>14746</v>
      </c>
    </row>
    <row r="41" spans="1:8" ht="51">
      <c r="A41" s="221">
        <v>7</v>
      </c>
      <c r="B41" s="221" t="s">
        <v>14747</v>
      </c>
      <c r="C41" s="221" t="s">
        <v>361</v>
      </c>
      <c r="D41" s="221" t="s">
        <v>14743</v>
      </c>
      <c r="E41" s="320">
        <v>1477.7</v>
      </c>
      <c r="F41" s="24" t="s">
        <v>14748</v>
      </c>
      <c r="G41" s="24" t="s">
        <v>14749</v>
      </c>
      <c r="H41" s="24" t="s">
        <v>14750</v>
      </c>
    </row>
    <row r="42" spans="1:8" ht="25.5">
      <c r="A42" s="221">
        <v>8</v>
      </c>
      <c r="B42" s="221" t="s">
        <v>14751</v>
      </c>
      <c r="C42" s="221" t="s">
        <v>361</v>
      </c>
      <c r="D42" s="221" t="s">
        <v>14743</v>
      </c>
      <c r="E42" s="320">
        <v>209.2</v>
      </c>
      <c r="F42" s="24" t="s">
        <v>14752</v>
      </c>
      <c r="G42" s="24" t="s">
        <v>14753</v>
      </c>
      <c r="H42" s="24" t="s">
        <v>14754</v>
      </c>
    </row>
    <row r="43" spans="1:8" ht="89.25">
      <c r="A43" s="221">
        <v>9</v>
      </c>
      <c r="B43" s="221" t="s">
        <v>14755</v>
      </c>
      <c r="C43" s="221" t="s">
        <v>361</v>
      </c>
      <c r="D43" s="221" t="s">
        <v>14743</v>
      </c>
      <c r="E43" s="320">
        <v>203.1</v>
      </c>
      <c r="F43" s="24" t="s">
        <v>14756</v>
      </c>
      <c r="G43" s="24" t="s">
        <v>14757</v>
      </c>
      <c r="H43" s="24" t="s">
        <v>14758</v>
      </c>
    </row>
    <row r="44" spans="1:8" ht="51">
      <c r="A44" s="221">
        <v>10</v>
      </c>
      <c r="B44" s="221" t="s">
        <v>14759</v>
      </c>
      <c r="C44" s="221" t="s">
        <v>361</v>
      </c>
      <c r="D44" s="221" t="s">
        <v>14743</v>
      </c>
      <c r="E44" s="320">
        <v>501</v>
      </c>
      <c r="F44" s="24" t="s">
        <v>14760</v>
      </c>
      <c r="G44" s="24" t="s">
        <v>14761</v>
      </c>
      <c r="H44" s="24" t="s">
        <v>14762</v>
      </c>
    </row>
    <row r="45" spans="1:8" ht="25.5">
      <c r="A45" s="221">
        <v>11</v>
      </c>
      <c r="B45" s="221" t="s">
        <v>14763</v>
      </c>
      <c r="C45" s="221" t="s">
        <v>361</v>
      </c>
      <c r="D45" s="221" t="s">
        <v>14743</v>
      </c>
      <c r="E45" s="320">
        <v>2531</v>
      </c>
      <c r="F45" s="24" t="s">
        <v>14764</v>
      </c>
      <c r="G45" s="24" t="s">
        <v>14761</v>
      </c>
      <c r="H45" s="24" t="s">
        <v>14765</v>
      </c>
    </row>
    <row r="46" spans="1:8" ht="63.75">
      <c r="A46" s="221">
        <v>12</v>
      </c>
      <c r="B46" s="221" t="s">
        <v>14766</v>
      </c>
      <c r="C46" s="221" t="s">
        <v>361</v>
      </c>
      <c r="D46" s="221" t="s">
        <v>14743</v>
      </c>
      <c r="E46" s="320">
        <v>9092</v>
      </c>
      <c r="F46" s="24" t="s">
        <v>14767</v>
      </c>
      <c r="G46" s="24" t="s">
        <v>14768</v>
      </c>
      <c r="H46" s="24" t="s">
        <v>14769</v>
      </c>
    </row>
    <row r="47" spans="1:8">
      <c r="A47" s="221">
        <v>13</v>
      </c>
      <c r="B47" s="221" t="s">
        <v>14770</v>
      </c>
      <c r="C47" s="221" t="s">
        <v>361</v>
      </c>
      <c r="D47" s="221" t="s">
        <v>14771</v>
      </c>
      <c r="E47" s="320">
        <v>108.5</v>
      </c>
      <c r="F47" s="24" t="s">
        <v>14772</v>
      </c>
      <c r="G47" s="24" t="s">
        <v>942</v>
      </c>
      <c r="H47" s="24" t="s">
        <v>14773</v>
      </c>
    </row>
    <row r="48" spans="1:8" ht="25.5">
      <c r="A48" s="221">
        <v>14</v>
      </c>
      <c r="B48" s="221" t="s">
        <v>14774</v>
      </c>
      <c r="C48" s="221" t="s">
        <v>361</v>
      </c>
      <c r="D48" s="221" t="s">
        <v>14771</v>
      </c>
      <c r="E48" s="320">
        <v>124.77</v>
      </c>
      <c r="F48" s="24" t="s">
        <v>14775</v>
      </c>
      <c r="G48" s="24" t="s">
        <v>14776</v>
      </c>
      <c r="H48" s="24" t="s">
        <v>14777</v>
      </c>
    </row>
    <row r="49" spans="1:8" ht="51">
      <c r="A49" s="221">
        <v>15</v>
      </c>
      <c r="B49" s="221" t="s">
        <v>14778</v>
      </c>
      <c r="C49" s="221" t="s">
        <v>361</v>
      </c>
      <c r="D49" s="221" t="s">
        <v>14771</v>
      </c>
      <c r="E49" s="320">
        <v>5298.8</v>
      </c>
      <c r="F49" s="24" t="s">
        <v>14779</v>
      </c>
      <c r="G49" s="24" t="s">
        <v>14780</v>
      </c>
      <c r="H49" s="24" t="s">
        <v>14781</v>
      </c>
    </row>
    <row r="50" spans="1:8" ht="127.5">
      <c r="A50" s="221">
        <v>16</v>
      </c>
      <c r="B50" s="221" t="s">
        <v>1785</v>
      </c>
      <c r="C50" s="221" t="s">
        <v>361</v>
      </c>
      <c r="D50" s="221" t="s">
        <v>14743</v>
      </c>
      <c r="E50" s="320">
        <v>2257.1</v>
      </c>
      <c r="F50" s="24" t="s">
        <v>14782</v>
      </c>
      <c r="G50" s="24" t="s">
        <v>14780</v>
      </c>
      <c r="H50" s="24" t="s">
        <v>14783</v>
      </c>
    </row>
    <row r="51" spans="1:8" ht="76.5">
      <c r="A51" s="221">
        <v>17</v>
      </c>
      <c r="B51" s="221" t="s">
        <v>14784</v>
      </c>
      <c r="C51" s="221" t="s">
        <v>361</v>
      </c>
      <c r="D51" s="221" t="s">
        <v>14743</v>
      </c>
      <c r="E51" s="320">
        <v>2163.3000000000002</v>
      </c>
      <c r="F51" s="24" t="s">
        <v>14785</v>
      </c>
      <c r="G51" s="24" t="s">
        <v>14780</v>
      </c>
      <c r="H51" s="24" t="s">
        <v>14786</v>
      </c>
    </row>
    <row r="52" spans="1:8" ht="25.5">
      <c r="A52" s="221">
        <v>18</v>
      </c>
      <c r="B52" s="221" t="s">
        <v>14787</v>
      </c>
      <c r="C52" s="221" t="s">
        <v>361</v>
      </c>
      <c r="D52" s="221" t="s">
        <v>14743</v>
      </c>
      <c r="E52" s="320">
        <v>365.7</v>
      </c>
      <c r="F52" s="24" t="s">
        <v>14788</v>
      </c>
      <c r="G52" s="24" t="s">
        <v>14789</v>
      </c>
      <c r="H52" s="24" t="s">
        <v>14765</v>
      </c>
    </row>
    <row r="53" spans="1:8">
      <c r="A53" s="575"/>
      <c r="B53" s="575" t="s">
        <v>363</v>
      </c>
      <c r="C53" s="331">
        <v>13</v>
      </c>
      <c r="D53" s="575"/>
      <c r="E53" s="576">
        <f>SUM(E40:E52)</f>
        <v>26043.17</v>
      </c>
      <c r="F53" s="327"/>
      <c r="G53" s="327"/>
      <c r="H53" s="327"/>
    </row>
    <row r="54" spans="1:8" ht="25.5">
      <c r="A54" s="221">
        <v>19</v>
      </c>
      <c r="B54" s="221" t="s">
        <v>14790</v>
      </c>
      <c r="C54" s="221" t="s">
        <v>361</v>
      </c>
      <c r="D54" s="221" t="s">
        <v>391</v>
      </c>
      <c r="E54" s="320">
        <v>58</v>
      </c>
      <c r="F54" s="24" t="s">
        <v>14791</v>
      </c>
      <c r="G54" s="24" t="s">
        <v>14761</v>
      </c>
      <c r="H54" s="24" t="s">
        <v>14769</v>
      </c>
    </row>
    <row r="55" spans="1:8" ht="51">
      <c r="A55" s="221">
        <v>20</v>
      </c>
      <c r="B55" s="221" t="s">
        <v>14792</v>
      </c>
      <c r="C55" s="221" t="s">
        <v>361</v>
      </c>
      <c r="D55" s="221" t="s">
        <v>391</v>
      </c>
      <c r="E55" s="320">
        <v>347.4</v>
      </c>
      <c r="F55" s="24" t="s">
        <v>14793</v>
      </c>
      <c r="G55" s="24" t="s">
        <v>14761</v>
      </c>
      <c r="H55" s="24" t="s">
        <v>14777</v>
      </c>
    </row>
    <row r="56" spans="1:8" ht="38.25">
      <c r="A56" s="221">
        <v>21</v>
      </c>
      <c r="B56" s="221" t="s">
        <v>14794</v>
      </c>
      <c r="C56" s="221" t="s">
        <v>361</v>
      </c>
      <c r="D56" s="221" t="s">
        <v>391</v>
      </c>
      <c r="E56" s="320">
        <v>50.5</v>
      </c>
      <c r="F56" s="24" t="s">
        <v>14795</v>
      </c>
      <c r="G56" s="24" t="s">
        <v>14796</v>
      </c>
      <c r="H56" s="24" t="s">
        <v>14797</v>
      </c>
    </row>
    <row r="57" spans="1:8" ht="89.25">
      <c r="A57" s="221">
        <v>22</v>
      </c>
      <c r="B57" s="221" t="s">
        <v>14798</v>
      </c>
      <c r="C57" s="221" t="s">
        <v>361</v>
      </c>
      <c r="D57" s="221" t="s">
        <v>391</v>
      </c>
      <c r="E57" s="320">
        <v>27.3</v>
      </c>
      <c r="F57" s="24" t="s">
        <v>14799</v>
      </c>
      <c r="G57" s="24" t="s">
        <v>14800</v>
      </c>
      <c r="H57" s="24" t="s">
        <v>14769</v>
      </c>
    </row>
    <row r="58" spans="1:8" ht="89.25">
      <c r="A58" s="221">
        <v>23</v>
      </c>
      <c r="B58" s="221" t="s">
        <v>14801</v>
      </c>
      <c r="C58" s="221" t="s">
        <v>361</v>
      </c>
      <c r="D58" s="221" t="s">
        <v>391</v>
      </c>
      <c r="E58" s="320">
        <v>104.9</v>
      </c>
      <c r="F58" s="24" t="s">
        <v>14802</v>
      </c>
      <c r="G58" s="24" t="s">
        <v>14800</v>
      </c>
      <c r="H58" s="24" t="s">
        <v>14769</v>
      </c>
    </row>
    <row r="59" spans="1:8" ht="89.25">
      <c r="A59" s="221">
        <v>24</v>
      </c>
      <c r="B59" s="221" t="s">
        <v>14803</v>
      </c>
      <c r="C59" s="221" t="s">
        <v>361</v>
      </c>
      <c r="D59" s="221" t="s">
        <v>391</v>
      </c>
      <c r="E59" s="320">
        <v>1389</v>
      </c>
      <c r="F59" s="24" t="s">
        <v>14804</v>
      </c>
      <c r="G59" s="24" t="s">
        <v>14800</v>
      </c>
      <c r="H59" s="24" t="s">
        <v>14750</v>
      </c>
    </row>
    <row r="60" spans="1:8" ht="51">
      <c r="A60" s="221">
        <v>25</v>
      </c>
      <c r="B60" s="221" t="s">
        <v>14805</v>
      </c>
      <c r="C60" s="221" t="s">
        <v>361</v>
      </c>
      <c r="D60" s="221" t="s">
        <v>391</v>
      </c>
      <c r="E60" s="320">
        <v>699</v>
      </c>
      <c r="F60" s="24" t="s">
        <v>14806</v>
      </c>
      <c r="G60" s="24" t="s">
        <v>14807</v>
      </c>
      <c r="H60" s="24" t="s">
        <v>14808</v>
      </c>
    </row>
    <row r="61" spans="1:8" ht="38.25">
      <c r="A61" s="221">
        <v>26</v>
      </c>
      <c r="B61" s="221" t="s">
        <v>14809</v>
      </c>
      <c r="C61" s="221" t="s">
        <v>361</v>
      </c>
      <c r="D61" s="221" t="s">
        <v>391</v>
      </c>
      <c r="E61" s="320">
        <v>455</v>
      </c>
      <c r="F61" s="24" t="s">
        <v>14810</v>
      </c>
      <c r="G61" s="24" t="s">
        <v>14780</v>
      </c>
      <c r="H61" s="24" t="s">
        <v>14811</v>
      </c>
    </row>
    <row r="62" spans="1:8">
      <c r="A62" s="221">
        <v>27</v>
      </c>
      <c r="B62" s="221" t="s">
        <v>14812</v>
      </c>
      <c r="C62" s="221" t="s">
        <v>361</v>
      </c>
      <c r="D62" s="221" t="s">
        <v>391</v>
      </c>
      <c r="E62" s="320">
        <v>76</v>
      </c>
      <c r="F62" s="24" t="s">
        <v>14813</v>
      </c>
      <c r="G62" s="24" t="s">
        <v>14814</v>
      </c>
      <c r="H62" s="24" t="s">
        <v>14815</v>
      </c>
    </row>
    <row r="63" spans="1:8">
      <c r="A63" s="575"/>
      <c r="B63" s="575" t="s">
        <v>392</v>
      </c>
      <c r="C63" s="331">
        <v>9</v>
      </c>
      <c r="D63" s="575"/>
      <c r="E63" s="576">
        <f>SUM(E54:E62)</f>
        <v>3207.1</v>
      </c>
      <c r="F63" s="327"/>
      <c r="G63" s="327"/>
      <c r="H63" s="327"/>
    </row>
    <row r="64" spans="1:8" ht="38.25">
      <c r="A64" s="221">
        <v>28</v>
      </c>
      <c r="B64" s="221" t="s">
        <v>14816</v>
      </c>
      <c r="C64" s="221" t="s">
        <v>361</v>
      </c>
      <c r="D64" s="221" t="s">
        <v>366</v>
      </c>
      <c r="E64" s="320">
        <v>2</v>
      </c>
      <c r="F64" s="24" t="s">
        <v>14817</v>
      </c>
      <c r="G64" s="24" t="s">
        <v>14745</v>
      </c>
      <c r="H64" s="24" t="s">
        <v>14769</v>
      </c>
    </row>
    <row r="65" spans="1:8" ht="25.5">
      <c r="A65" s="221">
        <v>29</v>
      </c>
      <c r="B65" s="221" t="s">
        <v>14818</v>
      </c>
      <c r="C65" s="221" t="s">
        <v>361</v>
      </c>
      <c r="D65" s="221" t="s">
        <v>366</v>
      </c>
      <c r="E65" s="320">
        <v>2.9</v>
      </c>
      <c r="F65" s="24" t="s">
        <v>14819</v>
      </c>
      <c r="G65" s="24" t="s">
        <v>14820</v>
      </c>
      <c r="H65" s="24" t="s">
        <v>14821</v>
      </c>
    </row>
    <row r="66" spans="1:8" ht="25.5">
      <c r="A66" s="221">
        <v>30</v>
      </c>
      <c r="B66" s="221" t="s">
        <v>14822</v>
      </c>
      <c r="C66" s="221" t="s">
        <v>361</v>
      </c>
      <c r="D66" s="221" t="s">
        <v>366</v>
      </c>
      <c r="E66" s="320">
        <v>1</v>
      </c>
      <c r="F66" s="24" t="s">
        <v>14823</v>
      </c>
      <c r="G66" s="24" t="s">
        <v>14745</v>
      </c>
      <c r="H66" s="24" t="s">
        <v>14769</v>
      </c>
    </row>
    <row r="67" spans="1:8" ht="25.5">
      <c r="A67" s="221">
        <v>31</v>
      </c>
      <c r="B67" s="221" t="s">
        <v>14824</v>
      </c>
      <c r="C67" s="221" t="s">
        <v>361</v>
      </c>
      <c r="D67" s="221" t="s">
        <v>366</v>
      </c>
      <c r="E67" s="320">
        <v>3</v>
      </c>
      <c r="F67" s="24" t="s">
        <v>14825</v>
      </c>
      <c r="G67" s="24" t="s">
        <v>6281</v>
      </c>
      <c r="H67" s="24" t="s">
        <v>14826</v>
      </c>
    </row>
    <row r="68" spans="1:8" ht="38.25">
      <c r="A68" s="221">
        <v>32</v>
      </c>
      <c r="B68" s="221" t="s">
        <v>14827</v>
      </c>
      <c r="C68" s="221" t="s">
        <v>361</v>
      </c>
      <c r="D68" s="221" t="s">
        <v>366</v>
      </c>
      <c r="E68" s="320">
        <v>36.6</v>
      </c>
      <c r="F68" s="24" t="s">
        <v>14828</v>
      </c>
      <c r="G68" s="24" t="s">
        <v>14829</v>
      </c>
      <c r="H68" s="24" t="s">
        <v>14754</v>
      </c>
    </row>
    <row r="69" spans="1:8" ht="25.5">
      <c r="A69" s="221">
        <v>33</v>
      </c>
      <c r="B69" s="221" t="s">
        <v>14830</v>
      </c>
      <c r="C69" s="221" t="s">
        <v>361</v>
      </c>
      <c r="D69" s="221" t="s">
        <v>366</v>
      </c>
      <c r="E69" s="320">
        <v>20.5</v>
      </c>
      <c r="F69" s="24" t="s">
        <v>14831</v>
      </c>
      <c r="G69" s="24" t="s">
        <v>14832</v>
      </c>
      <c r="H69" s="24" t="s">
        <v>14754</v>
      </c>
    </row>
    <row r="70" spans="1:8" ht="25.5">
      <c r="A70" s="221">
        <v>34</v>
      </c>
      <c r="B70" s="221" t="s">
        <v>14833</v>
      </c>
      <c r="C70" s="221" t="s">
        <v>361</v>
      </c>
      <c r="D70" s="221" t="s">
        <v>366</v>
      </c>
      <c r="E70" s="320">
        <v>8.8000000000000007</v>
      </c>
      <c r="F70" s="24" t="s">
        <v>14834</v>
      </c>
      <c r="G70" s="24" t="s">
        <v>14835</v>
      </c>
      <c r="H70" s="24" t="s">
        <v>14836</v>
      </c>
    </row>
    <row r="71" spans="1:8" ht="25.5">
      <c r="A71" s="221">
        <v>35</v>
      </c>
      <c r="B71" s="221" t="s">
        <v>14837</v>
      </c>
      <c r="C71" s="221" t="s">
        <v>361</v>
      </c>
      <c r="D71" s="221" t="s">
        <v>366</v>
      </c>
      <c r="E71" s="320">
        <v>99.1</v>
      </c>
      <c r="F71" s="24" t="s">
        <v>14838</v>
      </c>
      <c r="G71" s="24" t="s">
        <v>14839</v>
      </c>
      <c r="H71" s="24" t="s">
        <v>14840</v>
      </c>
    </row>
    <row r="72" spans="1:8" ht="25.5">
      <c r="A72" s="221">
        <v>36</v>
      </c>
      <c r="B72" s="221" t="s">
        <v>14841</v>
      </c>
      <c r="C72" s="221" t="s">
        <v>361</v>
      </c>
      <c r="D72" s="221" t="s">
        <v>366</v>
      </c>
      <c r="E72" s="320">
        <v>134</v>
      </c>
      <c r="F72" s="24" t="s">
        <v>14842</v>
      </c>
      <c r="G72" s="24" t="s">
        <v>14807</v>
      </c>
      <c r="H72" s="24" t="s">
        <v>14769</v>
      </c>
    </row>
    <row r="73" spans="1:8" ht="25.5">
      <c r="A73" s="221">
        <v>37</v>
      </c>
      <c r="B73" s="221" t="s">
        <v>14843</v>
      </c>
      <c r="C73" s="221" t="s">
        <v>361</v>
      </c>
      <c r="D73" s="221" t="s">
        <v>366</v>
      </c>
      <c r="E73" s="320">
        <v>146</v>
      </c>
      <c r="F73" s="24" t="s">
        <v>14844</v>
      </c>
      <c r="G73" s="24" t="s">
        <v>14807</v>
      </c>
      <c r="H73" s="24" t="s">
        <v>14769</v>
      </c>
    </row>
    <row r="74" spans="1:8" ht="25.5">
      <c r="A74" s="221">
        <v>38</v>
      </c>
      <c r="B74" s="221" t="s">
        <v>14845</v>
      </c>
      <c r="C74" s="221" t="s">
        <v>361</v>
      </c>
      <c r="D74" s="221" t="s">
        <v>366</v>
      </c>
      <c r="E74" s="320">
        <v>18</v>
      </c>
      <c r="F74" s="24" t="s">
        <v>14846</v>
      </c>
      <c r="G74" s="24" t="s">
        <v>14847</v>
      </c>
      <c r="H74" s="24" t="s">
        <v>14769</v>
      </c>
    </row>
    <row r="75" spans="1:8" ht="25.5">
      <c r="A75" s="221">
        <v>39</v>
      </c>
      <c r="B75" s="221" t="s">
        <v>14848</v>
      </c>
      <c r="C75" s="221" t="s">
        <v>361</v>
      </c>
      <c r="D75" s="221" t="s">
        <v>366</v>
      </c>
      <c r="E75" s="320">
        <v>167.8</v>
      </c>
      <c r="F75" s="24" t="s">
        <v>14849</v>
      </c>
      <c r="G75" s="24" t="s">
        <v>14850</v>
      </c>
      <c r="H75" s="24" t="s">
        <v>14754</v>
      </c>
    </row>
    <row r="76" spans="1:8" ht="38.25">
      <c r="A76" s="221">
        <v>40</v>
      </c>
      <c r="B76" s="221" t="s">
        <v>14851</v>
      </c>
      <c r="C76" s="221" t="s">
        <v>361</v>
      </c>
      <c r="D76" s="221" t="s">
        <v>366</v>
      </c>
      <c r="E76" s="320">
        <v>38.700000000000003</v>
      </c>
      <c r="F76" s="24" t="s">
        <v>14852</v>
      </c>
      <c r="G76" s="24" t="s">
        <v>14853</v>
      </c>
      <c r="H76" s="24" t="s">
        <v>14754</v>
      </c>
    </row>
    <row r="77" spans="1:8" ht="25.5">
      <c r="A77" s="221">
        <v>41</v>
      </c>
      <c r="B77" s="221" t="s">
        <v>8295</v>
      </c>
      <c r="C77" s="221" t="s">
        <v>361</v>
      </c>
      <c r="D77" s="221" t="s">
        <v>366</v>
      </c>
      <c r="E77" s="320">
        <v>20</v>
      </c>
      <c r="F77" s="24" t="s">
        <v>14854</v>
      </c>
      <c r="G77" s="24" t="s">
        <v>14855</v>
      </c>
      <c r="H77" s="24" t="s">
        <v>14856</v>
      </c>
    </row>
    <row r="78" spans="1:8" ht="25.5">
      <c r="A78" s="221">
        <v>42</v>
      </c>
      <c r="B78" s="221" t="s">
        <v>14857</v>
      </c>
      <c r="C78" s="221" t="s">
        <v>361</v>
      </c>
      <c r="D78" s="221" t="s">
        <v>366</v>
      </c>
      <c r="E78" s="320">
        <v>36.9</v>
      </c>
      <c r="F78" s="24" t="s">
        <v>14858</v>
      </c>
      <c r="G78" s="24" t="s">
        <v>14859</v>
      </c>
      <c r="H78" s="24" t="s">
        <v>14769</v>
      </c>
    </row>
    <row r="79" spans="1:8" ht="25.5">
      <c r="A79" s="221">
        <v>43</v>
      </c>
      <c r="B79" s="221" t="s">
        <v>14860</v>
      </c>
      <c r="C79" s="221" t="s">
        <v>361</v>
      </c>
      <c r="D79" s="221" t="s">
        <v>366</v>
      </c>
      <c r="E79" s="320">
        <v>49.8</v>
      </c>
      <c r="F79" s="24" t="s">
        <v>14861</v>
      </c>
      <c r="G79" s="24" t="s">
        <v>14862</v>
      </c>
      <c r="H79" s="24" t="s">
        <v>14769</v>
      </c>
    </row>
    <row r="80" spans="1:8" ht="25.5">
      <c r="A80" s="221">
        <v>44</v>
      </c>
      <c r="B80" s="221" t="s">
        <v>14863</v>
      </c>
      <c r="C80" s="221" t="s">
        <v>361</v>
      </c>
      <c r="D80" s="221" t="s">
        <v>366</v>
      </c>
      <c r="E80" s="320">
        <v>29.1</v>
      </c>
      <c r="F80" s="24" t="s">
        <v>14864</v>
      </c>
      <c r="G80" s="24" t="s">
        <v>14859</v>
      </c>
      <c r="H80" s="24" t="s">
        <v>14769</v>
      </c>
    </row>
    <row r="81" spans="1:8" ht="25.5">
      <c r="A81" s="221">
        <v>45</v>
      </c>
      <c r="B81" s="221" t="s">
        <v>14865</v>
      </c>
      <c r="C81" s="221" t="s">
        <v>361</v>
      </c>
      <c r="D81" s="221" t="s">
        <v>366</v>
      </c>
      <c r="E81" s="320">
        <v>94.5</v>
      </c>
      <c r="F81" s="24" t="s">
        <v>14866</v>
      </c>
      <c r="G81" s="24" t="s">
        <v>14867</v>
      </c>
      <c r="H81" s="24" t="s">
        <v>14754</v>
      </c>
    </row>
    <row r="82" spans="1:8" ht="25.5">
      <c r="A82" s="221">
        <v>46</v>
      </c>
      <c r="B82" s="221" t="s">
        <v>14868</v>
      </c>
      <c r="C82" s="221" t="s">
        <v>361</v>
      </c>
      <c r="D82" s="221" t="s">
        <v>366</v>
      </c>
      <c r="E82" s="320">
        <v>25</v>
      </c>
      <c r="F82" s="24" t="s">
        <v>14869</v>
      </c>
      <c r="G82" s="24" t="s">
        <v>14847</v>
      </c>
      <c r="H82" s="24" t="s">
        <v>14870</v>
      </c>
    </row>
    <row r="83" spans="1:8" ht="38.25">
      <c r="A83" s="221">
        <v>47</v>
      </c>
      <c r="B83" s="221" t="s">
        <v>14871</v>
      </c>
      <c r="C83" s="221" t="s">
        <v>361</v>
      </c>
      <c r="D83" s="221" t="s">
        <v>366</v>
      </c>
      <c r="E83" s="320">
        <v>44</v>
      </c>
      <c r="F83" s="24" t="s">
        <v>14872</v>
      </c>
      <c r="G83" s="24" t="s">
        <v>14847</v>
      </c>
      <c r="H83" s="24" t="s">
        <v>14769</v>
      </c>
    </row>
    <row r="84" spans="1:8" ht="38.25">
      <c r="A84" s="221">
        <v>48</v>
      </c>
      <c r="B84" s="221" t="s">
        <v>14873</v>
      </c>
      <c r="C84" s="221" t="s">
        <v>361</v>
      </c>
      <c r="D84" s="221" t="s">
        <v>366</v>
      </c>
      <c r="E84" s="320">
        <v>68</v>
      </c>
      <c r="F84" s="24" t="s">
        <v>14874</v>
      </c>
      <c r="G84" s="24" t="s">
        <v>14847</v>
      </c>
      <c r="H84" s="24" t="s">
        <v>14769</v>
      </c>
    </row>
    <row r="85" spans="1:8" ht="25.5">
      <c r="A85" s="221">
        <v>49</v>
      </c>
      <c r="B85" s="221" t="s">
        <v>14875</v>
      </c>
      <c r="C85" s="221" t="s">
        <v>361</v>
      </c>
      <c r="D85" s="221" t="s">
        <v>366</v>
      </c>
      <c r="E85" s="320">
        <v>315.89999999999998</v>
      </c>
      <c r="F85" s="24" t="s">
        <v>14876</v>
      </c>
      <c r="G85" s="24" t="s">
        <v>14862</v>
      </c>
      <c r="H85" s="24" t="s">
        <v>14840</v>
      </c>
    </row>
    <row r="86" spans="1:8" ht="38.25">
      <c r="A86" s="221">
        <v>50</v>
      </c>
      <c r="B86" s="221" t="s">
        <v>14877</v>
      </c>
      <c r="C86" s="221" t="s">
        <v>361</v>
      </c>
      <c r="D86" s="221" t="s">
        <v>366</v>
      </c>
      <c r="E86" s="320">
        <v>36</v>
      </c>
      <c r="F86" s="24" t="s">
        <v>14878</v>
      </c>
      <c r="G86" s="24" t="s">
        <v>14879</v>
      </c>
      <c r="H86" s="24" t="s">
        <v>14797</v>
      </c>
    </row>
    <row r="87" spans="1:8" ht="25.5">
      <c r="A87" s="221">
        <v>51</v>
      </c>
      <c r="B87" s="221" t="s">
        <v>14880</v>
      </c>
      <c r="C87" s="221" t="s">
        <v>361</v>
      </c>
      <c r="D87" s="221" t="s">
        <v>366</v>
      </c>
      <c r="E87" s="320">
        <v>18.899999999999999</v>
      </c>
      <c r="F87" s="24" t="s">
        <v>14881</v>
      </c>
      <c r="G87" s="24" t="s">
        <v>14879</v>
      </c>
      <c r="H87" s="24" t="s">
        <v>14750</v>
      </c>
    </row>
    <row r="88" spans="1:8" ht="25.5">
      <c r="A88" s="221">
        <v>52</v>
      </c>
      <c r="B88" s="221" t="s">
        <v>14882</v>
      </c>
      <c r="C88" s="221" t="s">
        <v>361</v>
      </c>
      <c r="D88" s="221" t="s">
        <v>366</v>
      </c>
      <c r="E88" s="320">
        <v>16.399999999999999</v>
      </c>
      <c r="F88" s="24" t="s">
        <v>14883</v>
      </c>
      <c r="G88" s="24" t="s">
        <v>14884</v>
      </c>
      <c r="H88" s="24" t="s">
        <v>14885</v>
      </c>
    </row>
    <row r="89" spans="1:8" ht="25.5">
      <c r="A89" s="221">
        <v>53</v>
      </c>
      <c r="B89" s="221" t="s">
        <v>14886</v>
      </c>
      <c r="C89" s="221" t="s">
        <v>361</v>
      </c>
      <c r="D89" s="221" t="s">
        <v>366</v>
      </c>
      <c r="E89" s="320">
        <v>10</v>
      </c>
      <c r="F89" s="24" t="s">
        <v>14887</v>
      </c>
      <c r="G89" s="24" t="s">
        <v>14888</v>
      </c>
      <c r="H89" s="24" t="s">
        <v>14769</v>
      </c>
    </row>
    <row r="90" spans="1:8" ht="38.25">
      <c r="A90" s="221">
        <v>54</v>
      </c>
      <c r="B90" s="221" t="s">
        <v>14889</v>
      </c>
      <c r="C90" s="221" t="s">
        <v>361</v>
      </c>
      <c r="D90" s="221" t="s">
        <v>366</v>
      </c>
      <c r="E90" s="320">
        <v>35.39</v>
      </c>
      <c r="F90" s="24" t="s">
        <v>14890</v>
      </c>
      <c r="G90" s="24" t="s">
        <v>14768</v>
      </c>
      <c r="H90" s="24" t="s">
        <v>14891</v>
      </c>
    </row>
    <row r="91" spans="1:8" ht="25.5">
      <c r="A91" s="221">
        <v>55</v>
      </c>
      <c r="B91" s="221" t="s">
        <v>14892</v>
      </c>
      <c r="C91" s="221" t="s">
        <v>361</v>
      </c>
      <c r="D91" s="221" t="s">
        <v>366</v>
      </c>
      <c r="E91" s="320">
        <v>47</v>
      </c>
      <c r="F91" s="24" t="s">
        <v>14893</v>
      </c>
      <c r="G91" s="24" t="s">
        <v>11773</v>
      </c>
      <c r="H91" s="24" t="s">
        <v>14769</v>
      </c>
    </row>
    <row r="92" spans="1:8" ht="25.5">
      <c r="A92" s="221">
        <v>56</v>
      </c>
      <c r="B92" s="221" t="s">
        <v>14894</v>
      </c>
      <c r="C92" s="221" t="s">
        <v>361</v>
      </c>
      <c r="D92" s="221" t="s">
        <v>366</v>
      </c>
      <c r="E92" s="320">
        <v>308</v>
      </c>
      <c r="F92" s="24" t="s">
        <v>14895</v>
      </c>
      <c r="G92" s="24" t="s">
        <v>14732</v>
      </c>
      <c r="H92" s="24" t="s">
        <v>14896</v>
      </c>
    </row>
    <row r="93" spans="1:8" ht="25.5">
      <c r="A93" s="221">
        <v>57</v>
      </c>
      <c r="B93" s="221" t="s">
        <v>14897</v>
      </c>
      <c r="C93" s="221" t="s">
        <v>361</v>
      </c>
      <c r="D93" s="221" t="s">
        <v>366</v>
      </c>
      <c r="E93" s="320">
        <v>223</v>
      </c>
      <c r="F93" s="24" t="s">
        <v>14898</v>
      </c>
      <c r="G93" s="24" t="s">
        <v>14807</v>
      </c>
      <c r="H93" s="24" t="s">
        <v>14769</v>
      </c>
    </row>
    <row r="94" spans="1:8" ht="25.5">
      <c r="A94" s="221">
        <v>58</v>
      </c>
      <c r="B94" s="221" t="s">
        <v>14899</v>
      </c>
      <c r="C94" s="221" t="s">
        <v>361</v>
      </c>
      <c r="D94" s="221" t="s">
        <v>366</v>
      </c>
      <c r="E94" s="320">
        <v>30</v>
      </c>
      <c r="F94" s="24" t="s">
        <v>14900</v>
      </c>
      <c r="G94" s="24" t="s">
        <v>14901</v>
      </c>
      <c r="H94" s="24" t="s">
        <v>14902</v>
      </c>
    </row>
    <row r="95" spans="1:8" ht="25.5">
      <c r="A95" s="221">
        <v>59</v>
      </c>
      <c r="B95" s="221" t="s">
        <v>14824</v>
      </c>
      <c r="C95" s="221" t="s">
        <v>361</v>
      </c>
      <c r="D95" s="221" t="s">
        <v>366</v>
      </c>
      <c r="E95" s="320">
        <v>136.4</v>
      </c>
      <c r="F95" s="24" t="s">
        <v>14903</v>
      </c>
      <c r="G95" s="24" t="s">
        <v>14904</v>
      </c>
      <c r="H95" s="24" t="s">
        <v>14905</v>
      </c>
    </row>
    <row r="96" spans="1:8" ht="25.5">
      <c r="A96" s="221">
        <v>60</v>
      </c>
      <c r="B96" s="221" t="s">
        <v>14906</v>
      </c>
      <c r="C96" s="221" t="s">
        <v>361</v>
      </c>
      <c r="D96" s="221" t="s">
        <v>366</v>
      </c>
      <c r="E96" s="320">
        <v>170</v>
      </c>
      <c r="F96" s="24" t="s">
        <v>14907</v>
      </c>
      <c r="G96" s="24" t="s">
        <v>14908</v>
      </c>
      <c r="H96" s="24" t="s">
        <v>14909</v>
      </c>
    </row>
    <row r="97" spans="1:8" ht="25.5">
      <c r="A97" s="221">
        <v>61</v>
      </c>
      <c r="B97" s="221" t="s">
        <v>14910</v>
      </c>
      <c r="C97" s="221" t="s">
        <v>361</v>
      </c>
      <c r="D97" s="221" t="s">
        <v>366</v>
      </c>
      <c r="E97" s="320">
        <v>74.900000000000006</v>
      </c>
      <c r="F97" s="24" t="s">
        <v>14911</v>
      </c>
      <c r="G97" s="24" t="s">
        <v>14912</v>
      </c>
      <c r="H97" s="24" t="s">
        <v>14913</v>
      </c>
    </row>
    <row r="98" spans="1:8" ht="38.25">
      <c r="A98" s="221">
        <v>62</v>
      </c>
      <c r="B98" s="221" t="s">
        <v>14914</v>
      </c>
      <c r="C98" s="221" t="s">
        <v>361</v>
      </c>
      <c r="D98" s="221" t="s">
        <v>366</v>
      </c>
      <c r="E98" s="320">
        <v>57</v>
      </c>
      <c r="F98" s="24" t="s">
        <v>14915</v>
      </c>
      <c r="G98" s="24" t="s">
        <v>14916</v>
      </c>
      <c r="H98" s="24" t="s">
        <v>14769</v>
      </c>
    </row>
    <row r="99" spans="1:8" ht="25.5">
      <c r="A99" s="221">
        <v>63</v>
      </c>
      <c r="B99" s="221" t="s">
        <v>7874</v>
      </c>
      <c r="C99" s="221" t="s">
        <v>361</v>
      </c>
      <c r="D99" s="221" t="s">
        <v>366</v>
      </c>
      <c r="E99" s="320">
        <v>17.600000000000001</v>
      </c>
      <c r="F99" s="24" t="s">
        <v>14917</v>
      </c>
      <c r="G99" s="24" t="s">
        <v>14918</v>
      </c>
      <c r="H99" s="24" t="s">
        <v>14754</v>
      </c>
    </row>
    <row r="100" spans="1:8" ht="25.5">
      <c r="A100" s="221">
        <v>64</v>
      </c>
      <c r="B100" s="221" t="s">
        <v>14919</v>
      </c>
      <c r="C100" s="221" t="s">
        <v>361</v>
      </c>
      <c r="D100" s="221" t="s">
        <v>366</v>
      </c>
      <c r="E100" s="320">
        <v>68</v>
      </c>
      <c r="F100" s="24" t="s">
        <v>14920</v>
      </c>
      <c r="G100" s="24" t="s">
        <v>14918</v>
      </c>
      <c r="H100" s="24" t="s">
        <v>14754</v>
      </c>
    </row>
    <row r="101" spans="1:8">
      <c r="A101" s="221">
        <v>65</v>
      </c>
      <c r="B101" s="221" t="s">
        <v>14921</v>
      </c>
      <c r="C101" s="221" t="s">
        <v>361</v>
      </c>
      <c r="D101" s="221" t="s">
        <v>366</v>
      </c>
      <c r="E101" s="320">
        <v>8.3000000000000007</v>
      </c>
      <c r="F101" s="24" t="s">
        <v>14922</v>
      </c>
      <c r="G101" s="24" t="s">
        <v>14923</v>
      </c>
      <c r="H101" s="24" t="s">
        <v>14905</v>
      </c>
    </row>
    <row r="102" spans="1:8" ht="25.5">
      <c r="A102" s="221">
        <v>66</v>
      </c>
      <c r="B102" s="221" t="s">
        <v>14924</v>
      </c>
      <c r="C102" s="221" t="s">
        <v>361</v>
      </c>
      <c r="D102" s="221" t="s">
        <v>366</v>
      </c>
      <c r="E102" s="320">
        <v>42</v>
      </c>
      <c r="F102" s="24" t="s">
        <v>14925</v>
      </c>
      <c r="G102" s="24" t="s">
        <v>14926</v>
      </c>
      <c r="H102" s="24" t="s">
        <v>14902</v>
      </c>
    </row>
    <row r="103" spans="1:8">
      <c r="A103" s="221">
        <v>67</v>
      </c>
      <c r="B103" s="221" t="s">
        <v>14927</v>
      </c>
      <c r="C103" s="221" t="s">
        <v>361</v>
      </c>
      <c r="D103" s="221" t="s">
        <v>366</v>
      </c>
      <c r="E103" s="320">
        <v>7</v>
      </c>
      <c r="F103" s="24" t="s">
        <v>14928</v>
      </c>
      <c r="G103" s="24" t="s">
        <v>5035</v>
      </c>
      <c r="H103" s="24" t="s">
        <v>14902</v>
      </c>
    </row>
    <row r="104" spans="1:8" ht="25.5">
      <c r="A104" s="221">
        <v>68</v>
      </c>
      <c r="B104" s="221" t="s">
        <v>14929</v>
      </c>
      <c r="C104" s="221" t="s">
        <v>361</v>
      </c>
      <c r="D104" s="221" t="s">
        <v>366</v>
      </c>
      <c r="E104" s="320">
        <v>138.80000000000001</v>
      </c>
      <c r="F104" s="24" t="s">
        <v>14930</v>
      </c>
      <c r="G104" s="24" t="s">
        <v>14931</v>
      </c>
      <c r="H104" s="24" t="s">
        <v>14840</v>
      </c>
    </row>
    <row r="105" spans="1:8" ht="25.5">
      <c r="A105" s="221">
        <v>69</v>
      </c>
      <c r="B105" s="221" t="s">
        <v>14932</v>
      </c>
      <c r="C105" s="221" t="s">
        <v>361</v>
      </c>
      <c r="D105" s="221" t="s">
        <v>366</v>
      </c>
      <c r="E105" s="320">
        <v>74.7</v>
      </c>
      <c r="F105" s="24" t="s">
        <v>14933</v>
      </c>
      <c r="G105" s="24" t="s">
        <v>14931</v>
      </c>
      <c r="H105" s="24" t="s">
        <v>14840</v>
      </c>
    </row>
    <row r="106" spans="1:8">
      <c r="A106" s="221">
        <v>70</v>
      </c>
      <c r="B106" s="221" t="s">
        <v>14934</v>
      </c>
      <c r="C106" s="221" t="s">
        <v>361</v>
      </c>
      <c r="D106" s="221" t="s">
        <v>366</v>
      </c>
      <c r="E106" s="320">
        <v>65</v>
      </c>
      <c r="F106" s="24" t="s">
        <v>14935</v>
      </c>
      <c r="G106" s="24" t="s">
        <v>14936</v>
      </c>
      <c r="H106" s="24" t="s">
        <v>14840</v>
      </c>
    </row>
    <row r="107" spans="1:8" ht="89.25">
      <c r="A107" s="221">
        <v>71</v>
      </c>
      <c r="B107" s="221" t="s">
        <v>14937</v>
      </c>
      <c r="C107" s="221" t="s">
        <v>361</v>
      </c>
      <c r="D107" s="221" t="s">
        <v>366</v>
      </c>
      <c r="E107" s="320">
        <v>15.3</v>
      </c>
      <c r="F107" s="24" t="s">
        <v>14938</v>
      </c>
      <c r="G107" s="24" t="s">
        <v>14939</v>
      </c>
      <c r="H107" s="24" t="s">
        <v>14773</v>
      </c>
    </row>
    <row r="108" spans="1:8">
      <c r="A108" s="221">
        <v>72</v>
      </c>
      <c r="B108" s="221" t="s">
        <v>14940</v>
      </c>
      <c r="C108" s="221" t="s">
        <v>361</v>
      </c>
      <c r="D108" s="221" t="s">
        <v>366</v>
      </c>
      <c r="E108" s="320">
        <v>31.5</v>
      </c>
      <c r="F108" s="24" t="s">
        <v>14941</v>
      </c>
      <c r="G108" s="24" t="s">
        <v>14942</v>
      </c>
      <c r="H108" s="24" t="s">
        <v>14840</v>
      </c>
    </row>
    <row r="109" spans="1:8" ht="25.5">
      <c r="A109" s="221">
        <v>73</v>
      </c>
      <c r="B109" s="221" t="s">
        <v>14943</v>
      </c>
      <c r="C109" s="221" t="s">
        <v>361</v>
      </c>
      <c r="D109" s="221" t="s">
        <v>366</v>
      </c>
      <c r="E109" s="320">
        <v>12.6</v>
      </c>
      <c r="F109" s="24" t="s">
        <v>14944</v>
      </c>
      <c r="G109" s="24" t="s">
        <v>14945</v>
      </c>
      <c r="H109" s="24" t="s">
        <v>14769</v>
      </c>
    </row>
    <row r="110" spans="1:8" ht="63.75">
      <c r="A110" s="221">
        <v>74</v>
      </c>
      <c r="B110" s="221" t="s">
        <v>14946</v>
      </c>
      <c r="C110" s="221" t="s">
        <v>361</v>
      </c>
      <c r="D110" s="221" t="s">
        <v>366</v>
      </c>
      <c r="E110" s="320">
        <v>10</v>
      </c>
      <c r="F110" s="24" t="s">
        <v>14947</v>
      </c>
      <c r="G110" s="24" t="s">
        <v>14948</v>
      </c>
      <c r="H110" s="24" t="s">
        <v>14769</v>
      </c>
    </row>
    <row r="111" spans="1:8" ht="25.5">
      <c r="A111" s="221">
        <v>75</v>
      </c>
      <c r="B111" s="221" t="s">
        <v>14949</v>
      </c>
      <c r="C111" s="221" t="s">
        <v>361</v>
      </c>
      <c r="D111" s="221" t="s">
        <v>366</v>
      </c>
      <c r="E111" s="320">
        <v>6</v>
      </c>
      <c r="F111" s="24" t="s">
        <v>14950</v>
      </c>
      <c r="G111" s="24" t="s">
        <v>14951</v>
      </c>
      <c r="H111" s="24" t="s">
        <v>14826</v>
      </c>
    </row>
    <row r="112" spans="1:8" ht="76.5">
      <c r="A112" s="221">
        <v>76</v>
      </c>
      <c r="B112" s="221" t="s">
        <v>14952</v>
      </c>
      <c r="C112" s="221" t="s">
        <v>361</v>
      </c>
      <c r="D112" s="221" t="s">
        <v>366</v>
      </c>
      <c r="E112" s="320">
        <v>78</v>
      </c>
      <c r="F112" s="24" t="s">
        <v>14953</v>
      </c>
      <c r="G112" s="24" t="s">
        <v>14954</v>
      </c>
      <c r="H112" s="24" t="s">
        <v>14955</v>
      </c>
    </row>
    <row r="113" spans="1:8" ht="38.25">
      <c r="A113" s="221">
        <v>77</v>
      </c>
      <c r="B113" s="221" t="s">
        <v>14956</v>
      </c>
      <c r="C113" s="221" t="s">
        <v>361</v>
      </c>
      <c r="D113" s="221" t="s">
        <v>366</v>
      </c>
      <c r="E113" s="320">
        <v>47.7</v>
      </c>
      <c r="F113" s="24" t="s">
        <v>14957</v>
      </c>
      <c r="G113" s="24" t="s">
        <v>14958</v>
      </c>
      <c r="H113" s="24" t="s">
        <v>14902</v>
      </c>
    </row>
    <row r="114" spans="1:8" ht="25.5">
      <c r="A114" s="221">
        <v>78</v>
      </c>
      <c r="B114" s="221" t="s">
        <v>14959</v>
      </c>
      <c r="C114" s="221" t="s">
        <v>361</v>
      </c>
      <c r="D114" s="221" t="s">
        <v>366</v>
      </c>
      <c r="E114" s="320">
        <v>22.9</v>
      </c>
      <c r="F114" s="24" t="s">
        <v>14960</v>
      </c>
      <c r="G114" s="24" t="s">
        <v>14961</v>
      </c>
      <c r="H114" s="24" t="s">
        <v>14962</v>
      </c>
    </row>
    <row r="115" spans="1:8">
      <c r="A115" s="575"/>
      <c r="B115" s="575" t="s">
        <v>365</v>
      </c>
      <c r="C115" s="331">
        <v>51</v>
      </c>
      <c r="D115" s="575"/>
      <c r="E115" s="576">
        <f>SUM(E64:E114)</f>
        <v>3169.9900000000002</v>
      </c>
      <c r="F115" s="327"/>
      <c r="G115" s="327"/>
      <c r="H115" s="327"/>
    </row>
    <row r="116" spans="1:8" ht="25.5">
      <c r="A116" s="221">
        <v>79</v>
      </c>
      <c r="B116" s="221" t="s">
        <v>14963</v>
      </c>
      <c r="C116" s="221" t="s">
        <v>361</v>
      </c>
      <c r="D116" s="221" t="s">
        <v>1403</v>
      </c>
      <c r="E116" s="320">
        <v>131.19999999999999</v>
      </c>
      <c r="F116" s="24" t="s">
        <v>14964</v>
      </c>
      <c r="G116" s="24" t="s">
        <v>14965</v>
      </c>
      <c r="H116" s="24" t="s">
        <v>14905</v>
      </c>
    </row>
    <row r="117" spans="1:8" ht="25.5">
      <c r="A117" s="221">
        <v>80</v>
      </c>
      <c r="B117" s="221" t="s">
        <v>14966</v>
      </c>
      <c r="C117" s="221" t="s">
        <v>361</v>
      </c>
      <c r="D117" s="221" t="s">
        <v>1403</v>
      </c>
      <c r="E117" s="320">
        <v>21</v>
      </c>
      <c r="F117" s="24" t="s">
        <v>14967</v>
      </c>
      <c r="G117" s="24" t="s">
        <v>14968</v>
      </c>
      <c r="H117" s="24" t="s">
        <v>14840</v>
      </c>
    </row>
    <row r="118" spans="1:8" ht="51">
      <c r="A118" s="221">
        <v>81</v>
      </c>
      <c r="B118" s="221" t="s">
        <v>14969</v>
      </c>
      <c r="C118" s="221" t="s">
        <v>361</v>
      </c>
      <c r="D118" s="221" t="s">
        <v>1403</v>
      </c>
      <c r="E118" s="320">
        <v>1006</v>
      </c>
      <c r="F118" s="24" t="s">
        <v>14970</v>
      </c>
      <c r="G118" s="24" t="s">
        <v>14971</v>
      </c>
      <c r="H118" s="24" t="s">
        <v>14769</v>
      </c>
    </row>
    <row r="119" spans="1:8" ht="114.75">
      <c r="A119" s="221">
        <v>82</v>
      </c>
      <c r="B119" s="221" t="s">
        <v>14972</v>
      </c>
      <c r="C119" s="221" t="s">
        <v>361</v>
      </c>
      <c r="D119" s="221" t="s">
        <v>1403</v>
      </c>
      <c r="E119" s="320">
        <v>84.2</v>
      </c>
      <c r="F119" s="24" t="s">
        <v>14973</v>
      </c>
      <c r="G119" s="24" t="s">
        <v>14974</v>
      </c>
      <c r="H119" s="24" t="s">
        <v>14765</v>
      </c>
    </row>
    <row r="120" spans="1:8" ht="25.5">
      <c r="A120" s="221">
        <v>83</v>
      </c>
      <c r="B120" s="221" t="s">
        <v>14975</v>
      </c>
      <c r="C120" s="221" t="s">
        <v>361</v>
      </c>
      <c r="D120" s="221" t="s">
        <v>1403</v>
      </c>
      <c r="E120" s="320">
        <v>50</v>
      </c>
      <c r="F120" s="24" t="s">
        <v>14976</v>
      </c>
      <c r="G120" s="24" t="s">
        <v>14977</v>
      </c>
      <c r="H120" s="24" t="s">
        <v>14978</v>
      </c>
    </row>
    <row r="121" spans="1:8">
      <c r="A121" s="575"/>
      <c r="B121" s="575" t="s">
        <v>4370</v>
      </c>
      <c r="C121" s="331">
        <v>5</v>
      </c>
      <c r="D121" s="575"/>
      <c r="E121" s="576">
        <f>SUM(E116:E120)</f>
        <v>1292.4000000000001</v>
      </c>
      <c r="F121" s="327"/>
      <c r="G121" s="327"/>
      <c r="H121" s="327"/>
    </row>
    <row r="122" spans="1:8" ht="25.5">
      <c r="A122" s="221">
        <v>84</v>
      </c>
      <c r="B122" s="221" t="s">
        <v>14979</v>
      </c>
      <c r="C122" s="221" t="s">
        <v>361</v>
      </c>
      <c r="D122" s="221" t="s">
        <v>726</v>
      </c>
      <c r="E122" s="320">
        <v>17.3</v>
      </c>
      <c r="F122" s="24" t="s">
        <v>14980</v>
      </c>
      <c r="G122" s="24" t="s">
        <v>14981</v>
      </c>
      <c r="H122" s="24" t="s">
        <v>14769</v>
      </c>
    </row>
    <row r="123" spans="1:8" ht="25.5">
      <c r="A123" s="221">
        <v>85</v>
      </c>
      <c r="B123" s="221" t="s">
        <v>14982</v>
      </c>
      <c r="C123" s="221" t="s">
        <v>361</v>
      </c>
      <c r="D123" s="221" t="s">
        <v>726</v>
      </c>
      <c r="E123" s="320">
        <v>9.4</v>
      </c>
      <c r="F123" s="24" t="s">
        <v>14983</v>
      </c>
      <c r="G123" s="24" t="s">
        <v>14984</v>
      </c>
      <c r="H123" s="24" t="s">
        <v>14769</v>
      </c>
    </row>
    <row r="124" spans="1:8" ht="25.5">
      <c r="A124" s="221">
        <v>86</v>
      </c>
      <c r="B124" s="221" t="s">
        <v>14985</v>
      </c>
      <c r="C124" s="221" t="s">
        <v>361</v>
      </c>
      <c r="D124" s="221" t="s">
        <v>726</v>
      </c>
      <c r="E124" s="320">
        <v>2.5</v>
      </c>
      <c r="F124" s="24" t="s">
        <v>14986</v>
      </c>
      <c r="G124" s="24" t="s">
        <v>14835</v>
      </c>
      <c r="H124" s="24" t="s">
        <v>14769</v>
      </c>
    </row>
    <row r="125" spans="1:8" ht="25.5">
      <c r="A125" s="221">
        <v>87</v>
      </c>
      <c r="B125" s="221" t="s">
        <v>14987</v>
      </c>
      <c r="C125" s="221" t="s">
        <v>361</v>
      </c>
      <c r="D125" s="221" t="s">
        <v>726</v>
      </c>
      <c r="E125" s="320">
        <v>5</v>
      </c>
      <c r="F125" s="24" t="s">
        <v>14988</v>
      </c>
      <c r="G125" s="24" t="s">
        <v>14835</v>
      </c>
      <c r="H125" s="24" t="s">
        <v>14769</v>
      </c>
    </row>
    <row r="126" spans="1:8" ht="25.5">
      <c r="A126" s="221">
        <v>88</v>
      </c>
      <c r="B126" s="221" t="s">
        <v>14989</v>
      </c>
      <c r="C126" s="221" t="s">
        <v>361</v>
      </c>
      <c r="D126" s="221" t="s">
        <v>726</v>
      </c>
      <c r="E126" s="320">
        <v>3</v>
      </c>
      <c r="F126" s="24" t="s">
        <v>14990</v>
      </c>
      <c r="G126" s="24" t="s">
        <v>14991</v>
      </c>
      <c r="H126" s="24" t="s">
        <v>14769</v>
      </c>
    </row>
    <row r="127" spans="1:8" ht="25.5">
      <c r="A127" s="221">
        <v>89</v>
      </c>
      <c r="B127" s="221" t="s">
        <v>14992</v>
      </c>
      <c r="C127" s="221" t="s">
        <v>361</v>
      </c>
      <c r="D127" s="221" t="s">
        <v>726</v>
      </c>
      <c r="E127" s="320">
        <v>5</v>
      </c>
      <c r="F127" s="24" t="s">
        <v>14993</v>
      </c>
      <c r="G127" s="24" t="s">
        <v>5012</v>
      </c>
      <c r="H127" s="24" t="s">
        <v>14769</v>
      </c>
    </row>
    <row r="128" spans="1:8" ht="25.5">
      <c r="A128" s="221">
        <v>90</v>
      </c>
      <c r="B128" s="221" t="s">
        <v>14994</v>
      </c>
      <c r="C128" s="221" t="s">
        <v>361</v>
      </c>
      <c r="D128" s="221" t="s">
        <v>726</v>
      </c>
      <c r="E128" s="320">
        <v>5</v>
      </c>
      <c r="F128" s="24" t="s">
        <v>14995</v>
      </c>
      <c r="G128" s="24" t="s">
        <v>14996</v>
      </c>
      <c r="H128" s="24" t="s">
        <v>14769</v>
      </c>
    </row>
    <row r="129" spans="1:8" ht="25.5">
      <c r="A129" s="221">
        <v>91</v>
      </c>
      <c r="B129" s="221" t="s">
        <v>12428</v>
      </c>
      <c r="C129" s="221" t="s">
        <v>361</v>
      </c>
      <c r="D129" s="221" t="s">
        <v>726</v>
      </c>
      <c r="E129" s="320">
        <v>62.8</v>
      </c>
      <c r="F129" s="24" t="s">
        <v>14997</v>
      </c>
      <c r="G129" s="24" t="s">
        <v>14998</v>
      </c>
      <c r="H129" s="24" t="s">
        <v>14999</v>
      </c>
    </row>
    <row r="130" spans="1:8" ht="25.5">
      <c r="A130" s="221">
        <v>92</v>
      </c>
      <c r="B130" s="221" t="s">
        <v>15000</v>
      </c>
      <c r="C130" s="221" t="s">
        <v>361</v>
      </c>
      <c r="D130" s="221" t="s">
        <v>726</v>
      </c>
      <c r="E130" s="320">
        <v>4</v>
      </c>
      <c r="F130" s="24" t="s">
        <v>15001</v>
      </c>
      <c r="G130" s="24" t="s">
        <v>15002</v>
      </c>
      <c r="H130" s="24" t="s">
        <v>14769</v>
      </c>
    </row>
    <row r="131" spans="1:8" ht="25.5">
      <c r="A131" s="221">
        <v>93</v>
      </c>
      <c r="B131" s="221" t="s">
        <v>15003</v>
      </c>
      <c r="C131" s="221" t="s">
        <v>361</v>
      </c>
      <c r="D131" s="221" t="s">
        <v>726</v>
      </c>
      <c r="E131" s="320">
        <v>5</v>
      </c>
      <c r="F131" s="24" t="s">
        <v>15004</v>
      </c>
      <c r="G131" s="24" t="s">
        <v>15005</v>
      </c>
      <c r="H131" s="24" t="s">
        <v>14870</v>
      </c>
    </row>
    <row r="132" spans="1:8" ht="25.5">
      <c r="A132" s="221">
        <v>94</v>
      </c>
      <c r="B132" s="221" t="s">
        <v>15006</v>
      </c>
      <c r="C132" s="221" t="s">
        <v>361</v>
      </c>
      <c r="D132" s="221" t="s">
        <v>726</v>
      </c>
      <c r="E132" s="320">
        <v>3</v>
      </c>
      <c r="F132" s="24" t="s">
        <v>15007</v>
      </c>
      <c r="G132" s="24" t="s">
        <v>15008</v>
      </c>
      <c r="H132" s="24" t="s">
        <v>14769</v>
      </c>
    </row>
    <row r="133" spans="1:8" ht="25.5">
      <c r="A133" s="221">
        <v>95</v>
      </c>
      <c r="B133" s="221" t="s">
        <v>15009</v>
      </c>
      <c r="C133" s="221" t="s">
        <v>361</v>
      </c>
      <c r="D133" s="221" t="s">
        <v>726</v>
      </c>
      <c r="E133" s="320">
        <v>4</v>
      </c>
      <c r="F133" s="24" t="s">
        <v>15010</v>
      </c>
      <c r="G133" s="24" t="s">
        <v>15011</v>
      </c>
      <c r="H133" s="24" t="s">
        <v>14769</v>
      </c>
    </row>
    <row r="134" spans="1:8" ht="25.5">
      <c r="A134" s="221">
        <v>96</v>
      </c>
      <c r="B134" s="221" t="s">
        <v>15012</v>
      </c>
      <c r="C134" s="221" t="s">
        <v>361</v>
      </c>
      <c r="D134" s="221" t="s">
        <v>726</v>
      </c>
      <c r="E134" s="320">
        <v>5</v>
      </c>
      <c r="F134" s="24" t="s">
        <v>15013</v>
      </c>
      <c r="G134" s="24" t="s">
        <v>15014</v>
      </c>
      <c r="H134" s="24" t="s">
        <v>14769</v>
      </c>
    </row>
    <row r="135" spans="1:8" ht="25.5">
      <c r="A135" s="221">
        <v>97</v>
      </c>
      <c r="B135" s="221" t="s">
        <v>15015</v>
      </c>
      <c r="C135" s="221" t="s">
        <v>361</v>
      </c>
      <c r="D135" s="221" t="s">
        <v>726</v>
      </c>
      <c r="E135" s="320">
        <v>5</v>
      </c>
      <c r="F135" s="24" t="s">
        <v>15016</v>
      </c>
      <c r="G135" s="24" t="s">
        <v>15017</v>
      </c>
      <c r="H135" s="24" t="s">
        <v>14769</v>
      </c>
    </row>
    <row r="136" spans="1:8" ht="25.5">
      <c r="A136" s="221">
        <v>98</v>
      </c>
      <c r="B136" s="221" t="s">
        <v>15018</v>
      </c>
      <c r="C136" s="221" t="s">
        <v>361</v>
      </c>
      <c r="D136" s="221" t="s">
        <v>726</v>
      </c>
      <c r="E136" s="320">
        <v>5</v>
      </c>
      <c r="F136" s="24" t="s">
        <v>15019</v>
      </c>
      <c r="G136" s="24" t="s">
        <v>15020</v>
      </c>
      <c r="H136" s="24" t="s">
        <v>14769</v>
      </c>
    </row>
    <row r="137" spans="1:8" ht="25.5">
      <c r="A137" s="221">
        <v>99</v>
      </c>
      <c r="B137" s="221" t="s">
        <v>15021</v>
      </c>
      <c r="C137" s="221" t="s">
        <v>361</v>
      </c>
      <c r="D137" s="221" t="s">
        <v>726</v>
      </c>
      <c r="E137" s="320">
        <v>5</v>
      </c>
      <c r="F137" s="24" t="s">
        <v>15022</v>
      </c>
      <c r="G137" s="24" t="s">
        <v>15023</v>
      </c>
      <c r="H137" s="24" t="s">
        <v>14769</v>
      </c>
    </row>
    <row r="138" spans="1:8" ht="25.5">
      <c r="A138" s="221">
        <v>100</v>
      </c>
      <c r="B138" s="221" t="s">
        <v>15024</v>
      </c>
      <c r="C138" s="221" t="s">
        <v>361</v>
      </c>
      <c r="D138" s="221" t="s">
        <v>726</v>
      </c>
      <c r="E138" s="320">
        <v>2</v>
      </c>
      <c r="F138" s="24" t="s">
        <v>15025</v>
      </c>
      <c r="G138" s="24" t="s">
        <v>15026</v>
      </c>
      <c r="H138" s="24" t="s">
        <v>14769</v>
      </c>
    </row>
    <row r="139" spans="1:8" ht="25.5">
      <c r="A139" s="221">
        <v>101</v>
      </c>
      <c r="B139" s="221" t="s">
        <v>15027</v>
      </c>
      <c r="C139" s="221" t="s">
        <v>361</v>
      </c>
      <c r="D139" s="221" t="s">
        <v>726</v>
      </c>
      <c r="E139" s="320">
        <v>5.5</v>
      </c>
      <c r="F139" s="24" t="s">
        <v>15028</v>
      </c>
      <c r="G139" s="24" t="s">
        <v>15029</v>
      </c>
      <c r="H139" s="24" t="s">
        <v>14769</v>
      </c>
    </row>
    <row r="140" spans="1:8" ht="25.5">
      <c r="A140" s="221">
        <v>102</v>
      </c>
      <c r="B140" s="221" t="s">
        <v>15030</v>
      </c>
      <c r="C140" s="221" t="s">
        <v>361</v>
      </c>
      <c r="D140" s="221" t="s">
        <v>726</v>
      </c>
      <c r="E140" s="320">
        <v>25</v>
      </c>
      <c r="F140" s="24" t="s">
        <v>15031</v>
      </c>
      <c r="G140" s="24" t="s">
        <v>14862</v>
      </c>
      <c r="H140" s="24" t="s">
        <v>14769</v>
      </c>
    </row>
    <row r="141" spans="1:8" ht="25.5">
      <c r="A141" s="221">
        <v>103</v>
      </c>
      <c r="B141" s="221" t="s">
        <v>14774</v>
      </c>
      <c r="C141" s="221" t="s">
        <v>361</v>
      </c>
      <c r="D141" s="221" t="s">
        <v>726</v>
      </c>
      <c r="E141" s="320">
        <v>15</v>
      </c>
      <c r="F141" s="24" t="s">
        <v>15032</v>
      </c>
      <c r="G141" s="24" t="s">
        <v>14862</v>
      </c>
      <c r="H141" s="24" t="s">
        <v>14769</v>
      </c>
    </row>
    <row r="142" spans="1:8" ht="25.5">
      <c r="A142" s="221">
        <v>104</v>
      </c>
      <c r="B142" s="221" t="s">
        <v>15033</v>
      </c>
      <c r="C142" s="221" t="s">
        <v>361</v>
      </c>
      <c r="D142" s="221" t="s">
        <v>726</v>
      </c>
      <c r="E142" s="320">
        <v>28</v>
      </c>
      <c r="F142" s="24" t="s">
        <v>15034</v>
      </c>
      <c r="G142" s="24" t="s">
        <v>14862</v>
      </c>
      <c r="H142" s="24" t="s">
        <v>14769</v>
      </c>
    </row>
    <row r="143" spans="1:8" ht="25.5">
      <c r="A143" s="221">
        <v>105</v>
      </c>
      <c r="B143" s="221" t="s">
        <v>15035</v>
      </c>
      <c r="C143" s="221" t="s">
        <v>361</v>
      </c>
      <c r="D143" s="221" t="s">
        <v>726</v>
      </c>
      <c r="E143" s="320">
        <v>18</v>
      </c>
      <c r="F143" s="24" t="s">
        <v>15036</v>
      </c>
      <c r="G143" s="24" t="s">
        <v>14862</v>
      </c>
      <c r="H143" s="24" t="s">
        <v>14769</v>
      </c>
    </row>
    <row r="144" spans="1:8" ht="25.5">
      <c r="A144" s="221">
        <v>106</v>
      </c>
      <c r="B144" s="221" t="s">
        <v>15037</v>
      </c>
      <c r="C144" s="221" t="s">
        <v>361</v>
      </c>
      <c r="D144" s="221" t="s">
        <v>726</v>
      </c>
      <c r="E144" s="320">
        <v>20</v>
      </c>
      <c r="F144" s="24" t="s">
        <v>15038</v>
      </c>
      <c r="G144" s="24" t="s">
        <v>14862</v>
      </c>
      <c r="H144" s="24" t="s">
        <v>14769</v>
      </c>
    </row>
    <row r="145" spans="1:8" ht="25.5">
      <c r="A145" s="221">
        <v>107</v>
      </c>
      <c r="B145" s="221" t="s">
        <v>15039</v>
      </c>
      <c r="C145" s="221" t="s">
        <v>361</v>
      </c>
      <c r="D145" s="221" t="s">
        <v>726</v>
      </c>
      <c r="E145" s="320">
        <v>5.6</v>
      </c>
      <c r="F145" s="24" t="s">
        <v>15040</v>
      </c>
      <c r="G145" s="24" t="s">
        <v>15041</v>
      </c>
      <c r="H145" s="24" t="s">
        <v>14769</v>
      </c>
    </row>
    <row r="146" spans="1:8" ht="25.5">
      <c r="A146" s="221">
        <v>108</v>
      </c>
      <c r="B146" s="221" t="s">
        <v>15042</v>
      </c>
      <c r="C146" s="221" t="s">
        <v>361</v>
      </c>
      <c r="D146" s="221" t="s">
        <v>726</v>
      </c>
      <c r="E146" s="320">
        <v>5</v>
      </c>
      <c r="F146" s="24" t="s">
        <v>15043</v>
      </c>
      <c r="G146" s="24" t="s">
        <v>14879</v>
      </c>
      <c r="H146" s="24" t="s">
        <v>14769</v>
      </c>
    </row>
    <row r="147" spans="1:8">
      <c r="A147" s="221">
        <v>109</v>
      </c>
      <c r="B147" s="221" t="s">
        <v>15044</v>
      </c>
      <c r="C147" s="221" t="s">
        <v>361</v>
      </c>
      <c r="D147" s="221" t="s">
        <v>726</v>
      </c>
      <c r="E147" s="320">
        <v>56</v>
      </c>
      <c r="F147" s="24" t="s">
        <v>15045</v>
      </c>
      <c r="G147" s="24" t="s">
        <v>15046</v>
      </c>
      <c r="H147" s="24" t="s">
        <v>14840</v>
      </c>
    </row>
    <row r="148" spans="1:8" ht="25.5">
      <c r="A148" s="221">
        <v>110</v>
      </c>
      <c r="B148" s="221" t="s">
        <v>15047</v>
      </c>
      <c r="C148" s="221" t="s">
        <v>361</v>
      </c>
      <c r="D148" s="221" t="s">
        <v>726</v>
      </c>
      <c r="E148" s="320">
        <v>10.1</v>
      </c>
      <c r="F148" s="24" t="s">
        <v>15048</v>
      </c>
      <c r="G148" s="24" t="s">
        <v>15049</v>
      </c>
      <c r="H148" s="24" t="s">
        <v>14905</v>
      </c>
    </row>
    <row r="149" spans="1:8" ht="25.5">
      <c r="A149" s="221">
        <v>111</v>
      </c>
      <c r="B149" s="221" t="s">
        <v>15050</v>
      </c>
      <c r="C149" s="221" t="s">
        <v>361</v>
      </c>
      <c r="D149" s="221" t="s">
        <v>726</v>
      </c>
      <c r="E149" s="320">
        <v>8.4</v>
      </c>
      <c r="F149" s="24" t="s">
        <v>15048</v>
      </c>
      <c r="G149" s="24" t="s">
        <v>15049</v>
      </c>
      <c r="H149" s="24" t="s">
        <v>14769</v>
      </c>
    </row>
    <row r="150" spans="1:8" ht="25.5">
      <c r="A150" s="221">
        <v>112</v>
      </c>
      <c r="B150" s="221" t="s">
        <v>15051</v>
      </c>
      <c r="C150" s="221" t="s">
        <v>361</v>
      </c>
      <c r="D150" s="221" t="s">
        <v>726</v>
      </c>
      <c r="E150" s="320">
        <v>2.9</v>
      </c>
      <c r="F150" s="24" t="s">
        <v>15052</v>
      </c>
      <c r="G150" s="24" t="s">
        <v>4818</v>
      </c>
      <c r="H150" s="24" t="s">
        <v>14769</v>
      </c>
    </row>
    <row r="151" spans="1:8" ht="25.5">
      <c r="A151" s="221">
        <v>113</v>
      </c>
      <c r="B151" s="221" t="s">
        <v>15053</v>
      </c>
      <c r="C151" s="221" t="s">
        <v>361</v>
      </c>
      <c r="D151" s="221" t="s">
        <v>726</v>
      </c>
      <c r="E151" s="320">
        <v>3</v>
      </c>
      <c r="F151" s="24" t="s">
        <v>15054</v>
      </c>
      <c r="G151" s="24" t="s">
        <v>15055</v>
      </c>
      <c r="H151" s="24" t="s">
        <v>14769</v>
      </c>
    </row>
    <row r="152" spans="1:8" ht="25.5">
      <c r="A152" s="221">
        <v>114</v>
      </c>
      <c r="B152" s="221" t="s">
        <v>15056</v>
      </c>
      <c r="C152" s="221" t="s">
        <v>361</v>
      </c>
      <c r="D152" s="221" t="s">
        <v>726</v>
      </c>
      <c r="E152" s="320">
        <v>6</v>
      </c>
      <c r="F152" s="24" t="s">
        <v>15057</v>
      </c>
      <c r="G152" s="24" t="s">
        <v>15058</v>
      </c>
      <c r="H152" s="24" t="s">
        <v>14769</v>
      </c>
    </row>
    <row r="153" spans="1:8" ht="25.5">
      <c r="A153" s="221">
        <v>115</v>
      </c>
      <c r="B153" s="221" t="s">
        <v>15059</v>
      </c>
      <c r="C153" s="221" t="s">
        <v>361</v>
      </c>
      <c r="D153" s="221" t="s">
        <v>726</v>
      </c>
      <c r="E153" s="320">
        <v>5</v>
      </c>
      <c r="F153" s="24" t="s">
        <v>15060</v>
      </c>
      <c r="G153" s="24" t="s">
        <v>15061</v>
      </c>
      <c r="H153" s="24" t="s">
        <v>14769</v>
      </c>
    </row>
    <row r="154" spans="1:8" ht="51">
      <c r="A154" s="221">
        <v>116</v>
      </c>
      <c r="B154" s="221" t="s">
        <v>15062</v>
      </c>
      <c r="C154" s="221" t="s">
        <v>361</v>
      </c>
      <c r="D154" s="221" t="s">
        <v>726</v>
      </c>
      <c r="E154" s="320">
        <v>5</v>
      </c>
      <c r="F154" s="24" t="s">
        <v>15063</v>
      </c>
      <c r="G154" s="24" t="s">
        <v>15064</v>
      </c>
      <c r="H154" s="24" t="s">
        <v>14769</v>
      </c>
    </row>
    <row r="155" spans="1:8" ht="25.5">
      <c r="A155" s="221">
        <v>117</v>
      </c>
      <c r="B155" s="221" t="s">
        <v>15065</v>
      </c>
      <c r="C155" s="221" t="s">
        <v>361</v>
      </c>
      <c r="D155" s="221" t="s">
        <v>726</v>
      </c>
      <c r="E155" s="320">
        <v>3.7</v>
      </c>
      <c r="F155" s="24" t="s">
        <v>15066</v>
      </c>
      <c r="G155" s="24" t="s">
        <v>11773</v>
      </c>
      <c r="H155" s="24" t="s">
        <v>14769</v>
      </c>
    </row>
    <row r="156" spans="1:8" ht="25.5">
      <c r="A156" s="221">
        <v>118</v>
      </c>
      <c r="B156" s="221" t="s">
        <v>15067</v>
      </c>
      <c r="C156" s="221" t="s">
        <v>361</v>
      </c>
      <c r="D156" s="221" t="s">
        <v>726</v>
      </c>
      <c r="E156" s="320">
        <v>5</v>
      </c>
      <c r="F156" s="24" t="s">
        <v>15068</v>
      </c>
      <c r="G156" s="24" t="s">
        <v>15069</v>
      </c>
      <c r="H156" s="24" t="s">
        <v>14769</v>
      </c>
    </row>
    <row r="157" spans="1:8" ht="25.5">
      <c r="A157" s="221">
        <v>119</v>
      </c>
      <c r="B157" s="221" t="s">
        <v>15070</v>
      </c>
      <c r="C157" s="221" t="s">
        <v>361</v>
      </c>
      <c r="D157" s="221" t="s">
        <v>726</v>
      </c>
      <c r="E157" s="320">
        <v>5.8</v>
      </c>
      <c r="F157" s="24" t="s">
        <v>15071</v>
      </c>
      <c r="G157" s="24" t="s">
        <v>15072</v>
      </c>
      <c r="H157" s="24" t="s">
        <v>14769</v>
      </c>
    </row>
    <row r="158" spans="1:8" ht="25.5">
      <c r="A158" s="221">
        <v>120</v>
      </c>
      <c r="B158" s="221" t="s">
        <v>15073</v>
      </c>
      <c r="C158" s="221" t="s">
        <v>361</v>
      </c>
      <c r="D158" s="221" t="s">
        <v>726</v>
      </c>
      <c r="E158" s="320">
        <v>5.6</v>
      </c>
      <c r="F158" s="24" t="s">
        <v>15074</v>
      </c>
      <c r="G158" s="24" t="s">
        <v>15075</v>
      </c>
      <c r="H158" s="24" t="s">
        <v>14769</v>
      </c>
    </row>
    <row r="159" spans="1:8" ht="25.5">
      <c r="A159" s="221">
        <v>121</v>
      </c>
      <c r="B159" s="221" t="s">
        <v>15076</v>
      </c>
      <c r="C159" s="221" t="s">
        <v>361</v>
      </c>
      <c r="D159" s="221" t="s">
        <v>726</v>
      </c>
      <c r="E159" s="320">
        <v>2</v>
      </c>
      <c r="F159" s="24" t="s">
        <v>15077</v>
      </c>
      <c r="G159" s="24" t="s">
        <v>15078</v>
      </c>
      <c r="H159" s="24" t="s">
        <v>14769</v>
      </c>
    </row>
    <row r="160" spans="1:8" ht="38.25">
      <c r="A160" s="221">
        <v>122</v>
      </c>
      <c r="B160" s="221" t="s">
        <v>15079</v>
      </c>
      <c r="C160" s="221" t="s">
        <v>361</v>
      </c>
      <c r="D160" s="221" t="s">
        <v>726</v>
      </c>
      <c r="E160" s="320">
        <v>3</v>
      </c>
      <c r="F160" s="24" t="s">
        <v>15080</v>
      </c>
      <c r="G160" s="24" t="s">
        <v>15081</v>
      </c>
      <c r="H160" s="24" t="s">
        <v>14769</v>
      </c>
    </row>
    <row r="161" spans="1:8" ht="25.5">
      <c r="A161" s="221">
        <v>123</v>
      </c>
      <c r="B161" s="221" t="s">
        <v>15082</v>
      </c>
      <c r="C161" s="221" t="s">
        <v>361</v>
      </c>
      <c r="D161" s="221" t="s">
        <v>726</v>
      </c>
      <c r="E161" s="320">
        <v>5</v>
      </c>
      <c r="F161" s="24" t="s">
        <v>15083</v>
      </c>
      <c r="G161" s="24" t="s">
        <v>15081</v>
      </c>
      <c r="H161" s="24" t="s">
        <v>15084</v>
      </c>
    </row>
    <row r="162" spans="1:8" ht="38.25">
      <c r="A162" s="221">
        <v>124</v>
      </c>
      <c r="B162" s="221" t="s">
        <v>15085</v>
      </c>
      <c r="C162" s="221" t="s">
        <v>361</v>
      </c>
      <c r="D162" s="221" t="s">
        <v>726</v>
      </c>
      <c r="E162" s="320">
        <v>4</v>
      </c>
      <c r="F162" s="24" t="s">
        <v>14705</v>
      </c>
      <c r="G162" s="24" t="s">
        <v>15086</v>
      </c>
      <c r="H162" s="24" t="s">
        <v>14769</v>
      </c>
    </row>
    <row r="163" spans="1:8" ht="25.5">
      <c r="A163" s="221">
        <v>125</v>
      </c>
      <c r="B163" s="221" t="s">
        <v>15087</v>
      </c>
      <c r="C163" s="221" t="s">
        <v>361</v>
      </c>
      <c r="D163" s="221" t="s">
        <v>726</v>
      </c>
      <c r="E163" s="320">
        <v>20.6</v>
      </c>
      <c r="F163" s="24" t="s">
        <v>15088</v>
      </c>
      <c r="G163" s="24" t="s">
        <v>14912</v>
      </c>
      <c r="H163" s="24" t="s">
        <v>15089</v>
      </c>
    </row>
    <row r="164" spans="1:8" ht="25.5">
      <c r="A164" s="221">
        <v>126</v>
      </c>
      <c r="B164" s="221" t="s">
        <v>15090</v>
      </c>
      <c r="C164" s="221" t="s">
        <v>361</v>
      </c>
      <c r="D164" s="221" t="s">
        <v>726</v>
      </c>
      <c r="E164" s="320">
        <v>8.9</v>
      </c>
      <c r="F164" s="24" t="s">
        <v>15091</v>
      </c>
      <c r="G164" s="24" t="s">
        <v>14912</v>
      </c>
      <c r="H164" s="24" t="s">
        <v>15089</v>
      </c>
    </row>
    <row r="165" spans="1:8" ht="25.5">
      <c r="A165" s="221">
        <v>127</v>
      </c>
      <c r="B165" s="221" t="s">
        <v>15092</v>
      </c>
      <c r="C165" s="221" t="s">
        <v>361</v>
      </c>
      <c r="D165" s="221" t="s">
        <v>726</v>
      </c>
      <c r="E165" s="320">
        <v>7</v>
      </c>
      <c r="F165" s="24" t="s">
        <v>15093</v>
      </c>
      <c r="G165" s="24" t="s">
        <v>15094</v>
      </c>
      <c r="H165" s="24" t="s">
        <v>14769</v>
      </c>
    </row>
    <row r="166" spans="1:8" ht="25.5">
      <c r="A166" s="221">
        <v>128</v>
      </c>
      <c r="B166" s="221" t="s">
        <v>15095</v>
      </c>
      <c r="C166" s="221" t="s">
        <v>361</v>
      </c>
      <c r="D166" s="221" t="s">
        <v>726</v>
      </c>
      <c r="E166" s="320">
        <v>3</v>
      </c>
      <c r="F166" s="24" t="s">
        <v>15096</v>
      </c>
      <c r="G166" s="24" t="s">
        <v>15097</v>
      </c>
      <c r="H166" s="24" t="s">
        <v>14769</v>
      </c>
    </row>
    <row r="167" spans="1:8" ht="25.5">
      <c r="A167" s="221">
        <v>129</v>
      </c>
      <c r="B167" s="221" t="s">
        <v>15098</v>
      </c>
      <c r="C167" s="221" t="s">
        <v>361</v>
      </c>
      <c r="D167" s="221" t="s">
        <v>726</v>
      </c>
      <c r="E167" s="320">
        <v>3</v>
      </c>
      <c r="F167" s="24" t="s">
        <v>15099</v>
      </c>
      <c r="G167" s="24" t="s">
        <v>14926</v>
      </c>
      <c r="H167" s="24" t="s">
        <v>14769</v>
      </c>
    </row>
    <row r="168" spans="1:8" ht="25.5">
      <c r="A168" s="221">
        <v>130</v>
      </c>
      <c r="B168" s="221" t="s">
        <v>15100</v>
      </c>
      <c r="C168" s="221" t="s">
        <v>361</v>
      </c>
      <c r="D168" s="221" t="s">
        <v>726</v>
      </c>
      <c r="E168" s="320">
        <v>7.5</v>
      </c>
      <c r="F168" s="24" t="s">
        <v>15101</v>
      </c>
      <c r="G168" s="24" t="s">
        <v>15102</v>
      </c>
      <c r="H168" s="24" t="s">
        <v>14769</v>
      </c>
    </row>
    <row r="169" spans="1:8" ht="25.5">
      <c r="A169" s="221">
        <v>131</v>
      </c>
      <c r="B169" s="221" t="s">
        <v>15103</v>
      </c>
      <c r="C169" s="221" t="s">
        <v>361</v>
      </c>
      <c r="D169" s="221" t="s">
        <v>726</v>
      </c>
      <c r="E169" s="320">
        <v>5</v>
      </c>
      <c r="F169" s="24" t="s">
        <v>15104</v>
      </c>
      <c r="G169" s="24" t="s">
        <v>15105</v>
      </c>
      <c r="H169" s="24" t="s">
        <v>14769</v>
      </c>
    </row>
    <row r="170" spans="1:8" ht="25.5">
      <c r="A170" s="221">
        <v>132</v>
      </c>
      <c r="B170" s="221" t="s">
        <v>15106</v>
      </c>
      <c r="C170" s="221" t="s">
        <v>361</v>
      </c>
      <c r="D170" s="221" t="s">
        <v>726</v>
      </c>
      <c r="E170" s="320">
        <v>12.2</v>
      </c>
      <c r="F170" s="24" t="s">
        <v>15107</v>
      </c>
      <c r="G170" s="24" t="s">
        <v>15108</v>
      </c>
      <c r="H170" s="24" t="s">
        <v>14978</v>
      </c>
    </row>
    <row r="171" spans="1:8" ht="25.5">
      <c r="A171" s="221">
        <v>133</v>
      </c>
      <c r="B171" s="221" t="s">
        <v>15109</v>
      </c>
      <c r="C171" s="221" t="s">
        <v>361</v>
      </c>
      <c r="D171" s="221" t="s">
        <v>726</v>
      </c>
      <c r="E171" s="320">
        <v>6.1</v>
      </c>
      <c r="F171" s="24" t="s">
        <v>15110</v>
      </c>
      <c r="G171" s="24" t="s">
        <v>15111</v>
      </c>
      <c r="H171" s="24" t="s">
        <v>14978</v>
      </c>
    </row>
    <row r="172" spans="1:8" ht="25.5">
      <c r="A172" s="221">
        <v>134</v>
      </c>
      <c r="B172" s="221" t="s">
        <v>15112</v>
      </c>
      <c r="C172" s="221" t="s">
        <v>361</v>
      </c>
      <c r="D172" s="221" t="s">
        <v>726</v>
      </c>
      <c r="E172" s="320">
        <v>5</v>
      </c>
      <c r="F172" s="24" t="s">
        <v>15113</v>
      </c>
      <c r="G172" s="24" t="s">
        <v>14931</v>
      </c>
      <c r="H172" s="24" t="s">
        <v>14769</v>
      </c>
    </row>
    <row r="173" spans="1:8" ht="25.5">
      <c r="A173" s="221">
        <v>135</v>
      </c>
      <c r="B173" s="221" t="s">
        <v>15114</v>
      </c>
      <c r="C173" s="221" t="s">
        <v>361</v>
      </c>
      <c r="D173" s="221" t="s">
        <v>726</v>
      </c>
      <c r="E173" s="320">
        <v>5</v>
      </c>
      <c r="F173" s="24" t="s">
        <v>15115</v>
      </c>
      <c r="G173" s="24" t="s">
        <v>14931</v>
      </c>
      <c r="H173" s="24" t="s">
        <v>14769</v>
      </c>
    </row>
    <row r="174" spans="1:8" ht="25.5">
      <c r="A174" s="221">
        <v>136</v>
      </c>
      <c r="B174" s="221" t="s">
        <v>15116</v>
      </c>
      <c r="C174" s="221" t="s">
        <v>361</v>
      </c>
      <c r="D174" s="221" t="s">
        <v>726</v>
      </c>
      <c r="E174" s="320">
        <v>3</v>
      </c>
      <c r="F174" s="24" t="s">
        <v>15117</v>
      </c>
      <c r="G174" s="24" t="s">
        <v>2784</v>
      </c>
      <c r="H174" s="24" t="s">
        <v>14769</v>
      </c>
    </row>
    <row r="175" spans="1:8" ht="25.5">
      <c r="A175" s="221">
        <v>137</v>
      </c>
      <c r="B175" s="221" t="s">
        <v>15118</v>
      </c>
      <c r="C175" s="221" t="s">
        <v>361</v>
      </c>
      <c r="D175" s="221" t="s">
        <v>726</v>
      </c>
      <c r="E175" s="320">
        <v>5</v>
      </c>
      <c r="F175" s="24" t="s">
        <v>15119</v>
      </c>
      <c r="G175" s="24" t="s">
        <v>15120</v>
      </c>
      <c r="H175" s="24" t="s">
        <v>14769</v>
      </c>
    </row>
    <row r="176" spans="1:8" ht="25.5">
      <c r="A176" s="221">
        <v>138</v>
      </c>
      <c r="B176" s="221" t="s">
        <v>15121</v>
      </c>
      <c r="C176" s="221" t="s">
        <v>361</v>
      </c>
      <c r="D176" s="221" t="s">
        <v>726</v>
      </c>
      <c r="E176" s="320">
        <v>1.5</v>
      </c>
      <c r="F176" s="24" t="s">
        <v>15122</v>
      </c>
      <c r="G176" s="24" t="s">
        <v>15123</v>
      </c>
      <c r="H176" s="24" t="s">
        <v>14769</v>
      </c>
    </row>
    <row r="177" spans="1:8" ht="38.25">
      <c r="A177" s="221">
        <v>139</v>
      </c>
      <c r="B177" s="221" t="s">
        <v>15124</v>
      </c>
      <c r="C177" s="221" t="s">
        <v>361</v>
      </c>
      <c r="D177" s="221" t="s">
        <v>726</v>
      </c>
      <c r="E177" s="320">
        <v>3</v>
      </c>
      <c r="F177" s="24" t="s">
        <v>15125</v>
      </c>
      <c r="G177" s="24" t="s">
        <v>15126</v>
      </c>
      <c r="H177" s="24" t="s">
        <v>14769</v>
      </c>
    </row>
    <row r="178" spans="1:8" ht="25.5">
      <c r="A178" s="221">
        <v>140</v>
      </c>
      <c r="B178" s="221" t="s">
        <v>15127</v>
      </c>
      <c r="C178" s="221" t="s">
        <v>361</v>
      </c>
      <c r="D178" s="221" t="s">
        <v>726</v>
      </c>
      <c r="E178" s="320">
        <v>5</v>
      </c>
      <c r="F178" s="24" t="s">
        <v>15128</v>
      </c>
      <c r="G178" s="24" t="s">
        <v>15129</v>
      </c>
      <c r="H178" s="24" t="s">
        <v>14769</v>
      </c>
    </row>
    <row r="179" spans="1:8" ht="25.5">
      <c r="A179" s="221">
        <v>141</v>
      </c>
      <c r="B179" s="221" t="s">
        <v>15098</v>
      </c>
      <c r="C179" s="221" t="s">
        <v>361</v>
      </c>
      <c r="D179" s="221" t="s">
        <v>726</v>
      </c>
      <c r="E179" s="320">
        <v>5.6</v>
      </c>
      <c r="F179" s="24" t="s">
        <v>15130</v>
      </c>
      <c r="G179" s="24" t="s">
        <v>15131</v>
      </c>
      <c r="H179" s="24" t="s">
        <v>14769</v>
      </c>
    </row>
    <row r="180" spans="1:8" ht="25.5">
      <c r="A180" s="221">
        <v>142</v>
      </c>
      <c r="B180" s="221" t="s">
        <v>15132</v>
      </c>
      <c r="C180" s="221" t="s">
        <v>361</v>
      </c>
      <c r="D180" s="221" t="s">
        <v>726</v>
      </c>
      <c r="E180" s="320">
        <v>4.9000000000000004</v>
      </c>
      <c r="F180" s="24" t="s">
        <v>15133</v>
      </c>
      <c r="G180" s="24" t="s">
        <v>15134</v>
      </c>
      <c r="H180" s="24" t="s">
        <v>14769</v>
      </c>
    </row>
    <row r="181" spans="1:8" ht="38.25">
      <c r="A181" s="221">
        <v>143</v>
      </c>
      <c r="B181" s="221" t="s">
        <v>15135</v>
      </c>
      <c r="C181" s="221" t="s">
        <v>361</v>
      </c>
      <c r="D181" s="221" t="s">
        <v>726</v>
      </c>
      <c r="E181" s="320">
        <v>50</v>
      </c>
      <c r="F181" s="24" t="s">
        <v>15136</v>
      </c>
      <c r="G181" s="24" t="s">
        <v>15137</v>
      </c>
      <c r="H181" s="24" t="s">
        <v>14762</v>
      </c>
    </row>
    <row r="182" spans="1:8" ht="25.5">
      <c r="A182" s="221">
        <v>144</v>
      </c>
      <c r="B182" s="221" t="s">
        <v>15138</v>
      </c>
      <c r="C182" s="221" t="s">
        <v>361</v>
      </c>
      <c r="D182" s="221" t="s">
        <v>726</v>
      </c>
      <c r="E182" s="320">
        <v>7</v>
      </c>
      <c r="F182" s="24" t="s">
        <v>15139</v>
      </c>
      <c r="G182" s="24" t="s">
        <v>15140</v>
      </c>
      <c r="H182" s="24" t="s">
        <v>14769</v>
      </c>
    </row>
    <row r="183" spans="1:8" ht="25.5">
      <c r="A183" s="221">
        <v>145</v>
      </c>
      <c r="B183" s="221" t="s">
        <v>15141</v>
      </c>
      <c r="C183" s="221" t="s">
        <v>361</v>
      </c>
      <c r="D183" s="221" t="s">
        <v>726</v>
      </c>
      <c r="E183" s="320">
        <v>3.9</v>
      </c>
      <c r="F183" s="24" t="s">
        <v>15142</v>
      </c>
      <c r="G183" s="24" t="s">
        <v>15143</v>
      </c>
      <c r="H183" s="24" t="s">
        <v>14769</v>
      </c>
    </row>
    <row r="184" spans="1:8" ht="51">
      <c r="A184" s="221">
        <v>146</v>
      </c>
      <c r="B184" s="221" t="s">
        <v>15144</v>
      </c>
      <c r="C184" s="221" t="s">
        <v>361</v>
      </c>
      <c r="D184" s="221" t="s">
        <v>726</v>
      </c>
      <c r="E184" s="320">
        <v>22</v>
      </c>
      <c r="F184" s="24" t="s">
        <v>15145</v>
      </c>
      <c r="G184" s="24" t="s">
        <v>15146</v>
      </c>
      <c r="H184" s="24" t="s">
        <v>14885</v>
      </c>
    </row>
    <row r="185" spans="1:8">
      <c r="A185" s="575"/>
      <c r="B185" s="575" t="s">
        <v>2592</v>
      </c>
      <c r="C185" s="331">
        <v>63</v>
      </c>
      <c r="D185" s="575"/>
      <c r="E185" s="576">
        <f>SUM(E122:E184)</f>
        <v>594.80000000000007</v>
      </c>
      <c r="F185" s="327"/>
      <c r="G185" s="327"/>
      <c r="H185" s="327"/>
    </row>
    <row r="186" spans="1:8" ht="25.5">
      <c r="A186" s="221">
        <v>147</v>
      </c>
      <c r="B186" s="221" t="s">
        <v>15147</v>
      </c>
      <c r="C186" s="221" t="s">
        <v>361</v>
      </c>
      <c r="D186" s="221" t="s">
        <v>367</v>
      </c>
      <c r="E186" s="320">
        <v>158</v>
      </c>
      <c r="F186" s="24" t="s">
        <v>15148</v>
      </c>
      <c r="G186" s="24" t="s">
        <v>4796</v>
      </c>
      <c r="H186" s="24" t="s">
        <v>14762</v>
      </c>
    </row>
    <row r="187" spans="1:8" ht="25.5">
      <c r="A187" s="221">
        <v>148</v>
      </c>
      <c r="B187" s="221" t="s">
        <v>15149</v>
      </c>
      <c r="C187" s="221" t="s">
        <v>361</v>
      </c>
      <c r="D187" s="221" t="s">
        <v>367</v>
      </c>
      <c r="E187" s="320">
        <v>40</v>
      </c>
      <c r="F187" s="24" t="s">
        <v>15150</v>
      </c>
      <c r="G187" s="24" t="s">
        <v>15151</v>
      </c>
      <c r="H187" s="24" t="s">
        <v>14762</v>
      </c>
    </row>
    <row r="188" spans="1:8" ht="25.5">
      <c r="A188" s="221">
        <v>149</v>
      </c>
      <c r="B188" s="221" t="s">
        <v>15152</v>
      </c>
      <c r="C188" s="221" t="s">
        <v>361</v>
      </c>
      <c r="D188" s="221" t="s">
        <v>367</v>
      </c>
      <c r="E188" s="320">
        <v>157.1</v>
      </c>
      <c r="F188" s="24" t="s">
        <v>15153</v>
      </c>
      <c r="G188" s="24" t="s">
        <v>15154</v>
      </c>
      <c r="H188" s="24" t="s">
        <v>14773</v>
      </c>
    </row>
    <row r="189" spans="1:8" ht="25.5">
      <c r="A189" s="221">
        <v>150</v>
      </c>
      <c r="B189" s="221" t="s">
        <v>15155</v>
      </c>
      <c r="C189" s="221" t="s">
        <v>361</v>
      </c>
      <c r="D189" s="221" t="s">
        <v>367</v>
      </c>
      <c r="E189" s="320">
        <v>160</v>
      </c>
      <c r="F189" s="24" t="s">
        <v>15156</v>
      </c>
      <c r="G189" s="24" t="s">
        <v>15157</v>
      </c>
      <c r="H189" s="24" t="s">
        <v>14978</v>
      </c>
    </row>
    <row r="190" spans="1:8" ht="25.5">
      <c r="A190" s="221">
        <v>151</v>
      </c>
      <c r="B190" s="221" t="s">
        <v>15158</v>
      </c>
      <c r="C190" s="221" t="s">
        <v>361</v>
      </c>
      <c r="D190" s="221" t="s">
        <v>367</v>
      </c>
      <c r="E190" s="320">
        <v>142.19999999999999</v>
      </c>
      <c r="F190" s="24" t="s">
        <v>15159</v>
      </c>
      <c r="G190" s="24" t="s">
        <v>15160</v>
      </c>
      <c r="H190" s="24" t="s">
        <v>14978</v>
      </c>
    </row>
    <row r="191" spans="1:8" ht="25.5">
      <c r="A191" s="221">
        <v>152</v>
      </c>
      <c r="B191" s="221" t="s">
        <v>15161</v>
      </c>
      <c r="C191" s="221" t="s">
        <v>361</v>
      </c>
      <c r="D191" s="221" t="s">
        <v>367</v>
      </c>
      <c r="E191" s="320">
        <v>128.6</v>
      </c>
      <c r="F191" s="24" t="s">
        <v>15107</v>
      </c>
      <c r="G191" s="24" t="s">
        <v>15108</v>
      </c>
      <c r="H191" s="24" t="s">
        <v>14978</v>
      </c>
    </row>
    <row r="192" spans="1:8" ht="38.25">
      <c r="A192" s="221">
        <v>153</v>
      </c>
      <c r="B192" s="221" t="s">
        <v>15162</v>
      </c>
      <c r="C192" s="221" t="s">
        <v>361</v>
      </c>
      <c r="D192" s="221" t="s">
        <v>367</v>
      </c>
      <c r="E192" s="320">
        <v>2</v>
      </c>
      <c r="F192" s="24" t="s">
        <v>15163</v>
      </c>
      <c r="G192" s="24" t="s">
        <v>15164</v>
      </c>
      <c r="H192" s="24" t="s">
        <v>14777</v>
      </c>
    </row>
    <row r="193" spans="1:8">
      <c r="A193" s="575"/>
      <c r="B193" s="575" t="s">
        <v>368</v>
      </c>
      <c r="C193" s="331">
        <v>7</v>
      </c>
      <c r="D193" s="575"/>
      <c r="E193" s="576">
        <f>SUM(E186:E192)</f>
        <v>787.9</v>
      </c>
      <c r="F193" s="327"/>
      <c r="G193" s="327"/>
      <c r="H193" s="327"/>
    </row>
    <row r="194" spans="1:8" ht="51">
      <c r="A194" s="221">
        <v>154</v>
      </c>
      <c r="B194" s="221" t="s">
        <v>15165</v>
      </c>
      <c r="C194" s="221" t="s">
        <v>361</v>
      </c>
      <c r="D194" s="221" t="s">
        <v>369</v>
      </c>
      <c r="E194" s="320">
        <v>185.6</v>
      </c>
      <c r="F194" s="24" t="s">
        <v>15166</v>
      </c>
      <c r="G194" s="24" t="s">
        <v>15167</v>
      </c>
      <c r="H194" s="24" t="s">
        <v>14840</v>
      </c>
    </row>
    <row r="195" spans="1:8" ht="25.5">
      <c r="A195" s="221">
        <v>155</v>
      </c>
      <c r="B195" s="221" t="s">
        <v>15168</v>
      </c>
      <c r="C195" s="221" t="s">
        <v>361</v>
      </c>
      <c r="D195" s="221" t="s">
        <v>369</v>
      </c>
      <c r="E195" s="320">
        <v>39.700000000000003</v>
      </c>
      <c r="F195" s="24" t="s">
        <v>15169</v>
      </c>
      <c r="G195" s="24" t="s">
        <v>14835</v>
      </c>
      <c r="H195" s="24" t="s">
        <v>15170</v>
      </c>
    </row>
    <row r="196" spans="1:8" ht="25.5">
      <c r="A196" s="221">
        <v>156</v>
      </c>
      <c r="B196" s="221" t="s">
        <v>15171</v>
      </c>
      <c r="C196" s="221" t="s">
        <v>361</v>
      </c>
      <c r="D196" s="221" t="s">
        <v>369</v>
      </c>
      <c r="E196" s="320">
        <v>96.1</v>
      </c>
      <c r="F196" s="24" t="s">
        <v>15172</v>
      </c>
      <c r="G196" s="24" t="s">
        <v>14998</v>
      </c>
      <c r="H196" s="24" t="s">
        <v>15173</v>
      </c>
    </row>
    <row r="197" spans="1:8">
      <c r="A197" s="221">
        <v>157</v>
      </c>
      <c r="B197" s="221" t="s">
        <v>15174</v>
      </c>
      <c r="C197" s="221" t="s">
        <v>361</v>
      </c>
      <c r="D197" s="221" t="s">
        <v>369</v>
      </c>
      <c r="E197" s="320">
        <v>43.1</v>
      </c>
      <c r="F197" s="24" t="s">
        <v>15175</v>
      </c>
      <c r="G197" s="24" t="s">
        <v>15008</v>
      </c>
      <c r="H197" s="24" t="s">
        <v>14725</v>
      </c>
    </row>
    <row r="198" spans="1:8">
      <c r="A198" s="221">
        <v>158</v>
      </c>
      <c r="B198" s="221" t="s">
        <v>15176</v>
      </c>
      <c r="C198" s="221" t="s">
        <v>361</v>
      </c>
      <c r="D198" s="221" t="s">
        <v>369</v>
      </c>
      <c r="E198" s="320">
        <v>110</v>
      </c>
      <c r="F198" s="24" t="s">
        <v>15177</v>
      </c>
      <c r="G198" s="24" t="s">
        <v>15178</v>
      </c>
      <c r="H198" s="24" t="s">
        <v>15179</v>
      </c>
    </row>
    <row r="199" spans="1:8" ht="25.5">
      <c r="A199" s="221">
        <v>159</v>
      </c>
      <c r="B199" s="221" t="s">
        <v>15180</v>
      </c>
      <c r="C199" s="221" t="s">
        <v>361</v>
      </c>
      <c r="D199" s="221" t="s">
        <v>369</v>
      </c>
      <c r="E199" s="320">
        <v>37</v>
      </c>
      <c r="F199" s="24" t="s">
        <v>14701</v>
      </c>
      <c r="G199" s="24" t="s">
        <v>15181</v>
      </c>
      <c r="H199" s="24" t="s">
        <v>14840</v>
      </c>
    </row>
    <row r="200" spans="1:8" ht="51">
      <c r="A200" s="221">
        <v>160</v>
      </c>
      <c r="B200" s="221" t="s">
        <v>15182</v>
      </c>
      <c r="C200" s="221" t="s">
        <v>361</v>
      </c>
      <c r="D200" s="221" t="s">
        <v>369</v>
      </c>
      <c r="E200" s="320">
        <v>68.7</v>
      </c>
      <c r="F200" s="24" t="s">
        <v>15183</v>
      </c>
      <c r="G200" s="24" t="s">
        <v>15184</v>
      </c>
      <c r="H200" s="24" t="s">
        <v>15185</v>
      </c>
    </row>
    <row r="201" spans="1:8" ht="38.25">
      <c r="A201" s="221">
        <v>161</v>
      </c>
      <c r="B201" s="221" t="s">
        <v>15186</v>
      </c>
      <c r="C201" s="221" t="s">
        <v>361</v>
      </c>
      <c r="D201" s="221" t="s">
        <v>369</v>
      </c>
      <c r="E201" s="320">
        <v>50</v>
      </c>
      <c r="F201" s="24" t="s">
        <v>15187</v>
      </c>
      <c r="G201" s="24" t="s">
        <v>15188</v>
      </c>
      <c r="H201" s="24" t="s">
        <v>15179</v>
      </c>
    </row>
    <row r="202" spans="1:8" ht="25.5">
      <c r="A202" s="221">
        <v>162</v>
      </c>
      <c r="B202" s="221" t="s">
        <v>15189</v>
      </c>
      <c r="C202" s="221" t="s">
        <v>361</v>
      </c>
      <c r="D202" s="221" t="s">
        <v>369</v>
      </c>
      <c r="E202" s="320">
        <v>175.8</v>
      </c>
      <c r="F202" s="24" t="s">
        <v>15190</v>
      </c>
      <c r="G202" s="24" t="s">
        <v>15191</v>
      </c>
      <c r="H202" s="24" t="s">
        <v>14725</v>
      </c>
    </row>
    <row r="203" spans="1:8" ht="25.5">
      <c r="A203" s="221">
        <v>163</v>
      </c>
      <c r="B203" s="221" t="s">
        <v>15192</v>
      </c>
      <c r="C203" s="221" t="s">
        <v>361</v>
      </c>
      <c r="D203" s="221" t="s">
        <v>369</v>
      </c>
      <c r="E203" s="320">
        <v>497.3</v>
      </c>
      <c r="F203" s="24" t="s">
        <v>15193</v>
      </c>
      <c r="G203" s="24" t="s">
        <v>15194</v>
      </c>
      <c r="H203" s="24" t="s">
        <v>15195</v>
      </c>
    </row>
    <row r="204" spans="1:8" ht="38.25">
      <c r="A204" s="221">
        <v>164</v>
      </c>
      <c r="B204" s="221" t="s">
        <v>15114</v>
      </c>
      <c r="C204" s="221" t="s">
        <v>361</v>
      </c>
      <c r="D204" s="221" t="s">
        <v>369</v>
      </c>
      <c r="E204" s="320">
        <v>196</v>
      </c>
      <c r="F204" s="24" t="s">
        <v>15196</v>
      </c>
      <c r="G204" s="24" t="s">
        <v>15197</v>
      </c>
      <c r="H204" s="24" t="s">
        <v>15198</v>
      </c>
    </row>
    <row r="205" spans="1:8" ht="38.25">
      <c r="A205" s="221">
        <v>165</v>
      </c>
      <c r="B205" s="221" t="s">
        <v>15199</v>
      </c>
      <c r="C205" s="221" t="s">
        <v>361</v>
      </c>
      <c r="D205" s="221" t="s">
        <v>369</v>
      </c>
      <c r="E205" s="320">
        <v>40</v>
      </c>
      <c r="F205" s="24" t="s">
        <v>15200</v>
      </c>
      <c r="G205" s="24" t="s">
        <v>15201</v>
      </c>
      <c r="H205" s="24" t="s">
        <v>15202</v>
      </c>
    </row>
    <row r="206" spans="1:8" ht="63.75">
      <c r="A206" s="221">
        <v>166</v>
      </c>
      <c r="B206" s="221" t="s">
        <v>15095</v>
      </c>
      <c r="C206" s="221" t="s">
        <v>361</v>
      </c>
      <c r="D206" s="221" t="s">
        <v>369</v>
      </c>
      <c r="E206" s="320">
        <v>87.5</v>
      </c>
      <c r="F206" s="24" t="s">
        <v>15203</v>
      </c>
      <c r="G206" s="24" t="s">
        <v>15204</v>
      </c>
      <c r="H206" s="24" t="s">
        <v>15179</v>
      </c>
    </row>
    <row r="207" spans="1:8" ht="51">
      <c r="A207" s="221">
        <v>167</v>
      </c>
      <c r="B207" s="221" t="s">
        <v>15205</v>
      </c>
      <c r="C207" s="221" t="s">
        <v>361</v>
      </c>
      <c r="D207" s="221" t="s">
        <v>369</v>
      </c>
      <c r="E207" s="320">
        <v>6.9</v>
      </c>
      <c r="F207" s="24" t="s">
        <v>15206</v>
      </c>
      <c r="G207" s="24" t="s">
        <v>15207</v>
      </c>
      <c r="H207" s="24" t="s">
        <v>14913</v>
      </c>
    </row>
    <row r="208" spans="1:8" ht="25.5">
      <c r="A208" s="221">
        <v>168</v>
      </c>
      <c r="B208" s="221" t="s">
        <v>15208</v>
      </c>
      <c r="C208" s="221" t="s">
        <v>361</v>
      </c>
      <c r="D208" s="221" t="s">
        <v>369</v>
      </c>
      <c r="E208" s="320">
        <v>110.6</v>
      </c>
      <c r="F208" s="24" t="s">
        <v>15209</v>
      </c>
      <c r="G208" s="24" t="s">
        <v>15210</v>
      </c>
      <c r="H208" s="24" t="s">
        <v>15202</v>
      </c>
    </row>
    <row r="209" spans="1:8" ht="25.5">
      <c r="A209" s="221">
        <v>169</v>
      </c>
      <c r="B209" s="221" t="s">
        <v>15211</v>
      </c>
      <c r="C209" s="221" t="s">
        <v>361</v>
      </c>
      <c r="D209" s="221" t="s">
        <v>369</v>
      </c>
      <c r="E209" s="320">
        <v>28</v>
      </c>
      <c r="F209" s="24" t="s">
        <v>15212</v>
      </c>
      <c r="G209" s="24" t="s">
        <v>14931</v>
      </c>
      <c r="H209" s="24" t="s">
        <v>15179</v>
      </c>
    </row>
    <row r="210" spans="1:8" ht="25.5">
      <c r="A210" s="221">
        <v>170</v>
      </c>
      <c r="B210" s="221" t="s">
        <v>15213</v>
      </c>
      <c r="C210" s="221" t="s">
        <v>361</v>
      </c>
      <c r="D210" s="221" t="s">
        <v>369</v>
      </c>
      <c r="E210" s="320">
        <v>39.299999999999997</v>
      </c>
      <c r="F210" s="24" t="s">
        <v>15214</v>
      </c>
      <c r="G210" s="24" t="s">
        <v>15215</v>
      </c>
      <c r="H210" s="24" t="s">
        <v>15216</v>
      </c>
    </row>
    <row r="211" spans="1:8">
      <c r="A211" s="575"/>
      <c r="B211" s="575" t="s">
        <v>370</v>
      </c>
      <c r="C211" s="331">
        <v>17</v>
      </c>
      <c r="D211" s="575"/>
      <c r="E211" s="576">
        <f>SUM(E194:E210)</f>
        <v>1811.6</v>
      </c>
      <c r="F211" s="327"/>
      <c r="G211" s="327"/>
      <c r="H211" s="327"/>
    </row>
    <row r="212" spans="1:8" ht="25.5">
      <c r="A212" s="221">
        <v>171</v>
      </c>
      <c r="B212" s="221" t="s">
        <v>15217</v>
      </c>
      <c r="C212" s="221" t="s">
        <v>361</v>
      </c>
      <c r="D212" s="221" t="s">
        <v>371</v>
      </c>
      <c r="E212" s="320">
        <v>14.6</v>
      </c>
      <c r="F212" s="24" t="s">
        <v>15218</v>
      </c>
      <c r="G212" s="24" t="s">
        <v>15219</v>
      </c>
      <c r="H212" s="24" t="s">
        <v>14840</v>
      </c>
    </row>
    <row r="213" spans="1:8">
      <c r="A213" s="575"/>
      <c r="B213" s="575" t="s">
        <v>372</v>
      </c>
      <c r="C213" s="331">
        <v>1</v>
      </c>
      <c r="D213" s="575"/>
      <c r="E213" s="576">
        <f>SUM(E212)</f>
        <v>14.6</v>
      </c>
      <c r="F213" s="327"/>
      <c r="G213" s="327"/>
      <c r="H213" s="327"/>
    </row>
    <row r="214" spans="1:8">
      <c r="A214" s="573"/>
      <c r="B214" s="573" t="s">
        <v>731</v>
      </c>
      <c r="C214" s="457">
        <f>C213+C211+C193+C185+C121+C115+C63+C53</f>
        <v>166</v>
      </c>
      <c r="D214" s="457"/>
      <c r="E214" s="514">
        <f>E213+E211+E193+E185+E121+E115+E63+E53</f>
        <v>36921.56</v>
      </c>
      <c r="F214" s="326"/>
      <c r="G214" s="326"/>
      <c r="H214" s="326"/>
    </row>
    <row r="215" spans="1:8" ht="38.25">
      <c r="A215" s="221">
        <v>172</v>
      </c>
      <c r="B215" s="221" t="s">
        <v>15220</v>
      </c>
      <c r="C215" s="221" t="s">
        <v>373</v>
      </c>
      <c r="D215" s="221" t="s">
        <v>374</v>
      </c>
      <c r="E215" s="320">
        <v>176</v>
      </c>
      <c r="F215" s="24" t="s">
        <v>15221</v>
      </c>
      <c r="G215" s="24" t="s">
        <v>14732</v>
      </c>
      <c r="H215" s="24" t="s">
        <v>14769</v>
      </c>
    </row>
    <row r="216" spans="1:8" ht="25.5">
      <c r="A216" s="221">
        <v>173</v>
      </c>
      <c r="B216" s="221" t="s">
        <v>15222</v>
      </c>
      <c r="C216" s="221" t="s">
        <v>373</v>
      </c>
      <c r="D216" s="221" t="s">
        <v>374</v>
      </c>
      <c r="E216" s="320">
        <v>0.3</v>
      </c>
      <c r="F216" s="24" t="s">
        <v>15223</v>
      </c>
      <c r="G216" s="24" t="s">
        <v>15224</v>
      </c>
      <c r="H216" s="24" t="s">
        <v>14840</v>
      </c>
    </row>
    <row r="217" spans="1:8">
      <c r="A217" s="575"/>
      <c r="B217" s="575" t="s">
        <v>375</v>
      </c>
      <c r="C217" s="331">
        <v>2</v>
      </c>
      <c r="D217" s="575"/>
      <c r="E217" s="576">
        <f>SUM(E215:E216)</f>
        <v>176.3</v>
      </c>
      <c r="F217" s="327"/>
      <c r="G217" s="327"/>
      <c r="H217" s="327"/>
    </row>
    <row r="218" spans="1:8" ht="25.5">
      <c r="A218" s="221">
        <v>174</v>
      </c>
      <c r="B218" s="221" t="s">
        <v>15225</v>
      </c>
      <c r="C218" s="221" t="s">
        <v>373</v>
      </c>
      <c r="D218" s="221" t="s">
        <v>376</v>
      </c>
      <c r="E218" s="320">
        <v>0.1</v>
      </c>
      <c r="F218" s="24" t="s">
        <v>15226</v>
      </c>
      <c r="G218" s="24" t="s">
        <v>14807</v>
      </c>
      <c r="H218" s="24" t="s">
        <v>14769</v>
      </c>
    </row>
    <row r="219" spans="1:8" ht="25.5">
      <c r="A219" s="221">
        <v>175</v>
      </c>
      <c r="B219" s="221" t="s">
        <v>15227</v>
      </c>
      <c r="C219" s="221" t="s">
        <v>373</v>
      </c>
      <c r="D219" s="221" t="s">
        <v>376</v>
      </c>
      <c r="E219" s="320">
        <v>0.1</v>
      </c>
      <c r="F219" s="24" t="s">
        <v>15228</v>
      </c>
      <c r="G219" s="24" t="s">
        <v>14807</v>
      </c>
      <c r="H219" s="24" t="s">
        <v>14769</v>
      </c>
    </row>
    <row r="220" spans="1:8" ht="25.5">
      <c r="A220" s="221">
        <v>176</v>
      </c>
      <c r="B220" s="221" t="s">
        <v>15229</v>
      </c>
      <c r="C220" s="221" t="s">
        <v>373</v>
      </c>
      <c r="D220" s="221" t="s">
        <v>376</v>
      </c>
      <c r="E220" s="320">
        <v>0.1</v>
      </c>
      <c r="F220" s="24" t="s">
        <v>15230</v>
      </c>
      <c r="G220" s="24" t="s">
        <v>14945</v>
      </c>
      <c r="H220" s="24" t="s">
        <v>14769</v>
      </c>
    </row>
    <row r="221" spans="1:8" ht="25.5">
      <c r="A221" s="221">
        <v>177</v>
      </c>
      <c r="B221" s="221" t="s">
        <v>15231</v>
      </c>
      <c r="C221" s="221" t="s">
        <v>373</v>
      </c>
      <c r="D221" s="221" t="s">
        <v>376</v>
      </c>
      <c r="E221" s="320">
        <v>0.1</v>
      </c>
      <c r="F221" s="24" t="s">
        <v>15232</v>
      </c>
      <c r="G221" s="24" t="s">
        <v>14945</v>
      </c>
      <c r="H221" s="24" t="s">
        <v>14769</v>
      </c>
    </row>
    <row r="222" spans="1:8" ht="25.5">
      <c r="A222" s="221">
        <v>178</v>
      </c>
      <c r="B222" s="221" t="s">
        <v>15233</v>
      </c>
      <c r="C222" s="221" t="s">
        <v>373</v>
      </c>
      <c r="D222" s="221" t="s">
        <v>376</v>
      </c>
      <c r="E222" s="320">
        <v>0.1</v>
      </c>
      <c r="F222" s="24" t="s">
        <v>15234</v>
      </c>
      <c r="G222" s="24" t="s">
        <v>14945</v>
      </c>
      <c r="H222" s="24" t="s">
        <v>14769</v>
      </c>
    </row>
    <row r="223" spans="1:8" ht="25.5">
      <c r="A223" s="221">
        <v>179</v>
      </c>
      <c r="B223" s="221" t="s">
        <v>15235</v>
      </c>
      <c r="C223" s="221" t="s">
        <v>373</v>
      </c>
      <c r="D223" s="221" t="s">
        <v>376</v>
      </c>
      <c r="E223" s="320">
        <v>0.1</v>
      </c>
      <c r="F223" s="24" t="s">
        <v>15236</v>
      </c>
      <c r="G223" s="24" t="s">
        <v>14945</v>
      </c>
      <c r="H223" s="24" t="s">
        <v>14769</v>
      </c>
    </row>
    <row r="224" spans="1:8" ht="25.5">
      <c r="A224" s="221">
        <v>180</v>
      </c>
      <c r="B224" s="221" t="s">
        <v>15237</v>
      </c>
      <c r="C224" s="221" t="s">
        <v>373</v>
      </c>
      <c r="D224" s="221" t="s">
        <v>376</v>
      </c>
      <c r="E224" s="320">
        <v>0.1</v>
      </c>
      <c r="F224" s="24" t="s">
        <v>15238</v>
      </c>
      <c r="G224" s="24" t="s">
        <v>14945</v>
      </c>
      <c r="H224" s="24" t="s">
        <v>14769</v>
      </c>
    </row>
    <row r="225" spans="1:8" ht="38.25">
      <c r="A225" s="221">
        <v>181</v>
      </c>
      <c r="B225" s="221" t="s">
        <v>15239</v>
      </c>
      <c r="C225" s="221" t="s">
        <v>373</v>
      </c>
      <c r="D225" s="221" t="s">
        <v>376</v>
      </c>
      <c r="E225" s="320">
        <v>6.2</v>
      </c>
      <c r="F225" s="24" t="s">
        <v>15240</v>
      </c>
      <c r="G225" s="24" t="s">
        <v>14847</v>
      </c>
      <c r="H225" s="24" t="s">
        <v>14769</v>
      </c>
    </row>
    <row r="226" spans="1:8" ht="25.5">
      <c r="A226" s="221">
        <v>182</v>
      </c>
      <c r="B226" s="221" t="s">
        <v>15241</v>
      </c>
      <c r="C226" s="221" t="s">
        <v>373</v>
      </c>
      <c r="D226" s="221" t="s">
        <v>376</v>
      </c>
      <c r="E226" s="320">
        <v>2.5</v>
      </c>
      <c r="F226" s="24" t="s">
        <v>15242</v>
      </c>
      <c r="G226" s="24" t="s">
        <v>15243</v>
      </c>
      <c r="H226" s="24" t="s">
        <v>14769</v>
      </c>
    </row>
    <row r="227" spans="1:8" ht="38.25">
      <c r="A227" s="221">
        <v>183</v>
      </c>
      <c r="B227" s="221" t="s">
        <v>15244</v>
      </c>
      <c r="C227" s="221" t="s">
        <v>373</v>
      </c>
      <c r="D227" s="221" t="s">
        <v>376</v>
      </c>
      <c r="E227" s="320">
        <v>0.1</v>
      </c>
      <c r="F227" s="24" t="s">
        <v>15245</v>
      </c>
      <c r="G227" s="24" t="s">
        <v>15246</v>
      </c>
      <c r="H227" s="24" t="s">
        <v>14769</v>
      </c>
    </row>
    <row r="228" spans="1:8" ht="38.25">
      <c r="A228" s="221">
        <v>184</v>
      </c>
      <c r="B228" s="221" t="s">
        <v>15247</v>
      </c>
      <c r="C228" s="221" t="s">
        <v>373</v>
      </c>
      <c r="D228" s="221" t="s">
        <v>376</v>
      </c>
      <c r="E228" s="320">
        <v>14.7</v>
      </c>
      <c r="F228" s="24" t="s">
        <v>15248</v>
      </c>
      <c r="G228" s="24" t="s">
        <v>15249</v>
      </c>
      <c r="H228" s="24" t="s">
        <v>15250</v>
      </c>
    </row>
    <row r="229" spans="1:8" ht="38.25">
      <c r="A229" s="221">
        <v>185</v>
      </c>
      <c r="B229" s="221" t="s">
        <v>15251</v>
      </c>
      <c r="C229" s="221" t="s">
        <v>373</v>
      </c>
      <c r="D229" s="221" t="s">
        <v>376</v>
      </c>
      <c r="E229" s="320">
        <v>0.15</v>
      </c>
      <c r="F229" s="24" t="s">
        <v>15252</v>
      </c>
      <c r="G229" s="24" t="s">
        <v>14945</v>
      </c>
      <c r="H229" s="24" t="s">
        <v>14769</v>
      </c>
    </row>
    <row r="230" spans="1:8" ht="25.5">
      <c r="A230" s="221">
        <v>186</v>
      </c>
      <c r="B230" s="221" t="s">
        <v>15253</v>
      </c>
      <c r="C230" s="221" t="s">
        <v>373</v>
      </c>
      <c r="D230" s="221" t="s">
        <v>376</v>
      </c>
      <c r="E230" s="320">
        <v>5</v>
      </c>
      <c r="F230" s="24" t="s">
        <v>15254</v>
      </c>
      <c r="G230" s="24" t="s">
        <v>15255</v>
      </c>
      <c r="H230" s="24" t="s">
        <v>14769</v>
      </c>
    </row>
    <row r="231" spans="1:8" ht="25.5">
      <c r="A231" s="221">
        <v>187</v>
      </c>
      <c r="B231" s="221" t="s">
        <v>15256</v>
      </c>
      <c r="C231" s="221" t="s">
        <v>373</v>
      </c>
      <c r="D231" s="221" t="s">
        <v>376</v>
      </c>
      <c r="E231" s="320">
        <v>0.1</v>
      </c>
      <c r="F231" s="24" t="s">
        <v>15257</v>
      </c>
      <c r="G231" s="24" t="s">
        <v>14732</v>
      </c>
      <c r="H231" s="24" t="s">
        <v>14769</v>
      </c>
    </row>
    <row r="232" spans="1:8" ht="25.5">
      <c r="A232" s="221">
        <v>188</v>
      </c>
      <c r="B232" s="221" t="s">
        <v>15258</v>
      </c>
      <c r="C232" s="221" t="s">
        <v>373</v>
      </c>
      <c r="D232" s="221" t="s">
        <v>376</v>
      </c>
      <c r="E232" s="320">
        <v>0.1</v>
      </c>
      <c r="F232" s="24" t="s">
        <v>15259</v>
      </c>
      <c r="G232" s="24" t="s">
        <v>14732</v>
      </c>
      <c r="H232" s="24" t="s">
        <v>14769</v>
      </c>
    </row>
    <row r="233" spans="1:8" ht="25.5">
      <c r="A233" s="221">
        <v>189</v>
      </c>
      <c r="B233" s="221" t="s">
        <v>15260</v>
      </c>
      <c r="C233" s="221" t="s">
        <v>373</v>
      </c>
      <c r="D233" s="221" t="s">
        <v>376</v>
      </c>
      <c r="E233" s="320">
        <v>30</v>
      </c>
      <c r="F233" s="24" t="s">
        <v>15261</v>
      </c>
      <c r="G233" s="24" t="s">
        <v>14732</v>
      </c>
      <c r="H233" s="24" t="s">
        <v>14769</v>
      </c>
    </row>
    <row r="234" spans="1:8" ht="25.5">
      <c r="A234" s="221">
        <v>190</v>
      </c>
      <c r="B234" s="221" t="s">
        <v>15262</v>
      </c>
      <c r="C234" s="221" t="s">
        <v>373</v>
      </c>
      <c r="D234" s="221" t="s">
        <v>376</v>
      </c>
      <c r="E234" s="320">
        <v>71.900000000000006</v>
      </c>
      <c r="F234" s="24" t="s">
        <v>15263</v>
      </c>
      <c r="G234" s="24" t="s">
        <v>14732</v>
      </c>
      <c r="H234" s="24" t="s">
        <v>14769</v>
      </c>
    </row>
    <row r="235" spans="1:8" ht="25.5">
      <c r="A235" s="221">
        <v>191</v>
      </c>
      <c r="B235" s="221" t="s">
        <v>15264</v>
      </c>
      <c r="C235" s="221" t="s">
        <v>373</v>
      </c>
      <c r="D235" s="221" t="s">
        <v>376</v>
      </c>
      <c r="E235" s="320">
        <v>2</v>
      </c>
      <c r="F235" s="24" t="s">
        <v>15265</v>
      </c>
      <c r="G235" s="24" t="s">
        <v>15266</v>
      </c>
      <c r="H235" s="24" t="s">
        <v>14902</v>
      </c>
    </row>
    <row r="236" spans="1:8" ht="25.5">
      <c r="A236" s="221">
        <v>192</v>
      </c>
      <c r="B236" s="221" t="s">
        <v>15267</v>
      </c>
      <c r="C236" s="221" t="s">
        <v>373</v>
      </c>
      <c r="D236" s="221" t="s">
        <v>376</v>
      </c>
      <c r="E236" s="320">
        <v>5.2</v>
      </c>
      <c r="F236" s="24" t="s">
        <v>15268</v>
      </c>
      <c r="G236" s="24" t="s">
        <v>14807</v>
      </c>
      <c r="H236" s="24" t="s">
        <v>14769</v>
      </c>
    </row>
    <row r="237" spans="1:8" ht="25.5">
      <c r="A237" s="221">
        <v>193</v>
      </c>
      <c r="B237" s="221" t="s">
        <v>15269</v>
      </c>
      <c r="C237" s="221" t="s">
        <v>373</v>
      </c>
      <c r="D237" s="221" t="s">
        <v>376</v>
      </c>
      <c r="E237" s="320">
        <v>4.2</v>
      </c>
      <c r="F237" s="24" t="s">
        <v>15270</v>
      </c>
      <c r="G237" s="24" t="s">
        <v>14807</v>
      </c>
      <c r="H237" s="24" t="s">
        <v>14769</v>
      </c>
    </row>
    <row r="238" spans="1:8" ht="25.5">
      <c r="A238" s="221">
        <v>194</v>
      </c>
      <c r="B238" s="221" t="s">
        <v>15271</v>
      </c>
      <c r="C238" s="221" t="s">
        <v>373</v>
      </c>
      <c r="D238" s="221" t="s">
        <v>376</v>
      </c>
      <c r="E238" s="320">
        <v>3.9</v>
      </c>
      <c r="F238" s="24" t="s">
        <v>15272</v>
      </c>
      <c r="G238" s="24" t="s">
        <v>14807</v>
      </c>
      <c r="H238" s="24" t="s">
        <v>14769</v>
      </c>
    </row>
    <row r="239" spans="1:8" ht="25.5">
      <c r="A239" s="221">
        <v>195</v>
      </c>
      <c r="B239" s="221" t="s">
        <v>15273</v>
      </c>
      <c r="C239" s="221" t="s">
        <v>373</v>
      </c>
      <c r="D239" s="221" t="s">
        <v>376</v>
      </c>
      <c r="E239" s="320">
        <v>0.1</v>
      </c>
      <c r="F239" s="24" t="s">
        <v>15274</v>
      </c>
      <c r="G239" s="24" t="s">
        <v>14807</v>
      </c>
      <c r="H239" s="24" t="s">
        <v>14769</v>
      </c>
    </row>
    <row r="240" spans="1:8" ht="63.75">
      <c r="A240" s="221">
        <v>196</v>
      </c>
      <c r="B240" s="221" t="s">
        <v>15275</v>
      </c>
      <c r="C240" s="221" t="s">
        <v>373</v>
      </c>
      <c r="D240" s="221" t="s">
        <v>376</v>
      </c>
      <c r="E240" s="320">
        <v>0.4</v>
      </c>
      <c r="F240" s="24" t="s">
        <v>14947</v>
      </c>
      <c r="G240" s="24" t="s">
        <v>15276</v>
      </c>
      <c r="H240" s="24" t="s">
        <v>14769</v>
      </c>
    </row>
    <row r="241" spans="1:8" ht="25.5">
      <c r="A241" s="221">
        <v>197</v>
      </c>
      <c r="B241" s="221" t="s">
        <v>15277</v>
      </c>
      <c r="C241" s="221" t="s">
        <v>373</v>
      </c>
      <c r="D241" s="221" t="s">
        <v>376</v>
      </c>
      <c r="E241" s="320">
        <v>4.2</v>
      </c>
      <c r="F241" s="24" t="s">
        <v>15278</v>
      </c>
      <c r="G241" s="24" t="s">
        <v>14945</v>
      </c>
      <c r="H241" s="24" t="s">
        <v>14769</v>
      </c>
    </row>
    <row r="242" spans="1:8" ht="38.25">
      <c r="A242" s="221">
        <v>198</v>
      </c>
      <c r="B242" s="221" t="s">
        <v>3908</v>
      </c>
      <c r="C242" s="221" t="s">
        <v>373</v>
      </c>
      <c r="D242" s="221" t="s">
        <v>376</v>
      </c>
      <c r="E242" s="320">
        <v>0.1</v>
      </c>
      <c r="F242" s="24" t="s">
        <v>15279</v>
      </c>
      <c r="G242" s="24" t="s">
        <v>14945</v>
      </c>
      <c r="H242" s="24" t="s">
        <v>14769</v>
      </c>
    </row>
    <row r="243" spans="1:8" ht="38.25">
      <c r="A243" s="221">
        <v>199</v>
      </c>
      <c r="B243" s="221" t="s">
        <v>15280</v>
      </c>
      <c r="C243" s="221" t="s">
        <v>373</v>
      </c>
      <c r="D243" s="221" t="s">
        <v>376</v>
      </c>
      <c r="E243" s="320">
        <v>0.2</v>
      </c>
      <c r="F243" s="24" t="s">
        <v>15281</v>
      </c>
      <c r="G243" s="24" t="s">
        <v>14945</v>
      </c>
      <c r="H243" s="24" t="s">
        <v>14769</v>
      </c>
    </row>
    <row r="244" spans="1:8" ht="25.5">
      <c r="A244" s="221">
        <v>200</v>
      </c>
      <c r="B244" s="221" t="s">
        <v>15282</v>
      </c>
      <c r="C244" s="221" t="s">
        <v>373</v>
      </c>
      <c r="D244" s="221" t="s">
        <v>376</v>
      </c>
      <c r="E244" s="320">
        <v>15</v>
      </c>
      <c r="F244" s="24" t="s">
        <v>15283</v>
      </c>
      <c r="G244" s="24" t="s">
        <v>15284</v>
      </c>
      <c r="H244" s="24" t="s">
        <v>14885</v>
      </c>
    </row>
    <row r="245" spans="1:8" ht="38.25">
      <c r="A245" s="221">
        <v>201</v>
      </c>
      <c r="B245" s="221" t="s">
        <v>15285</v>
      </c>
      <c r="C245" s="221" t="s">
        <v>373</v>
      </c>
      <c r="D245" s="221" t="s">
        <v>376</v>
      </c>
      <c r="E245" s="320">
        <v>163.1</v>
      </c>
      <c r="F245" s="24" t="s">
        <v>15286</v>
      </c>
      <c r="G245" s="24" t="s">
        <v>14814</v>
      </c>
      <c r="H245" s="24" t="s">
        <v>15287</v>
      </c>
    </row>
    <row r="246" spans="1:8" ht="38.25">
      <c r="A246" s="221">
        <v>202</v>
      </c>
      <c r="B246" s="221" t="s">
        <v>15288</v>
      </c>
      <c r="C246" s="221" t="s">
        <v>373</v>
      </c>
      <c r="D246" s="221" t="s">
        <v>376</v>
      </c>
      <c r="E246" s="320">
        <v>120.4</v>
      </c>
      <c r="F246" s="24" t="s">
        <v>15289</v>
      </c>
      <c r="G246" s="24" t="s">
        <v>14814</v>
      </c>
      <c r="H246" s="24" t="s">
        <v>15290</v>
      </c>
    </row>
    <row r="247" spans="1:8" ht="25.5">
      <c r="A247" s="221">
        <v>203</v>
      </c>
      <c r="B247" s="221" t="s">
        <v>15291</v>
      </c>
      <c r="C247" s="221" t="s">
        <v>373</v>
      </c>
      <c r="D247" s="221" t="s">
        <v>376</v>
      </c>
      <c r="E247" s="320">
        <v>0.1</v>
      </c>
      <c r="F247" s="24" t="s">
        <v>15292</v>
      </c>
      <c r="G247" s="24" t="s">
        <v>15293</v>
      </c>
      <c r="H247" s="24" t="s">
        <v>14769</v>
      </c>
    </row>
    <row r="248" spans="1:8" ht="38.25">
      <c r="A248" s="221">
        <v>204</v>
      </c>
      <c r="B248" s="221" t="s">
        <v>15294</v>
      </c>
      <c r="C248" s="221" t="s">
        <v>373</v>
      </c>
      <c r="D248" s="221" t="s">
        <v>376</v>
      </c>
      <c r="E248" s="320">
        <v>0.2</v>
      </c>
      <c r="F248" s="24" t="s">
        <v>15295</v>
      </c>
      <c r="G248" s="24" t="s">
        <v>15296</v>
      </c>
      <c r="H248" s="24" t="s">
        <v>14769</v>
      </c>
    </row>
    <row r="249" spans="1:8" ht="38.25">
      <c r="A249" s="221">
        <v>205</v>
      </c>
      <c r="B249" s="221" t="s">
        <v>15297</v>
      </c>
      <c r="C249" s="221" t="s">
        <v>373</v>
      </c>
      <c r="D249" s="221" t="s">
        <v>376</v>
      </c>
      <c r="E249" s="320">
        <v>0.1</v>
      </c>
      <c r="F249" s="24" t="s">
        <v>15298</v>
      </c>
      <c r="G249" s="24" t="s">
        <v>15299</v>
      </c>
      <c r="H249" s="24" t="s">
        <v>15300</v>
      </c>
    </row>
    <row r="250" spans="1:8" ht="51">
      <c r="A250" s="221">
        <v>206</v>
      </c>
      <c r="B250" s="221" t="s">
        <v>15301</v>
      </c>
      <c r="C250" s="221" t="s">
        <v>373</v>
      </c>
      <c r="D250" s="221" t="s">
        <v>376</v>
      </c>
      <c r="E250" s="320">
        <v>0.15</v>
      </c>
      <c r="F250" s="24" t="s">
        <v>15302</v>
      </c>
      <c r="G250" s="24" t="s">
        <v>15303</v>
      </c>
      <c r="H250" s="24" t="s">
        <v>14769</v>
      </c>
    </row>
    <row r="251" spans="1:8" ht="25.5">
      <c r="A251" s="221">
        <v>207</v>
      </c>
      <c r="B251" s="221" t="s">
        <v>15304</v>
      </c>
      <c r="C251" s="221" t="s">
        <v>373</v>
      </c>
      <c r="D251" s="221" t="s">
        <v>376</v>
      </c>
      <c r="E251" s="320">
        <v>0.1</v>
      </c>
      <c r="F251" s="24" t="s">
        <v>15305</v>
      </c>
      <c r="G251" s="24" t="s">
        <v>15306</v>
      </c>
      <c r="H251" s="24" t="s">
        <v>14769</v>
      </c>
    </row>
    <row r="252" spans="1:8" ht="63.75">
      <c r="A252" s="221">
        <v>208</v>
      </c>
      <c r="B252" s="221" t="s">
        <v>15307</v>
      </c>
      <c r="C252" s="221" t="s">
        <v>373</v>
      </c>
      <c r="D252" s="221" t="s">
        <v>376</v>
      </c>
      <c r="E252" s="320">
        <v>0.35</v>
      </c>
      <c r="F252" s="24" t="s">
        <v>15308</v>
      </c>
      <c r="G252" s="24" t="s">
        <v>15309</v>
      </c>
      <c r="H252" s="24" t="s">
        <v>14870</v>
      </c>
    </row>
    <row r="253" spans="1:8" ht="25.5">
      <c r="A253" s="221">
        <v>209</v>
      </c>
      <c r="B253" s="221" t="s">
        <v>15310</v>
      </c>
      <c r="C253" s="221" t="s">
        <v>373</v>
      </c>
      <c r="D253" s="221" t="s">
        <v>376</v>
      </c>
      <c r="E253" s="320">
        <v>0.75</v>
      </c>
      <c r="F253" s="24" t="s">
        <v>15311</v>
      </c>
      <c r="G253" s="24" t="s">
        <v>14814</v>
      </c>
      <c r="H253" s="24" t="s">
        <v>14769</v>
      </c>
    </row>
    <row r="254" spans="1:8" ht="51">
      <c r="A254" s="221">
        <v>210</v>
      </c>
      <c r="B254" s="221" t="s">
        <v>15312</v>
      </c>
      <c r="C254" s="221" t="s">
        <v>373</v>
      </c>
      <c r="D254" s="221" t="s">
        <v>376</v>
      </c>
      <c r="E254" s="320">
        <v>0.2</v>
      </c>
      <c r="F254" s="24" t="s">
        <v>15313</v>
      </c>
      <c r="G254" s="24" t="s">
        <v>15314</v>
      </c>
      <c r="H254" s="24" t="s">
        <v>14769</v>
      </c>
    </row>
    <row r="255" spans="1:8" ht="25.5">
      <c r="A255" s="221">
        <v>211</v>
      </c>
      <c r="B255" s="221" t="s">
        <v>15315</v>
      </c>
      <c r="C255" s="221" t="s">
        <v>373</v>
      </c>
      <c r="D255" s="221" t="s">
        <v>376</v>
      </c>
      <c r="E255" s="320">
        <v>3</v>
      </c>
      <c r="F255" s="24" t="s">
        <v>15316</v>
      </c>
      <c r="G255" s="24" t="s">
        <v>15317</v>
      </c>
      <c r="H255" s="24" t="s">
        <v>14725</v>
      </c>
    </row>
    <row r="256" spans="1:8">
      <c r="A256" s="575"/>
      <c r="B256" s="575" t="s">
        <v>377</v>
      </c>
      <c r="C256" s="331">
        <v>38</v>
      </c>
      <c r="D256" s="575"/>
      <c r="E256" s="576">
        <f>SUM(E218:E255)</f>
        <v>455.19999999999993</v>
      </c>
      <c r="F256" s="327"/>
      <c r="G256" s="327"/>
      <c r="H256" s="327"/>
    </row>
    <row r="257" spans="1:8" ht="38.25">
      <c r="A257" s="221">
        <v>212</v>
      </c>
      <c r="B257" s="221" t="s">
        <v>15318</v>
      </c>
      <c r="C257" s="221" t="s">
        <v>373</v>
      </c>
      <c r="D257" s="221" t="s">
        <v>378</v>
      </c>
      <c r="E257" s="320">
        <v>1.7</v>
      </c>
      <c r="F257" s="24" t="s">
        <v>15319</v>
      </c>
      <c r="G257" s="24" t="s">
        <v>15249</v>
      </c>
      <c r="H257" s="24" t="s">
        <v>14769</v>
      </c>
    </row>
    <row r="258" spans="1:8" ht="25.5">
      <c r="A258" s="221">
        <v>213</v>
      </c>
      <c r="B258" s="221" t="s">
        <v>626</v>
      </c>
      <c r="C258" s="221" t="s">
        <v>373</v>
      </c>
      <c r="D258" s="221" t="s">
        <v>378</v>
      </c>
      <c r="E258" s="320">
        <v>0.6</v>
      </c>
      <c r="F258" s="24" t="s">
        <v>15320</v>
      </c>
      <c r="G258" s="24" t="s">
        <v>15321</v>
      </c>
      <c r="H258" s="24" t="s">
        <v>14769</v>
      </c>
    </row>
    <row r="259" spans="1:8" ht="25.5">
      <c r="A259" s="221">
        <v>214</v>
      </c>
      <c r="B259" s="221" t="s">
        <v>15322</v>
      </c>
      <c r="C259" s="221" t="s">
        <v>373</v>
      </c>
      <c r="D259" s="221" t="s">
        <v>378</v>
      </c>
      <c r="E259" s="320">
        <v>6.3</v>
      </c>
      <c r="F259" s="24" t="s">
        <v>15323</v>
      </c>
      <c r="G259" s="24" t="s">
        <v>14945</v>
      </c>
      <c r="H259" s="24" t="s">
        <v>14769</v>
      </c>
    </row>
    <row r="260" spans="1:8" ht="25.5">
      <c r="A260" s="221">
        <v>215</v>
      </c>
      <c r="B260" s="221" t="s">
        <v>15324</v>
      </c>
      <c r="C260" s="221" t="s">
        <v>373</v>
      </c>
      <c r="D260" s="221" t="s">
        <v>378</v>
      </c>
      <c r="E260" s="320">
        <v>5.8</v>
      </c>
      <c r="F260" s="24" t="s">
        <v>15325</v>
      </c>
      <c r="G260" s="24" t="s">
        <v>14807</v>
      </c>
      <c r="H260" s="24" t="s">
        <v>14808</v>
      </c>
    </row>
    <row r="261" spans="1:8">
      <c r="A261" s="575"/>
      <c r="B261" s="575" t="s">
        <v>379</v>
      </c>
      <c r="C261" s="331">
        <v>4</v>
      </c>
      <c r="D261" s="575"/>
      <c r="E261" s="576">
        <f>SUM(E257:E260)</f>
        <v>14.399999999999999</v>
      </c>
      <c r="F261" s="327"/>
      <c r="G261" s="327"/>
      <c r="H261" s="327"/>
    </row>
    <row r="262" spans="1:8">
      <c r="A262" s="573"/>
      <c r="B262" s="326" t="s">
        <v>2142</v>
      </c>
      <c r="C262" s="457">
        <f>C261+C256+C217</f>
        <v>44</v>
      </c>
      <c r="D262" s="457"/>
      <c r="E262" s="514">
        <f>E261+E256+E217</f>
        <v>645.89999999999986</v>
      </c>
      <c r="F262" s="326"/>
      <c r="G262" s="326"/>
      <c r="H262" s="326"/>
    </row>
    <row r="263" spans="1:8" ht="25.5">
      <c r="A263" s="221">
        <v>216</v>
      </c>
      <c r="B263" s="221" t="s">
        <v>15326</v>
      </c>
      <c r="C263" s="221" t="s">
        <v>2143</v>
      </c>
      <c r="D263" s="221"/>
      <c r="E263" s="320">
        <v>734</v>
      </c>
      <c r="F263" s="24" t="s">
        <v>15327</v>
      </c>
      <c r="G263" s="24" t="s">
        <v>14732</v>
      </c>
      <c r="H263" s="24" t="s">
        <v>14769</v>
      </c>
    </row>
    <row r="264" spans="1:8" ht="38.25">
      <c r="A264" s="221">
        <v>217</v>
      </c>
      <c r="B264" s="221" t="s">
        <v>15328</v>
      </c>
      <c r="C264" s="221" t="s">
        <v>2143</v>
      </c>
      <c r="D264" s="221"/>
      <c r="E264" s="320">
        <v>988</v>
      </c>
      <c r="F264" s="24" t="s">
        <v>15329</v>
      </c>
      <c r="G264" s="24" t="s">
        <v>14745</v>
      </c>
      <c r="H264" s="24" t="s">
        <v>15330</v>
      </c>
    </row>
    <row r="265" spans="1:8" ht="25.5">
      <c r="A265" s="221">
        <v>218</v>
      </c>
      <c r="B265" s="221" t="s">
        <v>15331</v>
      </c>
      <c r="C265" s="221" t="s">
        <v>2143</v>
      </c>
      <c r="D265" s="221"/>
      <c r="E265" s="320">
        <v>10</v>
      </c>
      <c r="F265" s="24" t="s">
        <v>15332</v>
      </c>
      <c r="G265" s="24" t="s">
        <v>14761</v>
      </c>
      <c r="H265" s="24" t="s">
        <v>14777</v>
      </c>
    </row>
    <row r="266" spans="1:8" ht="25.5">
      <c r="A266" s="221">
        <v>219</v>
      </c>
      <c r="B266" s="221" t="s">
        <v>15333</v>
      </c>
      <c r="C266" s="221" t="s">
        <v>2143</v>
      </c>
      <c r="D266" s="221"/>
      <c r="E266" s="320">
        <v>27.5</v>
      </c>
      <c r="F266" s="24" t="s">
        <v>15334</v>
      </c>
      <c r="G266" s="24" t="s">
        <v>14945</v>
      </c>
      <c r="H266" s="24" t="s">
        <v>14769</v>
      </c>
    </row>
    <row r="267" spans="1:8" ht="38.25">
      <c r="A267" s="221">
        <v>220</v>
      </c>
      <c r="B267" s="221" t="s">
        <v>15335</v>
      </c>
      <c r="C267" s="221" t="s">
        <v>2143</v>
      </c>
      <c r="D267" s="221"/>
      <c r="E267" s="320">
        <v>179</v>
      </c>
      <c r="F267" s="24" t="s">
        <v>15336</v>
      </c>
      <c r="G267" s="24" t="s">
        <v>14847</v>
      </c>
      <c r="H267" s="24" t="s">
        <v>15300</v>
      </c>
    </row>
    <row r="268" spans="1:8" ht="25.5">
      <c r="A268" s="221">
        <v>221</v>
      </c>
      <c r="B268" s="221" t="s">
        <v>15337</v>
      </c>
      <c r="C268" s="221" t="s">
        <v>2143</v>
      </c>
      <c r="D268" s="221"/>
      <c r="E268" s="320">
        <v>79</v>
      </c>
      <c r="F268" s="24" t="s">
        <v>15338</v>
      </c>
      <c r="G268" s="24" t="s">
        <v>14847</v>
      </c>
      <c r="H268" s="24" t="s">
        <v>14769</v>
      </c>
    </row>
    <row r="269" spans="1:8" ht="25.5">
      <c r="A269" s="221">
        <v>222</v>
      </c>
      <c r="B269" s="221" t="s">
        <v>15339</v>
      </c>
      <c r="C269" s="221" t="s">
        <v>2143</v>
      </c>
      <c r="D269" s="221"/>
      <c r="E269" s="320">
        <v>142</v>
      </c>
      <c r="F269" s="24" t="s">
        <v>15340</v>
      </c>
      <c r="G269" s="24" t="s">
        <v>14761</v>
      </c>
      <c r="H269" s="24" t="s">
        <v>14769</v>
      </c>
    </row>
    <row r="270" spans="1:8" ht="25.5">
      <c r="A270" s="221">
        <v>223</v>
      </c>
      <c r="B270" s="221" t="s">
        <v>15341</v>
      </c>
      <c r="C270" s="221" t="s">
        <v>2143</v>
      </c>
      <c r="D270" s="221"/>
      <c r="E270" s="320">
        <v>129.69999999999999</v>
      </c>
      <c r="F270" s="24" t="s">
        <v>15342</v>
      </c>
      <c r="G270" s="24" t="s">
        <v>15343</v>
      </c>
      <c r="H270" s="24" t="s">
        <v>14754</v>
      </c>
    </row>
    <row r="271" spans="1:8" ht="25.5">
      <c r="A271" s="221">
        <v>224</v>
      </c>
      <c r="B271" s="221" t="s">
        <v>15344</v>
      </c>
      <c r="C271" s="221" t="s">
        <v>2143</v>
      </c>
      <c r="D271" s="221"/>
      <c r="E271" s="320">
        <v>248</v>
      </c>
      <c r="F271" s="24" t="s">
        <v>15345</v>
      </c>
      <c r="G271" s="24" t="s">
        <v>14780</v>
      </c>
      <c r="H271" s="24" t="s">
        <v>14769</v>
      </c>
    </row>
    <row r="272" spans="1:8">
      <c r="A272" s="573"/>
      <c r="B272" s="573" t="s">
        <v>395</v>
      </c>
      <c r="C272" s="457">
        <v>9</v>
      </c>
      <c r="D272" s="573"/>
      <c r="E272" s="574">
        <f>SUM(E263:E271)</f>
        <v>2537.1999999999998</v>
      </c>
      <c r="F272" s="326"/>
      <c r="G272" s="326"/>
      <c r="H272" s="326"/>
    </row>
    <row r="273" spans="1:8" ht="63.75">
      <c r="A273" s="221">
        <v>225</v>
      </c>
      <c r="B273" s="221" t="s">
        <v>15346</v>
      </c>
      <c r="C273" s="221" t="s">
        <v>1077</v>
      </c>
      <c r="D273" s="221"/>
      <c r="E273" s="320">
        <v>51.5</v>
      </c>
      <c r="F273" s="24" t="s">
        <v>15347</v>
      </c>
      <c r="G273" s="24" t="s">
        <v>15348</v>
      </c>
      <c r="H273" s="24" t="s">
        <v>14729</v>
      </c>
    </row>
    <row r="274" spans="1:8" ht="25.5">
      <c r="A274" s="573"/>
      <c r="B274" s="326" t="s">
        <v>15410</v>
      </c>
      <c r="C274" s="457">
        <v>1</v>
      </c>
      <c r="D274" s="573"/>
      <c r="E274" s="574">
        <f>SUM(E273)</f>
        <v>51.5</v>
      </c>
      <c r="F274" s="326"/>
      <c r="G274" s="326"/>
      <c r="H274" s="326"/>
    </row>
    <row r="275" spans="1:8" ht="38.25">
      <c r="A275" s="221">
        <v>226</v>
      </c>
      <c r="B275" s="221" t="s">
        <v>15349</v>
      </c>
      <c r="C275" s="24" t="s">
        <v>385</v>
      </c>
      <c r="D275" s="221"/>
      <c r="E275" s="320">
        <v>10.8</v>
      </c>
      <c r="F275" s="24" t="s">
        <v>15350</v>
      </c>
      <c r="G275" s="24" t="s">
        <v>15351</v>
      </c>
      <c r="H275" s="24" t="s">
        <v>15352</v>
      </c>
    </row>
    <row r="276" spans="1:8" ht="25.5">
      <c r="A276" s="573"/>
      <c r="B276" s="326" t="s">
        <v>15411</v>
      </c>
      <c r="C276" s="457">
        <v>1</v>
      </c>
      <c r="D276" s="573"/>
      <c r="E276" s="574">
        <f>SUM(E275)</f>
        <v>10.8</v>
      </c>
      <c r="F276" s="326"/>
      <c r="G276" s="326"/>
      <c r="H276" s="326"/>
    </row>
    <row r="277" spans="1:8" ht="25.5">
      <c r="A277" s="221">
        <v>227</v>
      </c>
      <c r="B277" s="24" t="s">
        <v>15353</v>
      </c>
      <c r="C277" s="24" t="s">
        <v>382</v>
      </c>
      <c r="D277" s="24"/>
      <c r="E277" s="320">
        <v>13.25</v>
      </c>
      <c r="F277" s="24" t="s">
        <v>15354</v>
      </c>
      <c r="G277" s="24" t="s">
        <v>15355</v>
      </c>
      <c r="H277" s="24" t="s">
        <v>15356</v>
      </c>
    </row>
    <row r="278" spans="1:8">
      <c r="A278" s="573"/>
      <c r="B278" s="326" t="s">
        <v>2593</v>
      </c>
      <c r="C278" s="326">
        <v>1</v>
      </c>
      <c r="D278" s="326"/>
      <c r="E278" s="574">
        <f>SUM(E277)</f>
        <v>13.25</v>
      </c>
      <c r="F278" s="326"/>
      <c r="G278" s="326"/>
      <c r="H278" s="326"/>
    </row>
    <row r="279" spans="1:8" ht="25.5">
      <c r="A279" s="577"/>
      <c r="B279" s="329" t="s">
        <v>396</v>
      </c>
      <c r="C279" s="329">
        <f>C278+C276+C274+C272+C262+C214+C39</f>
        <v>229</v>
      </c>
      <c r="D279" s="329"/>
      <c r="E279" s="460">
        <f>E278+E276+E274+E272+E262+E214+E39</f>
        <v>60724.539999999994</v>
      </c>
      <c r="F279" s="329"/>
      <c r="G279" s="329"/>
      <c r="H279" s="329"/>
    </row>
    <row r="280" spans="1:8" ht="15.75">
      <c r="A280" s="580"/>
      <c r="B280" s="467" t="s">
        <v>397</v>
      </c>
      <c r="C280" s="467">
        <f>C279+C30</f>
        <v>242</v>
      </c>
      <c r="D280" s="467"/>
      <c r="E280" s="468">
        <f>E279+E30</f>
        <v>84709.139999999985</v>
      </c>
      <c r="F280" s="467"/>
      <c r="G280" s="467"/>
      <c r="H280" s="467"/>
    </row>
    <row r="281" spans="1:8">
      <c r="B281" s="28"/>
      <c r="C281" s="28"/>
      <c r="D281" s="28"/>
      <c r="E281" s="321"/>
      <c r="F281" s="28"/>
      <c r="H281" s="28"/>
    </row>
    <row r="282" spans="1:8">
      <c r="B282" s="28"/>
      <c r="C282" s="28"/>
      <c r="D282" s="28"/>
      <c r="F282" s="28"/>
      <c r="H282" s="28"/>
    </row>
    <row r="283" spans="1:8">
      <c r="B283" s="28"/>
      <c r="C283" s="28"/>
      <c r="D283" s="28"/>
      <c r="F283" s="28"/>
      <c r="H283" s="28"/>
    </row>
    <row r="284" spans="1:8">
      <c r="B284" s="28"/>
      <c r="C284" s="28"/>
      <c r="D284" s="28"/>
      <c r="F284" s="28"/>
      <c r="H284" s="28"/>
    </row>
    <row r="285" spans="1:8">
      <c r="B285" s="28"/>
      <c r="C285" s="28"/>
      <c r="D285" s="28"/>
      <c r="F285" s="28"/>
      <c r="H285" s="28"/>
    </row>
    <row r="286" spans="1:8">
      <c r="F286" s="28"/>
      <c r="H286" s="28"/>
    </row>
    <row r="287" spans="1:8">
      <c r="F287" s="28"/>
      <c r="H287" s="28"/>
    </row>
    <row r="288" spans="1:8">
      <c r="F288" s="28"/>
      <c r="H288" s="28"/>
    </row>
    <row r="289" spans="6:8">
      <c r="F289" s="28"/>
      <c r="H289" s="28"/>
    </row>
    <row r="290" spans="6:8">
      <c r="F290" s="28"/>
      <c r="H290" s="28"/>
    </row>
    <row r="291" spans="6:8">
      <c r="F291" s="28"/>
      <c r="H291" s="28"/>
    </row>
    <row r="292" spans="6:8">
      <c r="F292" s="28"/>
      <c r="H292" s="28"/>
    </row>
    <row r="293" spans="6:8">
      <c r="F293" s="28"/>
      <c r="H293" s="28"/>
    </row>
    <row r="294" spans="6:8">
      <c r="F294" s="28"/>
      <c r="H294" s="28"/>
    </row>
    <row r="295" spans="6:8">
      <c r="F295" s="28"/>
      <c r="H295" s="28"/>
    </row>
    <row r="296" spans="6:8">
      <c r="F296" s="28"/>
      <c r="H296" s="28"/>
    </row>
    <row r="297" spans="6:8">
      <c r="F297" s="28"/>
      <c r="H297" s="28"/>
    </row>
    <row r="298" spans="6:8">
      <c r="F298" s="28"/>
      <c r="H298" s="28"/>
    </row>
    <row r="299" spans="6:8">
      <c r="F299" s="28"/>
      <c r="H299" s="28"/>
    </row>
    <row r="300" spans="6:8">
      <c r="F300" s="28"/>
      <c r="H300" s="28"/>
    </row>
    <row r="301" spans="6:8">
      <c r="F301" s="28"/>
      <c r="H301" s="28"/>
    </row>
    <row r="302" spans="6:8">
      <c r="F302" s="28"/>
      <c r="H302" s="28"/>
    </row>
    <row r="303" spans="6:8">
      <c r="F303" s="28"/>
      <c r="H303" s="28"/>
    </row>
    <row r="304" spans="6:8">
      <c r="F304" s="28"/>
      <c r="H304" s="28"/>
    </row>
    <row r="305" spans="6:8">
      <c r="F305" s="28"/>
      <c r="H305" s="28"/>
    </row>
    <row r="306" spans="6:8">
      <c r="F306" s="28"/>
      <c r="H306" s="28"/>
    </row>
    <row r="307" spans="6:8">
      <c r="F307" s="28"/>
      <c r="H307" s="28"/>
    </row>
    <row r="308" spans="6:8">
      <c r="F308" s="28"/>
      <c r="H308" s="28"/>
    </row>
    <row r="309" spans="6:8">
      <c r="F309" s="28"/>
      <c r="H309" s="28"/>
    </row>
    <row r="310" spans="6:8">
      <c r="F310" s="28"/>
      <c r="H310" s="28"/>
    </row>
    <row r="311" spans="6:8">
      <c r="F311" s="28"/>
      <c r="H311" s="28"/>
    </row>
    <row r="312" spans="6:8">
      <c r="F312" s="28"/>
      <c r="H312" s="28"/>
    </row>
    <row r="313" spans="6:8">
      <c r="F313" s="28"/>
      <c r="H313" s="28"/>
    </row>
    <row r="314" spans="6:8">
      <c r="F314" s="28"/>
      <c r="H314" s="28"/>
    </row>
    <row r="315" spans="6:8">
      <c r="F315" s="28"/>
      <c r="H315" s="28"/>
    </row>
    <row r="316" spans="6:8">
      <c r="F316" s="28"/>
      <c r="H316" s="28"/>
    </row>
    <row r="317" spans="6:8">
      <c r="F317" s="28"/>
      <c r="H317" s="28"/>
    </row>
    <row r="318" spans="6:8">
      <c r="F318" s="28"/>
      <c r="H318" s="28"/>
    </row>
    <row r="319" spans="6:8">
      <c r="F319" s="28"/>
      <c r="H319" s="28"/>
    </row>
    <row r="320" spans="6:8">
      <c r="F320" s="28"/>
      <c r="H320" s="28"/>
    </row>
    <row r="321" spans="6:8">
      <c r="F321" s="28"/>
      <c r="H321" s="28"/>
    </row>
    <row r="322" spans="6:8">
      <c r="F322" s="28"/>
      <c r="H322" s="28"/>
    </row>
    <row r="323" spans="6:8">
      <c r="F323" s="28"/>
      <c r="H323" s="28"/>
    </row>
    <row r="324" spans="6:8">
      <c r="F324" s="28"/>
      <c r="H324" s="28"/>
    </row>
    <row r="325" spans="6:8">
      <c r="F325" s="28"/>
      <c r="H325" s="28"/>
    </row>
    <row r="326" spans="6:8">
      <c r="F326" s="28"/>
      <c r="H326" s="28"/>
    </row>
    <row r="327" spans="6:8">
      <c r="F327" s="28"/>
      <c r="H327" s="28"/>
    </row>
    <row r="328" spans="6:8">
      <c r="F328" s="28"/>
      <c r="H328" s="28"/>
    </row>
    <row r="329" spans="6:8">
      <c r="F329" s="28"/>
      <c r="H329" s="28"/>
    </row>
    <row r="330" spans="6:8">
      <c r="F330" s="28"/>
      <c r="H330" s="28"/>
    </row>
    <row r="331" spans="6:8">
      <c r="F331" s="28"/>
      <c r="H331" s="28"/>
    </row>
    <row r="332" spans="6:8">
      <c r="F332" s="28"/>
      <c r="H332" s="28"/>
    </row>
    <row r="333" spans="6:8">
      <c r="F333" s="28"/>
      <c r="H333" s="28"/>
    </row>
    <row r="334" spans="6:8">
      <c r="F334" s="28"/>
      <c r="H334" s="28"/>
    </row>
    <row r="335" spans="6:8">
      <c r="F335" s="28"/>
      <c r="H335" s="28"/>
    </row>
    <row r="336" spans="6:8">
      <c r="F336" s="28"/>
      <c r="H336" s="28"/>
    </row>
    <row r="337" spans="6:8">
      <c r="F337" s="28"/>
      <c r="H337" s="28"/>
    </row>
    <row r="338" spans="6:8">
      <c r="F338" s="28"/>
      <c r="H338" s="28"/>
    </row>
    <row r="339" spans="6:8">
      <c r="F339" s="28"/>
      <c r="H339" s="28"/>
    </row>
    <row r="340" spans="6:8">
      <c r="F340" s="28"/>
      <c r="H340" s="28"/>
    </row>
    <row r="341" spans="6:8">
      <c r="F341" s="28"/>
      <c r="H341" s="28"/>
    </row>
    <row r="342" spans="6:8">
      <c r="F342" s="28"/>
      <c r="H342" s="28"/>
    </row>
    <row r="343" spans="6:8">
      <c r="F343" s="28"/>
      <c r="H343" s="28"/>
    </row>
    <row r="344" spans="6:8">
      <c r="F344" s="28"/>
      <c r="H344" s="28"/>
    </row>
    <row r="345" spans="6:8">
      <c r="F345" s="28"/>
      <c r="H345" s="28"/>
    </row>
    <row r="346" spans="6:8">
      <c r="F346" s="28"/>
      <c r="H346" s="28"/>
    </row>
    <row r="347" spans="6:8">
      <c r="F347" s="28"/>
      <c r="H347" s="28"/>
    </row>
    <row r="348" spans="6:8">
      <c r="F348" s="28"/>
      <c r="H348" s="28"/>
    </row>
    <row r="349" spans="6:8">
      <c r="F349" s="28"/>
      <c r="H349" s="28"/>
    </row>
    <row r="350" spans="6:8">
      <c r="F350" s="28"/>
      <c r="H350" s="28"/>
    </row>
    <row r="351" spans="6:8">
      <c r="F351" s="28"/>
      <c r="H351" s="28"/>
    </row>
    <row r="352" spans="6:8">
      <c r="F352" s="28"/>
      <c r="H352" s="28"/>
    </row>
    <row r="353" spans="6:8">
      <c r="F353" s="28"/>
      <c r="H353" s="28"/>
    </row>
    <row r="354" spans="6:8">
      <c r="F354" s="28"/>
      <c r="H354" s="28"/>
    </row>
    <row r="355" spans="6:8">
      <c r="F355" s="28"/>
      <c r="H355" s="28"/>
    </row>
    <row r="356" spans="6:8">
      <c r="F356" s="28"/>
      <c r="H356" s="28"/>
    </row>
    <row r="357" spans="6:8">
      <c r="F357" s="28"/>
      <c r="H357" s="28"/>
    </row>
    <row r="358" spans="6:8">
      <c r="F358" s="28"/>
      <c r="H358" s="28"/>
    </row>
    <row r="359" spans="6:8">
      <c r="F359" s="28"/>
      <c r="H359" s="28"/>
    </row>
    <row r="360" spans="6:8">
      <c r="F360" s="28"/>
      <c r="H360" s="28"/>
    </row>
    <row r="361" spans="6:8">
      <c r="F361" s="28"/>
      <c r="H361" s="28"/>
    </row>
    <row r="362" spans="6:8">
      <c r="F362" s="28"/>
      <c r="H362" s="28"/>
    </row>
    <row r="363" spans="6:8">
      <c r="F363" s="28"/>
      <c r="H363" s="28"/>
    </row>
    <row r="364" spans="6:8">
      <c r="F364" s="28"/>
      <c r="H364" s="28"/>
    </row>
    <row r="365" spans="6:8">
      <c r="F365" s="28"/>
      <c r="H365" s="28"/>
    </row>
    <row r="366" spans="6:8">
      <c r="F366" s="28"/>
      <c r="H366" s="28"/>
    </row>
    <row r="367" spans="6:8">
      <c r="F367" s="28"/>
      <c r="H367" s="28"/>
    </row>
    <row r="368" spans="6:8">
      <c r="F368" s="28"/>
      <c r="H368" s="28"/>
    </row>
    <row r="369" spans="6:8">
      <c r="F369" s="28"/>
      <c r="H369" s="28"/>
    </row>
    <row r="370" spans="6:8">
      <c r="F370" s="28"/>
      <c r="H370" s="28"/>
    </row>
    <row r="371" spans="6:8">
      <c r="F371" s="28"/>
      <c r="H371" s="28"/>
    </row>
    <row r="372" spans="6:8">
      <c r="F372" s="28"/>
      <c r="H372" s="28"/>
    </row>
    <row r="373" spans="6:8">
      <c r="F373" s="28"/>
      <c r="H373" s="28"/>
    </row>
    <row r="374" spans="6:8">
      <c r="F374" s="28"/>
      <c r="H374" s="28"/>
    </row>
    <row r="375" spans="6:8">
      <c r="F375" s="28"/>
      <c r="H375" s="28"/>
    </row>
    <row r="376" spans="6:8">
      <c r="F376" s="28"/>
      <c r="H376" s="28"/>
    </row>
    <row r="377" spans="6:8">
      <c r="F377" s="28"/>
      <c r="H377" s="28"/>
    </row>
    <row r="378" spans="6:8">
      <c r="F378" s="28"/>
      <c r="H378" s="28"/>
    </row>
    <row r="379" spans="6:8">
      <c r="F379" s="28"/>
      <c r="H379" s="28"/>
    </row>
    <row r="380" spans="6:8">
      <c r="F380" s="28"/>
      <c r="H380" s="28"/>
    </row>
    <row r="381" spans="6:8">
      <c r="F381" s="28"/>
      <c r="H381" s="28"/>
    </row>
    <row r="382" spans="6:8">
      <c r="F382" s="28"/>
      <c r="H382" s="28"/>
    </row>
    <row r="383" spans="6:8">
      <c r="F383" s="28"/>
      <c r="H383" s="28"/>
    </row>
    <row r="384" spans="6:8">
      <c r="F384" s="28"/>
      <c r="H384" s="28"/>
    </row>
    <row r="385" spans="6:8">
      <c r="F385" s="28"/>
      <c r="H385" s="28"/>
    </row>
    <row r="386" spans="6:8">
      <c r="F386" s="28"/>
      <c r="H386" s="28"/>
    </row>
    <row r="387" spans="6:8">
      <c r="F387" s="28"/>
      <c r="H387" s="28"/>
    </row>
    <row r="388" spans="6:8">
      <c r="F388" s="28"/>
      <c r="H388" s="28"/>
    </row>
    <row r="389" spans="6:8">
      <c r="F389" s="28"/>
      <c r="H389" s="28"/>
    </row>
    <row r="390" spans="6:8">
      <c r="F390" s="28"/>
      <c r="H390" s="28"/>
    </row>
    <row r="391" spans="6:8">
      <c r="F391" s="28"/>
      <c r="H391" s="28"/>
    </row>
    <row r="392" spans="6:8">
      <c r="F392" s="28"/>
      <c r="H392" s="28"/>
    </row>
    <row r="393" spans="6:8">
      <c r="F393" s="28"/>
      <c r="H393" s="28"/>
    </row>
    <row r="394" spans="6:8">
      <c r="F394" s="28"/>
      <c r="H394" s="28"/>
    </row>
    <row r="395" spans="6:8">
      <c r="F395" s="28"/>
      <c r="H395" s="28"/>
    </row>
    <row r="396" spans="6:8">
      <c r="F396" s="28"/>
      <c r="H396" s="28"/>
    </row>
    <row r="397" spans="6:8">
      <c r="F397" s="28"/>
      <c r="H397" s="28"/>
    </row>
    <row r="398" spans="6:8">
      <c r="F398" s="28"/>
      <c r="H398" s="28"/>
    </row>
    <row r="399" spans="6:8">
      <c r="H399" s="28"/>
    </row>
    <row r="400" spans="6:8">
      <c r="H400" s="28"/>
    </row>
    <row r="401" spans="8:8">
      <c r="H401" s="28"/>
    </row>
    <row r="402" spans="8:8">
      <c r="H402" s="28"/>
    </row>
    <row r="403" spans="8:8">
      <c r="H403" s="28"/>
    </row>
    <row r="404" spans="8:8">
      <c r="H404" s="28"/>
    </row>
    <row r="405" spans="8:8">
      <c r="H405" s="28"/>
    </row>
    <row r="406" spans="8:8">
      <c r="H406" s="28"/>
    </row>
    <row r="407" spans="8:8">
      <c r="H407" s="28"/>
    </row>
  </sheetData>
  <mergeCells count="4">
    <mergeCell ref="A1:H1"/>
    <mergeCell ref="A2:H2"/>
    <mergeCell ref="A8:H8"/>
    <mergeCell ref="A31:H31"/>
  </mergeCells>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6"/>
  </sheetPr>
  <dimension ref="A1:H111"/>
  <sheetViews>
    <sheetView zoomScale="90" zoomScaleNormal="90" workbookViewId="0">
      <selection activeCell="D110" sqref="D110"/>
    </sheetView>
  </sheetViews>
  <sheetFormatPr defaultRowHeight="12.75"/>
  <cols>
    <col min="1" max="1" width="5.7109375" style="12" bestFit="1" customWidth="1"/>
    <col min="2" max="2" width="40" style="12" customWidth="1"/>
    <col min="3" max="3" width="26.5703125" style="12" customWidth="1"/>
    <col min="4" max="4" width="26.140625" style="12" customWidth="1"/>
    <col min="5" max="5" width="17.140625" style="272" customWidth="1"/>
    <col min="6" max="6" width="33.28515625" style="12" customWidth="1"/>
    <col min="7" max="7" width="26" style="12" customWidth="1"/>
    <col min="8" max="8" width="26.140625" style="12" customWidth="1"/>
    <col min="9" max="16384" width="9.140625" style="12"/>
  </cols>
  <sheetData>
    <row r="1" spans="1:8">
      <c r="A1" s="352" t="s">
        <v>22377</v>
      </c>
      <c r="B1" s="352"/>
      <c r="C1" s="352"/>
      <c r="D1" s="352"/>
      <c r="E1" s="352"/>
      <c r="F1" s="352"/>
      <c r="G1" s="352"/>
      <c r="H1" s="352"/>
    </row>
    <row r="2" spans="1:8">
      <c r="A2" s="353" t="s">
        <v>9</v>
      </c>
      <c r="B2" s="353"/>
      <c r="C2" s="353"/>
      <c r="D2" s="353"/>
      <c r="E2" s="353"/>
      <c r="F2" s="353"/>
      <c r="G2" s="353"/>
      <c r="H2" s="353"/>
    </row>
    <row r="3" spans="1:8" ht="13.5" thickBot="1">
      <c r="A3" s="13"/>
      <c r="B3" s="13"/>
      <c r="C3" s="13"/>
      <c r="D3" s="13"/>
      <c r="E3" s="269"/>
      <c r="F3" s="13"/>
      <c r="G3" s="211"/>
      <c r="H3" s="211"/>
    </row>
    <row r="4" spans="1:8" ht="63.75">
      <c r="A4" s="21" t="s">
        <v>3</v>
      </c>
      <c r="B4" s="21" t="s">
        <v>4</v>
      </c>
      <c r="C4" s="21" t="s">
        <v>5</v>
      </c>
      <c r="D4" s="21" t="s">
        <v>0</v>
      </c>
      <c r="E4" s="309" t="s">
        <v>1</v>
      </c>
      <c r="F4" s="22" t="s">
        <v>6</v>
      </c>
      <c r="G4" s="212" t="s">
        <v>7</v>
      </c>
      <c r="H4" s="212" t="s">
        <v>8</v>
      </c>
    </row>
    <row r="5" spans="1:8">
      <c r="A5" s="15"/>
      <c r="B5" s="16"/>
      <c r="C5" s="16"/>
      <c r="D5" s="16"/>
      <c r="E5" s="310"/>
      <c r="F5" s="17"/>
      <c r="G5" s="213"/>
      <c r="H5" s="213"/>
    </row>
    <row r="6" spans="1:8" ht="13.5" thickBot="1">
      <c r="A6" s="18"/>
      <c r="B6" s="19"/>
      <c r="C6" s="19"/>
      <c r="D6" s="19"/>
      <c r="E6" s="311"/>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25.5">
      <c r="A9" s="24" t="s">
        <v>15414</v>
      </c>
      <c r="B9" s="24" t="s">
        <v>15415</v>
      </c>
      <c r="C9" s="24" t="s">
        <v>4333</v>
      </c>
      <c r="D9" s="24" t="s">
        <v>715</v>
      </c>
      <c r="E9" s="268">
        <v>33307.599999999999</v>
      </c>
      <c r="F9" s="24" t="s">
        <v>15416</v>
      </c>
      <c r="G9" s="24" t="s">
        <v>15417</v>
      </c>
      <c r="H9" s="24" t="s">
        <v>15418</v>
      </c>
    </row>
    <row r="10" spans="1:8" ht="51">
      <c r="A10" s="24" t="s">
        <v>15419</v>
      </c>
      <c r="B10" s="24" t="s">
        <v>15420</v>
      </c>
      <c r="C10" s="24" t="s">
        <v>4333</v>
      </c>
      <c r="D10" s="24"/>
      <c r="E10" s="268">
        <v>106513.8</v>
      </c>
      <c r="F10" s="24" t="s">
        <v>15421</v>
      </c>
      <c r="G10" s="24" t="s">
        <v>9854</v>
      </c>
      <c r="H10" s="24" t="s">
        <v>15422</v>
      </c>
    </row>
    <row r="11" spans="1:8">
      <c r="A11" s="326"/>
      <c r="B11" s="326" t="s">
        <v>4335</v>
      </c>
      <c r="C11" s="457">
        <v>2</v>
      </c>
      <c r="D11" s="326"/>
      <c r="E11" s="456">
        <f>SUM(E9:E10)</f>
        <v>139821.4</v>
      </c>
      <c r="F11" s="326"/>
      <c r="G11" s="326"/>
      <c r="H11" s="326"/>
    </row>
    <row r="12" spans="1:8" ht="25.5">
      <c r="A12" s="24" t="s">
        <v>2149</v>
      </c>
      <c r="B12" s="24" t="s">
        <v>15423</v>
      </c>
      <c r="C12" s="24" t="s">
        <v>401</v>
      </c>
      <c r="D12" s="24"/>
      <c r="E12" s="268">
        <v>52154</v>
      </c>
      <c r="F12" s="24" t="s">
        <v>15424</v>
      </c>
      <c r="G12" s="24" t="s">
        <v>15425</v>
      </c>
      <c r="H12" s="24" t="s">
        <v>15426</v>
      </c>
    </row>
    <row r="13" spans="1:8" ht="25.5">
      <c r="A13" s="24" t="s">
        <v>9873</v>
      </c>
      <c r="B13" s="24" t="s">
        <v>15427</v>
      </c>
      <c r="C13" s="24" t="s">
        <v>401</v>
      </c>
      <c r="D13" s="24"/>
      <c r="E13" s="268">
        <v>10000</v>
      </c>
      <c r="F13" s="24" t="s">
        <v>15428</v>
      </c>
      <c r="G13" s="24"/>
      <c r="H13" s="24" t="s">
        <v>15429</v>
      </c>
    </row>
    <row r="14" spans="1:8" ht="25.5">
      <c r="A14" s="24" t="s">
        <v>9891</v>
      </c>
      <c r="B14" s="24" t="s">
        <v>15430</v>
      </c>
      <c r="C14" s="24" t="s">
        <v>401</v>
      </c>
      <c r="D14" s="24"/>
      <c r="E14" s="268">
        <v>8020.36</v>
      </c>
      <c r="F14" s="24" t="s">
        <v>15431</v>
      </c>
      <c r="G14" s="24" t="s">
        <v>15432</v>
      </c>
      <c r="H14" s="24" t="s">
        <v>15433</v>
      </c>
    </row>
    <row r="15" spans="1:8">
      <c r="A15" s="326"/>
      <c r="B15" s="326" t="s">
        <v>384</v>
      </c>
      <c r="C15" s="457">
        <v>3</v>
      </c>
      <c r="D15" s="326"/>
      <c r="E15" s="456">
        <f>SUM(E12:E14)</f>
        <v>70174.36</v>
      </c>
      <c r="F15" s="326"/>
      <c r="G15" s="326"/>
      <c r="H15" s="326"/>
    </row>
    <row r="16" spans="1:8" ht="51">
      <c r="A16" s="24" t="s">
        <v>2149</v>
      </c>
      <c r="B16" s="24" t="s">
        <v>15434</v>
      </c>
      <c r="C16" s="24" t="s">
        <v>361</v>
      </c>
      <c r="D16" s="24" t="s">
        <v>362</v>
      </c>
      <c r="E16" s="268">
        <v>500</v>
      </c>
      <c r="F16" s="24" t="s">
        <v>15435</v>
      </c>
      <c r="G16" s="24" t="s">
        <v>15436</v>
      </c>
      <c r="H16" s="24" t="s">
        <v>15437</v>
      </c>
    </row>
    <row r="17" spans="1:8" ht="25.5">
      <c r="A17" s="24" t="s">
        <v>5602</v>
      </c>
      <c r="B17" s="24" t="s">
        <v>12425</v>
      </c>
      <c r="C17" s="24" t="s">
        <v>361</v>
      </c>
      <c r="D17" s="24" t="s">
        <v>362</v>
      </c>
      <c r="E17" s="268">
        <v>996</v>
      </c>
      <c r="F17" s="24" t="s">
        <v>15438</v>
      </c>
      <c r="G17" s="24" t="s">
        <v>15439</v>
      </c>
      <c r="H17" s="24" t="s">
        <v>15440</v>
      </c>
    </row>
    <row r="18" spans="1:8" ht="25.5">
      <c r="A18" s="24" t="s">
        <v>5606</v>
      </c>
      <c r="B18" s="24" t="s">
        <v>15441</v>
      </c>
      <c r="C18" s="24" t="s">
        <v>361</v>
      </c>
      <c r="D18" s="24" t="s">
        <v>362</v>
      </c>
      <c r="E18" s="268">
        <v>659</v>
      </c>
      <c r="F18" s="24" t="s">
        <v>15442</v>
      </c>
      <c r="G18" s="24" t="s">
        <v>15443</v>
      </c>
      <c r="H18" s="24" t="s">
        <v>15440</v>
      </c>
    </row>
    <row r="19" spans="1:8">
      <c r="A19" s="327" t="s">
        <v>715</v>
      </c>
      <c r="B19" s="327" t="s">
        <v>363</v>
      </c>
      <c r="C19" s="331">
        <v>3</v>
      </c>
      <c r="D19" s="327"/>
      <c r="E19" s="458">
        <f>SUM(E16:E18)</f>
        <v>2155</v>
      </c>
      <c r="F19" s="327"/>
      <c r="G19" s="327"/>
      <c r="H19" s="327"/>
    </row>
    <row r="20" spans="1:8" ht="38.25">
      <c r="A20" s="24" t="s">
        <v>2682</v>
      </c>
      <c r="B20" s="24" t="s">
        <v>15444</v>
      </c>
      <c r="C20" s="24" t="s">
        <v>361</v>
      </c>
      <c r="D20" s="24" t="s">
        <v>391</v>
      </c>
      <c r="E20" s="268">
        <v>420</v>
      </c>
      <c r="F20" s="24" t="s">
        <v>15445</v>
      </c>
      <c r="G20" s="24" t="s">
        <v>15446</v>
      </c>
      <c r="H20" s="24" t="s">
        <v>15447</v>
      </c>
    </row>
    <row r="21" spans="1:8" ht="63.75">
      <c r="A21" s="24" t="s">
        <v>5613</v>
      </c>
      <c r="B21" s="24" t="s">
        <v>15448</v>
      </c>
      <c r="C21" s="24" t="s">
        <v>361</v>
      </c>
      <c r="D21" s="24" t="s">
        <v>391</v>
      </c>
      <c r="E21" s="268">
        <v>1312</v>
      </c>
      <c r="F21" s="24" t="s">
        <v>15449</v>
      </c>
      <c r="G21" s="24" t="s">
        <v>15450</v>
      </c>
      <c r="H21" s="24" t="s">
        <v>15447</v>
      </c>
    </row>
    <row r="22" spans="1:8">
      <c r="A22" s="327" t="s">
        <v>715</v>
      </c>
      <c r="B22" s="327" t="s">
        <v>392</v>
      </c>
      <c r="C22" s="331">
        <v>2</v>
      </c>
      <c r="D22" s="327"/>
      <c r="E22" s="458">
        <f>SUM(E20:E21)</f>
        <v>1732</v>
      </c>
      <c r="F22" s="327"/>
      <c r="G22" s="327"/>
      <c r="H22" s="327"/>
    </row>
    <row r="23" spans="1:8" ht="25.5">
      <c r="A23" s="24" t="s">
        <v>5341</v>
      </c>
      <c r="B23" s="24" t="s">
        <v>15451</v>
      </c>
      <c r="C23" s="6" t="s">
        <v>361</v>
      </c>
      <c r="D23" s="24" t="s">
        <v>366</v>
      </c>
      <c r="E23" s="268">
        <v>300</v>
      </c>
      <c r="F23" s="24" t="s">
        <v>15452</v>
      </c>
      <c r="G23" s="24" t="s">
        <v>15453</v>
      </c>
      <c r="H23" s="24" t="s">
        <v>15447</v>
      </c>
    </row>
    <row r="24" spans="1:8">
      <c r="A24" s="327"/>
      <c r="B24" s="327" t="s">
        <v>365</v>
      </c>
      <c r="C24" s="331">
        <v>1</v>
      </c>
      <c r="D24" s="327"/>
      <c r="E24" s="458">
        <f>SUM(E23)</f>
        <v>300</v>
      </c>
      <c r="F24" s="327"/>
      <c r="G24" s="327"/>
      <c r="H24" s="327"/>
    </row>
    <row r="25" spans="1:8" ht="51">
      <c r="A25" s="24" t="s">
        <v>5344</v>
      </c>
      <c r="B25" s="24" t="s">
        <v>15454</v>
      </c>
      <c r="C25" s="6" t="s">
        <v>361</v>
      </c>
      <c r="D25" s="24" t="s">
        <v>367</v>
      </c>
      <c r="E25" s="268">
        <v>30300</v>
      </c>
      <c r="F25" s="24" t="s">
        <v>15455</v>
      </c>
      <c r="G25" s="24" t="s">
        <v>15456</v>
      </c>
      <c r="H25" s="24" t="s">
        <v>15447</v>
      </c>
    </row>
    <row r="26" spans="1:8">
      <c r="A26" s="327" t="s">
        <v>715</v>
      </c>
      <c r="B26" s="327" t="s">
        <v>368</v>
      </c>
      <c r="C26" s="331">
        <v>1</v>
      </c>
      <c r="D26" s="327"/>
      <c r="E26" s="458">
        <f>SUM(E25)</f>
        <v>30300</v>
      </c>
      <c r="F26" s="327"/>
      <c r="G26" s="327"/>
      <c r="H26" s="327"/>
    </row>
    <row r="27" spans="1:8" ht="25.5">
      <c r="A27" s="326"/>
      <c r="B27" s="326" t="s">
        <v>15639</v>
      </c>
      <c r="C27" s="457">
        <f>C26+C24+C22+C19</f>
        <v>7</v>
      </c>
      <c r="D27" s="457"/>
      <c r="E27" s="514">
        <f>E26+E24+E22+E19</f>
        <v>34487</v>
      </c>
      <c r="F27" s="326"/>
      <c r="G27" s="326"/>
      <c r="H27" s="326"/>
    </row>
    <row r="28" spans="1:8" ht="38.25">
      <c r="A28" s="24" t="s">
        <v>2149</v>
      </c>
      <c r="B28" s="24" t="s">
        <v>15458</v>
      </c>
      <c r="C28" s="6" t="s">
        <v>393</v>
      </c>
      <c r="D28" s="24"/>
      <c r="E28" s="270">
        <v>183.2</v>
      </c>
      <c r="F28" s="24" t="s">
        <v>15459</v>
      </c>
      <c r="G28" s="24" t="s">
        <v>15460</v>
      </c>
      <c r="H28" s="24" t="s">
        <v>15461</v>
      </c>
    </row>
    <row r="29" spans="1:8" ht="25.5">
      <c r="A29" s="326"/>
      <c r="B29" s="326" t="s">
        <v>6923</v>
      </c>
      <c r="C29" s="457">
        <v>1</v>
      </c>
      <c r="D29" s="326"/>
      <c r="E29" s="456">
        <f>SUM(E28)</f>
        <v>183.2</v>
      </c>
      <c r="F29" s="326"/>
      <c r="G29" s="326"/>
      <c r="H29" s="326"/>
    </row>
    <row r="30" spans="1:8" ht="25.5">
      <c r="A30" s="329"/>
      <c r="B30" s="329" t="s">
        <v>388</v>
      </c>
      <c r="C30" s="465">
        <f>C29+C27+C15+C11</f>
        <v>13</v>
      </c>
      <c r="D30" s="465"/>
      <c r="E30" s="515">
        <f>E29+E27+E15+E11</f>
        <v>244665.96</v>
      </c>
      <c r="F30" s="329"/>
      <c r="G30" s="329"/>
      <c r="H30" s="329"/>
    </row>
    <row r="31" spans="1:8">
      <c r="A31" s="480" t="s">
        <v>15462</v>
      </c>
      <c r="B31" s="481"/>
      <c r="C31" s="481"/>
      <c r="D31" s="481"/>
      <c r="E31" s="481"/>
      <c r="F31" s="481"/>
      <c r="G31" s="481"/>
      <c r="H31" s="482"/>
    </row>
    <row r="32" spans="1:8" ht="63.75">
      <c r="A32" s="24" t="s">
        <v>2149</v>
      </c>
      <c r="B32" s="24" t="s">
        <v>15463</v>
      </c>
      <c r="C32" s="24" t="s">
        <v>361</v>
      </c>
      <c r="D32" s="24" t="s">
        <v>362</v>
      </c>
      <c r="E32" s="268">
        <v>937</v>
      </c>
      <c r="F32" s="24" t="s">
        <v>15464</v>
      </c>
      <c r="G32" s="24" t="s">
        <v>15465</v>
      </c>
      <c r="H32" s="24" t="s">
        <v>15466</v>
      </c>
    </row>
    <row r="33" spans="1:8" ht="38.25">
      <c r="A33" s="24" t="s">
        <v>5602</v>
      </c>
      <c r="B33" s="24" t="s">
        <v>15467</v>
      </c>
      <c r="C33" s="24" t="s">
        <v>361</v>
      </c>
      <c r="D33" s="24" t="s">
        <v>362</v>
      </c>
      <c r="E33" s="268">
        <v>664.9</v>
      </c>
      <c r="F33" s="24" t="s">
        <v>15468</v>
      </c>
      <c r="G33" s="24" t="s">
        <v>15469</v>
      </c>
      <c r="H33" s="24" t="s">
        <v>15470</v>
      </c>
    </row>
    <row r="34" spans="1:8" ht="76.5">
      <c r="A34" s="24" t="s">
        <v>5606</v>
      </c>
      <c r="B34" s="24" t="s">
        <v>15471</v>
      </c>
      <c r="C34" s="24" t="s">
        <v>361</v>
      </c>
      <c r="D34" s="24" t="s">
        <v>362</v>
      </c>
      <c r="E34" s="268">
        <v>636</v>
      </c>
      <c r="F34" s="24" t="s">
        <v>15472</v>
      </c>
      <c r="G34" s="24" t="s">
        <v>15473</v>
      </c>
      <c r="H34" s="24" t="s">
        <v>15474</v>
      </c>
    </row>
    <row r="35" spans="1:8" ht="38.25">
      <c r="A35" s="24" t="s">
        <v>2682</v>
      </c>
      <c r="B35" s="24" t="s">
        <v>15475</v>
      </c>
      <c r="C35" s="24" t="s">
        <v>361</v>
      </c>
      <c r="D35" s="24" t="s">
        <v>362</v>
      </c>
      <c r="E35" s="268">
        <v>50</v>
      </c>
      <c r="F35" s="24" t="s">
        <v>15476</v>
      </c>
      <c r="G35" s="24" t="s">
        <v>15477</v>
      </c>
      <c r="H35" s="24" t="s">
        <v>15478</v>
      </c>
    </row>
    <row r="36" spans="1:8">
      <c r="A36" s="327"/>
      <c r="B36" s="327" t="s">
        <v>363</v>
      </c>
      <c r="C36" s="331">
        <v>4</v>
      </c>
      <c r="D36" s="327"/>
      <c r="E36" s="458">
        <f>SUM(E32:E35)</f>
        <v>2287.9</v>
      </c>
      <c r="F36" s="327"/>
      <c r="G36" s="327"/>
      <c r="H36" s="327"/>
    </row>
    <row r="37" spans="1:8" ht="51">
      <c r="A37" s="24" t="s">
        <v>5613</v>
      </c>
      <c r="B37" s="24" t="s">
        <v>15479</v>
      </c>
      <c r="C37" s="24" t="s">
        <v>361</v>
      </c>
      <c r="D37" s="24" t="s">
        <v>366</v>
      </c>
      <c r="E37" s="268">
        <v>50</v>
      </c>
      <c r="F37" s="24" t="s">
        <v>15480</v>
      </c>
      <c r="G37" s="24" t="s">
        <v>15446</v>
      </c>
      <c r="H37" s="24" t="s">
        <v>15481</v>
      </c>
    </row>
    <row r="38" spans="1:8" ht="38.25">
      <c r="A38" s="24" t="s">
        <v>5341</v>
      </c>
      <c r="B38" s="24" t="s">
        <v>15482</v>
      </c>
      <c r="C38" s="24" t="s">
        <v>361</v>
      </c>
      <c r="D38" s="24" t="s">
        <v>366</v>
      </c>
      <c r="E38" s="268">
        <v>30</v>
      </c>
      <c r="F38" s="24" t="s">
        <v>15483</v>
      </c>
      <c r="G38" s="24" t="s">
        <v>15484</v>
      </c>
      <c r="H38" s="24" t="s">
        <v>15485</v>
      </c>
    </row>
    <row r="39" spans="1:8" ht="38.25">
      <c r="A39" s="24" t="s">
        <v>5344</v>
      </c>
      <c r="B39" s="24" t="s">
        <v>15486</v>
      </c>
      <c r="C39" s="24" t="s">
        <v>361</v>
      </c>
      <c r="D39" s="24" t="s">
        <v>366</v>
      </c>
      <c r="E39" s="268">
        <v>20</v>
      </c>
      <c r="F39" s="24" t="s">
        <v>15487</v>
      </c>
      <c r="G39" s="24" t="s">
        <v>15450</v>
      </c>
      <c r="H39" s="24" t="s">
        <v>15485</v>
      </c>
    </row>
    <row r="40" spans="1:8" ht="38.25">
      <c r="A40" s="24" t="s">
        <v>5623</v>
      </c>
      <c r="B40" s="24" t="s">
        <v>15488</v>
      </c>
      <c r="C40" s="24" t="s">
        <v>361</v>
      </c>
      <c r="D40" s="24" t="s">
        <v>366</v>
      </c>
      <c r="E40" s="268">
        <v>194</v>
      </c>
      <c r="F40" s="24" t="s">
        <v>15489</v>
      </c>
      <c r="G40" s="24" t="s">
        <v>15490</v>
      </c>
      <c r="H40" s="24" t="s">
        <v>15491</v>
      </c>
    </row>
    <row r="41" spans="1:8" ht="38.25">
      <c r="A41" s="24" t="s">
        <v>2421</v>
      </c>
      <c r="B41" s="24" t="s">
        <v>15492</v>
      </c>
      <c r="C41" s="24" t="s">
        <v>361</v>
      </c>
      <c r="D41" s="24" t="s">
        <v>366</v>
      </c>
      <c r="E41" s="268">
        <v>116</v>
      </c>
      <c r="F41" s="24" t="s">
        <v>15493</v>
      </c>
      <c r="G41" s="24" t="s">
        <v>15490</v>
      </c>
      <c r="H41" s="24" t="s">
        <v>15494</v>
      </c>
    </row>
    <row r="42" spans="1:8">
      <c r="A42" s="327"/>
      <c r="B42" s="327" t="s">
        <v>365</v>
      </c>
      <c r="C42" s="331">
        <v>5</v>
      </c>
      <c r="D42" s="327"/>
      <c r="E42" s="458">
        <f>SUM(E37:E41)</f>
        <v>410</v>
      </c>
      <c r="F42" s="327"/>
      <c r="G42" s="327"/>
      <c r="H42" s="327"/>
    </row>
    <row r="43" spans="1:8" ht="25.5">
      <c r="A43" s="24" t="s">
        <v>2423</v>
      </c>
      <c r="B43" s="24" t="s">
        <v>15495</v>
      </c>
      <c r="C43" s="24" t="s">
        <v>361</v>
      </c>
      <c r="D43" s="24" t="s">
        <v>15640</v>
      </c>
      <c r="E43" s="268">
        <v>17746</v>
      </c>
      <c r="F43" s="24" t="s">
        <v>15496</v>
      </c>
      <c r="G43" s="24" t="s">
        <v>15484</v>
      </c>
      <c r="H43" s="24" t="s">
        <v>15497</v>
      </c>
    </row>
    <row r="44" spans="1:8" ht="51">
      <c r="A44" s="24" t="s">
        <v>2425</v>
      </c>
      <c r="B44" s="24" t="s">
        <v>15498</v>
      </c>
      <c r="C44" s="24" t="s">
        <v>361</v>
      </c>
      <c r="D44" s="24" t="s">
        <v>15640</v>
      </c>
      <c r="E44" s="268">
        <v>1680</v>
      </c>
      <c r="F44" s="24" t="s">
        <v>15499</v>
      </c>
      <c r="G44" s="24" t="s">
        <v>15446</v>
      </c>
      <c r="H44" s="24" t="s">
        <v>15500</v>
      </c>
    </row>
    <row r="45" spans="1:8" ht="51">
      <c r="A45" s="24" t="s">
        <v>2428</v>
      </c>
      <c r="B45" s="24" t="s">
        <v>15501</v>
      </c>
      <c r="C45" s="24" t="s">
        <v>361</v>
      </c>
      <c r="D45" s="24" t="s">
        <v>15640</v>
      </c>
      <c r="E45" s="268">
        <v>3357</v>
      </c>
      <c r="F45" s="24" t="s">
        <v>15502</v>
      </c>
      <c r="G45" s="24" t="s">
        <v>15503</v>
      </c>
      <c r="H45" s="24" t="s">
        <v>15504</v>
      </c>
    </row>
    <row r="46" spans="1:8">
      <c r="A46" s="327"/>
      <c r="B46" s="327" t="s">
        <v>4370</v>
      </c>
      <c r="C46" s="331">
        <v>3</v>
      </c>
      <c r="D46" s="327"/>
      <c r="E46" s="458">
        <f>SUM(E43:E45)</f>
        <v>22783</v>
      </c>
      <c r="F46" s="327"/>
      <c r="G46" s="327"/>
      <c r="H46" s="327"/>
    </row>
    <row r="47" spans="1:8" ht="38.25">
      <c r="A47" s="24" t="s">
        <v>5856</v>
      </c>
      <c r="B47" s="24" t="s">
        <v>15505</v>
      </c>
      <c r="C47" s="24" t="s">
        <v>361</v>
      </c>
      <c r="D47" s="24" t="s">
        <v>367</v>
      </c>
      <c r="E47" s="268">
        <v>1411.9</v>
      </c>
      <c r="F47" s="24" t="s">
        <v>15506</v>
      </c>
      <c r="G47" s="24" t="s">
        <v>15507</v>
      </c>
      <c r="H47" s="24" t="s">
        <v>15508</v>
      </c>
    </row>
    <row r="48" spans="1:8">
      <c r="A48" s="327"/>
      <c r="B48" s="327" t="s">
        <v>368</v>
      </c>
      <c r="C48" s="331">
        <v>1</v>
      </c>
      <c r="D48" s="327"/>
      <c r="E48" s="458">
        <f>SUM(E47)</f>
        <v>1411.9</v>
      </c>
      <c r="F48" s="327"/>
      <c r="G48" s="327"/>
      <c r="H48" s="327"/>
    </row>
    <row r="49" spans="1:8">
      <c r="A49" s="454"/>
      <c r="B49" s="454" t="s">
        <v>22457</v>
      </c>
      <c r="C49" s="454">
        <f>C48+C46+C42+C36</f>
        <v>13</v>
      </c>
      <c r="D49" s="454"/>
      <c r="E49" s="455">
        <f>E48+E46+E42+E36</f>
        <v>26892.800000000003</v>
      </c>
      <c r="F49" s="454"/>
      <c r="G49" s="454"/>
      <c r="H49" s="454"/>
    </row>
    <row r="50" spans="1:8" ht="51">
      <c r="A50" s="24" t="s">
        <v>9858</v>
      </c>
      <c r="B50" s="24" t="s">
        <v>9726</v>
      </c>
      <c r="C50" s="24" t="s">
        <v>373</v>
      </c>
      <c r="D50" s="24" t="s">
        <v>376</v>
      </c>
      <c r="E50" s="268"/>
      <c r="F50" s="24" t="s">
        <v>15509</v>
      </c>
      <c r="G50" s="24" t="s">
        <v>15510</v>
      </c>
      <c r="H50" s="24" t="s">
        <v>15511</v>
      </c>
    </row>
    <row r="51" spans="1:8" ht="25.5">
      <c r="A51" s="24" t="s">
        <v>5602</v>
      </c>
      <c r="B51" s="24" t="s">
        <v>15512</v>
      </c>
      <c r="C51" s="24" t="s">
        <v>373</v>
      </c>
      <c r="D51" s="24" t="s">
        <v>376</v>
      </c>
      <c r="E51" s="268"/>
      <c r="F51" s="24" t="s">
        <v>15513</v>
      </c>
      <c r="G51" s="24" t="s">
        <v>15514</v>
      </c>
      <c r="H51" s="24" t="s">
        <v>15511</v>
      </c>
    </row>
    <row r="52" spans="1:8" ht="25.5">
      <c r="A52" s="24" t="s">
        <v>5606</v>
      </c>
      <c r="B52" s="24" t="s">
        <v>15515</v>
      </c>
      <c r="C52" s="24" t="s">
        <v>373</v>
      </c>
      <c r="D52" s="24" t="s">
        <v>376</v>
      </c>
      <c r="E52" s="268"/>
      <c r="F52" s="24" t="s">
        <v>15516</v>
      </c>
      <c r="G52" s="24" t="s">
        <v>15514</v>
      </c>
      <c r="H52" s="24" t="s">
        <v>15511</v>
      </c>
    </row>
    <row r="53" spans="1:8" ht="25.5">
      <c r="A53" s="24" t="s">
        <v>2682</v>
      </c>
      <c r="B53" s="24" t="s">
        <v>15517</v>
      </c>
      <c r="C53" s="24" t="s">
        <v>373</v>
      </c>
      <c r="D53" s="24" t="s">
        <v>376</v>
      </c>
      <c r="E53" s="268"/>
      <c r="F53" s="24" t="s">
        <v>15518</v>
      </c>
      <c r="G53" s="24" t="s">
        <v>15519</v>
      </c>
      <c r="H53" s="24" t="s">
        <v>15511</v>
      </c>
    </row>
    <row r="54" spans="1:8" ht="25.5">
      <c r="A54" s="24" t="s">
        <v>5613</v>
      </c>
      <c r="B54" s="24" t="s">
        <v>15520</v>
      </c>
      <c r="C54" s="24" t="s">
        <v>373</v>
      </c>
      <c r="D54" s="24" t="s">
        <v>376</v>
      </c>
      <c r="E54" s="268">
        <v>3</v>
      </c>
      <c r="F54" s="24" t="s">
        <v>15521</v>
      </c>
      <c r="G54" s="24" t="s">
        <v>15522</v>
      </c>
      <c r="H54" s="24" t="s">
        <v>15511</v>
      </c>
    </row>
    <row r="55" spans="1:8" ht="51">
      <c r="A55" s="24" t="s">
        <v>5341</v>
      </c>
      <c r="B55" s="24" t="s">
        <v>740</v>
      </c>
      <c r="C55" s="24" t="s">
        <v>373</v>
      </c>
      <c r="D55" s="24" t="s">
        <v>376</v>
      </c>
      <c r="E55" s="268"/>
      <c r="F55" s="24" t="s">
        <v>15523</v>
      </c>
      <c r="G55" s="24" t="s">
        <v>15524</v>
      </c>
      <c r="H55" s="24" t="s">
        <v>15511</v>
      </c>
    </row>
    <row r="56" spans="1:8" ht="38.25">
      <c r="A56" s="24" t="s">
        <v>5344</v>
      </c>
      <c r="B56" s="24" t="s">
        <v>9726</v>
      </c>
      <c r="C56" s="24" t="s">
        <v>373</v>
      </c>
      <c r="D56" s="24" t="s">
        <v>376</v>
      </c>
      <c r="E56" s="268"/>
      <c r="F56" s="24" t="s">
        <v>15525</v>
      </c>
      <c r="G56" s="24" t="s">
        <v>15526</v>
      </c>
      <c r="H56" s="24" t="s">
        <v>15511</v>
      </c>
    </row>
    <row r="57" spans="1:8" ht="25.5">
      <c r="A57" s="24" t="s">
        <v>5623</v>
      </c>
      <c r="B57" s="24" t="s">
        <v>9726</v>
      </c>
      <c r="C57" s="24" t="s">
        <v>373</v>
      </c>
      <c r="D57" s="24" t="s">
        <v>376</v>
      </c>
      <c r="E57" s="268"/>
      <c r="F57" s="24" t="s">
        <v>15527</v>
      </c>
      <c r="G57" s="24" t="s">
        <v>15528</v>
      </c>
      <c r="H57" s="24" t="s">
        <v>15511</v>
      </c>
    </row>
    <row r="58" spans="1:8" ht="38.25">
      <c r="A58" s="24">
        <v>9</v>
      </c>
      <c r="B58" s="24" t="s">
        <v>9726</v>
      </c>
      <c r="C58" s="24" t="s">
        <v>373</v>
      </c>
      <c r="D58" s="24" t="s">
        <v>376</v>
      </c>
      <c r="E58" s="268"/>
      <c r="F58" s="24" t="s">
        <v>15529</v>
      </c>
      <c r="G58" s="24" t="s">
        <v>15530</v>
      </c>
      <c r="H58" s="24" t="s">
        <v>15531</v>
      </c>
    </row>
    <row r="59" spans="1:8" ht="25.5">
      <c r="A59" s="24" t="s">
        <v>2423</v>
      </c>
      <c r="B59" s="24" t="s">
        <v>813</v>
      </c>
      <c r="C59" s="24" t="s">
        <v>373</v>
      </c>
      <c r="D59" s="24" t="s">
        <v>376</v>
      </c>
      <c r="E59" s="268"/>
      <c r="F59" s="24" t="s">
        <v>15532</v>
      </c>
      <c r="G59" s="24" t="s">
        <v>15533</v>
      </c>
      <c r="H59" s="24" t="s">
        <v>15511</v>
      </c>
    </row>
    <row r="60" spans="1:8" ht="25.5">
      <c r="A60" s="24" t="s">
        <v>2425</v>
      </c>
      <c r="B60" s="24" t="s">
        <v>15534</v>
      </c>
      <c r="C60" s="24" t="s">
        <v>373</v>
      </c>
      <c r="D60" s="24" t="s">
        <v>376</v>
      </c>
      <c r="E60" s="268"/>
      <c r="F60" s="24" t="s">
        <v>15535</v>
      </c>
      <c r="G60" s="24" t="s">
        <v>15536</v>
      </c>
      <c r="H60" s="24" t="s">
        <v>15511</v>
      </c>
    </row>
    <row r="61" spans="1:8" ht="38.25">
      <c r="A61" s="24" t="s">
        <v>2428</v>
      </c>
      <c r="B61" s="24" t="s">
        <v>9726</v>
      </c>
      <c r="C61" s="24" t="s">
        <v>373</v>
      </c>
      <c r="D61" s="24" t="s">
        <v>376</v>
      </c>
      <c r="E61" s="268"/>
      <c r="F61" s="24" t="s">
        <v>15537</v>
      </c>
      <c r="G61" s="24" t="s">
        <v>15538</v>
      </c>
      <c r="H61" s="24" t="s">
        <v>15511</v>
      </c>
    </row>
    <row r="62" spans="1:8" ht="51">
      <c r="A62" s="24" t="s">
        <v>5856</v>
      </c>
      <c r="B62" s="24" t="s">
        <v>15539</v>
      </c>
      <c r="C62" s="24" t="s">
        <v>373</v>
      </c>
      <c r="D62" s="24" t="s">
        <v>376</v>
      </c>
      <c r="E62" s="268">
        <v>3</v>
      </c>
      <c r="F62" s="24" t="s">
        <v>15540</v>
      </c>
      <c r="G62" s="24" t="s">
        <v>15436</v>
      </c>
      <c r="H62" s="24" t="s">
        <v>15511</v>
      </c>
    </row>
    <row r="63" spans="1:8" ht="51">
      <c r="A63" s="24" t="s">
        <v>5890</v>
      </c>
      <c r="B63" s="24" t="s">
        <v>15541</v>
      </c>
      <c r="C63" s="24" t="s">
        <v>373</v>
      </c>
      <c r="D63" s="24" t="s">
        <v>376</v>
      </c>
      <c r="E63" s="268">
        <v>0.1</v>
      </c>
      <c r="F63" s="24" t="s">
        <v>15542</v>
      </c>
      <c r="G63" s="24" t="s">
        <v>15436</v>
      </c>
      <c r="H63" s="24" t="s">
        <v>15511</v>
      </c>
    </row>
    <row r="64" spans="1:8" ht="63.75">
      <c r="A64" s="24" t="s">
        <v>5895</v>
      </c>
      <c r="B64" s="24" t="s">
        <v>9726</v>
      </c>
      <c r="C64" s="24" t="s">
        <v>373</v>
      </c>
      <c r="D64" s="24" t="s">
        <v>376</v>
      </c>
      <c r="E64" s="268"/>
      <c r="F64" s="24" t="s">
        <v>15543</v>
      </c>
      <c r="G64" s="24" t="s">
        <v>15450</v>
      </c>
      <c r="H64" s="24" t="s">
        <v>15511</v>
      </c>
    </row>
    <row r="65" spans="1:8" ht="63.75">
      <c r="A65" s="24" t="s">
        <v>5898</v>
      </c>
      <c r="B65" s="24" t="s">
        <v>9726</v>
      </c>
      <c r="C65" s="24" t="s">
        <v>373</v>
      </c>
      <c r="D65" s="24" t="s">
        <v>376</v>
      </c>
      <c r="E65" s="268"/>
      <c r="F65" s="24" t="s">
        <v>15544</v>
      </c>
      <c r="G65" s="24" t="s">
        <v>15450</v>
      </c>
      <c r="H65" s="24" t="s">
        <v>15511</v>
      </c>
    </row>
    <row r="66" spans="1:8" ht="63.75">
      <c r="A66" s="24" t="s">
        <v>5902</v>
      </c>
      <c r="B66" s="24" t="s">
        <v>9726</v>
      </c>
      <c r="C66" s="24" t="s">
        <v>373</v>
      </c>
      <c r="D66" s="24" t="s">
        <v>376</v>
      </c>
      <c r="E66" s="268"/>
      <c r="F66" s="24" t="s">
        <v>15545</v>
      </c>
      <c r="G66" s="24" t="s">
        <v>15450</v>
      </c>
      <c r="H66" s="24" t="s">
        <v>15511</v>
      </c>
    </row>
    <row r="67" spans="1:8" ht="63.75">
      <c r="A67" s="24" t="s">
        <v>5906</v>
      </c>
      <c r="B67" s="24" t="s">
        <v>9726</v>
      </c>
      <c r="C67" s="24" t="s">
        <v>373</v>
      </c>
      <c r="D67" s="24" t="s">
        <v>376</v>
      </c>
      <c r="E67" s="268"/>
      <c r="F67" s="24" t="s">
        <v>15546</v>
      </c>
      <c r="G67" s="24" t="s">
        <v>15450</v>
      </c>
      <c r="H67" s="24" t="s">
        <v>15511</v>
      </c>
    </row>
    <row r="68" spans="1:8" ht="63.75">
      <c r="A68" s="24" t="s">
        <v>5910</v>
      </c>
      <c r="B68" s="24" t="s">
        <v>9726</v>
      </c>
      <c r="C68" s="24" t="s">
        <v>373</v>
      </c>
      <c r="D68" s="24" t="s">
        <v>376</v>
      </c>
      <c r="E68" s="268"/>
      <c r="F68" s="24" t="s">
        <v>15547</v>
      </c>
      <c r="G68" s="24" t="s">
        <v>15450</v>
      </c>
      <c r="H68" s="24" t="s">
        <v>15511</v>
      </c>
    </row>
    <row r="69" spans="1:8" ht="63.75">
      <c r="A69" s="24" t="s">
        <v>5914</v>
      </c>
      <c r="B69" s="24" t="s">
        <v>15548</v>
      </c>
      <c r="C69" s="24" t="s">
        <v>373</v>
      </c>
      <c r="D69" s="24" t="s">
        <v>376</v>
      </c>
      <c r="E69" s="268"/>
      <c r="F69" s="24" t="s">
        <v>15549</v>
      </c>
      <c r="G69" s="24" t="s">
        <v>15450</v>
      </c>
      <c r="H69" s="24" t="s">
        <v>15511</v>
      </c>
    </row>
    <row r="70" spans="1:8" ht="51">
      <c r="A70" s="24" t="s">
        <v>5918</v>
      </c>
      <c r="B70" s="24" t="s">
        <v>15550</v>
      </c>
      <c r="C70" s="24" t="s">
        <v>373</v>
      </c>
      <c r="D70" s="24" t="s">
        <v>376</v>
      </c>
      <c r="E70" s="268">
        <v>0.5</v>
      </c>
      <c r="F70" s="24" t="s">
        <v>15551</v>
      </c>
      <c r="G70" s="24" t="s">
        <v>15450</v>
      </c>
      <c r="H70" s="24" t="s">
        <v>15511</v>
      </c>
    </row>
    <row r="71" spans="1:8" ht="25.5">
      <c r="A71" s="24" t="s">
        <v>5923</v>
      </c>
      <c r="B71" s="24" t="s">
        <v>15552</v>
      </c>
      <c r="C71" s="24" t="s">
        <v>373</v>
      </c>
      <c r="D71" s="24" t="s">
        <v>376</v>
      </c>
      <c r="E71" s="268"/>
      <c r="F71" s="24" t="s">
        <v>15553</v>
      </c>
      <c r="G71" s="24" t="s">
        <v>15450</v>
      </c>
      <c r="H71" s="24" t="s">
        <v>15511</v>
      </c>
    </row>
    <row r="72" spans="1:8">
      <c r="A72" s="327"/>
      <c r="B72" s="327" t="s">
        <v>377</v>
      </c>
      <c r="C72" s="327">
        <v>22</v>
      </c>
      <c r="D72" s="327"/>
      <c r="E72" s="458">
        <f>SUM(E50:E71)</f>
        <v>6.6</v>
      </c>
      <c r="F72" s="327"/>
      <c r="G72" s="327"/>
      <c r="H72" s="327"/>
    </row>
    <row r="73" spans="1:8" ht="38.25">
      <c r="A73" s="24" t="s">
        <v>5927</v>
      </c>
      <c r="B73" s="24" t="s">
        <v>15554</v>
      </c>
      <c r="C73" s="24" t="s">
        <v>373</v>
      </c>
      <c r="D73" s="24" t="s">
        <v>1707</v>
      </c>
      <c r="E73" s="268">
        <v>5</v>
      </c>
      <c r="F73" s="24" t="s">
        <v>15555</v>
      </c>
      <c r="G73" s="24" t="s">
        <v>15446</v>
      </c>
      <c r="H73" s="24" t="s">
        <v>15511</v>
      </c>
    </row>
    <row r="74" spans="1:8" ht="25.5">
      <c r="A74" s="24" t="s">
        <v>6430</v>
      </c>
      <c r="B74" s="24" t="s">
        <v>15556</v>
      </c>
      <c r="C74" s="24" t="s">
        <v>373</v>
      </c>
      <c r="D74" s="24" t="s">
        <v>1707</v>
      </c>
      <c r="E74" s="268">
        <v>4</v>
      </c>
      <c r="F74" s="24" t="s">
        <v>15557</v>
      </c>
      <c r="G74" s="24" t="s">
        <v>15446</v>
      </c>
      <c r="H74" s="24" t="s">
        <v>15511</v>
      </c>
    </row>
    <row r="75" spans="1:8" ht="38.25">
      <c r="A75" s="24" t="s">
        <v>10116</v>
      </c>
      <c r="B75" s="24" t="s">
        <v>15558</v>
      </c>
      <c r="C75" s="24" t="s">
        <v>373</v>
      </c>
      <c r="D75" s="24" t="s">
        <v>1707</v>
      </c>
      <c r="E75" s="268">
        <v>5</v>
      </c>
      <c r="F75" s="24" t="s">
        <v>15559</v>
      </c>
      <c r="G75" s="24" t="s">
        <v>15446</v>
      </c>
      <c r="H75" s="24" t="s">
        <v>15511</v>
      </c>
    </row>
    <row r="76" spans="1:8">
      <c r="A76" s="327"/>
      <c r="B76" s="327" t="s">
        <v>2141</v>
      </c>
      <c r="C76" s="327">
        <v>3</v>
      </c>
      <c r="D76" s="327"/>
      <c r="E76" s="516">
        <f>SUM(E73:E75)</f>
        <v>14</v>
      </c>
      <c r="F76" s="327"/>
      <c r="G76" s="327"/>
      <c r="H76" s="327"/>
    </row>
    <row r="77" spans="1:8" ht="25.5">
      <c r="A77" s="24" t="s">
        <v>6436</v>
      </c>
      <c r="B77" s="24" t="s">
        <v>15560</v>
      </c>
      <c r="C77" s="24" t="s">
        <v>373</v>
      </c>
      <c r="D77" s="24" t="s">
        <v>378</v>
      </c>
      <c r="E77" s="268"/>
      <c r="F77" s="24" t="s">
        <v>15561</v>
      </c>
      <c r="G77" s="24" t="s">
        <v>15562</v>
      </c>
      <c r="H77" s="24" t="s">
        <v>15511</v>
      </c>
    </row>
    <row r="78" spans="1:8" ht="25.5">
      <c r="A78" s="24" t="s">
        <v>6437</v>
      </c>
      <c r="B78" s="24" t="s">
        <v>15563</v>
      </c>
      <c r="C78" s="24" t="s">
        <v>373</v>
      </c>
      <c r="D78" s="24" t="s">
        <v>378</v>
      </c>
      <c r="E78" s="268">
        <v>5</v>
      </c>
      <c r="F78" s="24" t="s">
        <v>15564</v>
      </c>
      <c r="G78" s="24" t="s">
        <v>15565</v>
      </c>
      <c r="H78" s="24" t="s">
        <v>15511</v>
      </c>
    </row>
    <row r="79" spans="1:8" ht="38.25">
      <c r="A79" s="24" t="s">
        <v>10122</v>
      </c>
      <c r="B79" s="24" t="s">
        <v>15566</v>
      </c>
      <c r="C79" s="24" t="s">
        <v>373</v>
      </c>
      <c r="D79" s="24" t="s">
        <v>378</v>
      </c>
      <c r="E79" s="268"/>
      <c r="F79" s="24" t="s">
        <v>15567</v>
      </c>
      <c r="G79" s="24" t="s">
        <v>15568</v>
      </c>
      <c r="H79" s="24" t="s">
        <v>15511</v>
      </c>
    </row>
    <row r="80" spans="1:8" ht="38.25">
      <c r="A80" s="24" t="s">
        <v>6441</v>
      </c>
      <c r="B80" s="24" t="s">
        <v>15569</v>
      </c>
      <c r="C80" s="24" t="s">
        <v>373</v>
      </c>
      <c r="D80" s="24" t="s">
        <v>378</v>
      </c>
      <c r="E80" s="268"/>
      <c r="F80" s="24" t="s">
        <v>15570</v>
      </c>
      <c r="G80" s="24" t="s">
        <v>15562</v>
      </c>
      <c r="H80" s="24" t="s">
        <v>15511</v>
      </c>
    </row>
    <row r="81" spans="1:8">
      <c r="A81" s="327"/>
      <c r="B81" s="327" t="s">
        <v>379</v>
      </c>
      <c r="C81" s="327">
        <v>4</v>
      </c>
      <c r="D81" s="327"/>
      <c r="E81" s="458">
        <f>SUM(E77:E80)</f>
        <v>5</v>
      </c>
      <c r="F81" s="327"/>
      <c r="G81" s="327"/>
      <c r="H81" s="327"/>
    </row>
    <row r="82" spans="1:8" ht="25.5">
      <c r="A82" s="24" t="s">
        <v>6445</v>
      </c>
      <c r="B82" s="24" t="s">
        <v>15571</v>
      </c>
      <c r="C82" s="24" t="s">
        <v>373</v>
      </c>
      <c r="D82" s="24" t="s">
        <v>380</v>
      </c>
      <c r="E82" s="268">
        <v>0.5</v>
      </c>
      <c r="F82" s="24" t="s">
        <v>15572</v>
      </c>
      <c r="G82" s="24" t="s">
        <v>15573</v>
      </c>
      <c r="H82" s="24" t="s">
        <v>15574</v>
      </c>
    </row>
    <row r="83" spans="1:8">
      <c r="A83" s="327"/>
      <c r="B83" s="327" t="s">
        <v>381</v>
      </c>
      <c r="C83" s="327">
        <v>1</v>
      </c>
      <c r="D83" s="327"/>
      <c r="E83" s="458">
        <f>SUM(E82)</f>
        <v>0.5</v>
      </c>
      <c r="F83" s="327"/>
      <c r="G83" s="327"/>
      <c r="H83" s="327"/>
    </row>
    <row r="84" spans="1:8">
      <c r="A84" s="326"/>
      <c r="B84" s="326" t="s">
        <v>2142</v>
      </c>
      <c r="C84" s="326">
        <f>C83+C81+C76+C72</f>
        <v>30</v>
      </c>
      <c r="D84" s="326"/>
      <c r="E84" s="456">
        <f>E83+E81+E76+E72</f>
        <v>26.1</v>
      </c>
      <c r="F84" s="326"/>
      <c r="G84" s="326"/>
      <c r="H84" s="326"/>
    </row>
    <row r="85" spans="1:8" ht="51">
      <c r="A85" s="24" t="s">
        <v>6446</v>
      </c>
      <c r="B85" s="24" t="s">
        <v>15575</v>
      </c>
      <c r="C85" s="24" t="s">
        <v>15457</v>
      </c>
      <c r="D85" s="24"/>
      <c r="E85" s="268">
        <v>12.34</v>
      </c>
      <c r="F85" s="24" t="s">
        <v>15576</v>
      </c>
      <c r="G85" s="24" t="s">
        <v>15577</v>
      </c>
      <c r="H85" s="24" t="s">
        <v>15578</v>
      </c>
    </row>
    <row r="86" spans="1:8" ht="51">
      <c r="A86" s="24" t="s">
        <v>6448</v>
      </c>
      <c r="B86" s="24" t="s">
        <v>15579</v>
      </c>
      <c r="C86" s="24" t="s">
        <v>15457</v>
      </c>
      <c r="D86" s="24"/>
      <c r="E86" s="268">
        <v>8</v>
      </c>
      <c r="F86" s="24" t="s">
        <v>15580</v>
      </c>
      <c r="G86" s="24" t="s">
        <v>15581</v>
      </c>
      <c r="H86" s="24" t="s">
        <v>15582</v>
      </c>
    </row>
    <row r="87" spans="1:8" ht="51">
      <c r="A87" s="24" t="s">
        <v>6450</v>
      </c>
      <c r="B87" s="24" t="s">
        <v>15583</v>
      </c>
      <c r="C87" s="24" t="s">
        <v>15457</v>
      </c>
      <c r="D87" s="24"/>
      <c r="E87" s="268">
        <v>15</v>
      </c>
      <c r="F87" s="24" t="s">
        <v>15584</v>
      </c>
      <c r="G87" s="24" t="s">
        <v>15585</v>
      </c>
      <c r="H87" s="24" t="s">
        <v>15582</v>
      </c>
    </row>
    <row r="88" spans="1:8" ht="51">
      <c r="A88" s="24" t="s">
        <v>6454</v>
      </c>
      <c r="B88" s="24" t="s">
        <v>15586</v>
      </c>
      <c r="C88" s="24" t="s">
        <v>15457</v>
      </c>
      <c r="D88" s="24"/>
      <c r="E88" s="268">
        <v>18</v>
      </c>
      <c r="F88" s="24" t="s">
        <v>15587</v>
      </c>
      <c r="G88" s="24" t="s">
        <v>15588</v>
      </c>
      <c r="H88" s="24" t="s">
        <v>15578</v>
      </c>
    </row>
    <row r="89" spans="1:8" ht="51">
      <c r="A89" s="24" t="s">
        <v>6456</v>
      </c>
      <c r="B89" s="24" t="s">
        <v>15589</v>
      </c>
      <c r="C89" s="24" t="s">
        <v>15457</v>
      </c>
      <c r="D89" s="24"/>
      <c r="E89" s="268">
        <v>12</v>
      </c>
      <c r="F89" s="24" t="s">
        <v>15590</v>
      </c>
      <c r="G89" s="24" t="s">
        <v>15591</v>
      </c>
      <c r="H89" s="24" t="s">
        <v>15582</v>
      </c>
    </row>
    <row r="90" spans="1:8" ht="51">
      <c r="A90" s="24" t="s">
        <v>6458</v>
      </c>
      <c r="B90" s="24" t="s">
        <v>15592</v>
      </c>
      <c r="C90" s="24" t="s">
        <v>15457</v>
      </c>
      <c r="D90" s="24"/>
      <c r="E90" s="268">
        <v>14</v>
      </c>
      <c r="F90" s="24" t="s">
        <v>15593</v>
      </c>
      <c r="G90" s="24" t="s">
        <v>15594</v>
      </c>
      <c r="H90" s="24" t="s">
        <v>15578</v>
      </c>
    </row>
    <row r="91" spans="1:8" ht="51">
      <c r="A91" s="24" t="s">
        <v>6459</v>
      </c>
      <c r="B91" s="24" t="s">
        <v>15595</v>
      </c>
      <c r="C91" s="24" t="s">
        <v>15457</v>
      </c>
      <c r="D91" s="24"/>
      <c r="E91" s="268">
        <v>62</v>
      </c>
      <c r="F91" s="24" t="s">
        <v>15596</v>
      </c>
      <c r="G91" s="24" t="s">
        <v>15597</v>
      </c>
      <c r="H91" s="24" t="s">
        <v>15578</v>
      </c>
    </row>
    <row r="92" spans="1:8" ht="25.5">
      <c r="A92" s="24" t="s">
        <v>6463</v>
      </c>
      <c r="B92" s="24" t="s">
        <v>15598</v>
      </c>
      <c r="C92" s="24" t="s">
        <v>15457</v>
      </c>
      <c r="D92" s="24"/>
      <c r="E92" s="268">
        <v>2.4</v>
      </c>
      <c r="F92" s="24" t="s">
        <v>15599</v>
      </c>
      <c r="G92" s="24" t="s">
        <v>15519</v>
      </c>
      <c r="H92" s="24" t="s">
        <v>15600</v>
      </c>
    </row>
    <row r="93" spans="1:8" ht="51">
      <c r="A93" s="24" t="s">
        <v>6464</v>
      </c>
      <c r="B93" s="24" t="s">
        <v>15601</v>
      </c>
      <c r="C93" s="24" t="s">
        <v>15457</v>
      </c>
      <c r="D93" s="24"/>
      <c r="E93" s="268">
        <v>5.6</v>
      </c>
      <c r="F93" s="24" t="s">
        <v>15602</v>
      </c>
      <c r="G93" s="24" t="s">
        <v>15603</v>
      </c>
      <c r="H93" s="24" t="s">
        <v>15578</v>
      </c>
    </row>
    <row r="94" spans="1:8" ht="76.5">
      <c r="A94" s="24" t="s">
        <v>6466</v>
      </c>
      <c r="B94" s="24" t="s">
        <v>15604</v>
      </c>
      <c r="C94" s="24" t="s">
        <v>15457</v>
      </c>
      <c r="D94" s="24"/>
      <c r="E94" s="268">
        <v>3</v>
      </c>
      <c r="F94" s="24" t="s">
        <v>15605</v>
      </c>
      <c r="G94" s="24" t="s">
        <v>15436</v>
      </c>
      <c r="H94" s="24" t="s">
        <v>15578</v>
      </c>
    </row>
    <row r="95" spans="1:8" ht="38.25">
      <c r="A95" s="24" t="s">
        <v>6468</v>
      </c>
      <c r="B95" s="24" t="s">
        <v>15606</v>
      </c>
      <c r="C95" s="24" t="s">
        <v>15457</v>
      </c>
      <c r="D95" s="24"/>
      <c r="E95" s="268">
        <v>4</v>
      </c>
      <c r="F95" s="24" t="s">
        <v>15607</v>
      </c>
      <c r="G95" s="24" t="s">
        <v>15608</v>
      </c>
      <c r="H95" s="24" t="s">
        <v>15600</v>
      </c>
    </row>
    <row r="96" spans="1:8" ht="51">
      <c r="A96" s="24" t="s">
        <v>6469</v>
      </c>
      <c r="B96" s="24" t="s">
        <v>15609</v>
      </c>
      <c r="C96" s="24" t="s">
        <v>15457</v>
      </c>
      <c r="D96" s="24"/>
      <c r="E96" s="268">
        <v>8</v>
      </c>
      <c r="F96" s="24" t="s">
        <v>15610</v>
      </c>
      <c r="G96" s="24" t="s">
        <v>15611</v>
      </c>
      <c r="H96" s="24" t="s">
        <v>15578</v>
      </c>
    </row>
    <row r="97" spans="1:8" ht="76.5">
      <c r="A97" s="24">
        <v>43</v>
      </c>
      <c r="B97" s="24" t="s">
        <v>15612</v>
      </c>
      <c r="C97" s="24" t="s">
        <v>15457</v>
      </c>
      <c r="D97" s="24"/>
      <c r="E97" s="268">
        <v>9</v>
      </c>
      <c r="F97" s="24" t="s">
        <v>15613</v>
      </c>
      <c r="G97" s="24" t="s">
        <v>15614</v>
      </c>
      <c r="H97" s="24" t="s">
        <v>15615</v>
      </c>
    </row>
    <row r="98" spans="1:8" ht="25.5">
      <c r="A98" s="326"/>
      <c r="B98" s="326" t="s">
        <v>2144</v>
      </c>
      <c r="C98" s="326">
        <v>13</v>
      </c>
      <c r="D98" s="326"/>
      <c r="E98" s="456">
        <f>SUM(E85:E97)</f>
        <v>173.34</v>
      </c>
      <c r="F98" s="326"/>
      <c r="G98" s="326"/>
      <c r="H98" s="326"/>
    </row>
    <row r="99" spans="1:8" ht="25.5">
      <c r="A99" s="24">
        <v>43</v>
      </c>
      <c r="B99" s="24" t="s">
        <v>15616</v>
      </c>
      <c r="C99" s="24" t="s">
        <v>2143</v>
      </c>
      <c r="D99" s="24"/>
      <c r="E99" s="268">
        <v>25</v>
      </c>
      <c r="F99" s="24" t="s">
        <v>15617</v>
      </c>
      <c r="G99" s="24" t="s">
        <v>15618</v>
      </c>
      <c r="H99" s="24" t="s">
        <v>15600</v>
      </c>
    </row>
    <row r="100" spans="1:8" ht="51">
      <c r="A100" s="24">
        <v>44</v>
      </c>
      <c r="B100" s="24" t="s">
        <v>15619</v>
      </c>
      <c r="C100" s="24" t="s">
        <v>2143</v>
      </c>
      <c r="D100" s="24"/>
      <c r="E100" s="268">
        <v>30</v>
      </c>
      <c r="F100" s="24" t="s">
        <v>15620</v>
      </c>
      <c r="G100" s="24" t="s">
        <v>15465</v>
      </c>
      <c r="H100" s="24" t="s">
        <v>15600</v>
      </c>
    </row>
    <row r="101" spans="1:8" ht="25.5">
      <c r="A101" s="24">
        <v>45</v>
      </c>
      <c r="B101" s="24" t="s">
        <v>15621</v>
      </c>
      <c r="C101" s="24" t="s">
        <v>2143</v>
      </c>
      <c r="D101" s="24"/>
      <c r="E101" s="268">
        <v>177</v>
      </c>
      <c r="F101" s="24" t="s">
        <v>15622</v>
      </c>
      <c r="G101" s="24" t="s">
        <v>15503</v>
      </c>
      <c r="H101" s="24" t="s">
        <v>15600</v>
      </c>
    </row>
    <row r="102" spans="1:8" ht="38.25">
      <c r="A102" s="24">
        <v>46</v>
      </c>
      <c r="B102" s="24" t="s">
        <v>15623</v>
      </c>
      <c r="C102" s="24" t="s">
        <v>2143</v>
      </c>
      <c r="D102" s="24"/>
      <c r="E102" s="268">
        <v>23</v>
      </c>
      <c r="F102" s="24" t="s">
        <v>15624</v>
      </c>
      <c r="G102" s="24" t="s">
        <v>15465</v>
      </c>
      <c r="H102" s="24" t="s">
        <v>15600</v>
      </c>
    </row>
    <row r="103" spans="1:8" ht="51">
      <c r="A103" s="24">
        <v>47</v>
      </c>
      <c r="B103" s="24" t="s">
        <v>15625</v>
      </c>
      <c r="C103" s="24" t="s">
        <v>2143</v>
      </c>
      <c r="D103" s="24"/>
      <c r="E103" s="268">
        <v>216</v>
      </c>
      <c r="F103" s="24" t="s">
        <v>15626</v>
      </c>
      <c r="G103" s="24" t="s">
        <v>15465</v>
      </c>
      <c r="H103" s="24" t="s">
        <v>15600</v>
      </c>
    </row>
    <row r="104" spans="1:8" ht="51">
      <c r="A104" s="24">
        <v>48</v>
      </c>
      <c r="B104" s="24" t="s">
        <v>15627</v>
      </c>
      <c r="C104" s="24" t="s">
        <v>2143</v>
      </c>
      <c r="D104" s="24"/>
      <c r="E104" s="268">
        <v>110</v>
      </c>
      <c r="F104" s="24" t="s">
        <v>15628</v>
      </c>
      <c r="G104" s="24" t="s">
        <v>15465</v>
      </c>
      <c r="H104" s="24" t="s">
        <v>15600</v>
      </c>
    </row>
    <row r="105" spans="1:8" ht="76.5">
      <c r="A105" s="24">
        <v>49</v>
      </c>
      <c r="B105" s="24" t="s">
        <v>15629</v>
      </c>
      <c r="C105" s="24" t="s">
        <v>2143</v>
      </c>
      <c r="D105" s="24"/>
      <c r="E105" s="268">
        <v>290</v>
      </c>
      <c r="F105" s="24" t="s">
        <v>15630</v>
      </c>
      <c r="G105" s="24" t="s">
        <v>15436</v>
      </c>
      <c r="H105" s="24" t="s">
        <v>15600</v>
      </c>
    </row>
    <row r="106" spans="1:8" ht="38.25">
      <c r="A106" s="24">
        <v>50</v>
      </c>
      <c r="B106" s="24" t="s">
        <v>15631</v>
      </c>
      <c r="C106" s="24" t="s">
        <v>2143</v>
      </c>
      <c r="D106" s="24"/>
      <c r="E106" s="268">
        <v>42</v>
      </c>
      <c r="F106" s="24" t="s">
        <v>15632</v>
      </c>
      <c r="G106" s="24" t="s">
        <v>15633</v>
      </c>
      <c r="H106" s="24" t="s">
        <v>15600</v>
      </c>
    </row>
    <row r="107" spans="1:8" ht="25.5">
      <c r="A107" s="24">
        <v>51</v>
      </c>
      <c r="B107" s="24" t="s">
        <v>15634</v>
      </c>
      <c r="C107" s="24" t="s">
        <v>2143</v>
      </c>
      <c r="D107" s="24"/>
      <c r="E107" s="268">
        <v>14</v>
      </c>
      <c r="F107" s="24" t="s">
        <v>15635</v>
      </c>
      <c r="G107" s="24" t="s">
        <v>15636</v>
      </c>
      <c r="H107" s="24" t="s">
        <v>15600</v>
      </c>
    </row>
    <row r="108" spans="1:8" ht="51">
      <c r="A108" s="24">
        <v>52</v>
      </c>
      <c r="B108" s="24" t="s">
        <v>15637</v>
      </c>
      <c r="C108" s="24" t="s">
        <v>2143</v>
      </c>
      <c r="D108" s="24"/>
      <c r="E108" s="268">
        <v>15</v>
      </c>
      <c r="F108" s="24" t="s">
        <v>15638</v>
      </c>
      <c r="G108" s="24" t="s">
        <v>15465</v>
      </c>
      <c r="H108" s="24" t="s">
        <v>15600</v>
      </c>
    </row>
    <row r="109" spans="1:8">
      <c r="A109" s="326"/>
      <c r="B109" s="326" t="s">
        <v>395</v>
      </c>
      <c r="C109" s="326">
        <v>10</v>
      </c>
      <c r="D109" s="326"/>
      <c r="E109" s="456">
        <f>SUM(E99:E108)</f>
        <v>942</v>
      </c>
      <c r="F109" s="326"/>
      <c r="G109" s="326"/>
      <c r="H109" s="326"/>
    </row>
    <row r="110" spans="1:8" ht="25.5">
      <c r="A110" s="329"/>
      <c r="B110" s="329" t="s">
        <v>3019</v>
      </c>
      <c r="C110" s="465">
        <f>C109+C98+C84+C49</f>
        <v>66</v>
      </c>
      <c r="D110" s="465"/>
      <c r="E110" s="515">
        <f>E109+E98+E84+E49</f>
        <v>28034.240000000002</v>
      </c>
      <c r="F110" s="329"/>
      <c r="G110" s="329"/>
      <c r="H110" s="329"/>
    </row>
    <row r="111" spans="1:8" ht="15.75">
      <c r="A111" s="467"/>
      <c r="B111" s="467" t="s">
        <v>397</v>
      </c>
      <c r="C111" s="466">
        <f>C110+C30</f>
        <v>79</v>
      </c>
      <c r="D111" s="466"/>
      <c r="E111" s="517">
        <f>E110+E30</f>
        <v>272700.2</v>
      </c>
      <c r="F111" s="467"/>
      <c r="G111" s="467"/>
      <c r="H111" s="467"/>
    </row>
  </sheetData>
  <mergeCells count="4">
    <mergeCell ref="A1:H1"/>
    <mergeCell ref="A2:H2"/>
    <mergeCell ref="A8:H8"/>
    <mergeCell ref="A31:H31"/>
  </mergeCells>
  <pageMargins left="0.7" right="0.7" top="0.75" bottom="0.75" header="0.3" footer="0.3"/>
  <pageSetup paperSize="9" orientation="portrait" r:id="rId1"/>
  <legacy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567"/>
  <sheetViews>
    <sheetView workbookViewId="0">
      <selection activeCell="E438" sqref="E438"/>
    </sheetView>
  </sheetViews>
  <sheetFormatPr defaultRowHeight="12.75"/>
  <cols>
    <col min="1" max="1" width="5.7109375" style="12" bestFit="1" customWidth="1"/>
    <col min="2" max="2" width="40" style="12" customWidth="1"/>
    <col min="3" max="3" width="26.5703125" style="12" customWidth="1"/>
    <col min="4" max="4" width="25.85546875" style="12" customWidth="1"/>
    <col min="5" max="5" width="13.7109375" style="272" customWidth="1"/>
    <col min="6" max="6" width="29" style="12" customWidth="1"/>
    <col min="7" max="7" width="26" style="12" customWidth="1"/>
    <col min="8" max="8" width="26.140625" style="12" customWidth="1"/>
    <col min="9" max="16384" width="9.140625" style="12"/>
  </cols>
  <sheetData>
    <row r="1" spans="1:8">
      <c r="A1" s="352" t="s">
        <v>22378</v>
      </c>
      <c r="B1" s="352"/>
      <c r="C1" s="352"/>
      <c r="D1" s="352"/>
      <c r="E1" s="352"/>
      <c r="F1" s="352"/>
      <c r="G1" s="352"/>
      <c r="H1" s="352"/>
    </row>
    <row r="2" spans="1:8">
      <c r="A2" s="353" t="s">
        <v>9</v>
      </c>
      <c r="B2" s="353"/>
      <c r="C2" s="353"/>
      <c r="D2" s="353"/>
      <c r="E2" s="353"/>
      <c r="F2" s="353"/>
      <c r="G2" s="353"/>
      <c r="H2" s="353"/>
    </row>
    <row r="3" spans="1:8" ht="13.5" thickBot="1">
      <c r="A3" s="13"/>
      <c r="B3" s="13"/>
      <c r="C3" s="13"/>
      <c r="D3" s="13"/>
      <c r="E3" s="269"/>
      <c r="F3" s="13"/>
      <c r="G3" s="211"/>
      <c r="H3" s="211"/>
    </row>
    <row r="4" spans="1:8" ht="63.75">
      <c r="A4" s="21" t="s">
        <v>3</v>
      </c>
      <c r="B4" s="21" t="s">
        <v>4</v>
      </c>
      <c r="C4" s="21" t="s">
        <v>5</v>
      </c>
      <c r="D4" s="21" t="s">
        <v>0</v>
      </c>
      <c r="E4" s="309" t="s">
        <v>1</v>
      </c>
      <c r="F4" s="22" t="s">
        <v>6</v>
      </c>
      <c r="G4" s="212" t="s">
        <v>7</v>
      </c>
      <c r="H4" s="212" t="s">
        <v>8</v>
      </c>
    </row>
    <row r="5" spans="1:8">
      <c r="A5" s="15"/>
      <c r="B5" s="16"/>
      <c r="C5" s="16"/>
      <c r="D5" s="16"/>
      <c r="E5" s="310"/>
      <c r="F5" s="17"/>
      <c r="G5" s="213"/>
      <c r="H5" s="213"/>
    </row>
    <row r="6" spans="1:8" ht="13.5" thickBot="1">
      <c r="A6" s="18"/>
      <c r="B6" s="19"/>
      <c r="C6" s="19"/>
      <c r="D6" s="19"/>
      <c r="E6" s="311"/>
      <c r="F6" s="20"/>
      <c r="G6" s="214"/>
      <c r="H6" s="214"/>
    </row>
    <row r="7" spans="1:8">
      <c r="A7" s="21">
        <v>1</v>
      </c>
      <c r="B7" s="22">
        <v>2</v>
      </c>
      <c r="C7" s="22">
        <v>3</v>
      </c>
      <c r="D7" s="22">
        <v>4</v>
      </c>
      <c r="E7" s="22">
        <v>5</v>
      </c>
      <c r="F7" s="22">
        <v>6</v>
      </c>
      <c r="G7" s="127">
        <v>7</v>
      </c>
      <c r="H7" s="127">
        <v>8</v>
      </c>
    </row>
    <row r="8" spans="1:8">
      <c r="A8" s="451" t="s">
        <v>386</v>
      </c>
      <c r="B8" s="452"/>
      <c r="C8" s="452"/>
      <c r="D8" s="452"/>
      <c r="E8" s="452"/>
      <c r="F8" s="452"/>
      <c r="G8" s="452"/>
      <c r="H8" s="453"/>
    </row>
    <row r="9" spans="1:8" ht="38.25">
      <c r="A9" s="24" t="s">
        <v>2149</v>
      </c>
      <c r="B9" s="24" t="s">
        <v>15641</v>
      </c>
      <c r="C9" s="24" t="s">
        <v>401</v>
      </c>
      <c r="D9" s="24"/>
      <c r="E9" s="268">
        <v>261316</v>
      </c>
      <c r="F9" s="24" t="s">
        <v>15642</v>
      </c>
      <c r="G9" s="24" t="s">
        <v>15643</v>
      </c>
      <c r="H9" s="24" t="s">
        <v>15644</v>
      </c>
    </row>
    <row r="10" spans="1:8" ht="76.5">
      <c r="A10" s="24">
        <v>2</v>
      </c>
      <c r="B10" s="24" t="s">
        <v>22565</v>
      </c>
      <c r="C10" s="24" t="s">
        <v>401</v>
      </c>
      <c r="D10" s="24"/>
      <c r="E10" s="268">
        <v>5998.7</v>
      </c>
      <c r="F10" s="24" t="s">
        <v>22568</v>
      </c>
      <c r="G10" s="24" t="s">
        <v>22567</v>
      </c>
      <c r="H10" s="24" t="s">
        <v>22566</v>
      </c>
    </row>
    <row r="11" spans="1:8">
      <c r="A11" s="326"/>
      <c r="B11" s="326" t="s">
        <v>384</v>
      </c>
      <c r="C11" s="326">
        <v>2</v>
      </c>
      <c r="D11" s="326"/>
      <c r="E11" s="456">
        <f>SUM(E9:E10)</f>
        <v>267314.7</v>
      </c>
      <c r="F11" s="326"/>
      <c r="G11" s="326"/>
      <c r="H11" s="326"/>
    </row>
    <row r="12" spans="1:8" ht="38.25">
      <c r="A12" s="24" t="s">
        <v>2149</v>
      </c>
      <c r="B12" s="24" t="s">
        <v>15645</v>
      </c>
      <c r="C12" s="24" t="s">
        <v>361</v>
      </c>
      <c r="D12" s="24" t="s">
        <v>362</v>
      </c>
      <c r="E12" s="268">
        <v>120</v>
      </c>
      <c r="F12" s="24" t="s">
        <v>15646</v>
      </c>
      <c r="G12" s="24" t="s">
        <v>15647</v>
      </c>
      <c r="H12" s="24" t="s">
        <v>15648</v>
      </c>
    </row>
    <row r="13" spans="1:8" ht="51">
      <c r="A13" s="24" t="s">
        <v>5602</v>
      </c>
      <c r="B13" s="24" t="s">
        <v>16914</v>
      </c>
      <c r="C13" s="24" t="s">
        <v>361</v>
      </c>
      <c r="D13" s="24" t="s">
        <v>362</v>
      </c>
      <c r="E13" s="268">
        <v>1014.5</v>
      </c>
      <c r="F13" s="24" t="s">
        <v>15649</v>
      </c>
      <c r="G13" s="24" t="s">
        <v>15650</v>
      </c>
      <c r="H13" s="24" t="s">
        <v>15651</v>
      </c>
    </row>
    <row r="14" spans="1:8" ht="25.5">
      <c r="A14" s="24" t="s">
        <v>5606</v>
      </c>
      <c r="B14" s="24" t="s">
        <v>17005</v>
      </c>
      <c r="C14" s="24" t="s">
        <v>361</v>
      </c>
      <c r="D14" s="24" t="s">
        <v>362</v>
      </c>
      <c r="E14" s="268">
        <v>155</v>
      </c>
      <c r="F14" s="24" t="s">
        <v>15652</v>
      </c>
      <c r="G14" s="24" t="s">
        <v>15653</v>
      </c>
      <c r="H14" s="24" t="s">
        <v>15654</v>
      </c>
    </row>
    <row r="15" spans="1:8" ht="76.5">
      <c r="A15" s="24" t="s">
        <v>2682</v>
      </c>
      <c r="B15" s="24" t="s">
        <v>17006</v>
      </c>
      <c r="C15" s="24" t="s">
        <v>361</v>
      </c>
      <c r="D15" s="24" t="s">
        <v>362</v>
      </c>
      <c r="E15" s="268">
        <v>765</v>
      </c>
      <c r="F15" s="24" t="s">
        <v>15655</v>
      </c>
      <c r="G15" s="24" t="s">
        <v>15656</v>
      </c>
      <c r="H15" s="24" t="s">
        <v>15657</v>
      </c>
    </row>
    <row r="16" spans="1:8" ht="25.5">
      <c r="A16" s="24" t="s">
        <v>5613</v>
      </c>
      <c r="B16" s="24" t="s">
        <v>17007</v>
      </c>
      <c r="C16" s="24" t="s">
        <v>361</v>
      </c>
      <c r="D16" s="24" t="s">
        <v>362</v>
      </c>
      <c r="E16" s="268">
        <v>827</v>
      </c>
      <c r="F16" s="24" t="s">
        <v>15658</v>
      </c>
      <c r="G16" s="24" t="s">
        <v>15656</v>
      </c>
      <c r="H16" s="24" t="s">
        <v>15659</v>
      </c>
    </row>
    <row r="17" spans="1:8" ht="51">
      <c r="A17" s="24" t="s">
        <v>5341</v>
      </c>
      <c r="B17" s="24" t="s">
        <v>17008</v>
      </c>
      <c r="C17" s="24" t="s">
        <v>361</v>
      </c>
      <c r="D17" s="24" t="s">
        <v>362</v>
      </c>
      <c r="E17" s="268">
        <v>821</v>
      </c>
      <c r="F17" s="24" t="s">
        <v>15660</v>
      </c>
      <c r="G17" s="24" t="s">
        <v>15656</v>
      </c>
      <c r="H17" s="24" t="s">
        <v>15661</v>
      </c>
    </row>
    <row r="18" spans="1:8" ht="25.5">
      <c r="A18" s="24" t="s">
        <v>5344</v>
      </c>
      <c r="B18" s="24" t="s">
        <v>17009</v>
      </c>
      <c r="C18" s="24" t="s">
        <v>361</v>
      </c>
      <c r="D18" s="24" t="s">
        <v>362</v>
      </c>
      <c r="E18" s="268">
        <v>290</v>
      </c>
      <c r="F18" s="24" t="s">
        <v>15662</v>
      </c>
      <c r="G18" s="24" t="s">
        <v>15656</v>
      </c>
      <c r="H18" s="24" t="s">
        <v>15663</v>
      </c>
    </row>
    <row r="19" spans="1:8" ht="25.5">
      <c r="A19" s="24" t="s">
        <v>5623</v>
      </c>
      <c r="B19" s="24" t="s">
        <v>17010</v>
      </c>
      <c r="C19" s="24" t="s">
        <v>361</v>
      </c>
      <c r="D19" s="24" t="s">
        <v>362</v>
      </c>
      <c r="E19" s="268">
        <v>56</v>
      </c>
      <c r="F19" s="24" t="s">
        <v>15664</v>
      </c>
      <c r="G19" s="24" t="s">
        <v>15665</v>
      </c>
      <c r="H19" s="24" t="s">
        <v>15666</v>
      </c>
    </row>
    <row r="20" spans="1:8" ht="25.5">
      <c r="A20" s="24" t="s">
        <v>2421</v>
      </c>
      <c r="B20" s="24" t="s">
        <v>17011</v>
      </c>
      <c r="C20" s="24" t="s">
        <v>361</v>
      </c>
      <c r="D20" s="24" t="s">
        <v>362</v>
      </c>
      <c r="E20" s="268">
        <v>66</v>
      </c>
      <c r="F20" s="24" t="s">
        <v>15667</v>
      </c>
      <c r="G20" s="24" t="s">
        <v>15668</v>
      </c>
      <c r="H20" s="24" t="s">
        <v>15669</v>
      </c>
    </row>
    <row r="21" spans="1:8" ht="51">
      <c r="A21" s="24" t="s">
        <v>2423</v>
      </c>
      <c r="B21" s="24" t="s">
        <v>15670</v>
      </c>
      <c r="C21" s="24" t="s">
        <v>361</v>
      </c>
      <c r="D21" s="24" t="s">
        <v>362</v>
      </c>
      <c r="E21" s="268">
        <v>255.9</v>
      </c>
      <c r="F21" s="24" t="s">
        <v>15671</v>
      </c>
      <c r="G21" s="24" t="s">
        <v>15672</v>
      </c>
      <c r="H21" s="24" t="s">
        <v>15673</v>
      </c>
    </row>
    <row r="22" spans="1:8">
      <c r="A22" s="327"/>
      <c r="B22" s="327" t="s">
        <v>363</v>
      </c>
      <c r="C22" s="327">
        <v>10</v>
      </c>
      <c r="D22" s="327"/>
      <c r="E22" s="458">
        <f>SUM(E12:E21)</f>
        <v>4370.3999999999996</v>
      </c>
      <c r="F22" s="327"/>
      <c r="G22" s="327"/>
      <c r="H22" s="327"/>
    </row>
    <row r="23" spans="1:8" ht="38.25">
      <c r="A23" s="24" t="s">
        <v>2149</v>
      </c>
      <c r="B23" s="24" t="s">
        <v>15674</v>
      </c>
      <c r="C23" s="24" t="s">
        <v>361</v>
      </c>
      <c r="D23" s="24" t="s">
        <v>366</v>
      </c>
      <c r="E23" s="268">
        <v>177</v>
      </c>
      <c r="F23" s="24" t="s">
        <v>15675</v>
      </c>
      <c r="G23" s="24" t="s">
        <v>15676</v>
      </c>
      <c r="H23" s="24" t="s">
        <v>15666</v>
      </c>
    </row>
    <row r="24" spans="1:8" ht="25.5">
      <c r="A24" s="24" t="s">
        <v>5602</v>
      </c>
      <c r="B24" s="24" t="s">
        <v>15677</v>
      </c>
      <c r="C24" s="24" t="s">
        <v>361</v>
      </c>
      <c r="D24" s="24" t="s">
        <v>366</v>
      </c>
      <c r="E24" s="268">
        <v>923</v>
      </c>
      <c r="F24" s="24" t="s">
        <v>15678</v>
      </c>
      <c r="G24" s="24" t="s">
        <v>15656</v>
      </c>
      <c r="H24" s="24" t="s">
        <v>15679</v>
      </c>
    </row>
    <row r="25" spans="1:8" ht="25.5">
      <c r="A25" s="24" t="s">
        <v>5606</v>
      </c>
      <c r="B25" s="24" t="s">
        <v>15680</v>
      </c>
      <c r="C25" s="24" t="s">
        <v>361</v>
      </c>
      <c r="D25" s="24" t="s">
        <v>366</v>
      </c>
      <c r="E25" s="268">
        <v>9.3000000000000007</v>
      </c>
      <c r="F25" s="24" t="s">
        <v>15681</v>
      </c>
      <c r="G25" s="24" t="s">
        <v>15682</v>
      </c>
      <c r="H25" s="24" t="s">
        <v>15683</v>
      </c>
    </row>
    <row r="26" spans="1:8" ht="25.5">
      <c r="A26" s="24" t="s">
        <v>2682</v>
      </c>
      <c r="B26" s="24" t="s">
        <v>15684</v>
      </c>
      <c r="C26" s="24" t="s">
        <v>361</v>
      </c>
      <c r="D26" s="24" t="s">
        <v>366</v>
      </c>
      <c r="E26" s="268">
        <v>80</v>
      </c>
      <c r="F26" s="24" t="s">
        <v>15685</v>
      </c>
      <c r="G26" s="24" t="s">
        <v>15656</v>
      </c>
      <c r="H26" s="24" t="s">
        <v>15686</v>
      </c>
    </row>
    <row r="27" spans="1:8" ht="25.5">
      <c r="A27" s="24" t="s">
        <v>5613</v>
      </c>
      <c r="B27" s="24" t="s">
        <v>15687</v>
      </c>
      <c r="C27" s="24" t="s">
        <v>361</v>
      </c>
      <c r="D27" s="24" t="s">
        <v>366</v>
      </c>
      <c r="E27" s="268">
        <v>655</v>
      </c>
      <c r="F27" s="24" t="s">
        <v>15688</v>
      </c>
      <c r="G27" s="24" t="s">
        <v>15656</v>
      </c>
      <c r="H27" s="24" t="s">
        <v>15686</v>
      </c>
    </row>
    <row r="28" spans="1:8" ht="25.5">
      <c r="A28" s="24" t="s">
        <v>5341</v>
      </c>
      <c r="B28" s="24" t="s">
        <v>15689</v>
      </c>
      <c r="C28" s="24" t="s">
        <v>361</v>
      </c>
      <c r="D28" s="24" t="s">
        <v>366</v>
      </c>
      <c r="E28" s="268">
        <v>111</v>
      </c>
      <c r="F28" s="24" t="s">
        <v>15690</v>
      </c>
      <c r="G28" s="24" t="s">
        <v>15691</v>
      </c>
      <c r="H28" s="24" t="s">
        <v>15686</v>
      </c>
    </row>
    <row r="29" spans="1:8" ht="25.5">
      <c r="A29" s="24" t="s">
        <v>5344</v>
      </c>
      <c r="B29" s="24" t="s">
        <v>15692</v>
      </c>
      <c r="C29" s="24" t="s">
        <v>361</v>
      </c>
      <c r="D29" s="24" t="s">
        <v>366</v>
      </c>
      <c r="E29" s="268">
        <v>150</v>
      </c>
      <c r="F29" s="24" t="s">
        <v>15693</v>
      </c>
      <c r="G29" s="24" t="s">
        <v>15694</v>
      </c>
      <c r="H29" s="24" t="s">
        <v>15695</v>
      </c>
    </row>
    <row r="30" spans="1:8" ht="25.5">
      <c r="A30" s="24" t="s">
        <v>5623</v>
      </c>
      <c r="B30" s="24" t="s">
        <v>15696</v>
      </c>
      <c r="C30" s="24" t="s">
        <v>361</v>
      </c>
      <c r="D30" s="24" t="s">
        <v>366</v>
      </c>
      <c r="E30" s="268">
        <v>244</v>
      </c>
      <c r="F30" s="24" t="s">
        <v>15697</v>
      </c>
      <c r="G30" s="24" t="s">
        <v>15698</v>
      </c>
      <c r="H30" s="24" t="s">
        <v>15699</v>
      </c>
    </row>
    <row r="31" spans="1:8" ht="25.5">
      <c r="A31" s="24" t="s">
        <v>2421</v>
      </c>
      <c r="B31" s="24" t="s">
        <v>15700</v>
      </c>
      <c r="C31" s="24" t="s">
        <v>361</v>
      </c>
      <c r="D31" s="24" t="s">
        <v>366</v>
      </c>
      <c r="E31" s="268">
        <v>32.1</v>
      </c>
      <c r="F31" s="24" t="s">
        <v>15701</v>
      </c>
      <c r="G31" s="24" t="s">
        <v>15702</v>
      </c>
      <c r="H31" s="24" t="s">
        <v>15673</v>
      </c>
    </row>
    <row r="32" spans="1:8">
      <c r="A32" s="327"/>
      <c r="B32" s="327" t="s">
        <v>365</v>
      </c>
      <c r="C32" s="327">
        <v>9</v>
      </c>
      <c r="D32" s="327"/>
      <c r="E32" s="458">
        <f>SUM(E23:E31)</f>
        <v>2381.4</v>
      </c>
      <c r="F32" s="327"/>
      <c r="G32" s="327"/>
      <c r="H32" s="327"/>
    </row>
    <row r="33" spans="1:8" ht="38.25">
      <c r="A33" s="24" t="s">
        <v>2149</v>
      </c>
      <c r="B33" s="24" t="s">
        <v>17012</v>
      </c>
      <c r="C33" s="24" t="s">
        <v>361</v>
      </c>
      <c r="D33" s="24" t="s">
        <v>391</v>
      </c>
      <c r="E33" s="268">
        <v>1778</v>
      </c>
      <c r="F33" s="24" t="s">
        <v>15703</v>
      </c>
      <c r="G33" s="24" t="s">
        <v>15704</v>
      </c>
      <c r="H33" s="24" t="s">
        <v>15679</v>
      </c>
    </row>
    <row r="34" spans="1:8">
      <c r="A34" s="327"/>
      <c r="B34" s="327" t="s">
        <v>392</v>
      </c>
      <c r="C34" s="327">
        <v>1</v>
      </c>
      <c r="D34" s="327"/>
      <c r="E34" s="458">
        <f>SUM(E33)</f>
        <v>1778</v>
      </c>
      <c r="F34" s="327"/>
      <c r="G34" s="327"/>
      <c r="H34" s="327"/>
    </row>
    <row r="35" spans="1:8" ht="38.25">
      <c r="A35" s="24" t="s">
        <v>2149</v>
      </c>
      <c r="B35" s="24" t="s">
        <v>15705</v>
      </c>
      <c r="C35" s="24" t="s">
        <v>361</v>
      </c>
      <c r="D35" s="24" t="s">
        <v>369</v>
      </c>
      <c r="E35" s="268">
        <v>206</v>
      </c>
      <c r="F35" s="24" t="s">
        <v>15706</v>
      </c>
      <c r="G35" s="24" t="s">
        <v>15707</v>
      </c>
      <c r="H35" s="24" t="s">
        <v>15708</v>
      </c>
    </row>
    <row r="36" spans="1:8" ht="38.25">
      <c r="A36" s="24" t="s">
        <v>5602</v>
      </c>
      <c r="B36" s="24" t="s">
        <v>15709</v>
      </c>
      <c r="C36" s="24" t="s">
        <v>361</v>
      </c>
      <c r="D36" s="24" t="s">
        <v>369</v>
      </c>
      <c r="E36" s="268">
        <v>250</v>
      </c>
      <c r="F36" s="24" t="s">
        <v>15710</v>
      </c>
      <c r="G36" s="24" t="s">
        <v>15711</v>
      </c>
      <c r="H36" s="24" t="s">
        <v>15708</v>
      </c>
    </row>
    <row r="37" spans="1:8" ht="89.25">
      <c r="A37" s="24" t="s">
        <v>5606</v>
      </c>
      <c r="B37" s="24" t="s">
        <v>15712</v>
      </c>
      <c r="C37" s="24" t="s">
        <v>361</v>
      </c>
      <c r="D37" s="24" t="s">
        <v>369</v>
      </c>
      <c r="E37" s="268">
        <v>410</v>
      </c>
      <c r="F37" s="24" t="s">
        <v>15713</v>
      </c>
      <c r="G37" s="24" t="s">
        <v>15714</v>
      </c>
      <c r="H37" s="24" t="s">
        <v>15708</v>
      </c>
    </row>
    <row r="38" spans="1:8" ht="25.5">
      <c r="A38" s="24"/>
      <c r="B38" s="24" t="s">
        <v>15715</v>
      </c>
      <c r="C38" s="24" t="s">
        <v>361</v>
      </c>
      <c r="D38" s="24" t="s">
        <v>369</v>
      </c>
      <c r="E38" s="268">
        <v>109</v>
      </c>
      <c r="F38" s="24" t="s">
        <v>15716</v>
      </c>
      <c r="G38" s="24" t="s">
        <v>15717</v>
      </c>
      <c r="H38" s="24" t="s">
        <v>15718</v>
      </c>
    </row>
    <row r="39" spans="1:8" ht="25.5">
      <c r="A39" s="24" t="s">
        <v>5613</v>
      </c>
      <c r="B39" s="24" t="s">
        <v>15719</v>
      </c>
      <c r="C39" s="24" t="s">
        <v>361</v>
      </c>
      <c r="D39" s="24" t="s">
        <v>369</v>
      </c>
      <c r="E39" s="268">
        <v>156</v>
      </c>
      <c r="F39" s="24" t="s">
        <v>15720</v>
      </c>
      <c r="G39" s="24" t="s">
        <v>15721</v>
      </c>
      <c r="H39" s="24" t="s">
        <v>15722</v>
      </c>
    </row>
    <row r="40" spans="1:8">
      <c r="A40" s="327"/>
      <c r="B40" s="327" t="s">
        <v>370</v>
      </c>
      <c r="C40" s="327">
        <v>5</v>
      </c>
      <c r="D40" s="327"/>
      <c r="E40" s="458">
        <f>SUM(E35:E39)</f>
        <v>1131</v>
      </c>
      <c r="F40" s="327"/>
      <c r="G40" s="327"/>
      <c r="H40" s="327"/>
    </row>
    <row r="41" spans="1:8" ht="25.5">
      <c r="A41" s="326"/>
      <c r="B41" s="326" t="s">
        <v>464</v>
      </c>
      <c r="C41" s="326">
        <f>C40+C34+C32+C22</f>
        <v>25</v>
      </c>
      <c r="D41" s="326"/>
      <c r="E41" s="456">
        <f>E40+E34+E32+E22</f>
        <v>9660.7999999999993</v>
      </c>
      <c r="F41" s="326"/>
      <c r="G41" s="326"/>
      <c r="H41" s="326"/>
    </row>
    <row r="42" spans="1:8" ht="38.25">
      <c r="A42" s="24" t="s">
        <v>2149</v>
      </c>
      <c r="B42" s="24" t="s">
        <v>17013</v>
      </c>
      <c r="C42" s="24" t="s">
        <v>373</v>
      </c>
      <c r="D42" s="24" t="s">
        <v>380</v>
      </c>
      <c r="E42" s="268">
        <v>60</v>
      </c>
      <c r="F42" s="24" t="s">
        <v>15723</v>
      </c>
      <c r="G42" s="24" t="s">
        <v>15724</v>
      </c>
      <c r="H42" s="24" t="s">
        <v>15725</v>
      </c>
    </row>
    <row r="43" spans="1:8" ht="51">
      <c r="A43" s="24" t="s">
        <v>5602</v>
      </c>
      <c r="B43" s="24" t="s">
        <v>17014</v>
      </c>
      <c r="C43" s="24" t="s">
        <v>373</v>
      </c>
      <c r="D43" s="24" t="s">
        <v>380</v>
      </c>
      <c r="E43" s="268">
        <v>80</v>
      </c>
      <c r="F43" s="24" t="s">
        <v>15726</v>
      </c>
      <c r="G43" s="24" t="s">
        <v>15727</v>
      </c>
      <c r="H43" s="24" t="s">
        <v>15725</v>
      </c>
    </row>
    <row r="44" spans="1:8" ht="38.25">
      <c r="A44" s="24" t="s">
        <v>5606</v>
      </c>
      <c r="B44" s="24" t="s">
        <v>17015</v>
      </c>
      <c r="C44" s="24" t="s">
        <v>373</v>
      </c>
      <c r="D44" s="24" t="s">
        <v>380</v>
      </c>
      <c r="E44" s="268">
        <v>10</v>
      </c>
      <c r="F44" s="24" t="s">
        <v>15728</v>
      </c>
      <c r="G44" s="24" t="s">
        <v>15729</v>
      </c>
      <c r="H44" s="24" t="s">
        <v>15730</v>
      </c>
    </row>
    <row r="45" spans="1:8">
      <c r="A45" s="327"/>
      <c r="B45" s="327" t="s">
        <v>381</v>
      </c>
      <c r="C45" s="327">
        <v>3</v>
      </c>
      <c r="D45" s="327"/>
      <c r="E45" s="458">
        <f>SUM(E42:E44)</f>
        <v>150</v>
      </c>
      <c r="F45" s="327"/>
      <c r="G45" s="327"/>
      <c r="H45" s="327"/>
    </row>
    <row r="46" spans="1:8" ht="38.25">
      <c r="A46" s="24" t="s">
        <v>2149</v>
      </c>
      <c r="B46" s="24" t="s">
        <v>17016</v>
      </c>
      <c r="C46" s="24" t="s">
        <v>373</v>
      </c>
      <c r="D46" s="24" t="s">
        <v>376</v>
      </c>
      <c r="E46" s="268">
        <v>15</v>
      </c>
      <c r="F46" s="24" t="s">
        <v>15731</v>
      </c>
      <c r="G46" s="24" t="s">
        <v>15732</v>
      </c>
      <c r="H46" s="24" t="s">
        <v>15730</v>
      </c>
    </row>
    <row r="47" spans="1:8">
      <c r="A47" s="327"/>
      <c r="B47" s="327" t="s">
        <v>377</v>
      </c>
      <c r="C47" s="327">
        <v>1</v>
      </c>
      <c r="D47" s="327"/>
      <c r="E47" s="458">
        <f>SUM(E46)</f>
        <v>15</v>
      </c>
      <c r="F47" s="327"/>
      <c r="G47" s="327"/>
      <c r="H47" s="327"/>
    </row>
    <row r="48" spans="1:8" ht="25.5">
      <c r="A48" s="24" t="s">
        <v>2149</v>
      </c>
      <c r="B48" s="24" t="s">
        <v>15733</v>
      </c>
      <c r="C48" s="24" t="s">
        <v>373</v>
      </c>
      <c r="D48" s="24" t="s">
        <v>378</v>
      </c>
      <c r="E48" s="268">
        <v>8.1999999999999993</v>
      </c>
      <c r="F48" s="24" t="s">
        <v>15734</v>
      </c>
      <c r="G48" s="24" t="s">
        <v>15717</v>
      </c>
      <c r="H48" s="24" t="s">
        <v>15735</v>
      </c>
    </row>
    <row r="49" spans="1:8">
      <c r="A49" s="327"/>
      <c r="B49" s="327" t="s">
        <v>379</v>
      </c>
      <c r="C49" s="327">
        <v>1</v>
      </c>
      <c r="D49" s="327"/>
      <c r="E49" s="458">
        <f>SUM(E48)</f>
        <v>8.1999999999999993</v>
      </c>
      <c r="F49" s="327"/>
      <c r="G49" s="327"/>
      <c r="H49" s="327"/>
    </row>
    <row r="50" spans="1:8" ht="25.5">
      <c r="A50" s="326"/>
      <c r="B50" s="326" t="s">
        <v>22563</v>
      </c>
      <c r="C50" s="326">
        <f>C49+C47+C45</f>
        <v>5</v>
      </c>
      <c r="D50" s="326"/>
      <c r="E50" s="456">
        <f>E49+E47+E45</f>
        <v>173.2</v>
      </c>
      <c r="F50" s="326"/>
      <c r="G50" s="326"/>
      <c r="H50" s="326"/>
    </row>
    <row r="51" spans="1:8" ht="38.25">
      <c r="A51" s="24" t="s">
        <v>2149</v>
      </c>
      <c r="B51" s="24" t="s">
        <v>15736</v>
      </c>
      <c r="C51" s="24" t="s">
        <v>12906</v>
      </c>
      <c r="D51" s="24"/>
      <c r="E51" s="268">
        <v>17.5</v>
      </c>
      <c r="F51" s="24" t="s">
        <v>15737</v>
      </c>
      <c r="G51" s="24" t="s">
        <v>15738</v>
      </c>
      <c r="H51" s="24" t="s">
        <v>15739</v>
      </c>
    </row>
    <row r="52" spans="1:8" ht="25.5">
      <c r="A52" s="326"/>
      <c r="B52" s="326" t="s">
        <v>1251</v>
      </c>
      <c r="C52" s="326">
        <v>1</v>
      </c>
      <c r="D52" s="326"/>
      <c r="E52" s="456">
        <f>SUM(E51)</f>
        <v>17.5</v>
      </c>
      <c r="F52" s="326"/>
      <c r="G52" s="326"/>
      <c r="H52" s="326"/>
    </row>
    <row r="53" spans="1:8" ht="25.5">
      <c r="A53" s="24" t="s">
        <v>2149</v>
      </c>
      <c r="B53" s="24" t="s">
        <v>15740</v>
      </c>
      <c r="C53" s="24" t="s">
        <v>7866</v>
      </c>
      <c r="D53" s="6"/>
      <c r="E53" s="268">
        <v>44.4</v>
      </c>
      <c r="F53" s="24" t="s">
        <v>15741</v>
      </c>
      <c r="G53" s="24" t="s">
        <v>15742</v>
      </c>
      <c r="H53" s="24" t="s">
        <v>15743</v>
      </c>
    </row>
    <row r="54" spans="1:8" ht="38.25">
      <c r="A54" s="24" t="s">
        <v>5602</v>
      </c>
      <c r="B54" s="24" t="s">
        <v>15744</v>
      </c>
      <c r="C54" s="24" t="s">
        <v>7866</v>
      </c>
      <c r="D54" s="6"/>
      <c r="E54" s="268">
        <v>17.2</v>
      </c>
      <c r="F54" s="24" t="s">
        <v>15745</v>
      </c>
      <c r="G54" s="24" t="s">
        <v>15746</v>
      </c>
      <c r="H54" s="24" t="s">
        <v>15743</v>
      </c>
    </row>
    <row r="55" spans="1:8" ht="25.5">
      <c r="A55" s="24" t="s">
        <v>5606</v>
      </c>
      <c r="B55" s="24" t="s">
        <v>147</v>
      </c>
      <c r="C55" s="24" t="s">
        <v>7866</v>
      </c>
      <c r="D55" s="6"/>
      <c r="E55" s="268">
        <v>15</v>
      </c>
      <c r="F55" s="24" t="s">
        <v>569</v>
      </c>
      <c r="G55" s="24" t="s">
        <v>15747</v>
      </c>
      <c r="H55" s="24" t="s">
        <v>15743</v>
      </c>
    </row>
    <row r="56" spans="1:8" ht="51">
      <c r="A56" s="24">
        <v>4</v>
      </c>
      <c r="B56" s="24" t="s">
        <v>15748</v>
      </c>
      <c r="C56" s="24" t="s">
        <v>7866</v>
      </c>
      <c r="D56" s="6"/>
      <c r="E56" s="268">
        <v>21</v>
      </c>
      <c r="F56" s="24" t="s">
        <v>15749</v>
      </c>
      <c r="G56" s="24" t="s">
        <v>15750</v>
      </c>
      <c r="H56" s="24" t="s">
        <v>15743</v>
      </c>
    </row>
    <row r="57" spans="1:8" ht="38.25">
      <c r="A57" s="24" t="s">
        <v>5613</v>
      </c>
      <c r="B57" s="24" t="s">
        <v>15751</v>
      </c>
      <c r="C57" s="24" t="s">
        <v>7866</v>
      </c>
      <c r="D57" s="6"/>
      <c r="E57" s="268">
        <v>14.4</v>
      </c>
      <c r="F57" s="24" t="s">
        <v>15752</v>
      </c>
      <c r="G57" s="24" t="s">
        <v>15753</v>
      </c>
      <c r="H57" s="24" t="s">
        <v>15743</v>
      </c>
    </row>
    <row r="58" spans="1:8" ht="25.5">
      <c r="A58" s="24" t="s">
        <v>5341</v>
      </c>
      <c r="B58" s="24" t="s">
        <v>15754</v>
      </c>
      <c r="C58" s="24" t="s">
        <v>7866</v>
      </c>
      <c r="D58" s="6"/>
      <c r="E58" s="268">
        <v>37</v>
      </c>
      <c r="F58" s="24" t="s">
        <v>15755</v>
      </c>
      <c r="G58" s="24" t="s">
        <v>15756</v>
      </c>
      <c r="H58" s="24" t="s">
        <v>15743</v>
      </c>
    </row>
    <row r="59" spans="1:8" ht="38.25">
      <c r="A59" s="24" t="s">
        <v>5344</v>
      </c>
      <c r="B59" s="24" t="s">
        <v>15757</v>
      </c>
      <c r="C59" s="24" t="s">
        <v>7866</v>
      </c>
      <c r="D59" s="6"/>
      <c r="E59" s="268">
        <v>10.1</v>
      </c>
      <c r="F59" s="24" t="s">
        <v>15741</v>
      </c>
      <c r="G59" s="24" t="s">
        <v>15758</v>
      </c>
      <c r="H59" s="24" t="s">
        <v>15743</v>
      </c>
    </row>
    <row r="60" spans="1:8" ht="51">
      <c r="A60" s="24" t="s">
        <v>5623</v>
      </c>
      <c r="B60" s="24" t="s">
        <v>15759</v>
      </c>
      <c r="C60" s="24" t="s">
        <v>7866</v>
      </c>
      <c r="D60" s="6"/>
      <c r="E60" s="268">
        <v>16.600000000000001</v>
      </c>
      <c r="F60" s="24" t="s">
        <v>15760</v>
      </c>
      <c r="G60" s="24" t="s">
        <v>15761</v>
      </c>
      <c r="H60" s="24" t="s">
        <v>15743</v>
      </c>
    </row>
    <row r="61" spans="1:8" ht="25.5">
      <c r="A61" s="24" t="s">
        <v>2421</v>
      </c>
      <c r="B61" s="24" t="s">
        <v>17017</v>
      </c>
      <c r="C61" s="24" t="s">
        <v>7866</v>
      </c>
      <c r="D61" s="6"/>
      <c r="E61" s="268">
        <v>22</v>
      </c>
      <c r="F61" s="24" t="s">
        <v>15762</v>
      </c>
      <c r="G61" s="24" t="s">
        <v>15763</v>
      </c>
      <c r="H61" s="24" t="s">
        <v>15764</v>
      </c>
    </row>
    <row r="62" spans="1:8" ht="25.5">
      <c r="A62" s="326"/>
      <c r="B62" s="326" t="s">
        <v>2130</v>
      </c>
      <c r="C62" s="326">
        <v>9</v>
      </c>
      <c r="D62" s="326"/>
      <c r="E62" s="456">
        <f>SUM(E53:E61)</f>
        <v>197.7</v>
      </c>
      <c r="F62" s="326"/>
      <c r="G62" s="326"/>
      <c r="H62" s="326"/>
    </row>
    <row r="63" spans="1:8" ht="25.5">
      <c r="A63" s="329"/>
      <c r="B63" s="329" t="s">
        <v>388</v>
      </c>
      <c r="C63" s="329">
        <f>C62+C52+C50+C41+C11</f>
        <v>42</v>
      </c>
      <c r="D63" s="329"/>
      <c r="E63" s="460">
        <f>E62+E52+E50+E41+E11</f>
        <v>277363.90000000002</v>
      </c>
      <c r="F63" s="329"/>
      <c r="G63" s="329"/>
      <c r="H63" s="329"/>
    </row>
    <row r="64" spans="1:8">
      <c r="A64" s="480" t="s">
        <v>15765</v>
      </c>
      <c r="B64" s="481"/>
      <c r="C64" s="481"/>
      <c r="D64" s="481"/>
      <c r="E64" s="481"/>
      <c r="F64" s="481"/>
      <c r="G64" s="481"/>
      <c r="H64" s="482"/>
    </row>
    <row r="65" spans="1:8" ht="38.25">
      <c r="A65" s="24" t="s">
        <v>2149</v>
      </c>
      <c r="B65" s="24" t="s">
        <v>17018</v>
      </c>
      <c r="C65" s="24" t="s">
        <v>361</v>
      </c>
      <c r="D65" s="24" t="s">
        <v>362</v>
      </c>
      <c r="E65" s="268">
        <v>81</v>
      </c>
      <c r="F65" s="24" t="s">
        <v>15766</v>
      </c>
      <c r="G65" s="24" t="s">
        <v>15704</v>
      </c>
      <c r="H65" s="24" t="s">
        <v>15767</v>
      </c>
    </row>
    <row r="66" spans="1:8" ht="38.25">
      <c r="A66" s="24" t="s">
        <v>5602</v>
      </c>
      <c r="B66" s="24" t="s">
        <v>17019</v>
      </c>
      <c r="C66" s="24" t="s">
        <v>361</v>
      </c>
      <c r="D66" s="24" t="s">
        <v>362</v>
      </c>
      <c r="E66" s="268">
        <v>6.8</v>
      </c>
      <c r="F66" s="24" t="s">
        <v>15768</v>
      </c>
      <c r="G66" s="24" t="s">
        <v>15769</v>
      </c>
      <c r="H66" s="24" t="s">
        <v>15770</v>
      </c>
    </row>
    <row r="67" spans="1:8" ht="38.25">
      <c r="A67" s="24" t="s">
        <v>5606</v>
      </c>
      <c r="B67" s="24" t="s">
        <v>15771</v>
      </c>
      <c r="C67" s="24" t="s">
        <v>361</v>
      </c>
      <c r="D67" s="24" t="s">
        <v>362</v>
      </c>
      <c r="E67" s="268">
        <v>35</v>
      </c>
      <c r="F67" s="24" t="s">
        <v>15772</v>
      </c>
      <c r="G67" s="24" t="s">
        <v>15773</v>
      </c>
      <c r="H67" s="24" t="s">
        <v>15774</v>
      </c>
    </row>
    <row r="68" spans="1:8" ht="38.25">
      <c r="A68" s="24" t="s">
        <v>2682</v>
      </c>
      <c r="B68" s="24" t="s">
        <v>15775</v>
      </c>
      <c r="C68" s="24" t="s">
        <v>361</v>
      </c>
      <c r="D68" s="24" t="s">
        <v>362</v>
      </c>
      <c r="E68" s="268">
        <v>693</v>
      </c>
      <c r="F68" s="24" t="s">
        <v>15776</v>
      </c>
      <c r="G68" s="24" t="s">
        <v>15777</v>
      </c>
      <c r="H68" s="24" t="s">
        <v>15778</v>
      </c>
    </row>
    <row r="69" spans="1:8" ht="38.25">
      <c r="A69" s="24" t="s">
        <v>5613</v>
      </c>
      <c r="B69" s="24" t="s">
        <v>6925</v>
      </c>
      <c r="C69" s="24" t="s">
        <v>361</v>
      </c>
      <c r="D69" s="24" t="s">
        <v>362</v>
      </c>
      <c r="E69" s="268">
        <v>480</v>
      </c>
      <c r="F69" s="24" t="s">
        <v>15779</v>
      </c>
      <c r="G69" s="24" t="s">
        <v>15780</v>
      </c>
      <c r="H69" s="24" t="s">
        <v>15778</v>
      </c>
    </row>
    <row r="70" spans="1:8" ht="63.75">
      <c r="A70" s="24" t="s">
        <v>5341</v>
      </c>
      <c r="B70" s="24" t="s">
        <v>15781</v>
      </c>
      <c r="C70" s="24" t="s">
        <v>361</v>
      </c>
      <c r="D70" s="24" t="s">
        <v>362</v>
      </c>
      <c r="E70" s="268">
        <v>1832</v>
      </c>
      <c r="F70" s="24" t="s">
        <v>15782</v>
      </c>
      <c r="G70" s="24" t="s">
        <v>15780</v>
      </c>
      <c r="H70" s="24" t="s">
        <v>15783</v>
      </c>
    </row>
    <row r="71" spans="1:8" ht="38.25">
      <c r="A71" s="24" t="s">
        <v>5344</v>
      </c>
      <c r="B71" s="24" t="s">
        <v>15784</v>
      </c>
      <c r="C71" s="24" t="s">
        <v>361</v>
      </c>
      <c r="D71" s="24" t="s">
        <v>362</v>
      </c>
      <c r="E71" s="268">
        <v>82</v>
      </c>
      <c r="F71" s="24" t="s">
        <v>15785</v>
      </c>
      <c r="G71" s="24" t="s">
        <v>15786</v>
      </c>
      <c r="H71" s="24" t="s">
        <v>15774</v>
      </c>
    </row>
    <row r="72" spans="1:8" ht="25.5">
      <c r="A72" s="24" t="s">
        <v>5623</v>
      </c>
      <c r="B72" s="24" t="s">
        <v>15787</v>
      </c>
      <c r="C72" s="24" t="s">
        <v>361</v>
      </c>
      <c r="D72" s="24" t="s">
        <v>362</v>
      </c>
      <c r="E72" s="268">
        <v>240</v>
      </c>
      <c r="F72" s="24" t="s">
        <v>15788</v>
      </c>
      <c r="G72" s="24" t="s">
        <v>15789</v>
      </c>
      <c r="H72" s="24" t="s">
        <v>15790</v>
      </c>
    </row>
    <row r="73" spans="1:8" ht="25.5">
      <c r="A73" s="24" t="s">
        <v>2421</v>
      </c>
      <c r="B73" s="24" t="s">
        <v>15791</v>
      </c>
      <c r="C73" s="24" t="s">
        <v>361</v>
      </c>
      <c r="D73" s="24" t="s">
        <v>362</v>
      </c>
      <c r="E73" s="268">
        <v>100</v>
      </c>
      <c r="F73" s="24" t="s">
        <v>15792</v>
      </c>
      <c r="G73" s="24" t="s">
        <v>15793</v>
      </c>
      <c r="H73" s="24" t="s">
        <v>15794</v>
      </c>
    </row>
    <row r="74" spans="1:8" ht="25.5">
      <c r="A74" s="24" t="s">
        <v>2423</v>
      </c>
      <c r="B74" s="24" t="s">
        <v>15795</v>
      </c>
      <c r="C74" s="24" t="s">
        <v>361</v>
      </c>
      <c r="D74" s="24" t="s">
        <v>362</v>
      </c>
      <c r="E74" s="268">
        <v>3.6</v>
      </c>
      <c r="F74" s="24" t="s">
        <v>15796</v>
      </c>
      <c r="G74" s="24" t="s">
        <v>15797</v>
      </c>
      <c r="H74" s="24" t="s">
        <v>15794</v>
      </c>
    </row>
    <row r="75" spans="1:8" ht="25.5">
      <c r="A75" s="24" t="s">
        <v>2425</v>
      </c>
      <c r="B75" s="24" t="s">
        <v>15798</v>
      </c>
      <c r="C75" s="24" t="s">
        <v>361</v>
      </c>
      <c r="D75" s="24" t="s">
        <v>362</v>
      </c>
      <c r="E75" s="268">
        <v>55</v>
      </c>
      <c r="F75" s="24" t="s">
        <v>15799</v>
      </c>
      <c r="G75" s="24" t="s">
        <v>15800</v>
      </c>
      <c r="H75" s="24" t="s">
        <v>15801</v>
      </c>
    </row>
    <row r="76" spans="1:8" ht="38.25">
      <c r="A76" s="24" t="s">
        <v>2428</v>
      </c>
      <c r="B76" s="24" t="s">
        <v>15802</v>
      </c>
      <c r="C76" s="24" t="s">
        <v>361</v>
      </c>
      <c r="D76" s="24" t="s">
        <v>362</v>
      </c>
      <c r="E76" s="268">
        <v>82</v>
      </c>
      <c r="F76" s="24" t="s">
        <v>15803</v>
      </c>
      <c r="G76" s="24" t="s">
        <v>15804</v>
      </c>
      <c r="H76" s="24" t="s">
        <v>15794</v>
      </c>
    </row>
    <row r="77" spans="1:8" ht="25.5">
      <c r="A77" s="24" t="s">
        <v>5856</v>
      </c>
      <c r="B77" s="24" t="s">
        <v>15805</v>
      </c>
      <c r="C77" s="24" t="s">
        <v>361</v>
      </c>
      <c r="D77" s="24" t="s">
        <v>362</v>
      </c>
      <c r="E77" s="268">
        <v>275.8</v>
      </c>
      <c r="F77" s="24" t="s">
        <v>15806</v>
      </c>
      <c r="G77" s="24" t="s">
        <v>15807</v>
      </c>
      <c r="H77" s="24" t="s">
        <v>15801</v>
      </c>
    </row>
    <row r="78" spans="1:8" ht="25.5">
      <c r="A78" s="24" t="s">
        <v>5890</v>
      </c>
      <c r="B78" s="24" t="s">
        <v>15808</v>
      </c>
      <c r="C78" s="24" t="s">
        <v>361</v>
      </c>
      <c r="D78" s="24" t="s">
        <v>362</v>
      </c>
      <c r="E78" s="268">
        <v>195.7</v>
      </c>
      <c r="F78" s="24" t="s">
        <v>15809</v>
      </c>
      <c r="G78" s="24" t="s">
        <v>15810</v>
      </c>
      <c r="H78" s="24" t="s">
        <v>15811</v>
      </c>
    </row>
    <row r="79" spans="1:8" ht="25.5">
      <c r="A79" s="24" t="s">
        <v>5895</v>
      </c>
      <c r="B79" s="24" t="s">
        <v>15812</v>
      </c>
      <c r="C79" s="24" t="s">
        <v>361</v>
      </c>
      <c r="D79" s="24" t="s">
        <v>362</v>
      </c>
      <c r="E79" s="268">
        <v>115.2</v>
      </c>
      <c r="F79" s="24" t="s">
        <v>15813</v>
      </c>
      <c r="G79" s="24" t="s">
        <v>15814</v>
      </c>
      <c r="H79" s="24" t="s">
        <v>15811</v>
      </c>
    </row>
    <row r="80" spans="1:8" ht="38.25">
      <c r="A80" s="24" t="s">
        <v>5898</v>
      </c>
      <c r="B80" s="24" t="s">
        <v>17020</v>
      </c>
      <c r="C80" s="24" t="s">
        <v>361</v>
      </c>
      <c r="D80" s="24" t="s">
        <v>362</v>
      </c>
      <c r="E80" s="268">
        <v>2715</v>
      </c>
      <c r="F80" s="24" t="s">
        <v>15815</v>
      </c>
      <c r="G80" s="24" t="s">
        <v>15816</v>
      </c>
      <c r="H80" s="24" t="s">
        <v>15817</v>
      </c>
    </row>
    <row r="81" spans="1:8" ht="38.25">
      <c r="A81" s="24" t="s">
        <v>5902</v>
      </c>
      <c r="B81" s="24" t="s">
        <v>15818</v>
      </c>
      <c r="C81" s="24" t="s">
        <v>361</v>
      </c>
      <c r="D81" s="24" t="s">
        <v>362</v>
      </c>
      <c r="E81" s="268">
        <v>42.9</v>
      </c>
      <c r="F81" s="24" t="s">
        <v>15819</v>
      </c>
      <c r="G81" s="24" t="s">
        <v>15820</v>
      </c>
      <c r="H81" s="24" t="s">
        <v>15821</v>
      </c>
    </row>
    <row r="82" spans="1:8" ht="38.25">
      <c r="A82" s="24" t="s">
        <v>5906</v>
      </c>
      <c r="B82" s="24" t="s">
        <v>15822</v>
      </c>
      <c r="C82" s="24" t="s">
        <v>361</v>
      </c>
      <c r="D82" s="24" t="s">
        <v>362</v>
      </c>
      <c r="E82" s="268">
        <v>278.8</v>
      </c>
      <c r="F82" s="24" t="s">
        <v>15823</v>
      </c>
      <c r="G82" s="24" t="s">
        <v>15824</v>
      </c>
      <c r="H82" s="24" t="s">
        <v>15825</v>
      </c>
    </row>
    <row r="83" spans="1:8">
      <c r="A83" s="326"/>
      <c r="B83" s="326" t="s">
        <v>363</v>
      </c>
      <c r="C83" s="326">
        <v>18</v>
      </c>
      <c r="D83" s="326"/>
      <c r="E83" s="456">
        <f>SUM(E65:E82)</f>
        <v>7313.8</v>
      </c>
      <c r="F83" s="326"/>
      <c r="G83" s="326"/>
      <c r="H83" s="326"/>
    </row>
    <row r="84" spans="1:8" ht="38.25">
      <c r="A84" s="24" t="s">
        <v>2149</v>
      </c>
      <c r="B84" s="24" t="s">
        <v>842</v>
      </c>
      <c r="C84" s="24" t="s">
        <v>361</v>
      </c>
      <c r="D84" s="24" t="s">
        <v>366</v>
      </c>
      <c r="E84" s="268">
        <v>5.3</v>
      </c>
      <c r="F84" s="24" t="s">
        <v>15826</v>
      </c>
      <c r="G84" s="24" t="s">
        <v>15827</v>
      </c>
      <c r="H84" s="24" t="s">
        <v>15770</v>
      </c>
    </row>
    <row r="85" spans="1:8" ht="38.25">
      <c r="A85" s="24" t="s">
        <v>5602</v>
      </c>
      <c r="B85" s="24" t="s">
        <v>17021</v>
      </c>
      <c r="C85" s="24" t="s">
        <v>361</v>
      </c>
      <c r="D85" s="24" t="s">
        <v>366</v>
      </c>
      <c r="E85" s="268">
        <v>26.3</v>
      </c>
      <c r="F85" s="24" t="s">
        <v>15828</v>
      </c>
      <c r="G85" s="24" t="s">
        <v>15816</v>
      </c>
      <c r="H85" s="24" t="s">
        <v>15770</v>
      </c>
    </row>
    <row r="86" spans="1:8" ht="38.25">
      <c r="A86" s="24" t="s">
        <v>5606</v>
      </c>
      <c r="B86" s="24" t="s">
        <v>17022</v>
      </c>
      <c r="C86" s="24" t="s">
        <v>361</v>
      </c>
      <c r="D86" s="24" t="s">
        <v>366</v>
      </c>
      <c r="E86" s="268">
        <v>4.5</v>
      </c>
      <c r="F86" s="24" t="s">
        <v>15829</v>
      </c>
      <c r="G86" s="24" t="s">
        <v>15830</v>
      </c>
      <c r="H86" s="24" t="s">
        <v>15831</v>
      </c>
    </row>
    <row r="87" spans="1:8" ht="25.5">
      <c r="A87" s="24" t="s">
        <v>2682</v>
      </c>
      <c r="B87" s="24" t="s">
        <v>17023</v>
      </c>
      <c r="C87" s="24" t="s">
        <v>361</v>
      </c>
      <c r="D87" s="24" t="s">
        <v>366</v>
      </c>
      <c r="E87" s="268">
        <v>47</v>
      </c>
      <c r="F87" s="24" t="s">
        <v>15832</v>
      </c>
      <c r="G87" s="24" t="s">
        <v>15833</v>
      </c>
      <c r="H87" s="24" t="s">
        <v>15834</v>
      </c>
    </row>
    <row r="88" spans="1:8" ht="38.25">
      <c r="A88" s="24" t="s">
        <v>5613</v>
      </c>
      <c r="B88" s="24" t="s">
        <v>17024</v>
      </c>
      <c r="C88" s="24" t="s">
        <v>361</v>
      </c>
      <c r="D88" s="24" t="s">
        <v>366</v>
      </c>
      <c r="E88" s="268">
        <v>84</v>
      </c>
      <c r="F88" s="24" t="s">
        <v>15835</v>
      </c>
      <c r="G88" s="24" t="s">
        <v>15836</v>
      </c>
      <c r="H88" s="24" t="s">
        <v>15837</v>
      </c>
    </row>
    <row r="89" spans="1:8" ht="38.25">
      <c r="A89" s="24" t="s">
        <v>5341</v>
      </c>
      <c r="B89" s="24" t="s">
        <v>17025</v>
      </c>
      <c r="C89" s="24" t="s">
        <v>361</v>
      </c>
      <c r="D89" s="24" t="s">
        <v>366</v>
      </c>
      <c r="E89" s="268">
        <v>21</v>
      </c>
      <c r="F89" s="24" t="s">
        <v>15838</v>
      </c>
      <c r="G89" s="24" t="s">
        <v>15839</v>
      </c>
      <c r="H89" s="24" t="s">
        <v>15837</v>
      </c>
    </row>
    <row r="90" spans="1:8" ht="25.5">
      <c r="A90" s="24" t="s">
        <v>5344</v>
      </c>
      <c r="B90" s="24" t="s">
        <v>17026</v>
      </c>
      <c r="C90" s="24" t="s">
        <v>361</v>
      </c>
      <c r="D90" s="24" t="s">
        <v>366</v>
      </c>
      <c r="E90" s="268">
        <v>12</v>
      </c>
      <c r="F90" s="24" t="s">
        <v>15840</v>
      </c>
      <c r="G90" s="24" t="s">
        <v>15841</v>
      </c>
      <c r="H90" s="24" t="s">
        <v>15837</v>
      </c>
    </row>
    <row r="91" spans="1:8" ht="25.5">
      <c r="A91" s="24" t="s">
        <v>5623</v>
      </c>
      <c r="B91" s="24" t="s">
        <v>17027</v>
      </c>
      <c r="C91" s="24" t="s">
        <v>361</v>
      </c>
      <c r="D91" s="24" t="s">
        <v>366</v>
      </c>
      <c r="E91" s="268">
        <v>3.5</v>
      </c>
      <c r="F91" s="24" t="s">
        <v>15842</v>
      </c>
      <c r="G91" s="24" t="s">
        <v>15843</v>
      </c>
      <c r="H91" s="24" t="s">
        <v>15837</v>
      </c>
    </row>
    <row r="92" spans="1:8" ht="25.5">
      <c r="A92" s="24" t="s">
        <v>2421</v>
      </c>
      <c r="B92" s="24" t="s">
        <v>17028</v>
      </c>
      <c r="C92" s="24" t="s">
        <v>361</v>
      </c>
      <c r="D92" s="24" t="s">
        <v>366</v>
      </c>
      <c r="E92" s="268">
        <v>283</v>
      </c>
      <c r="F92" s="24" t="s">
        <v>15844</v>
      </c>
      <c r="G92" s="24" t="s">
        <v>15816</v>
      </c>
      <c r="H92" s="24" t="s">
        <v>15845</v>
      </c>
    </row>
    <row r="93" spans="1:8" ht="25.5">
      <c r="A93" s="24" t="s">
        <v>2423</v>
      </c>
      <c r="B93" s="24" t="s">
        <v>17029</v>
      </c>
      <c r="C93" s="24" t="s">
        <v>361</v>
      </c>
      <c r="D93" s="24" t="s">
        <v>15846</v>
      </c>
      <c r="E93" s="268">
        <v>160</v>
      </c>
      <c r="F93" s="24" t="s">
        <v>15847</v>
      </c>
      <c r="G93" s="24" t="s">
        <v>15816</v>
      </c>
      <c r="H93" s="24" t="s">
        <v>15845</v>
      </c>
    </row>
    <row r="94" spans="1:8" ht="51">
      <c r="A94" s="24" t="s">
        <v>2425</v>
      </c>
      <c r="B94" s="24" t="s">
        <v>17030</v>
      </c>
      <c r="C94" s="24" t="s">
        <v>361</v>
      </c>
      <c r="D94" s="24" t="s">
        <v>366</v>
      </c>
      <c r="E94" s="268">
        <v>1167</v>
      </c>
      <c r="F94" s="24" t="s">
        <v>15848</v>
      </c>
      <c r="G94" s="24" t="s">
        <v>15849</v>
      </c>
      <c r="H94" s="24" t="s">
        <v>15850</v>
      </c>
    </row>
    <row r="95" spans="1:8" ht="25.5">
      <c r="A95" s="24" t="s">
        <v>2428</v>
      </c>
      <c r="B95" s="24" t="s">
        <v>17031</v>
      </c>
      <c r="C95" s="24" t="s">
        <v>361</v>
      </c>
      <c r="D95" s="24" t="s">
        <v>366</v>
      </c>
      <c r="E95" s="268">
        <v>215</v>
      </c>
      <c r="F95" s="24" t="s">
        <v>15851</v>
      </c>
      <c r="G95" s="24" t="s">
        <v>15816</v>
      </c>
      <c r="H95" s="24" t="s">
        <v>15845</v>
      </c>
    </row>
    <row r="96" spans="1:8" ht="25.5">
      <c r="A96" s="24" t="s">
        <v>5856</v>
      </c>
      <c r="B96" s="24" t="s">
        <v>15852</v>
      </c>
      <c r="C96" s="24" t="s">
        <v>361</v>
      </c>
      <c r="D96" s="24" t="s">
        <v>366</v>
      </c>
      <c r="E96" s="268">
        <v>46.8</v>
      </c>
      <c r="F96" s="24" t="s">
        <v>15853</v>
      </c>
      <c r="G96" s="24" t="s">
        <v>15854</v>
      </c>
      <c r="H96" s="24" t="s">
        <v>15855</v>
      </c>
    </row>
    <row r="97" spans="1:8" ht="25.5">
      <c r="A97" s="24" t="s">
        <v>5890</v>
      </c>
      <c r="B97" s="24" t="s">
        <v>15856</v>
      </c>
      <c r="C97" s="24" t="s">
        <v>361</v>
      </c>
      <c r="D97" s="24" t="s">
        <v>366</v>
      </c>
      <c r="E97" s="268">
        <v>48</v>
      </c>
      <c r="F97" s="24" t="s">
        <v>15857</v>
      </c>
      <c r="G97" s="24" t="s">
        <v>15858</v>
      </c>
      <c r="H97" s="24" t="s">
        <v>15801</v>
      </c>
    </row>
    <row r="98" spans="1:8" ht="25.5">
      <c r="A98" s="24" t="s">
        <v>5895</v>
      </c>
      <c r="B98" s="24" t="s">
        <v>15859</v>
      </c>
      <c r="C98" s="24" t="s">
        <v>361</v>
      </c>
      <c r="D98" s="24" t="s">
        <v>366</v>
      </c>
      <c r="E98" s="268">
        <v>23.2</v>
      </c>
      <c r="F98" s="24" t="s">
        <v>15860</v>
      </c>
      <c r="G98" s="24" t="s">
        <v>15861</v>
      </c>
      <c r="H98" s="24" t="s">
        <v>15794</v>
      </c>
    </row>
    <row r="99" spans="1:8" ht="25.5">
      <c r="A99" s="24" t="s">
        <v>5898</v>
      </c>
      <c r="B99" s="24" t="s">
        <v>15862</v>
      </c>
      <c r="C99" s="24" t="s">
        <v>361</v>
      </c>
      <c r="D99" s="24" t="s">
        <v>366</v>
      </c>
      <c r="E99" s="268">
        <v>144</v>
      </c>
      <c r="F99" s="24" t="s">
        <v>15863</v>
      </c>
      <c r="G99" s="24" t="s">
        <v>15864</v>
      </c>
      <c r="H99" s="24" t="s">
        <v>15865</v>
      </c>
    </row>
    <row r="100" spans="1:8" ht="38.25">
      <c r="A100" s="24" t="s">
        <v>5902</v>
      </c>
      <c r="B100" s="24" t="s">
        <v>15866</v>
      </c>
      <c r="C100" s="24" t="s">
        <v>361</v>
      </c>
      <c r="D100" s="24" t="s">
        <v>366</v>
      </c>
      <c r="E100" s="268">
        <v>14.5</v>
      </c>
      <c r="F100" s="24" t="s">
        <v>15867</v>
      </c>
      <c r="G100" s="24" t="s">
        <v>15704</v>
      </c>
      <c r="H100" s="24" t="s">
        <v>15774</v>
      </c>
    </row>
    <row r="101" spans="1:8" ht="38.25">
      <c r="A101" s="24" t="s">
        <v>5906</v>
      </c>
      <c r="B101" s="24" t="s">
        <v>15868</v>
      </c>
      <c r="C101" s="24" t="s">
        <v>361</v>
      </c>
      <c r="D101" s="24" t="s">
        <v>366</v>
      </c>
      <c r="E101" s="268">
        <v>70</v>
      </c>
      <c r="F101" s="24" t="s">
        <v>15869</v>
      </c>
      <c r="G101" s="24" t="s">
        <v>15816</v>
      </c>
      <c r="H101" s="24" t="s">
        <v>15870</v>
      </c>
    </row>
    <row r="102" spans="1:8" ht="38.25">
      <c r="A102" s="24" t="s">
        <v>5910</v>
      </c>
      <c r="B102" s="24" t="s">
        <v>15871</v>
      </c>
      <c r="C102" s="24" t="s">
        <v>361</v>
      </c>
      <c r="D102" s="24" t="s">
        <v>366</v>
      </c>
      <c r="E102" s="268">
        <v>39.9</v>
      </c>
      <c r="F102" s="24" t="s">
        <v>15872</v>
      </c>
      <c r="G102" s="24" t="s">
        <v>15717</v>
      </c>
      <c r="H102" s="24" t="s">
        <v>15873</v>
      </c>
    </row>
    <row r="103" spans="1:8" ht="38.25">
      <c r="A103" s="24" t="s">
        <v>5914</v>
      </c>
      <c r="B103" s="24" t="s">
        <v>15874</v>
      </c>
      <c r="C103" s="24" t="s">
        <v>361</v>
      </c>
      <c r="D103" s="24" t="s">
        <v>366</v>
      </c>
      <c r="E103" s="268">
        <v>44</v>
      </c>
      <c r="F103" s="24" t="s">
        <v>15875</v>
      </c>
      <c r="G103" s="24" t="s">
        <v>15876</v>
      </c>
      <c r="H103" s="24" t="s">
        <v>15877</v>
      </c>
    </row>
    <row r="104" spans="1:8" ht="38.25">
      <c r="A104" s="24" t="s">
        <v>5918</v>
      </c>
      <c r="B104" s="24" t="s">
        <v>15878</v>
      </c>
      <c r="C104" s="24" t="s">
        <v>361</v>
      </c>
      <c r="D104" s="24" t="s">
        <v>366</v>
      </c>
      <c r="E104" s="268">
        <v>7.3</v>
      </c>
      <c r="F104" s="24" t="s">
        <v>15879</v>
      </c>
      <c r="G104" s="24" t="s">
        <v>15854</v>
      </c>
      <c r="H104" s="24" t="s">
        <v>15774</v>
      </c>
    </row>
    <row r="105" spans="1:8">
      <c r="A105" s="326"/>
      <c r="B105" s="326" t="s">
        <v>365</v>
      </c>
      <c r="C105" s="326">
        <v>21</v>
      </c>
      <c r="D105" s="326"/>
      <c r="E105" s="456">
        <f>SUM(E84:E104)</f>
        <v>2466.3000000000002</v>
      </c>
      <c r="F105" s="326"/>
      <c r="G105" s="326"/>
      <c r="H105" s="326"/>
    </row>
    <row r="106" spans="1:8" ht="38.25">
      <c r="A106" s="24" t="s">
        <v>2149</v>
      </c>
      <c r="B106" s="24" t="s">
        <v>15880</v>
      </c>
      <c r="C106" s="24" t="s">
        <v>361</v>
      </c>
      <c r="D106" s="24" t="s">
        <v>391</v>
      </c>
      <c r="E106" s="268">
        <v>12.9</v>
      </c>
      <c r="F106" s="24" t="s">
        <v>15881</v>
      </c>
      <c r="G106" s="24" t="s">
        <v>15882</v>
      </c>
      <c r="H106" s="24" t="s">
        <v>15877</v>
      </c>
    </row>
    <row r="107" spans="1:8" ht="38.25">
      <c r="A107" s="24" t="s">
        <v>5602</v>
      </c>
      <c r="B107" s="24" t="s">
        <v>15883</v>
      </c>
      <c r="C107" s="24" t="s">
        <v>361</v>
      </c>
      <c r="D107" s="24" t="s">
        <v>391</v>
      </c>
      <c r="E107" s="268">
        <v>110</v>
      </c>
      <c r="F107" s="24" t="s">
        <v>15884</v>
      </c>
      <c r="G107" s="24" t="s">
        <v>15885</v>
      </c>
      <c r="H107" s="24" t="s">
        <v>15886</v>
      </c>
    </row>
    <row r="108" spans="1:8" ht="25.5">
      <c r="A108" s="24" t="s">
        <v>5606</v>
      </c>
      <c r="B108" s="24" t="s">
        <v>11993</v>
      </c>
      <c r="C108" s="24" t="s">
        <v>361</v>
      </c>
      <c r="D108" s="24" t="s">
        <v>391</v>
      </c>
      <c r="E108" s="268">
        <v>193</v>
      </c>
      <c r="F108" s="24" t="s">
        <v>15887</v>
      </c>
      <c r="G108" s="24" t="s">
        <v>15816</v>
      </c>
      <c r="H108" s="24" t="s">
        <v>15865</v>
      </c>
    </row>
    <row r="109" spans="1:8" ht="25.5">
      <c r="A109" s="24" t="s">
        <v>2682</v>
      </c>
      <c r="B109" s="24" t="s">
        <v>15888</v>
      </c>
      <c r="C109" s="24" t="s">
        <v>361</v>
      </c>
      <c r="D109" s="24" t="s">
        <v>391</v>
      </c>
      <c r="E109" s="268">
        <v>676</v>
      </c>
      <c r="F109" s="24" t="s">
        <v>15889</v>
      </c>
      <c r="G109" s="24" t="s">
        <v>15816</v>
      </c>
      <c r="H109" s="24" t="s">
        <v>15865</v>
      </c>
    </row>
    <row r="110" spans="1:8" ht="25.5">
      <c r="A110" s="24" t="s">
        <v>5613</v>
      </c>
      <c r="B110" s="24" t="s">
        <v>15890</v>
      </c>
      <c r="C110" s="24" t="s">
        <v>361</v>
      </c>
      <c r="D110" s="24" t="s">
        <v>391</v>
      </c>
      <c r="E110" s="268">
        <v>120</v>
      </c>
      <c r="F110" s="24" t="s">
        <v>15891</v>
      </c>
      <c r="G110" s="24" t="s">
        <v>15816</v>
      </c>
      <c r="H110" s="24" t="s">
        <v>15865</v>
      </c>
    </row>
    <row r="111" spans="1:8" ht="25.5">
      <c r="A111" s="24" t="s">
        <v>5341</v>
      </c>
      <c r="B111" s="24" t="s">
        <v>15892</v>
      </c>
      <c r="C111" s="24" t="s">
        <v>361</v>
      </c>
      <c r="D111" s="24" t="s">
        <v>391</v>
      </c>
      <c r="E111" s="268">
        <v>85</v>
      </c>
      <c r="F111" s="24" t="s">
        <v>15893</v>
      </c>
      <c r="G111" s="24" t="s">
        <v>15894</v>
      </c>
      <c r="H111" s="24" t="s">
        <v>15865</v>
      </c>
    </row>
    <row r="112" spans="1:8" ht="38.25">
      <c r="A112" s="24" t="s">
        <v>5344</v>
      </c>
      <c r="B112" s="24" t="s">
        <v>15895</v>
      </c>
      <c r="C112" s="24" t="s">
        <v>361</v>
      </c>
      <c r="D112" s="24" t="s">
        <v>391</v>
      </c>
      <c r="E112" s="268">
        <v>30</v>
      </c>
      <c r="F112" s="24" t="s">
        <v>15896</v>
      </c>
      <c r="G112" s="24" t="s">
        <v>15897</v>
      </c>
      <c r="H112" s="24" t="s">
        <v>15774</v>
      </c>
    </row>
    <row r="113" spans="1:8" ht="38.25">
      <c r="A113" s="24" t="s">
        <v>5623</v>
      </c>
      <c r="B113" s="24" t="s">
        <v>15898</v>
      </c>
      <c r="C113" s="24" t="s">
        <v>361</v>
      </c>
      <c r="D113" s="24" t="s">
        <v>391</v>
      </c>
      <c r="E113" s="268">
        <v>21</v>
      </c>
      <c r="F113" s="24" t="s">
        <v>15899</v>
      </c>
      <c r="G113" s="24" t="s">
        <v>15854</v>
      </c>
      <c r="H113" s="24" t="s">
        <v>15877</v>
      </c>
    </row>
    <row r="114" spans="1:8" ht="38.25">
      <c r="A114" s="24" t="s">
        <v>2421</v>
      </c>
      <c r="B114" s="24" t="s">
        <v>8631</v>
      </c>
      <c r="C114" s="24" t="s">
        <v>361</v>
      </c>
      <c r="D114" s="24" t="s">
        <v>391</v>
      </c>
      <c r="E114" s="268">
        <v>19</v>
      </c>
      <c r="F114" s="24" t="s">
        <v>15900</v>
      </c>
      <c r="G114" s="24" t="s">
        <v>15854</v>
      </c>
      <c r="H114" s="24" t="s">
        <v>15877</v>
      </c>
    </row>
    <row r="115" spans="1:8" ht="76.5">
      <c r="A115" s="24" t="s">
        <v>2423</v>
      </c>
      <c r="B115" s="24" t="s">
        <v>101</v>
      </c>
      <c r="C115" s="24" t="s">
        <v>361</v>
      </c>
      <c r="D115" s="24" t="s">
        <v>391</v>
      </c>
      <c r="E115" s="268">
        <v>375</v>
      </c>
      <c r="F115" s="24" t="s">
        <v>15901</v>
      </c>
      <c r="G115" s="24" t="s">
        <v>15894</v>
      </c>
      <c r="H115" s="24" t="s">
        <v>15774</v>
      </c>
    </row>
    <row r="116" spans="1:8" ht="38.25">
      <c r="A116" s="24" t="s">
        <v>2425</v>
      </c>
      <c r="B116" s="24" t="s">
        <v>15902</v>
      </c>
      <c r="C116" s="24" t="s">
        <v>361</v>
      </c>
      <c r="D116" s="24" t="s">
        <v>391</v>
      </c>
      <c r="E116" s="268">
        <v>41</v>
      </c>
      <c r="F116" s="24" t="s">
        <v>15903</v>
      </c>
      <c r="G116" s="24" t="s">
        <v>15894</v>
      </c>
      <c r="H116" s="24" t="s">
        <v>15774</v>
      </c>
    </row>
    <row r="117" spans="1:8" ht="38.25">
      <c r="A117" s="24">
        <v>12</v>
      </c>
      <c r="B117" s="24" t="s">
        <v>15904</v>
      </c>
      <c r="C117" s="24" t="s">
        <v>361</v>
      </c>
      <c r="D117" s="24" t="s">
        <v>391</v>
      </c>
      <c r="E117" s="268">
        <v>103</v>
      </c>
      <c r="F117" s="24" t="s">
        <v>15905</v>
      </c>
      <c r="G117" s="24" t="s">
        <v>15894</v>
      </c>
      <c r="H117" s="24" t="s">
        <v>15774</v>
      </c>
    </row>
    <row r="118" spans="1:8" ht="38.25">
      <c r="A118" s="24" t="s">
        <v>5856</v>
      </c>
      <c r="B118" s="24" t="s">
        <v>15906</v>
      </c>
      <c r="C118" s="24" t="s">
        <v>361</v>
      </c>
      <c r="D118" s="24" t="s">
        <v>391</v>
      </c>
      <c r="E118" s="268">
        <v>38</v>
      </c>
      <c r="F118" s="24" t="s">
        <v>15907</v>
      </c>
      <c r="G118" s="24" t="s">
        <v>15894</v>
      </c>
      <c r="H118" s="24" t="s">
        <v>15774</v>
      </c>
    </row>
    <row r="119" spans="1:8" ht="38.25">
      <c r="A119" s="24" t="s">
        <v>5890</v>
      </c>
      <c r="B119" s="24" t="s">
        <v>15908</v>
      </c>
      <c r="C119" s="24" t="s">
        <v>361</v>
      </c>
      <c r="D119" s="24" t="s">
        <v>391</v>
      </c>
      <c r="E119" s="268">
        <v>506</v>
      </c>
      <c r="F119" s="24" t="s">
        <v>15909</v>
      </c>
      <c r="G119" s="24" t="s">
        <v>15910</v>
      </c>
      <c r="H119" s="24" t="s">
        <v>15774</v>
      </c>
    </row>
    <row r="120" spans="1:8" ht="38.25">
      <c r="A120" s="24" t="s">
        <v>5895</v>
      </c>
      <c r="B120" s="24" t="s">
        <v>15911</v>
      </c>
      <c r="C120" s="24" t="s">
        <v>361</v>
      </c>
      <c r="D120" s="24" t="s">
        <v>391</v>
      </c>
      <c r="E120" s="268">
        <v>222</v>
      </c>
      <c r="F120" s="24" t="s">
        <v>15912</v>
      </c>
      <c r="G120" s="24" t="s">
        <v>15910</v>
      </c>
      <c r="H120" s="24" t="s">
        <v>15774</v>
      </c>
    </row>
    <row r="121" spans="1:8" ht="51">
      <c r="A121" s="24" t="s">
        <v>5898</v>
      </c>
      <c r="B121" s="24" t="s">
        <v>15913</v>
      </c>
      <c r="C121" s="24" t="s">
        <v>361</v>
      </c>
      <c r="D121" s="24" t="s">
        <v>391</v>
      </c>
      <c r="E121" s="268">
        <v>130</v>
      </c>
      <c r="F121" s="24" t="s">
        <v>15914</v>
      </c>
      <c r="G121" s="24" t="s">
        <v>15885</v>
      </c>
      <c r="H121" s="24" t="s">
        <v>15915</v>
      </c>
    </row>
    <row r="122" spans="1:8" ht="38.25">
      <c r="A122" s="24" t="s">
        <v>5902</v>
      </c>
      <c r="B122" s="24" t="s">
        <v>15916</v>
      </c>
      <c r="C122" s="24" t="s">
        <v>361</v>
      </c>
      <c r="D122" s="24" t="s">
        <v>391</v>
      </c>
      <c r="E122" s="268">
        <v>16</v>
      </c>
      <c r="F122" s="24" t="s">
        <v>15917</v>
      </c>
      <c r="G122" s="24" t="s">
        <v>15918</v>
      </c>
      <c r="H122" s="24" t="s">
        <v>15811</v>
      </c>
    </row>
    <row r="123" spans="1:8" ht="38.25">
      <c r="A123" s="24" t="s">
        <v>5906</v>
      </c>
      <c r="B123" s="24" t="s">
        <v>15919</v>
      </c>
      <c r="C123" s="24" t="s">
        <v>361</v>
      </c>
      <c r="D123" s="24" t="s">
        <v>391</v>
      </c>
      <c r="E123" s="268">
        <v>26.8</v>
      </c>
      <c r="F123" s="24" t="s">
        <v>15920</v>
      </c>
      <c r="G123" s="24" t="s">
        <v>15921</v>
      </c>
      <c r="H123" s="24" t="s">
        <v>15811</v>
      </c>
    </row>
    <row r="124" spans="1:8" ht="25.5">
      <c r="A124" s="24" t="s">
        <v>5910</v>
      </c>
      <c r="B124" s="24" t="s">
        <v>15922</v>
      </c>
      <c r="C124" s="24" t="s">
        <v>361</v>
      </c>
      <c r="D124" s="24" t="s">
        <v>391</v>
      </c>
      <c r="E124" s="268">
        <v>218</v>
      </c>
      <c r="F124" s="24" t="s">
        <v>15923</v>
      </c>
      <c r="G124" s="24" t="s">
        <v>15704</v>
      </c>
      <c r="H124" s="24" t="s">
        <v>15855</v>
      </c>
    </row>
    <row r="125" spans="1:8" ht="25.5">
      <c r="A125" s="24" t="s">
        <v>5914</v>
      </c>
      <c r="B125" s="24" t="s">
        <v>15924</v>
      </c>
      <c r="C125" s="24" t="s">
        <v>361</v>
      </c>
      <c r="D125" s="24" t="s">
        <v>391</v>
      </c>
      <c r="E125" s="268">
        <v>320</v>
      </c>
      <c r="F125" s="24" t="s">
        <v>15925</v>
      </c>
      <c r="G125" s="24" t="s">
        <v>15704</v>
      </c>
      <c r="H125" s="24" t="s">
        <v>15855</v>
      </c>
    </row>
    <row r="126" spans="1:8" ht="25.5">
      <c r="A126" s="24" t="s">
        <v>5918</v>
      </c>
      <c r="B126" s="24" t="s">
        <v>11993</v>
      </c>
      <c r="C126" s="24" t="s">
        <v>361</v>
      </c>
      <c r="D126" s="24" t="s">
        <v>391</v>
      </c>
      <c r="E126" s="268">
        <v>289</v>
      </c>
      <c r="F126" s="24" t="s">
        <v>15926</v>
      </c>
      <c r="G126" s="24" t="s">
        <v>15704</v>
      </c>
      <c r="H126" s="24" t="s">
        <v>15855</v>
      </c>
    </row>
    <row r="127" spans="1:8" ht="38.25">
      <c r="A127" s="24" t="s">
        <v>5923</v>
      </c>
      <c r="B127" s="24" t="s">
        <v>15927</v>
      </c>
      <c r="C127" s="24" t="s">
        <v>361</v>
      </c>
      <c r="D127" s="24" t="s">
        <v>391</v>
      </c>
      <c r="E127" s="268">
        <v>39.5</v>
      </c>
      <c r="F127" s="24" t="s">
        <v>15928</v>
      </c>
      <c r="G127" s="24" t="s">
        <v>15854</v>
      </c>
      <c r="H127" s="24" t="s">
        <v>15855</v>
      </c>
    </row>
    <row r="128" spans="1:8" ht="38.25">
      <c r="A128" s="24" t="s">
        <v>5927</v>
      </c>
      <c r="B128" s="24" t="s">
        <v>15929</v>
      </c>
      <c r="C128" s="24" t="s">
        <v>361</v>
      </c>
      <c r="D128" s="24" t="s">
        <v>391</v>
      </c>
      <c r="E128" s="268">
        <v>78.5</v>
      </c>
      <c r="F128" s="24" t="s">
        <v>15930</v>
      </c>
      <c r="G128" s="24" t="s">
        <v>15854</v>
      </c>
      <c r="H128" s="24" t="s">
        <v>15855</v>
      </c>
    </row>
    <row r="129" spans="1:8" ht="25.5">
      <c r="A129" s="24" t="s">
        <v>6430</v>
      </c>
      <c r="B129" s="24" t="s">
        <v>15931</v>
      </c>
      <c r="C129" s="24" t="s">
        <v>361</v>
      </c>
      <c r="D129" s="24" t="s">
        <v>391</v>
      </c>
      <c r="E129" s="268">
        <v>91.8</v>
      </c>
      <c r="F129" s="24" t="s">
        <v>15932</v>
      </c>
      <c r="G129" s="24" t="s">
        <v>15933</v>
      </c>
      <c r="H129" s="24" t="s">
        <v>15934</v>
      </c>
    </row>
    <row r="130" spans="1:8" ht="25.5">
      <c r="A130" s="24" t="s">
        <v>6432</v>
      </c>
      <c r="B130" s="24" t="s">
        <v>15935</v>
      </c>
      <c r="C130" s="24" t="s">
        <v>361</v>
      </c>
      <c r="D130" s="24" t="s">
        <v>391</v>
      </c>
      <c r="E130" s="268">
        <v>301</v>
      </c>
      <c r="F130" s="24" t="s">
        <v>15936</v>
      </c>
      <c r="G130" s="24" t="s">
        <v>15894</v>
      </c>
      <c r="H130" s="24" t="s">
        <v>15937</v>
      </c>
    </row>
    <row r="131" spans="1:8" ht="38.25">
      <c r="A131" s="24" t="s">
        <v>6436</v>
      </c>
      <c r="B131" s="24" t="s">
        <v>15938</v>
      </c>
      <c r="C131" s="24" t="s">
        <v>361</v>
      </c>
      <c r="D131" s="24" t="s">
        <v>391</v>
      </c>
      <c r="E131" s="268">
        <v>143</v>
      </c>
      <c r="F131" s="24" t="s">
        <v>15939</v>
      </c>
      <c r="G131" s="24" t="s">
        <v>15894</v>
      </c>
      <c r="H131" s="24" t="s">
        <v>15940</v>
      </c>
    </row>
    <row r="132" spans="1:8" ht="140.25">
      <c r="A132" s="24" t="s">
        <v>6437</v>
      </c>
      <c r="B132" s="24" t="s">
        <v>15941</v>
      </c>
      <c r="C132" s="24" t="s">
        <v>361</v>
      </c>
      <c r="D132" s="24" t="s">
        <v>391</v>
      </c>
      <c r="E132" s="268">
        <v>109.4</v>
      </c>
      <c r="F132" s="24" t="s">
        <v>15942</v>
      </c>
      <c r="G132" s="24" t="s">
        <v>15910</v>
      </c>
      <c r="H132" s="24" t="s">
        <v>15943</v>
      </c>
    </row>
    <row r="133" spans="1:8">
      <c r="A133" s="326"/>
      <c r="B133" s="326" t="s">
        <v>392</v>
      </c>
      <c r="C133" s="326">
        <v>27</v>
      </c>
      <c r="D133" s="326"/>
      <c r="E133" s="456">
        <f>SUM(E106:E132)</f>
        <v>4314.8999999999996</v>
      </c>
      <c r="F133" s="326"/>
      <c r="G133" s="326"/>
      <c r="H133" s="326"/>
    </row>
    <row r="134" spans="1:8" ht="25.5">
      <c r="A134" s="24" t="s">
        <v>2149</v>
      </c>
      <c r="B134" s="24" t="s">
        <v>15944</v>
      </c>
      <c r="C134" s="24" t="s">
        <v>361</v>
      </c>
      <c r="D134" s="24" t="s">
        <v>369</v>
      </c>
      <c r="E134" s="268">
        <v>52</v>
      </c>
      <c r="F134" s="24" t="s">
        <v>15945</v>
      </c>
      <c r="G134" s="24" t="s">
        <v>15946</v>
      </c>
      <c r="H134" s="24" t="s">
        <v>15855</v>
      </c>
    </row>
    <row r="135" spans="1:8" ht="25.5">
      <c r="A135" s="24" t="s">
        <v>5602</v>
      </c>
      <c r="B135" s="24" t="s">
        <v>15947</v>
      </c>
      <c r="C135" s="24" t="s">
        <v>361</v>
      </c>
      <c r="D135" s="24" t="s">
        <v>369</v>
      </c>
      <c r="E135" s="268">
        <v>103.2</v>
      </c>
      <c r="F135" s="24" t="s">
        <v>15948</v>
      </c>
      <c r="G135" s="24" t="s">
        <v>15949</v>
      </c>
      <c r="H135" s="24" t="s">
        <v>15855</v>
      </c>
    </row>
    <row r="136" spans="1:8" ht="38.25">
      <c r="A136" s="24" t="s">
        <v>5606</v>
      </c>
      <c r="B136" s="24" t="s">
        <v>15950</v>
      </c>
      <c r="C136" s="24" t="s">
        <v>361</v>
      </c>
      <c r="D136" s="24" t="s">
        <v>369</v>
      </c>
      <c r="E136" s="268">
        <v>79.099999999999994</v>
      </c>
      <c r="F136" s="24" t="s">
        <v>15951</v>
      </c>
      <c r="G136" s="24" t="s">
        <v>15952</v>
      </c>
      <c r="H136" s="24" t="s">
        <v>15855</v>
      </c>
    </row>
    <row r="137" spans="1:8" ht="25.5">
      <c r="A137" s="24" t="s">
        <v>2682</v>
      </c>
      <c r="B137" s="24" t="s">
        <v>15862</v>
      </c>
      <c r="C137" s="24" t="s">
        <v>361</v>
      </c>
      <c r="D137" s="24" t="s">
        <v>369</v>
      </c>
      <c r="E137" s="268">
        <v>101.3</v>
      </c>
      <c r="F137" s="24" t="s">
        <v>15953</v>
      </c>
      <c r="G137" s="24" t="s">
        <v>15954</v>
      </c>
      <c r="H137" s="24" t="s">
        <v>15855</v>
      </c>
    </row>
    <row r="138" spans="1:8" ht="38.25">
      <c r="A138" s="24" t="s">
        <v>5613</v>
      </c>
      <c r="B138" s="24" t="s">
        <v>15955</v>
      </c>
      <c r="C138" s="24" t="s">
        <v>361</v>
      </c>
      <c r="D138" s="24" t="s">
        <v>369</v>
      </c>
      <c r="E138" s="268">
        <v>400</v>
      </c>
      <c r="F138" s="24" t="s">
        <v>15956</v>
      </c>
      <c r="G138" s="24" t="s">
        <v>15957</v>
      </c>
      <c r="H138" s="24" t="s">
        <v>15865</v>
      </c>
    </row>
    <row r="139" spans="1:8" ht="38.25">
      <c r="A139" s="24" t="s">
        <v>5341</v>
      </c>
      <c r="B139" s="24" t="s">
        <v>15958</v>
      </c>
      <c r="C139" s="24" t="s">
        <v>361</v>
      </c>
      <c r="D139" s="24" t="s">
        <v>369</v>
      </c>
      <c r="E139" s="268">
        <v>74</v>
      </c>
      <c r="F139" s="24" t="s">
        <v>15959</v>
      </c>
      <c r="G139" s="24" t="s">
        <v>15960</v>
      </c>
      <c r="H139" s="24" t="s">
        <v>15774</v>
      </c>
    </row>
    <row r="140" spans="1:8" ht="25.5">
      <c r="A140" s="24" t="s">
        <v>5344</v>
      </c>
      <c r="B140" s="24" t="s">
        <v>15961</v>
      </c>
      <c r="C140" s="24" t="s">
        <v>361</v>
      </c>
      <c r="D140" s="24" t="s">
        <v>369</v>
      </c>
      <c r="E140" s="268">
        <v>70</v>
      </c>
      <c r="F140" s="24" t="s">
        <v>15962</v>
      </c>
      <c r="G140" s="24" t="s">
        <v>15963</v>
      </c>
      <c r="H140" s="24" t="s">
        <v>15964</v>
      </c>
    </row>
    <row r="141" spans="1:8" ht="38.25">
      <c r="A141" s="24" t="s">
        <v>5623</v>
      </c>
      <c r="B141" s="24" t="s">
        <v>15965</v>
      </c>
      <c r="C141" s="24" t="s">
        <v>361</v>
      </c>
      <c r="D141" s="24" t="s">
        <v>369</v>
      </c>
      <c r="E141" s="268">
        <v>76</v>
      </c>
      <c r="F141" s="24" t="s">
        <v>15966</v>
      </c>
      <c r="G141" s="24" t="s">
        <v>15967</v>
      </c>
      <c r="H141" s="24" t="s">
        <v>15811</v>
      </c>
    </row>
    <row r="142" spans="1:8" ht="25.5">
      <c r="A142" s="24" t="s">
        <v>2421</v>
      </c>
      <c r="B142" s="24" t="s">
        <v>15968</v>
      </c>
      <c r="C142" s="24" t="s">
        <v>361</v>
      </c>
      <c r="D142" s="24" t="s">
        <v>369</v>
      </c>
      <c r="E142" s="268">
        <v>211.2</v>
      </c>
      <c r="F142" s="24" t="s">
        <v>15969</v>
      </c>
      <c r="G142" s="24" t="s">
        <v>15970</v>
      </c>
      <c r="H142" s="24" t="s">
        <v>15811</v>
      </c>
    </row>
    <row r="143" spans="1:8" ht="38.25">
      <c r="A143" s="24" t="s">
        <v>2423</v>
      </c>
      <c r="B143" s="24" t="s">
        <v>15971</v>
      </c>
      <c r="C143" s="24" t="s">
        <v>361</v>
      </c>
      <c r="D143" s="24" t="s">
        <v>369</v>
      </c>
      <c r="E143" s="268">
        <v>60.6</v>
      </c>
      <c r="F143" s="24" t="s">
        <v>15972</v>
      </c>
      <c r="G143" s="24" t="s">
        <v>15973</v>
      </c>
      <c r="H143" s="24" t="s">
        <v>15877</v>
      </c>
    </row>
    <row r="144" spans="1:8" ht="25.5">
      <c r="A144" s="24" t="s">
        <v>2425</v>
      </c>
      <c r="B144" s="24" t="s">
        <v>15974</v>
      </c>
      <c r="C144" s="24" t="s">
        <v>361</v>
      </c>
      <c r="D144" s="24" t="s">
        <v>369</v>
      </c>
      <c r="E144" s="268">
        <v>36</v>
      </c>
      <c r="F144" s="24" t="s">
        <v>15975</v>
      </c>
      <c r="G144" s="24" t="s">
        <v>15976</v>
      </c>
      <c r="H144" s="24" t="s">
        <v>15977</v>
      </c>
    </row>
    <row r="145" spans="1:8" ht="25.5">
      <c r="A145" s="24" t="s">
        <v>2428</v>
      </c>
      <c r="B145" s="24" t="s">
        <v>15978</v>
      </c>
      <c r="C145" s="24" t="s">
        <v>361</v>
      </c>
      <c r="D145" s="24" t="s">
        <v>369</v>
      </c>
      <c r="E145" s="268">
        <v>40</v>
      </c>
      <c r="F145" s="24" t="s">
        <v>15979</v>
      </c>
      <c r="G145" s="24" t="s">
        <v>15980</v>
      </c>
      <c r="H145" s="24" t="s">
        <v>15981</v>
      </c>
    </row>
    <row r="146" spans="1:8" ht="38.25">
      <c r="A146" s="24" t="s">
        <v>5856</v>
      </c>
      <c r="B146" s="24" t="s">
        <v>15982</v>
      </c>
      <c r="C146" s="24" t="s">
        <v>361</v>
      </c>
      <c r="D146" s="24" t="s">
        <v>369</v>
      </c>
      <c r="E146" s="268">
        <v>45</v>
      </c>
      <c r="F146" s="24" t="s">
        <v>15983</v>
      </c>
      <c r="G146" s="24" t="s">
        <v>15984</v>
      </c>
      <c r="H146" s="24" t="s">
        <v>15877</v>
      </c>
    </row>
    <row r="147" spans="1:8" ht="38.25">
      <c r="A147" s="24" t="s">
        <v>5890</v>
      </c>
      <c r="B147" s="24" t="s">
        <v>440</v>
      </c>
      <c r="C147" s="24" t="s">
        <v>361</v>
      </c>
      <c r="D147" s="24" t="s">
        <v>369</v>
      </c>
      <c r="E147" s="268">
        <v>100</v>
      </c>
      <c r="F147" s="24" t="s">
        <v>15985</v>
      </c>
      <c r="G147" s="24" t="s">
        <v>15986</v>
      </c>
      <c r="H147" s="24" t="s">
        <v>15987</v>
      </c>
    </row>
    <row r="148" spans="1:8" ht="38.25">
      <c r="A148" s="24" t="s">
        <v>5895</v>
      </c>
      <c r="B148" s="24" t="s">
        <v>15988</v>
      </c>
      <c r="C148" s="24" t="s">
        <v>361</v>
      </c>
      <c r="D148" s="24" t="s">
        <v>369</v>
      </c>
      <c r="E148" s="268">
        <v>28</v>
      </c>
      <c r="F148" s="24" t="s">
        <v>15989</v>
      </c>
      <c r="G148" s="24" t="s">
        <v>15990</v>
      </c>
      <c r="H148" s="24" t="s">
        <v>15870</v>
      </c>
    </row>
    <row r="149" spans="1:8" ht="38.25">
      <c r="A149" s="24" t="s">
        <v>5898</v>
      </c>
      <c r="B149" s="24" t="s">
        <v>15991</v>
      </c>
      <c r="C149" s="24" t="s">
        <v>361</v>
      </c>
      <c r="D149" s="24" t="s">
        <v>369</v>
      </c>
      <c r="E149" s="268">
        <v>55.7</v>
      </c>
      <c r="F149" s="24" t="s">
        <v>15992</v>
      </c>
      <c r="G149" s="24" t="s">
        <v>15993</v>
      </c>
      <c r="H149" s="24" t="s">
        <v>15774</v>
      </c>
    </row>
    <row r="150" spans="1:8" ht="76.5">
      <c r="A150" s="24" t="s">
        <v>5902</v>
      </c>
      <c r="B150" s="24" t="s">
        <v>10608</v>
      </c>
      <c r="C150" s="24" t="s">
        <v>361</v>
      </c>
      <c r="D150" s="24" t="s">
        <v>369</v>
      </c>
      <c r="E150" s="268">
        <v>1629.5</v>
      </c>
      <c r="F150" s="24" t="s">
        <v>15994</v>
      </c>
      <c r="G150" s="24" t="s">
        <v>15995</v>
      </c>
      <c r="H150" s="24" t="s">
        <v>15996</v>
      </c>
    </row>
    <row r="151" spans="1:8" ht="89.25">
      <c r="A151" s="24" t="s">
        <v>5906</v>
      </c>
      <c r="B151" s="24" t="s">
        <v>15997</v>
      </c>
      <c r="C151" s="24" t="s">
        <v>361</v>
      </c>
      <c r="D151" s="24" t="s">
        <v>369</v>
      </c>
      <c r="E151" s="268">
        <v>381.8</v>
      </c>
      <c r="F151" s="24" t="s">
        <v>15998</v>
      </c>
      <c r="G151" s="24" t="s">
        <v>15999</v>
      </c>
      <c r="H151" s="24" t="s">
        <v>16000</v>
      </c>
    </row>
    <row r="152" spans="1:8" ht="38.25">
      <c r="A152" s="24" t="s">
        <v>5910</v>
      </c>
      <c r="B152" s="24" t="s">
        <v>16001</v>
      </c>
      <c r="C152" s="24" t="s">
        <v>361</v>
      </c>
      <c r="D152" s="24" t="s">
        <v>369</v>
      </c>
      <c r="E152" s="268">
        <v>88</v>
      </c>
      <c r="F152" s="24" t="s">
        <v>16002</v>
      </c>
      <c r="G152" s="24" t="s">
        <v>16003</v>
      </c>
      <c r="H152" s="24" t="s">
        <v>15774</v>
      </c>
    </row>
    <row r="153" spans="1:8" ht="38.25">
      <c r="A153" s="24" t="s">
        <v>5914</v>
      </c>
      <c r="B153" s="24" t="s">
        <v>16004</v>
      </c>
      <c r="C153" s="24" t="s">
        <v>361</v>
      </c>
      <c r="D153" s="24" t="s">
        <v>369</v>
      </c>
      <c r="E153" s="268">
        <v>249</v>
      </c>
      <c r="F153" s="24" t="s">
        <v>16005</v>
      </c>
      <c r="G153" s="24" t="s">
        <v>16006</v>
      </c>
      <c r="H153" s="24" t="s">
        <v>15877</v>
      </c>
    </row>
    <row r="154" spans="1:8" ht="38.25">
      <c r="A154" s="24" t="s">
        <v>5918</v>
      </c>
      <c r="B154" s="24" t="s">
        <v>16007</v>
      </c>
      <c r="C154" s="24" t="s">
        <v>361</v>
      </c>
      <c r="D154" s="24" t="s">
        <v>369</v>
      </c>
      <c r="E154" s="268">
        <v>15</v>
      </c>
      <c r="F154" s="24" t="s">
        <v>16008</v>
      </c>
      <c r="G154" s="24" t="s">
        <v>15711</v>
      </c>
      <c r="H154" s="24" t="s">
        <v>16009</v>
      </c>
    </row>
    <row r="155" spans="1:8" ht="38.25">
      <c r="A155" s="24" t="s">
        <v>5923</v>
      </c>
      <c r="B155" s="24" t="s">
        <v>16010</v>
      </c>
      <c r="C155" s="24" t="s">
        <v>361</v>
      </c>
      <c r="D155" s="24" t="s">
        <v>369</v>
      </c>
      <c r="E155" s="268">
        <v>28.5</v>
      </c>
      <c r="F155" s="24" t="s">
        <v>16011</v>
      </c>
      <c r="G155" s="24" t="s">
        <v>15854</v>
      </c>
      <c r="H155" s="24" t="s">
        <v>15877</v>
      </c>
    </row>
    <row r="156" spans="1:8" ht="38.25">
      <c r="A156" s="24" t="s">
        <v>5927</v>
      </c>
      <c r="B156" s="24" t="s">
        <v>16012</v>
      </c>
      <c r="C156" s="24" t="s">
        <v>361</v>
      </c>
      <c r="D156" s="24" t="s">
        <v>369</v>
      </c>
      <c r="E156" s="268">
        <v>332.4</v>
      </c>
      <c r="F156" s="24" t="s">
        <v>16013</v>
      </c>
      <c r="G156" s="24" t="s">
        <v>16014</v>
      </c>
      <c r="H156" s="24" t="s">
        <v>16015</v>
      </c>
    </row>
    <row r="157" spans="1:8" ht="51">
      <c r="A157" s="24" t="s">
        <v>6430</v>
      </c>
      <c r="B157" s="24" t="s">
        <v>16016</v>
      </c>
      <c r="C157" s="24" t="s">
        <v>361</v>
      </c>
      <c r="D157" s="24" t="s">
        <v>369</v>
      </c>
      <c r="E157" s="268">
        <v>59.6</v>
      </c>
      <c r="F157" s="24" t="s">
        <v>16017</v>
      </c>
      <c r="G157" s="24" t="s">
        <v>16018</v>
      </c>
      <c r="H157" s="24" t="s">
        <v>15877</v>
      </c>
    </row>
    <row r="158" spans="1:8" ht="38.25">
      <c r="A158" s="24" t="s">
        <v>6432</v>
      </c>
      <c r="B158" s="24" t="s">
        <v>11448</v>
      </c>
      <c r="C158" s="24" t="s">
        <v>361</v>
      </c>
      <c r="D158" s="24" t="s">
        <v>369</v>
      </c>
      <c r="E158" s="268">
        <v>80.400000000000006</v>
      </c>
      <c r="F158" s="24" t="s">
        <v>16019</v>
      </c>
      <c r="G158" s="24" t="s">
        <v>16020</v>
      </c>
      <c r="H158" s="24" t="s">
        <v>15877</v>
      </c>
    </row>
    <row r="159" spans="1:8" ht="38.25">
      <c r="A159" s="24" t="s">
        <v>6436</v>
      </c>
      <c r="B159" s="24" t="s">
        <v>16021</v>
      </c>
      <c r="C159" s="24" t="s">
        <v>361</v>
      </c>
      <c r="D159" s="24" t="s">
        <v>369</v>
      </c>
      <c r="E159" s="268">
        <v>45.4</v>
      </c>
      <c r="F159" s="24" t="s">
        <v>16022</v>
      </c>
      <c r="G159" s="24" t="s">
        <v>16023</v>
      </c>
      <c r="H159" s="24" t="s">
        <v>15774</v>
      </c>
    </row>
    <row r="160" spans="1:8" ht="38.25">
      <c r="A160" s="24" t="s">
        <v>6437</v>
      </c>
      <c r="B160" s="24" t="s">
        <v>16024</v>
      </c>
      <c r="C160" s="24" t="s">
        <v>361</v>
      </c>
      <c r="D160" s="24" t="s">
        <v>369</v>
      </c>
      <c r="E160" s="268">
        <v>147</v>
      </c>
      <c r="F160" s="24" t="s">
        <v>16025</v>
      </c>
      <c r="G160" s="24" t="s">
        <v>16026</v>
      </c>
      <c r="H160" s="24" t="s">
        <v>15774</v>
      </c>
    </row>
    <row r="161" spans="1:8" ht="38.25">
      <c r="A161" s="24" t="s">
        <v>6439</v>
      </c>
      <c r="B161" s="24" t="s">
        <v>16027</v>
      </c>
      <c r="C161" s="24" t="s">
        <v>361</v>
      </c>
      <c r="D161" s="24" t="s">
        <v>369</v>
      </c>
      <c r="E161" s="268">
        <v>50</v>
      </c>
      <c r="F161" s="24" t="s">
        <v>16028</v>
      </c>
      <c r="G161" s="24" t="s">
        <v>16029</v>
      </c>
      <c r="H161" s="24" t="s">
        <v>15877</v>
      </c>
    </row>
    <row r="162" spans="1:8" ht="25.5">
      <c r="A162" s="24" t="s">
        <v>6441</v>
      </c>
      <c r="B162" s="24" t="s">
        <v>16030</v>
      </c>
      <c r="C162" s="24" t="s">
        <v>361</v>
      </c>
      <c r="D162" s="24" t="s">
        <v>369</v>
      </c>
      <c r="E162" s="268">
        <v>324</v>
      </c>
      <c r="F162" s="24" t="s">
        <v>16031</v>
      </c>
      <c r="G162" s="24" t="s">
        <v>16032</v>
      </c>
      <c r="H162" s="24" t="s">
        <v>16033</v>
      </c>
    </row>
    <row r="163" spans="1:8" ht="38.25">
      <c r="A163" s="24" t="s">
        <v>6445</v>
      </c>
      <c r="B163" s="24" t="s">
        <v>16034</v>
      </c>
      <c r="C163" s="24" t="s">
        <v>361</v>
      </c>
      <c r="D163" s="24" t="s">
        <v>369</v>
      </c>
      <c r="E163" s="268">
        <v>12</v>
      </c>
      <c r="F163" s="24" t="s">
        <v>16035</v>
      </c>
      <c r="G163" s="24" t="s">
        <v>16036</v>
      </c>
      <c r="H163" s="24" t="s">
        <v>16015</v>
      </c>
    </row>
    <row r="164" spans="1:8" ht="25.5">
      <c r="A164" s="24" t="s">
        <v>6446</v>
      </c>
      <c r="B164" s="24" t="s">
        <v>16037</v>
      </c>
      <c r="C164" s="24" t="s">
        <v>361</v>
      </c>
      <c r="D164" s="24" t="s">
        <v>369</v>
      </c>
      <c r="E164" s="268">
        <v>8.6</v>
      </c>
      <c r="F164" s="24" t="s">
        <v>16038</v>
      </c>
      <c r="G164" s="24" t="s">
        <v>16039</v>
      </c>
      <c r="H164" s="24" t="s">
        <v>16040</v>
      </c>
    </row>
    <row r="165" spans="1:8" ht="25.5">
      <c r="A165" s="24" t="s">
        <v>6448</v>
      </c>
      <c r="B165" s="24" t="s">
        <v>16041</v>
      </c>
      <c r="C165" s="24" t="s">
        <v>361</v>
      </c>
      <c r="D165" s="24" t="s">
        <v>369</v>
      </c>
      <c r="E165" s="268">
        <v>55.2</v>
      </c>
      <c r="F165" s="24" t="s">
        <v>16042</v>
      </c>
      <c r="G165" s="24" t="s">
        <v>16043</v>
      </c>
      <c r="H165" s="24" t="s">
        <v>16040</v>
      </c>
    </row>
    <row r="166" spans="1:8" ht="25.5">
      <c r="A166" s="24" t="s">
        <v>6450</v>
      </c>
      <c r="B166" s="24" t="s">
        <v>16044</v>
      </c>
      <c r="C166" s="24" t="s">
        <v>361</v>
      </c>
      <c r="D166" s="24" t="s">
        <v>369</v>
      </c>
      <c r="E166" s="268">
        <v>53</v>
      </c>
      <c r="F166" s="24" t="s">
        <v>16045</v>
      </c>
      <c r="G166" s="24" t="s">
        <v>16046</v>
      </c>
      <c r="H166" s="24" t="s">
        <v>15790</v>
      </c>
    </row>
    <row r="167" spans="1:8" ht="38.25">
      <c r="A167" s="24" t="s">
        <v>6454</v>
      </c>
      <c r="B167" s="24" t="s">
        <v>8727</v>
      </c>
      <c r="C167" s="24" t="s">
        <v>361</v>
      </c>
      <c r="D167" s="24" t="s">
        <v>369</v>
      </c>
      <c r="E167" s="268">
        <v>56</v>
      </c>
      <c r="F167" s="24" t="s">
        <v>16047</v>
      </c>
      <c r="G167" s="24" t="s">
        <v>16048</v>
      </c>
      <c r="H167" s="24" t="s">
        <v>15790</v>
      </c>
    </row>
    <row r="168" spans="1:8" ht="25.5">
      <c r="A168" s="24" t="s">
        <v>6456</v>
      </c>
      <c r="B168" s="24" t="s">
        <v>16049</v>
      </c>
      <c r="C168" s="24" t="s">
        <v>361</v>
      </c>
      <c r="D168" s="24" t="s">
        <v>369</v>
      </c>
      <c r="E168" s="268">
        <v>65</v>
      </c>
      <c r="F168" s="24" t="s">
        <v>16050</v>
      </c>
      <c r="G168" s="24" t="s">
        <v>16051</v>
      </c>
      <c r="H168" s="24" t="s">
        <v>16052</v>
      </c>
    </row>
    <row r="169" spans="1:8" ht="76.5">
      <c r="A169" s="24" t="s">
        <v>6458</v>
      </c>
      <c r="B169" s="24" t="s">
        <v>16053</v>
      </c>
      <c r="C169" s="24" t="s">
        <v>361</v>
      </c>
      <c r="D169" s="24" t="s">
        <v>369</v>
      </c>
      <c r="E169" s="268">
        <v>673.7</v>
      </c>
      <c r="F169" s="24" t="s">
        <v>16054</v>
      </c>
      <c r="G169" s="24" t="s">
        <v>16055</v>
      </c>
      <c r="H169" s="24" t="s">
        <v>15790</v>
      </c>
    </row>
    <row r="170" spans="1:8" ht="25.5">
      <c r="A170" s="24" t="s">
        <v>6459</v>
      </c>
      <c r="B170" s="24" t="s">
        <v>16056</v>
      </c>
      <c r="C170" s="24" t="s">
        <v>361</v>
      </c>
      <c r="D170" s="24" t="s">
        <v>369</v>
      </c>
      <c r="E170" s="268">
        <v>12</v>
      </c>
      <c r="F170" s="24" t="s">
        <v>16057</v>
      </c>
      <c r="G170" s="24" t="s">
        <v>16058</v>
      </c>
      <c r="H170" s="24" t="s">
        <v>15790</v>
      </c>
    </row>
    <row r="171" spans="1:8" ht="25.5">
      <c r="A171" s="24" t="s">
        <v>6463</v>
      </c>
      <c r="B171" s="24" t="s">
        <v>16059</v>
      </c>
      <c r="C171" s="24" t="s">
        <v>361</v>
      </c>
      <c r="D171" s="24" t="s">
        <v>369</v>
      </c>
      <c r="E171" s="268">
        <v>40</v>
      </c>
      <c r="F171" s="24" t="s">
        <v>16060</v>
      </c>
      <c r="G171" s="24" t="s">
        <v>16061</v>
      </c>
      <c r="H171" s="24" t="s">
        <v>16040</v>
      </c>
    </row>
    <row r="172" spans="1:8" ht="38.25">
      <c r="A172" s="24" t="s">
        <v>6464</v>
      </c>
      <c r="B172" s="24" t="s">
        <v>16062</v>
      </c>
      <c r="C172" s="24" t="s">
        <v>361</v>
      </c>
      <c r="D172" s="24" t="s">
        <v>369</v>
      </c>
      <c r="E172" s="268">
        <v>10</v>
      </c>
      <c r="F172" s="24" t="s">
        <v>16063</v>
      </c>
      <c r="G172" s="24" t="s">
        <v>16064</v>
      </c>
      <c r="H172" s="24" t="s">
        <v>15877</v>
      </c>
    </row>
    <row r="173" spans="1:8" ht="38.25">
      <c r="A173" s="24" t="s">
        <v>6466</v>
      </c>
      <c r="B173" s="24" t="s">
        <v>16065</v>
      </c>
      <c r="C173" s="24" t="s">
        <v>361</v>
      </c>
      <c r="D173" s="24" t="s">
        <v>369</v>
      </c>
      <c r="E173" s="268">
        <v>44.3</v>
      </c>
      <c r="F173" s="24" t="s">
        <v>16066</v>
      </c>
      <c r="G173" s="24" t="s">
        <v>16067</v>
      </c>
      <c r="H173" s="24" t="s">
        <v>16052</v>
      </c>
    </row>
    <row r="174" spans="1:8" ht="38.25">
      <c r="A174" s="24" t="s">
        <v>6468</v>
      </c>
      <c r="B174" s="24" t="s">
        <v>15751</v>
      </c>
      <c r="C174" s="24" t="s">
        <v>361</v>
      </c>
      <c r="D174" s="24" t="s">
        <v>369</v>
      </c>
      <c r="E174" s="268">
        <v>567</v>
      </c>
      <c r="F174" s="24" t="s">
        <v>16068</v>
      </c>
      <c r="G174" s="24" t="s">
        <v>16069</v>
      </c>
      <c r="H174" s="24" t="s">
        <v>16070</v>
      </c>
    </row>
    <row r="175" spans="1:8" ht="38.25">
      <c r="A175" s="24" t="s">
        <v>6469</v>
      </c>
      <c r="B175" s="24" t="s">
        <v>16071</v>
      </c>
      <c r="C175" s="24" t="s">
        <v>361</v>
      </c>
      <c r="D175" s="24" t="s">
        <v>369</v>
      </c>
      <c r="E175" s="268">
        <v>114.5</v>
      </c>
      <c r="F175" s="24" t="s">
        <v>16072</v>
      </c>
      <c r="G175" s="24" t="s">
        <v>16069</v>
      </c>
      <c r="H175" s="24" t="s">
        <v>16073</v>
      </c>
    </row>
    <row r="176" spans="1:8" ht="38.25">
      <c r="A176" s="24" t="s">
        <v>6473</v>
      </c>
      <c r="B176" s="24" t="s">
        <v>16074</v>
      </c>
      <c r="C176" s="24" t="s">
        <v>361</v>
      </c>
      <c r="D176" s="24" t="s">
        <v>369</v>
      </c>
      <c r="E176" s="268">
        <v>75.8</v>
      </c>
      <c r="F176" s="24" t="s">
        <v>16075</v>
      </c>
      <c r="G176" s="24" t="s">
        <v>16076</v>
      </c>
      <c r="H176" s="24" t="s">
        <v>16073</v>
      </c>
    </row>
    <row r="177" spans="1:8" ht="38.25">
      <c r="A177" s="24" t="s">
        <v>6475</v>
      </c>
      <c r="B177" s="24" t="s">
        <v>16077</v>
      </c>
      <c r="C177" s="24" t="s">
        <v>361</v>
      </c>
      <c r="D177" s="24" t="s">
        <v>369</v>
      </c>
      <c r="E177" s="268">
        <v>1157.5</v>
      </c>
      <c r="F177" s="24" t="s">
        <v>16078</v>
      </c>
      <c r="G177" s="24" t="s">
        <v>15717</v>
      </c>
      <c r="H177" s="24" t="s">
        <v>16079</v>
      </c>
    </row>
    <row r="178" spans="1:8" ht="25.5">
      <c r="A178" s="24" t="s">
        <v>6479</v>
      </c>
      <c r="B178" s="24" t="s">
        <v>16080</v>
      </c>
      <c r="C178" s="24" t="s">
        <v>361</v>
      </c>
      <c r="D178" s="24" t="s">
        <v>369</v>
      </c>
      <c r="E178" s="268">
        <v>816.2</v>
      </c>
      <c r="F178" s="24" t="s">
        <v>16081</v>
      </c>
      <c r="G178" s="24" t="s">
        <v>15717</v>
      </c>
      <c r="H178" s="24" t="s">
        <v>16079</v>
      </c>
    </row>
    <row r="179" spans="1:8" ht="38.25">
      <c r="A179" s="24" t="s">
        <v>6483</v>
      </c>
      <c r="B179" s="24" t="s">
        <v>16082</v>
      </c>
      <c r="C179" s="24" t="s">
        <v>361</v>
      </c>
      <c r="D179" s="24" t="s">
        <v>369</v>
      </c>
      <c r="E179" s="268">
        <v>52.7</v>
      </c>
      <c r="F179" s="24" t="s">
        <v>16083</v>
      </c>
      <c r="G179" s="24" t="s">
        <v>16084</v>
      </c>
      <c r="H179" s="24" t="s">
        <v>16085</v>
      </c>
    </row>
    <row r="180" spans="1:8" ht="38.25">
      <c r="A180" s="24" t="s">
        <v>6485</v>
      </c>
      <c r="B180" s="24" t="s">
        <v>3358</v>
      </c>
      <c r="C180" s="24" t="s">
        <v>361</v>
      </c>
      <c r="D180" s="24" t="s">
        <v>369</v>
      </c>
      <c r="E180" s="268">
        <v>51</v>
      </c>
      <c r="F180" s="24" t="s">
        <v>16086</v>
      </c>
      <c r="G180" s="24" t="s">
        <v>16087</v>
      </c>
      <c r="H180" s="24" t="s">
        <v>16085</v>
      </c>
    </row>
    <row r="181" spans="1:8">
      <c r="A181" s="327"/>
      <c r="B181" s="327" t="s">
        <v>370</v>
      </c>
      <c r="C181" s="327">
        <v>47</v>
      </c>
      <c r="D181" s="327"/>
      <c r="E181" s="458">
        <f>SUM(E134:E180)</f>
        <v>8827.2000000000007</v>
      </c>
      <c r="F181" s="327"/>
      <c r="G181" s="327"/>
      <c r="H181" s="327"/>
    </row>
    <row r="182" spans="1:8" ht="38.25">
      <c r="A182" s="24"/>
      <c r="B182" s="24" t="s">
        <v>16088</v>
      </c>
      <c r="C182" s="24" t="s">
        <v>361</v>
      </c>
      <c r="D182" s="24" t="s">
        <v>371</v>
      </c>
      <c r="E182" s="268">
        <v>6.6</v>
      </c>
      <c r="F182" s="24" t="s">
        <v>16089</v>
      </c>
      <c r="G182" s="24" t="s">
        <v>16090</v>
      </c>
      <c r="H182" s="24" t="s">
        <v>15774</v>
      </c>
    </row>
    <row r="183" spans="1:8">
      <c r="A183" s="327"/>
      <c r="B183" s="327" t="s">
        <v>372</v>
      </c>
      <c r="C183" s="327">
        <v>1</v>
      </c>
      <c r="D183" s="327"/>
      <c r="E183" s="458">
        <f>SUM(E182)</f>
        <v>6.6</v>
      </c>
      <c r="F183" s="327"/>
      <c r="G183" s="327"/>
      <c r="H183" s="327"/>
    </row>
    <row r="184" spans="1:8" ht="38.25">
      <c r="A184" s="24" t="s">
        <v>2149</v>
      </c>
      <c r="B184" s="24" t="s">
        <v>16091</v>
      </c>
      <c r="C184" s="24" t="s">
        <v>361</v>
      </c>
      <c r="D184" s="24" t="s">
        <v>1403</v>
      </c>
      <c r="E184" s="268">
        <v>35.700000000000003</v>
      </c>
      <c r="F184" s="24" t="s">
        <v>16092</v>
      </c>
      <c r="G184" s="24" t="s">
        <v>15717</v>
      </c>
      <c r="H184" s="24" t="s">
        <v>15774</v>
      </c>
    </row>
    <row r="185" spans="1:8" ht="25.5">
      <c r="A185" s="24" t="s">
        <v>5602</v>
      </c>
      <c r="B185" s="24" t="s">
        <v>16093</v>
      </c>
      <c r="C185" s="24" t="s">
        <v>361</v>
      </c>
      <c r="D185" s="24" t="s">
        <v>1403</v>
      </c>
      <c r="E185" s="268">
        <v>429</v>
      </c>
      <c r="F185" s="24" t="s">
        <v>16094</v>
      </c>
      <c r="G185" s="24" t="s">
        <v>16095</v>
      </c>
      <c r="H185" s="24" t="s">
        <v>16096</v>
      </c>
    </row>
    <row r="186" spans="1:8" ht="25.5">
      <c r="A186" s="24" t="s">
        <v>5606</v>
      </c>
      <c r="B186" s="24" t="s">
        <v>16097</v>
      </c>
      <c r="C186" s="24" t="s">
        <v>361</v>
      </c>
      <c r="D186" s="24" t="s">
        <v>1403</v>
      </c>
      <c r="E186" s="268">
        <v>422</v>
      </c>
      <c r="F186" s="24" t="s">
        <v>16098</v>
      </c>
      <c r="G186" s="24" t="s">
        <v>16036</v>
      </c>
      <c r="H186" s="24" t="s">
        <v>16099</v>
      </c>
    </row>
    <row r="187" spans="1:8" ht="63.75">
      <c r="A187" s="24" t="s">
        <v>2682</v>
      </c>
      <c r="B187" s="24" t="s">
        <v>16100</v>
      </c>
      <c r="C187" s="24" t="s">
        <v>361</v>
      </c>
      <c r="D187" s="24" t="s">
        <v>1403</v>
      </c>
      <c r="E187" s="268">
        <v>123.6</v>
      </c>
      <c r="F187" s="24" t="s">
        <v>16101</v>
      </c>
      <c r="G187" s="24" t="s">
        <v>16102</v>
      </c>
      <c r="H187" s="24" t="s">
        <v>16103</v>
      </c>
    </row>
    <row r="188" spans="1:8" ht="51">
      <c r="A188" s="24" t="s">
        <v>5613</v>
      </c>
      <c r="B188" s="24" t="s">
        <v>16104</v>
      </c>
      <c r="C188" s="24" t="s">
        <v>361</v>
      </c>
      <c r="D188" s="24" t="s">
        <v>1403</v>
      </c>
      <c r="E188" s="268">
        <v>55.2</v>
      </c>
      <c r="F188" s="24" t="s">
        <v>16105</v>
      </c>
      <c r="G188" s="24" t="s">
        <v>16102</v>
      </c>
      <c r="H188" s="24" t="s">
        <v>16040</v>
      </c>
    </row>
    <row r="189" spans="1:8" ht="38.25">
      <c r="A189" s="24" t="s">
        <v>5341</v>
      </c>
      <c r="B189" s="24" t="s">
        <v>16106</v>
      </c>
      <c r="C189" s="24" t="s">
        <v>361</v>
      </c>
      <c r="D189" s="24" t="s">
        <v>1403</v>
      </c>
      <c r="E189" s="268">
        <v>65</v>
      </c>
      <c r="F189" s="24" t="s">
        <v>16107</v>
      </c>
      <c r="G189" s="24" t="s">
        <v>16108</v>
      </c>
      <c r="H189" s="24" t="s">
        <v>16109</v>
      </c>
    </row>
    <row r="190" spans="1:8">
      <c r="A190" s="327"/>
      <c r="B190" s="327" t="s">
        <v>4370</v>
      </c>
      <c r="C190" s="327">
        <v>6</v>
      </c>
      <c r="D190" s="327"/>
      <c r="E190" s="458">
        <f>SUM(E184:E189)</f>
        <v>1130.5</v>
      </c>
      <c r="F190" s="327"/>
      <c r="G190" s="327"/>
      <c r="H190" s="327"/>
    </row>
    <row r="191" spans="1:8" ht="25.5">
      <c r="A191" s="24" t="s">
        <v>2149</v>
      </c>
      <c r="B191" s="24" t="s">
        <v>17032</v>
      </c>
      <c r="C191" s="24" t="s">
        <v>361</v>
      </c>
      <c r="D191" s="24" t="s">
        <v>726</v>
      </c>
      <c r="E191" s="268">
        <v>6</v>
      </c>
      <c r="F191" s="24" t="s">
        <v>16110</v>
      </c>
      <c r="G191" s="24" t="s">
        <v>16111</v>
      </c>
      <c r="H191" s="24" t="s">
        <v>16112</v>
      </c>
    </row>
    <row r="192" spans="1:8" ht="25.5">
      <c r="A192" s="24" t="s">
        <v>5602</v>
      </c>
      <c r="B192" s="24" t="s">
        <v>10730</v>
      </c>
      <c r="C192" s="24" t="s">
        <v>361</v>
      </c>
      <c r="D192" s="24" t="s">
        <v>726</v>
      </c>
      <c r="E192" s="268">
        <v>5.5</v>
      </c>
      <c r="F192" s="24" t="s">
        <v>16113</v>
      </c>
      <c r="G192" s="24" t="s">
        <v>16114</v>
      </c>
      <c r="H192" s="24" t="s">
        <v>16115</v>
      </c>
    </row>
    <row r="193" spans="1:8" ht="25.5">
      <c r="A193" s="24" t="s">
        <v>5606</v>
      </c>
      <c r="B193" s="24" t="s">
        <v>16116</v>
      </c>
      <c r="C193" s="24" t="s">
        <v>361</v>
      </c>
      <c r="D193" s="24" t="s">
        <v>726</v>
      </c>
      <c r="E193" s="268">
        <v>143</v>
      </c>
      <c r="F193" s="24" t="s">
        <v>16117</v>
      </c>
      <c r="G193" s="24" t="s">
        <v>16118</v>
      </c>
      <c r="H193" s="24" t="s">
        <v>16119</v>
      </c>
    </row>
    <row r="194" spans="1:8">
      <c r="A194" s="327"/>
      <c r="B194" s="327" t="s">
        <v>17033</v>
      </c>
      <c r="C194" s="327">
        <v>3</v>
      </c>
      <c r="D194" s="327"/>
      <c r="E194" s="458">
        <f>SUM(E191:E193)</f>
        <v>154.5</v>
      </c>
      <c r="F194" s="327"/>
      <c r="G194" s="327"/>
      <c r="H194" s="327"/>
    </row>
    <row r="195" spans="1:8" ht="38.25">
      <c r="A195" s="24" t="s">
        <v>2149</v>
      </c>
      <c r="B195" s="24" t="s">
        <v>16120</v>
      </c>
      <c r="C195" s="24" t="s">
        <v>361</v>
      </c>
      <c r="D195" s="24" t="s">
        <v>367</v>
      </c>
      <c r="E195" s="268">
        <v>5.3</v>
      </c>
      <c r="F195" s="24" t="s">
        <v>16121</v>
      </c>
      <c r="G195" s="24" t="s">
        <v>15704</v>
      </c>
      <c r="H195" s="24" t="s">
        <v>15886</v>
      </c>
    </row>
    <row r="196" spans="1:8" ht="38.25">
      <c r="A196" s="24" t="s">
        <v>5602</v>
      </c>
      <c r="B196" s="24" t="s">
        <v>16122</v>
      </c>
      <c r="C196" s="24" t="s">
        <v>361</v>
      </c>
      <c r="D196" s="24" t="s">
        <v>367</v>
      </c>
      <c r="E196" s="268">
        <v>1.4</v>
      </c>
      <c r="F196" s="24" t="s">
        <v>16123</v>
      </c>
      <c r="G196" s="24" t="s">
        <v>15717</v>
      </c>
      <c r="H196" s="24" t="s">
        <v>15886</v>
      </c>
    </row>
    <row r="197" spans="1:8" ht="38.25">
      <c r="A197" s="24" t="s">
        <v>5606</v>
      </c>
      <c r="B197" s="24" t="s">
        <v>16124</v>
      </c>
      <c r="C197" s="24" t="s">
        <v>361</v>
      </c>
      <c r="D197" s="24" t="s">
        <v>367</v>
      </c>
      <c r="E197" s="268">
        <v>1150</v>
      </c>
      <c r="F197" s="24" t="s">
        <v>16125</v>
      </c>
      <c r="G197" s="24" t="s">
        <v>16126</v>
      </c>
      <c r="H197" s="24" t="s">
        <v>16127</v>
      </c>
    </row>
    <row r="198" spans="1:8" ht="38.25">
      <c r="A198" s="24" t="s">
        <v>2682</v>
      </c>
      <c r="B198" s="24" t="s">
        <v>16128</v>
      </c>
      <c r="C198" s="24" t="s">
        <v>361</v>
      </c>
      <c r="D198" s="24" t="s">
        <v>367</v>
      </c>
      <c r="E198" s="268">
        <v>990</v>
      </c>
      <c r="F198" s="24" t="s">
        <v>16129</v>
      </c>
      <c r="G198" s="24" t="s">
        <v>15707</v>
      </c>
      <c r="H198" s="24" t="s">
        <v>15774</v>
      </c>
    </row>
    <row r="199" spans="1:8" ht="38.25">
      <c r="A199" s="24" t="s">
        <v>5613</v>
      </c>
      <c r="B199" s="24" t="s">
        <v>16130</v>
      </c>
      <c r="C199" s="24" t="s">
        <v>361</v>
      </c>
      <c r="D199" s="24" t="s">
        <v>367</v>
      </c>
      <c r="E199" s="268">
        <v>500</v>
      </c>
      <c r="F199" s="24" t="s">
        <v>16131</v>
      </c>
      <c r="G199" s="24" t="s">
        <v>16132</v>
      </c>
      <c r="H199" s="24" t="s">
        <v>15877</v>
      </c>
    </row>
    <row r="200" spans="1:8" ht="38.25">
      <c r="A200" s="24" t="s">
        <v>5341</v>
      </c>
      <c r="B200" s="24" t="s">
        <v>16133</v>
      </c>
      <c r="C200" s="24" t="s">
        <v>361</v>
      </c>
      <c r="D200" s="24" t="s">
        <v>367</v>
      </c>
      <c r="E200" s="268">
        <v>45</v>
      </c>
      <c r="F200" s="24" t="s">
        <v>16134</v>
      </c>
      <c r="G200" s="24" t="s">
        <v>16135</v>
      </c>
      <c r="H200" s="24" t="s">
        <v>15877</v>
      </c>
    </row>
    <row r="201" spans="1:8" ht="38.25">
      <c r="A201" s="24" t="s">
        <v>5344</v>
      </c>
      <c r="B201" s="24" t="s">
        <v>16136</v>
      </c>
      <c r="C201" s="24" t="s">
        <v>361</v>
      </c>
      <c r="D201" s="24" t="s">
        <v>367</v>
      </c>
      <c r="E201" s="268">
        <v>36</v>
      </c>
      <c r="F201" s="24" t="s">
        <v>16137</v>
      </c>
      <c r="G201" s="24" t="s">
        <v>16036</v>
      </c>
      <c r="H201" s="24" t="s">
        <v>15886</v>
      </c>
    </row>
    <row r="202" spans="1:8" ht="25.5">
      <c r="A202" s="24" t="s">
        <v>5623</v>
      </c>
      <c r="B202" s="24" t="s">
        <v>16138</v>
      </c>
      <c r="C202" s="24" t="s">
        <v>361</v>
      </c>
      <c r="D202" s="24" t="s">
        <v>367</v>
      </c>
      <c r="E202" s="268">
        <v>918.3</v>
      </c>
      <c r="F202" s="24" t="s">
        <v>16139</v>
      </c>
      <c r="G202" s="24" t="s">
        <v>16140</v>
      </c>
      <c r="H202" s="24" t="s">
        <v>16040</v>
      </c>
    </row>
    <row r="203" spans="1:8" ht="25.5">
      <c r="A203" s="24">
        <v>9</v>
      </c>
      <c r="B203" s="24" t="s">
        <v>16141</v>
      </c>
      <c r="C203" s="24" t="s">
        <v>361</v>
      </c>
      <c r="D203" s="24" t="s">
        <v>367</v>
      </c>
      <c r="E203" s="268">
        <v>8</v>
      </c>
      <c r="F203" s="24" t="s">
        <v>16142</v>
      </c>
      <c r="G203" s="24" t="s">
        <v>16143</v>
      </c>
      <c r="H203" s="24" t="s">
        <v>16144</v>
      </c>
    </row>
    <row r="204" spans="1:8" ht="25.5">
      <c r="A204" s="24" t="s">
        <v>2423</v>
      </c>
      <c r="B204" s="24" t="s">
        <v>16145</v>
      </c>
      <c r="C204" s="24" t="s">
        <v>361</v>
      </c>
      <c r="D204" s="24" t="s">
        <v>367</v>
      </c>
      <c r="E204" s="268">
        <v>35.090000000000003</v>
      </c>
      <c r="F204" s="24" t="s">
        <v>16146</v>
      </c>
      <c r="G204" s="24" t="s">
        <v>16147</v>
      </c>
      <c r="H204" s="24" t="s">
        <v>16148</v>
      </c>
    </row>
    <row r="205" spans="1:8">
      <c r="A205" s="327"/>
      <c r="B205" s="327" t="s">
        <v>368</v>
      </c>
      <c r="C205" s="327">
        <v>10</v>
      </c>
      <c r="D205" s="327"/>
      <c r="E205" s="458">
        <f>SUM(E195:E204)</f>
        <v>3689.09</v>
      </c>
      <c r="F205" s="327"/>
      <c r="G205" s="327"/>
      <c r="H205" s="327"/>
    </row>
    <row r="206" spans="1:8">
      <c r="A206" s="326"/>
      <c r="B206" s="326" t="s">
        <v>731</v>
      </c>
      <c r="C206" s="326">
        <f>C205+C194+C190+C183+C181+C133+C105+C83</f>
        <v>133</v>
      </c>
      <c r="D206" s="326"/>
      <c r="E206" s="456">
        <f>E205+E194+E190+E183+E181+E133+E105+E83</f>
        <v>27902.89</v>
      </c>
      <c r="F206" s="326"/>
      <c r="G206" s="326"/>
      <c r="H206" s="326"/>
    </row>
    <row r="207" spans="1:8" ht="38.25">
      <c r="A207" s="24" t="s">
        <v>2149</v>
      </c>
      <c r="B207" s="24" t="s">
        <v>16149</v>
      </c>
      <c r="C207" s="24" t="s">
        <v>373</v>
      </c>
      <c r="D207" s="24" t="s">
        <v>12119</v>
      </c>
      <c r="E207" s="268">
        <v>82</v>
      </c>
      <c r="F207" s="24" t="s">
        <v>16150</v>
      </c>
      <c r="G207" s="24" t="s">
        <v>16151</v>
      </c>
      <c r="H207" s="24" t="s">
        <v>15774</v>
      </c>
    </row>
    <row r="208" spans="1:8" ht="38.25">
      <c r="A208" s="24" t="s">
        <v>5602</v>
      </c>
      <c r="B208" s="24" t="s">
        <v>16152</v>
      </c>
      <c r="C208" s="24" t="s">
        <v>373</v>
      </c>
      <c r="D208" s="24" t="s">
        <v>12119</v>
      </c>
      <c r="E208" s="268">
        <v>66.400000000000006</v>
      </c>
      <c r="F208" s="24" t="s">
        <v>16153</v>
      </c>
      <c r="G208" s="24" t="s">
        <v>16154</v>
      </c>
      <c r="H208" s="24" t="s">
        <v>15774</v>
      </c>
    </row>
    <row r="209" spans="1:8" ht="38.25">
      <c r="A209" s="24" t="s">
        <v>5606</v>
      </c>
      <c r="B209" s="24" t="s">
        <v>16155</v>
      </c>
      <c r="C209" s="24" t="s">
        <v>373</v>
      </c>
      <c r="D209" s="24" t="s">
        <v>12119</v>
      </c>
      <c r="E209" s="268">
        <v>14</v>
      </c>
      <c r="F209" s="24" t="s">
        <v>16156</v>
      </c>
      <c r="G209" s="24" t="s">
        <v>16157</v>
      </c>
      <c r="H209" s="24" t="s">
        <v>15877</v>
      </c>
    </row>
    <row r="210" spans="1:8" ht="25.5">
      <c r="A210" s="24" t="s">
        <v>2682</v>
      </c>
      <c r="B210" s="24" t="s">
        <v>16158</v>
      </c>
      <c r="C210" s="24" t="s">
        <v>373</v>
      </c>
      <c r="D210" s="24" t="s">
        <v>12119</v>
      </c>
      <c r="E210" s="268">
        <v>20</v>
      </c>
      <c r="F210" s="24" t="s">
        <v>16159</v>
      </c>
      <c r="G210" s="24" t="s">
        <v>16160</v>
      </c>
      <c r="H210" s="24" t="s">
        <v>15778</v>
      </c>
    </row>
    <row r="211" spans="1:8" ht="25.5">
      <c r="A211" s="24" t="s">
        <v>5613</v>
      </c>
      <c r="B211" s="24" t="s">
        <v>16161</v>
      </c>
      <c r="C211" s="24" t="s">
        <v>373</v>
      </c>
      <c r="D211" s="24" t="s">
        <v>12119</v>
      </c>
      <c r="E211" s="268">
        <v>52</v>
      </c>
      <c r="F211" s="24" t="s">
        <v>16162</v>
      </c>
      <c r="G211" s="24" t="s">
        <v>16163</v>
      </c>
      <c r="H211" s="24" t="s">
        <v>16164</v>
      </c>
    </row>
    <row r="212" spans="1:8" ht="38.25">
      <c r="A212" s="24" t="s">
        <v>5341</v>
      </c>
      <c r="B212" s="24" t="s">
        <v>16165</v>
      </c>
      <c r="C212" s="24" t="s">
        <v>373</v>
      </c>
      <c r="D212" s="24" t="s">
        <v>12119</v>
      </c>
      <c r="E212" s="268">
        <v>107.6</v>
      </c>
      <c r="F212" s="24" t="s">
        <v>16166</v>
      </c>
      <c r="G212" s="24" t="s">
        <v>16167</v>
      </c>
      <c r="H212" s="24" t="s">
        <v>16164</v>
      </c>
    </row>
    <row r="213" spans="1:8" ht="51">
      <c r="A213" s="24" t="s">
        <v>5344</v>
      </c>
      <c r="B213" s="24" t="s">
        <v>16168</v>
      </c>
      <c r="C213" s="24" t="s">
        <v>373</v>
      </c>
      <c r="D213" s="24" t="s">
        <v>12119</v>
      </c>
      <c r="E213" s="268">
        <v>90.7</v>
      </c>
      <c r="F213" s="24" t="s">
        <v>16169</v>
      </c>
      <c r="G213" s="24" t="s">
        <v>16170</v>
      </c>
      <c r="H213" s="24" t="s">
        <v>16164</v>
      </c>
    </row>
    <row r="214" spans="1:8" ht="25.5">
      <c r="A214" s="24" t="s">
        <v>5623</v>
      </c>
      <c r="B214" s="24" t="s">
        <v>16171</v>
      </c>
      <c r="C214" s="24" t="s">
        <v>373</v>
      </c>
      <c r="D214" s="24" t="s">
        <v>12119</v>
      </c>
      <c r="E214" s="268">
        <v>13</v>
      </c>
      <c r="F214" s="24" t="s">
        <v>16172</v>
      </c>
      <c r="G214" s="24" t="s">
        <v>16173</v>
      </c>
      <c r="H214" s="24" t="s">
        <v>16164</v>
      </c>
    </row>
    <row r="215" spans="1:8" ht="25.5">
      <c r="A215" s="24" t="s">
        <v>2421</v>
      </c>
      <c r="B215" s="24" t="s">
        <v>16174</v>
      </c>
      <c r="C215" s="24" t="s">
        <v>373</v>
      </c>
      <c r="D215" s="24" t="s">
        <v>12119</v>
      </c>
      <c r="E215" s="268">
        <v>19</v>
      </c>
      <c r="F215" s="24" t="s">
        <v>16175</v>
      </c>
      <c r="G215" s="24" t="s">
        <v>16173</v>
      </c>
      <c r="H215" s="24" t="s">
        <v>16164</v>
      </c>
    </row>
    <row r="216" spans="1:8" ht="25.5">
      <c r="A216" s="24" t="s">
        <v>2423</v>
      </c>
      <c r="B216" s="24" t="s">
        <v>16176</v>
      </c>
      <c r="C216" s="24" t="s">
        <v>373</v>
      </c>
      <c r="D216" s="24" t="s">
        <v>12119</v>
      </c>
      <c r="E216" s="268">
        <v>7.4</v>
      </c>
      <c r="F216" s="24" t="s">
        <v>16177</v>
      </c>
      <c r="G216" s="24" t="s">
        <v>16173</v>
      </c>
      <c r="H216" s="24" t="s">
        <v>16178</v>
      </c>
    </row>
    <row r="217" spans="1:8" ht="25.5">
      <c r="A217" s="24" t="s">
        <v>2425</v>
      </c>
      <c r="B217" s="24" t="s">
        <v>16179</v>
      </c>
      <c r="C217" s="24" t="s">
        <v>373</v>
      </c>
      <c r="D217" s="24" t="s">
        <v>12119</v>
      </c>
      <c r="E217" s="268">
        <v>4.0999999999999996</v>
      </c>
      <c r="F217" s="24" t="s">
        <v>16180</v>
      </c>
      <c r="G217" s="24" t="s">
        <v>16181</v>
      </c>
      <c r="H217" s="24" t="s">
        <v>16178</v>
      </c>
    </row>
    <row r="218" spans="1:8" ht="25.5">
      <c r="A218" s="24" t="s">
        <v>2428</v>
      </c>
      <c r="B218" s="24" t="s">
        <v>16182</v>
      </c>
      <c r="C218" s="24" t="s">
        <v>373</v>
      </c>
      <c r="D218" s="24" t="s">
        <v>12119</v>
      </c>
      <c r="E218" s="268">
        <v>4.8</v>
      </c>
      <c r="F218" s="24" t="s">
        <v>16183</v>
      </c>
      <c r="G218" s="24" t="s">
        <v>16184</v>
      </c>
      <c r="H218" s="24" t="s">
        <v>16164</v>
      </c>
    </row>
    <row r="219" spans="1:8" ht="25.5">
      <c r="A219" s="24" t="s">
        <v>5856</v>
      </c>
      <c r="B219" s="24" t="s">
        <v>16185</v>
      </c>
      <c r="C219" s="24" t="s">
        <v>373</v>
      </c>
      <c r="D219" s="24" t="s">
        <v>12119</v>
      </c>
      <c r="E219" s="268">
        <v>156</v>
      </c>
      <c r="F219" s="24" t="s">
        <v>16186</v>
      </c>
      <c r="G219" s="24" t="s">
        <v>16187</v>
      </c>
      <c r="H219" s="24" t="s">
        <v>16178</v>
      </c>
    </row>
    <row r="220" spans="1:8" ht="38.25">
      <c r="A220" s="24" t="s">
        <v>5890</v>
      </c>
      <c r="B220" s="24" t="s">
        <v>16188</v>
      </c>
      <c r="C220" s="24" t="s">
        <v>373</v>
      </c>
      <c r="D220" s="24" t="s">
        <v>12119</v>
      </c>
      <c r="E220" s="268">
        <v>15</v>
      </c>
      <c r="F220" s="24" t="s">
        <v>16189</v>
      </c>
      <c r="G220" s="24" t="s">
        <v>16190</v>
      </c>
      <c r="H220" s="24" t="s">
        <v>16191</v>
      </c>
    </row>
    <row r="221" spans="1:8" ht="38.25">
      <c r="A221" s="24" t="s">
        <v>5895</v>
      </c>
      <c r="B221" s="24" t="s">
        <v>16192</v>
      </c>
      <c r="C221" s="24" t="s">
        <v>373</v>
      </c>
      <c r="D221" s="24" t="s">
        <v>12119</v>
      </c>
      <c r="E221" s="268">
        <v>40.6</v>
      </c>
      <c r="F221" s="24" t="s">
        <v>16193</v>
      </c>
      <c r="G221" s="24" t="s">
        <v>16194</v>
      </c>
      <c r="H221" s="24" t="s">
        <v>16191</v>
      </c>
    </row>
    <row r="222" spans="1:8" ht="51">
      <c r="A222" s="24" t="s">
        <v>5898</v>
      </c>
      <c r="B222" s="24" t="s">
        <v>16195</v>
      </c>
      <c r="C222" s="24" t="s">
        <v>373</v>
      </c>
      <c r="D222" s="24" t="s">
        <v>374</v>
      </c>
      <c r="E222" s="268">
        <v>4.5999999999999996</v>
      </c>
      <c r="F222" s="24" t="s">
        <v>16196</v>
      </c>
      <c r="G222" s="24" t="s">
        <v>16036</v>
      </c>
      <c r="H222" s="24" t="s">
        <v>16197</v>
      </c>
    </row>
    <row r="223" spans="1:8" ht="38.25">
      <c r="A223" s="24" t="s">
        <v>5902</v>
      </c>
      <c r="B223" s="24" t="s">
        <v>17034</v>
      </c>
      <c r="C223" s="24" t="s">
        <v>373</v>
      </c>
      <c r="D223" s="24" t="s">
        <v>374</v>
      </c>
      <c r="E223" s="268">
        <v>89</v>
      </c>
      <c r="F223" s="24" t="s">
        <v>16198</v>
      </c>
      <c r="G223" s="24" t="s">
        <v>16199</v>
      </c>
      <c r="H223" s="24" t="s">
        <v>15837</v>
      </c>
    </row>
    <row r="224" spans="1:8">
      <c r="A224" s="327"/>
      <c r="B224" s="327" t="s">
        <v>375</v>
      </c>
      <c r="C224" s="327">
        <v>17</v>
      </c>
      <c r="D224" s="327"/>
      <c r="E224" s="458">
        <f>SUM(E207:E223)</f>
        <v>786.2</v>
      </c>
      <c r="F224" s="327"/>
      <c r="G224" s="327"/>
      <c r="H224" s="327"/>
    </row>
    <row r="225" spans="1:8" ht="38.25">
      <c r="A225" s="24" t="s">
        <v>2149</v>
      </c>
      <c r="B225" s="24" t="s">
        <v>16200</v>
      </c>
      <c r="C225" s="24" t="s">
        <v>373</v>
      </c>
      <c r="D225" s="24" t="s">
        <v>376</v>
      </c>
      <c r="E225" s="268">
        <v>2.5</v>
      </c>
      <c r="F225" s="24" t="s">
        <v>16201</v>
      </c>
      <c r="G225" s="24" t="s">
        <v>15717</v>
      </c>
      <c r="H225" s="24" t="s">
        <v>16202</v>
      </c>
    </row>
    <row r="226" spans="1:8" ht="38.25">
      <c r="A226" s="24" t="s">
        <v>5602</v>
      </c>
      <c r="B226" s="24" t="s">
        <v>16203</v>
      </c>
      <c r="C226" s="24" t="s">
        <v>373</v>
      </c>
      <c r="D226" s="24" t="s">
        <v>376</v>
      </c>
      <c r="E226" s="268">
        <v>3.7</v>
      </c>
      <c r="F226" s="24" t="s">
        <v>16204</v>
      </c>
      <c r="G226" s="24" t="s">
        <v>15717</v>
      </c>
      <c r="H226" s="24" t="s">
        <v>16202</v>
      </c>
    </row>
    <row r="227" spans="1:8" ht="38.25">
      <c r="A227" s="24" t="s">
        <v>5606</v>
      </c>
      <c r="B227" s="24" t="s">
        <v>16205</v>
      </c>
      <c r="C227" s="24" t="s">
        <v>373</v>
      </c>
      <c r="D227" s="24" t="s">
        <v>376</v>
      </c>
      <c r="E227" s="268">
        <v>0.1</v>
      </c>
      <c r="F227" s="24" t="s">
        <v>16206</v>
      </c>
      <c r="G227" s="24" t="s">
        <v>15704</v>
      </c>
      <c r="H227" s="24" t="s">
        <v>16202</v>
      </c>
    </row>
    <row r="228" spans="1:8" ht="38.25">
      <c r="A228" s="24" t="s">
        <v>2682</v>
      </c>
      <c r="B228" s="24" t="s">
        <v>4403</v>
      </c>
      <c r="C228" s="24" t="s">
        <v>373</v>
      </c>
      <c r="D228" s="24" t="s">
        <v>376</v>
      </c>
      <c r="E228" s="268">
        <v>0.1</v>
      </c>
      <c r="F228" s="24" t="s">
        <v>16207</v>
      </c>
      <c r="G228" s="24" t="s">
        <v>15704</v>
      </c>
      <c r="H228" s="24" t="s">
        <v>16202</v>
      </c>
    </row>
    <row r="229" spans="1:8" ht="25.5">
      <c r="A229" s="24" t="s">
        <v>5613</v>
      </c>
      <c r="B229" s="24" t="s">
        <v>11777</v>
      </c>
      <c r="C229" s="24" t="s">
        <v>373</v>
      </c>
      <c r="D229" s="24" t="s">
        <v>376</v>
      </c>
      <c r="E229" s="268">
        <v>0.1</v>
      </c>
      <c r="F229" s="24" t="s">
        <v>16208</v>
      </c>
      <c r="G229" s="24" t="s">
        <v>16209</v>
      </c>
      <c r="H229" s="24" t="s">
        <v>16210</v>
      </c>
    </row>
    <row r="230" spans="1:8" ht="25.5">
      <c r="A230" s="24" t="s">
        <v>5341</v>
      </c>
      <c r="B230" s="24" t="s">
        <v>16211</v>
      </c>
      <c r="C230" s="24" t="s">
        <v>373</v>
      </c>
      <c r="D230" s="24" t="s">
        <v>376</v>
      </c>
      <c r="E230" s="268">
        <v>0.1</v>
      </c>
      <c r="F230" s="24" t="s">
        <v>16208</v>
      </c>
      <c r="G230" s="24" t="s">
        <v>16209</v>
      </c>
      <c r="H230" s="24" t="s">
        <v>16210</v>
      </c>
    </row>
    <row r="231" spans="1:8" ht="38.25">
      <c r="A231" s="24" t="s">
        <v>5344</v>
      </c>
      <c r="B231" s="24" t="s">
        <v>16212</v>
      </c>
      <c r="C231" s="24" t="s">
        <v>373</v>
      </c>
      <c r="D231" s="24" t="s">
        <v>376</v>
      </c>
      <c r="E231" s="268">
        <v>0.1</v>
      </c>
      <c r="F231" s="24" t="s">
        <v>16213</v>
      </c>
      <c r="G231" s="24" t="s">
        <v>16214</v>
      </c>
      <c r="H231" s="24" t="s">
        <v>16215</v>
      </c>
    </row>
    <row r="232" spans="1:8" ht="38.25">
      <c r="A232" s="24" t="s">
        <v>5623</v>
      </c>
      <c r="B232" s="24" t="s">
        <v>16216</v>
      </c>
      <c r="C232" s="24" t="s">
        <v>373</v>
      </c>
      <c r="D232" s="24" t="s">
        <v>376</v>
      </c>
      <c r="E232" s="268">
        <v>0.1</v>
      </c>
      <c r="F232" s="24" t="s">
        <v>16213</v>
      </c>
      <c r="G232" s="24" t="s">
        <v>16214</v>
      </c>
      <c r="H232" s="24" t="s">
        <v>16215</v>
      </c>
    </row>
    <row r="233" spans="1:8" ht="38.25">
      <c r="A233" s="24" t="s">
        <v>2421</v>
      </c>
      <c r="B233" s="24" t="s">
        <v>16211</v>
      </c>
      <c r="C233" s="24" t="s">
        <v>373</v>
      </c>
      <c r="D233" s="24" t="s">
        <v>376</v>
      </c>
      <c r="E233" s="268">
        <v>0.1</v>
      </c>
      <c r="F233" s="24" t="s">
        <v>16213</v>
      </c>
      <c r="G233" s="24" t="s">
        <v>16214</v>
      </c>
      <c r="H233" s="24" t="s">
        <v>16215</v>
      </c>
    </row>
    <row r="234" spans="1:8" ht="38.25">
      <c r="A234" s="24" t="s">
        <v>2423</v>
      </c>
      <c r="B234" s="24" t="s">
        <v>16217</v>
      </c>
      <c r="C234" s="24" t="s">
        <v>373</v>
      </c>
      <c r="D234" s="24" t="s">
        <v>376</v>
      </c>
      <c r="E234" s="268">
        <v>0.1</v>
      </c>
      <c r="F234" s="24" t="s">
        <v>16213</v>
      </c>
      <c r="G234" s="24" t="s">
        <v>16214</v>
      </c>
      <c r="H234" s="24" t="s">
        <v>16215</v>
      </c>
    </row>
    <row r="235" spans="1:8" ht="38.25">
      <c r="A235" s="24" t="s">
        <v>2425</v>
      </c>
      <c r="B235" s="24" t="s">
        <v>16218</v>
      </c>
      <c r="C235" s="24" t="s">
        <v>373</v>
      </c>
      <c r="D235" s="24" t="s">
        <v>376</v>
      </c>
      <c r="E235" s="268">
        <v>0.02</v>
      </c>
      <c r="F235" s="24" t="s">
        <v>16219</v>
      </c>
      <c r="G235" s="24" t="s">
        <v>16220</v>
      </c>
      <c r="H235" s="24" t="s">
        <v>16221</v>
      </c>
    </row>
    <row r="236" spans="1:8" ht="25.5">
      <c r="A236" s="24" t="s">
        <v>2428</v>
      </c>
      <c r="B236" s="24" t="s">
        <v>16222</v>
      </c>
      <c r="C236" s="24" t="s">
        <v>373</v>
      </c>
      <c r="D236" s="24" t="s">
        <v>376</v>
      </c>
      <c r="E236" s="268">
        <v>0.5</v>
      </c>
      <c r="F236" s="24" t="s">
        <v>16223</v>
      </c>
      <c r="G236" s="24" t="s">
        <v>15694</v>
      </c>
      <c r="H236" s="24" t="s">
        <v>16224</v>
      </c>
    </row>
    <row r="237" spans="1:8" ht="25.5">
      <c r="A237" s="24" t="s">
        <v>5856</v>
      </c>
      <c r="B237" s="24" t="s">
        <v>16225</v>
      </c>
      <c r="C237" s="24" t="s">
        <v>373</v>
      </c>
      <c r="D237" s="24" t="s">
        <v>376</v>
      </c>
      <c r="E237" s="268">
        <v>0.4</v>
      </c>
      <c r="F237" s="24" t="s">
        <v>16226</v>
      </c>
      <c r="G237" s="24" t="s">
        <v>15694</v>
      </c>
      <c r="H237" s="24" t="s">
        <v>16224</v>
      </c>
    </row>
    <row r="238" spans="1:8" ht="25.5">
      <c r="A238" s="24" t="s">
        <v>5890</v>
      </c>
      <c r="B238" s="24" t="s">
        <v>16227</v>
      </c>
      <c r="C238" s="24" t="s">
        <v>373</v>
      </c>
      <c r="D238" s="24" t="s">
        <v>376</v>
      </c>
      <c r="E238" s="268">
        <v>2</v>
      </c>
      <c r="F238" s="24" t="s">
        <v>16228</v>
      </c>
      <c r="G238" s="24" t="s">
        <v>16229</v>
      </c>
      <c r="H238" s="24" t="s">
        <v>16230</v>
      </c>
    </row>
    <row r="239" spans="1:8" ht="25.5">
      <c r="A239" s="24" t="s">
        <v>5895</v>
      </c>
      <c r="B239" s="24" t="s">
        <v>9726</v>
      </c>
      <c r="C239" s="24" t="s">
        <v>373</v>
      </c>
      <c r="D239" s="24" t="s">
        <v>376</v>
      </c>
      <c r="E239" s="268">
        <v>0.01</v>
      </c>
      <c r="F239" s="24" t="s">
        <v>16231</v>
      </c>
      <c r="G239" s="24" t="s">
        <v>16232</v>
      </c>
      <c r="H239" s="24" t="s">
        <v>16233</v>
      </c>
    </row>
    <row r="240" spans="1:8" ht="25.5">
      <c r="A240" s="24" t="s">
        <v>5898</v>
      </c>
      <c r="B240" s="24" t="s">
        <v>16234</v>
      </c>
      <c r="C240" s="24" t="s">
        <v>373</v>
      </c>
      <c r="D240" s="24" t="s">
        <v>376</v>
      </c>
      <c r="E240" s="268">
        <v>33.4</v>
      </c>
      <c r="F240" s="24" t="s">
        <v>16235</v>
      </c>
      <c r="G240" s="24" t="s">
        <v>16236</v>
      </c>
      <c r="H240" s="24" t="s">
        <v>16237</v>
      </c>
    </row>
    <row r="241" spans="1:8" ht="25.5">
      <c r="A241" s="24" t="s">
        <v>5902</v>
      </c>
      <c r="B241" s="24" t="s">
        <v>17035</v>
      </c>
      <c r="C241" s="24" t="s">
        <v>373</v>
      </c>
      <c r="D241" s="24" t="s">
        <v>376</v>
      </c>
      <c r="E241" s="268">
        <v>17</v>
      </c>
      <c r="F241" s="24" t="s">
        <v>16238</v>
      </c>
      <c r="G241" s="24" t="s">
        <v>16239</v>
      </c>
      <c r="H241" s="24" t="s">
        <v>16240</v>
      </c>
    </row>
    <row r="242" spans="1:8" ht="38.25">
      <c r="A242" s="24" t="s">
        <v>5906</v>
      </c>
      <c r="B242" s="24" t="s">
        <v>16241</v>
      </c>
      <c r="C242" s="24" t="s">
        <v>373</v>
      </c>
      <c r="D242" s="24" t="s">
        <v>376</v>
      </c>
      <c r="E242" s="268">
        <v>0.1</v>
      </c>
      <c r="F242" s="24" t="s">
        <v>16242</v>
      </c>
      <c r="G242" s="24" t="s">
        <v>15816</v>
      </c>
      <c r="H242" s="24" t="s">
        <v>16243</v>
      </c>
    </row>
    <row r="243" spans="1:8" ht="38.25">
      <c r="A243" s="24" t="s">
        <v>5910</v>
      </c>
      <c r="B243" s="24" t="s">
        <v>4403</v>
      </c>
      <c r="C243" s="24" t="s">
        <v>373</v>
      </c>
      <c r="D243" s="24" t="s">
        <v>376</v>
      </c>
      <c r="E243" s="268">
        <v>0.1</v>
      </c>
      <c r="F243" s="24" t="s">
        <v>16244</v>
      </c>
      <c r="G243" s="24" t="s">
        <v>15816</v>
      </c>
      <c r="H243" s="24" t="s">
        <v>16243</v>
      </c>
    </row>
    <row r="244" spans="1:8" ht="38.25">
      <c r="A244" s="24" t="s">
        <v>5914</v>
      </c>
      <c r="B244" s="24" t="s">
        <v>16245</v>
      </c>
      <c r="C244" s="24" t="s">
        <v>373</v>
      </c>
      <c r="D244" s="24" t="s">
        <v>376</v>
      </c>
      <c r="E244" s="268">
        <v>5.5</v>
      </c>
      <c r="F244" s="24" t="s">
        <v>16246</v>
      </c>
      <c r="G244" s="24" t="s">
        <v>15816</v>
      </c>
      <c r="H244" s="24" t="s">
        <v>16247</v>
      </c>
    </row>
    <row r="245" spans="1:8" ht="51">
      <c r="A245" s="24" t="s">
        <v>5918</v>
      </c>
      <c r="B245" s="24" t="s">
        <v>16248</v>
      </c>
      <c r="C245" s="24" t="s">
        <v>373</v>
      </c>
      <c r="D245" s="24" t="s">
        <v>376</v>
      </c>
      <c r="E245" s="268">
        <v>3</v>
      </c>
      <c r="F245" s="24" t="s">
        <v>16249</v>
      </c>
      <c r="G245" s="24" t="s">
        <v>16250</v>
      </c>
      <c r="H245" s="24" t="s">
        <v>16251</v>
      </c>
    </row>
    <row r="246" spans="1:8" ht="51">
      <c r="A246" s="24" t="s">
        <v>5923</v>
      </c>
      <c r="B246" s="24" t="s">
        <v>16248</v>
      </c>
      <c r="C246" s="24" t="s">
        <v>373</v>
      </c>
      <c r="D246" s="24" t="s">
        <v>376</v>
      </c>
      <c r="E246" s="268">
        <v>5</v>
      </c>
      <c r="F246" s="24" t="s">
        <v>16252</v>
      </c>
      <c r="G246" s="24" t="s">
        <v>16250</v>
      </c>
      <c r="H246" s="24" t="s">
        <v>16251</v>
      </c>
    </row>
    <row r="247" spans="1:8" ht="25.5">
      <c r="A247" s="24" t="s">
        <v>5927</v>
      </c>
      <c r="B247" s="24" t="s">
        <v>16253</v>
      </c>
      <c r="C247" s="24" t="s">
        <v>373</v>
      </c>
      <c r="D247" s="24" t="s">
        <v>376</v>
      </c>
      <c r="E247" s="268">
        <v>0.04</v>
      </c>
      <c r="F247" s="24" t="s">
        <v>16254</v>
      </c>
      <c r="G247" s="24" t="s">
        <v>13550</v>
      </c>
      <c r="H247" s="24" t="s">
        <v>15783</v>
      </c>
    </row>
    <row r="248" spans="1:8" ht="25.5">
      <c r="A248" s="24" t="s">
        <v>6430</v>
      </c>
      <c r="B248" s="24" t="s">
        <v>9726</v>
      </c>
      <c r="C248" s="24" t="s">
        <v>373</v>
      </c>
      <c r="D248" s="24" t="s">
        <v>376</v>
      </c>
      <c r="E248" s="268">
        <v>0.04</v>
      </c>
      <c r="F248" s="24" t="s">
        <v>16255</v>
      </c>
      <c r="G248" s="24" t="s">
        <v>15816</v>
      </c>
      <c r="H248" s="24" t="s">
        <v>16256</v>
      </c>
    </row>
    <row r="249" spans="1:8" ht="25.5">
      <c r="A249" s="24" t="s">
        <v>6432</v>
      </c>
      <c r="B249" s="24" t="s">
        <v>4403</v>
      </c>
      <c r="C249" s="24" t="s">
        <v>373</v>
      </c>
      <c r="D249" s="24" t="s">
        <v>376</v>
      </c>
      <c r="E249" s="268">
        <v>0.04</v>
      </c>
      <c r="F249" s="24" t="s">
        <v>16257</v>
      </c>
      <c r="G249" s="24" t="s">
        <v>15816</v>
      </c>
      <c r="H249" s="24" t="s">
        <v>16256</v>
      </c>
    </row>
    <row r="250" spans="1:8" ht="38.25">
      <c r="A250" s="24" t="s">
        <v>6436</v>
      </c>
      <c r="B250" s="24" t="s">
        <v>16258</v>
      </c>
      <c r="C250" s="24" t="s">
        <v>373</v>
      </c>
      <c r="D250" s="24" t="s">
        <v>376</v>
      </c>
      <c r="E250" s="268">
        <v>1</v>
      </c>
      <c r="F250" s="24" t="s">
        <v>16259</v>
      </c>
      <c r="G250" s="24" t="s">
        <v>15717</v>
      </c>
      <c r="H250" s="24" t="s">
        <v>16260</v>
      </c>
    </row>
    <row r="251" spans="1:8" ht="38.25">
      <c r="A251" s="24" t="s">
        <v>6437</v>
      </c>
      <c r="B251" s="24" t="s">
        <v>16261</v>
      </c>
      <c r="C251" s="24" t="s">
        <v>373</v>
      </c>
      <c r="D251" s="24" t="s">
        <v>376</v>
      </c>
      <c r="E251" s="268">
        <v>8.6</v>
      </c>
      <c r="F251" s="24" t="s">
        <v>16262</v>
      </c>
      <c r="G251" s="24" t="s">
        <v>15717</v>
      </c>
      <c r="H251" s="24" t="s">
        <v>16260</v>
      </c>
    </row>
    <row r="252" spans="1:8" ht="38.25">
      <c r="A252" s="24" t="s">
        <v>6439</v>
      </c>
      <c r="B252" s="24" t="s">
        <v>16263</v>
      </c>
      <c r="C252" s="24" t="s">
        <v>373</v>
      </c>
      <c r="D252" s="24" t="s">
        <v>376</v>
      </c>
      <c r="E252" s="268">
        <v>3.1</v>
      </c>
      <c r="F252" s="24" t="s">
        <v>16264</v>
      </c>
      <c r="G252" s="24" t="s">
        <v>15717</v>
      </c>
      <c r="H252" s="24" t="s">
        <v>16260</v>
      </c>
    </row>
    <row r="253" spans="1:8" ht="38.25">
      <c r="A253" s="24" t="s">
        <v>6441</v>
      </c>
      <c r="B253" s="24" t="s">
        <v>4403</v>
      </c>
      <c r="C253" s="24" t="s">
        <v>373</v>
      </c>
      <c r="D253" s="24" t="s">
        <v>376</v>
      </c>
      <c r="E253" s="268">
        <v>0.1</v>
      </c>
      <c r="F253" s="24" t="s">
        <v>16265</v>
      </c>
      <c r="G253" s="24" t="s">
        <v>15717</v>
      </c>
      <c r="H253" s="24" t="s">
        <v>16260</v>
      </c>
    </row>
    <row r="254" spans="1:8" ht="25.5">
      <c r="A254" s="24" t="s">
        <v>6445</v>
      </c>
      <c r="B254" s="24" t="s">
        <v>9726</v>
      </c>
      <c r="C254" s="24" t="s">
        <v>373</v>
      </c>
      <c r="D254" s="24" t="s">
        <v>376</v>
      </c>
      <c r="E254" s="268">
        <v>41</v>
      </c>
      <c r="F254" s="24" t="s">
        <v>16266</v>
      </c>
      <c r="G254" s="24" t="s">
        <v>15717</v>
      </c>
      <c r="H254" s="24" t="s">
        <v>16267</v>
      </c>
    </row>
    <row r="255" spans="1:8" ht="25.5">
      <c r="A255" s="24" t="s">
        <v>6446</v>
      </c>
      <c r="B255" s="24" t="s">
        <v>9014</v>
      </c>
      <c r="C255" s="24" t="s">
        <v>373</v>
      </c>
      <c r="D255" s="24" t="s">
        <v>376</v>
      </c>
      <c r="E255" s="268">
        <v>0.01</v>
      </c>
      <c r="F255" s="24" t="s">
        <v>16268</v>
      </c>
      <c r="G255" s="24" t="s">
        <v>15717</v>
      </c>
      <c r="H255" s="24" t="s">
        <v>16269</v>
      </c>
    </row>
    <row r="256" spans="1:8" ht="38.25">
      <c r="A256" s="24" t="s">
        <v>6448</v>
      </c>
      <c r="B256" s="24" t="s">
        <v>16211</v>
      </c>
      <c r="C256" s="24" t="s">
        <v>373</v>
      </c>
      <c r="D256" s="24" t="s">
        <v>376</v>
      </c>
      <c r="E256" s="268">
        <v>0.1</v>
      </c>
      <c r="F256" s="24" t="s">
        <v>16270</v>
      </c>
      <c r="G256" s="24" t="s">
        <v>16271</v>
      </c>
      <c r="H256" s="24" t="s">
        <v>16215</v>
      </c>
    </row>
    <row r="257" spans="1:8" ht="38.25">
      <c r="A257" s="24" t="s">
        <v>6450</v>
      </c>
      <c r="B257" s="24" t="s">
        <v>4403</v>
      </c>
      <c r="C257" s="24" t="s">
        <v>373</v>
      </c>
      <c r="D257" s="24" t="s">
        <v>376</v>
      </c>
      <c r="E257" s="268">
        <v>0.1</v>
      </c>
      <c r="F257" s="24" t="s">
        <v>16272</v>
      </c>
      <c r="G257" s="24" t="s">
        <v>16273</v>
      </c>
      <c r="H257" s="24" t="s">
        <v>16274</v>
      </c>
    </row>
    <row r="258" spans="1:8" ht="38.25">
      <c r="A258" s="24" t="s">
        <v>6454</v>
      </c>
      <c r="B258" s="24" t="s">
        <v>17036</v>
      </c>
      <c r="C258" s="24" t="s">
        <v>373</v>
      </c>
      <c r="D258" s="24" t="s">
        <v>376</v>
      </c>
      <c r="E258" s="268">
        <v>0.1</v>
      </c>
      <c r="F258" s="24" t="s">
        <v>16275</v>
      </c>
      <c r="G258" s="24" t="s">
        <v>16276</v>
      </c>
      <c r="H258" s="24" t="s">
        <v>16274</v>
      </c>
    </row>
    <row r="259" spans="1:8" ht="25.5">
      <c r="A259" s="24" t="s">
        <v>6456</v>
      </c>
      <c r="B259" s="24" t="s">
        <v>4403</v>
      </c>
      <c r="C259" s="24" t="s">
        <v>373</v>
      </c>
      <c r="D259" s="24" t="s">
        <v>376</v>
      </c>
      <c r="E259" s="268">
        <v>0.11</v>
      </c>
      <c r="F259" s="24" t="s">
        <v>16277</v>
      </c>
      <c r="G259" s="24" t="s">
        <v>15841</v>
      </c>
      <c r="H259" s="24" t="s">
        <v>16274</v>
      </c>
    </row>
    <row r="260" spans="1:8" ht="38.25">
      <c r="A260" s="24" t="s">
        <v>6458</v>
      </c>
      <c r="B260" s="24" t="s">
        <v>9161</v>
      </c>
      <c r="C260" s="24" t="s">
        <v>373</v>
      </c>
      <c r="D260" s="24" t="s">
        <v>376</v>
      </c>
      <c r="E260" s="268">
        <v>0.01</v>
      </c>
      <c r="F260" s="24" t="s">
        <v>16278</v>
      </c>
      <c r="G260" s="24" t="s">
        <v>16279</v>
      </c>
      <c r="H260" s="24" t="s">
        <v>16280</v>
      </c>
    </row>
    <row r="261" spans="1:8" ht="38.25">
      <c r="A261" s="24" t="s">
        <v>6459</v>
      </c>
      <c r="B261" s="24" t="s">
        <v>16549</v>
      </c>
      <c r="C261" s="24" t="s">
        <v>373</v>
      </c>
      <c r="D261" s="24" t="s">
        <v>376</v>
      </c>
      <c r="E261" s="268">
        <v>0.01</v>
      </c>
      <c r="F261" s="24" t="s">
        <v>16281</v>
      </c>
      <c r="G261" s="24" t="s">
        <v>16279</v>
      </c>
      <c r="H261" s="24" t="s">
        <v>16280</v>
      </c>
    </row>
    <row r="262" spans="1:8" ht="38.25">
      <c r="A262" s="24" t="s">
        <v>6463</v>
      </c>
      <c r="B262" s="24" t="s">
        <v>17037</v>
      </c>
      <c r="C262" s="24" t="s">
        <v>373</v>
      </c>
      <c r="D262" s="24" t="s">
        <v>376</v>
      </c>
      <c r="E262" s="268">
        <v>0.3</v>
      </c>
      <c r="F262" s="24" t="s">
        <v>16282</v>
      </c>
      <c r="G262" s="24" t="s">
        <v>16279</v>
      </c>
      <c r="H262" s="24" t="s">
        <v>16283</v>
      </c>
    </row>
    <row r="263" spans="1:8" ht="38.25">
      <c r="A263" s="24" t="s">
        <v>6464</v>
      </c>
      <c r="B263" s="24" t="s">
        <v>17038</v>
      </c>
      <c r="C263" s="24" t="s">
        <v>373</v>
      </c>
      <c r="D263" s="24" t="s">
        <v>376</v>
      </c>
      <c r="E263" s="268">
        <v>0.01</v>
      </c>
      <c r="F263" s="24" t="s">
        <v>16284</v>
      </c>
      <c r="G263" s="24" t="s">
        <v>16285</v>
      </c>
      <c r="H263" s="24" t="s">
        <v>16283</v>
      </c>
    </row>
    <row r="264" spans="1:8" ht="38.25">
      <c r="A264" s="24" t="s">
        <v>6466</v>
      </c>
      <c r="B264" s="24" t="s">
        <v>801</v>
      </c>
      <c r="C264" s="24" t="s">
        <v>373</v>
      </c>
      <c r="D264" s="24" t="s">
        <v>376</v>
      </c>
      <c r="E264" s="268">
        <v>0.01</v>
      </c>
      <c r="F264" s="24" t="s">
        <v>16284</v>
      </c>
      <c r="G264" s="24" t="s">
        <v>16285</v>
      </c>
      <c r="H264" s="24" t="s">
        <v>16283</v>
      </c>
    </row>
    <row r="265" spans="1:8" ht="38.25">
      <c r="A265" s="24" t="s">
        <v>6468</v>
      </c>
      <c r="B265" s="24" t="s">
        <v>767</v>
      </c>
      <c r="C265" s="24" t="s">
        <v>373</v>
      </c>
      <c r="D265" s="24" t="s">
        <v>376</v>
      </c>
      <c r="E265" s="268">
        <v>0.01</v>
      </c>
      <c r="F265" s="24" t="s">
        <v>16286</v>
      </c>
      <c r="G265" s="24" t="s">
        <v>16285</v>
      </c>
      <c r="H265" s="24" t="s">
        <v>16283</v>
      </c>
    </row>
    <row r="266" spans="1:8" ht="38.25">
      <c r="A266" s="24" t="s">
        <v>6469</v>
      </c>
      <c r="B266" s="24" t="s">
        <v>17039</v>
      </c>
      <c r="C266" s="24" t="s">
        <v>373</v>
      </c>
      <c r="D266" s="24" t="s">
        <v>376</v>
      </c>
      <c r="E266" s="268">
        <v>0.01</v>
      </c>
      <c r="F266" s="24" t="s">
        <v>16286</v>
      </c>
      <c r="G266" s="24" t="s">
        <v>16285</v>
      </c>
      <c r="H266" s="24" t="s">
        <v>16283</v>
      </c>
    </row>
    <row r="267" spans="1:8" ht="38.25">
      <c r="A267" s="24" t="s">
        <v>6473</v>
      </c>
      <c r="B267" s="24" t="s">
        <v>16212</v>
      </c>
      <c r="C267" s="24" t="s">
        <v>373</v>
      </c>
      <c r="D267" s="24" t="s">
        <v>376</v>
      </c>
      <c r="E267" s="268">
        <v>0.01</v>
      </c>
      <c r="F267" s="24" t="s">
        <v>16286</v>
      </c>
      <c r="G267" s="24" t="s">
        <v>16285</v>
      </c>
      <c r="H267" s="24" t="s">
        <v>16283</v>
      </c>
    </row>
    <row r="268" spans="1:8" ht="38.25">
      <c r="A268" s="24" t="s">
        <v>6475</v>
      </c>
      <c r="B268" s="24" t="s">
        <v>809</v>
      </c>
      <c r="C268" s="24" t="s">
        <v>373</v>
      </c>
      <c r="D268" s="24" t="s">
        <v>376</v>
      </c>
      <c r="E268" s="268">
        <v>0.01</v>
      </c>
      <c r="F268" s="24" t="s">
        <v>16286</v>
      </c>
      <c r="G268" s="24" t="s">
        <v>16285</v>
      </c>
      <c r="H268" s="24" t="s">
        <v>16283</v>
      </c>
    </row>
    <row r="269" spans="1:8" ht="38.25">
      <c r="A269" s="24" t="s">
        <v>6479</v>
      </c>
      <c r="B269" s="24" t="s">
        <v>17040</v>
      </c>
      <c r="C269" s="24" t="s">
        <v>373</v>
      </c>
      <c r="D269" s="24" t="s">
        <v>376</v>
      </c>
      <c r="E269" s="268">
        <v>0.02</v>
      </c>
      <c r="F269" s="24" t="s">
        <v>16286</v>
      </c>
      <c r="G269" s="24" t="s">
        <v>16285</v>
      </c>
      <c r="H269" s="24" t="s">
        <v>16283</v>
      </c>
    </row>
    <row r="270" spans="1:8" ht="38.25">
      <c r="A270" s="24" t="s">
        <v>6483</v>
      </c>
      <c r="B270" s="24" t="s">
        <v>17040</v>
      </c>
      <c r="C270" s="24" t="s">
        <v>373</v>
      </c>
      <c r="D270" s="24" t="s">
        <v>376</v>
      </c>
      <c r="E270" s="268">
        <v>0.01</v>
      </c>
      <c r="F270" s="24" t="s">
        <v>16286</v>
      </c>
      <c r="G270" s="24" t="s">
        <v>16285</v>
      </c>
      <c r="H270" s="24" t="s">
        <v>16283</v>
      </c>
    </row>
    <row r="271" spans="1:8" ht="38.25">
      <c r="A271" s="24" t="s">
        <v>6485</v>
      </c>
      <c r="B271" s="24" t="s">
        <v>17041</v>
      </c>
      <c r="C271" s="24" t="s">
        <v>373</v>
      </c>
      <c r="D271" s="24" t="s">
        <v>376</v>
      </c>
      <c r="E271" s="268">
        <v>0.01</v>
      </c>
      <c r="F271" s="24" t="s">
        <v>16287</v>
      </c>
      <c r="G271" s="24" t="s">
        <v>16279</v>
      </c>
      <c r="H271" s="24" t="s">
        <v>16283</v>
      </c>
    </row>
    <row r="272" spans="1:8" ht="38.25">
      <c r="A272" s="24" t="s">
        <v>6486</v>
      </c>
      <c r="B272" s="24" t="s">
        <v>17042</v>
      </c>
      <c r="C272" s="24" t="s">
        <v>373</v>
      </c>
      <c r="D272" s="24" t="s">
        <v>376</v>
      </c>
      <c r="E272" s="268">
        <v>0.01</v>
      </c>
      <c r="F272" s="24" t="s">
        <v>16288</v>
      </c>
      <c r="G272" s="24" t="s">
        <v>16279</v>
      </c>
      <c r="H272" s="24" t="s">
        <v>16283</v>
      </c>
    </row>
    <row r="273" spans="1:8" ht="38.25">
      <c r="A273" s="24" t="s">
        <v>6487</v>
      </c>
      <c r="B273" s="24" t="s">
        <v>17043</v>
      </c>
      <c r="C273" s="24" t="s">
        <v>373</v>
      </c>
      <c r="D273" s="24" t="s">
        <v>376</v>
      </c>
      <c r="E273" s="268">
        <v>0.01</v>
      </c>
      <c r="F273" s="24" t="s">
        <v>16289</v>
      </c>
      <c r="G273" s="24" t="s">
        <v>16279</v>
      </c>
      <c r="H273" s="24" t="s">
        <v>16283</v>
      </c>
    </row>
    <row r="274" spans="1:8" ht="38.25">
      <c r="A274" s="24" t="s">
        <v>5731</v>
      </c>
      <c r="B274" s="24" t="s">
        <v>759</v>
      </c>
      <c r="C274" s="24" t="s">
        <v>373</v>
      </c>
      <c r="D274" s="24" t="s">
        <v>376</v>
      </c>
      <c r="E274" s="268">
        <v>0.01</v>
      </c>
      <c r="F274" s="24" t="s">
        <v>16290</v>
      </c>
      <c r="G274" s="24" t="s">
        <v>16279</v>
      </c>
      <c r="H274" s="24" t="s">
        <v>16283</v>
      </c>
    </row>
    <row r="275" spans="1:8" ht="38.25">
      <c r="A275" s="24" t="s">
        <v>6492</v>
      </c>
      <c r="B275" s="24" t="s">
        <v>17044</v>
      </c>
      <c r="C275" s="24" t="s">
        <v>373</v>
      </c>
      <c r="D275" s="24" t="s">
        <v>376</v>
      </c>
      <c r="E275" s="268">
        <v>0.01</v>
      </c>
      <c r="F275" s="24" t="s">
        <v>16291</v>
      </c>
      <c r="G275" s="24" t="s">
        <v>16292</v>
      </c>
      <c r="H275" s="24" t="s">
        <v>16283</v>
      </c>
    </row>
    <row r="276" spans="1:8" ht="38.25">
      <c r="A276" s="24" t="s">
        <v>7139</v>
      </c>
      <c r="B276" s="24" t="s">
        <v>17045</v>
      </c>
      <c r="C276" s="24" t="s">
        <v>373</v>
      </c>
      <c r="D276" s="24" t="s">
        <v>376</v>
      </c>
      <c r="E276" s="268">
        <v>0.01</v>
      </c>
      <c r="F276" s="24" t="s">
        <v>16293</v>
      </c>
      <c r="G276" s="24" t="s">
        <v>16279</v>
      </c>
      <c r="H276" s="24" t="s">
        <v>16283</v>
      </c>
    </row>
    <row r="277" spans="1:8" ht="38.25">
      <c r="A277" s="24" t="s">
        <v>6499</v>
      </c>
      <c r="B277" s="24" t="s">
        <v>17046</v>
      </c>
      <c r="C277" s="24" t="s">
        <v>373</v>
      </c>
      <c r="D277" s="24" t="s">
        <v>376</v>
      </c>
      <c r="E277" s="268">
        <v>0.01</v>
      </c>
      <c r="F277" s="24" t="s">
        <v>16294</v>
      </c>
      <c r="G277" s="24" t="s">
        <v>16279</v>
      </c>
      <c r="H277" s="24" t="s">
        <v>16283</v>
      </c>
    </row>
    <row r="278" spans="1:8" ht="38.25">
      <c r="A278" s="24" t="s">
        <v>6500</v>
      </c>
      <c r="B278" s="24" t="s">
        <v>17046</v>
      </c>
      <c r="C278" s="24" t="s">
        <v>373</v>
      </c>
      <c r="D278" s="24" t="s">
        <v>376</v>
      </c>
      <c r="E278" s="268">
        <v>0.1</v>
      </c>
      <c r="F278" s="24" t="s">
        <v>16295</v>
      </c>
      <c r="G278" s="24" t="s">
        <v>16279</v>
      </c>
      <c r="H278" s="24" t="s">
        <v>16283</v>
      </c>
    </row>
    <row r="279" spans="1:8" ht="38.25">
      <c r="A279" s="24" t="s">
        <v>6504</v>
      </c>
      <c r="B279" s="24" t="s">
        <v>17043</v>
      </c>
      <c r="C279" s="24" t="s">
        <v>373</v>
      </c>
      <c r="D279" s="24" t="s">
        <v>376</v>
      </c>
      <c r="E279" s="268">
        <v>0.02</v>
      </c>
      <c r="F279" s="24" t="s">
        <v>16296</v>
      </c>
      <c r="G279" s="24" t="s">
        <v>16279</v>
      </c>
      <c r="H279" s="24" t="s">
        <v>16283</v>
      </c>
    </row>
    <row r="280" spans="1:8" ht="38.25">
      <c r="A280" s="24" t="s">
        <v>6506</v>
      </c>
      <c r="B280" s="24" t="s">
        <v>17043</v>
      </c>
      <c r="C280" s="24" t="s">
        <v>373</v>
      </c>
      <c r="D280" s="24" t="s">
        <v>376</v>
      </c>
      <c r="E280" s="268">
        <v>0.01</v>
      </c>
      <c r="F280" s="24" t="s">
        <v>16297</v>
      </c>
      <c r="G280" s="24" t="s">
        <v>16279</v>
      </c>
      <c r="H280" s="24" t="s">
        <v>16283</v>
      </c>
    </row>
    <row r="281" spans="1:8" ht="38.25">
      <c r="A281" s="24" t="s">
        <v>6510</v>
      </c>
      <c r="B281" s="24" t="s">
        <v>17039</v>
      </c>
      <c r="C281" s="24" t="s">
        <v>373</v>
      </c>
      <c r="D281" s="24" t="s">
        <v>376</v>
      </c>
      <c r="E281" s="268">
        <v>0.02</v>
      </c>
      <c r="F281" s="24" t="s">
        <v>16298</v>
      </c>
      <c r="G281" s="24" t="s">
        <v>16279</v>
      </c>
      <c r="H281" s="24" t="s">
        <v>16283</v>
      </c>
    </row>
    <row r="282" spans="1:8" ht="38.25">
      <c r="A282" s="24" t="s">
        <v>6515</v>
      </c>
      <c r="B282" s="24" t="s">
        <v>17047</v>
      </c>
      <c r="C282" s="24" t="s">
        <v>373</v>
      </c>
      <c r="D282" s="24" t="s">
        <v>376</v>
      </c>
      <c r="E282" s="268">
        <v>0.2</v>
      </c>
      <c r="F282" s="24" t="s">
        <v>16299</v>
      </c>
      <c r="G282" s="24" t="s">
        <v>16279</v>
      </c>
      <c r="H282" s="24" t="s">
        <v>16283</v>
      </c>
    </row>
    <row r="283" spans="1:8" ht="38.25">
      <c r="A283" s="24" t="s">
        <v>6518</v>
      </c>
      <c r="B283" s="24" t="s">
        <v>759</v>
      </c>
      <c r="C283" s="24" t="s">
        <v>373</v>
      </c>
      <c r="D283" s="24" t="s">
        <v>376</v>
      </c>
      <c r="E283" s="268">
        <v>0.04</v>
      </c>
      <c r="F283" s="24" t="s">
        <v>16300</v>
      </c>
      <c r="G283" s="24" t="s">
        <v>16279</v>
      </c>
      <c r="H283" s="24" t="s">
        <v>16283</v>
      </c>
    </row>
    <row r="284" spans="1:8" ht="38.25">
      <c r="A284" s="24" t="s">
        <v>6521</v>
      </c>
      <c r="B284" s="24" t="s">
        <v>17048</v>
      </c>
      <c r="C284" s="24" t="s">
        <v>373</v>
      </c>
      <c r="D284" s="24" t="s">
        <v>376</v>
      </c>
      <c r="E284" s="268">
        <v>0.02</v>
      </c>
      <c r="F284" s="24" t="s">
        <v>16301</v>
      </c>
      <c r="G284" s="24" t="s">
        <v>16279</v>
      </c>
      <c r="H284" s="24" t="s">
        <v>16283</v>
      </c>
    </row>
    <row r="285" spans="1:8" ht="38.25">
      <c r="A285" s="24" t="s">
        <v>6523</v>
      </c>
      <c r="B285" s="24" t="s">
        <v>17049</v>
      </c>
      <c r="C285" s="24" t="s">
        <v>373</v>
      </c>
      <c r="D285" s="24" t="s">
        <v>376</v>
      </c>
      <c r="E285" s="268">
        <v>0.05</v>
      </c>
      <c r="F285" s="24" t="s">
        <v>16301</v>
      </c>
      <c r="G285" s="24" t="s">
        <v>16302</v>
      </c>
      <c r="H285" s="24" t="s">
        <v>16283</v>
      </c>
    </row>
    <row r="286" spans="1:8" ht="38.25">
      <c r="A286" s="24" t="s">
        <v>16303</v>
      </c>
      <c r="B286" s="24" t="s">
        <v>17050</v>
      </c>
      <c r="C286" s="24" t="s">
        <v>373</v>
      </c>
      <c r="D286" s="24" t="s">
        <v>376</v>
      </c>
      <c r="E286" s="268">
        <v>0.01</v>
      </c>
      <c r="F286" s="24" t="s">
        <v>16301</v>
      </c>
      <c r="G286" s="24" t="s">
        <v>16304</v>
      </c>
      <c r="H286" s="24" t="s">
        <v>16283</v>
      </c>
    </row>
    <row r="287" spans="1:8" ht="51">
      <c r="A287" s="24" t="s">
        <v>16305</v>
      </c>
      <c r="B287" s="24" t="s">
        <v>17051</v>
      </c>
      <c r="C287" s="24" t="s">
        <v>373</v>
      </c>
      <c r="D287" s="24" t="s">
        <v>376</v>
      </c>
      <c r="E287" s="268">
        <v>0.01</v>
      </c>
      <c r="F287" s="24" t="s">
        <v>16306</v>
      </c>
      <c r="G287" s="24" t="s">
        <v>16302</v>
      </c>
      <c r="H287" s="24" t="s">
        <v>16283</v>
      </c>
    </row>
    <row r="288" spans="1:8" ht="38.25">
      <c r="A288" s="24" t="s">
        <v>16307</v>
      </c>
      <c r="B288" s="24" t="s">
        <v>17052</v>
      </c>
      <c r="C288" s="24" t="s">
        <v>373</v>
      </c>
      <c r="D288" s="24" t="s">
        <v>376</v>
      </c>
      <c r="E288" s="268">
        <v>0.01</v>
      </c>
      <c r="F288" s="24" t="s">
        <v>16308</v>
      </c>
      <c r="G288" s="24" t="s">
        <v>16302</v>
      </c>
      <c r="H288" s="24" t="s">
        <v>16283</v>
      </c>
    </row>
    <row r="289" spans="1:8" ht="38.25">
      <c r="A289" s="24" t="s">
        <v>16309</v>
      </c>
      <c r="B289" s="24" t="s">
        <v>17053</v>
      </c>
      <c r="C289" s="24" t="s">
        <v>373</v>
      </c>
      <c r="D289" s="24" t="s">
        <v>376</v>
      </c>
      <c r="E289" s="268">
        <v>0.01</v>
      </c>
      <c r="F289" s="24" t="s">
        <v>16310</v>
      </c>
      <c r="G289" s="24" t="s">
        <v>16302</v>
      </c>
      <c r="H289" s="24" t="s">
        <v>16283</v>
      </c>
    </row>
    <row r="290" spans="1:8" ht="38.25">
      <c r="A290" s="24" t="s">
        <v>16311</v>
      </c>
      <c r="B290" s="24" t="s">
        <v>809</v>
      </c>
      <c r="C290" s="24" t="s">
        <v>373</v>
      </c>
      <c r="D290" s="24" t="s">
        <v>376</v>
      </c>
      <c r="E290" s="268">
        <v>0.01</v>
      </c>
      <c r="F290" s="24" t="s">
        <v>16310</v>
      </c>
      <c r="G290" s="24" t="s">
        <v>16302</v>
      </c>
      <c r="H290" s="24" t="s">
        <v>16283</v>
      </c>
    </row>
    <row r="291" spans="1:8" ht="38.25">
      <c r="A291" s="24" t="s">
        <v>16312</v>
      </c>
      <c r="B291" s="24" t="s">
        <v>17054</v>
      </c>
      <c r="C291" s="24" t="s">
        <v>373</v>
      </c>
      <c r="D291" s="24" t="s">
        <v>376</v>
      </c>
      <c r="E291" s="268">
        <v>0.01</v>
      </c>
      <c r="F291" s="24" t="s">
        <v>16310</v>
      </c>
      <c r="G291" s="24" t="s">
        <v>16302</v>
      </c>
      <c r="H291" s="24" t="s">
        <v>16283</v>
      </c>
    </row>
    <row r="292" spans="1:8" ht="38.25">
      <c r="A292" s="24" t="s">
        <v>16313</v>
      </c>
      <c r="B292" s="24" t="s">
        <v>17042</v>
      </c>
      <c r="C292" s="24" t="s">
        <v>373</v>
      </c>
      <c r="D292" s="24" t="s">
        <v>376</v>
      </c>
      <c r="E292" s="268">
        <v>0.01</v>
      </c>
      <c r="F292" s="24" t="s">
        <v>16310</v>
      </c>
      <c r="G292" s="24" t="s">
        <v>16302</v>
      </c>
      <c r="H292" s="24" t="s">
        <v>16283</v>
      </c>
    </row>
    <row r="293" spans="1:8" ht="38.25">
      <c r="A293" s="24" t="s">
        <v>16314</v>
      </c>
      <c r="B293" s="24" t="s">
        <v>16614</v>
      </c>
      <c r="C293" s="24" t="s">
        <v>373</v>
      </c>
      <c r="D293" s="24" t="s">
        <v>376</v>
      </c>
      <c r="E293" s="268">
        <v>0.5</v>
      </c>
      <c r="F293" s="24" t="s">
        <v>16315</v>
      </c>
      <c r="G293" s="24" t="s">
        <v>16316</v>
      </c>
      <c r="H293" s="24" t="s">
        <v>16283</v>
      </c>
    </row>
    <row r="294" spans="1:8" ht="38.25">
      <c r="A294" s="24" t="s">
        <v>16317</v>
      </c>
      <c r="B294" s="24" t="s">
        <v>17055</v>
      </c>
      <c r="C294" s="24" t="s">
        <v>373</v>
      </c>
      <c r="D294" s="24" t="s">
        <v>376</v>
      </c>
      <c r="E294" s="268">
        <v>1.1000000000000001</v>
      </c>
      <c r="F294" s="24" t="s">
        <v>16318</v>
      </c>
      <c r="G294" s="24" t="s">
        <v>16319</v>
      </c>
      <c r="H294" s="24" t="s">
        <v>16280</v>
      </c>
    </row>
    <row r="295" spans="1:8" ht="38.25">
      <c r="A295" s="24" t="s">
        <v>16320</v>
      </c>
      <c r="B295" s="24" t="s">
        <v>17039</v>
      </c>
      <c r="C295" s="24" t="s">
        <v>373</v>
      </c>
      <c r="D295" s="24" t="s">
        <v>376</v>
      </c>
      <c r="E295" s="268">
        <v>0.4</v>
      </c>
      <c r="F295" s="24" t="s">
        <v>16321</v>
      </c>
      <c r="G295" s="24" t="s">
        <v>16279</v>
      </c>
      <c r="H295" s="24" t="s">
        <v>16322</v>
      </c>
    </row>
    <row r="296" spans="1:8" ht="38.25">
      <c r="A296" s="24" t="s">
        <v>16323</v>
      </c>
      <c r="B296" s="24" t="s">
        <v>17056</v>
      </c>
      <c r="C296" s="24" t="s">
        <v>373</v>
      </c>
      <c r="D296" s="24" t="s">
        <v>376</v>
      </c>
      <c r="E296" s="268">
        <v>0.01</v>
      </c>
      <c r="F296" s="24" t="s">
        <v>16324</v>
      </c>
      <c r="G296" s="24" t="s">
        <v>16325</v>
      </c>
      <c r="H296" s="24" t="s">
        <v>16326</v>
      </c>
    </row>
    <row r="297" spans="1:8" ht="38.25">
      <c r="A297" s="24" t="s">
        <v>16327</v>
      </c>
      <c r="B297" s="24" t="s">
        <v>17040</v>
      </c>
      <c r="C297" s="24" t="s">
        <v>373</v>
      </c>
      <c r="D297" s="24" t="s">
        <v>376</v>
      </c>
      <c r="E297" s="268">
        <v>0.01</v>
      </c>
      <c r="F297" s="24" t="s">
        <v>16328</v>
      </c>
      <c r="G297" s="24" t="s">
        <v>16279</v>
      </c>
      <c r="H297" s="24" t="s">
        <v>16322</v>
      </c>
    </row>
    <row r="298" spans="1:8" ht="38.25">
      <c r="A298" s="24" t="s">
        <v>16329</v>
      </c>
      <c r="B298" s="24" t="s">
        <v>17056</v>
      </c>
      <c r="C298" s="24" t="s">
        <v>373</v>
      </c>
      <c r="D298" s="24" t="s">
        <v>376</v>
      </c>
      <c r="E298" s="268">
        <v>0.1</v>
      </c>
      <c r="F298" s="24" t="s">
        <v>16315</v>
      </c>
      <c r="G298" s="24" t="s">
        <v>16279</v>
      </c>
      <c r="H298" s="24" t="s">
        <v>16322</v>
      </c>
    </row>
    <row r="299" spans="1:8" ht="38.25">
      <c r="A299" s="24" t="s">
        <v>16330</v>
      </c>
      <c r="B299" s="24" t="s">
        <v>17056</v>
      </c>
      <c r="C299" s="24" t="s">
        <v>373</v>
      </c>
      <c r="D299" s="24" t="s">
        <v>376</v>
      </c>
      <c r="E299" s="268">
        <v>0.01</v>
      </c>
      <c r="F299" s="24" t="s">
        <v>16328</v>
      </c>
      <c r="G299" s="24" t="s">
        <v>16279</v>
      </c>
      <c r="H299" s="24" t="s">
        <v>16322</v>
      </c>
    </row>
    <row r="300" spans="1:8" ht="38.25">
      <c r="A300" s="24" t="s">
        <v>16331</v>
      </c>
      <c r="B300" s="24" t="s">
        <v>17052</v>
      </c>
      <c r="C300" s="24" t="s">
        <v>373</v>
      </c>
      <c r="D300" s="24" t="s">
        <v>376</v>
      </c>
      <c r="E300" s="268">
        <v>0.02</v>
      </c>
      <c r="F300" s="24" t="s">
        <v>16332</v>
      </c>
      <c r="G300" s="24" t="s">
        <v>16279</v>
      </c>
      <c r="H300" s="24" t="s">
        <v>16322</v>
      </c>
    </row>
    <row r="301" spans="1:8" ht="38.25">
      <c r="A301" s="24" t="s">
        <v>16333</v>
      </c>
      <c r="B301" s="24" t="s">
        <v>16639</v>
      </c>
      <c r="C301" s="24" t="s">
        <v>373</v>
      </c>
      <c r="D301" s="24" t="s">
        <v>376</v>
      </c>
      <c r="E301" s="268">
        <v>0.02</v>
      </c>
      <c r="F301" s="24" t="s">
        <v>16334</v>
      </c>
      <c r="G301" s="24" t="s">
        <v>16279</v>
      </c>
      <c r="H301" s="24" t="s">
        <v>16322</v>
      </c>
    </row>
    <row r="302" spans="1:8" ht="38.25">
      <c r="A302" s="24" t="s">
        <v>16335</v>
      </c>
      <c r="B302" s="24" t="s">
        <v>17057</v>
      </c>
      <c r="C302" s="24" t="s">
        <v>373</v>
      </c>
      <c r="D302" s="24" t="s">
        <v>376</v>
      </c>
      <c r="E302" s="268">
        <v>0.01</v>
      </c>
      <c r="F302" s="24" t="s">
        <v>16334</v>
      </c>
      <c r="G302" s="24" t="s">
        <v>16279</v>
      </c>
      <c r="H302" s="24" t="s">
        <v>16322</v>
      </c>
    </row>
    <row r="303" spans="1:8" ht="38.25">
      <c r="A303" s="24" t="s">
        <v>16336</v>
      </c>
      <c r="B303" s="24" t="s">
        <v>17058</v>
      </c>
      <c r="C303" s="24" t="s">
        <v>373</v>
      </c>
      <c r="D303" s="24" t="s">
        <v>376</v>
      </c>
      <c r="E303" s="268">
        <v>0.02</v>
      </c>
      <c r="F303" s="24" t="s">
        <v>16337</v>
      </c>
      <c r="G303" s="24" t="s">
        <v>16279</v>
      </c>
      <c r="H303" s="24" t="s">
        <v>16322</v>
      </c>
    </row>
    <row r="304" spans="1:8" ht="38.25">
      <c r="A304" s="24" t="s">
        <v>16338</v>
      </c>
      <c r="B304" s="24" t="s">
        <v>17058</v>
      </c>
      <c r="C304" s="24" t="s">
        <v>373</v>
      </c>
      <c r="D304" s="24" t="s">
        <v>376</v>
      </c>
      <c r="E304" s="268">
        <v>0.03</v>
      </c>
      <c r="F304" s="24" t="s">
        <v>16339</v>
      </c>
      <c r="G304" s="24" t="s">
        <v>16340</v>
      </c>
      <c r="H304" s="24" t="s">
        <v>16322</v>
      </c>
    </row>
    <row r="305" spans="1:8" ht="38.25">
      <c r="A305" s="24" t="s">
        <v>16341</v>
      </c>
      <c r="B305" s="24" t="s">
        <v>17058</v>
      </c>
      <c r="C305" s="24" t="s">
        <v>373</v>
      </c>
      <c r="D305" s="24" t="s">
        <v>376</v>
      </c>
      <c r="E305" s="268">
        <v>0.5</v>
      </c>
      <c r="F305" s="24" t="s">
        <v>16342</v>
      </c>
      <c r="G305" s="24" t="s">
        <v>16343</v>
      </c>
      <c r="H305" s="24" t="s">
        <v>16322</v>
      </c>
    </row>
    <row r="306" spans="1:8" ht="25.5">
      <c r="A306" s="24" t="s">
        <v>16344</v>
      </c>
      <c r="B306" s="24" t="s">
        <v>17058</v>
      </c>
      <c r="C306" s="24" t="s">
        <v>373</v>
      </c>
      <c r="D306" s="24" t="s">
        <v>376</v>
      </c>
      <c r="E306" s="268">
        <v>0.4</v>
      </c>
      <c r="F306" s="24" t="s">
        <v>16345</v>
      </c>
      <c r="G306" s="24" t="s">
        <v>16346</v>
      </c>
      <c r="H306" s="24" t="s">
        <v>16322</v>
      </c>
    </row>
    <row r="307" spans="1:8" ht="25.5">
      <c r="A307" s="24" t="s">
        <v>16347</v>
      </c>
      <c r="B307" s="24" t="s">
        <v>17059</v>
      </c>
      <c r="C307" s="24" t="s">
        <v>373</v>
      </c>
      <c r="D307" s="24" t="s">
        <v>376</v>
      </c>
      <c r="E307" s="268">
        <v>0.03</v>
      </c>
      <c r="F307" s="24" t="s">
        <v>16345</v>
      </c>
      <c r="G307" s="24" t="s">
        <v>16346</v>
      </c>
      <c r="H307" s="24" t="s">
        <v>16322</v>
      </c>
    </row>
    <row r="308" spans="1:8" ht="38.25">
      <c r="A308" s="24" t="s">
        <v>16348</v>
      </c>
      <c r="B308" s="24" t="s">
        <v>4404</v>
      </c>
      <c r="C308" s="24" t="s">
        <v>373</v>
      </c>
      <c r="D308" s="24" t="s">
        <v>376</v>
      </c>
      <c r="E308" s="268">
        <v>0.01</v>
      </c>
      <c r="F308" s="24" t="s">
        <v>16349</v>
      </c>
      <c r="G308" s="24" t="s">
        <v>16279</v>
      </c>
      <c r="H308" s="24" t="s">
        <v>16322</v>
      </c>
    </row>
    <row r="309" spans="1:8" ht="38.25">
      <c r="A309" s="24" t="s">
        <v>16350</v>
      </c>
      <c r="B309" s="24" t="s">
        <v>17060</v>
      </c>
      <c r="C309" s="24" t="s">
        <v>373</v>
      </c>
      <c r="D309" s="24" t="s">
        <v>376</v>
      </c>
      <c r="E309" s="268">
        <v>1</v>
      </c>
      <c r="F309" s="24" t="s">
        <v>16351</v>
      </c>
      <c r="G309" s="24" t="s">
        <v>16279</v>
      </c>
      <c r="H309" s="24" t="s">
        <v>16322</v>
      </c>
    </row>
    <row r="310" spans="1:8" ht="38.25">
      <c r="A310" s="24" t="s">
        <v>16352</v>
      </c>
      <c r="B310" s="24" t="s">
        <v>17056</v>
      </c>
      <c r="C310" s="24" t="s">
        <v>373</v>
      </c>
      <c r="D310" s="24" t="s">
        <v>376</v>
      </c>
      <c r="E310" s="268">
        <v>0.02</v>
      </c>
      <c r="F310" s="24" t="s">
        <v>16353</v>
      </c>
      <c r="G310" s="24" t="s">
        <v>16279</v>
      </c>
      <c r="H310" s="24" t="s">
        <v>16354</v>
      </c>
    </row>
    <row r="311" spans="1:8" ht="38.25">
      <c r="A311" s="24" t="s">
        <v>16355</v>
      </c>
      <c r="B311" s="24" t="s">
        <v>4404</v>
      </c>
      <c r="C311" s="24" t="s">
        <v>373</v>
      </c>
      <c r="D311" s="24" t="s">
        <v>376</v>
      </c>
      <c r="E311" s="268">
        <v>0.01</v>
      </c>
      <c r="F311" s="24" t="s">
        <v>16353</v>
      </c>
      <c r="G311" s="24" t="s">
        <v>16279</v>
      </c>
      <c r="H311" s="24" t="s">
        <v>16354</v>
      </c>
    </row>
    <row r="312" spans="1:8" ht="38.25">
      <c r="A312" s="24" t="s">
        <v>16356</v>
      </c>
      <c r="B312" s="24" t="s">
        <v>17061</v>
      </c>
      <c r="C312" s="24" t="s">
        <v>373</v>
      </c>
      <c r="D312" s="24" t="s">
        <v>376</v>
      </c>
      <c r="E312" s="268">
        <v>0.01</v>
      </c>
      <c r="F312" s="24" t="s">
        <v>16357</v>
      </c>
      <c r="G312" s="24" t="s">
        <v>16279</v>
      </c>
      <c r="H312" s="24" t="s">
        <v>16354</v>
      </c>
    </row>
    <row r="313" spans="1:8" ht="38.25">
      <c r="A313" s="24" t="s">
        <v>16358</v>
      </c>
      <c r="B313" s="24" t="s">
        <v>17061</v>
      </c>
      <c r="C313" s="24" t="s">
        <v>373</v>
      </c>
      <c r="D313" s="24" t="s">
        <v>376</v>
      </c>
      <c r="E313" s="268">
        <v>0.3</v>
      </c>
      <c r="F313" s="24" t="s">
        <v>16359</v>
      </c>
      <c r="G313" s="24" t="s">
        <v>16279</v>
      </c>
      <c r="H313" s="24" t="s">
        <v>16354</v>
      </c>
    </row>
    <row r="314" spans="1:8" ht="38.25">
      <c r="A314" s="24" t="s">
        <v>16360</v>
      </c>
      <c r="B314" s="24" t="s">
        <v>17058</v>
      </c>
      <c r="C314" s="24" t="s">
        <v>373</v>
      </c>
      <c r="D314" s="24" t="s">
        <v>376</v>
      </c>
      <c r="E314" s="268">
        <v>0.02</v>
      </c>
      <c r="F314" s="24" t="s">
        <v>16361</v>
      </c>
      <c r="G314" s="24" t="s">
        <v>16279</v>
      </c>
      <c r="H314" s="24" t="s">
        <v>16354</v>
      </c>
    </row>
    <row r="315" spans="1:8" ht="38.25">
      <c r="A315" s="24" t="s">
        <v>16362</v>
      </c>
      <c r="B315" s="24" t="s">
        <v>17039</v>
      </c>
      <c r="C315" s="24" t="s">
        <v>373</v>
      </c>
      <c r="D315" s="24" t="s">
        <v>376</v>
      </c>
      <c r="E315" s="268">
        <v>0.01</v>
      </c>
      <c r="F315" s="24" t="s">
        <v>16353</v>
      </c>
      <c r="G315" s="24" t="s">
        <v>16279</v>
      </c>
      <c r="H315" s="24" t="s">
        <v>16354</v>
      </c>
    </row>
    <row r="316" spans="1:8" ht="38.25">
      <c r="A316" s="24" t="s">
        <v>16363</v>
      </c>
      <c r="B316" s="24" t="s">
        <v>16639</v>
      </c>
      <c r="C316" s="24" t="s">
        <v>373</v>
      </c>
      <c r="D316" s="24" t="s">
        <v>376</v>
      </c>
      <c r="E316" s="268">
        <v>0.01</v>
      </c>
      <c r="F316" s="24" t="s">
        <v>16353</v>
      </c>
      <c r="G316" s="24" t="s">
        <v>16279</v>
      </c>
      <c r="H316" s="24" t="s">
        <v>16354</v>
      </c>
    </row>
    <row r="317" spans="1:8" ht="25.5">
      <c r="A317" s="24" t="s">
        <v>16364</v>
      </c>
      <c r="B317" s="24" t="s">
        <v>17060</v>
      </c>
      <c r="C317" s="24" t="s">
        <v>373</v>
      </c>
      <c r="D317" s="24" t="s">
        <v>376</v>
      </c>
      <c r="E317" s="268">
        <v>0.8</v>
      </c>
      <c r="F317" s="24" t="s">
        <v>16365</v>
      </c>
      <c r="G317" s="24" t="s">
        <v>16279</v>
      </c>
      <c r="H317" s="24" t="s">
        <v>16322</v>
      </c>
    </row>
    <row r="318" spans="1:8" ht="25.5">
      <c r="A318" s="24" t="s">
        <v>16366</v>
      </c>
      <c r="B318" s="24" t="s">
        <v>17060</v>
      </c>
      <c r="C318" s="24" t="s">
        <v>373</v>
      </c>
      <c r="D318" s="24" t="s">
        <v>376</v>
      </c>
      <c r="E318" s="268">
        <v>0.3</v>
      </c>
      <c r="F318" s="24" t="s">
        <v>16367</v>
      </c>
      <c r="G318" s="24" t="s">
        <v>16368</v>
      </c>
      <c r="H318" s="24" t="s">
        <v>16354</v>
      </c>
    </row>
    <row r="319" spans="1:8" ht="38.25">
      <c r="A319" s="24" t="s">
        <v>16369</v>
      </c>
      <c r="B319" s="24" t="s">
        <v>17060</v>
      </c>
      <c r="C319" s="24" t="s">
        <v>373</v>
      </c>
      <c r="D319" s="24" t="s">
        <v>376</v>
      </c>
      <c r="E319" s="268">
        <v>0.35</v>
      </c>
      <c r="F319" s="24" t="s">
        <v>16370</v>
      </c>
      <c r="G319" s="24" t="s">
        <v>16279</v>
      </c>
      <c r="H319" s="24" t="s">
        <v>16371</v>
      </c>
    </row>
    <row r="320" spans="1:8" ht="38.25">
      <c r="A320" s="24" t="s">
        <v>16372</v>
      </c>
      <c r="B320" s="24" t="s">
        <v>17039</v>
      </c>
      <c r="C320" s="24" t="s">
        <v>373</v>
      </c>
      <c r="D320" s="24" t="s">
        <v>376</v>
      </c>
      <c r="E320" s="268">
        <v>0.4</v>
      </c>
      <c r="F320" s="24" t="s">
        <v>16373</v>
      </c>
      <c r="G320" s="24" t="s">
        <v>16279</v>
      </c>
      <c r="H320" s="24" t="s">
        <v>16354</v>
      </c>
    </row>
    <row r="321" spans="1:8" ht="38.25">
      <c r="A321" s="24" t="s">
        <v>16374</v>
      </c>
      <c r="B321" s="24" t="s">
        <v>17062</v>
      </c>
      <c r="C321" s="24" t="s">
        <v>373</v>
      </c>
      <c r="D321" s="24" t="s">
        <v>376</v>
      </c>
      <c r="E321" s="268">
        <v>0.6</v>
      </c>
      <c r="F321" s="24" t="s">
        <v>16375</v>
      </c>
      <c r="G321" s="24" t="s">
        <v>15894</v>
      </c>
      <c r="H321" s="24" t="s">
        <v>16376</v>
      </c>
    </row>
    <row r="322" spans="1:8" ht="38.25">
      <c r="A322" s="24" t="s">
        <v>16377</v>
      </c>
      <c r="B322" s="24" t="s">
        <v>16378</v>
      </c>
      <c r="C322" s="24" t="s">
        <v>373</v>
      </c>
      <c r="D322" s="24" t="s">
        <v>376</v>
      </c>
      <c r="E322" s="268">
        <v>0.3</v>
      </c>
      <c r="F322" s="24" t="s">
        <v>16379</v>
      </c>
      <c r="G322" s="24" t="s">
        <v>15894</v>
      </c>
      <c r="H322" s="24" t="s">
        <v>16380</v>
      </c>
    </row>
    <row r="323" spans="1:8" ht="51">
      <c r="A323" s="24" t="s">
        <v>16381</v>
      </c>
      <c r="B323" s="24" t="s">
        <v>16382</v>
      </c>
      <c r="C323" s="24" t="s">
        <v>373</v>
      </c>
      <c r="D323" s="24" t="s">
        <v>376</v>
      </c>
      <c r="E323" s="268">
        <v>0.6</v>
      </c>
      <c r="F323" s="24" t="s">
        <v>16383</v>
      </c>
      <c r="G323" s="24" t="s">
        <v>15894</v>
      </c>
      <c r="H323" s="24" t="s">
        <v>16384</v>
      </c>
    </row>
    <row r="324" spans="1:8" ht="63.75">
      <c r="A324" s="24" t="s">
        <v>16385</v>
      </c>
      <c r="B324" s="24" t="s">
        <v>16386</v>
      </c>
      <c r="C324" s="24" t="s">
        <v>373</v>
      </c>
      <c r="D324" s="24" t="s">
        <v>376</v>
      </c>
      <c r="E324" s="268">
        <v>2.5</v>
      </c>
      <c r="F324" s="24" t="s">
        <v>16387</v>
      </c>
      <c r="G324" s="24" t="s">
        <v>15894</v>
      </c>
      <c r="H324" s="24" t="s">
        <v>16388</v>
      </c>
    </row>
    <row r="325" spans="1:8" ht="63.75">
      <c r="A325" s="24" t="s">
        <v>16389</v>
      </c>
      <c r="B325" s="24" t="s">
        <v>16390</v>
      </c>
      <c r="C325" s="24" t="s">
        <v>373</v>
      </c>
      <c r="D325" s="24" t="s">
        <v>376</v>
      </c>
      <c r="E325" s="268">
        <v>1.3</v>
      </c>
      <c r="F325" s="24" t="s">
        <v>16391</v>
      </c>
      <c r="G325" s="24" t="s">
        <v>15894</v>
      </c>
      <c r="H325" s="24" t="s">
        <v>16388</v>
      </c>
    </row>
    <row r="326" spans="1:8" ht="63.75">
      <c r="A326" s="24" t="s">
        <v>16392</v>
      </c>
      <c r="B326" s="24" t="s">
        <v>16393</v>
      </c>
      <c r="C326" s="24" t="s">
        <v>373</v>
      </c>
      <c r="D326" s="24" t="s">
        <v>376</v>
      </c>
      <c r="E326" s="268">
        <v>0.4</v>
      </c>
      <c r="F326" s="24" t="s">
        <v>16394</v>
      </c>
      <c r="G326" s="24" t="s">
        <v>15894</v>
      </c>
      <c r="H326" s="24" t="s">
        <v>16388</v>
      </c>
    </row>
    <row r="327" spans="1:8" ht="51">
      <c r="A327" s="24" t="s">
        <v>16395</v>
      </c>
      <c r="B327" s="24" t="s">
        <v>16396</v>
      </c>
      <c r="C327" s="24" t="s">
        <v>373</v>
      </c>
      <c r="D327" s="24" t="s">
        <v>376</v>
      </c>
      <c r="E327" s="268">
        <v>1.6</v>
      </c>
      <c r="F327" s="24" t="s">
        <v>16397</v>
      </c>
      <c r="G327" s="24" t="s">
        <v>15894</v>
      </c>
      <c r="H327" s="24" t="s">
        <v>16398</v>
      </c>
    </row>
    <row r="328" spans="1:8" ht="38.25">
      <c r="A328" s="24" t="s">
        <v>16399</v>
      </c>
      <c r="B328" s="24" t="s">
        <v>16400</v>
      </c>
      <c r="C328" s="24" t="s">
        <v>373</v>
      </c>
      <c r="D328" s="24" t="s">
        <v>376</v>
      </c>
      <c r="E328" s="268">
        <v>0.3</v>
      </c>
      <c r="F328" s="24" t="s">
        <v>16401</v>
      </c>
      <c r="G328" s="24" t="s">
        <v>15894</v>
      </c>
      <c r="H328" s="24" t="s">
        <v>16251</v>
      </c>
    </row>
    <row r="329" spans="1:8" ht="51">
      <c r="A329" s="24" t="s">
        <v>16402</v>
      </c>
      <c r="B329" s="24" t="s">
        <v>16403</v>
      </c>
      <c r="C329" s="24" t="s">
        <v>373</v>
      </c>
      <c r="D329" s="24" t="s">
        <v>376</v>
      </c>
      <c r="E329" s="268">
        <v>2</v>
      </c>
      <c r="F329" s="24" t="s">
        <v>16404</v>
      </c>
      <c r="G329" s="24" t="s">
        <v>15894</v>
      </c>
      <c r="H329" s="24" t="s">
        <v>16405</v>
      </c>
    </row>
    <row r="330" spans="1:8" ht="38.25">
      <c r="A330" s="24" t="s">
        <v>16406</v>
      </c>
      <c r="B330" s="24" t="s">
        <v>16407</v>
      </c>
      <c r="C330" s="24" t="s">
        <v>373</v>
      </c>
      <c r="D330" s="24" t="s">
        <v>376</v>
      </c>
      <c r="E330" s="268">
        <v>0.8</v>
      </c>
      <c r="F330" s="24" t="s">
        <v>16408</v>
      </c>
      <c r="G330" s="24" t="s">
        <v>15894</v>
      </c>
      <c r="H330" s="24" t="s">
        <v>16251</v>
      </c>
    </row>
    <row r="331" spans="1:8" ht="25.5">
      <c r="A331" s="24" t="s">
        <v>16409</v>
      </c>
      <c r="B331" s="24" t="s">
        <v>767</v>
      </c>
      <c r="C331" s="24" t="s">
        <v>373</v>
      </c>
      <c r="D331" s="24" t="s">
        <v>376</v>
      </c>
      <c r="E331" s="268">
        <v>3.3</v>
      </c>
      <c r="F331" s="24" t="s">
        <v>16410</v>
      </c>
      <c r="G331" s="24" t="s">
        <v>16411</v>
      </c>
      <c r="H331" s="24" t="s">
        <v>16412</v>
      </c>
    </row>
    <row r="332" spans="1:8" ht="89.25">
      <c r="A332" s="24" t="s">
        <v>16413</v>
      </c>
      <c r="B332" s="24" t="s">
        <v>16414</v>
      </c>
      <c r="C332" s="24" t="s">
        <v>373</v>
      </c>
      <c r="D332" s="24" t="s">
        <v>376</v>
      </c>
      <c r="E332" s="268">
        <v>1.3</v>
      </c>
      <c r="F332" s="24" t="s">
        <v>16415</v>
      </c>
      <c r="G332" s="24" t="s">
        <v>16416</v>
      </c>
      <c r="H332" s="24" t="s">
        <v>16417</v>
      </c>
    </row>
    <row r="333" spans="1:8" ht="38.25">
      <c r="A333" s="24" t="s">
        <v>16418</v>
      </c>
      <c r="B333" s="24" t="s">
        <v>4308</v>
      </c>
      <c r="C333" s="24" t="s">
        <v>373</v>
      </c>
      <c r="D333" s="24" t="s">
        <v>376</v>
      </c>
      <c r="E333" s="268">
        <v>10</v>
      </c>
      <c r="F333" s="24" t="s">
        <v>16419</v>
      </c>
      <c r="G333" s="24" t="s">
        <v>16420</v>
      </c>
      <c r="H333" s="24" t="s">
        <v>16251</v>
      </c>
    </row>
    <row r="334" spans="1:8" ht="25.5">
      <c r="A334" s="24" t="s">
        <v>16421</v>
      </c>
      <c r="B334" s="24" t="s">
        <v>4308</v>
      </c>
      <c r="C334" s="24" t="s">
        <v>373</v>
      </c>
      <c r="D334" s="24" t="s">
        <v>376</v>
      </c>
      <c r="E334" s="268">
        <v>5</v>
      </c>
      <c r="F334" s="24" t="s">
        <v>16422</v>
      </c>
      <c r="G334" s="24" t="s">
        <v>16423</v>
      </c>
      <c r="H334" s="24" t="s">
        <v>16424</v>
      </c>
    </row>
    <row r="335" spans="1:8" ht="25.5">
      <c r="A335" s="24" t="s">
        <v>16425</v>
      </c>
      <c r="B335" s="24" t="s">
        <v>4308</v>
      </c>
      <c r="C335" s="24" t="s">
        <v>373</v>
      </c>
      <c r="D335" s="24" t="s">
        <v>376</v>
      </c>
      <c r="E335" s="268">
        <v>0.5</v>
      </c>
      <c r="F335" s="24" t="s">
        <v>16426</v>
      </c>
      <c r="G335" s="24" t="s">
        <v>16423</v>
      </c>
      <c r="H335" s="24" t="s">
        <v>16251</v>
      </c>
    </row>
    <row r="336" spans="1:8" ht="38.25">
      <c r="A336" s="24" t="s">
        <v>16427</v>
      </c>
      <c r="B336" s="24" t="s">
        <v>16428</v>
      </c>
      <c r="C336" s="24" t="s">
        <v>373</v>
      </c>
      <c r="D336" s="24" t="s">
        <v>376</v>
      </c>
      <c r="E336" s="268">
        <v>23</v>
      </c>
      <c r="F336" s="24" t="s">
        <v>16429</v>
      </c>
      <c r="G336" s="24" t="s">
        <v>15721</v>
      </c>
      <c r="H336" s="24" t="s">
        <v>16398</v>
      </c>
    </row>
    <row r="337" spans="1:8" ht="25.5">
      <c r="A337" s="24" t="s">
        <v>16430</v>
      </c>
      <c r="B337" s="24" t="s">
        <v>16431</v>
      </c>
      <c r="C337" s="24" t="s">
        <v>373</v>
      </c>
      <c r="D337" s="24" t="s">
        <v>376</v>
      </c>
      <c r="E337" s="268">
        <v>0.01</v>
      </c>
      <c r="F337" s="24" t="s">
        <v>16432</v>
      </c>
      <c r="G337" s="24" t="s">
        <v>16416</v>
      </c>
      <c r="H337" s="24" t="s">
        <v>16433</v>
      </c>
    </row>
    <row r="338" spans="1:8" ht="25.5">
      <c r="A338" s="24" t="s">
        <v>16434</v>
      </c>
      <c r="B338" s="24" t="s">
        <v>4403</v>
      </c>
      <c r="C338" s="24" t="s">
        <v>373</v>
      </c>
      <c r="D338" s="24" t="s">
        <v>376</v>
      </c>
      <c r="E338" s="268">
        <v>0.1</v>
      </c>
      <c r="F338" s="24" t="s">
        <v>16435</v>
      </c>
      <c r="G338" s="24" t="s">
        <v>15721</v>
      </c>
      <c r="H338" s="24" t="s">
        <v>16251</v>
      </c>
    </row>
    <row r="339" spans="1:8" ht="38.25">
      <c r="A339" s="24" t="s">
        <v>16436</v>
      </c>
      <c r="B339" s="24" t="s">
        <v>16437</v>
      </c>
      <c r="C339" s="24" t="s">
        <v>373</v>
      </c>
      <c r="D339" s="24" t="s">
        <v>376</v>
      </c>
      <c r="E339" s="268">
        <v>0.01</v>
      </c>
      <c r="F339" s="24" t="s">
        <v>16438</v>
      </c>
      <c r="G339" s="24" t="s">
        <v>16416</v>
      </c>
      <c r="H339" s="24" t="s">
        <v>15774</v>
      </c>
    </row>
    <row r="340" spans="1:8" ht="25.5">
      <c r="A340" s="24" t="s">
        <v>16439</v>
      </c>
      <c r="B340" s="24" t="s">
        <v>16440</v>
      </c>
      <c r="C340" s="24" t="s">
        <v>373</v>
      </c>
      <c r="D340" s="24" t="s">
        <v>376</v>
      </c>
      <c r="E340" s="268">
        <v>0.7</v>
      </c>
      <c r="F340" s="24" t="s">
        <v>16441</v>
      </c>
      <c r="G340" s="24" t="s">
        <v>15854</v>
      </c>
      <c r="H340" s="24" t="s">
        <v>16442</v>
      </c>
    </row>
    <row r="341" spans="1:8" ht="38.25">
      <c r="A341" s="24" t="s">
        <v>16443</v>
      </c>
      <c r="B341" s="24" t="s">
        <v>16444</v>
      </c>
      <c r="C341" s="24" t="s">
        <v>373</v>
      </c>
      <c r="D341" s="24" t="s">
        <v>376</v>
      </c>
      <c r="E341" s="268">
        <v>2.7</v>
      </c>
      <c r="F341" s="24" t="s">
        <v>16445</v>
      </c>
      <c r="G341" s="24" t="s">
        <v>15854</v>
      </c>
      <c r="H341" s="24" t="s">
        <v>16446</v>
      </c>
    </row>
    <row r="342" spans="1:8" ht="38.25">
      <c r="A342" s="24" t="s">
        <v>16447</v>
      </c>
      <c r="B342" s="24" t="s">
        <v>4403</v>
      </c>
      <c r="C342" s="24" t="s">
        <v>373</v>
      </c>
      <c r="D342" s="24" t="s">
        <v>376</v>
      </c>
      <c r="E342" s="268">
        <v>0.1</v>
      </c>
      <c r="F342" s="24" t="s">
        <v>16448</v>
      </c>
      <c r="G342" s="24" t="s">
        <v>15854</v>
      </c>
      <c r="H342" s="24" t="s">
        <v>16449</v>
      </c>
    </row>
    <row r="343" spans="1:8" ht="25.5">
      <c r="A343" s="24" t="s">
        <v>16450</v>
      </c>
      <c r="B343" s="24" t="s">
        <v>2856</v>
      </c>
      <c r="C343" s="24" t="s">
        <v>373</v>
      </c>
      <c r="D343" s="24" t="s">
        <v>376</v>
      </c>
      <c r="E343" s="268">
        <v>4.7</v>
      </c>
      <c r="F343" s="24" t="s">
        <v>16451</v>
      </c>
      <c r="G343" s="24" t="s">
        <v>15854</v>
      </c>
      <c r="H343" s="24" t="s">
        <v>16452</v>
      </c>
    </row>
    <row r="344" spans="1:8" ht="25.5">
      <c r="A344" s="24" t="s">
        <v>16453</v>
      </c>
      <c r="B344" s="24" t="s">
        <v>16454</v>
      </c>
      <c r="C344" s="24" t="s">
        <v>373</v>
      </c>
      <c r="D344" s="24" t="s">
        <v>376</v>
      </c>
      <c r="E344" s="268">
        <v>0.8</v>
      </c>
      <c r="F344" s="24" t="s">
        <v>16455</v>
      </c>
      <c r="G344" s="24" t="s">
        <v>15854</v>
      </c>
      <c r="H344" s="24" t="s">
        <v>16456</v>
      </c>
    </row>
    <row r="345" spans="1:8" ht="25.5">
      <c r="A345" s="24" t="s">
        <v>16457</v>
      </c>
      <c r="B345" s="24" t="s">
        <v>9717</v>
      </c>
      <c r="C345" s="24" t="s">
        <v>373</v>
      </c>
      <c r="D345" s="24" t="s">
        <v>376</v>
      </c>
      <c r="E345" s="268">
        <v>2</v>
      </c>
      <c r="F345" s="24" t="s">
        <v>16458</v>
      </c>
      <c r="G345" s="24" t="s">
        <v>16459</v>
      </c>
      <c r="H345" s="24" t="s">
        <v>16460</v>
      </c>
    </row>
    <row r="346" spans="1:8" ht="25.5">
      <c r="A346" s="24" t="s">
        <v>16461</v>
      </c>
      <c r="B346" s="24" t="s">
        <v>16462</v>
      </c>
      <c r="C346" s="24" t="s">
        <v>373</v>
      </c>
      <c r="D346" s="24" t="s">
        <v>376</v>
      </c>
      <c r="E346" s="268">
        <v>2.89</v>
      </c>
      <c r="F346" s="24" t="s">
        <v>16463</v>
      </c>
      <c r="G346" s="24" t="s">
        <v>15854</v>
      </c>
      <c r="H346" s="24" t="s">
        <v>16464</v>
      </c>
    </row>
    <row r="347" spans="1:8" ht="38.25">
      <c r="A347" s="24" t="s">
        <v>16465</v>
      </c>
      <c r="B347" s="24" t="s">
        <v>16466</v>
      </c>
      <c r="C347" s="24" t="s">
        <v>373</v>
      </c>
      <c r="D347" s="24" t="s">
        <v>376</v>
      </c>
      <c r="E347" s="268">
        <v>0.7</v>
      </c>
      <c r="F347" s="24" t="s">
        <v>16467</v>
      </c>
      <c r="G347" s="24" t="s">
        <v>16468</v>
      </c>
      <c r="H347" s="24" t="s">
        <v>16469</v>
      </c>
    </row>
    <row r="348" spans="1:8" ht="38.25">
      <c r="A348" s="24" t="s">
        <v>16470</v>
      </c>
      <c r="B348" s="24" t="s">
        <v>16471</v>
      </c>
      <c r="C348" s="24" t="s">
        <v>373</v>
      </c>
      <c r="D348" s="24" t="s">
        <v>376</v>
      </c>
      <c r="E348" s="268">
        <v>1.2</v>
      </c>
      <c r="F348" s="24" t="s">
        <v>16472</v>
      </c>
      <c r="G348" s="24" t="s">
        <v>15894</v>
      </c>
      <c r="H348" s="24" t="s">
        <v>16473</v>
      </c>
    </row>
    <row r="349" spans="1:8" ht="25.5">
      <c r="A349" s="24" t="s">
        <v>16474</v>
      </c>
      <c r="B349" s="24" t="s">
        <v>16475</v>
      </c>
      <c r="C349" s="24" t="s">
        <v>373</v>
      </c>
      <c r="D349" s="24" t="s">
        <v>376</v>
      </c>
      <c r="E349" s="268">
        <v>2</v>
      </c>
      <c r="F349" s="24" t="s">
        <v>16476</v>
      </c>
      <c r="G349" s="24" t="s">
        <v>15894</v>
      </c>
      <c r="H349" s="24" t="s">
        <v>16477</v>
      </c>
    </row>
    <row r="350" spans="1:8" ht="25.5">
      <c r="A350" s="24" t="s">
        <v>16478</v>
      </c>
      <c r="B350" s="24" t="s">
        <v>16479</v>
      </c>
      <c r="C350" s="24" t="s">
        <v>373</v>
      </c>
      <c r="D350" s="24" t="s">
        <v>376</v>
      </c>
      <c r="E350" s="268">
        <v>0.9</v>
      </c>
      <c r="F350" s="24" t="s">
        <v>16480</v>
      </c>
      <c r="G350" s="24" t="s">
        <v>15894</v>
      </c>
      <c r="H350" s="24" t="s">
        <v>16210</v>
      </c>
    </row>
    <row r="351" spans="1:8" ht="25.5">
      <c r="A351" s="24" t="s">
        <v>16481</v>
      </c>
      <c r="B351" s="24" t="s">
        <v>767</v>
      </c>
      <c r="C351" s="24" t="s">
        <v>373</v>
      </c>
      <c r="D351" s="24" t="s">
        <v>376</v>
      </c>
      <c r="E351" s="268">
        <v>0.5</v>
      </c>
      <c r="F351" s="24" t="s">
        <v>16482</v>
      </c>
      <c r="G351" s="24" t="s">
        <v>15894</v>
      </c>
      <c r="H351" s="24" t="s">
        <v>16483</v>
      </c>
    </row>
    <row r="352" spans="1:8" ht="38.25">
      <c r="A352" s="24" t="s">
        <v>16484</v>
      </c>
      <c r="B352" s="24" t="s">
        <v>9726</v>
      </c>
      <c r="C352" s="24" t="s">
        <v>373</v>
      </c>
      <c r="D352" s="24" t="s">
        <v>376</v>
      </c>
      <c r="E352" s="268">
        <v>13</v>
      </c>
      <c r="F352" s="24" t="s">
        <v>16485</v>
      </c>
      <c r="G352" s="24" t="s">
        <v>15894</v>
      </c>
      <c r="H352" s="24" t="s">
        <v>16267</v>
      </c>
    </row>
    <row r="353" spans="1:8" ht="38.25">
      <c r="A353" s="24" t="s">
        <v>16486</v>
      </c>
      <c r="B353" s="24" t="s">
        <v>9726</v>
      </c>
      <c r="C353" s="24" t="s">
        <v>373</v>
      </c>
      <c r="D353" s="24" t="s">
        <v>376</v>
      </c>
      <c r="E353" s="268">
        <v>12</v>
      </c>
      <c r="F353" s="24" t="s">
        <v>16487</v>
      </c>
      <c r="G353" s="24" t="s">
        <v>15894</v>
      </c>
      <c r="H353" s="24" t="s">
        <v>16488</v>
      </c>
    </row>
    <row r="354" spans="1:8" ht="25.5">
      <c r="A354" s="24" t="s">
        <v>16489</v>
      </c>
      <c r="B354" s="24" t="s">
        <v>16490</v>
      </c>
      <c r="C354" s="24" t="s">
        <v>373</v>
      </c>
      <c r="D354" s="24" t="s">
        <v>376</v>
      </c>
      <c r="E354" s="268">
        <v>0.9</v>
      </c>
      <c r="F354" s="24" t="s">
        <v>16491</v>
      </c>
      <c r="G354" s="24" t="s">
        <v>16492</v>
      </c>
      <c r="H354" s="24" t="s">
        <v>16493</v>
      </c>
    </row>
    <row r="355" spans="1:8" ht="38.25">
      <c r="A355" s="24" t="s">
        <v>16494</v>
      </c>
      <c r="B355" s="24" t="s">
        <v>16495</v>
      </c>
      <c r="C355" s="24" t="s">
        <v>373</v>
      </c>
      <c r="D355" s="24" t="s">
        <v>376</v>
      </c>
      <c r="E355" s="268">
        <v>0.2</v>
      </c>
      <c r="F355" s="24" t="s">
        <v>16496</v>
      </c>
      <c r="G355" s="24" t="s">
        <v>16497</v>
      </c>
      <c r="H355" s="24" t="s">
        <v>16096</v>
      </c>
    </row>
    <row r="356" spans="1:8" ht="38.25">
      <c r="A356" s="24" t="s">
        <v>16498</v>
      </c>
      <c r="B356" s="24" t="s">
        <v>16499</v>
      </c>
      <c r="C356" s="24" t="s">
        <v>373</v>
      </c>
      <c r="D356" s="24" t="s">
        <v>376</v>
      </c>
      <c r="E356" s="268">
        <v>0.5</v>
      </c>
      <c r="F356" s="24" t="s">
        <v>16500</v>
      </c>
      <c r="G356" s="24" t="s">
        <v>16501</v>
      </c>
      <c r="H356" s="24" t="s">
        <v>16096</v>
      </c>
    </row>
    <row r="357" spans="1:8" ht="25.5">
      <c r="A357" s="24" t="s">
        <v>16502</v>
      </c>
      <c r="B357" s="24" t="s">
        <v>16227</v>
      </c>
      <c r="C357" s="24" t="s">
        <v>373</v>
      </c>
      <c r="D357" s="24" t="s">
        <v>376</v>
      </c>
      <c r="E357" s="268">
        <v>3.1</v>
      </c>
      <c r="F357" s="24" t="s">
        <v>16503</v>
      </c>
      <c r="G357" s="24" t="s">
        <v>16504</v>
      </c>
      <c r="H357" s="24" t="s">
        <v>16505</v>
      </c>
    </row>
    <row r="358" spans="1:8" ht="25.5">
      <c r="A358" s="24" t="s">
        <v>16506</v>
      </c>
      <c r="B358" s="24" t="s">
        <v>16507</v>
      </c>
      <c r="C358" s="24" t="s">
        <v>373</v>
      </c>
      <c r="D358" s="24" t="s">
        <v>376</v>
      </c>
      <c r="E358" s="268">
        <v>4.5999999999999996</v>
      </c>
      <c r="F358" s="24" t="s">
        <v>16508</v>
      </c>
      <c r="G358" s="24" t="s">
        <v>16509</v>
      </c>
      <c r="H358" s="24" t="s">
        <v>16269</v>
      </c>
    </row>
    <row r="359" spans="1:8" ht="25.5">
      <c r="A359" s="24" t="s">
        <v>16510</v>
      </c>
      <c r="B359" s="24" t="s">
        <v>16511</v>
      </c>
      <c r="C359" s="24" t="s">
        <v>373</v>
      </c>
      <c r="D359" s="24" t="s">
        <v>376</v>
      </c>
      <c r="E359" s="268">
        <v>4.3</v>
      </c>
      <c r="F359" s="24" t="s">
        <v>16512</v>
      </c>
      <c r="G359" s="24" t="s">
        <v>16513</v>
      </c>
      <c r="H359" s="24" t="s">
        <v>16237</v>
      </c>
    </row>
    <row r="360" spans="1:8" ht="25.5">
      <c r="A360" s="24" t="s">
        <v>16514</v>
      </c>
      <c r="B360" s="24" t="s">
        <v>16515</v>
      </c>
      <c r="C360" s="24" t="s">
        <v>373</v>
      </c>
      <c r="D360" s="24" t="s">
        <v>376</v>
      </c>
      <c r="E360" s="268">
        <v>3.5</v>
      </c>
      <c r="F360" s="24" t="s">
        <v>16516</v>
      </c>
      <c r="G360" s="24" t="s">
        <v>16513</v>
      </c>
      <c r="H360" s="24" t="s">
        <v>16237</v>
      </c>
    </row>
    <row r="361" spans="1:8" ht="25.5">
      <c r="A361" s="24" t="s">
        <v>16517</v>
      </c>
      <c r="B361" s="24" t="s">
        <v>16515</v>
      </c>
      <c r="C361" s="24" t="s">
        <v>373</v>
      </c>
      <c r="D361" s="24" t="s">
        <v>376</v>
      </c>
      <c r="E361" s="268">
        <v>6.1</v>
      </c>
      <c r="F361" s="24" t="s">
        <v>16518</v>
      </c>
      <c r="G361" s="24" t="s">
        <v>16509</v>
      </c>
      <c r="H361" s="24" t="s">
        <v>16519</v>
      </c>
    </row>
    <row r="362" spans="1:8" ht="25.5">
      <c r="A362" s="24" t="s">
        <v>16520</v>
      </c>
      <c r="B362" s="24" t="s">
        <v>16511</v>
      </c>
      <c r="C362" s="24" t="s">
        <v>373</v>
      </c>
      <c r="D362" s="24" t="s">
        <v>376</v>
      </c>
      <c r="E362" s="268">
        <v>8</v>
      </c>
      <c r="F362" s="24" t="s">
        <v>16521</v>
      </c>
      <c r="G362" s="24" t="s">
        <v>16522</v>
      </c>
      <c r="H362" s="24" t="s">
        <v>16523</v>
      </c>
    </row>
    <row r="363" spans="1:8" ht="25.5">
      <c r="A363" s="24" t="s">
        <v>16524</v>
      </c>
      <c r="B363" s="24" t="s">
        <v>16525</v>
      </c>
      <c r="C363" s="24" t="s">
        <v>373</v>
      </c>
      <c r="D363" s="24" t="s">
        <v>376</v>
      </c>
      <c r="E363" s="268">
        <v>1</v>
      </c>
      <c r="F363" s="24" t="s">
        <v>16526</v>
      </c>
      <c r="G363" s="24" t="s">
        <v>16527</v>
      </c>
      <c r="H363" s="24" t="s">
        <v>16528</v>
      </c>
    </row>
    <row r="364" spans="1:8" ht="51">
      <c r="A364" s="24" t="s">
        <v>16529</v>
      </c>
      <c r="B364" s="24" t="s">
        <v>16530</v>
      </c>
      <c r="C364" s="24" t="s">
        <v>373</v>
      </c>
      <c r="D364" s="24" t="s">
        <v>376</v>
      </c>
      <c r="E364" s="268">
        <v>0.02</v>
      </c>
      <c r="F364" s="24" t="s">
        <v>16531</v>
      </c>
      <c r="G364" s="24" t="s">
        <v>16532</v>
      </c>
      <c r="H364" s="24" t="s">
        <v>16533</v>
      </c>
    </row>
    <row r="365" spans="1:8" ht="63.75">
      <c r="A365" s="24" t="s">
        <v>16534</v>
      </c>
      <c r="B365" s="24" t="s">
        <v>16499</v>
      </c>
      <c r="C365" s="24" t="s">
        <v>373</v>
      </c>
      <c r="D365" s="24" t="s">
        <v>376</v>
      </c>
      <c r="E365" s="268">
        <v>0.5</v>
      </c>
      <c r="F365" s="24" t="s">
        <v>16535</v>
      </c>
      <c r="G365" s="24" t="s">
        <v>16536</v>
      </c>
      <c r="H365" s="24" t="s">
        <v>16537</v>
      </c>
    </row>
    <row r="366" spans="1:8" ht="38.25">
      <c r="A366" s="24" t="s">
        <v>16538</v>
      </c>
      <c r="B366" s="24" t="s">
        <v>16539</v>
      </c>
      <c r="C366" s="24" t="s">
        <v>373</v>
      </c>
      <c r="D366" s="24" t="s">
        <v>376</v>
      </c>
      <c r="E366" s="268">
        <v>0.01</v>
      </c>
      <c r="F366" s="24" t="s">
        <v>16540</v>
      </c>
      <c r="G366" s="24" t="s">
        <v>16532</v>
      </c>
      <c r="H366" s="24" t="s">
        <v>16541</v>
      </c>
    </row>
    <row r="367" spans="1:8" ht="25.5">
      <c r="A367" s="24" t="s">
        <v>16542</v>
      </c>
      <c r="B367" s="24" t="s">
        <v>16539</v>
      </c>
      <c r="C367" s="24" t="s">
        <v>373</v>
      </c>
      <c r="D367" s="24" t="s">
        <v>376</v>
      </c>
      <c r="E367" s="268">
        <v>0.01</v>
      </c>
      <c r="F367" s="24" t="s">
        <v>16543</v>
      </c>
      <c r="G367" s="24" t="s">
        <v>16532</v>
      </c>
      <c r="H367" s="24" t="s">
        <v>16541</v>
      </c>
    </row>
    <row r="368" spans="1:8" ht="25.5">
      <c r="A368" s="24" t="s">
        <v>16544</v>
      </c>
      <c r="B368" s="24" t="s">
        <v>16539</v>
      </c>
      <c r="C368" s="24" t="s">
        <v>373</v>
      </c>
      <c r="D368" s="24" t="s">
        <v>376</v>
      </c>
      <c r="E368" s="268">
        <v>0.01</v>
      </c>
      <c r="F368" s="24" t="s">
        <v>16545</v>
      </c>
      <c r="G368" s="24" t="s">
        <v>16532</v>
      </c>
      <c r="H368" s="24" t="s">
        <v>16541</v>
      </c>
    </row>
    <row r="369" spans="1:8" ht="25.5">
      <c r="A369" s="24" t="s">
        <v>16546</v>
      </c>
      <c r="B369" s="24" t="s">
        <v>759</v>
      </c>
      <c r="C369" s="24" t="s">
        <v>373</v>
      </c>
      <c r="D369" s="24" t="s">
        <v>376</v>
      </c>
      <c r="E369" s="268">
        <v>0.02</v>
      </c>
      <c r="F369" s="24" t="s">
        <v>16547</v>
      </c>
      <c r="G369" s="24" t="s">
        <v>16532</v>
      </c>
      <c r="H369" s="24" t="s">
        <v>16537</v>
      </c>
    </row>
    <row r="370" spans="1:8" ht="25.5">
      <c r="A370" s="24" t="s">
        <v>16548</v>
      </c>
      <c r="B370" s="24" t="s">
        <v>16549</v>
      </c>
      <c r="C370" s="24" t="s">
        <v>373</v>
      </c>
      <c r="D370" s="24" t="s">
        <v>376</v>
      </c>
      <c r="E370" s="268">
        <v>0.01</v>
      </c>
      <c r="F370" s="24" t="s">
        <v>16550</v>
      </c>
      <c r="G370" s="24" t="s">
        <v>16551</v>
      </c>
      <c r="H370" s="24" t="s">
        <v>16552</v>
      </c>
    </row>
    <row r="371" spans="1:8" ht="25.5">
      <c r="A371" s="24" t="s">
        <v>16553</v>
      </c>
      <c r="B371" s="24" t="s">
        <v>17063</v>
      </c>
      <c r="C371" s="24" t="s">
        <v>373</v>
      </c>
      <c r="D371" s="24" t="s">
        <v>376</v>
      </c>
      <c r="E371" s="268">
        <v>0.1</v>
      </c>
      <c r="F371" s="24" t="s">
        <v>16554</v>
      </c>
      <c r="G371" s="24" t="s">
        <v>16555</v>
      </c>
      <c r="H371" s="24" t="s">
        <v>16556</v>
      </c>
    </row>
    <row r="372" spans="1:8" ht="25.5">
      <c r="A372" s="24" t="s">
        <v>16557</v>
      </c>
      <c r="B372" s="24" t="s">
        <v>4403</v>
      </c>
      <c r="C372" s="24" t="s">
        <v>373</v>
      </c>
      <c r="D372" s="24" t="s">
        <v>376</v>
      </c>
      <c r="E372" s="268">
        <v>0.1</v>
      </c>
      <c r="F372" s="24" t="s">
        <v>16558</v>
      </c>
      <c r="G372" s="24" t="s">
        <v>16559</v>
      </c>
      <c r="H372" s="24" t="s">
        <v>16274</v>
      </c>
    </row>
    <row r="373" spans="1:8" ht="25.5">
      <c r="A373" s="24" t="s">
        <v>16560</v>
      </c>
      <c r="B373" s="24" t="s">
        <v>17064</v>
      </c>
      <c r="C373" s="24" t="s">
        <v>373</v>
      </c>
      <c r="D373" s="24" t="s">
        <v>376</v>
      </c>
      <c r="E373" s="268">
        <v>19.3</v>
      </c>
      <c r="F373" s="24" t="s">
        <v>16561</v>
      </c>
      <c r="G373" s="24" t="s">
        <v>15816</v>
      </c>
      <c r="H373" s="24" t="s">
        <v>16562</v>
      </c>
    </row>
    <row r="374" spans="1:8" ht="38.25">
      <c r="A374" s="24" t="s">
        <v>16563</v>
      </c>
      <c r="B374" s="24" t="s">
        <v>17065</v>
      </c>
      <c r="C374" s="24" t="s">
        <v>373</v>
      </c>
      <c r="D374" s="24" t="s">
        <v>376</v>
      </c>
      <c r="E374" s="268">
        <v>4.8</v>
      </c>
      <c r="F374" s="24" t="s">
        <v>16564</v>
      </c>
      <c r="G374" s="24" t="s">
        <v>16565</v>
      </c>
      <c r="H374" s="24" t="s">
        <v>16566</v>
      </c>
    </row>
    <row r="375" spans="1:8" ht="38.25">
      <c r="A375" s="24" t="s">
        <v>16567</v>
      </c>
      <c r="B375" s="24" t="s">
        <v>16568</v>
      </c>
      <c r="C375" s="24" t="s">
        <v>373</v>
      </c>
      <c r="D375" s="24" t="s">
        <v>376</v>
      </c>
      <c r="E375" s="268">
        <v>0.5</v>
      </c>
      <c r="F375" s="24" t="s">
        <v>16569</v>
      </c>
      <c r="G375" s="24" t="s">
        <v>15894</v>
      </c>
      <c r="H375" s="24" t="s">
        <v>16570</v>
      </c>
    </row>
    <row r="376" spans="1:8" ht="38.25">
      <c r="A376" s="24" t="s">
        <v>16571</v>
      </c>
      <c r="B376" s="24" t="s">
        <v>16431</v>
      </c>
      <c r="C376" s="24" t="s">
        <v>373</v>
      </c>
      <c r="D376" s="24" t="s">
        <v>376</v>
      </c>
      <c r="E376" s="268">
        <v>2.7</v>
      </c>
      <c r="F376" s="24" t="s">
        <v>16572</v>
      </c>
      <c r="G376" s="24" t="s">
        <v>16573</v>
      </c>
      <c r="H376" s="24" t="s">
        <v>16574</v>
      </c>
    </row>
    <row r="377" spans="1:8" ht="38.25">
      <c r="A377" s="24" t="s">
        <v>16575</v>
      </c>
      <c r="B377" s="24" t="s">
        <v>16431</v>
      </c>
      <c r="C377" s="24" t="s">
        <v>373</v>
      </c>
      <c r="D377" s="24" t="s">
        <v>376</v>
      </c>
      <c r="E377" s="268">
        <v>0.8</v>
      </c>
      <c r="F377" s="24" t="s">
        <v>16576</v>
      </c>
      <c r="G377" s="24" t="s">
        <v>16573</v>
      </c>
      <c r="H377" s="24" t="s">
        <v>16574</v>
      </c>
    </row>
    <row r="378" spans="1:8" ht="38.25">
      <c r="A378" s="24" t="s">
        <v>16577</v>
      </c>
      <c r="B378" s="24" t="s">
        <v>16431</v>
      </c>
      <c r="C378" s="24" t="s">
        <v>373</v>
      </c>
      <c r="D378" s="24" t="s">
        <v>376</v>
      </c>
      <c r="E378" s="268">
        <v>0.5</v>
      </c>
      <c r="F378" s="24" t="s">
        <v>16578</v>
      </c>
      <c r="G378" s="24" t="s">
        <v>16573</v>
      </c>
      <c r="H378" s="24" t="s">
        <v>16574</v>
      </c>
    </row>
    <row r="379" spans="1:8" ht="25.5">
      <c r="A379" s="24" t="s">
        <v>16579</v>
      </c>
      <c r="B379" s="24" t="s">
        <v>9726</v>
      </c>
      <c r="C379" s="24" t="s">
        <v>373</v>
      </c>
      <c r="D379" s="24" t="s">
        <v>376</v>
      </c>
      <c r="E379" s="268">
        <v>9.1</v>
      </c>
      <c r="F379" s="24" t="s">
        <v>16580</v>
      </c>
      <c r="G379" s="24" t="s">
        <v>16581</v>
      </c>
      <c r="H379" s="24" t="s">
        <v>16582</v>
      </c>
    </row>
    <row r="380" spans="1:8" ht="38.25">
      <c r="A380" s="24" t="s">
        <v>16583</v>
      </c>
      <c r="B380" s="24" t="s">
        <v>16431</v>
      </c>
      <c r="C380" s="24" t="s">
        <v>373</v>
      </c>
      <c r="D380" s="24" t="s">
        <v>376</v>
      </c>
      <c r="E380" s="268">
        <v>0.6</v>
      </c>
      <c r="F380" s="24" t="s">
        <v>16584</v>
      </c>
      <c r="G380" s="24" t="s">
        <v>16585</v>
      </c>
      <c r="H380" s="24" t="s">
        <v>16574</v>
      </c>
    </row>
    <row r="381" spans="1:8" ht="25.5">
      <c r="A381" s="24" t="s">
        <v>16586</v>
      </c>
      <c r="B381" s="24" t="s">
        <v>16587</v>
      </c>
      <c r="C381" s="24" t="s">
        <v>373</v>
      </c>
      <c r="D381" s="24" t="s">
        <v>376</v>
      </c>
      <c r="E381" s="268">
        <v>0.2</v>
      </c>
      <c r="F381" s="24" t="s">
        <v>16588</v>
      </c>
      <c r="G381" s="24" t="s">
        <v>16589</v>
      </c>
      <c r="H381" s="24" t="s">
        <v>16590</v>
      </c>
    </row>
    <row r="382" spans="1:8" ht="38.25">
      <c r="A382" s="24" t="s">
        <v>16591</v>
      </c>
      <c r="B382" s="24" t="s">
        <v>16592</v>
      </c>
      <c r="C382" s="24" t="s">
        <v>373</v>
      </c>
      <c r="D382" s="24" t="s">
        <v>376</v>
      </c>
      <c r="E382" s="268">
        <v>1</v>
      </c>
      <c r="F382" s="24" t="s">
        <v>16593</v>
      </c>
      <c r="G382" s="24" t="s">
        <v>16036</v>
      </c>
      <c r="H382" s="24" t="s">
        <v>16594</v>
      </c>
    </row>
    <row r="383" spans="1:8" ht="25.5">
      <c r="A383" s="24" t="s">
        <v>16595</v>
      </c>
      <c r="B383" s="24" t="s">
        <v>4308</v>
      </c>
      <c r="C383" s="24" t="s">
        <v>373</v>
      </c>
      <c r="D383" s="24" t="s">
        <v>376</v>
      </c>
      <c r="E383" s="268">
        <v>20.399999999999999</v>
      </c>
      <c r="F383" s="24" t="s">
        <v>16596</v>
      </c>
      <c r="G383" s="24" t="s">
        <v>16423</v>
      </c>
      <c r="H383" s="24" t="s">
        <v>16597</v>
      </c>
    </row>
    <row r="384" spans="1:8" ht="38.25">
      <c r="A384" s="24" t="s">
        <v>16598</v>
      </c>
      <c r="B384" s="24" t="s">
        <v>16599</v>
      </c>
      <c r="C384" s="24" t="s">
        <v>373</v>
      </c>
      <c r="D384" s="24" t="s">
        <v>376</v>
      </c>
      <c r="E384" s="268">
        <v>8.1999999999999993</v>
      </c>
      <c r="F384" s="24" t="s">
        <v>16600</v>
      </c>
      <c r="G384" s="24" t="s">
        <v>16601</v>
      </c>
      <c r="H384" s="24" t="s">
        <v>16602</v>
      </c>
    </row>
    <row r="385" spans="1:8" ht="38.25">
      <c r="A385" s="24" t="s">
        <v>16603</v>
      </c>
      <c r="B385" s="24" t="s">
        <v>8631</v>
      </c>
      <c r="C385" s="24" t="s">
        <v>373</v>
      </c>
      <c r="D385" s="24" t="s">
        <v>376</v>
      </c>
      <c r="E385" s="268">
        <v>3.7</v>
      </c>
      <c r="F385" s="24" t="s">
        <v>16604</v>
      </c>
      <c r="G385" s="24" t="s">
        <v>15933</v>
      </c>
      <c r="H385" s="24" t="s">
        <v>16602</v>
      </c>
    </row>
    <row r="386" spans="1:8" ht="38.25">
      <c r="A386" s="24" t="s">
        <v>16605</v>
      </c>
      <c r="B386" s="24" t="s">
        <v>16606</v>
      </c>
      <c r="C386" s="24" t="s">
        <v>373</v>
      </c>
      <c r="D386" s="24" t="s">
        <v>376</v>
      </c>
      <c r="E386" s="268">
        <v>0.9</v>
      </c>
      <c r="F386" s="24" t="s">
        <v>16607</v>
      </c>
      <c r="G386" s="24" t="s">
        <v>16608</v>
      </c>
      <c r="H386" s="24" t="s">
        <v>16609</v>
      </c>
    </row>
    <row r="387" spans="1:8" ht="38.25">
      <c r="A387" s="24" t="s">
        <v>16610</v>
      </c>
      <c r="B387" s="24" t="s">
        <v>4308</v>
      </c>
      <c r="C387" s="24" t="s">
        <v>373</v>
      </c>
      <c r="D387" s="24" t="s">
        <v>376</v>
      </c>
      <c r="E387" s="268">
        <v>2.8</v>
      </c>
      <c r="F387" s="24" t="s">
        <v>16611</v>
      </c>
      <c r="G387" s="24" t="s">
        <v>16612</v>
      </c>
      <c r="H387" s="24" t="s">
        <v>16602</v>
      </c>
    </row>
    <row r="388" spans="1:8" ht="38.25">
      <c r="A388" s="24" t="s">
        <v>16613</v>
      </c>
      <c r="B388" s="24" t="s">
        <v>16614</v>
      </c>
      <c r="C388" s="24" t="s">
        <v>373</v>
      </c>
      <c r="D388" s="24" t="s">
        <v>376</v>
      </c>
      <c r="E388" s="268">
        <v>0.5</v>
      </c>
      <c r="F388" s="24" t="s">
        <v>16615</v>
      </c>
      <c r="G388" s="24" t="s">
        <v>16616</v>
      </c>
      <c r="H388" s="24" t="s">
        <v>16280</v>
      </c>
    </row>
    <row r="389" spans="1:8" ht="25.5">
      <c r="A389" s="24" t="s">
        <v>16617</v>
      </c>
      <c r="B389" s="24" t="s">
        <v>4403</v>
      </c>
      <c r="C389" s="24" t="s">
        <v>373</v>
      </c>
      <c r="D389" s="24" t="s">
        <v>376</v>
      </c>
      <c r="E389" s="268">
        <v>0.1</v>
      </c>
      <c r="F389" s="24" t="s">
        <v>16618</v>
      </c>
      <c r="G389" s="24" t="s">
        <v>16619</v>
      </c>
      <c r="H389" s="24" t="s">
        <v>16620</v>
      </c>
    </row>
    <row r="390" spans="1:8" ht="25.5">
      <c r="A390" s="24" t="s">
        <v>16621</v>
      </c>
      <c r="B390" s="24" t="s">
        <v>4403</v>
      </c>
      <c r="C390" s="24" t="s">
        <v>373</v>
      </c>
      <c r="D390" s="24" t="s">
        <v>376</v>
      </c>
      <c r="E390" s="268">
        <v>0.1</v>
      </c>
      <c r="F390" s="24" t="s">
        <v>16622</v>
      </c>
      <c r="G390" s="24" t="s">
        <v>16619</v>
      </c>
      <c r="H390" s="24" t="s">
        <v>16620</v>
      </c>
    </row>
    <row r="391" spans="1:8" ht="25.5">
      <c r="A391" s="24" t="s">
        <v>16623</v>
      </c>
      <c r="B391" s="24" t="s">
        <v>16624</v>
      </c>
      <c r="C391" s="24" t="s">
        <v>373</v>
      </c>
      <c r="D391" s="24" t="s">
        <v>376</v>
      </c>
      <c r="E391" s="268">
        <v>0.01</v>
      </c>
      <c r="F391" s="24" t="s">
        <v>16625</v>
      </c>
      <c r="G391" s="24" t="s">
        <v>16626</v>
      </c>
      <c r="H391" s="24" t="s">
        <v>16627</v>
      </c>
    </row>
    <row r="392" spans="1:8" ht="38.25">
      <c r="A392" s="24" t="s">
        <v>16628</v>
      </c>
      <c r="B392" s="24" t="s">
        <v>9726</v>
      </c>
      <c r="C392" s="24" t="s">
        <v>373</v>
      </c>
      <c r="D392" s="24" t="s">
        <v>376</v>
      </c>
      <c r="E392" s="268">
        <v>0.4</v>
      </c>
      <c r="F392" s="24" t="s">
        <v>16629</v>
      </c>
      <c r="G392" s="24" t="s">
        <v>16626</v>
      </c>
      <c r="H392" s="24" t="s">
        <v>16627</v>
      </c>
    </row>
    <row r="393" spans="1:8" ht="25.5">
      <c r="A393" s="24" t="s">
        <v>16630</v>
      </c>
      <c r="B393" s="24" t="s">
        <v>809</v>
      </c>
      <c r="C393" s="24" t="s">
        <v>373</v>
      </c>
      <c r="D393" s="24" t="s">
        <v>376</v>
      </c>
      <c r="E393" s="268">
        <v>0.02</v>
      </c>
      <c r="F393" s="24" t="s">
        <v>16631</v>
      </c>
      <c r="G393" s="24" t="s">
        <v>16632</v>
      </c>
      <c r="H393" s="24" t="s">
        <v>16633</v>
      </c>
    </row>
    <row r="394" spans="1:8" ht="25.5">
      <c r="A394" s="24" t="s">
        <v>16634</v>
      </c>
      <c r="B394" s="24" t="s">
        <v>16624</v>
      </c>
      <c r="C394" s="24" t="s">
        <v>373</v>
      </c>
      <c r="D394" s="24" t="s">
        <v>376</v>
      </c>
      <c r="E394" s="268">
        <v>0.02</v>
      </c>
      <c r="F394" s="24" t="s">
        <v>16635</v>
      </c>
      <c r="G394" s="24" t="s">
        <v>15780</v>
      </c>
      <c r="H394" s="24" t="s">
        <v>16633</v>
      </c>
    </row>
    <row r="395" spans="1:8" ht="25.5">
      <c r="A395" s="24" t="s">
        <v>16636</v>
      </c>
      <c r="B395" s="24" t="s">
        <v>4403</v>
      </c>
      <c r="C395" s="24" t="s">
        <v>373</v>
      </c>
      <c r="D395" s="24" t="s">
        <v>376</v>
      </c>
      <c r="E395" s="268">
        <v>0.1</v>
      </c>
      <c r="F395" s="24" t="s">
        <v>16637</v>
      </c>
      <c r="G395" s="24" t="s">
        <v>15780</v>
      </c>
      <c r="H395" s="24" t="s">
        <v>16633</v>
      </c>
    </row>
    <row r="396" spans="1:8" ht="25.5">
      <c r="A396" s="24" t="s">
        <v>16638</v>
      </c>
      <c r="B396" s="24" t="s">
        <v>16639</v>
      </c>
      <c r="C396" s="24" t="s">
        <v>373</v>
      </c>
      <c r="D396" s="24" t="s">
        <v>376</v>
      </c>
      <c r="E396" s="268">
        <v>0.02</v>
      </c>
      <c r="F396" s="24" t="s">
        <v>16640</v>
      </c>
      <c r="G396" s="24" t="s">
        <v>16641</v>
      </c>
      <c r="H396" s="24" t="s">
        <v>16633</v>
      </c>
    </row>
    <row r="397" spans="1:8" ht="25.5">
      <c r="A397" s="24" t="s">
        <v>16642</v>
      </c>
      <c r="B397" s="24" t="s">
        <v>16639</v>
      </c>
      <c r="C397" s="24" t="s">
        <v>373</v>
      </c>
      <c r="D397" s="24" t="s">
        <v>376</v>
      </c>
      <c r="E397" s="268">
        <v>0.2</v>
      </c>
      <c r="F397" s="24" t="s">
        <v>16643</v>
      </c>
      <c r="G397" s="24" t="s">
        <v>16641</v>
      </c>
      <c r="H397" s="24" t="s">
        <v>16633</v>
      </c>
    </row>
    <row r="398" spans="1:8" ht="25.5">
      <c r="A398" s="24" t="s">
        <v>16644</v>
      </c>
      <c r="B398" s="24" t="s">
        <v>4403</v>
      </c>
      <c r="C398" s="24" t="s">
        <v>373</v>
      </c>
      <c r="D398" s="24" t="s">
        <v>376</v>
      </c>
      <c r="E398" s="268">
        <v>0.01</v>
      </c>
      <c r="F398" s="24" t="s">
        <v>16643</v>
      </c>
      <c r="G398" s="24" t="s">
        <v>16641</v>
      </c>
      <c r="H398" s="24" t="s">
        <v>16633</v>
      </c>
    </row>
    <row r="399" spans="1:8" ht="25.5">
      <c r="A399" s="24" t="s">
        <v>16645</v>
      </c>
      <c r="B399" s="24" t="s">
        <v>16205</v>
      </c>
      <c r="C399" s="24" t="s">
        <v>373</v>
      </c>
      <c r="D399" s="24" t="s">
        <v>376</v>
      </c>
      <c r="E399" s="268">
        <v>0.02</v>
      </c>
      <c r="F399" s="24" t="s">
        <v>16643</v>
      </c>
      <c r="G399" s="24" t="s">
        <v>16641</v>
      </c>
      <c r="H399" s="24" t="s">
        <v>16633</v>
      </c>
    </row>
    <row r="400" spans="1:8" ht="38.25">
      <c r="A400" s="24" t="s">
        <v>16646</v>
      </c>
      <c r="B400" s="24" t="s">
        <v>16647</v>
      </c>
      <c r="C400" s="24" t="s">
        <v>373</v>
      </c>
      <c r="D400" s="24" t="s">
        <v>376</v>
      </c>
      <c r="E400" s="268">
        <v>0.2</v>
      </c>
      <c r="F400" s="24" t="s">
        <v>16648</v>
      </c>
      <c r="G400" s="24" t="s">
        <v>16632</v>
      </c>
      <c r="H400" s="24" t="s">
        <v>16398</v>
      </c>
    </row>
    <row r="401" spans="1:8" ht="38.25">
      <c r="A401" s="24" t="s">
        <v>16649</v>
      </c>
      <c r="B401" s="24" t="s">
        <v>16650</v>
      </c>
      <c r="C401" s="24" t="s">
        <v>373</v>
      </c>
      <c r="D401" s="24" t="s">
        <v>376</v>
      </c>
      <c r="E401" s="268">
        <v>8.1</v>
      </c>
      <c r="F401" s="24" t="s">
        <v>16651</v>
      </c>
      <c r="G401" s="24" t="s">
        <v>16652</v>
      </c>
      <c r="H401" s="24" t="s">
        <v>16653</v>
      </c>
    </row>
    <row r="402" spans="1:8" ht="76.5">
      <c r="A402" s="24" t="s">
        <v>16654</v>
      </c>
      <c r="B402" s="24" t="s">
        <v>17066</v>
      </c>
      <c r="C402" s="24" t="s">
        <v>373</v>
      </c>
      <c r="D402" s="24" t="s">
        <v>376</v>
      </c>
      <c r="E402" s="268">
        <v>0.1</v>
      </c>
      <c r="F402" s="24" t="s">
        <v>16655</v>
      </c>
      <c r="G402" s="24" t="s">
        <v>16656</v>
      </c>
      <c r="H402" s="24" t="s">
        <v>16657</v>
      </c>
    </row>
    <row r="403" spans="1:8" ht="25.5">
      <c r="A403" s="24" t="s">
        <v>16658</v>
      </c>
      <c r="B403" s="24" t="s">
        <v>17066</v>
      </c>
      <c r="C403" s="24" t="s">
        <v>373</v>
      </c>
      <c r="D403" s="24" t="s">
        <v>376</v>
      </c>
      <c r="E403" s="268">
        <v>0.01</v>
      </c>
      <c r="F403" s="24" t="s">
        <v>16659</v>
      </c>
      <c r="G403" s="24" t="s">
        <v>16656</v>
      </c>
      <c r="H403" s="24" t="s">
        <v>16660</v>
      </c>
    </row>
    <row r="404" spans="1:8" ht="38.25">
      <c r="A404" s="24" t="s">
        <v>16661</v>
      </c>
      <c r="B404" s="24" t="s">
        <v>809</v>
      </c>
      <c r="C404" s="24" t="s">
        <v>373</v>
      </c>
      <c r="D404" s="24" t="s">
        <v>376</v>
      </c>
      <c r="E404" s="268">
        <v>0.01</v>
      </c>
      <c r="F404" s="24" t="s">
        <v>16662</v>
      </c>
      <c r="G404" s="24" t="s">
        <v>16656</v>
      </c>
      <c r="H404" s="24" t="s">
        <v>16660</v>
      </c>
    </row>
    <row r="405" spans="1:8" ht="25.5">
      <c r="A405" s="24" t="s">
        <v>16663</v>
      </c>
      <c r="B405" s="24" t="s">
        <v>759</v>
      </c>
      <c r="C405" s="24" t="s">
        <v>373</v>
      </c>
      <c r="D405" s="24" t="s">
        <v>376</v>
      </c>
      <c r="E405" s="268">
        <v>0.01</v>
      </c>
      <c r="F405" s="24" t="s">
        <v>16664</v>
      </c>
      <c r="G405" s="24" t="s">
        <v>16656</v>
      </c>
      <c r="H405" s="24" t="s">
        <v>16660</v>
      </c>
    </row>
    <row r="406" spans="1:8" ht="25.5">
      <c r="A406" s="24" t="s">
        <v>16665</v>
      </c>
      <c r="B406" s="24" t="s">
        <v>17060</v>
      </c>
      <c r="C406" s="24" t="s">
        <v>373</v>
      </c>
      <c r="D406" s="24" t="s">
        <v>376</v>
      </c>
      <c r="E406" s="268">
        <v>0.01</v>
      </c>
      <c r="F406" s="24" t="s">
        <v>16666</v>
      </c>
      <c r="G406" s="24" t="s">
        <v>16656</v>
      </c>
      <c r="H406" s="24" t="s">
        <v>16660</v>
      </c>
    </row>
    <row r="407" spans="1:8" ht="25.5">
      <c r="A407" s="24" t="s">
        <v>16667</v>
      </c>
      <c r="B407" s="24" t="s">
        <v>809</v>
      </c>
      <c r="C407" s="24" t="s">
        <v>373</v>
      </c>
      <c r="D407" s="24" t="s">
        <v>376</v>
      </c>
      <c r="E407" s="268">
        <v>0.01</v>
      </c>
      <c r="F407" s="24" t="s">
        <v>16668</v>
      </c>
      <c r="G407" s="24" t="s">
        <v>16656</v>
      </c>
      <c r="H407" s="24" t="s">
        <v>16660</v>
      </c>
    </row>
    <row r="408" spans="1:8" ht="25.5">
      <c r="A408" s="24" t="s">
        <v>16669</v>
      </c>
      <c r="B408" s="24" t="s">
        <v>809</v>
      </c>
      <c r="C408" s="24" t="s">
        <v>373</v>
      </c>
      <c r="D408" s="24" t="s">
        <v>376</v>
      </c>
      <c r="E408" s="268">
        <v>0.01</v>
      </c>
      <c r="F408" s="24" t="s">
        <v>16670</v>
      </c>
      <c r="G408" s="24" t="s">
        <v>16656</v>
      </c>
      <c r="H408" s="24" t="s">
        <v>16660</v>
      </c>
    </row>
    <row r="409" spans="1:8" ht="51">
      <c r="A409" s="24" t="s">
        <v>16671</v>
      </c>
      <c r="B409" s="24" t="s">
        <v>16672</v>
      </c>
      <c r="C409" s="24" t="s">
        <v>373</v>
      </c>
      <c r="D409" s="24" t="s">
        <v>376</v>
      </c>
      <c r="E409" s="268">
        <v>0.2</v>
      </c>
      <c r="F409" s="24" t="s">
        <v>16673</v>
      </c>
      <c r="G409" s="24" t="s">
        <v>16674</v>
      </c>
      <c r="H409" s="24" t="s">
        <v>16660</v>
      </c>
    </row>
    <row r="410" spans="1:8" ht="63.75">
      <c r="A410" s="24" t="s">
        <v>16675</v>
      </c>
      <c r="B410" s="24" t="s">
        <v>16676</v>
      </c>
      <c r="C410" s="24" t="s">
        <v>373</v>
      </c>
      <c r="D410" s="24" t="s">
        <v>376</v>
      </c>
      <c r="E410" s="268">
        <v>1.5</v>
      </c>
      <c r="F410" s="24" t="s">
        <v>16677</v>
      </c>
      <c r="G410" s="24" t="s">
        <v>16678</v>
      </c>
      <c r="H410" s="24" t="s">
        <v>16660</v>
      </c>
    </row>
    <row r="411" spans="1:8" ht="25.5">
      <c r="A411" s="24" t="s">
        <v>16679</v>
      </c>
      <c r="B411" s="24" t="s">
        <v>16680</v>
      </c>
      <c r="C411" s="24" t="s">
        <v>373</v>
      </c>
      <c r="D411" s="24" t="s">
        <v>376</v>
      </c>
      <c r="E411" s="268">
        <v>10.6</v>
      </c>
      <c r="F411" s="24" t="s">
        <v>16681</v>
      </c>
      <c r="G411" s="24" t="s">
        <v>16682</v>
      </c>
      <c r="H411" s="24" t="s">
        <v>16660</v>
      </c>
    </row>
    <row r="412" spans="1:8" ht="25.5">
      <c r="A412" s="24" t="s">
        <v>16683</v>
      </c>
      <c r="B412" s="24" t="s">
        <v>9726</v>
      </c>
      <c r="C412" s="24" t="s">
        <v>373</v>
      </c>
      <c r="D412" s="24" t="s">
        <v>376</v>
      </c>
      <c r="E412" s="268">
        <v>12.8</v>
      </c>
      <c r="F412" s="24" t="s">
        <v>16684</v>
      </c>
      <c r="G412" s="24" t="s">
        <v>15704</v>
      </c>
      <c r="H412" s="24" t="s">
        <v>16660</v>
      </c>
    </row>
    <row r="413" spans="1:8" ht="38.25">
      <c r="A413" s="24" t="s">
        <v>16685</v>
      </c>
      <c r="B413" s="24" t="s">
        <v>1191</v>
      </c>
      <c r="C413" s="24" t="s">
        <v>373</v>
      </c>
      <c r="D413" s="24" t="s">
        <v>376</v>
      </c>
      <c r="E413" s="268">
        <v>25</v>
      </c>
      <c r="F413" s="24" t="s">
        <v>16686</v>
      </c>
      <c r="G413" s="24" t="s">
        <v>16687</v>
      </c>
      <c r="H413" s="24" t="s">
        <v>15825</v>
      </c>
    </row>
    <row r="414" spans="1:8" ht="38.25">
      <c r="A414" s="24" t="s">
        <v>16688</v>
      </c>
      <c r="B414" s="24" t="s">
        <v>4403</v>
      </c>
      <c r="C414" s="24" t="s">
        <v>373</v>
      </c>
      <c r="D414" s="24" t="s">
        <v>376</v>
      </c>
      <c r="E414" s="268">
        <v>0.01</v>
      </c>
      <c r="F414" s="24" t="s">
        <v>16689</v>
      </c>
      <c r="G414" s="24" t="s">
        <v>17103</v>
      </c>
      <c r="H414" s="24" t="s">
        <v>15825</v>
      </c>
    </row>
    <row r="415" spans="1:8" ht="38.25">
      <c r="A415" s="24" t="s">
        <v>16690</v>
      </c>
      <c r="B415" s="24" t="s">
        <v>4403</v>
      </c>
      <c r="C415" s="24" t="s">
        <v>373</v>
      </c>
      <c r="D415" s="24" t="s">
        <v>376</v>
      </c>
      <c r="E415" s="268">
        <v>0.01</v>
      </c>
      <c r="F415" s="24" t="s">
        <v>16691</v>
      </c>
      <c r="G415" s="24" t="s">
        <v>17103</v>
      </c>
      <c r="H415" s="24" t="s">
        <v>15825</v>
      </c>
    </row>
    <row r="416" spans="1:8" ht="38.25">
      <c r="A416" s="24" t="s">
        <v>16692</v>
      </c>
      <c r="B416" s="24" t="s">
        <v>4403</v>
      </c>
      <c r="C416" s="24" t="s">
        <v>373</v>
      </c>
      <c r="D416" s="24" t="s">
        <v>376</v>
      </c>
      <c r="E416" s="268">
        <v>0.01</v>
      </c>
      <c r="F416" s="24" t="s">
        <v>16693</v>
      </c>
      <c r="G416" s="24" t="s">
        <v>17103</v>
      </c>
      <c r="H416" s="24" t="s">
        <v>15825</v>
      </c>
    </row>
    <row r="417" spans="1:8" ht="25.5">
      <c r="A417" s="24">
        <v>193</v>
      </c>
      <c r="B417" s="24" t="s">
        <v>17096</v>
      </c>
      <c r="C417" s="24" t="s">
        <v>373</v>
      </c>
      <c r="D417" s="24" t="s">
        <v>376</v>
      </c>
      <c r="E417" s="268">
        <v>0.01</v>
      </c>
      <c r="F417" s="24" t="s">
        <v>17104</v>
      </c>
      <c r="G417" s="24" t="s">
        <v>17103</v>
      </c>
      <c r="H417" s="24"/>
    </row>
    <row r="418" spans="1:8" ht="25.5">
      <c r="A418" s="24">
        <v>194</v>
      </c>
      <c r="B418" s="24" t="s">
        <v>4403</v>
      </c>
      <c r="C418" s="24" t="s">
        <v>373</v>
      </c>
      <c r="D418" s="24" t="s">
        <v>376</v>
      </c>
      <c r="E418" s="268">
        <v>0.1</v>
      </c>
      <c r="F418" s="24" t="s">
        <v>17105</v>
      </c>
      <c r="G418" s="24" t="s">
        <v>17103</v>
      </c>
      <c r="H418" s="24"/>
    </row>
    <row r="419" spans="1:8" ht="25.5">
      <c r="A419" s="24">
        <v>195</v>
      </c>
      <c r="B419" s="24" t="s">
        <v>17097</v>
      </c>
      <c r="C419" s="24" t="s">
        <v>373</v>
      </c>
      <c r="D419" s="24" t="s">
        <v>376</v>
      </c>
      <c r="E419" s="268">
        <v>0.02</v>
      </c>
      <c r="F419" s="24" t="s">
        <v>17106</v>
      </c>
      <c r="G419" s="24" t="s">
        <v>17103</v>
      </c>
      <c r="H419" s="24"/>
    </row>
    <row r="420" spans="1:8" ht="25.5">
      <c r="A420" s="24">
        <v>196</v>
      </c>
      <c r="B420" s="24" t="s">
        <v>11777</v>
      </c>
      <c r="C420" s="24" t="s">
        <v>373</v>
      </c>
      <c r="D420" s="24" t="s">
        <v>376</v>
      </c>
      <c r="E420" s="268">
        <v>0.02</v>
      </c>
      <c r="F420" s="24" t="s">
        <v>17107</v>
      </c>
      <c r="G420" s="24" t="s">
        <v>17103</v>
      </c>
      <c r="H420" s="24"/>
    </row>
    <row r="421" spans="1:8" ht="25.5">
      <c r="A421" s="24">
        <v>197</v>
      </c>
      <c r="B421" s="24" t="s">
        <v>4403</v>
      </c>
      <c r="C421" s="24" t="s">
        <v>373</v>
      </c>
      <c r="D421" s="24" t="s">
        <v>376</v>
      </c>
      <c r="E421" s="268">
        <v>0.02</v>
      </c>
      <c r="F421" s="24" t="s">
        <v>17108</v>
      </c>
      <c r="G421" s="24" t="s">
        <v>17103</v>
      </c>
      <c r="H421" s="24"/>
    </row>
    <row r="422" spans="1:8" ht="25.5">
      <c r="A422" s="24">
        <v>198</v>
      </c>
      <c r="B422" s="24" t="s">
        <v>17098</v>
      </c>
      <c r="C422" s="24" t="s">
        <v>373</v>
      </c>
      <c r="D422" s="24" t="s">
        <v>376</v>
      </c>
      <c r="E422" s="268">
        <v>0.1</v>
      </c>
      <c r="F422" s="24" t="s">
        <v>17109</v>
      </c>
      <c r="G422" s="24" t="s">
        <v>17103</v>
      </c>
      <c r="H422" s="24"/>
    </row>
    <row r="423" spans="1:8" ht="38.25">
      <c r="A423" s="24">
        <v>199</v>
      </c>
      <c r="B423" s="24" t="s">
        <v>17098</v>
      </c>
      <c r="C423" s="24" t="s">
        <v>373</v>
      </c>
      <c r="D423" s="24" t="s">
        <v>376</v>
      </c>
      <c r="E423" s="268">
        <v>0.2</v>
      </c>
      <c r="F423" s="24" t="s">
        <v>17110</v>
      </c>
      <c r="G423" s="24" t="s">
        <v>17103</v>
      </c>
      <c r="H423" s="24"/>
    </row>
    <row r="424" spans="1:8" ht="25.5">
      <c r="A424" s="24">
        <v>200</v>
      </c>
      <c r="B424" s="24" t="s">
        <v>4403</v>
      </c>
      <c r="C424" s="24" t="s">
        <v>373</v>
      </c>
      <c r="D424" s="24" t="s">
        <v>376</v>
      </c>
      <c r="E424" s="268">
        <v>0.2</v>
      </c>
      <c r="F424" s="24" t="s">
        <v>17111</v>
      </c>
      <c r="G424" s="24" t="s">
        <v>17103</v>
      </c>
      <c r="H424" s="24"/>
    </row>
    <row r="425" spans="1:8" ht="25.5">
      <c r="A425" s="24">
        <v>201</v>
      </c>
      <c r="B425" s="24" t="s">
        <v>4403</v>
      </c>
      <c r="C425" s="24" t="s">
        <v>373</v>
      </c>
      <c r="D425" s="24" t="s">
        <v>376</v>
      </c>
      <c r="E425" s="268">
        <v>0.02</v>
      </c>
      <c r="F425" s="24" t="s">
        <v>17112</v>
      </c>
      <c r="G425" s="24" t="s">
        <v>17103</v>
      </c>
      <c r="H425" s="24"/>
    </row>
    <row r="426" spans="1:8" ht="25.5">
      <c r="A426" s="24">
        <v>202</v>
      </c>
      <c r="B426" s="24" t="s">
        <v>16212</v>
      </c>
      <c r="C426" s="24" t="s">
        <v>373</v>
      </c>
      <c r="D426" s="24" t="s">
        <v>376</v>
      </c>
      <c r="E426" s="268">
        <v>0.1</v>
      </c>
      <c r="F426" s="24" t="s">
        <v>17111</v>
      </c>
      <c r="G426" s="24" t="s">
        <v>17103</v>
      </c>
      <c r="H426" s="24"/>
    </row>
    <row r="427" spans="1:8" ht="25.5">
      <c r="A427" s="24">
        <v>203</v>
      </c>
      <c r="B427" s="24" t="s">
        <v>17097</v>
      </c>
      <c r="C427" s="24" t="s">
        <v>373</v>
      </c>
      <c r="D427" s="24" t="s">
        <v>376</v>
      </c>
      <c r="E427" s="268">
        <v>0.1</v>
      </c>
      <c r="F427" s="24" t="s">
        <v>17113</v>
      </c>
      <c r="G427" s="24" t="s">
        <v>17103</v>
      </c>
      <c r="H427" s="24"/>
    </row>
    <row r="428" spans="1:8" ht="25.5">
      <c r="A428" s="24">
        <v>204</v>
      </c>
      <c r="B428" s="24" t="s">
        <v>17097</v>
      </c>
      <c r="C428" s="24" t="s">
        <v>373</v>
      </c>
      <c r="D428" s="24" t="s">
        <v>376</v>
      </c>
      <c r="E428" s="268">
        <v>0.1</v>
      </c>
      <c r="F428" s="24" t="s">
        <v>17114</v>
      </c>
      <c r="G428" s="24" t="s">
        <v>17103</v>
      </c>
      <c r="H428" s="24"/>
    </row>
    <row r="429" spans="1:8" ht="25.5">
      <c r="A429" s="24">
        <v>205</v>
      </c>
      <c r="B429" s="24" t="s">
        <v>4403</v>
      </c>
      <c r="C429" s="24" t="s">
        <v>373</v>
      </c>
      <c r="D429" s="24" t="s">
        <v>376</v>
      </c>
      <c r="E429" s="268">
        <v>0.2</v>
      </c>
      <c r="F429" s="24" t="s">
        <v>17115</v>
      </c>
      <c r="G429" s="24" t="s">
        <v>17103</v>
      </c>
      <c r="H429" s="24"/>
    </row>
    <row r="430" spans="1:8" ht="25.5">
      <c r="A430" s="24">
        <v>206</v>
      </c>
      <c r="B430" s="24" t="s">
        <v>17099</v>
      </c>
      <c r="C430" s="24" t="s">
        <v>373</v>
      </c>
      <c r="D430" s="24" t="s">
        <v>376</v>
      </c>
      <c r="E430" s="268">
        <v>0.01</v>
      </c>
      <c r="F430" s="24" t="s">
        <v>17116</v>
      </c>
      <c r="G430" s="24" t="s">
        <v>17103</v>
      </c>
      <c r="H430" s="24"/>
    </row>
    <row r="431" spans="1:8" ht="25.5">
      <c r="A431" s="24">
        <v>207</v>
      </c>
      <c r="B431" s="24" t="s">
        <v>9048</v>
      </c>
      <c r="C431" s="24" t="s">
        <v>373</v>
      </c>
      <c r="D431" s="24" t="s">
        <v>376</v>
      </c>
      <c r="E431" s="268">
        <v>0.3</v>
      </c>
      <c r="F431" s="24" t="s">
        <v>17117</v>
      </c>
      <c r="G431" s="24" t="s">
        <v>17103</v>
      </c>
      <c r="H431" s="24"/>
    </row>
    <row r="432" spans="1:8" ht="25.5">
      <c r="A432" s="24">
        <v>208</v>
      </c>
      <c r="B432" s="24" t="s">
        <v>17100</v>
      </c>
      <c r="C432" s="24" t="s">
        <v>373</v>
      </c>
      <c r="D432" s="24" t="s">
        <v>376</v>
      </c>
      <c r="E432" s="268">
        <v>0.5</v>
      </c>
      <c r="F432" s="24" t="s">
        <v>17118</v>
      </c>
      <c r="G432" s="24" t="s">
        <v>17103</v>
      </c>
      <c r="H432" s="24"/>
    </row>
    <row r="433" spans="1:8" ht="25.5">
      <c r="A433" s="24">
        <v>209</v>
      </c>
      <c r="B433" s="24" t="s">
        <v>17101</v>
      </c>
      <c r="C433" s="24" t="s">
        <v>373</v>
      </c>
      <c r="D433" s="24" t="s">
        <v>376</v>
      </c>
      <c r="E433" s="268">
        <v>0.4</v>
      </c>
      <c r="F433" s="24" t="s">
        <v>17119</v>
      </c>
      <c r="G433" s="24" t="s">
        <v>17103</v>
      </c>
      <c r="H433" s="24"/>
    </row>
    <row r="434" spans="1:8" ht="25.5">
      <c r="A434" s="24">
        <v>210</v>
      </c>
      <c r="B434" s="24" t="s">
        <v>17102</v>
      </c>
      <c r="C434" s="24" t="s">
        <v>373</v>
      </c>
      <c r="D434" s="24" t="s">
        <v>376</v>
      </c>
      <c r="E434" s="268">
        <v>1</v>
      </c>
      <c r="F434" s="24" t="s">
        <v>17120</v>
      </c>
      <c r="G434" s="24" t="s">
        <v>17103</v>
      </c>
      <c r="H434" s="24"/>
    </row>
    <row r="435" spans="1:8" ht="25.5">
      <c r="A435" s="24">
        <v>211</v>
      </c>
      <c r="B435" s="24" t="s">
        <v>22569</v>
      </c>
      <c r="C435" s="24" t="s">
        <v>373</v>
      </c>
      <c r="D435" s="24" t="s">
        <v>376</v>
      </c>
      <c r="E435" s="268">
        <v>1.5599999999999999E-2</v>
      </c>
      <c r="F435" s="329"/>
      <c r="G435" s="329"/>
      <c r="H435" s="24" t="s">
        <v>22572</v>
      </c>
    </row>
    <row r="436" spans="1:8" ht="25.5">
      <c r="A436" s="24">
        <v>212</v>
      </c>
      <c r="B436" s="24" t="s">
        <v>22570</v>
      </c>
      <c r="C436" s="24" t="s">
        <v>373</v>
      </c>
      <c r="D436" s="24" t="s">
        <v>376</v>
      </c>
      <c r="E436" s="268">
        <v>3.5999999999999999E-3</v>
      </c>
      <c r="F436" s="329"/>
      <c r="G436" s="329"/>
      <c r="H436" s="24" t="s">
        <v>22572</v>
      </c>
    </row>
    <row r="437" spans="1:8" ht="25.5">
      <c r="A437" s="24">
        <v>213</v>
      </c>
      <c r="B437" s="24" t="s">
        <v>22571</v>
      </c>
      <c r="C437" s="24" t="s">
        <v>373</v>
      </c>
      <c r="D437" s="24" t="s">
        <v>376</v>
      </c>
      <c r="E437" s="268">
        <v>4.1999999999999997E-3</v>
      </c>
      <c r="F437" s="329"/>
      <c r="G437" s="329"/>
      <c r="H437" s="24" t="s">
        <v>22572</v>
      </c>
    </row>
    <row r="438" spans="1:8">
      <c r="A438" s="327"/>
      <c r="B438" s="327" t="s">
        <v>377</v>
      </c>
      <c r="C438" s="327">
        <v>213</v>
      </c>
      <c r="D438" s="327"/>
      <c r="E438" s="458">
        <f>SUM(E225:E437)</f>
        <v>405.5833999999997</v>
      </c>
      <c r="F438" s="327"/>
      <c r="G438" s="327"/>
      <c r="H438" s="327"/>
    </row>
    <row r="439" spans="1:8" ht="51">
      <c r="A439" s="24" t="s">
        <v>2149</v>
      </c>
      <c r="B439" s="24" t="s">
        <v>11803</v>
      </c>
      <c r="C439" s="24" t="s">
        <v>373</v>
      </c>
      <c r="D439" s="24" t="s">
        <v>378</v>
      </c>
      <c r="E439" s="268">
        <v>0.25</v>
      </c>
      <c r="F439" s="24" t="s">
        <v>16694</v>
      </c>
      <c r="G439" s="24" t="s">
        <v>16695</v>
      </c>
      <c r="H439" s="24" t="s">
        <v>16696</v>
      </c>
    </row>
    <row r="440" spans="1:8" ht="38.25">
      <c r="A440" s="24" t="s">
        <v>5602</v>
      </c>
      <c r="B440" s="24" t="s">
        <v>16697</v>
      </c>
      <c r="C440" s="24" t="s">
        <v>373</v>
      </c>
      <c r="D440" s="24" t="s">
        <v>378</v>
      </c>
      <c r="E440" s="268">
        <v>0.5</v>
      </c>
      <c r="F440" s="24" t="s">
        <v>16698</v>
      </c>
      <c r="G440" s="24" t="s">
        <v>16699</v>
      </c>
      <c r="H440" s="24" t="s">
        <v>16112</v>
      </c>
    </row>
    <row r="441" spans="1:8" ht="76.5">
      <c r="A441" s="24" t="s">
        <v>5606</v>
      </c>
      <c r="B441" s="24" t="s">
        <v>16700</v>
      </c>
      <c r="C441" s="24" t="s">
        <v>373</v>
      </c>
      <c r="D441" s="24" t="s">
        <v>378</v>
      </c>
      <c r="E441" s="268">
        <v>6.9</v>
      </c>
      <c r="F441" s="24" t="s">
        <v>16701</v>
      </c>
      <c r="G441" s="24" t="s">
        <v>16702</v>
      </c>
      <c r="H441" s="24" t="s">
        <v>16703</v>
      </c>
    </row>
    <row r="442" spans="1:8" ht="38.25">
      <c r="A442" s="24" t="s">
        <v>2682</v>
      </c>
      <c r="B442" s="24" t="s">
        <v>16704</v>
      </c>
      <c r="C442" s="24" t="s">
        <v>373</v>
      </c>
      <c r="D442" s="24" t="s">
        <v>378</v>
      </c>
      <c r="E442" s="268">
        <v>7</v>
      </c>
      <c r="F442" s="24" t="s">
        <v>16705</v>
      </c>
      <c r="G442" s="24" t="s">
        <v>16706</v>
      </c>
      <c r="H442" s="24" t="s">
        <v>15850</v>
      </c>
    </row>
    <row r="443" spans="1:8" ht="38.25">
      <c r="A443" s="24" t="s">
        <v>5613</v>
      </c>
      <c r="B443" s="24" t="s">
        <v>16707</v>
      </c>
      <c r="C443" s="24" t="s">
        <v>373</v>
      </c>
      <c r="D443" s="24" t="s">
        <v>378</v>
      </c>
      <c r="E443" s="268">
        <v>1</v>
      </c>
      <c r="F443" s="24" t="s">
        <v>16708</v>
      </c>
      <c r="G443" s="24" t="s">
        <v>15854</v>
      </c>
      <c r="H443" s="24" t="s">
        <v>15850</v>
      </c>
    </row>
    <row r="444" spans="1:8" ht="38.25">
      <c r="A444" s="24" t="s">
        <v>5341</v>
      </c>
      <c r="B444" s="24" t="s">
        <v>16709</v>
      </c>
      <c r="C444" s="24" t="s">
        <v>373</v>
      </c>
      <c r="D444" s="24" t="s">
        <v>378</v>
      </c>
      <c r="E444" s="268">
        <v>20</v>
      </c>
      <c r="F444" s="24" t="s">
        <v>16710</v>
      </c>
      <c r="G444" s="24" t="s">
        <v>15854</v>
      </c>
      <c r="H444" s="24" t="s">
        <v>15817</v>
      </c>
    </row>
    <row r="445" spans="1:8" ht="25.5">
      <c r="A445" s="24" t="s">
        <v>5344</v>
      </c>
      <c r="B445" s="24" t="s">
        <v>16711</v>
      </c>
      <c r="C445" s="24" t="s">
        <v>373</v>
      </c>
      <c r="D445" s="24" t="s">
        <v>378</v>
      </c>
      <c r="E445" s="268">
        <v>19</v>
      </c>
      <c r="F445" s="24" t="s">
        <v>16712</v>
      </c>
      <c r="G445" s="24" t="s">
        <v>16713</v>
      </c>
      <c r="H445" s="24" t="s">
        <v>15834</v>
      </c>
    </row>
    <row r="446" spans="1:8" ht="25.5">
      <c r="A446" s="24" t="s">
        <v>5623</v>
      </c>
      <c r="B446" s="24" t="s">
        <v>16714</v>
      </c>
      <c r="C446" s="24" t="s">
        <v>373</v>
      </c>
      <c r="D446" s="24" t="s">
        <v>378</v>
      </c>
      <c r="E446" s="268">
        <v>1.2</v>
      </c>
      <c r="F446" s="24" t="s">
        <v>16715</v>
      </c>
      <c r="G446" s="24" t="s">
        <v>15854</v>
      </c>
      <c r="H446" s="24" t="s">
        <v>16716</v>
      </c>
    </row>
    <row r="447" spans="1:8" ht="38.25">
      <c r="A447" s="24" t="s">
        <v>2421</v>
      </c>
      <c r="B447" s="24" t="s">
        <v>16717</v>
      </c>
      <c r="C447" s="24" t="s">
        <v>373</v>
      </c>
      <c r="D447" s="24" t="s">
        <v>378</v>
      </c>
      <c r="E447" s="268">
        <v>3.14</v>
      </c>
      <c r="F447" s="24" t="s">
        <v>16718</v>
      </c>
      <c r="G447" s="24" t="s">
        <v>16719</v>
      </c>
      <c r="H447" s="24" t="s">
        <v>16720</v>
      </c>
    </row>
    <row r="448" spans="1:8" ht="51">
      <c r="A448" s="24" t="s">
        <v>2423</v>
      </c>
      <c r="B448" s="24" t="s">
        <v>16721</v>
      </c>
      <c r="C448" s="24" t="s">
        <v>373</v>
      </c>
      <c r="D448" s="24" t="s">
        <v>378</v>
      </c>
      <c r="E448" s="268">
        <v>4.2</v>
      </c>
      <c r="F448" s="24" t="s">
        <v>16722</v>
      </c>
      <c r="G448" s="24" t="s">
        <v>16723</v>
      </c>
      <c r="H448" s="24" t="s">
        <v>16085</v>
      </c>
    </row>
    <row r="449" spans="1:8" ht="38.25">
      <c r="A449" s="24" t="s">
        <v>2425</v>
      </c>
      <c r="B449" s="24" t="s">
        <v>16724</v>
      </c>
      <c r="C449" s="24" t="s">
        <v>373</v>
      </c>
      <c r="D449" s="24" t="s">
        <v>378</v>
      </c>
      <c r="E449" s="268">
        <v>7</v>
      </c>
      <c r="F449" s="24" t="s">
        <v>16725</v>
      </c>
      <c r="G449" s="24" t="s">
        <v>16726</v>
      </c>
      <c r="H449" s="24" t="s">
        <v>16085</v>
      </c>
    </row>
    <row r="450" spans="1:8" ht="25.5">
      <c r="A450" s="24" t="s">
        <v>2428</v>
      </c>
      <c r="B450" s="24" t="s">
        <v>16727</v>
      </c>
      <c r="C450" s="24" t="s">
        <v>373</v>
      </c>
      <c r="D450" s="24" t="s">
        <v>378</v>
      </c>
      <c r="E450" s="268">
        <v>14</v>
      </c>
      <c r="F450" s="24" t="s">
        <v>16728</v>
      </c>
      <c r="G450" s="24" t="s">
        <v>16084</v>
      </c>
      <c r="H450" s="24" t="s">
        <v>16085</v>
      </c>
    </row>
    <row r="451" spans="1:8" ht="63.75">
      <c r="A451" s="24" t="s">
        <v>5856</v>
      </c>
      <c r="B451" s="24" t="s">
        <v>16729</v>
      </c>
      <c r="C451" s="24" t="s">
        <v>373</v>
      </c>
      <c r="D451" s="24" t="s">
        <v>378</v>
      </c>
      <c r="E451" s="268">
        <v>0.01</v>
      </c>
      <c r="F451" s="24" t="s">
        <v>16730</v>
      </c>
      <c r="G451" s="24" t="s">
        <v>16678</v>
      </c>
      <c r="H451" s="24" t="s">
        <v>16085</v>
      </c>
    </row>
    <row r="452" spans="1:8">
      <c r="A452" s="327"/>
      <c r="B452" s="327" t="s">
        <v>379</v>
      </c>
      <c r="C452" s="327">
        <v>13</v>
      </c>
      <c r="D452" s="327"/>
      <c r="E452" s="458">
        <f>SUM(E439:E451)</f>
        <v>84.2</v>
      </c>
      <c r="F452" s="327"/>
      <c r="G452" s="327"/>
      <c r="H452" s="327"/>
    </row>
    <row r="453" spans="1:8" ht="25.5">
      <c r="A453" s="24" t="s">
        <v>2149</v>
      </c>
      <c r="B453" s="24" t="s">
        <v>16731</v>
      </c>
      <c r="C453" s="24" t="s">
        <v>373</v>
      </c>
      <c r="D453" s="24" t="s">
        <v>380</v>
      </c>
      <c r="E453" s="268">
        <v>1.2</v>
      </c>
      <c r="F453" s="24" t="s">
        <v>16732</v>
      </c>
      <c r="G453" s="24" t="s">
        <v>16733</v>
      </c>
      <c r="H453" s="24" t="s">
        <v>15790</v>
      </c>
    </row>
    <row r="454" spans="1:8" ht="25.5">
      <c r="A454" s="24" t="s">
        <v>5602</v>
      </c>
      <c r="B454" s="24" t="s">
        <v>16734</v>
      </c>
      <c r="C454" s="24" t="s">
        <v>373</v>
      </c>
      <c r="D454" s="24" t="s">
        <v>380</v>
      </c>
      <c r="E454" s="268">
        <v>2.5</v>
      </c>
      <c r="F454" s="24" t="s">
        <v>16735</v>
      </c>
      <c r="G454" s="24" t="s">
        <v>16736</v>
      </c>
      <c r="H454" s="24" t="s">
        <v>16737</v>
      </c>
    </row>
    <row r="455" spans="1:8" ht="25.5">
      <c r="A455" s="24" t="s">
        <v>5606</v>
      </c>
      <c r="B455" s="24" t="s">
        <v>16738</v>
      </c>
      <c r="C455" s="24" t="s">
        <v>373</v>
      </c>
      <c r="D455" s="24" t="s">
        <v>380</v>
      </c>
      <c r="E455" s="268">
        <v>2.5</v>
      </c>
      <c r="F455" s="24" t="s">
        <v>16739</v>
      </c>
      <c r="G455" s="24" t="s">
        <v>16740</v>
      </c>
      <c r="H455" s="24" t="s">
        <v>16251</v>
      </c>
    </row>
    <row r="456" spans="1:8" ht="25.5">
      <c r="A456" s="24" t="s">
        <v>2682</v>
      </c>
      <c r="B456" s="24" t="s">
        <v>16741</v>
      </c>
      <c r="C456" s="24" t="s">
        <v>373</v>
      </c>
      <c r="D456" s="24" t="s">
        <v>380</v>
      </c>
      <c r="E456" s="268">
        <v>2</v>
      </c>
      <c r="F456" s="24" t="s">
        <v>16739</v>
      </c>
      <c r="G456" s="24" t="s">
        <v>16740</v>
      </c>
      <c r="H456" s="24" t="s">
        <v>16251</v>
      </c>
    </row>
    <row r="457" spans="1:8" ht="51">
      <c r="A457" s="24" t="s">
        <v>5613</v>
      </c>
      <c r="B457" s="24" t="s">
        <v>16742</v>
      </c>
      <c r="C457" s="24" t="s">
        <v>373</v>
      </c>
      <c r="D457" s="24" t="s">
        <v>380</v>
      </c>
      <c r="E457" s="268">
        <v>5</v>
      </c>
      <c r="F457" s="24" t="s">
        <v>16743</v>
      </c>
      <c r="G457" s="24" t="s">
        <v>16744</v>
      </c>
      <c r="H457" s="24" t="s">
        <v>16251</v>
      </c>
    </row>
    <row r="458" spans="1:8" ht="25.5">
      <c r="A458" s="24" t="s">
        <v>5341</v>
      </c>
      <c r="B458" s="24" t="s">
        <v>16745</v>
      </c>
      <c r="C458" s="24" t="s">
        <v>373</v>
      </c>
      <c r="D458" s="24" t="s">
        <v>380</v>
      </c>
      <c r="E458" s="268">
        <v>0.3</v>
      </c>
      <c r="F458" s="24" t="s">
        <v>16746</v>
      </c>
      <c r="G458" s="24" t="s">
        <v>16747</v>
      </c>
      <c r="H458" s="24" t="s">
        <v>16251</v>
      </c>
    </row>
    <row r="459" spans="1:8" ht="25.5">
      <c r="A459" s="24" t="s">
        <v>5344</v>
      </c>
      <c r="B459" s="24" t="s">
        <v>16748</v>
      </c>
      <c r="C459" s="24" t="s">
        <v>373</v>
      </c>
      <c r="D459" s="24" t="s">
        <v>380</v>
      </c>
      <c r="E459" s="268">
        <v>0.8</v>
      </c>
      <c r="F459" s="24" t="s">
        <v>16749</v>
      </c>
      <c r="G459" s="24" t="s">
        <v>16750</v>
      </c>
      <c r="H459" s="24" t="s">
        <v>16251</v>
      </c>
    </row>
    <row r="460" spans="1:8" ht="25.5">
      <c r="A460" s="24" t="s">
        <v>5623</v>
      </c>
      <c r="B460" s="24" t="s">
        <v>16751</v>
      </c>
      <c r="C460" s="24" t="s">
        <v>373</v>
      </c>
      <c r="D460" s="24" t="s">
        <v>380</v>
      </c>
      <c r="E460" s="268">
        <v>3</v>
      </c>
      <c r="F460" s="24" t="s">
        <v>16752</v>
      </c>
      <c r="G460" s="24" t="s">
        <v>16753</v>
      </c>
      <c r="H460" s="24" t="s">
        <v>16251</v>
      </c>
    </row>
    <row r="461" spans="1:8" ht="25.5">
      <c r="A461" s="24" t="s">
        <v>2421</v>
      </c>
      <c r="B461" s="24" t="s">
        <v>16754</v>
      </c>
      <c r="C461" s="24" t="s">
        <v>373</v>
      </c>
      <c r="D461" s="24" t="s">
        <v>380</v>
      </c>
      <c r="E461" s="268">
        <v>5</v>
      </c>
      <c r="F461" s="24" t="s">
        <v>16755</v>
      </c>
      <c r="G461" s="24" t="s">
        <v>16756</v>
      </c>
      <c r="H461" s="24" t="s">
        <v>16251</v>
      </c>
    </row>
    <row r="462" spans="1:8" ht="25.5">
      <c r="A462" s="24" t="s">
        <v>2423</v>
      </c>
      <c r="B462" s="24" t="s">
        <v>16757</v>
      </c>
      <c r="C462" s="24" t="s">
        <v>373</v>
      </c>
      <c r="D462" s="24" t="s">
        <v>380</v>
      </c>
      <c r="E462" s="268">
        <v>5</v>
      </c>
      <c r="F462" s="24" t="s">
        <v>16758</v>
      </c>
      <c r="G462" s="24" t="s">
        <v>16756</v>
      </c>
      <c r="H462" s="24" t="s">
        <v>16251</v>
      </c>
    </row>
    <row r="463" spans="1:8" ht="25.5">
      <c r="A463" s="24" t="s">
        <v>2425</v>
      </c>
      <c r="B463" s="24" t="s">
        <v>16759</v>
      </c>
      <c r="C463" s="24" t="s">
        <v>373</v>
      </c>
      <c r="D463" s="24" t="s">
        <v>380</v>
      </c>
      <c r="E463" s="268">
        <v>3</v>
      </c>
      <c r="F463" s="24" t="s">
        <v>16760</v>
      </c>
      <c r="G463" s="24" t="s">
        <v>16761</v>
      </c>
      <c r="H463" s="24" t="s">
        <v>16251</v>
      </c>
    </row>
    <row r="464" spans="1:8" ht="25.5">
      <c r="A464" s="24" t="s">
        <v>2428</v>
      </c>
      <c r="B464" s="24" t="s">
        <v>16762</v>
      </c>
      <c r="C464" s="24" t="s">
        <v>373</v>
      </c>
      <c r="D464" s="24" t="s">
        <v>380</v>
      </c>
      <c r="E464" s="268">
        <v>0.5</v>
      </c>
      <c r="F464" s="24" t="s">
        <v>16763</v>
      </c>
      <c r="G464" s="24" t="s">
        <v>16764</v>
      </c>
      <c r="H464" s="24" t="s">
        <v>16251</v>
      </c>
    </row>
    <row r="465" spans="1:8" ht="25.5">
      <c r="A465" s="24" t="s">
        <v>5856</v>
      </c>
      <c r="B465" s="24" t="s">
        <v>16765</v>
      </c>
      <c r="C465" s="24" t="s">
        <v>373</v>
      </c>
      <c r="D465" s="24" t="s">
        <v>380</v>
      </c>
      <c r="E465" s="268">
        <v>25</v>
      </c>
      <c r="F465" s="24" t="s">
        <v>16766</v>
      </c>
      <c r="G465" s="24" t="s">
        <v>16767</v>
      </c>
      <c r="H465" s="24" t="s">
        <v>16768</v>
      </c>
    </row>
    <row r="466" spans="1:8" ht="38.25">
      <c r="A466" s="24" t="s">
        <v>5890</v>
      </c>
      <c r="B466" s="24" t="s">
        <v>16769</v>
      </c>
      <c r="C466" s="24" t="s">
        <v>373</v>
      </c>
      <c r="D466" s="24" t="s">
        <v>380</v>
      </c>
      <c r="E466" s="268">
        <v>4</v>
      </c>
      <c r="F466" s="24" t="s">
        <v>16770</v>
      </c>
      <c r="G466" s="24" t="s">
        <v>16771</v>
      </c>
      <c r="H466" s="24" t="s">
        <v>16251</v>
      </c>
    </row>
    <row r="467" spans="1:8" ht="38.25">
      <c r="A467" s="24" t="s">
        <v>5895</v>
      </c>
      <c r="B467" s="24" t="s">
        <v>16772</v>
      </c>
      <c r="C467" s="24" t="s">
        <v>373</v>
      </c>
      <c r="D467" s="24" t="s">
        <v>380</v>
      </c>
      <c r="E467" s="268">
        <v>1</v>
      </c>
      <c r="F467" s="24" t="s">
        <v>16773</v>
      </c>
      <c r="G467" s="24" t="s">
        <v>16771</v>
      </c>
      <c r="H467" s="24" t="s">
        <v>16251</v>
      </c>
    </row>
    <row r="468" spans="1:8" ht="38.25">
      <c r="A468" s="24" t="s">
        <v>5898</v>
      </c>
      <c r="B468" s="24" t="s">
        <v>16774</v>
      </c>
      <c r="C468" s="24" t="s">
        <v>373</v>
      </c>
      <c r="D468" s="24" t="s">
        <v>380</v>
      </c>
      <c r="E468" s="268">
        <v>2</v>
      </c>
      <c r="F468" s="24" t="s">
        <v>16775</v>
      </c>
      <c r="G468" s="24" t="s">
        <v>16776</v>
      </c>
      <c r="H468" s="24" t="s">
        <v>16251</v>
      </c>
    </row>
    <row r="469" spans="1:8" ht="25.5">
      <c r="A469" s="24" t="s">
        <v>5902</v>
      </c>
      <c r="B469" s="24" t="s">
        <v>16777</v>
      </c>
      <c r="C469" s="24" t="s">
        <v>373</v>
      </c>
      <c r="D469" s="24" t="s">
        <v>380</v>
      </c>
      <c r="E469" s="268">
        <v>3</v>
      </c>
      <c r="F469" s="24" t="s">
        <v>16778</v>
      </c>
      <c r="G469" s="24" t="s">
        <v>16779</v>
      </c>
      <c r="H469" s="24" t="s">
        <v>16251</v>
      </c>
    </row>
    <row r="470" spans="1:8" ht="25.5">
      <c r="A470" s="24" t="s">
        <v>5906</v>
      </c>
      <c r="B470" s="24" t="s">
        <v>16780</v>
      </c>
      <c r="C470" s="24" t="s">
        <v>373</v>
      </c>
      <c r="D470" s="24" t="s">
        <v>380</v>
      </c>
      <c r="E470" s="268">
        <v>1</v>
      </c>
      <c r="F470" s="24" t="s">
        <v>16781</v>
      </c>
      <c r="G470" s="24" t="s">
        <v>16782</v>
      </c>
      <c r="H470" s="24" t="s">
        <v>16251</v>
      </c>
    </row>
    <row r="471" spans="1:8" ht="25.5">
      <c r="A471" s="24" t="s">
        <v>5910</v>
      </c>
      <c r="B471" s="24" t="s">
        <v>16783</v>
      </c>
      <c r="C471" s="24" t="s">
        <v>373</v>
      </c>
      <c r="D471" s="24" t="s">
        <v>380</v>
      </c>
      <c r="E471" s="268">
        <v>5</v>
      </c>
      <c r="F471" s="24" t="s">
        <v>16781</v>
      </c>
      <c r="G471" s="24" t="s">
        <v>16784</v>
      </c>
      <c r="H471" s="24" t="s">
        <v>16251</v>
      </c>
    </row>
    <row r="472" spans="1:8" ht="25.5">
      <c r="A472" s="24" t="s">
        <v>5914</v>
      </c>
      <c r="B472" s="24" t="s">
        <v>16785</v>
      </c>
      <c r="C472" s="24" t="s">
        <v>373</v>
      </c>
      <c r="D472" s="24" t="s">
        <v>380</v>
      </c>
      <c r="E472" s="268">
        <v>1.5</v>
      </c>
      <c r="F472" s="24" t="s">
        <v>16786</v>
      </c>
      <c r="G472" s="24" t="s">
        <v>16787</v>
      </c>
      <c r="H472" s="24" t="s">
        <v>16251</v>
      </c>
    </row>
    <row r="473" spans="1:8" ht="25.5">
      <c r="A473" s="24" t="s">
        <v>5918</v>
      </c>
      <c r="B473" s="24" t="s">
        <v>16788</v>
      </c>
      <c r="C473" s="24" t="s">
        <v>373</v>
      </c>
      <c r="D473" s="24" t="s">
        <v>380</v>
      </c>
      <c r="E473" s="268">
        <v>5</v>
      </c>
      <c r="F473" s="24" t="s">
        <v>16789</v>
      </c>
      <c r="G473" s="24" t="s">
        <v>16790</v>
      </c>
      <c r="H473" s="24" t="s">
        <v>16210</v>
      </c>
    </row>
    <row r="474" spans="1:8" ht="25.5">
      <c r="A474" s="24" t="s">
        <v>5923</v>
      </c>
      <c r="B474" s="24" t="s">
        <v>16791</v>
      </c>
      <c r="C474" s="24" t="s">
        <v>373</v>
      </c>
      <c r="D474" s="24" t="s">
        <v>380</v>
      </c>
      <c r="E474" s="268">
        <v>1.5</v>
      </c>
      <c r="F474" s="24" t="s">
        <v>16792</v>
      </c>
      <c r="G474" s="24" t="s">
        <v>16793</v>
      </c>
      <c r="H474" s="24" t="s">
        <v>16210</v>
      </c>
    </row>
    <row r="475" spans="1:8" ht="25.5">
      <c r="A475" s="24" t="s">
        <v>5927</v>
      </c>
      <c r="B475" s="24" t="s">
        <v>17067</v>
      </c>
      <c r="C475" s="24" t="s">
        <v>373</v>
      </c>
      <c r="D475" s="24" t="s">
        <v>380</v>
      </c>
      <c r="E475" s="268">
        <v>4.7</v>
      </c>
      <c r="F475" s="24" t="s">
        <v>16794</v>
      </c>
      <c r="G475" s="24" t="s">
        <v>16795</v>
      </c>
      <c r="H475" s="24" t="s">
        <v>16210</v>
      </c>
    </row>
    <row r="476" spans="1:8" ht="25.5">
      <c r="A476" s="24" t="s">
        <v>6430</v>
      </c>
      <c r="B476" s="24" t="s">
        <v>17068</v>
      </c>
      <c r="C476" s="24" t="s">
        <v>373</v>
      </c>
      <c r="D476" s="24" t="s">
        <v>380</v>
      </c>
      <c r="E476" s="268">
        <v>1.5</v>
      </c>
      <c r="F476" s="24" t="s">
        <v>16796</v>
      </c>
      <c r="G476" s="24" t="s">
        <v>16797</v>
      </c>
      <c r="H476" s="24" t="s">
        <v>16210</v>
      </c>
    </row>
    <row r="477" spans="1:8" ht="38.25">
      <c r="A477" s="24" t="s">
        <v>6432</v>
      </c>
      <c r="B477" s="24" t="s">
        <v>17069</v>
      </c>
      <c r="C477" s="24" t="s">
        <v>373</v>
      </c>
      <c r="D477" s="24" t="s">
        <v>380</v>
      </c>
      <c r="E477" s="268">
        <v>5</v>
      </c>
      <c r="F477" s="24" t="s">
        <v>16798</v>
      </c>
      <c r="G477" s="24" t="s">
        <v>16799</v>
      </c>
      <c r="H477" s="24" t="s">
        <v>16210</v>
      </c>
    </row>
    <row r="478" spans="1:8" ht="25.5">
      <c r="A478" s="24" t="s">
        <v>6436</v>
      </c>
      <c r="B478" s="24" t="s">
        <v>17070</v>
      </c>
      <c r="C478" s="24" t="s">
        <v>373</v>
      </c>
      <c r="D478" s="24" t="s">
        <v>380</v>
      </c>
      <c r="E478" s="268">
        <v>0.8</v>
      </c>
      <c r="F478" s="24" t="s">
        <v>15840</v>
      </c>
      <c r="G478" s="24" t="s">
        <v>15841</v>
      </c>
      <c r="H478" s="24" t="s">
        <v>16210</v>
      </c>
    </row>
    <row r="479" spans="1:8" ht="38.25">
      <c r="A479" s="24" t="s">
        <v>6437</v>
      </c>
      <c r="B479" s="24" t="s">
        <v>17071</v>
      </c>
      <c r="C479" s="24" t="s">
        <v>373</v>
      </c>
      <c r="D479" s="24" t="s">
        <v>380</v>
      </c>
      <c r="E479" s="268">
        <v>2.2999999999999998</v>
      </c>
      <c r="F479" s="24" t="s">
        <v>16800</v>
      </c>
      <c r="G479" s="24" t="s">
        <v>16801</v>
      </c>
      <c r="H479" s="24" t="s">
        <v>16210</v>
      </c>
    </row>
    <row r="480" spans="1:8" ht="38.25">
      <c r="A480" s="24" t="s">
        <v>6439</v>
      </c>
      <c r="B480" s="24" t="s">
        <v>17072</v>
      </c>
      <c r="C480" s="24" t="s">
        <v>373</v>
      </c>
      <c r="D480" s="24" t="s">
        <v>380</v>
      </c>
      <c r="E480" s="268">
        <v>4.8</v>
      </c>
      <c r="F480" s="24" t="s">
        <v>16802</v>
      </c>
      <c r="G480" s="24" t="s">
        <v>16803</v>
      </c>
      <c r="H480" s="24" t="s">
        <v>16210</v>
      </c>
    </row>
    <row r="481" spans="1:8" ht="25.5">
      <c r="A481" s="24" t="s">
        <v>6441</v>
      </c>
      <c r="B481" s="24" t="s">
        <v>17073</v>
      </c>
      <c r="C481" s="24" t="s">
        <v>373</v>
      </c>
      <c r="D481" s="24" t="s">
        <v>380</v>
      </c>
      <c r="E481" s="268">
        <v>3.1</v>
      </c>
      <c r="F481" s="24" t="s">
        <v>16804</v>
      </c>
      <c r="G481" s="24" t="s">
        <v>15841</v>
      </c>
      <c r="H481" s="24" t="s">
        <v>16210</v>
      </c>
    </row>
    <row r="482" spans="1:8" ht="25.5">
      <c r="A482" s="24" t="s">
        <v>6445</v>
      </c>
      <c r="B482" s="24" t="s">
        <v>17073</v>
      </c>
      <c r="C482" s="24" t="s">
        <v>373</v>
      </c>
      <c r="D482" s="24" t="s">
        <v>380</v>
      </c>
      <c r="E482" s="268">
        <v>2.8</v>
      </c>
      <c r="F482" s="24" t="s">
        <v>16805</v>
      </c>
      <c r="G482" s="24" t="s">
        <v>15841</v>
      </c>
      <c r="H482" s="24" t="s">
        <v>16210</v>
      </c>
    </row>
    <row r="483" spans="1:8" ht="25.5">
      <c r="A483" s="24" t="s">
        <v>6446</v>
      </c>
      <c r="B483" s="24" t="s">
        <v>17074</v>
      </c>
      <c r="C483" s="24" t="s">
        <v>373</v>
      </c>
      <c r="D483" s="24" t="s">
        <v>380</v>
      </c>
      <c r="E483" s="268">
        <v>4</v>
      </c>
      <c r="F483" s="24" t="s">
        <v>16806</v>
      </c>
      <c r="G483" s="24" t="s">
        <v>15841</v>
      </c>
      <c r="H483" s="24" t="s">
        <v>16210</v>
      </c>
    </row>
    <row r="484" spans="1:8" ht="38.25">
      <c r="A484" s="24" t="s">
        <v>6448</v>
      </c>
      <c r="B484" s="24" t="s">
        <v>17075</v>
      </c>
      <c r="C484" s="24" t="s">
        <v>373</v>
      </c>
      <c r="D484" s="24" t="s">
        <v>380</v>
      </c>
      <c r="E484" s="268">
        <v>1</v>
      </c>
      <c r="F484" s="24" t="s">
        <v>16807</v>
      </c>
      <c r="G484" s="24" t="s">
        <v>16808</v>
      </c>
      <c r="H484" s="24" t="s">
        <v>16210</v>
      </c>
    </row>
    <row r="485" spans="1:8" ht="25.5">
      <c r="A485" s="24" t="s">
        <v>6450</v>
      </c>
      <c r="B485" s="24" t="s">
        <v>17076</v>
      </c>
      <c r="C485" s="24" t="s">
        <v>373</v>
      </c>
      <c r="D485" s="24" t="s">
        <v>380</v>
      </c>
      <c r="E485" s="268">
        <v>1</v>
      </c>
      <c r="F485" s="24" t="s">
        <v>15840</v>
      </c>
      <c r="G485" s="24" t="s">
        <v>15841</v>
      </c>
      <c r="H485" s="24" t="s">
        <v>16210</v>
      </c>
    </row>
    <row r="486" spans="1:8" ht="38.25">
      <c r="A486" s="24" t="s">
        <v>6454</v>
      </c>
      <c r="B486" s="24" t="s">
        <v>17077</v>
      </c>
      <c r="C486" s="24" t="s">
        <v>373</v>
      </c>
      <c r="D486" s="24" t="s">
        <v>380</v>
      </c>
      <c r="E486" s="268">
        <v>1.5</v>
      </c>
      <c r="F486" s="24" t="s">
        <v>16809</v>
      </c>
      <c r="G486" s="24" t="s">
        <v>16810</v>
      </c>
      <c r="H486" s="24" t="s">
        <v>16210</v>
      </c>
    </row>
    <row r="487" spans="1:8" ht="38.25">
      <c r="A487" s="24" t="s">
        <v>6456</v>
      </c>
      <c r="B487" s="24" t="s">
        <v>17078</v>
      </c>
      <c r="C487" s="24" t="s">
        <v>373</v>
      </c>
      <c r="D487" s="24" t="s">
        <v>380</v>
      </c>
      <c r="E487" s="268">
        <v>2.5</v>
      </c>
      <c r="F487" s="24" t="s">
        <v>16809</v>
      </c>
      <c r="G487" s="24" t="s">
        <v>16811</v>
      </c>
      <c r="H487" s="24" t="s">
        <v>16210</v>
      </c>
    </row>
    <row r="488" spans="1:8" ht="38.25">
      <c r="A488" s="24" t="s">
        <v>6458</v>
      </c>
      <c r="B488" s="24" t="s">
        <v>17079</v>
      </c>
      <c r="C488" s="24" t="s">
        <v>373</v>
      </c>
      <c r="D488" s="24" t="s">
        <v>380</v>
      </c>
      <c r="E488" s="268">
        <v>4</v>
      </c>
      <c r="F488" s="24" t="s">
        <v>16812</v>
      </c>
      <c r="G488" s="24" t="s">
        <v>16811</v>
      </c>
      <c r="H488" s="24" t="s">
        <v>16210</v>
      </c>
    </row>
    <row r="489" spans="1:8" ht="25.5">
      <c r="A489" s="24" t="s">
        <v>6459</v>
      </c>
      <c r="B489" s="24" t="s">
        <v>17074</v>
      </c>
      <c r="C489" s="24" t="s">
        <v>373</v>
      </c>
      <c r="D489" s="24" t="s">
        <v>380</v>
      </c>
      <c r="E489" s="268">
        <v>4.5</v>
      </c>
      <c r="F489" s="24" t="s">
        <v>15840</v>
      </c>
      <c r="G489" s="24" t="s">
        <v>15841</v>
      </c>
      <c r="H489" s="24" t="s">
        <v>16210</v>
      </c>
    </row>
    <row r="490" spans="1:8" ht="25.5">
      <c r="A490" s="24" t="s">
        <v>6463</v>
      </c>
      <c r="B490" s="24" t="s">
        <v>17080</v>
      </c>
      <c r="C490" s="24" t="s">
        <v>373</v>
      </c>
      <c r="D490" s="24" t="s">
        <v>380</v>
      </c>
      <c r="E490" s="268">
        <v>5</v>
      </c>
      <c r="F490" s="24" t="s">
        <v>16813</v>
      </c>
      <c r="G490" s="24" t="s">
        <v>15816</v>
      </c>
      <c r="H490" s="24" t="s">
        <v>16210</v>
      </c>
    </row>
    <row r="491" spans="1:8" ht="25.5">
      <c r="A491" s="24" t="s">
        <v>6464</v>
      </c>
      <c r="B491" s="24" t="s">
        <v>17081</v>
      </c>
      <c r="C491" s="24" t="s">
        <v>373</v>
      </c>
      <c r="D491" s="24" t="s">
        <v>380</v>
      </c>
      <c r="E491" s="268">
        <v>3.9</v>
      </c>
      <c r="F491" s="24" t="s">
        <v>16814</v>
      </c>
      <c r="G491" s="24" t="s">
        <v>16815</v>
      </c>
      <c r="H491" s="24" t="s">
        <v>16210</v>
      </c>
    </row>
    <row r="492" spans="1:8" ht="38.25">
      <c r="A492" s="24" t="s">
        <v>6466</v>
      </c>
      <c r="B492" s="24" t="s">
        <v>17082</v>
      </c>
      <c r="C492" s="24" t="s">
        <v>373</v>
      </c>
      <c r="D492" s="24" t="s">
        <v>380</v>
      </c>
      <c r="E492" s="268">
        <v>2.1</v>
      </c>
      <c r="F492" s="24" t="s">
        <v>16816</v>
      </c>
      <c r="G492" s="24" t="s">
        <v>16811</v>
      </c>
      <c r="H492" s="24" t="s">
        <v>16210</v>
      </c>
    </row>
    <row r="493" spans="1:8" ht="25.5">
      <c r="A493" s="24" t="s">
        <v>6468</v>
      </c>
      <c r="B493" s="24" t="s">
        <v>17083</v>
      </c>
      <c r="C493" s="24" t="s">
        <v>373</v>
      </c>
      <c r="D493" s="24" t="s">
        <v>380</v>
      </c>
      <c r="E493" s="268">
        <v>3</v>
      </c>
      <c r="F493" s="24" t="s">
        <v>16817</v>
      </c>
      <c r="G493" s="24" t="s">
        <v>16818</v>
      </c>
      <c r="H493" s="24" t="s">
        <v>16210</v>
      </c>
    </row>
    <row r="494" spans="1:8" ht="25.5">
      <c r="A494" s="24" t="s">
        <v>6469</v>
      </c>
      <c r="B494" s="24" t="s">
        <v>17084</v>
      </c>
      <c r="C494" s="24" t="s">
        <v>373</v>
      </c>
      <c r="D494" s="24" t="s">
        <v>380</v>
      </c>
      <c r="E494" s="268">
        <v>1.8</v>
      </c>
      <c r="F494" s="24" t="s">
        <v>16819</v>
      </c>
      <c r="G494" s="24" t="s">
        <v>16820</v>
      </c>
      <c r="H494" s="24" t="s">
        <v>16210</v>
      </c>
    </row>
    <row r="495" spans="1:8" ht="25.5">
      <c r="A495" s="24" t="s">
        <v>6473</v>
      </c>
      <c r="B495" s="24" t="s">
        <v>17085</v>
      </c>
      <c r="C495" s="24" t="s">
        <v>373</v>
      </c>
      <c r="D495" s="24" t="s">
        <v>380</v>
      </c>
      <c r="E495" s="268">
        <v>1.4</v>
      </c>
      <c r="F495" s="24" t="s">
        <v>16821</v>
      </c>
      <c r="G495" s="24" t="s">
        <v>16822</v>
      </c>
      <c r="H495" s="24" t="s">
        <v>16210</v>
      </c>
    </row>
    <row r="496" spans="1:8" ht="25.5">
      <c r="A496" s="24" t="s">
        <v>6475</v>
      </c>
      <c r="B496" s="24" t="s">
        <v>17086</v>
      </c>
      <c r="C496" s="24" t="s">
        <v>373</v>
      </c>
      <c r="D496" s="24" t="s">
        <v>380</v>
      </c>
      <c r="E496" s="268">
        <v>5</v>
      </c>
      <c r="F496" s="24" t="s">
        <v>16823</v>
      </c>
      <c r="G496" s="24" t="s">
        <v>16824</v>
      </c>
      <c r="H496" s="24" t="s">
        <v>16210</v>
      </c>
    </row>
    <row r="497" spans="1:8" ht="38.25">
      <c r="A497" s="24" t="s">
        <v>6479</v>
      </c>
      <c r="B497" s="24" t="s">
        <v>17087</v>
      </c>
      <c r="C497" s="24" t="s">
        <v>373</v>
      </c>
      <c r="D497" s="24" t="s">
        <v>380</v>
      </c>
      <c r="E497" s="268">
        <v>2.1</v>
      </c>
      <c r="F497" s="24" t="s">
        <v>16825</v>
      </c>
      <c r="G497" s="24" t="s">
        <v>16826</v>
      </c>
      <c r="H497" s="24" t="s">
        <v>16210</v>
      </c>
    </row>
    <row r="498" spans="1:8">
      <c r="A498" s="327"/>
      <c r="B498" s="327" t="s">
        <v>381</v>
      </c>
      <c r="C498" s="327">
        <v>45</v>
      </c>
      <c r="D498" s="327"/>
      <c r="E498" s="458">
        <f>SUM(E453:E497)</f>
        <v>147.6</v>
      </c>
      <c r="F498" s="327"/>
      <c r="G498" s="327"/>
      <c r="H498" s="327"/>
    </row>
    <row r="499" spans="1:8" ht="38.25">
      <c r="A499" s="24" t="s">
        <v>2149</v>
      </c>
      <c r="B499" s="24" t="s">
        <v>16827</v>
      </c>
      <c r="C499" s="24" t="s">
        <v>373</v>
      </c>
      <c r="D499" s="24" t="s">
        <v>1707</v>
      </c>
      <c r="E499" s="268">
        <v>17.7</v>
      </c>
      <c r="F499" s="24" t="s">
        <v>16828</v>
      </c>
      <c r="G499" s="24" t="s">
        <v>15717</v>
      </c>
      <c r="H499" s="24" t="s">
        <v>15774</v>
      </c>
    </row>
    <row r="500" spans="1:8" ht="38.25">
      <c r="A500" s="24" t="s">
        <v>5602</v>
      </c>
      <c r="B500" s="24" t="s">
        <v>16829</v>
      </c>
      <c r="C500" s="24" t="s">
        <v>373</v>
      </c>
      <c r="D500" s="24" t="s">
        <v>1707</v>
      </c>
      <c r="E500" s="268">
        <v>4.7</v>
      </c>
      <c r="F500" s="24" t="s">
        <v>16830</v>
      </c>
      <c r="G500" s="24" t="s">
        <v>15910</v>
      </c>
      <c r="H500" s="24" t="s">
        <v>16831</v>
      </c>
    </row>
    <row r="501" spans="1:8" ht="25.5">
      <c r="A501" s="24" t="s">
        <v>5606</v>
      </c>
      <c r="B501" s="24" t="s">
        <v>16832</v>
      </c>
      <c r="C501" s="24" t="s">
        <v>373</v>
      </c>
      <c r="D501" s="24" t="s">
        <v>1707</v>
      </c>
      <c r="E501" s="268">
        <v>42</v>
      </c>
      <c r="F501" s="24" t="s">
        <v>16833</v>
      </c>
      <c r="G501" s="24" t="s">
        <v>15894</v>
      </c>
      <c r="H501" s="24" t="s">
        <v>15845</v>
      </c>
    </row>
    <row r="502" spans="1:8" ht="38.25">
      <c r="A502" s="24" t="s">
        <v>2682</v>
      </c>
      <c r="B502" s="24" t="s">
        <v>16834</v>
      </c>
      <c r="C502" s="24" t="s">
        <v>373</v>
      </c>
      <c r="D502" s="24" t="s">
        <v>1707</v>
      </c>
      <c r="E502" s="268">
        <v>32.799999999999997</v>
      </c>
      <c r="F502" s="24" t="s">
        <v>16835</v>
      </c>
      <c r="G502" s="24" t="s">
        <v>16836</v>
      </c>
      <c r="H502" s="24" t="s">
        <v>16831</v>
      </c>
    </row>
    <row r="503" spans="1:8">
      <c r="A503" s="327"/>
      <c r="B503" s="327" t="s">
        <v>17088</v>
      </c>
      <c r="C503" s="327">
        <v>4</v>
      </c>
      <c r="D503" s="327"/>
      <c r="E503" s="458">
        <f>SUM(E499:E502)</f>
        <v>97.2</v>
      </c>
      <c r="F503" s="327"/>
      <c r="G503" s="327"/>
      <c r="H503" s="327"/>
    </row>
    <row r="504" spans="1:8">
      <c r="A504" s="326"/>
      <c r="B504" s="326" t="s">
        <v>17089</v>
      </c>
      <c r="C504" s="326">
        <f>C503+C498+C452+C438+C224</f>
        <v>292</v>
      </c>
      <c r="D504" s="326"/>
      <c r="E504" s="456">
        <f>E503+E498+E452+E438+E224</f>
        <v>1520.7833999999998</v>
      </c>
      <c r="F504" s="326"/>
      <c r="G504" s="326"/>
      <c r="H504" s="326"/>
    </row>
    <row r="505" spans="1:8" ht="51">
      <c r="A505" s="24" t="s">
        <v>2149</v>
      </c>
      <c r="B505" s="24" t="s">
        <v>16837</v>
      </c>
      <c r="C505" s="24" t="s">
        <v>7866</v>
      </c>
      <c r="D505" s="6"/>
      <c r="E505" s="268">
        <v>9.9</v>
      </c>
      <c r="F505" s="24" t="s">
        <v>16838</v>
      </c>
      <c r="G505" s="24" t="s">
        <v>16839</v>
      </c>
      <c r="H505" s="24" t="s">
        <v>16840</v>
      </c>
    </row>
    <row r="506" spans="1:8" ht="51">
      <c r="A506" s="24" t="s">
        <v>5602</v>
      </c>
      <c r="B506" s="24" t="s">
        <v>16841</v>
      </c>
      <c r="C506" s="24" t="s">
        <v>7866</v>
      </c>
      <c r="D506" s="6"/>
      <c r="E506" s="268">
        <v>1</v>
      </c>
      <c r="F506" s="24" t="s">
        <v>16842</v>
      </c>
      <c r="G506" s="24" t="s">
        <v>16843</v>
      </c>
      <c r="H506" s="24" t="s">
        <v>15865</v>
      </c>
    </row>
    <row r="507" spans="1:8" ht="51">
      <c r="A507" s="24" t="s">
        <v>5606</v>
      </c>
      <c r="B507" s="24" t="s">
        <v>16844</v>
      </c>
      <c r="C507" s="24" t="s">
        <v>7866</v>
      </c>
      <c r="D507" s="6"/>
      <c r="E507" s="268">
        <v>3</v>
      </c>
      <c r="F507" s="24" t="s">
        <v>16845</v>
      </c>
      <c r="G507" s="24" t="s">
        <v>16846</v>
      </c>
      <c r="H507" s="24" t="s">
        <v>16847</v>
      </c>
    </row>
    <row r="508" spans="1:8" ht="38.25">
      <c r="A508" s="24" t="s">
        <v>2682</v>
      </c>
      <c r="B508" s="24" t="s">
        <v>16122</v>
      </c>
      <c r="C508" s="24" t="s">
        <v>7866</v>
      </c>
      <c r="D508" s="6"/>
      <c r="E508" s="268">
        <v>17</v>
      </c>
      <c r="F508" s="24" t="s">
        <v>16848</v>
      </c>
      <c r="G508" s="24" t="s">
        <v>16849</v>
      </c>
      <c r="H508" s="24" t="s">
        <v>15877</v>
      </c>
    </row>
    <row r="509" spans="1:8" ht="38.25">
      <c r="A509" s="24" t="s">
        <v>5613</v>
      </c>
      <c r="B509" s="24" t="s">
        <v>16850</v>
      </c>
      <c r="C509" s="24" t="s">
        <v>7866</v>
      </c>
      <c r="D509" s="6"/>
      <c r="E509" s="268">
        <v>10</v>
      </c>
      <c r="F509" s="24" t="s">
        <v>16851</v>
      </c>
      <c r="G509" s="24" t="s">
        <v>16852</v>
      </c>
      <c r="H509" s="24" t="s">
        <v>15877</v>
      </c>
    </row>
    <row r="510" spans="1:8" ht="51">
      <c r="A510" s="24" t="s">
        <v>5341</v>
      </c>
      <c r="B510" s="24" t="s">
        <v>16853</v>
      </c>
      <c r="C510" s="24" t="s">
        <v>7866</v>
      </c>
      <c r="D510" s="6"/>
      <c r="E510" s="268">
        <v>6.5</v>
      </c>
      <c r="F510" s="24" t="s">
        <v>16854</v>
      </c>
      <c r="G510" s="24" t="s">
        <v>16855</v>
      </c>
      <c r="H510" s="24" t="s">
        <v>16856</v>
      </c>
    </row>
    <row r="511" spans="1:8" ht="51">
      <c r="A511" s="24" t="s">
        <v>5344</v>
      </c>
      <c r="B511" s="24" t="s">
        <v>16857</v>
      </c>
      <c r="C511" s="24" t="s">
        <v>7866</v>
      </c>
      <c r="D511" s="6"/>
      <c r="E511" s="268">
        <v>23</v>
      </c>
      <c r="F511" s="24" t="s">
        <v>16858</v>
      </c>
      <c r="G511" s="24" t="s">
        <v>16859</v>
      </c>
      <c r="H511" s="24" t="s">
        <v>16856</v>
      </c>
    </row>
    <row r="512" spans="1:8" ht="38.25">
      <c r="A512" s="24" t="s">
        <v>5623</v>
      </c>
      <c r="B512" s="24" t="s">
        <v>16860</v>
      </c>
      <c r="C512" s="24" t="s">
        <v>7866</v>
      </c>
      <c r="D512" s="6"/>
      <c r="E512" s="268">
        <v>5</v>
      </c>
      <c r="F512" s="24" t="s">
        <v>16861</v>
      </c>
      <c r="G512" s="24" t="s">
        <v>16862</v>
      </c>
      <c r="H512" s="24" t="s">
        <v>15790</v>
      </c>
    </row>
    <row r="513" spans="1:8" ht="51">
      <c r="A513" s="24" t="s">
        <v>2421</v>
      </c>
      <c r="B513" s="24" t="s">
        <v>16863</v>
      </c>
      <c r="C513" s="24" t="s">
        <v>7866</v>
      </c>
      <c r="D513" s="6"/>
      <c r="E513" s="268">
        <v>30.5</v>
      </c>
      <c r="F513" s="24" t="s">
        <v>16864</v>
      </c>
      <c r="G513" s="24" t="s">
        <v>16865</v>
      </c>
      <c r="H513" s="24" t="s">
        <v>16856</v>
      </c>
    </row>
    <row r="514" spans="1:8" ht="114.75">
      <c r="A514" s="24" t="s">
        <v>2423</v>
      </c>
      <c r="B514" s="24" t="s">
        <v>16866</v>
      </c>
      <c r="C514" s="24" t="s">
        <v>7866</v>
      </c>
      <c r="D514" s="6"/>
      <c r="E514" s="268">
        <v>140.44999999999999</v>
      </c>
      <c r="F514" s="24" t="s">
        <v>16867</v>
      </c>
      <c r="G514" s="24" t="s">
        <v>16868</v>
      </c>
      <c r="H514" s="24" t="s">
        <v>16869</v>
      </c>
    </row>
    <row r="515" spans="1:8" ht="38.25">
      <c r="A515" s="24" t="s">
        <v>2425</v>
      </c>
      <c r="B515" s="24" t="s">
        <v>16870</v>
      </c>
      <c r="C515" s="24" t="s">
        <v>7866</v>
      </c>
      <c r="D515" s="6"/>
      <c r="E515" s="268">
        <v>5.6</v>
      </c>
      <c r="F515" s="24" t="s">
        <v>16871</v>
      </c>
      <c r="G515" s="24" t="s">
        <v>16872</v>
      </c>
      <c r="H515" s="24" t="s">
        <v>15770</v>
      </c>
    </row>
    <row r="516" spans="1:8" ht="38.25">
      <c r="A516" s="24" t="s">
        <v>2428</v>
      </c>
      <c r="B516" s="24" t="s">
        <v>16873</v>
      </c>
      <c r="C516" s="24" t="s">
        <v>7866</v>
      </c>
      <c r="D516" s="6"/>
      <c r="E516" s="268">
        <v>6</v>
      </c>
      <c r="F516" s="24" t="s">
        <v>16874</v>
      </c>
      <c r="G516" s="24" t="s">
        <v>16875</v>
      </c>
      <c r="H516" s="24" t="s">
        <v>15817</v>
      </c>
    </row>
    <row r="517" spans="1:8" ht="25.5">
      <c r="A517" s="24" t="s">
        <v>5856</v>
      </c>
      <c r="B517" s="24" t="s">
        <v>16876</v>
      </c>
      <c r="C517" s="24" t="s">
        <v>7866</v>
      </c>
      <c r="D517" s="6"/>
      <c r="E517" s="268">
        <v>2</v>
      </c>
      <c r="F517" s="24" t="s">
        <v>16877</v>
      </c>
      <c r="G517" s="24" t="s">
        <v>16878</v>
      </c>
      <c r="H517" s="24" t="s">
        <v>16464</v>
      </c>
    </row>
    <row r="518" spans="1:8" ht="25.5">
      <c r="A518" s="24" t="s">
        <v>5890</v>
      </c>
      <c r="B518" s="24" t="s">
        <v>16879</v>
      </c>
      <c r="C518" s="24" t="s">
        <v>7866</v>
      </c>
      <c r="D518" s="6"/>
      <c r="E518" s="268">
        <v>4.3</v>
      </c>
      <c r="F518" s="24" t="s">
        <v>16880</v>
      </c>
      <c r="G518" s="24" t="s">
        <v>16881</v>
      </c>
      <c r="H518" s="24" t="s">
        <v>16464</v>
      </c>
    </row>
    <row r="519" spans="1:8" ht="38.25">
      <c r="A519" s="24" t="s">
        <v>5895</v>
      </c>
      <c r="B519" s="24" t="s">
        <v>16882</v>
      </c>
      <c r="C519" s="24" t="s">
        <v>7866</v>
      </c>
      <c r="D519" s="6"/>
      <c r="E519" s="268">
        <v>12</v>
      </c>
      <c r="F519" s="24" t="s">
        <v>16883</v>
      </c>
      <c r="G519" s="24" t="s">
        <v>16884</v>
      </c>
      <c r="H519" s="24" t="s">
        <v>16885</v>
      </c>
    </row>
    <row r="520" spans="1:8" ht="38.25">
      <c r="A520" s="24" t="s">
        <v>5898</v>
      </c>
      <c r="B520" s="24" t="s">
        <v>16886</v>
      </c>
      <c r="C520" s="24" t="s">
        <v>7866</v>
      </c>
      <c r="D520" s="6"/>
      <c r="E520" s="268">
        <v>4.8</v>
      </c>
      <c r="F520" s="24" t="s">
        <v>16887</v>
      </c>
      <c r="G520" s="24" t="s">
        <v>16888</v>
      </c>
      <c r="H520" s="24" t="s">
        <v>15987</v>
      </c>
    </row>
    <row r="521" spans="1:8" ht="51">
      <c r="A521" s="24" t="s">
        <v>5902</v>
      </c>
      <c r="B521" s="24" t="s">
        <v>16889</v>
      </c>
      <c r="C521" s="24" t="s">
        <v>7866</v>
      </c>
      <c r="D521" s="6"/>
      <c r="E521" s="268">
        <v>7</v>
      </c>
      <c r="F521" s="24" t="s">
        <v>16890</v>
      </c>
      <c r="G521" s="24" t="s">
        <v>16891</v>
      </c>
      <c r="H521" s="24" t="s">
        <v>16892</v>
      </c>
    </row>
    <row r="522" spans="1:8" ht="51">
      <c r="A522" s="24" t="s">
        <v>5906</v>
      </c>
      <c r="B522" s="24" t="s">
        <v>16893</v>
      </c>
      <c r="C522" s="24" t="s">
        <v>7866</v>
      </c>
      <c r="D522" s="6"/>
      <c r="E522" s="268">
        <v>27.7</v>
      </c>
      <c r="F522" s="24" t="s">
        <v>16894</v>
      </c>
      <c r="G522" s="24" t="s">
        <v>16895</v>
      </c>
      <c r="H522" s="24" t="s">
        <v>16856</v>
      </c>
    </row>
    <row r="523" spans="1:8" ht="38.25">
      <c r="A523" s="24" t="s">
        <v>5910</v>
      </c>
      <c r="B523" s="24" t="s">
        <v>16896</v>
      </c>
      <c r="C523" s="24" t="s">
        <v>7866</v>
      </c>
      <c r="D523" s="6"/>
      <c r="E523" s="268">
        <v>7.6</v>
      </c>
      <c r="F523" s="24" t="s">
        <v>16897</v>
      </c>
      <c r="G523" s="24" t="s">
        <v>16898</v>
      </c>
      <c r="H523" s="24" t="s">
        <v>15817</v>
      </c>
    </row>
    <row r="524" spans="1:8" ht="51">
      <c r="A524" s="24">
        <v>20</v>
      </c>
      <c r="B524" s="24" t="s">
        <v>16899</v>
      </c>
      <c r="C524" s="24" t="s">
        <v>7866</v>
      </c>
      <c r="D524" s="6"/>
      <c r="E524" s="268">
        <v>2.4</v>
      </c>
      <c r="F524" s="24" t="s">
        <v>16900</v>
      </c>
      <c r="G524" s="24" t="s">
        <v>16901</v>
      </c>
      <c r="H524" s="24" t="s">
        <v>16856</v>
      </c>
    </row>
    <row r="525" spans="1:8" ht="38.25">
      <c r="A525" s="24" t="s">
        <v>5918</v>
      </c>
      <c r="B525" s="24" t="s">
        <v>16902</v>
      </c>
      <c r="C525" s="24" t="s">
        <v>7866</v>
      </c>
      <c r="D525" s="6"/>
      <c r="E525" s="268">
        <v>12.8</v>
      </c>
      <c r="F525" s="24" t="s">
        <v>16903</v>
      </c>
      <c r="G525" s="24" t="s">
        <v>16904</v>
      </c>
      <c r="H525" s="24" t="s">
        <v>16237</v>
      </c>
    </row>
    <row r="526" spans="1:8" ht="38.25">
      <c r="A526" s="24" t="s">
        <v>5923</v>
      </c>
      <c r="B526" s="24" t="s">
        <v>17090</v>
      </c>
      <c r="C526" s="24" t="s">
        <v>7866</v>
      </c>
      <c r="D526" s="6"/>
      <c r="E526" s="268">
        <v>12.7</v>
      </c>
      <c r="F526" s="24" t="s">
        <v>16905</v>
      </c>
      <c r="G526" s="24" t="s">
        <v>16906</v>
      </c>
      <c r="H526" s="24" t="s">
        <v>16215</v>
      </c>
    </row>
    <row r="527" spans="1:8" ht="51">
      <c r="A527" s="24" t="s">
        <v>5927</v>
      </c>
      <c r="B527" s="24" t="s">
        <v>17001</v>
      </c>
      <c r="C527" s="24" t="s">
        <v>7866</v>
      </c>
      <c r="D527" s="6"/>
      <c r="E527" s="268">
        <v>13</v>
      </c>
      <c r="F527" s="24" t="s">
        <v>16907</v>
      </c>
      <c r="G527" s="24" t="s">
        <v>16908</v>
      </c>
      <c r="H527" s="24" t="s">
        <v>16909</v>
      </c>
    </row>
    <row r="528" spans="1:8" ht="63.75">
      <c r="A528" s="24" t="s">
        <v>6430</v>
      </c>
      <c r="B528" s="24" t="s">
        <v>16910</v>
      </c>
      <c r="C528" s="24" t="s">
        <v>7866</v>
      </c>
      <c r="D528" s="6"/>
      <c r="E528" s="268">
        <v>4.7</v>
      </c>
      <c r="F528" s="24" t="s">
        <v>16911</v>
      </c>
      <c r="G528" s="24" t="s">
        <v>16912</v>
      </c>
      <c r="H528" s="24" t="s">
        <v>16913</v>
      </c>
    </row>
    <row r="529" spans="1:8" ht="38.25">
      <c r="A529" s="24" t="s">
        <v>6432</v>
      </c>
      <c r="B529" s="24" t="s">
        <v>16914</v>
      </c>
      <c r="C529" s="24" t="s">
        <v>7866</v>
      </c>
      <c r="D529" s="6"/>
      <c r="E529" s="268">
        <v>2.6</v>
      </c>
      <c r="F529" s="24" t="s">
        <v>16915</v>
      </c>
      <c r="G529" s="24" t="s">
        <v>16916</v>
      </c>
      <c r="H529" s="24" t="s">
        <v>16917</v>
      </c>
    </row>
    <row r="530" spans="1:8" ht="25.5">
      <c r="A530" s="24" t="s">
        <v>6436</v>
      </c>
      <c r="B530" s="24" t="s">
        <v>17091</v>
      </c>
      <c r="C530" s="24" t="s">
        <v>7866</v>
      </c>
      <c r="D530" s="6"/>
      <c r="E530" s="268">
        <v>5.9</v>
      </c>
      <c r="F530" s="24" t="s">
        <v>16918</v>
      </c>
      <c r="G530" s="24" t="s">
        <v>16919</v>
      </c>
      <c r="H530" s="24" t="s">
        <v>16085</v>
      </c>
    </row>
    <row r="531" spans="1:8" ht="38.25">
      <c r="A531" s="24" t="s">
        <v>6437</v>
      </c>
      <c r="B531" s="24" t="s">
        <v>16920</v>
      </c>
      <c r="C531" s="24" t="s">
        <v>7866</v>
      </c>
      <c r="D531" s="6"/>
      <c r="E531" s="268">
        <v>12.1</v>
      </c>
      <c r="F531" s="24" t="s">
        <v>16921</v>
      </c>
      <c r="G531" s="24" t="s">
        <v>16922</v>
      </c>
      <c r="H531" s="24" t="s">
        <v>16923</v>
      </c>
    </row>
    <row r="532" spans="1:8" ht="25.5">
      <c r="A532" s="326"/>
      <c r="B532" s="326" t="s">
        <v>2144</v>
      </c>
      <c r="C532" s="326">
        <v>27</v>
      </c>
      <c r="D532" s="326"/>
      <c r="E532" s="456">
        <f>SUM(E505:E531)</f>
        <v>389.55</v>
      </c>
      <c r="F532" s="326"/>
      <c r="G532" s="326"/>
      <c r="H532" s="326"/>
    </row>
    <row r="533" spans="1:8" ht="76.5">
      <c r="A533" s="24" t="s">
        <v>2149</v>
      </c>
      <c r="B533" s="24" t="s">
        <v>16924</v>
      </c>
      <c r="C533" s="24" t="s">
        <v>17092</v>
      </c>
      <c r="D533" s="6"/>
      <c r="E533" s="268">
        <v>30.5</v>
      </c>
      <c r="F533" s="24" t="s">
        <v>16925</v>
      </c>
      <c r="G533" s="24" t="s">
        <v>16881</v>
      </c>
      <c r="H533" s="24" t="s">
        <v>16926</v>
      </c>
    </row>
    <row r="534" spans="1:8" ht="76.5">
      <c r="A534" s="24" t="s">
        <v>5602</v>
      </c>
      <c r="B534" s="24" t="s">
        <v>16927</v>
      </c>
      <c r="C534" s="24" t="s">
        <v>17092</v>
      </c>
      <c r="D534" s="6"/>
      <c r="E534" s="268">
        <v>3</v>
      </c>
      <c r="F534" s="24" t="s">
        <v>16928</v>
      </c>
      <c r="G534" s="24" t="s">
        <v>15816</v>
      </c>
      <c r="H534" s="24" t="s">
        <v>16929</v>
      </c>
    </row>
    <row r="535" spans="1:8" ht="63.75">
      <c r="A535" s="24" t="s">
        <v>5606</v>
      </c>
      <c r="B535" s="24" t="s">
        <v>16930</v>
      </c>
      <c r="C535" s="24" t="s">
        <v>17092</v>
      </c>
      <c r="D535" s="6"/>
      <c r="E535" s="268">
        <v>1.3</v>
      </c>
      <c r="F535" s="24" t="s">
        <v>16931</v>
      </c>
      <c r="G535" s="24" t="s">
        <v>16932</v>
      </c>
      <c r="H535" s="24" t="s">
        <v>16933</v>
      </c>
    </row>
    <row r="536" spans="1:8" ht="25.5">
      <c r="A536" s="24" t="s">
        <v>2682</v>
      </c>
      <c r="B536" s="24" t="s">
        <v>16934</v>
      </c>
      <c r="C536" s="24" t="s">
        <v>17092</v>
      </c>
      <c r="D536" s="6"/>
      <c r="E536" s="268">
        <v>16</v>
      </c>
      <c r="F536" s="24" t="s">
        <v>16935</v>
      </c>
      <c r="G536" s="24" t="s">
        <v>16936</v>
      </c>
      <c r="H536" s="24" t="s">
        <v>16923</v>
      </c>
    </row>
    <row r="537" spans="1:8" ht="38.25">
      <c r="A537" s="24">
        <v>5</v>
      </c>
      <c r="B537" s="24" t="s">
        <v>15931</v>
      </c>
      <c r="C537" s="24" t="s">
        <v>17092</v>
      </c>
      <c r="D537" s="6"/>
      <c r="E537" s="268">
        <v>0.9194</v>
      </c>
      <c r="F537" s="24" t="s">
        <v>22573</v>
      </c>
      <c r="G537" s="24" t="s">
        <v>22575</v>
      </c>
      <c r="H537" s="24" t="s">
        <v>22574</v>
      </c>
    </row>
    <row r="538" spans="1:8">
      <c r="A538" s="326"/>
      <c r="B538" s="326" t="s">
        <v>2595</v>
      </c>
      <c r="C538" s="326">
        <v>5</v>
      </c>
      <c r="D538" s="326"/>
      <c r="E538" s="456">
        <f>SUM(E533:E537)</f>
        <v>51.7194</v>
      </c>
      <c r="F538" s="326"/>
      <c r="G538" s="326"/>
      <c r="H538" s="326"/>
    </row>
    <row r="539" spans="1:8" ht="38.25">
      <c r="A539" s="24" t="s">
        <v>2149</v>
      </c>
      <c r="B539" s="24" t="s">
        <v>17093</v>
      </c>
      <c r="C539" s="24" t="s">
        <v>2143</v>
      </c>
      <c r="D539" s="6"/>
      <c r="E539" s="268">
        <v>180</v>
      </c>
      <c r="F539" s="24" t="s">
        <v>16937</v>
      </c>
      <c r="G539" s="24" t="s">
        <v>15816</v>
      </c>
      <c r="H539" s="24" t="s">
        <v>16938</v>
      </c>
    </row>
    <row r="540" spans="1:8" ht="38.25">
      <c r="A540" s="24" t="s">
        <v>5602</v>
      </c>
      <c r="B540" s="24" t="s">
        <v>16939</v>
      </c>
      <c r="C540" s="24" t="s">
        <v>2143</v>
      </c>
      <c r="D540" s="6"/>
      <c r="E540" s="268">
        <v>5.7</v>
      </c>
      <c r="F540" s="24" t="s">
        <v>16940</v>
      </c>
      <c r="G540" s="24" t="s">
        <v>16108</v>
      </c>
      <c r="H540" s="24" t="s">
        <v>15817</v>
      </c>
    </row>
    <row r="541" spans="1:8" ht="25.5">
      <c r="A541" s="24" t="s">
        <v>5606</v>
      </c>
      <c r="B541" s="24" t="s">
        <v>4406</v>
      </c>
      <c r="C541" s="24" t="s">
        <v>2143</v>
      </c>
      <c r="D541" s="6"/>
      <c r="E541" s="268">
        <v>22.5</v>
      </c>
      <c r="F541" s="24" t="s">
        <v>16941</v>
      </c>
      <c r="G541" s="24" t="s">
        <v>16942</v>
      </c>
      <c r="H541" s="24" t="s">
        <v>16096</v>
      </c>
    </row>
    <row r="542" spans="1:8" ht="38.25">
      <c r="A542" s="24" t="s">
        <v>2682</v>
      </c>
      <c r="B542" s="24" t="s">
        <v>16943</v>
      </c>
      <c r="C542" s="24" t="s">
        <v>2143</v>
      </c>
      <c r="D542" s="6"/>
      <c r="E542" s="268">
        <v>8</v>
      </c>
      <c r="F542" s="24" t="s">
        <v>16944</v>
      </c>
      <c r="G542" s="24" t="s">
        <v>16945</v>
      </c>
      <c r="H542" s="24" t="s">
        <v>15774</v>
      </c>
    </row>
    <row r="543" spans="1:8" ht="38.25">
      <c r="A543" s="24" t="s">
        <v>5613</v>
      </c>
      <c r="B543" s="24" t="s">
        <v>16946</v>
      </c>
      <c r="C543" s="24" t="s">
        <v>2143</v>
      </c>
      <c r="D543" s="6"/>
      <c r="E543" s="268">
        <v>59.9</v>
      </c>
      <c r="F543" s="24" t="s">
        <v>16947</v>
      </c>
      <c r="G543" s="24" t="s">
        <v>16948</v>
      </c>
      <c r="H543" s="24" t="s">
        <v>15774</v>
      </c>
    </row>
    <row r="544" spans="1:8" ht="38.25">
      <c r="A544" s="24" t="s">
        <v>5341</v>
      </c>
      <c r="B544" s="24" t="s">
        <v>2737</v>
      </c>
      <c r="C544" s="24" t="s">
        <v>2143</v>
      </c>
      <c r="D544" s="6"/>
      <c r="E544" s="268">
        <v>90</v>
      </c>
      <c r="F544" s="24" t="s">
        <v>16949</v>
      </c>
      <c r="G544" s="24" t="s">
        <v>16950</v>
      </c>
      <c r="H544" s="24" t="s">
        <v>15817</v>
      </c>
    </row>
    <row r="545" spans="1:8" ht="38.25">
      <c r="A545" s="24" t="s">
        <v>5344</v>
      </c>
      <c r="B545" s="24" t="s">
        <v>16951</v>
      </c>
      <c r="C545" s="24" t="s">
        <v>2143</v>
      </c>
      <c r="D545" s="6"/>
      <c r="E545" s="268">
        <v>60.9</v>
      </c>
      <c r="F545" s="24" t="s">
        <v>16952</v>
      </c>
      <c r="G545" s="24" t="s">
        <v>16953</v>
      </c>
      <c r="H545" s="24" t="s">
        <v>16954</v>
      </c>
    </row>
    <row r="546" spans="1:8" ht="63.75">
      <c r="A546" s="24" t="s">
        <v>5623</v>
      </c>
      <c r="B546" s="24" t="s">
        <v>16955</v>
      </c>
      <c r="C546" s="24" t="s">
        <v>2143</v>
      </c>
      <c r="D546" s="6"/>
      <c r="E546" s="268">
        <v>30</v>
      </c>
      <c r="F546" s="24" t="s">
        <v>16956</v>
      </c>
      <c r="G546" s="24" t="s">
        <v>16957</v>
      </c>
      <c r="H546" s="24" t="s">
        <v>16958</v>
      </c>
    </row>
    <row r="547" spans="1:8" ht="25.5">
      <c r="A547" s="24" t="s">
        <v>2421</v>
      </c>
      <c r="B547" s="24" t="s">
        <v>16959</v>
      </c>
      <c r="C547" s="24" t="s">
        <v>2143</v>
      </c>
      <c r="D547" s="6"/>
      <c r="E547" s="268">
        <v>253</v>
      </c>
      <c r="F547" s="24" t="s">
        <v>16960</v>
      </c>
      <c r="G547" s="24" t="s">
        <v>16961</v>
      </c>
      <c r="H547" s="24" t="s">
        <v>15865</v>
      </c>
    </row>
    <row r="548" spans="1:8" ht="38.25">
      <c r="A548" s="24" t="s">
        <v>2423</v>
      </c>
      <c r="B548" s="24" t="s">
        <v>16962</v>
      </c>
      <c r="C548" s="24" t="s">
        <v>2143</v>
      </c>
      <c r="D548" s="6"/>
      <c r="E548" s="268">
        <v>38</v>
      </c>
      <c r="F548" s="24" t="s">
        <v>16963</v>
      </c>
      <c r="G548" s="24" t="s">
        <v>16411</v>
      </c>
      <c r="H548" s="24" t="s">
        <v>15774</v>
      </c>
    </row>
    <row r="549" spans="1:8" ht="25.5">
      <c r="A549" s="24" t="s">
        <v>2425</v>
      </c>
      <c r="B549" s="24" t="s">
        <v>16964</v>
      </c>
      <c r="C549" s="24" t="s">
        <v>2143</v>
      </c>
      <c r="D549" s="6"/>
      <c r="E549" s="268">
        <v>8.3000000000000007</v>
      </c>
      <c r="F549" s="24" t="s">
        <v>16965</v>
      </c>
      <c r="G549" s="24" t="s">
        <v>15721</v>
      </c>
      <c r="H549" s="24" t="s">
        <v>16251</v>
      </c>
    </row>
    <row r="550" spans="1:8" ht="25.5">
      <c r="A550" s="24" t="s">
        <v>2428</v>
      </c>
      <c r="B550" s="24" t="s">
        <v>16966</v>
      </c>
      <c r="C550" s="24" t="s">
        <v>2143</v>
      </c>
      <c r="D550" s="6"/>
      <c r="E550" s="268">
        <v>28</v>
      </c>
      <c r="F550" s="24" t="s">
        <v>16967</v>
      </c>
      <c r="G550" s="24" t="s">
        <v>15721</v>
      </c>
      <c r="H550" s="24" t="s">
        <v>16251</v>
      </c>
    </row>
    <row r="551" spans="1:8" ht="38.25">
      <c r="A551" s="24" t="s">
        <v>5856</v>
      </c>
      <c r="B551" s="24" t="s">
        <v>16968</v>
      </c>
      <c r="C551" s="24" t="s">
        <v>2143</v>
      </c>
      <c r="D551" s="6"/>
      <c r="E551" s="268">
        <v>10</v>
      </c>
      <c r="F551" s="24" t="s">
        <v>16969</v>
      </c>
      <c r="G551" s="24" t="s">
        <v>16157</v>
      </c>
      <c r="H551" s="24" t="s">
        <v>15817</v>
      </c>
    </row>
    <row r="552" spans="1:8" ht="76.5">
      <c r="A552" s="24" t="s">
        <v>5890</v>
      </c>
      <c r="B552" s="24" t="s">
        <v>16970</v>
      </c>
      <c r="C552" s="24" t="s">
        <v>2143</v>
      </c>
      <c r="D552" s="6"/>
      <c r="E552" s="268">
        <v>125</v>
      </c>
      <c r="F552" s="24" t="s">
        <v>16971</v>
      </c>
      <c r="G552" s="24" t="s">
        <v>16972</v>
      </c>
      <c r="H552" s="24" t="s">
        <v>16973</v>
      </c>
    </row>
    <row r="553" spans="1:8" ht="25.5">
      <c r="A553" s="24" t="s">
        <v>5895</v>
      </c>
      <c r="B553" s="24" t="s">
        <v>16974</v>
      </c>
      <c r="C553" s="24" t="s">
        <v>2143</v>
      </c>
      <c r="D553" s="6"/>
      <c r="E553" s="268">
        <v>7</v>
      </c>
      <c r="F553" s="24" t="s">
        <v>16975</v>
      </c>
      <c r="G553" s="24" t="s">
        <v>16976</v>
      </c>
      <c r="H553" s="24" t="s">
        <v>16977</v>
      </c>
    </row>
    <row r="554" spans="1:8" ht="38.25">
      <c r="A554" s="24" t="s">
        <v>5898</v>
      </c>
      <c r="B554" s="24" t="s">
        <v>16978</v>
      </c>
      <c r="C554" s="24" t="s">
        <v>2143</v>
      </c>
      <c r="D554" s="6"/>
      <c r="E554" s="268">
        <v>25.9</v>
      </c>
      <c r="F554" s="24" t="s">
        <v>16979</v>
      </c>
      <c r="G554" s="24" t="s">
        <v>15854</v>
      </c>
      <c r="H554" s="24" t="s">
        <v>16980</v>
      </c>
    </row>
    <row r="555" spans="1:8" ht="25.5">
      <c r="A555" s="24" t="s">
        <v>5902</v>
      </c>
      <c r="B555" s="24" t="s">
        <v>16981</v>
      </c>
      <c r="C555" s="24" t="s">
        <v>2143</v>
      </c>
      <c r="D555" s="6"/>
      <c r="E555" s="268">
        <v>13.3</v>
      </c>
      <c r="F555" s="24" t="s">
        <v>16982</v>
      </c>
      <c r="G555" s="24" t="s">
        <v>7576</v>
      </c>
      <c r="H555" s="24" t="s">
        <v>16983</v>
      </c>
    </row>
    <row r="556" spans="1:8" ht="89.25">
      <c r="A556" s="24" t="s">
        <v>5906</v>
      </c>
      <c r="B556" s="24" t="s">
        <v>16984</v>
      </c>
      <c r="C556" s="24" t="s">
        <v>2143</v>
      </c>
      <c r="D556" s="6"/>
      <c r="E556" s="268">
        <v>114</v>
      </c>
      <c r="F556" s="24" t="s">
        <v>16985</v>
      </c>
      <c r="G556" s="24" t="s">
        <v>15910</v>
      </c>
      <c r="H556" s="24" t="s">
        <v>16986</v>
      </c>
    </row>
    <row r="557" spans="1:8" ht="38.25">
      <c r="A557" s="24" t="s">
        <v>5910</v>
      </c>
      <c r="B557" s="24" t="s">
        <v>16987</v>
      </c>
      <c r="C557" s="24" t="s">
        <v>2143</v>
      </c>
      <c r="D557" s="6"/>
      <c r="E557" s="268">
        <v>52</v>
      </c>
      <c r="F557" s="24" t="s">
        <v>16988</v>
      </c>
      <c r="G557" s="24" t="s">
        <v>16989</v>
      </c>
      <c r="H557" s="24" t="s">
        <v>16085</v>
      </c>
    </row>
    <row r="558" spans="1:8" ht="114.75">
      <c r="A558" s="24" t="s">
        <v>5914</v>
      </c>
      <c r="B558" s="24" t="s">
        <v>16990</v>
      </c>
      <c r="C558" s="24" t="s">
        <v>2143</v>
      </c>
      <c r="D558" s="6"/>
      <c r="E558" s="268">
        <v>407</v>
      </c>
      <c r="F558" s="24" t="s">
        <v>16991</v>
      </c>
      <c r="G558" s="24" t="s">
        <v>15704</v>
      </c>
      <c r="H558" s="24" t="s">
        <v>16992</v>
      </c>
    </row>
    <row r="559" spans="1:8">
      <c r="A559" s="326"/>
      <c r="B559" s="326" t="s">
        <v>395</v>
      </c>
      <c r="C559" s="326">
        <v>20</v>
      </c>
      <c r="D559" s="326"/>
      <c r="E559" s="456">
        <f>SUM(E539:E558)</f>
        <v>1538.5</v>
      </c>
      <c r="F559" s="326"/>
      <c r="G559" s="326"/>
      <c r="H559" s="326"/>
    </row>
    <row r="560" spans="1:8" ht="25.5">
      <c r="A560" s="24" t="s">
        <v>2149</v>
      </c>
      <c r="B560" s="24" t="s">
        <v>16993</v>
      </c>
      <c r="C560" s="24" t="s">
        <v>389</v>
      </c>
      <c r="D560" s="24"/>
      <c r="E560" s="268">
        <v>16915.3</v>
      </c>
      <c r="F560" s="24" t="s">
        <v>16994</v>
      </c>
      <c r="G560" s="24" t="s">
        <v>16995</v>
      </c>
      <c r="H560" s="24" t="s">
        <v>16996</v>
      </c>
    </row>
    <row r="561" spans="1:8">
      <c r="A561" s="326"/>
      <c r="B561" s="326" t="s">
        <v>390</v>
      </c>
      <c r="C561" s="326">
        <v>1</v>
      </c>
      <c r="D561" s="326"/>
      <c r="E561" s="456">
        <f>SUM(E560)</f>
        <v>16915.3</v>
      </c>
      <c r="F561" s="326"/>
      <c r="G561" s="326"/>
      <c r="H561" s="326"/>
    </row>
    <row r="562" spans="1:8" ht="51">
      <c r="A562" s="24" t="s">
        <v>2149</v>
      </c>
      <c r="B562" s="24" t="s">
        <v>16997</v>
      </c>
      <c r="C562" s="24" t="s">
        <v>382</v>
      </c>
      <c r="D562" s="6"/>
      <c r="E562" s="268">
        <v>2.21</v>
      </c>
      <c r="F562" s="24" t="s">
        <v>16998</v>
      </c>
      <c r="G562" s="24" t="s">
        <v>16999</v>
      </c>
      <c r="H562" s="24" t="s">
        <v>17000</v>
      </c>
    </row>
    <row r="563" spans="1:8">
      <c r="A563" s="326"/>
      <c r="B563" s="326" t="s">
        <v>2593</v>
      </c>
      <c r="C563" s="326">
        <v>1</v>
      </c>
      <c r="D563" s="326"/>
      <c r="E563" s="456">
        <f>SUM(E562)</f>
        <v>2.21</v>
      </c>
      <c r="F563" s="326"/>
      <c r="G563" s="326"/>
      <c r="H563" s="326"/>
    </row>
    <row r="564" spans="1:8" ht="25.5">
      <c r="A564" s="24" t="s">
        <v>2149</v>
      </c>
      <c r="B564" s="24" t="s">
        <v>17001</v>
      </c>
      <c r="C564" s="24" t="s">
        <v>17094</v>
      </c>
      <c r="D564" s="24"/>
      <c r="E564" s="268">
        <v>1.57</v>
      </c>
      <c r="F564" s="24" t="s">
        <v>17002</v>
      </c>
      <c r="G564" s="24" t="s">
        <v>17003</v>
      </c>
      <c r="H564" s="24" t="s">
        <v>17004</v>
      </c>
    </row>
    <row r="565" spans="1:8">
      <c r="A565" s="326"/>
      <c r="B565" s="326" t="s">
        <v>17095</v>
      </c>
      <c r="C565" s="326">
        <v>1</v>
      </c>
      <c r="D565" s="326"/>
      <c r="E565" s="456">
        <f>SUM(E564)</f>
        <v>1.57</v>
      </c>
      <c r="F565" s="326"/>
      <c r="G565" s="326"/>
      <c r="H565" s="326"/>
    </row>
    <row r="566" spans="1:8" ht="25.5">
      <c r="A566" s="329"/>
      <c r="B566" s="329" t="s">
        <v>6930</v>
      </c>
      <c r="C566" s="329">
        <f>C565+C563+C561+C559+C538+C532+C504+C206</f>
        <v>480</v>
      </c>
      <c r="D566" s="329"/>
      <c r="E566" s="460">
        <f>E565+E563+E561+E559+E538+E532+E504+E206</f>
        <v>48322.522799999999</v>
      </c>
      <c r="F566" s="329"/>
      <c r="G566" s="329"/>
      <c r="H566" s="329"/>
    </row>
    <row r="567" spans="1:8" ht="15.75">
      <c r="A567" s="466"/>
      <c r="B567" s="466" t="s">
        <v>397</v>
      </c>
      <c r="C567" s="466">
        <f>C566+C63</f>
        <v>522</v>
      </c>
      <c r="D567" s="466"/>
      <c r="E567" s="517">
        <f>E566+E63</f>
        <v>325686.4228</v>
      </c>
      <c r="F567" s="466"/>
      <c r="G567" s="466"/>
      <c r="H567" s="466"/>
    </row>
  </sheetData>
  <mergeCells count="4">
    <mergeCell ref="A1:H1"/>
    <mergeCell ref="A2:H2"/>
    <mergeCell ref="A8:H8"/>
    <mergeCell ref="A64:H64"/>
  </mergeCell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569"/>
  <sheetViews>
    <sheetView zoomScale="90" zoomScaleNormal="90" workbookViewId="0">
      <selection activeCell="E418" sqref="E418"/>
    </sheetView>
  </sheetViews>
  <sheetFormatPr defaultRowHeight="12.75"/>
  <cols>
    <col min="1" max="1" width="5.7109375" style="12" bestFit="1" customWidth="1"/>
    <col min="2" max="2" width="40" style="12" customWidth="1"/>
    <col min="3" max="3" width="23.140625" style="12" customWidth="1"/>
    <col min="4" max="4" width="24.7109375" style="12" customWidth="1"/>
    <col min="5" max="5" width="17.140625" style="272" customWidth="1"/>
    <col min="6" max="6" width="33.28515625" style="12" customWidth="1"/>
    <col min="7" max="7" width="26" style="12" customWidth="1"/>
    <col min="8" max="8" width="26.140625" style="12" customWidth="1"/>
    <col min="9" max="16384" width="9.140625" style="12"/>
  </cols>
  <sheetData>
    <row r="1" spans="1:8">
      <c r="A1" s="352" t="s">
        <v>18424</v>
      </c>
      <c r="B1" s="352"/>
      <c r="C1" s="352"/>
      <c r="D1" s="352"/>
      <c r="E1" s="352"/>
      <c r="F1" s="352"/>
      <c r="G1" s="352"/>
      <c r="H1" s="352"/>
    </row>
    <row r="2" spans="1:8">
      <c r="A2" s="353" t="s">
        <v>387</v>
      </c>
      <c r="B2" s="353"/>
      <c r="C2" s="353"/>
      <c r="D2" s="353"/>
      <c r="E2" s="353"/>
      <c r="F2" s="353"/>
      <c r="G2" s="353"/>
      <c r="H2" s="353"/>
    </row>
    <row r="3" spans="1:8" ht="13.5" thickBot="1">
      <c r="A3" s="13"/>
      <c r="B3" s="13"/>
      <c r="C3" s="13"/>
      <c r="D3" s="13"/>
      <c r="E3" s="269"/>
      <c r="F3" s="13"/>
      <c r="G3" s="211"/>
      <c r="H3" s="211"/>
    </row>
    <row r="4" spans="1:8" ht="75.75" customHeight="1" thickBot="1">
      <c r="A4" s="21" t="s">
        <v>3</v>
      </c>
      <c r="B4" s="21" t="s">
        <v>4</v>
      </c>
      <c r="C4" s="21" t="s">
        <v>5</v>
      </c>
      <c r="D4" s="21" t="s">
        <v>0</v>
      </c>
      <c r="E4" s="309" t="s">
        <v>1</v>
      </c>
      <c r="F4" s="22" t="s">
        <v>6</v>
      </c>
      <c r="G4" s="212" t="s">
        <v>7</v>
      </c>
      <c r="H4" s="212" t="s">
        <v>8</v>
      </c>
    </row>
    <row r="5" spans="1:8" ht="15" hidden="1" customHeight="1">
      <c r="A5" s="15"/>
      <c r="B5" s="16"/>
      <c r="C5" s="16"/>
      <c r="D5" s="16"/>
      <c r="E5" s="310"/>
      <c r="F5" s="17"/>
      <c r="G5" s="213"/>
      <c r="H5" s="213"/>
    </row>
    <row r="6" spans="1:8" ht="15.75" hidden="1" customHeight="1">
      <c r="A6" s="18"/>
      <c r="B6" s="19"/>
      <c r="C6" s="19"/>
      <c r="D6" s="19"/>
      <c r="E6" s="311"/>
      <c r="F6" s="20"/>
      <c r="G6" s="214"/>
      <c r="H6" s="214"/>
    </row>
    <row r="7" spans="1:8">
      <c r="A7" s="21">
        <v>1</v>
      </c>
      <c r="B7" s="22">
        <v>2</v>
      </c>
      <c r="C7" s="22">
        <v>3</v>
      </c>
      <c r="D7" s="22">
        <v>4</v>
      </c>
      <c r="E7" s="22">
        <v>5</v>
      </c>
      <c r="F7" s="22">
        <v>6</v>
      </c>
      <c r="G7" s="215">
        <v>7</v>
      </c>
      <c r="H7" s="215">
        <v>8</v>
      </c>
    </row>
    <row r="8" spans="1:8">
      <c r="A8" s="451" t="s">
        <v>386</v>
      </c>
      <c r="B8" s="452"/>
      <c r="C8" s="452"/>
      <c r="D8" s="452"/>
      <c r="E8" s="452"/>
      <c r="F8" s="452"/>
      <c r="G8" s="452"/>
      <c r="H8" s="453"/>
    </row>
    <row r="9" spans="1:8" ht="76.5">
      <c r="A9" s="216" t="s">
        <v>22223</v>
      </c>
      <c r="B9" s="216" t="s">
        <v>17121</v>
      </c>
      <c r="C9" s="216" t="s">
        <v>10</v>
      </c>
      <c r="D9" s="6"/>
      <c r="E9" s="268">
        <v>8634.8799999999992</v>
      </c>
      <c r="F9" s="216" t="s">
        <v>17122</v>
      </c>
      <c r="G9" s="216" t="s">
        <v>17123</v>
      </c>
      <c r="H9" s="216" t="s">
        <v>17124</v>
      </c>
    </row>
    <row r="10" spans="1:8" ht="13.5">
      <c r="A10" s="650" t="s">
        <v>2149</v>
      </c>
      <c r="B10" s="651" t="s">
        <v>383</v>
      </c>
      <c r="C10" s="650">
        <v>1</v>
      </c>
      <c r="D10" s="650"/>
      <c r="E10" s="652">
        <f>SUM(E9)</f>
        <v>8634.8799999999992</v>
      </c>
      <c r="F10" s="549"/>
      <c r="G10" s="549"/>
      <c r="H10" s="457"/>
    </row>
    <row r="11" spans="1:8" ht="21.75" customHeight="1">
      <c r="A11" s="357" t="s">
        <v>4728</v>
      </c>
      <c r="B11" s="357"/>
      <c r="C11" s="357"/>
      <c r="D11" s="357"/>
      <c r="E11" s="357"/>
      <c r="F11" s="357"/>
      <c r="G11" s="357"/>
      <c r="H11" s="6"/>
    </row>
    <row r="12" spans="1:8" ht="38.25">
      <c r="A12" s="216" t="s">
        <v>22224</v>
      </c>
      <c r="B12" s="216" t="s">
        <v>17125</v>
      </c>
      <c r="C12" s="216" t="s">
        <v>360</v>
      </c>
      <c r="D12" s="6"/>
      <c r="E12" s="268">
        <v>3356.22</v>
      </c>
      <c r="F12" s="216" t="s">
        <v>17126</v>
      </c>
      <c r="G12" s="216"/>
      <c r="H12" s="216" t="s">
        <v>17127</v>
      </c>
    </row>
    <row r="13" spans="1:8" ht="76.5">
      <c r="A13" s="216" t="s">
        <v>22225</v>
      </c>
      <c r="B13" s="216" t="s">
        <v>10261</v>
      </c>
      <c r="C13" s="216" t="s">
        <v>360</v>
      </c>
      <c r="D13" s="6"/>
      <c r="E13" s="268">
        <v>7871.0083000000004</v>
      </c>
      <c r="F13" s="216" t="s">
        <v>17128</v>
      </c>
      <c r="G13" s="216"/>
      <c r="H13" s="216" t="s">
        <v>17129</v>
      </c>
    </row>
    <row r="14" spans="1:8" ht="13.5">
      <c r="A14" s="650" t="s">
        <v>5602</v>
      </c>
      <c r="B14" s="651" t="s">
        <v>384</v>
      </c>
      <c r="C14" s="650">
        <v>2</v>
      </c>
      <c r="D14" s="457"/>
      <c r="E14" s="652">
        <f>SUM(E12:E13)</f>
        <v>11227.228300000001</v>
      </c>
      <c r="F14" s="650"/>
      <c r="G14" s="549"/>
      <c r="H14" s="549"/>
    </row>
    <row r="15" spans="1:8" ht="25.5">
      <c r="A15" s="216">
        <v>1</v>
      </c>
      <c r="B15" s="216" t="s">
        <v>17130</v>
      </c>
      <c r="C15" s="6" t="s">
        <v>361</v>
      </c>
      <c r="D15" s="216" t="s">
        <v>362</v>
      </c>
      <c r="E15" s="268">
        <v>405</v>
      </c>
      <c r="F15" s="216" t="s">
        <v>17131</v>
      </c>
      <c r="G15" s="216" t="s">
        <v>17132</v>
      </c>
      <c r="H15" s="216" t="s">
        <v>17133</v>
      </c>
    </row>
    <row r="16" spans="1:8" ht="38.25">
      <c r="A16" s="216">
        <v>2</v>
      </c>
      <c r="B16" s="218" t="s">
        <v>10264</v>
      </c>
      <c r="C16" s="6" t="s">
        <v>361</v>
      </c>
      <c r="D16" s="217" t="s">
        <v>362</v>
      </c>
      <c r="E16" s="268">
        <v>7871.0083000000004</v>
      </c>
      <c r="F16" s="216" t="s">
        <v>17146</v>
      </c>
      <c r="G16" s="216" t="s">
        <v>17147</v>
      </c>
      <c r="H16" s="216" t="s">
        <v>17148</v>
      </c>
    </row>
    <row r="17" spans="1:8">
      <c r="A17" s="656">
        <v>2</v>
      </c>
      <c r="B17" s="657" t="s">
        <v>18425</v>
      </c>
      <c r="C17" s="331">
        <v>2</v>
      </c>
      <c r="D17" s="656"/>
      <c r="E17" s="658">
        <f>SUM(E15:E16)</f>
        <v>8276.0083000000013</v>
      </c>
      <c r="F17" s="656"/>
      <c r="G17" s="659"/>
      <c r="H17" s="659"/>
    </row>
    <row r="18" spans="1:8" ht="51">
      <c r="A18" s="216" t="s">
        <v>22224</v>
      </c>
      <c r="B18" s="216" t="s">
        <v>17134</v>
      </c>
      <c r="C18" s="6" t="s">
        <v>361</v>
      </c>
      <c r="D18" s="216" t="s">
        <v>367</v>
      </c>
      <c r="E18" s="268">
        <v>4500</v>
      </c>
      <c r="F18" s="216" t="s">
        <v>17135</v>
      </c>
      <c r="G18" s="216" t="s">
        <v>17136</v>
      </c>
      <c r="H18" s="216" t="s">
        <v>17137</v>
      </c>
    </row>
    <row r="19" spans="1:8" ht="13.5">
      <c r="A19" s="656" t="s">
        <v>2149</v>
      </c>
      <c r="B19" s="657" t="s">
        <v>368</v>
      </c>
      <c r="C19" s="331">
        <v>1</v>
      </c>
      <c r="D19" s="656"/>
      <c r="E19" s="658">
        <f>SUM(E18)</f>
        <v>4500</v>
      </c>
      <c r="F19" s="656"/>
      <c r="G19" s="660"/>
      <c r="H19" s="660"/>
    </row>
    <row r="20" spans="1:8" ht="38.25">
      <c r="A20" s="216" t="s">
        <v>22224</v>
      </c>
      <c r="B20" s="216" t="s">
        <v>17138</v>
      </c>
      <c r="C20" s="6" t="s">
        <v>361</v>
      </c>
      <c r="D20" s="216" t="s">
        <v>366</v>
      </c>
      <c r="E20" s="268">
        <v>166</v>
      </c>
      <c r="F20" s="216" t="s">
        <v>17139</v>
      </c>
      <c r="G20" s="216" t="s">
        <v>17140</v>
      </c>
      <c r="H20" s="216" t="s">
        <v>17141</v>
      </c>
    </row>
    <row r="21" spans="1:8">
      <c r="A21" s="656" t="s">
        <v>2149</v>
      </c>
      <c r="B21" s="657" t="s">
        <v>18426</v>
      </c>
      <c r="C21" s="331">
        <v>1</v>
      </c>
      <c r="D21" s="659"/>
      <c r="E21" s="658">
        <f>SUM(E20)</f>
        <v>166</v>
      </c>
      <c r="F21" s="656"/>
      <c r="G21" s="659"/>
      <c r="H21" s="659"/>
    </row>
    <row r="22" spans="1:8" ht="38.25">
      <c r="A22" s="216" t="s">
        <v>22224</v>
      </c>
      <c r="B22" s="216" t="s">
        <v>17142</v>
      </c>
      <c r="C22" s="6" t="s">
        <v>361</v>
      </c>
      <c r="D22" s="216" t="s">
        <v>369</v>
      </c>
      <c r="E22" s="268">
        <v>940</v>
      </c>
      <c r="F22" s="216" t="s">
        <v>17143</v>
      </c>
      <c r="G22" s="216" t="s">
        <v>17144</v>
      </c>
      <c r="H22" s="216" t="s">
        <v>17145</v>
      </c>
    </row>
    <row r="23" spans="1:8" ht="13.5">
      <c r="A23" s="656" t="s">
        <v>2149</v>
      </c>
      <c r="B23" s="657" t="s">
        <v>18427</v>
      </c>
      <c r="C23" s="331">
        <v>1</v>
      </c>
      <c r="D23" s="656"/>
      <c r="E23" s="658">
        <f>SUM(E22)</f>
        <v>940</v>
      </c>
      <c r="F23" s="656"/>
      <c r="G23" s="660"/>
      <c r="H23" s="660"/>
    </row>
    <row r="24" spans="1:8" ht="27">
      <c r="A24" s="650" t="s">
        <v>5613</v>
      </c>
      <c r="B24" s="651" t="s">
        <v>464</v>
      </c>
      <c r="C24" s="654">
        <f t="shared" ref="C24:D24" si="0">C23+C21+C19+C17</f>
        <v>5</v>
      </c>
      <c r="D24" s="654"/>
      <c r="E24" s="654">
        <f>E23+E21+E19+E17</f>
        <v>13882.008300000001</v>
      </c>
      <c r="F24" s="650"/>
      <c r="G24" s="650"/>
      <c r="H24" s="457"/>
    </row>
    <row r="25" spans="1:8" ht="38.25">
      <c r="A25" s="216" t="s">
        <v>22224</v>
      </c>
      <c r="B25" s="219" t="s">
        <v>17149</v>
      </c>
      <c r="C25" s="6" t="s">
        <v>373</v>
      </c>
      <c r="D25" s="216" t="s">
        <v>376</v>
      </c>
      <c r="E25" s="268">
        <v>85</v>
      </c>
      <c r="F25" s="216" t="s">
        <v>17150</v>
      </c>
      <c r="G25" s="216" t="s">
        <v>17151</v>
      </c>
      <c r="H25" s="216" t="s">
        <v>17152</v>
      </c>
    </row>
    <row r="26" spans="1:8" ht="13.5">
      <c r="A26" s="661" t="s">
        <v>2149</v>
      </c>
      <c r="B26" s="662" t="s">
        <v>18428</v>
      </c>
      <c r="C26" s="527">
        <v>1</v>
      </c>
      <c r="D26" s="661"/>
      <c r="E26" s="663">
        <f>SUM(E25)</f>
        <v>85</v>
      </c>
      <c r="F26" s="661"/>
      <c r="G26" s="664"/>
      <c r="H26" s="664"/>
    </row>
    <row r="27" spans="1:8" ht="38.25">
      <c r="A27" s="216" t="s">
        <v>22224</v>
      </c>
      <c r="B27" s="216" t="s">
        <v>17153</v>
      </c>
      <c r="C27" s="6" t="s">
        <v>373</v>
      </c>
      <c r="D27" s="216" t="s">
        <v>1707</v>
      </c>
      <c r="E27" s="268">
        <v>5</v>
      </c>
      <c r="F27" s="216" t="s">
        <v>17154</v>
      </c>
      <c r="G27" s="216" t="s">
        <v>17155</v>
      </c>
      <c r="H27" s="216" t="s">
        <v>17156</v>
      </c>
    </row>
    <row r="28" spans="1:8" ht="13.5">
      <c r="A28" s="656" t="s">
        <v>2149</v>
      </c>
      <c r="B28" s="657" t="s">
        <v>18429</v>
      </c>
      <c r="C28" s="331">
        <v>1</v>
      </c>
      <c r="D28" s="659"/>
      <c r="E28" s="658">
        <f>SUM(E27)</f>
        <v>5</v>
      </c>
      <c r="F28" s="656"/>
      <c r="G28" s="660"/>
      <c r="H28" s="660"/>
    </row>
    <row r="29" spans="1:8" ht="38.25">
      <c r="A29" s="216" t="s">
        <v>22224</v>
      </c>
      <c r="B29" s="216" t="s">
        <v>17157</v>
      </c>
      <c r="C29" s="6" t="s">
        <v>373</v>
      </c>
      <c r="D29" s="216" t="s">
        <v>374</v>
      </c>
      <c r="E29" s="268">
        <v>8</v>
      </c>
      <c r="F29" s="216" t="s">
        <v>17158</v>
      </c>
      <c r="G29" s="216" t="s">
        <v>17159</v>
      </c>
      <c r="H29" s="216" t="s">
        <v>17156</v>
      </c>
    </row>
    <row r="30" spans="1:8" ht="38.25">
      <c r="A30" s="216" t="s">
        <v>22226</v>
      </c>
      <c r="B30" s="216" t="s">
        <v>17160</v>
      </c>
      <c r="C30" s="6" t="s">
        <v>373</v>
      </c>
      <c r="D30" s="216" t="s">
        <v>374</v>
      </c>
      <c r="E30" s="268">
        <v>19</v>
      </c>
      <c r="F30" s="216" t="s">
        <v>17161</v>
      </c>
      <c r="G30" s="216" t="s">
        <v>17162</v>
      </c>
      <c r="H30" s="216" t="s">
        <v>17163</v>
      </c>
    </row>
    <row r="31" spans="1:8" ht="38.25">
      <c r="A31" s="216" t="s">
        <v>22227</v>
      </c>
      <c r="B31" s="216" t="s">
        <v>17164</v>
      </c>
      <c r="C31" s="6" t="s">
        <v>373</v>
      </c>
      <c r="D31" s="216" t="s">
        <v>374</v>
      </c>
      <c r="E31" s="268">
        <v>553</v>
      </c>
      <c r="F31" s="216" t="s">
        <v>17165</v>
      </c>
      <c r="G31" s="216" t="s">
        <v>17166</v>
      </c>
      <c r="H31" s="216" t="s">
        <v>17167</v>
      </c>
    </row>
    <row r="32" spans="1:8" ht="38.25">
      <c r="A32" s="216" t="s">
        <v>22228</v>
      </c>
      <c r="B32" s="216" t="s">
        <v>17168</v>
      </c>
      <c r="C32" s="6" t="s">
        <v>373</v>
      </c>
      <c r="D32" s="216" t="s">
        <v>374</v>
      </c>
      <c r="E32" s="268">
        <v>10</v>
      </c>
      <c r="F32" s="216" t="s">
        <v>17169</v>
      </c>
      <c r="G32" s="216" t="s">
        <v>17170</v>
      </c>
      <c r="H32" s="216" t="s">
        <v>17171</v>
      </c>
    </row>
    <row r="33" spans="1:8" ht="13.5">
      <c r="A33" s="656" t="s">
        <v>2149</v>
      </c>
      <c r="B33" s="657" t="s">
        <v>375</v>
      </c>
      <c r="C33" s="656">
        <v>4</v>
      </c>
      <c r="D33" s="656"/>
      <c r="E33" s="658">
        <f>SUM(E29:E32)</f>
        <v>590</v>
      </c>
      <c r="F33" s="660"/>
      <c r="G33" s="660"/>
      <c r="H33" s="331"/>
    </row>
    <row r="34" spans="1:8" ht="27">
      <c r="A34" s="650" t="s">
        <v>5341</v>
      </c>
      <c r="B34" s="651" t="s">
        <v>5727</v>
      </c>
      <c r="C34" s="650">
        <f>C33+C28+C26</f>
        <v>6</v>
      </c>
      <c r="D34" s="650"/>
      <c r="E34" s="652">
        <f>E33+E28+E26</f>
        <v>680</v>
      </c>
      <c r="F34" s="650"/>
      <c r="G34" s="650"/>
      <c r="H34" s="457"/>
    </row>
    <row r="35" spans="1:8" ht="38.25">
      <c r="A35" s="216" t="s">
        <v>22224</v>
      </c>
      <c r="B35" s="216" t="s">
        <v>17172</v>
      </c>
      <c r="C35" s="216" t="s">
        <v>393</v>
      </c>
      <c r="D35" s="6"/>
      <c r="E35" s="268">
        <v>179.18</v>
      </c>
      <c r="F35" s="216" t="s">
        <v>17173</v>
      </c>
      <c r="G35" s="216" t="s">
        <v>17174</v>
      </c>
      <c r="H35" s="216" t="s">
        <v>17175</v>
      </c>
    </row>
    <row r="36" spans="1:8" ht="27">
      <c r="A36" s="650" t="s">
        <v>2149</v>
      </c>
      <c r="B36" s="651" t="s">
        <v>6923</v>
      </c>
      <c r="C36" s="650">
        <v>1</v>
      </c>
      <c r="D36" s="650"/>
      <c r="E36" s="514">
        <f>SUM(E35)</f>
        <v>179.18</v>
      </c>
      <c r="F36" s="650"/>
      <c r="G36" s="650"/>
      <c r="H36" s="650"/>
    </row>
    <row r="37" spans="1:8" ht="38.25">
      <c r="A37" s="216" t="s">
        <v>22224</v>
      </c>
      <c r="B37" s="216" t="s">
        <v>17176</v>
      </c>
      <c r="C37" s="216" t="s">
        <v>12067</v>
      </c>
      <c r="D37" s="6"/>
      <c r="E37" s="268">
        <v>4.37</v>
      </c>
      <c r="F37" s="216" t="s">
        <v>17177</v>
      </c>
      <c r="G37" s="216" t="s">
        <v>17178</v>
      </c>
      <c r="H37" s="216" t="s">
        <v>17179</v>
      </c>
    </row>
    <row r="38" spans="1:8" ht="27">
      <c r="A38" s="651" t="s">
        <v>2149</v>
      </c>
      <c r="B38" s="651" t="s">
        <v>12068</v>
      </c>
      <c r="C38" s="653">
        <v>1</v>
      </c>
      <c r="D38" s="650"/>
      <c r="E38" s="514">
        <f>SUM(E37)</f>
        <v>4.37</v>
      </c>
      <c r="F38" s="650"/>
      <c r="G38" s="655"/>
      <c r="H38" s="655"/>
    </row>
    <row r="39" spans="1:8" ht="38.25">
      <c r="A39" s="216" t="s">
        <v>22224</v>
      </c>
      <c r="B39" s="216" t="s">
        <v>17180</v>
      </c>
      <c r="C39" s="216" t="s">
        <v>385</v>
      </c>
      <c r="D39" s="6"/>
      <c r="E39" s="268">
        <v>51</v>
      </c>
      <c r="F39" s="216" t="s">
        <v>17181</v>
      </c>
      <c r="G39" s="216" t="s">
        <v>17182</v>
      </c>
      <c r="H39" s="216" t="s">
        <v>17183</v>
      </c>
    </row>
    <row r="40" spans="1:8" ht="38.25">
      <c r="A40" s="216" t="s">
        <v>22226</v>
      </c>
      <c r="B40" s="216" t="s">
        <v>17184</v>
      </c>
      <c r="C40" s="216" t="s">
        <v>385</v>
      </c>
      <c r="D40" s="6"/>
      <c r="E40" s="268">
        <v>5.82</v>
      </c>
      <c r="F40" s="216" t="s">
        <v>17185</v>
      </c>
      <c r="G40" s="216" t="s">
        <v>17186</v>
      </c>
      <c r="H40" s="216" t="s">
        <v>17183</v>
      </c>
    </row>
    <row r="41" spans="1:8" ht="38.25">
      <c r="A41" s="216" t="s">
        <v>22227</v>
      </c>
      <c r="B41" s="216" t="s">
        <v>17187</v>
      </c>
      <c r="C41" s="216" t="s">
        <v>385</v>
      </c>
      <c r="D41" s="6"/>
      <c r="E41" s="268">
        <v>100.37</v>
      </c>
      <c r="F41" s="216" t="s">
        <v>17188</v>
      </c>
      <c r="G41" s="216" t="s">
        <v>17186</v>
      </c>
      <c r="H41" s="216" t="s">
        <v>17189</v>
      </c>
    </row>
    <row r="42" spans="1:8" ht="38.25">
      <c r="A42" s="216" t="s">
        <v>22228</v>
      </c>
      <c r="B42" s="216" t="s">
        <v>17190</v>
      </c>
      <c r="C42" s="216" t="s">
        <v>385</v>
      </c>
      <c r="D42" s="6"/>
      <c r="E42" s="268">
        <v>406</v>
      </c>
      <c r="F42" s="216" t="s">
        <v>17191</v>
      </c>
      <c r="G42" s="216" t="s">
        <v>17192</v>
      </c>
      <c r="H42" s="216" t="s">
        <v>17183</v>
      </c>
    </row>
    <row r="43" spans="1:8" ht="38.25">
      <c r="A43" s="216" t="s">
        <v>22229</v>
      </c>
      <c r="B43" s="216" t="s">
        <v>17193</v>
      </c>
      <c r="C43" s="216" t="s">
        <v>385</v>
      </c>
      <c r="D43" s="6"/>
      <c r="E43" s="268">
        <v>39.200000000000003</v>
      </c>
      <c r="F43" s="216" t="s">
        <v>17177</v>
      </c>
      <c r="G43" s="216" t="s">
        <v>17194</v>
      </c>
      <c r="H43" s="216" t="s">
        <v>17195</v>
      </c>
    </row>
    <row r="44" spans="1:8" ht="38.25">
      <c r="A44" s="216" t="s">
        <v>22230</v>
      </c>
      <c r="B44" s="216" t="s">
        <v>17196</v>
      </c>
      <c r="C44" s="216" t="s">
        <v>385</v>
      </c>
      <c r="D44" s="6"/>
      <c r="E44" s="268">
        <v>86.5</v>
      </c>
      <c r="F44" s="216" t="s">
        <v>17197</v>
      </c>
      <c r="G44" s="216" t="s">
        <v>17198</v>
      </c>
      <c r="H44" s="216" t="s">
        <v>17199</v>
      </c>
    </row>
    <row r="45" spans="1:8" ht="27">
      <c r="A45" s="650" t="s">
        <v>5341</v>
      </c>
      <c r="B45" s="651" t="s">
        <v>18430</v>
      </c>
      <c r="C45" s="650">
        <v>6</v>
      </c>
      <c r="D45" s="457"/>
      <c r="E45" s="652">
        <f>SUM(E39:E44)</f>
        <v>688.8900000000001</v>
      </c>
      <c r="F45" s="650"/>
      <c r="G45" s="650"/>
      <c r="H45" s="650"/>
    </row>
    <row r="46" spans="1:8" ht="27">
      <c r="A46" s="665" t="s">
        <v>5923</v>
      </c>
      <c r="B46" s="666" t="s">
        <v>388</v>
      </c>
      <c r="C46" s="665">
        <f>C45+C38+C36+C34+C24+C14+C10</f>
        <v>22</v>
      </c>
      <c r="D46" s="665"/>
      <c r="E46" s="667">
        <f>E45+E38+E36+E34+E24+E14+E10</f>
        <v>35296.556600000004</v>
      </c>
      <c r="F46" s="665"/>
      <c r="G46" s="665"/>
      <c r="H46" s="465"/>
    </row>
    <row r="47" spans="1:8" ht="15" customHeight="1">
      <c r="A47" s="480" t="s">
        <v>2933</v>
      </c>
      <c r="B47" s="481"/>
      <c r="C47" s="481"/>
      <c r="D47" s="481"/>
      <c r="E47" s="481"/>
      <c r="F47" s="481"/>
      <c r="G47" s="481"/>
      <c r="H47" s="482"/>
    </row>
    <row r="48" spans="1:8" ht="38.25">
      <c r="A48" s="216" t="s">
        <v>22224</v>
      </c>
      <c r="B48" s="216" t="s">
        <v>22375</v>
      </c>
      <c r="C48" s="216" t="s">
        <v>389</v>
      </c>
      <c r="D48" s="6"/>
      <c r="E48" s="268">
        <v>5562.5</v>
      </c>
      <c r="F48" s="216" t="s">
        <v>17200</v>
      </c>
      <c r="G48" s="216" t="s">
        <v>17201</v>
      </c>
      <c r="H48" s="216" t="s">
        <v>17202</v>
      </c>
    </row>
    <row r="49" spans="1:8" ht="13.5">
      <c r="A49" s="650" t="s">
        <v>2149</v>
      </c>
      <c r="B49" s="651" t="s">
        <v>390</v>
      </c>
      <c r="C49" s="653">
        <v>0</v>
      </c>
      <c r="D49" s="457"/>
      <c r="E49" s="456">
        <f>SUM(E48)</f>
        <v>5562.5</v>
      </c>
      <c r="F49" s="650"/>
      <c r="G49" s="650"/>
      <c r="H49" s="650"/>
    </row>
    <row r="50" spans="1:8" ht="38.25">
      <c r="A50" s="216" t="s">
        <v>22224</v>
      </c>
      <c r="B50" s="216" t="s">
        <v>17203</v>
      </c>
      <c r="C50" s="216" t="s">
        <v>361</v>
      </c>
      <c r="D50" s="216" t="s">
        <v>366</v>
      </c>
      <c r="E50" s="268">
        <v>2</v>
      </c>
      <c r="F50" s="216" t="s">
        <v>17204</v>
      </c>
      <c r="G50" s="216" t="s">
        <v>17205</v>
      </c>
      <c r="H50" s="216" t="s">
        <v>17206</v>
      </c>
    </row>
    <row r="51" spans="1:8" ht="38.25">
      <c r="A51" s="216" t="s">
        <v>22226</v>
      </c>
      <c r="B51" s="216" t="s">
        <v>17207</v>
      </c>
      <c r="C51" s="216" t="s">
        <v>361</v>
      </c>
      <c r="D51" s="216" t="s">
        <v>366</v>
      </c>
      <c r="E51" s="268">
        <v>1.5</v>
      </c>
      <c r="F51" s="216" t="s">
        <v>17208</v>
      </c>
      <c r="G51" s="216" t="s">
        <v>17209</v>
      </c>
      <c r="H51" s="216" t="s">
        <v>17210</v>
      </c>
    </row>
    <row r="52" spans="1:8" ht="38.25">
      <c r="A52" s="216" t="s">
        <v>22227</v>
      </c>
      <c r="B52" s="216" t="s">
        <v>17211</v>
      </c>
      <c r="C52" s="216" t="s">
        <v>361</v>
      </c>
      <c r="D52" s="216" t="s">
        <v>366</v>
      </c>
      <c r="E52" s="268">
        <v>0.3</v>
      </c>
      <c r="F52" s="216" t="s">
        <v>17212</v>
      </c>
      <c r="G52" s="216" t="s">
        <v>17151</v>
      </c>
      <c r="H52" s="216" t="s">
        <v>17206</v>
      </c>
    </row>
    <row r="53" spans="1:8" ht="38.25">
      <c r="A53" s="216" t="s">
        <v>22228</v>
      </c>
      <c r="B53" s="216" t="s">
        <v>17213</v>
      </c>
      <c r="C53" s="216" t="s">
        <v>361</v>
      </c>
      <c r="D53" s="216" t="s">
        <v>366</v>
      </c>
      <c r="E53" s="268">
        <v>1.5</v>
      </c>
      <c r="F53" s="216" t="s">
        <v>17214</v>
      </c>
      <c r="G53" s="216" t="s">
        <v>17215</v>
      </c>
      <c r="H53" s="216" t="s">
        <v>17206</v>
      </c>
    </row>
    <row r="54" spans="1:8" ht="38.25">
      <c r="A54" s="216" t="s">
        <v>22229</v>
      </c>
      <c r="B54" s="216" t="s">
        <v>17216</v>
      </c>
      <c r="C54" s="216" t="s">
        <v>361</v>
      </c>
      <c r="D54" s="216" t="s">
        <v>366</v>
      </c>
      <c r="E54" s="268">
        <v>8.8000000000000007</v>
      </c>
      <c r="F54" s="216" t="s">
        <v>17217</v>
      </c>
      <c r="G54" s="216" t="s">
        <v>17218</v>
      </c>
      <c r="H54" s="216" t="s">
        <v>17219</v>
      </c>
    </row>
    <row r="55" spans="1:8" ht="38.25">
      <c r="A55" s="216" t="s">
        <v>22230</v>
      </c>
      <c r="B55" s="216" t="s">
        <v>17220</v>
      </c>
      <c r="C55" s="216" t="s">
        <v>361</v>
      </c>
      <c r="D55" s="216" t="s">
        <v>366</v>
      </c>
      <c r="E55" s="268">
        <v>1</v>
      </c>
      <c r="F55" s="216" t="s">
        <v>17221</v>
      </c>
      <c r="G55" s="216" t="s">
        <v>17222</v>
      </c>
      <c r="H55" s="216" t="s">
        <v>17223</v>
      </c>
    </row>
    <row r="56" spans="1:8" ht="38.25">
      <c r="A56" s="216" t="s">
        <v>22231</v>
      </c>
      <c r="B56" s="216" t="s">
        <v>3612</v>
      </c>
      <c r="C56" s="216" t="s">
        <v>361</v>
      </c>
      <c r="D56" s="216" t="s">
        <v>366</v>
      </c>
      <c r="E56" s="268">
        <v>12</v>
      </c>
      <c r="F56" s="216" t="s">
        <v>17224</v>
      </c>
      <c r="G56" s="216" t="s">
        <v>17225</v>
      </c>
      <c r="H56" s="216" t="s">
        <v>17226</v>
      </c>
    </row>
    <row r="57" spans="1:8" ht="38.25">
      <c r="A57" s="216" t="s">
        <v>22232</v>
      </c>
      <c r="B57" s="216" t="s">
        <v>17227</v>
      </c>
      <c r="C57" s="216" t="s">
        <v>361</v>
      </c>
      <c r="D57" s="216" t="s">
        <v>366</v>
      </c>
      <c r="E57" s="268">
        <v>1</v>
      </c>
      <c r="F57" s="216" t="s">
        <v>17228</v>
      </c>
      <c r="G57" s="216" t="s">
        <v>17222</v>
      </c>
      <c r="H57" s="216" t="s">
        <v>17223</v>
      </c>
    </row>
    <row r="58" spans="1:8" ht="38.25">
      <c r="A58" s="216" t="s">
        <v>22233</v>
      </c>
      <c r="B58" s="216" t="s">
        <v>17229</v>
      </c>
      <c r="C58" s="216" t="s">
        <v>361</v>
      </c>
      <c r="D58" s="216" t="s">
        <v>366</v>
      </c>
      <c r="E58" s="268">
        <v>5</v>
      </c>
      <c r="F58" s="216" t="s">
        <v>17230</v>
      </c>
      <c r="G58" s="216" t="s">
        <v>17231</v>
      </c>
      <c r="H58" s="216" t="s">
        <v>17226</v>
      </c>
    </row>
    <row r="59" spans="1:8" ht="38.25">
      <c r="A59" s="216" t="s">
        <v>22234</v>
      </c>
      <c r="B59" s="216" t="s">
        <v>17232</v>
      </c>
      <c r="C59" s="216" t="s">
        <v>361</v>
      </c>
      <c r="D59" s="216" t="s">
        <v>366</v>
      </c>
      <c r="E59" s="268">
        <v>10</v>
      </c>
      <c r="F59" s="216" t="s">
        <v>17233</v>
      </c>
      <c r="G59" s="216" t="s">
        <v>17234</v>
      </c>
      <c r="H59" s="216" t="s">
        <v>17235</v>
      </c>
    </row>
    <row r="60" spans="1:8" ht="25.5">
      <c r="A60" s="216" t="s">
        <v>22235</v>
      </c>
      <c r="B60" s="216" t="s">
        <v>17236</v>
      </c>
      <c r="C60" s="216" t="s">
        <v>361</v>
      </c>
      <c r="D60" s="216" t="s">
        <v>366</v>
      </c>
      <c r="E60" s="268">
        <v>26.4</v>
      </c>
      <c r="F60" s="216" t="s">
        <v>17237</v>
      </c>
      <c r="G60" s="216" t="s">
        <v>17231</v>
      </c>
      <c r="H60" s="216" t="s">
        <v>17238</v>
      </c>
    </row>
    <row r="61" spans="1:8" ht="25.5">
      <c r="A61" s="216" t="s">
        <v>22236</v>
      </c>
      <c r="B61" s="216" t="s">
        <v>17239</v>
      </c>
      <c r="C61" s="216" t="s">
        <v>361</v>
      </c>
      <c r="D61" s="216" t="s">
        <v>366</v>
      </c>
      <c r="E61" s="268">
        <v>18.3</v>
      </c>
      <c r="F61" s="216" t="s">
        <v>17240</v>
      </c>
      <c r="G61" s="216" t="s">
        <v>17241</v>
      </c>
      <c r="H61" s="216" t="s">
        <v>17242</v>
      </c>
    </row>
    <row r="62" spans="1:8" ht="25.5">
      <c r="A62" s="216" t="s">
        <v>22237</v>
      </c>
      <c r="B62" s="216" t="s">
        <v>17243</v>
      </c>
      <c r="C62" s="216" t="s">
        <v>361</v>
      </c>
      <c r="D62" s="216" t="s">
        <v>366</v>
      </c>
      <c r="E62" s="268">
        <v>2</v>
      </c>
      <c r="F62" s="216" t="s">
        <v>17244</v>
      </c>
      <c r="G62" s="216" t="s">
        <v>17245</v>
      </c>
      <c r="H62" s="216" t="s">
        <v>17246</v>
      </c>
    </row>
    <row r="63" spans="1:8" ht="51">
      <c r="A63" s="216" t="s">
        <v>22238</v>
      </c>
      <c r="B63" s="216" t="s">
        <v>17247</v>
      </c>
      <c r="C63" s="216" t="s">
        <v>361</v>
      </c>
      <c r="D63" s="216" t="s">
        <v>366</v>
      </c>
      <c r="E63" s="268">
        <v>9654.36</v>
      </c>
      <c r="F63" s="216" t="s">
        <v>17248</v>
      </c>
      <c r="G63" s="216" t="s">
        <v>17249</v>
      </c>
      <c r="H63" s="216" t="s">
        <v>18445</v>
      </c>
    </row>
    <row r="64" spans="1:8" ht="25.5">
      <c r="A64" s="216" t="s">
        <v>22239</v>
      </c>
      <c r="B64" s="216" t="s">
        <v>17251</v>
      </c>
      <c r="C64" s="216" t="s">
        <v>361</v>
      </c>
      <c r="D64" s="216" t="s">
        <v>366</v>
      </c>
      <c r="E64" s="268">
        <v>1.6</v>
      </c>
      <c r="F64" s="216" t="s">
        <v>17252</v>
      </c>
      <c r="G64" s="216" t="s">
        <v>17253</v>
      </c>
      <c r="H64" s="216" t="s">
        <v>17223</v>
      </c>
    </row>
    <row r="65" spans="1:8" ht="25.5">
      <c r="A65" s="216" t="s">
        <v>22240</v>
      </c>
      <c r="B65" s="216" t="s">
        <v>319</v>
      </c>
      <c r="C65" s="216" t="s">
        <v>361</v>
      </c>
      <c r="D65" s="216" t="s">
        <v>366</v>
      </c>
      <c r="E65" s="268">
        <v>21</v>
      </c>
      <c r="F65" s="216" t="s">
        <v>17254</v>
      </c>
      <c r="G65" s="216" t="s">
        <v>17253</v>
      </c>
      <c r="H65" s="216" t="s">
        <v>17235</v>
      </c>
    </row>
    <row r="66" spans="1:8" ht="25.5">
      <c r="A66" s="216" t="s">
        <v>22241</v>
      </c>
      <c r="B66" s="216" t="s">
        <v>17255</v>
      </c>
      <c r="C66" s="216" t="s">
        <v>361</v>
      </c>
      <c r="D66" s="216" t="s">
        <v>366</v>
      </c>
      <c r="E66" s="268">
        <v>2</v>
      </c>
      <c r="F66" s="216" t="s">
        <v>17256</v>
      </c>
      <c r="G66" s="216" t="s">
        <v>17257</v>
      </c>
      <c r="H66" s="216" t="s">
        <v>17246</v>
      </c>
    </row>
    <row r="67" spans="1:8" ht="25.5">
      <c r="A67" s="216" t="s">
        <v>22242</v>
      </c>
      <c r="B67" s="216" t="s">
        <v>17258</v>
      </c>
      <c r="C67" s="216" t="s">
        <v>361</v>
      </c>
      <c r="D67" s="216" t="s">
        <v>366</v>
      </c>
      <c r="E67" s="268">
        <v>1.5</v>
      </c>
      <c r="F67" s="216" t="s">
        <v>17259</v>
      </c>
      <c r="G67" s="216" t="s">
        <v>17260</v>
      </c>
      <c r="H67" s="216" t="s">
        <v>17261</v>
      </c>
    </row>
    <row r="68" spans="1:8" ht="25.5">
      <c r="A68" s="216" t="s">
        <v>22243</v>
      </c>
      <c r="B68" s="216" t="s">
        <v>17262</v>
      </c>
      <c r="C68" s="216" t="s">
        <v>361</v>
      </c>
      <c r="D68" s="216" t="s">
        <v>366</v>
      </c>
      <c r="E68" s="268">
        <v>3.5</v>
      </c>
      <c r="F68" s="216" t="s">
        <v>17263</v>
      </c>
      <c r="G68" s="216" t="s">
        <v>17264</v>
      </c>
      <c r="H68" s="216" t="s">
        <v>17265</v>
      </c>
    </row>
    <row r="69" spans="1:8" ht="25.5">
      <c r="A69" s="216" t="s">
        <v>22244</v>
      </c>
      <c r="B69" s="216" t="s">
        <v>17266</v>
      </c>
      <c r="C69" s="216" t="s">
        <v>361</v>
      </c>
      <c r="D69" s="216" t="s">
        <v>366</v>
      </c>
      <c r="E69" s="268">
        <v>0.5</v>
      </c>
      <c r="F69" s="216" t="s">
        <v>17267</v>
      </c>
      <c r="G69" s="216" t="s">
        <v>17268</v>
      </c>
      <c r="H69" s="216" t="s">
        <v>17265</v>
      </c>
    </row>
    <row r="70" spans="1:8" ht="25.5">
      <c r="A70" s="216" t="s">
        <v>22245</v>
      </c>
      <c r="B70" s="216" t="s">
        <v>17269</v>
      </c>
      <c r="C70" s="216" t="s">
        <v>361</v>
      </c>
      <c r="D70" s="216" t="s">
        <v>366</v>
      </c>
      <c r="E70" s="268">
        <v>0.05</v>
      </c>
      <c r="F70" s="216" t="s">
        <v>17270</v>
      </c>
      <c r="G70" s="216" t="s">
        <v>17260</v>
      </c>
      <c r="H70" s="216" t="s">
        <v>17261</v>
      </c>
    </row>
    <row r="71" spans="1:8" ht="25.5">
      <c r="A71" s="216" t="s">
        <v>22246</v>
      </c>
      <c r="B71" s="216" t="s">
        <v>17271</v>
      </c>
      <c r="C71" s="216" t="s">
        <v>361</v>
      </c>
      <c r="D71" s="216" t="s">
        <v>366</v>
      </c>
      <c r="E71" s="268">
        <v>1</v>
      </c>
      <c r="F71" s="216" t="s">
        <v>17272</v>
      </c>
      <c r="G71" s="216" t="s">
        <v>17260</v>
      </c>
      <c r="H71" s="216" t="s">
        <v>17261</v>
      </c>
    </row>
    <row r="72" spans="1:8" ht="25.5">
      <c r="A72" s="216" t="s">
        <v>22247</v>
      </c>
      <c r="B72" s="216" t="s">
        <v>147</v>
      </c>
      <c r="C72" s="216" t="s">
        <v>361</v>
      </c>
      <c r="D72" s="216" t="s">
        <v>366</v>
      </c>
      <c r="E72" s="268">
        <v>21</v>
      </c>
      <c r="F72" s="216" t="s">
        <v>17273</v>
      </c>
      <c r="G72" s="216" t="s">
        <v>17274</v>
      </c>
      <c r="H72" s="216" t="s">
        <v>17246</v>
      </c>
    </row>
    <row r="73" spans="1:8" ht="25.5">
      <c r="A73" s="216" t="s">
        <v>22248</v>
      </c>
      <c r="B73" s="216" t="s">
        <v>17275</v>
      </c>
      <c r="C73" s="216" t="s">
        <v>361</v>
      </c>
      <c r="D73" s="216" t="s">
        <v>366</v>
      </c>
      <c r="E73" s="268">
        <v>3</v>
      </c>
      <c r="F73" s="216" t="s">
        <v>17276</v>
      </c>
      <c r="G73" s="216" t="s">
        <v>17277</v>
      </c>
      <c r="H73" s="216" t="s">
        <v>17265</v>
      </c>
    </row>
    <row r="74" spans="1:8" ht="25.5">
      <c r="A74" s="216" t="s">
        <v>22249</v>
      </c>
      <c r="B74" s="216" t="s">
        <v>17278</v>
      </c>
      <c r="C74" s="216" t="s">
        <v>361</v>
      </c>
      <c r="D74" s="216" t="s">
        <v>366</v>
      </c>
      <c r="E74" s="268">
        <v>1</v>
      </c>
      <c r="F74" s="216" t="s">
        <v>17279</v>
      </c>
      <c r="G74" s="216" t="s">
        <v>17280</v>
      </c>
      <c r="H74" s="216" t="s">
        <v>17223</v>
      </c>
    </row>
    <row r="75" spans="1:8" ht="25.5">
      <c r="A75" s="216" t="s">
        <v>22250</v>
      </c>
      <c r="B75" s="216" t="s">
        <v>17281</v>
      </c>
      <c r="C75" s="216" t="s">
        <v>361</v>
      </c>
      <c r="D75" s="216" t="s">
        <v>366</v>
      </c>
      <c r="E75" s="268">
        <v>2</v>
      </c>
      <c r="F75" s="216" t="s">
        <v>17282</v>
      </c>
      <c r="G75" s="216" t="s">
        <v>17283</v>
      </c>
      <c r="H75" s="216" t="s">
        <v>17284</v>
      </c>
    </row>
    <row r="76" spans="1:8" ht="25.5">
      <c r="A76" s="216" t="s">
        <v>22251</v>
      </c>
      <c r="B76" s="216" t="s">
        <v>17285</v>
      </c>
      <c r="C76" s="216" t="s">
        <v>361</v>
      </c>
      <c r="D76" s="216" t="s">
        <v>366</v>
      </c>
      <c r="E76" s="268">
        <v>2</v>
      </c>
      <c r="F76" s="216" t="s">
        <v>17286</v>
      </c>
      <c r="G76" s="216" t="s">
        <v>17287</v>
      </c>
      <c r="H76" s="216" t="s">
        <v>17261</v>
      </c>
    </row>
    <row r="77" spans="1:8" ht="25.5">
      <c r="A77" s="216" t="s">
        <v>22252</v>
      </c>
      <c r="B77" s="216" t="s">
        <v>17288</v>
      </c>
      <c r="C77" s="216" t="s">
        <v>361</v>
      </c>
      <c r="D77" s="216" t="s">
        <v>366</v>
      </c>
      <c r="E77" s="268">
        <v>4.5</v>
      </c>
      <c r="F77" s="216" t="s">
        <v>17289</v>
      </c>
      <c r="G77" s="216" t="s">
        <v>17287</v>
      </c>
      <c r="H77" s="216" t="s">
        <v>17284</v>
      </c>
    </row>
    <row r="78" spans="1:8" ht="38.25">
      <c r="A78" s="216" t="s">
        <v>22253</v>
      </c>
      <c r="B78" s="216" t="s">
        <v>17290</v>
      </c>
      <c r="C78" s="216" t="s">
        <v>361</v>
      </c>
      <c r="D78" s="216" t="s">
        <v>366</v>
      </c>
      <c r="E78" s="268">
        <v>0.5</v>
      </c>
      <c r="F78" s="216" t="s">
        <v>17291</v>
      </c>
      <c r="G78" s="216" t="s">
        <v>17292</v>
      </c>
      <c r="H78" s="216" t="s">
        <v>17223</v>
      </c>
    </row>
    <row r="79" spans="1:8" ht="25.5">
      <c r="A79" s="216" t="s">
        <v>22254</v>
      </c>
      <c r="B79" s="216" t="s">
        <v>17293</v>
      </c>
      <c r="C79" s="216" t="s">
        <v>361</v>
      </c>
      <c r="D79" s="216" t="s">
        <v>366</v>
      </c>
      <c r="E79" s="268">
        <v>8.1999999999999993</v>
      </c>
      <c r="F79" s="216" t="s">
        <v>17294</v>
      </c>
      <c r="G79" s="216" t="s">
        <v>17295</v>
      </c>
      <c r="H79" s="216" t="s">
        <v>17296</v>
      </c>
    </row>
    <row r="80" spans="1:8" ht="25.5">
      <c r="A80" s="216" t="s">
        <v>22255</v>
      </c>
      <c r="B80" s="216" t="s">
        <v>17297</v>
      </c>
      <c r="C80" s="216" t="s">
        <v>361</v>
      </c>
      <c r="D80" s="216" t="s">
        <v>366</v>
      </c>
      <c r="E80" s="268">
        <v>30.5</v>
      </c>
      <c r="F80" s="216" t="s">
        <v>17298</v>
      </c>
      <c r="G80" s="216" t="s">
        <v>17299</v>
      </c>
      <c r="H80" s="216" t="s">
        <v>17219</v>
      </c>
    </row>
    <row r="81" spans="1:8" ht="25.5">
      <c r="A81" s="216" t="s">
        <v>22256</v>
      </c>
      <c r="B81" s="216" t="s">
        <v>17300</v>
      </c>
      <c r="C81" s="216" t="s">
        <v>361</v>
      </c>
      <c r="D81" s="216" t="s">
        <v>366</v>
      </c>
      <c r="E81" s="268">
        <v>48</v>
      </c>
      <c r="F81" s="216" t="s">
        <v>17301</v>
      </c>
      <c r="G81" s="216" t="s">
        <v>17299</v>
      </c>
      <c r="H81" s="216" t="s">
        <v>17302</v>
      </c>
    </row>
    <row r="82" spans="1:8" ht="25.5">
      <c r="A82" s="216" t="s">
        <v>22257</v>
      </c>
      <c r="B82" s="216" t="s">
        <v>17303</v>
      </c>
      <c r="C82" s="216" t="s">
        <v>361</v>
      </c>
      <c r="D82" s="216" t="s">
        <v>366</v>
      </c>
      <c r="E82" s="268">
        <v>27.2</v>
      </c>
      <c r="F82" s="216" t="s">
        <v>17301</v>
      </c>
      <c r="G82" s="216" t="s">
        <v>17299</v>
      </c>
      <c r="H82" s="216" t="s">
        <v>17302</v>
      </c>
    </row>
    <row r="83" spans="1:8" ht="25.5">
      <c r="A83" s="216" t="s">
        <v>22258</v>
      </c>
      <c r="B83" s="216" t="s">
        <v>17304</v>
      </c>
      <c r="C83" s="216" t="s">
        <v>361</v>
      </c>
      <c r="D83" s="216" t="s">
        <v>366</v>
      </c>
      <c r="E83" s="268">
        <v>1</v>
      </c>
      <c r="F83" s="216" t="s">
        <v>17305</v>
      </c>
      <c r="G83" s="216" t="s">
        <v>17306</v>
      </c>
      <c r="H83" s="216" t="s">
        <v>17307</v>
      </c>
    </row>
    <row r="84" spans="1:8" ht="25.5">
      <c r="A84" s="216" t="s">
        <v>22259</v>
      </c>
      <c r="B84" s="216" t="s">
        <v>17308</v>
      </c>
      <c r="C84" s="216" t="s">
        <v>361</v>
      </c>
      <c r="D84" s="216" t="s">
        <v>366</v>
      </c>
      <c r="E84" s="268">
        <v>1.8</v>
      </c>
      <c r="F84" s="216" t="s">
        <v>17309</v>
      </c>
      <c r="G84" s="216" t="s">
        <v>17310</v>
      </c>
      <c r="H84" s="216" t="s">
        <v>17223</v>
      </c>
    </row>
    <row r="85" spans="1:8" ht="25.5">
      <c r="A85" s="216" t="s">
        <v>22260</v>
      </c>
      <c r="B85" s="216" t="s">
        <v>17311</v>
      </c>
      <c r="C85" s="216" t="s">
        <v>361</v>
      </c>
      <c r="D85" s="216" t="s">
        <v>366</v>
      </c>
      <c r="E85" s="268">
        <v>4.5</v>
      </c>
      <c r="F85" s="216" t="s">
        <v>17312</v>
      </c>
      <c r="G85" s="216" t="s">
        <v>17313</v>
      </c>
      <c r="H85" s="216" t="s">
        <v>17314</v>
      </c>
    </row>
    <row r="86" spans="1:8" ht="25.5">
      <c r="A86" s="216" t="s">
        <v>22261</v>
      </c>
      <c r="B86" s="216" t="s">
        <v>17315</v>
      </c>
      <c r="C86" s="216" t="s">
        <v>361</v>
      </c>
      <c r="D86" s="216" t="s">
        <v>366</v>
      </c>
      <c r="E86" s="268">
        <v>5</v>
      </c>
      <c r="F86" s="216" t="s">
        <v>17316</v>
      </c>
      <c r="G86" s="216" t="s">
        <v>17317</v>
      </c>
      <c r="H86" s="216" t="s">
        <v>17318</v>
      </c>
    </row>
    <row r="87" spans="1:8" ht="25.5">
      <c r="A87" s="216" t="s">
        <v>22262</v>
      </c>
      <c r="B87" s="216" t="s">
        <v>17319</v>
      </c>
      <c r="C87" s="216" t="s">
        <v>361</v>
      </c>
      <c r="D87" s="216" t="s">
        <v>366</v>
      </c>
      <c r="E87" s="268">
        <v>3.5</v>
      </c>
      <c r="F87" s="216" t="s">
        <v>17320</v>
      </c>
      <c r="G87" s="216" t="s">
        <v>17310</v>
      </c>
      <c r="H87" s="216" t="s">
        <v>17223</v>
      </c>
    </row>
    <row r="88" spans="1:8" ht="25.5">
      <c r="A88" s="216" t="s">
        <v>22263</v>
      </c>
      <c r="B88" s="216" t="s">
        <v>17321</v>
      </c>
      <c r="C88" s="216" t="s">
        <v>361</v>
      </c>
      <c r="D88" s="216" t="s">
        <v>366</v>
      </c>
      <c r="E88" s="268">
        <v>91.4</v>
      </c>
      <c r="F88" s="216" t="s">
        <v>17322</v>
      </c>
      <c r="G88" s="216" t="s">
        <v>17323</v>
      </c>
      <c r="H88" s="216" t="s">
        <v>17324</v>
      </c>
    </row>
    <row r="89" spans="1:8" ht="25.5">
      <c r="A89" s="216" t="s">
        <v>22264</v>
      </c>
      <c r="B89" s="216" t="s">
        <v>17325</v>
      </c>
      <c r="C89" s="216" t="s">
        <v>361</v>
      </c>
      <c r="D89" s="216" t="s">
        <v>366</v>
      </c>
      <c r="E89" s="268">
        <v>14.2</v>
      </c>
      <c r="F89" s="216" t="s">
        <v>17326</v>
      </c>
      <c r="G89" s="216" t="s">
        <v>17327</v>
      </c>
      <c r="H89" s="216" t="s">
        <v>17328</v>
      </c>
    </row>
    <row r="90" spans="1:8" ht="25.5">
      <c r="A90" s="216" t="s">
        <v>22265</v>
      </c>
      <c r="B90" s="216" t="s">
        <v>17329</v>
      </c>
      <c r="C90" s="216" t="s">
        <v>361</v>
      </c>
      <c r="D90" s="216" t="s">
        <v>366</v>
      </c>
      <c r="E90" s="268">
        <v>91.3</v>
      </c>
      <c r="F90" s="216" t="s">
        <v>17326</v>
      </c>
      <c r="G90" s="216" t="s">
        <v>17327</v>
      </c>
      <c r="H90" s="216" t="s">
        <v>17328</v>
      </c>
    </row>
    <row r="91" spans="1:8" ht="25.5">
      <c r="A91" s="216" t="s">
        <v>22266</v>
      </c>
      <c r="B91" s="216" t="s">
        <v>17330</v>
      </c>
      <c r="C91" s="216" t="s">
        <v>361</v>
      </c>
      <c r="D91" s="216" t="s">
        <v>366</v>
      </c>
      <c r="E91" s="268">
        <v>16.3</v>
      </c>
      <c r="F91" s="216" t="s">
        <v>17331</v>
      </c>
      <c r="G91" s="216" t="s">
        <v>17151</v>
      </c>
      <c r="H91" s="216" t="s">
        <v>17223</v>
      </c>
    </row>
    <row r="92" spans="1:8" ht="25.5">
      <c r="A92" s="216" t="s">
        <v>22267</v>
      </c>
      <c r="B92" s="216" t="s">
        <v>17332</v>
      </c>
      <c r="C92" s="216" t="s">
        <v>361</v>
      </c>
      <c r="D92" s="216" t="s">
        <v>366</v>
      </c>
      <c r="E92" s="268">
        <v>25</v>
      </c>
      <c r="F92" s="216" t="s">
        <v>17333</v>
      </c>
      <c r="G92" s="216" t="s">
        <v>17334</v>
      </c>
      <c r="H92" s="216" t="s">
        <v>17335</v>
      </c>
    </row>
    <row r="93" spans="1:8" ht="25.5">
      <c r="A93" s="216" t="s">
        <v>22268</v>
      </c>
      <c r="B93" s="216" t="s">
        <v>17336</v>
      </c>
      <c r="C93" s="216" t="s">
        <v>361</v>
      </c>
      <c r="D93" s="216" t="s">
        <v>366</v>
      </c>
      <c r="E93" s="268">
        <v>0.5</v>
      </c>
      <c r="F93" s="216" t="s">
        <v>17337</v>
      </c>
      <c r="G93" s="216" t="s">
        <v>17151</v>
      </c>
      <c r="H93" s="216" t="s">
        <v>17242</v>
      </c>
    </row>
    <row r="94" spans="1:8" ht="25.5">
      <c r="A94" s="216" t="s">
        <v>22269</v>
      </c>
      <c r="B94" s="216" t="s">
        <v>17338</v>
      </c>
      <c r="C94" s="216" t="s">
        <v>361</v>
      </c>
      <c r="D94" s="216" t="s">
        <v>366</v>
      </c>
      <c r="E94" s="268">
        <v>2</v>
      </c>
      <c r="F94" s="216" t="s">
        <v>17339</v>
      </c>
      <c r="G94" s="216" t="s">
        <v>17340</v>
      </c>
      <c r="H94" s="216" t="s">
        <v>17238</v>
      </c>
    </row>
    <row r="95" spans="1:8" ht="38.25">
      <c r="A95" s="216" t="s">
        <v>22270</v>
      </c>
      <c r="B95" s="216" t="s">
        <v>17341</v>
      </c>
      <c r="C95" s="216" t="s">
        <v>361</v>
      </c>
      <c r="D95" s="216" t="s">
        <v>366</v>
      </c>
      <c r="E95" s="268">
        <v>1.5</v>
      </c>
      <c r="F95" s="216" t="s">
        <v>22368</v>
      </c>
      <c r="G95" s="216" t="s">
        <v>17340</v>
      </c>
      <c r="H95" s="216" t="s">
        <v>17261</v>
      </c>
    </row>
    <row r="96" spans="1:8" ht="25.5">
      <c r="A96" s="216" t="s">
        <v>22271</v>
      </c>
      <c r="B96" s="216" t="s">
        <v>17342</v>
      </c>
      <c r="C96" s="216" t="s">
        <v>361</v>
      </c>
      <c r="D96" s="216" t="s">
        <v>366</v>
      </c>
      <c r="E96" s="268">
        <v>81</v>
      </c>
      <c r="F96" s="216" t="s">
        <v>17343</v>
      </c>
      <c r="G96" s="216" t="s">
        <v>17340</v>
      </c>
      <c r="H96" s="216" t="s">
        <v>17344</v>
      </c>
    </row>
    <row r="97" spans="1:8" ht="25.5">
      <c r="A97" s="216" t="s">
        <v>22272</v>
      </c>
      <c r="B97" s="216" t="s">
        <v>17345</v>
      </c>
      <c r="C97" s="216" t="s">
        <v>361</v>
      </c>
      <c r="D97" s="216" t="s">
        <v>366</v>
      </c>
      <c r="E97" s="268">
        <v>2</v>
      </c>
      <c r="F97" s="216" t="s">
        <v>17346</v>
      </c>
      <c r="G97" s="216" t="s">
        <v>17347</v>
      </c>
      <c r="H97" s="216" t="s">
        <v>17314</v>
      </c>
    </row>
    <row r="98" spans="1:8" ht="25.5">
      <c r="A98" s="216" t="s">
        <v>22273</v>
      </c>
      <c r="B98" s="216" t="s">
        <v>17348</v>
      </c>
      <c r="C98" s="216" t="s">
        <v>361</v>
      </c>
      <c r="D98" s="216" t="s">
        <v>366</v>
      </c>
      <c r="E98" s="268">
        <v>0.2</v>
      </c>
      <c r="F98" s="216" t="s">
        <v>17349</v>
      </c>
      <c r="G98" s="216" t="s">
        <v>17166</v>
      </c>
      <c r="H98" s="216" t="s">
        <v>17235</v>
      </c>
    </row>
    <row r="99" spans="1:8" ht="25.5">
      <c r="A99" s="216" t="s">
        <v>22274</v>
      </c>
      <c r="B99" s="216" t="s">
        <v>17350</v>
      </c>
      <c r="C99" s="216" t="s">
        <v>361</v>
      </c>
      <c r="D99" s="216" t="s">
        <v>366</v>
      </c>
      <c r="E99" s="268">
        <v>0.1</v>
      </c>
      <c r="F99" s="216" t="s">
        <v>17351</v>
      </c>
      <c r="G99" s="216" t="s">
        <v>17166</v>
      </c>
      <c r="H99" s="216" t="s">
        <v>17238</v>
      </c>
    </row>
    <row r="100" spans="1:8" ht="25.5">
      <c r="A100" s="216" t="s">
        <v>22275</v>
      </c>
      <c r="B100" s="216" t="s">
        <v>17352</v>
      </c>
      <c r="C100" s="216" t="s">
        <v>361</v>
      </c>
      <c r="D100" s="216" t="s">
        <v>366</v>
      </c>
      <c r="E100" s="268">
        <v>4.5</v>
      </c>
      <c r="F100" s="216" t="s">
        <v>17353</v>
      </c>
      <c r="G100" s="216" t="s">
        <v>17166</v>
      </c>
      <c r="H100" s="216" t="s">
        <v>17265</v>
      </c>
    </row>
    <row r="101" spans="1:8" ht="25.5">
      <c r="A101" s="216" t="s">
        <v>22276</v>
      </c>
      <c r="B101" s="216" t="s">
        <v>17354</v>
      </c>
      <c r="C101" s="216" t="s">
        <v>361</v>
      </c>
      <c r="D101" s="216" t="s">
        <v>366</v>
      </c>
      <c r="E101" s="268">
        <v>55</v>
      </c>
      <c r="F101" s="216" t="s">
        <v>17355</v>
      </c>
      <c r="G101" s="216" t="s">
        <v>17340</v>
      </c>
      <c r="H101" s="216" t="s">
        <v>17246</v>
      </c>
    </row>
    <row r="102" spans="1:8" ht="38.25">
      <c r="A102" s="216" t="s">
        <v>22277</v>
      </c>
      <c r="B102" s="216" t="s">
        <v>17356</v>
      </c>
      <c r="C102" s="216" t="s">
        <v>361</v>
      </c>
      <c r="D102" s="216" t="s">
        <v>366</v>
      </c>
      <c r="E102" s="268">
        <v>2</v>
      </c>
      <c r="F102" s="216" t="s">
        <v>17357</v>
      </c>
      <c r="G102" s="216" t="s">
        <v>17358</v>
      </c>
      <c r="H102" s="216" t="s">
        <v>17314</v>
      </c>
    </row>
    <row r="103" spans="1:8" ht="25.5">
      <c r="A103" s="216" t="s">
        <v>22278</v>
      </c>
      <c r="B103" s="216" t="s">
        <v>17359</v>
      </c>
      <c r="C103" s="216" t="s">
        <v>361</v>
      </c>
      <c r="D103" s="216" t="s">
        <v>366</v>
      </c>
      <c r="E103" s="268">
        <v>14</v>
      </c>
      <c r="F103" s="216" t="s">
        <v>17360</v>
      </c>
      <c r="G103" s="216" t="s">
        <v>17361</v>
      </c>
      <c r="H103" s="216" t="s">
        <v>17362</v>
      </c>
    </row>
    <row r="104" spans="1:8" ht="25.5">
      <c r="A104" s="216" t="s">
        <v>22279</v>
      </c>
      <c r="B104" s="216" t="s">
        <v>17363</v>
      </c>
      <c r="C104" s="216" t="s">
        <v>361</v>
      </c>
      <c r="D104" s="216" t="s">
        <v>366</v>
      </c>
      <c r="E104" s="268">
        <v>2</v>
      </c>
      <c r="F104" s="216" t="s">
        <v>17364</v>
      </c>
      <c r="G104" s="216" t="s">
        <v>17358</v>
      </c>
      <c r="H104" s="216" t="s">
        <v>17314</v>
      </c>
    </row>
    <row r="105" spans="1:8" ht="38.25">
      <c r="A105" s="216" t="s">
        <v>22280</v>
      </c>
      <c r="B105" s="216" t="s">
        <v>17365</v>
      </c>
      <c r="C105" s="216" t="s">
        <v>361</v>
      </c>
      <c r="D105" s="216" t="s">
        <v>366</v>
      </c>
      <c r="E105" s="268">
        <v>20</v>
      </c>
      <c r="F105" s="216" t="s">
        <v>17366</v>
      </c>
      <c r="G105" s="216" t="s">
        <v>17367</v>
      </c>
      <c r="H105" s="216" t="s">
        <v>17314</v>
      </c>
    </row>
    <row r="106" spans="1:8">
      <c r="A106" s="656" t="s">
        <v>6506</v>
      </c>
      <c r="B106" s="657" t="s">
        <v>365</v>
      </c>
      <c r="C106" s="659">
        <v>56</v>
      </c>
      <c r="D106" s="331"/>
      <c r="E106" s="658">
        <f>SUM(E50:E105)</f>
        <v>10362.01</v>
      </c>
      <c r="F106" s="659"/>
      <c r="G106" s="659"/>
      <c r="H106" s="659"/>
    </row>
    <row r="107" spans="1:8" ht="25.5">
      <c r="A107" s="24">
        <v>1</v>
      </c>
      <c r="B107" s="216" t="s">
        <v>17368</v>
      </c>
      <c r="C107" s="216" t="s">
        <v>361</v>
      </c>
      <c r="D107" s="216" t="s">
        <v>369</v>
      </c>
      <c r="E107" s="268">
        <v>41.5</v>
      </c>
      <c r="F107" s="216" t="s">
        <v>17369</v>
      </c>
      <c r="G107" s="216" t="s">
        <v>17370</v>
      </c>
      <c r="H107" s="216" t="s">
        <v>17324</v>
      </c>
    </row>
    <row r="108" spans="1:8" ht="38.25">
      <c r="A108" s="216" t="s">
        <v>22226</v>
      </c>
      <c r="B108" s="216" t="s">
        <v>17371</v>
      </c>
      <c r="C108" s="216" t="s">
        <v>361</v>
      </c>
      <c r="D108" s="216" t="s">
        <v>369</v>
      </c>
      <c r="E108" s="268">
        <v>91.7</v>
      </c>
      <c r="F108" s="216" t="s">
        <v>17372</v>
      </c>
      <c r="G108" s="216" t="s">
        <v>17373</v>
      </c>
      <c r="H108" s="216" t="s">
        <v>17235</v>
      </c>
    </row>
    <row r="109" spans="1:8" ht="38.25">
      <c r="A109" s="216" t="s">
        <v>22227</v>
      </c>
      <c r="B109" s="216" t="s">
        <v>17374</v>
      </c>
      <c r="C109" s="216" t="s">
        <v>361</v>
      </c>
      <c r="D109" s="216" t="s">
        <v>369</v>
      </c>
      <c r="E109" s="268">
        <v>28.4</v>
      </c>
      <c r="F109" s="216" t="s">
        <v>17375</v>
      </c>
      <c r="G109" s="216" t="s">
        <v>979</v>
      </c>
      <c r="H109" s="216" t="s">
        <v>17235</v>
      </c>
    </row>
    <row r="110" spans="1:8" ht="38.25">
      <c r="A110" s="216" t="s">
        <v>22228</v>
      </c>
      <c r="B110" s="216" t="s">
        <v>17376</v>
      </c>
      <c r="C110" s="216" t="s">
        <v>361</v>
      </c>
      <c r="D110" s="216" t="s">
        <v>369</v>
      </c>
      <c r="E110" s="268">
        <v>147.30000000000001</v>
      </c>
      <c r="F110" s="216" t="s">
        <v>17377</v>
      </c>
      <c r="G110" s="216" t="s">
        <v>17378</v>
      </c>
      <c r="H110" s="216" t="s">
        <v>17219</v>
      </c>
    </row>
    <row r="111" spans="1:8" ht="38.25">
      <c r="A111" s="216" t="s">
        <v>22229</v>
      </c>
      <c r="B111" s="216" t="s">
        <v>17379</v>
      </c>
      <c r="C111" s="216" t="s">
        <v>361</v>
      </c>
      <c r="D111" s="216" t="s">
        <v>369</v>
      </c>
      <c r="E111" s="268">
        <v>37.799999999999997</v>
      </c>
      <c r="F111" s="216" t="s">
        <v>17380</v>
      </c>
      <c r="G111" s="216" t="s">
        <v>17381</v>
      </c>
      <c r="H111" s="216" t="s">
        <v>17302</v>
      </c>
    </row>
    <row r="112" spans="1:8" ht="38.25">
      <c r="A112" s="216" t="s">
        <v>22230</v>
      </c>
      <c r="B112" s="216" t="s">
        <v>17382</v>
      </c>
      <c r="C112" s="216" t="s">
        <v>361</v>
      </c>
      <c r="D112" s="216" t="s">
        <v>369</v>
      </c>
      <c r="E112" s="268">
        <v>19.2</v>
      </c>
      <c r="F112" s="216" t="s">
        <v>17383</v>
      </c>
      <c r="G112" s="216" t="s">
        <v>17384</v>
      </c>
      <c r="H112" s="216" t="s">
        <v>17250</v>
      </c>
    </row>
    <row r="113" spans="1:8" ht="38.25">
      <c r="A113" s="216" t="s">
        <v>22231</v>
      </c>
      <c r="B113" s="216" t="s">
        <v>17385</v>
      </c>
      <c r="C113" s="216" t="s">
        <v>361</v>
      </c>
      <c r="D113" s="216" t="s">
        <v>369</v>
      </c>
      <c r="E113" s="268">
        <v>600</v>
      </c>
      <c r="F113" s="216" t="s">
        <v>17386</v>
      </c>
      <c r="G113" s="216" t="s">
        <v>17387</v>
      </c>
      <c r="H113" s="216" t="s">
        <v>17335</v>
      </c>
    </row>
    <row r="114" spans="1:8" ht="38.25">
      <c r="A114" s="216" t="s">
        <v>22232</v>
      </c>
      <c r="B114" s="216" t="s">
        <v>17388</v>
      </c>
      <c r="C114" s="216" t="s">
        <v>361</v>
      </c>
      <c r="D114" s="216" t="s">
        <v>369</v>
      </c>
      <c r="E114" s="268">
        <v>200</v>
      </c>
      <c r="F114" s="216" t="s">
        <v>17389</v>
      </c>
      <c r="G114" s="216" t="s">
        <v>17390</v>
      </c>
      <c r="H114" s="216" t="s">
        <v>17235</v>
      </c>
    </row>
    <row r="115" spans="1:8" ht="38.25">
      <c r="A115" s="216" t="s">
        <v>22233</v>
      </c>
      <c r="B115" s="216" t="s">
        <v>17391</v>
      </c>
      <c r="C115" s="216" t="s">
        <v>361</v>
      </c>
      <c r="D115" s="216" t="s">
        <v>369</v>
      </c>
      <c r="E115" s="268">
        <v>130</v>
      </c>
      <c r="F115" s="216" t="s">
        <v>17392</v>
      </c>
      <c r="G115" s="216" t="s">
        <v>17387</v>
      </c>
      <c r="H115" s="216" t="s">
        <v>17335</v>
      </c>
    </row>
    <row r="116" spans="1:8" ht="25.5">
      <c r="A116" s="216" t="s">
        <v>22234</v>
      </c>
      <c r="B116" s="216" t="s">
        <v>17393</v>
      </c>
      <c r="C116" s="216" t="s">
        <v>361</v>
      </c>
      <c r="D116" s="216" t="s">
        <v>369</v>
      </c>
      <c r="E116" s="268">
        <v>52.4</v>
      </c>
      <c r="F116" s="216" t="s">
        <v>17394</v>
      </c>
      <c r="G116" s="216" t="s">
        <v>17395</v>
      </c>
      <c r="H116" s="216" t="s">
        <v>17296</v>
      </c>
    </row>
    <row r="117" spans="1:8" ht="25.5">
      <c r="A117" s="220" t="s">
        <v>17396</v>
      </c>
      <c r="B117" s="216" t="s">
        <v>17397</v>
      </c>
      <c r="C117" s="216" t="s">
        <v>361</v>
      </c>
      <c r="D117" s="216" t="s">
        <v>369</v>
      </c>
      <c r="E117" s="268">
        <v>31.3</v>
      </c>
      <c r="F117" s="216" t="s">
        <v>17398</v>
      </c>
      <c r="G117" s="216" t="s">
        <v>17399</v>
      </c>
      <c r="H117" s="216" t="s">
        <v>17400</v>
      </c>
    </row>
    <row r="118" spans="1:8" ht="25.5">
      <c r="A118" s="24" t="s">
        <v>2428</v>
      </c>
      <c r="B118" s="216" t="s">
        <v>8527</v>
      </c>
      <c r="C118" s="216" t="s">
        <v>361</v>
      </c>
      <c r="D118" s="216" t="s">
        <v>369</v>
      </c>
      <c r="E118" s="268">
        <v>13</v>
      </c>
      <c r="F118" s="216" t="s">
        <v>17401</v>
      </c>
      <c r="G118" s="216" t="s">
        <v>17402</v>
      </c>
      <c r="H118" s="216" t="s">
        <v>17324</v>
      </c>
    </row>
    <row r="119" spans="1:8" ht="25.5">
      <c r="A119" s="24" t="s">
        <v>17403</v>
      </c>
      <c r="B119" s="216" t="s">
        <v>17404</v>
      </c>
      <c r="C119" s="216" t="s">
        <v>361</v>
      </c>
      <c r="D119" s="216" t="s">
        <v>369</v>
      </c>
      <c r="E119" s="268">
        <v>29.4</v>
      </c>
      <c r="F119" s="216" t="s">
        <v>17405</v>
      </c>
      <c r="G119" s="216" t="s">
        <v>17406</v>
      </c>
      <c r="H119" s="216" t="s">
        <v>17324</v>
      </c>
    </row>
    <row r="120" spans="1:8" ht="25.5">
      <c r="A120" s="24" t="s">
        <v>17407</v>
      </c>
      <c r="B120" s="216" t="s">
        <v>147</v>
      </c>
      <c r="C120" s="216" t="s">
        <v>361</v>
      </c>
      <c r="D120" s="216" t="s">
        <v>369</v>
      </c>
      <c r="E120" s="268">
        <v>2.5</v>
      </c>
      <c r="F120" s="216" t="s">
        <v>17408</v>
      </c>
      <c r="G120" s="216" t="s">
        <v>17409</v>
      </c>
      <c r="H120" s="216" t="s">
        <v>17324</v>
      </c>
    </row>
    <row r="121" spans="1:8" ht="25.5">
      <c r="A121" s="216" t="s">
        <v>22239</v>
      </c>
      <c r="B121" s="216" t="s">
        <v>17410</v>
      </c>
      <c r="C121" s="216" t="s">
        <v>361</v>
      </c>
      <c r="D121" s="216" t="s">
        <v>369</v>
      </c>
      <c r="E121" s="268">
        <v>19</v>
      </c>
      <c r="F121" s="216" t="s">
        <v>17411</v>
      </c>
      <c r="G121" s="216" t="s">
        <v>17412</v>
      </c>
      <c r="H121" s="216" t="s">
        <v>17284</v>
      </c>
    </row>
    <row r="122" spans="1:8" ht="25.5">
      <c r="A122" s="216" t="s">
        <v>22240</v>
      </c>
      <c r="B122" s="216" t="s">
        <v>17413</v>
      </c>
      <c r="C122" s="216" t="s">
        <v>361</v>
      </c>
      <c r="D122" s="216" t="s">
        <v>369</v>
      </c>
      <c r="E122" s="268">
        <v>3</v>
      </c>
      <c r="F122" s="216" t="s">
        <v>17414</v>
      </c>
      <c r="G122" s="216" t="s">
        <v>17415</v>
      </c>
      <c r="H122" s="216" t="s">
        <v>17335</v>
      </c>
    </row>
    <row r="123" spans="1:8" ht="25.5">
      <c r="A123" s="216" t="s">
        <v>22241</v>
      </c>
      <c r="B123" s="216" t="s">
        <v>17416</v>
      </c>
      <c r="C123" s="216" t="s">
        <v>361</v>
      </c>
      <c r="D123" s="216" t="s">
        <v>369</v>
      </c>
      <c r="E123" s="268">
        <v>8.4</v>
      </c>
      <c r="F123" s="216" t="s">
        <v>17417</v>
      </c>
      <c r="G123" s="216" t="s">
        <v>17222</v>
      </c>
      <c r="H123" s="216" t="s">
        <v>17335</v>
      </c>
    </row>
    <row r="124" spans="1:8" ht="25.5">
      <c r="A124" s="216" t="s">
        <v>22242</v>
      </c>
      <c r="B124" s="216" t="s">
        <v>17418</v>
      </c>
      <c r="C124" s="216" t="s">
        <v>361</v>
      </c>
      <c r="D124" s="216" t="s">
        <v>369</v>
      </c>
      <c r="E124" s="268">
        <v>21.4</v>
      </c>
      <c r="F124" s="216" t="s">
        <v>17411</v>
      </c>
      <c r="G124" s="216" t="s">
        <v>17419</v>
      </c>
      <c r="H124" s="216" t="s">
        <v>17284</v>
      </c>
    </row>
    <row r="125" spans="1:8" ht="38.25">
      <c r="A125" s="216" t="s">
        <v>22243</v>
      </c>
      <c r="B125" s="216" t="s">
        <v>17420</v>
      </c>
      <c r="C125" s="216" t="s">
        <v>361</v>
      </c>
      <c r="D125" s="216" t="s">
        <v>369</v>
      </c>
      <c r="E125" s="268">
        <v>10.7</v>
      </c>
      <c r="F125" s="216" t="s">
        <v>17421</v>
      </c>
      <c r="G125" s="216" t="s">
        <v>17422</v>
      </c>
      <c r="H125" s="216" t="s">
        <v>17265</v>
      </c>
    </row>
    <row r="126" spans="1:8" ht="25.5">
      <c r="A126" s="216" t="s">
        <v>22244</v>
      </c>
      <c r="B126" s="216" t="s">
        <v>17423</v>
      </c>
      <c r="C126" s="216" t="s">
        <v>361</v>
      </c>
      <c r="D126" s="216" t="s">
        <v>369</v>
      </c>
      <c r="E126" s="268">
        <v>5.4</v>
      </c>
      <c r="F126" s="216" t="s">
        <v>17424</v>
      </c>
      <c r="G126" s="216" t="s">
        <v>17222</v>
      </c>
      <c r="H126" s="216" t="s">
        <v>17335</v>
      </c>
    </row>
    <row r="127" spans="1:8" ht="25.5">
      <c r="A127" s="216" t="s">
        <v>22245</v>
      </c>
      <c r="B127" s="216" t="s">
        <v>17425</v>
      </c>
      <c r="C127" s="216" t="s">
        <v>361</v>
      </c>
      <c r="D127" s="216" t="s">
        <v>369</v>
      </c>
      <c r="E127" s="268">
        <v>7.8</v>
      </c>
      <c r="F127" s="216" t="s">
        <v>17426</v>
      </c>
      <c r="G127" s="216" t="s">
        <v>17427</v>
      </c>
      <c r="H127" s="216" t="s">
        <v>17284</v>
      </c>
    </row>
    <row r="128" spans="1:8" ht="25.5">
      <c r="A128" s="216" t="s">
        <v>22246</v>
      </c>
      <c r="B128" s="216" t="s">
        <v>17428</v>
      </c>
      <c r="C128" s="216" t="s">
        <v>361</v>
      </c>
      <c r="D128" s="216" t="s">
        <v>369</v>
      </c>
      <c r="E128" s="268">
        <v>1.4</v>
      </c>
      <c r="F128" s="216" t="s">
        <v>17429</v>
      </c>
      <c r="G128" s="216" t="s">
        <v>17430</v>
      </c>
      <c r="H128" s="216" t="s">
        <v>17284</v>
      </c>
    </row>
    <row r="129" spans="1:8" ht="25.5">
      <c r="A129" s="216" t="s">
        <v>22247</v>
      </c>
      <c r="B129" s="216" t="s">
        <v>17431</v>
      </c>
      <c r="C129" s="216" t="s">
        <v>361</v>
      </c>
      <c r="D129" s="216" t="s">
        <v>369</v>
      </c>
      <c r="E129" s="268">
        <v>0.9</v>
      </c>
      <c r="F129" s="216" t="s">
        <v>17432</v>
      </c>
      <c r="G129" s="216" t="s">
        <v>6033</v>
      </c>
      <c r="H129" s="216" t="s">
        <v>17284</v>
      </c>
    </row>
    <row r="130" spans="1:8" ht="25.5">
      <c r="A130" s="216" t="s">
        <v>22248</v>
      </c>
      <c r="B130" s="216" t="s">
        <v>17433</v>
      </c>
      <c r="C130" s="216" t="s">
        <v>361</v>
      </c>
      <c r="D130" s="216" t="s">
        <v>369</v>
      </c>
      <c r="E130" s="268">
        <v>6.9</v>
      </c>
      <c r="F130" s="216" t="s">
        <v>17434</v>
      </c>
      <c r="G130" s="216" t="s">
        <v>17435</v>
      </c>
      <c r="H130" s="216" t="s">
        <v>17335</v>
      </c>
    </row>
    <row r="131" spans="1:8" ht="25.5">
      <c r="A131" s="216" t="s">
        <v>22249</v>
      </c>
      <c r="B131" s="216" t="s">
        <v>17436</v>
      </c>
      <c r="C131" s="216" t="s">
        <v>361</v>
      </c>
      <c r="D131" s="216" t="s">
        <v>369</v>
      </c>
      <c r="E131" s="268">
        <v>22.2</v>
      </c>
      <c r="F131" s="216" t="s">
        <v>17437</v>
      </c>
      <c r="G131" s="216" t="s">
        <v>17438</v>
      </c>
      <c r="H131" s="216" t="s">
        <v>17284</v>
      </c>
    </row>
    <row r="132" spans="1:8" ht="25.5">
      <c r="A132" s="216" t="s">
        <v>22250</v>
      </c>
      <c r="B132" s="216" t="s">
        <v>17439</v>
      </c>
      <c r="C132" s="216" t="s">
        <v>361</v>
      </c>
      <c r="D132" s="216" t="s">
        <v>369</v>
      </c>
      <c r="E132" s="268">
        <v>1.4</v>
      </c>
      <c r="F132" s="216" t="s">
        <v>17440</v>
      </c>
      <c r="G132" s="216" t="s">
        <v>17441</v>
      </c>
      <c r="H132" s="216" t="s">
        <v>17284</v>
      </c>
    </row>
    <row r="133" spans="1:8" ht="25.5">
      <c r="A133" s="216" t="s">
        <v>22251</v>
      </c>
      <c r="B133" s="216" t="s">
        <v>17442</v>
      </c>
      <c r="C133" s="216" t="s">
        <v>361</v>
      </c>
      <c r="D133" s="216" t="s">
        <v>369</v>
      </c>
      <c r="E133" s="268">
        <v>40.200000000000003</v>
      </c>
      <c r="F133" s="216" t="s">
        <v>17443</v>
      </c>
      <c r="G133" s="216" t="s">
        <v>17444</v>
      </c>
      <c r="H133" s="216" t="s">
        <v>17284</v>
      </c>
    </row>
    <row r="134" spans="1:8" ht="25.5">
      <c r="A134" s="216" t="s">
        <v>22252</v>
      </c>
      <c r="B134" s="216" t="s">
        <v>17445</v>
      </c>
      <c r="C134" s="216" t="s">
        <v>361</v>
      </c>
      <c r="D134" s="216" t="s">
        <v>369</v>
      </c>
      <c r="E134" s="268">
        <v>77.900000000000006</v>
      </c>
      <c r="F134" s="216" t="s">
        <v>17446</v>
      </c>
      <c r="G134" s="216" t="s">
        <v>17447</v>
      </c>
      <c r="H134" s="216" t="s">
        <v>17335</v>
      </c>
    </row>
    <row r="135" spans="1:8" ht="25.5">
      <c r="A135" s="216" t="s">
        <v>22253</v>
      </c>
      <c r="B135" s="216" t="s">
        <v>17448</v>
      </c>
      <c r="C135" s="216" t="s">
        <v>361</v>
      </c>
      <c r="D135" s="216" t="s">
        <v>369</v>
      </c>
      <c r="E135" s="268">
        <v>5.0999999999999996</v>
      </c>
      <c r="F135" s="216" t="s">
        <v>17405</v>
      </c>
      <c r="G135" s="216" t="s">
        <v>17406</v>
      </c>
      <c r="H135" s="216" t="s">
        <v>17284</v>
      </c>
    </row>
    <row r="136" spans="1:8" ht="25.5">
      <c r="A136" s="216" t="s">
        <v>22254</v>
      </c>
      <c r="B136" s="216" t="s">
        <v>17449</v>
      </c>
      <c r="C136" s="216" t="s">
        <v>361</v>
      </c>
      <c r="D136" s="216" t="s">
        <v>369</v>
      </c>
      <c r="E136" s="268">
        <v>31.8</v>
      </c>
      <c r="F136" s="216" t="s">
        <v>17450</v>
      </c>
      <c r="G136" s="216" t="s">
        <v>17451</v>
      </c>
      <c r="H136" s="216" t="s">
        <v>17335</v>
      </c>
    </row>
    <row r="137" spans="1:8" ht="25.5">
      <c r="A137" s="216" t="s">
        <v>22255</v>
      </c>
      <c r="B137" s="216" t="s">
        <v>17452</v>
      </c>
      <c r="C137" s="216" t="s">
        <v>361</v>
      </c>
      <c r="D137" s="216" t="s">
        <v>369</v>
      </c>
      <c r="E137" s="268">
        <v>0.3</v>
      </c>
      <c r="F137" s="216" t="s">
        <v>17453</v>
      </c>
      <c r="G137" s="216" t="s">
        <v>17406</v>
      </c>
      <c r="H137" s="216" t="s">
        <v>17261</v>
      </c>
    </row>
    <row r="138" spans="1:8" ht="25.5">
      <c r="A138" s="216" t="s">
        <v>22256</v>
      </c>
      <c r="B138" s="216" t="s">
        <v>17454</v>
      </c>
      <c r="C138" s="216" t="s">
        <v>361</v>
      </c>
      <c r="D138" s="216" t="s">
        <v>369</v>
      </c>
      <c r="E138" s="268">
        <v>6.9</v>
      </c>
      <c r="F138" s="216" t="s">
        <v>17455</v>
      </c>
      <c r="G138" s="216" t="s">
        <v>15078</v>
      </c>
      <c r="H138" s="216" t="s">
        <v>17335</v>
      </c>
    </row>
    <row r="139" spans="1:8" ht="25.5">
      <c r="A139" s="216" t="s">
        <v>22257</v>
      </c>
      <c r="B139" s="216" t="s">
        <v>17456</v>
      </c>
      <c r="C139" s="216" t="s">
        <v>361</v>
      </c>
      <c r="D139" s="216" t="s">
        <v>369</v>
      </c>
      <c r="E139" s="268">
        <v>50.1</v>
      </c>
      <c r="F139" s="216" t="s">
        <v>17457</v>
      </c>
      <c r="G139" s="216" t="s">
        <v>17412</v>
      </c>
      <c r="H139" s="216" t="s">
        <v>17335</v>
      </c>
    </row>
    <row r="140" spans="1:8" ht="25.5">
      <c r="A140" s="216" t="s">
        <v>22258</v>
      </c>
      <c r="B140" s="216" t="s">
        <v>17458</v>
      </c>
      <c r="C140" s="216" t="s">
        <v>361</v>
      </c>
      <c r="D140" s="216" t="s">
        <v>369</v>
      </c>
      <c r="E140" s="268">
        <v>3.8</v>
      </c>
      <c r="F140" s="216" t="s">
        <v>17432</v>
      </c>
      <c r="G140" s="216" t="s">
        <v>6033</v>
      </c>
      <c r="H140" s="216" t="s">
        <v>17284</v>
      </c>
    </row>
    <row r="141" spans="1:8" ht="25.5">
      <c r="A141" s="216" t="s">
        <v>22259</v>
      </c>
      <c r="B141" s="216" t="s">
        <v>17459</v>
      </c>
      <c r="C141" s="216" t="s">
        <v>361</v>
      </c>
      <c r="D141" s="216" t="s">
        <v>369</v>
      </c>
      <c r="E141" s="268">
        <v>22</v>
      </c>
      <c r="F141" s="216" t="s">
        <v>17460</v>
      </c>
      <c r="G141" s="216" t="s">
        <v>17461</v>
      </c>
      <c r="H141" s="216" t="s">
        <v>17335</v>
      </c>
    </row>
    <row r="142" spans="1:8" ht="25.5">
      <c r="A142" s="216" t="s">
        <v>22260</v>
      </c>
      <c r="B142" s="216" t="s">
        <v>17462</v>
      </c>
      <c r="C142" s="216" t="s">
        <v>361</v>
      </c>
      <c r="D142" s="216" t="s">
        <v>369</v>
      </c>
      <c r="E142" s="268">
        <v>0.9</v>
      </c>
      <c r="F142" s="216" t="s">
        <v>17463</v>
      </c>
      <c r="G142" s="216" t="s">
        <v>17464</v>
      </c>
      <c r="H142" s="216" t="s">
        <v>17296</v>
      </c>
    </row>
    <row r="143" spans="1:8" ht="25.5">
      <c r="A143" s="216" t="s">
        <v>22261</v>
      </c>
      <c r="B143" s="216" t="s">
        <v>17465</v>
      </c>
      <c r="C143" s="216" t="s">
        <v>361</v>
      </c>
      <c r="D143" s="216" t="s">
        <v>369</v>
      </c>
      <c r="E143" s="268">
        <v>7</v>
      </c>
      <c r="F143" s="216" t="s">
        <v>17466</v>
      </c>
      <c r="G143" s="216" t="s">
        <v>17467</v>
      </c>
      <c r="H143" s="216" t="s">
        <v>17335</v>
      </c>
    </row>
    <row r="144" spans="1:8" ht="25.5">
      <c r="A144" s="216" t="s">
        <v>22262</v>
      </c>
      <c r="B144" s="216" t="s">
        <v>17468</v>
      </c>
      <c r="C144" s="216" t="s">
        <v>361</v>
      </c>
      <c r="D144" s="216" t="s">
        <v>369</v>
      </c>
      <c r="E144" s="268">
        <v>12</v>
      </c>
      <c r="F144" s="216" t="s">
        <v>17469</v>
      </c>
      <c r="G144" s="216" t="s">
        <v>17470</v>
      </c>
      <c r="H144" s="216" t="s">
        <v>17335</v>
      </c>
    </row>
    <row r="145" spans="1:8" ht="25.5">
      <c r="A145" s="216" t="s">
        <v>22263</v>
      </c>
      <c r="B145" s="216" t="s">
        <v>17471</v>
      </c>
      <c r="C145" s="216" t="s">
        <v>361</v>
      </c>
      <c r="D145" s="216" t="s">
        <v>369</v>
      </c>
      <c r="E145" s="268">
        <v>1.5</v>
      </c>
      <c r="F145" s="216" t="s">
        <v>17472</v>
      </c>
      <c r="G145" s="216" t="s">
        <v>17464</v>
      </c>
      <c r="H145" s="216" t="s">
        <v>17296</v>
      </c>
    </row>
    <row r="146" spans="1:8" ht="25.5">
      <c r="A146" s="216" t="s">
        <v>22264</v>
      </c>
      <c r="B146" s="216" t="s">
        <v>17473</v>
      </c>
      <c r="C146" s="216" t="s">
        <v>361</v>
      </c>
      <c r="D146" s="216" t="s">
        <v>369</v>
      </c>
      <c r="E146" s="268">
        <v>3.5</v>
      </c>
      <c r="F146" s="216" t="s">
        <v>17472</v>
      </c>
      <c r="G146" s="216" t="s">
        <v>17464</v>
      </c>
      <c r="H146" s="216" t="s">
        <v>17296</v>
      </c>
    </row>
    <row r="147" spans="1:8" ht="25.5">
      <c r="A147" s="216" t="s">
        <v>22265</v>
      </c>
      <c r="B147" s="216" t="s">
        <v>17474</v>
      </c>
      <c r="C147" s="216" t="s">
        <v>361</v>
      </c>
      <c r="D147" s="216" t="s">
        <v>369</v>
      </c>
      <c r="E147" s="268">
        <v>7</v>
      </c>
      <c r="F147" s="216" t="s">
        <v>17401</v>
      </c>
      <c r="G147" s="216" t="s">
        <v>17402</v>
      </c>
      <c r="H147" s="216" t="s">
        <v>17335</v>
      </c>
    </row>
    <row r="148" spans="1:8" ht="25.5">
      <c r="A148" s="216" t="s">
        <v>22266</v>
      </c>
      <c r="B148" s="216" t="s">
        <v>17475</v>
      </c>
      <c r="C148" s="216" t="s">
        <v>361</v>
      </c>
      <c r="D148" s="216" t="s">
        <v>369</v>
      </c>
      <c r="E148" s="268">
        <v>5.2</v>
      </c>
      <c r="F148" s="216" t="s">
        <v>17476</v>
      </c>
      <c r="G148" s="216" t="s">
        <v>17477</v>
      </c>
      <c r="H148" s="216" t="s">
        <v>17335</v>
      </c>
    </row>
    <row r="149" spans="1:8" ht="25.5">
      <c r="A149" s="216" t="s">
        <v>22267</v>
      </c>
      <c r="B149" s="216" t="s">
        <v>17478</v>
      </c>
      <c r="C149" s="216" t="s">
        <v>361</v>
      </c>
      <c r="D149" s="216" t="s">
        <v>369</v>
      </c>
      <c r="E149" s="268">
        <v>15</v>
      </c>
      <c r="F149" s="216" t="s">
        <v>17479</v>
      </c>
      <c r="G149" s="216" t="s">
        <v>17402</v>
      </c>
      <c r="H149" s="216" t="s">
        <v>17335</v>
      </c>
    </row>
    <row r="150" spans="1:8" ht="25.5">
      <c r="A150" s="216" t="s">
        <v>22268</v>
      </c>
      <c r="B150" s="216" t="s">
        <v>17480</v>
      </c>
      <c r="C150" s="216" t="s">
        <v>361</v>
      </c>
      <c r="D150" s="216" t="s">
        <v>369</v>
      </c>
      <c r="E150" s="268">
        <v>20.8</v>
      </c>
      <c r="F150" s="216" t="s">
        <v>17481</v>
      </c>
      <c r="G150" s="216" t="s">
        <v>17447</v>
      </c>
      <c r="H150" s="216" t="s">
        <v>17335</v>
      </c>
    </row>
    <row r="151" spans="1:8" ht="25.5">
      <c r="A151" s="216" t="s">
        <v>22269</v>
      </c>
      <c r="B151" s="216" t="s">
        <v>17482</v>
      </c>
      <c r="C151" s="216" t="s">
        <v>361</v>
      </c>
      <c r="D151" s="216" t="s">
        <v>369</v>
      </c>
      <c r="E151" s="268">
        <v>50</v>
      </c>
      <c r="F151" s="216" t="s">
        <v>17483</v>
      </c>
      <c r="G151" s="216" t="s">
        <v>17484</v>
      </c>
      <c r="H151" s="216" t="s">
        <v>17335</v>
      </c>
    </row>
    <row r="152" spans="1:8" ht="25.5">
      <c r="A152" s="216" t="s">
        <v>22270</v>
      </c>
      <c r="B152" s="216" t="s">
        <v>17485</v>
      </c>
      <c r="C152" s="216" t="s">
        <v>361</v>
      </c>
      <c r="D152" s="216" t="s">
        <v>369</v>
      </c>
      <c r="E152" s="268">
        <v>24.9</v>
      </c>
      <c r="F152" s="216" t="s">
        <v>17486</v>
      </c>
      <c r="G152" s="216" t="s">
        <v>17487</v>
      </c>
      <c r="H152" s="216" t="s">
        <v>17488</v>
      </c>
    </row>
    <row r="153" spans="1:8" ht="25.5">
      <c r="A153" s="216" t="s">
        <v>22271</v>
      </c>
      <c r="B153" s="216" t="s">
        <v>17489</v>
      </c>
      <c r="C153" s="216" t="s">
        <v>361</v>
      </c>
      <c r="D153" s="216" t="s">
        <v>369</v>
      </c>
      <c r="E153" s="268">
        <v>1</v>
      </c>
      <c r="F153" s="216" t="s">
        <v>17472</v>
      </c>
      <c r="G153" s="216" t="s">
        <v>17464</v>
      </c>
      <c r="H153" s="216" t="s">
        <v>17296</v>
      </c>
    </row>
    <row r="154" spans="1:8" ht="25.5">
      <c r="A154" s="216" t="s">
        <v>22272</v>
      </c>
      <c r="B154" s="216" t="s">
        <v>17490</v>
      </c>
      <c r="C154" s="216" t="s">
        <v>361</v>
      </c>
      <c r="D154" s="216" t="s">
        <v>369</v>
      </c>
      <c r="E154" s="268">
        <v>2.1</v>
      </c>
      <c r="F154" s="216" t="s">
        <v>17491</v>
      </c>
      <c r="G154" s="216" t="s">
        <v>17492</v>
      </c>
      <c r="H154" s="216" t="s">
        <v>17284</v>
      </c>
    </row>
    <row r="155" spans="1:8" ht="25.5">
      <c r="A155" s="216" t="s">
        <v>22273</v>
      </c>
      <c r="B155" s="216" t="s">
        <v>17493</v>
      </c>
      <c r="C155" s="216" t="s">
        <v>361</v>
      </c>
      <c r="D155" s="216" t="s">
        <v>369</v>
      </c>
      <c r="E155" s="268">
        <v>3</v>
      </c>
      <c r="F155" s="216" t="s">
        <v>17494</v>
      </c>
      <c r="G155" s="216" t="s">
        <v>17495</v>
      </c>
      <c r="H155" s="216" t="s">
        <v>17335</v>
      </c>
    </row>
    <row r="156" spans="1:8" ht="25.5">
      <c r="A156" s="216" t="s">
        <v>22274</v>
      </c>
      <c r="B156" s="216" t="s">
        <v>17496</v>
      </c>
      <c r="C156" s="216" t="s">
        <v>361</v>
      </c>
      <c r="D156" s="216" t="s">
        <v>369</v>
      </c>
      <c r="E156" s="268">
        <v>4.5999999999999996</v>
      </c>
      <c r="F156" s="216" t="s">
        <v>17497</v>
      </c>
      <c r="G156" s="216" t="s">
        <v>17409</v>
      </c>
      <c r="H156" s="216" t="s">
        <v>17250</v>
      </c>
    </row>
    <row r="157" spans="1:8" ht="25.5">
      <c r="A157" s="216" t="s">
        <v>22275</v>
      </c>
      <c r="B157" s="216" t="s">
        <v>17498</v>
      </c>
      <c r="C157" s="216" t="s">
        <v>361</v>
      </c>
      <c r="D157" s="216" t="s">
        <v>369</v>
      </c>
      <c r="E157" s="268">
        <v>1.4</v>
      </c>
      <c r="F157" s="216" t="s">
        <v>17499</v>
      </c>
      <c r="G157" s="216" t="s">
        <v>17500</v>
      </c>
      <c r="H157" s="216" t="s">
        <v>17501</v>
      </c>
    </row>
    <row r="158" spans="1:8" ht="25.5">
      <c r="A158" s="216" t="s">
        <v>22276</v>
      </c>
      <c r="B158" s="216" t="s">
        <v>17502</v>
      </c>
      <c r="C158" s="216" t="s">
        <v>361</v>
      </c>
      <c r="D158" s="216" t="s">
        <v>369</v>
      </c>
      <c r="E158" s="268">
        <v>29</v>
      </c>
      <c r="F158" s="216" t="s">
        <v>17503</v>
      </c>
      <c r="G158" s="216" t="s">
        <v>17504</v>
      </c>
      <c r="H158" s="216" t="s">
        <v>17335</v>
      </c>
    </row>
    <row r="159" spans="1:8" ht="25.5">
      <c r="A159" s="216" t="s">
        <v>22277</v>
      </c>
      <c r="B159" s="216" t="s">
        <v>16021</v>
      </c>
      <c r="C159" s="216" t="s">
        <v>361</v>
      </c>
      <c r="D159" s="216" t="s">
        <v>369</v>
      </c>
      <c r="E159" s="268">
        <v>94</v>
      </c>
      <c r="F159" s="216" t="s">
        <v>17505</v>
      </c>
      <c r="G159" s="216" t="s">
        <v>17506</v>
      </c>
      <c r="H159" s="216" t="s">
        <v>17335</v>
      </c>
    </row>
    <row r="160" spans="1:8" ht="25.5">
      <c r="A160" s="216" t="s">
        <v>22278</v>
      </c>
      <c r="B160" s="216" t="s">
        <v>17507</v>
      </c>
      <c r="C160" s="216" t="s">
        <v>361</v>
      </c>
      <c r="D160" s="216" t="s">
        <v>369</v>
      </c>
      <c r="E160" s="268">
        <v>12.8</v>
      </c>
      <c r="F160" s="216" t="s">
        <v>17508</v>
      </c>
      <c r="G160" s="216" t="s">
        <v>17509</v>
      </c>
      <c r="H160" s="216" t="s">
        <v>17335</v>
      </c>
    </row>
    <row r="161" spans="1:8" ht="25.5">
      <c r="A161" s="216" t="s">
        <v>22279</v>
      </c>
      <c r="B161" s="216" t="s">
        <v>17510</v>
      </c>
      <c r="C161" s="216" t="s">
        <v>361</v>
      </c>
      <c r="D161" s="216" t="s">
        <v>369</v>
      </c>
      <c r="E161" s="268">
        <v>36</v>
      </c>
      <c r="F161" s="216" t="s">
        <v>17511</v>
      </c>
      <c r="G161" s="216" t="s">
        <v>17512</v>
      </c>
      <c r="H161" s="216" t="s">
        <v>17335</v>
      </c>
    </row>
    <row r="162" spans="1:8" ht="25.5">
      <c r="A162" s="216" t="s">
        <v>22280</v>
      </c>
      <c r="B162" s="216" t="s">
        <v>17513</v>
      </c>
      <c r="C162" s="216" t="s">
        <v>361</v>
      </c>
      <c r="D162" s="216" t="s">
        <v>369</v>
      </c>
      <c r="E162" s="268">
        <v>12.5</v>
      </c>
      <c r="F162" s="216" t="s">
        <v>17508</v>
      </c>
      <c r="G162" s="216" t="s">
        <v>17509</v>
      </c>
      <c r="H162" s="216" t="s">
        <v>17335</v>
      </c>
    </row>
    <row r="163" spans="1:8" ht="25.5">
      <c r="A163" s="216" t="s">
        <v>22281</v>
      </c>
      <c r="B163" s="216" t="s">
        <v>17514</v>
      </c>
      <c r="C163" s="216" t="s">
        <v>361</v>
      </c>
      <c r="D163" s="216" t="s">
        <v>369</v>
      </c>
      <c r="E163" s="268">
        <v>11</v>
      </c>
      <c r="F163" s="216" t="s">
        <v>17515</v>
      </c>
      <c r="G163" s="216" t="s">
        <v>17516</v>
      </c>
      <c r="H163" s="216" t="s">
        <v>17517</v>
      </c>
    </row>
    <row r="164" spans="1:8" ht="38.25">
      <c r="A164" s="216" t="s">
        <v>22282</v>
      </c>
      <c r="B164" s="216" t="s">
        <v>17518</v>
      </c>
      <c r="C164" s="216" t="s">
        <v>361</v>
      </c>
      <c r="D164" s="216" t="s">
        <v>369</v>
      </c>
      <c r="E164" s="268">
        <v>1.9</v>
      </c>
      <c r="F164" s="216" t="s">
        <v>17519</v>
      </c>
      <c r="G164" s="216" t="s">
        <v>17520</v>
      </c>
      <c r="H164" s="216" t="s">
        <v>17517</v>
      </c>
    </row>
    <row r="165" spans="1:8" ht="25.5">
      <c r="A165" s="216" t="s">
        <v>22283</v>
      </c>
      <c r="B165" s="216" t="s">
        <v>17521</v>
      </c>
      <c r="C165" s="216" t="s">
        <v>361</v>
      </c>
      <c r="D165" s="216" t="s">
        <v>369</v>
      </c>
      <c r="E165" s="268">
        <v>39.299999999999997</v>
      </c>
      <c r="F165" s="216" t="s">
        <v>17522</v>
      </c>
      <c r="G165" s="216" t="s">
        <v>17523</v>
      </c>
      <c r="H165" s="216" t="s">
        <v>17284</v>
      </c>
    </row>
    <row r="166" spans="1:8" ht="25.5">
      <c r="A166" s="216" t="s">
        <v>22284</v>
      </c>
      <c r="B166" s="216" t="s">
        <v>17524</v>
      </c>
      <c r="C166" s="216" t="s">
        <v>361</v>
      </c>
      <c r="D166" s="216" t="s">
        <v>369</v>
      </c>
      <c r="E166" s="268">
        <v>0.8</v>
      </c>
      <c r="F166" s="216" t="s">
        <v>17525</v>
      </c>
      <c r="G166" s="216" t="s">
        <v>17520</v>
      </c>
      <c r="H166" s="216" t="s">
        <v>17526</v>
      </c>
    </row>
    <row r="167" spans="1:8" ht="25.5">
      <c r="A167" s="216" t="s">
        <v>22285</v>
      </c>
      <c r="B167" s="216" t="s">
        <v>17527</v>
      </c>
      <c r="C167" s="216" t="s">
        <v>361</v>
      </c>
      <c r="D167" s="216" t="s">
        <v>369</v>
      </c>
      <c r="E167" s="268">
        <v>1.1000000000000001</v>
      </c>
      <c r="F167" s="216" t="s">
        <v>17528</v>
      </c>
      <c r="G167" s="216" t="s">
        <v>17529</v>
      </c>
      <c r="H167" s="216" t="s">
        <v>17526</v>
      </c>
    </row>
    <row r="168" spans="1:8" ht="25.5">
      <c r="A168" s="216" t="s">
        <v>22286</v>
      </c>
      <c r="B168" s="216" t="s">
        <v>17530</v>
      </c>
      <c r="C168" s="216" t="s">
        <v>361</v>
      </c>
      <c r="D168" s="216" t="s">
        <v>369</v>
      </c>
      <c r="E168" s="268">
        <v>10.4</v>
      </c>
      <c r="F168" s="216" t="s">
        <v>17531</v>
      </c>
      <c r="G168" s="216" t="s">
        <v>17532</v>
      </c>
      <c r="H168" s="216" t="s">
        <v>17284</v>
      </c>
    </row>
    <row r="169" spans="1:8" ht="25.5">
      <c r="A169" s="216" t="s">
        <v>22287</v>
      </c>
      <c r="B169" s="216" t="s">
        <v>17533</v>
      </c>
      <c r="C169" s="216" t="s">
        <v>361</v>
      </c>
      <c r="D169" s="216" t="s">
        <v>369</v>
      </c>
      <c r="E169" s="268">
        <v>3.7</v>
      </c>
      <c r="F169" s="216" t="s">
        <v>17534</v>
      </c>
      <c r="G169" s="216"/>
      <c r="H169" s="216" t="s">
        <v>17296</v>
      </c>
    </row>
    <row r="170" spans="1:8" ht="25.5">
      <c r="A170" s="216" t="s">
        <v>22288</v>
      </c>
      <c r="B170" s="216" t="s">
        <v>17535</v>
      </c>
      <c r="C170" s="216" t="s">
        <v>361</v>
      </c>
      <c r="D170" s="216" t="s">
        <v>369</v>
      </c>
      <c r="E170" s="268">
        <v>0.1</v>
      </c>
      <c r="F170" s="216" t="s">
        <v>17536</v>
      </c>
      <c r="G170" s="216" t="s">
        <v>17287</v>
      </c>
      <c r="H170" s="216" t="s">
        <v>17261</v>
      </c>
    </row>
    <row r="171" spans="1:8" ht="25.5">
      <c r="A171" s="216" t="s">
        <v>22289</v>
      </c>
      <c r="B171" s="216" t="s">
        <v>17537</v>
      </c>
      <c r="C171" s="216" t="s">
        <v>361</v>
      </c>
      <c r="D171" s="216" t="s">
        <v>369</v>
      </c>
      <c r="E171" s="268">
        <v>3.2</v>
      </c>
      <c r="F171" s="216" t="s">
        <v>17538</v>
      </c>
      <c r="G171" s="216" t="s">
        <v>17539</v>
      </c>
      <c r="H171" s="216" t="s">
        <v>17540</v>
      </c>
    </row>
    <row r="172" spans="1:8" ht="25.5">
      <c r="A172" s="216" t="s">
        <v>22290</v>
      </c>
      <c r="B172" s="216" t="s">
        <v>17541</v>
      </c>
      <c r="C172" s="216" t="s">
        <v>361</v>
      </c>
      <c r="D172" s="216" t="s">
        <v>369</v>
      </c>
      <c r="E172" s="268">
        <v>22.6</v>
      </c>
      <c r="F172" s="216" t="s">
        <v>17542</v>
      </c>
      <c r="G172" s="216" t="s">
        <v>17543</v>
      </c>
      <c r="H172" s="216" t="s">
        <v>17540</v>
      </c>
    </row>
    <row r="173" spans="1:8" ht="25.5">
      <c r="A173" s="216" t="s">
        <v>22291</v>
      </c>
      <c r="B173" s="216" t="s">
        <v>17544</v>
      </c>
      <c r="C173" s="216" t="s">
        <v>361</v>
      </c>
      <c r="D173" s="216" t="s">
        <v>369</v>
      </c>
      <c r="E173" s="268">
        <v>24.3</v>
      </c>
      <c r="F173" s="216" t="s">
        <v>17545</v>
      </c>
      <c r="G173" s="216" t="s">
        <v>17546</v>
      </c>
      <c r="H173" s="216" t="s">
        <v>17540</v>
      </c>
    </row>
    <row r="174" spans="1:8" ht="25.5">
      <c r="A174" s="216" t="s">
        <v>22292</v>
      </c>
      <c r="B174" s="216" t="s">
        <v>17547</v>
      </c>
      <c r="C174" s="216" t="s">
        <v>361</v>
      </c>
      <c r="D174" s="216" t="s">
        <v>369</v>
      </c>
      <c r="E174" s="268">
        <v>8.1999999999999993</v>
      </c>
      <c r="F174" s="216" t="s">
        <v>17548</v>
      </c>
      <c r="G174" s="216" t="s">
        <v>17549</v>
      </c>
      <c r="H174" s="216" t="s">
        <v>17540</v>
      </c>
    </row>
    <row r="175" spans="1:8" ht="25.5">
      <c r="A175" s="216" t="s">
        <v>22293</v>
      </c>
      <c r="B175" s="216" t="s">
        <v>17550</v>
      </c>
      <c r="C175" s="216" t="s">
        <v>361</v>
      </c>
      <c r="D175" s="216" t="s">
        <v>369</v>
      </c>
      <c r="E175" s="268">
        <v>12.8</v>
      </c>
      <c r="F175" s="216" t="s">
        <v>17551</v>
      </c>
      <c r="G175" s="216" t="s">
        <v>17552</v>
      </c>
      <c r="H175" s="216" t="s">
        <v>17540</v>
      </c>
    </row>
    <row r="176" spans="1:8" ht="25.5">
      <c r="A176" s="216" t="s">
        <v>22294</v>
      </c>
      <c r="B176" s="216" t="s">
        <v>17553</v>
      </c>
      <c r="C176" s="216" t="s">
        <v>361</v>
      </c>
      <c r="D176" s="216" t="s">
        <v>369</v>
      </c>
      <c r="E176" s="268">
        <v>7</v>
      </c>
      <c r="F176" s="216" t="s">
        <v>17554</v>
      </c>
      <c r="G176" s="216" t="s">
        <v>17555</v>
      </c>
      <c r="H176" s="216" t="s">
        <v>17335</v>
      </c>
    </row>
    <row r="177" spans="1:8" ht="25.5">
      <c r="A177" s="216" t="s">
        <v>22295</v>
      </c>
      <c r="B177" s="216" t="s">
        <v>17556</v>
      </c>
      <c r="C177" s="216" t="s">
        <v>361</v>
      </c>
      <c r="D177" s="216" t="s">
        <v>369</v>
      </c>
      <c r="E177" s="268">
        <v>1.5</v>
      </c>
      <c r="F177" s="216" t="s">
        <v>17557</v>
      </c>
      <c r="G177" s="216" t="s">
        <v>17558</v>
      </c>
      <c r="H177" s="216" t="s">
        <v>17261</v>
      </c>
    </row>
    <row r="178" spans="1:8" ht="25.5">
      <c r="A178" s="216" t="s">
        <v>22296</v>
      </c>
      <c r="B178" s="216" t="s">
        <v>17559</v>
      </c>
      <c r="C178" s="216" t="s">
        <v>361</v>
      </c>
      <c r="D178" s="216" t="s">
        <v>369</v>
      </c>
      <c r="E178" s="268">
        <v>1</v>
      </c>
      <c r="F178" s="216" t="s">
        <v>17560</v>
      </c>
      <c r="G178" s="216" t="s">
        <v>17561</v>
      </c>
      <c r="H178" s="216" t="s">
        <v>17335</v>
      </c>
    </row>
    <row r="179" spans="1:8" ht="25.5">
      <c r="A179" s="216" t="s">
        <v>22297</v>
      </c>
      <c r="B179" s="216" t="s">
        <v>17562</v>
      </c>
      <c r="C179" s="216" t="s">
        <v>361</v>
      </c>
      <c r="D179" s="216" t="s">
        <v>369</v>
      </c>
      <c r="E179" s="268">
        <v>11</v>
      </c>
      <c r="F179" s="216" t="s">
        <v>17563</v>
      </c>
      <c r="G179" s="216" t="s">
        <v>17561</v>
      </c>
      <c r="H179" s="216" t="s">
        <v>17564</v>
      </c>
    </row>
    <row r="180" spans="1:8" ht="25.5">
      <c r="A180" s="216" t="s">
        <v>22298</v>
      </c>
      <c r="B180" s="216" t="s">
        <v>9689</v>
      </c>
      <c r="C180" s="216" t="s">
        <v>361</v>
      </c>
      <c r="D180" s="216" t="s">
        <v>369</v>
      </c>
      <c r="E180" s="268">
        <v>26</v>
      </c>
      <c r="F180" s="216" t="s">
        <v>17565</v>
      </c>
      <c r="G180" s="216" t="s">
        <v>17566</v>
      </c>
      <c r="H180" s="216" t="s">
        <v>17335</v>
      </c>
    </row>
    <row r="181" spans="1:8" ht="38.25">
      <c r="A181" s="216" t="s">
        <v>22299</v>
      </c>
      <c r="B181" s="216" t="s">
        <v>17567</v>
      </c>
      <c r="C181" s="216" t="s">
        <v>361</v>
      </c>
      <c r="D181" s="216" t="s">
        <v>369</v>
      </c>
      <c r="E181" s="268">
        <v>1.1000000000000001</v>
      </c>
      <c r="F181" s="216" t="s">
        <v>17568</v>
      </c>
      <c r="G181" s="216" t="s">
        <v>17569</v>
      </c>
      <c r="H181" s="216" t="s">
        <v>17335</v>
      </c>
    </row>
    <row r="182" spans="1:8" ht="25.5">
      <c r="A182" s="216" t="s">
        <v>22300</v>
      </c>
      <c r="B182" s="216" t="s">
        <v>17570</v>
      </c>
      <c r="C182" s="216" t="s">
        <v>361</v>
      </c>
      <c r="D182" s="216" t="s">
        <v>369</v>
      </c>
      <c r="E182" s="268">
        <v>1</v>
      </c>
      <c r="F182" s="216" t="s">
        <v>17571</v>
      </c>
      <c r="G182" s="216" t="s">
        <v>17572</v>
      </c>
      <c r="H182" s="216" t="s">
        <v>17335</v>
      </c>
    </row>
    <row r="183" spans="1:8" ht="25.5">
      <c r="A183" s="216" t="s">
        <v>22301</v>
      </c>
      <c r="B183" s="216" t="s">
        <v>17573</v>
      </c>
      <c r="C183" s="216" t="s">
        <v>361</v>
      </c>
      <c r="D183" s="216" t="s">
        <v>369</v>
      </c>
      <c r="E183" s="268">
        <v>3.9</v>
      </c>
      <c r="F183" s="216" t="s">
        <v>17574</v>
      </c>
      <c r="G183" s="216" t="s">
        <v>17575</v>
      </c>
      <c r="H183" s="216" t="s">
        <v>17335</v>
      </c>
    </row>
    <row r="184" spans="1:8" ht="25.5">
      <c r="A184" s="216" t="s">
        <v>22302</v>
      </c>
      <c r="B184" s="216" t="s">
        <v>17576</v>
      </c>
      <c r="C184" s="216" t="s">
        <v>361</v>
      </c>
      <c r="D184" s="216" t="s">
        <v>369</v>
      </c>
      <c r="E184" s="268">
        <v>4.7</v>
      </c>
      <c r="F184" s="216" t="s">
        <v>17577</v>
      </c>
      <c r="G184" s="216" t="s">
        <v>17578</v>
      </c>
      <c r="H184" s="216" t="s">
        <v>17335</v>
      </c>
    </row>
    <row r="185" spans="1:8" ht="25.5">
      <c r="A185" s="216" t="s">
        <v>22303</v>
      </c>
      <c r="B185" s="216" t="s">
        <v>17579</v>
      </c>
      <c r="C185" s="216" t="s">
        <v>361</v>
      </c>
      <c r="D185" s="216" t="s">
        <v>369</v>
      </c>
      <c r="E185" s="268">
        <v>4.3</v>
      </c>
      <c r="F185" s="216" t="s">
        <v>17580</v>
      </c>
      <c r="G185" s="216" t="s">
        <v>17581</v>
      </c>
      <c r="H185" s="216" t="s">
        <v>17335</v>
      </c>
    </row>
    <row r="186" spans="1:8" ht="25.5">
      <c r="A186" s="216" t="s">
        <v>22304</v>
      </c>
      <c r="B186" s="216" t="s">
        <v>17582</v>
      </c>
      <c r="C186" s="216" t="s">
        <v>361</v>
      </c>
      <c r="D186" s="216" t="s">
        <v>369</v>
      </c>
      <c r="E186" s="268">
        <v>6.9</v>
      </c>
      <c r="F186" s="216" t="s">
        <v>17583</v>
      </c>
      <c r="G186" s="216" t="s">
        <v>17159</v>
      </c>
      <c r="H186" s="216" t="s">
        <v>17335</v>
      </c>
    </row>
    <row r="187" spans="1:8" ht="25.5">
      <c r="A187" s="216" t="s">
        <v>22305</v>
      </c>
      <c r="B187" s="216" t="s">
        <v>17584</v>
      </c>
      <c r="C187" s="216" t="s">
        <v>361</v>
      </c>
      <c r="D187" s="216" t="s">
        <v>369</v>
      </c>
      <c r="E187" s="268">
        <v>27.3</v>
      </c>
      <c r="F187" s="216" t="s">
        <v>17585</v>
      </c>
      <c r="G187" s="216" t="s">
        <v>17586</v>
      </c>
      <c r="H187" s="216" t="s">
        <v>17335</v>
      </c>
    </row>
    <row r="188" spans="1:8" ht="25.5">
      <c r="A188" s="216" t="s">
        <v>22306</v>
      </c>
      <c r="B188" s="216" t="s">
        <v>10772</v>
      </c>
      <c r="C188" s="216" t="s">
        <v>361</v>
      </c>
      <c r="D188" s="216" t="s">
        <v>369</v>
      </c>
      <c r="E188" s="268">
        <v>3</v>
      </c>
      <c r="F188" s="216" t="s">
        <v>17587</v>
      </c>
      <c r="G188" s="216" t="s">
        <v>14901</v>
      </c>
      <c r="H188" s="216" t="s">
        <v>17335</v>
      </c>
    </row>
    <row r="189" spans="1:8" ht="25.5">
      <c r="A189" s="216" t="s">
        <v>22307</v>
      </c>
      <c r="B189" s="216" t="s">
        <v>17588</v>
      </c>
      <c r="C189" s="216" t="s">
        <v>361</v>
      </c>
      <c r="D189" s="216" t="s">
        <v>369</v>
      </c>
      <c r="E189" s="268">
        <v>52.1</v>
      </c>
      <c r="F189" s="216" t="s">
        <v>17589</v>
      </c>
      <c r="G189" s="216" t="s">
        <v>17561</v>
      </c>
      <c r="H189" s="216" t="s">
        <v>17590</v>
      </c>
    </row>
    <row r="190" spans="1:8" ht="25.5">
      <c r="A190" s="216" t="s">
        <v>22308</v>
      </c>
      <c r="B190" s="216" t="s">
        <v>17591</v>
      </c>
      <c r="C190" s="216" t="s">
        <v>361</v>
      </c>
      <c r="D190" s="216" t="s">
        <v>369</v>
      </c>
      <c r="E190" s="268">
        <v>8.6999999999999993</v>
      </c>
      <c r="F190" s="216" t="s">
        <v>17592</v>
      </c>
      <c r="G190" s="216" t="s">
        <v>17593</v>
      </c>
      <c r="H190" s="216" t="s">
        <v>17594</v>
      </c>
    </row>
    <row r="191" spans="1:8" ht="25.5">
      <c r="A191" s="216" t="s">
        <v>22309</v>
      </c>
      <c r="B191" s="216" t="s">
        <v>17595</v>
      </c>
      <c r="C191" s="216" t="s">
        <v>361</v>
      </c>
      <c r="D191" s="216" t="s">
        <v>369</v>
      </c>
      <c r="E191" s="268">
        <v>5.5</v>
      </c>
      <c r="F191" s="216" t="s">
        <v>17596</v>
      </c>
      <c r="G191" s="216" t="s">
        <v>17597</v>
      </c>
      <c r="H191" s="216" t="s">
        <v>17594</v>
      </c>
    </row>
    <row r="192" spans="1:8" ht="25.5">
      <c r="A192" s="216" t="s">
        <v>22310</v>
      </c>
      <c r="B192" s="216" t="s">
        <v>17598</v>
      </c>
      <c r="C192" s="216" t="s">
        <v>361</v>
      </c>
      <c r="D192" s="216" t="s">
        <v>369</v>
      </c>
      <c r="E192" s="268">
        <v>5</v>
      </c>
      <c r="F192" s="216" t="s">
        <v>17599</v>
      </c>
      <c r="G192" s="216" t="s">
        <v>17295</v>
      </c>
      <c r="H192" s="216" t="s">
        <v>17600</v>
      </c>
    </row>
    <row r="193" spans="1:8" ht="25.5">
      <c r="A193" s="216" t="s">
        <v>22311</v>
      </c>
      <c r="B193" s="216" t="s">
        <v>17601</v>
      </c>
      <c r="C193" s="216" t="s">
        <v>361</v>
      </c>
      <c r="D193" s="216" t="s">
        <v>369</v>
      </c>
      <c r="E193" s="268">
        <v>21</v>
      </c>
      <c r="F193" s="216" t="s">
        <v>17602</v>
      </c>
      <c r="G193" s="216" t="s">
        <v>17603</v>
      </c>
      <c r="H193" s="216" t="s">
        <v>17335</v>
      </c>
    </row>
    <row r="194" spans="1:8" ht="25.5">
      <c r="A194" s="216" t="s">
        <v>22312</v>
      </c>
      <c r="B194" s="216" t="s">
        <v>17604</v>
      </c>
      <c r="C194" s="216" t="s">
        <v>361</v>
      </c>
      <c r="D194" s="216" t="s">
        <v>369</v>
      </c>
      <c r="E194" s="268">
        <v>10.4</v>
      </c>
      <c r="F194" s="216" t="s">
        <v>17298</v>
      </c>
      <c r="G194" s="216" t="s">
        <v>17299</v>
      </c>
      <c r="H194" s="216" t="s">
        <v>17600</v>
      </c>
    </row>
    <row r="195" spans="1:8" ht="25.5">
      <c r="A195" s="216" t="s">
        <v>22313</v>
      </c>
      <c r="B195" s="216" t="s">
        <v>17605</v>
      </c>
      <c r="C195" s="216" t="s">
        <v>361</v>
      </c>
      <c r="D195" s="216" t="s">
        <v>369</v>
      </c>
      <c r="E195" s="268">
        <v>45.3</v>
      </c>
      <c r="F195" s="216" t="s">
        <v>17606</v>
      </c>
      <c r="G195" s="216" t="s">
        <v>17607</v>
      </c>
      <c r="H195" s="216" t="s">
        <v>17335</v>
      </c>
    </row>
    <row r="196" spans="1:8" ht="25.5">
      <c r="A196" s="216" t="s">
        <v>22314</v>
      </c>
      <c r="B196" s="216" t="s">
        <v>17608</v>
      </c>
      <c r="C196" s="216" t="s">
        <v>361</v>
      </c>
      <c r="D196" s="216" t="s">
        <v>369</v>
      </c>
      <c r="E196" s="268">
        <v>8</v>
      </c>
      <c r="F196" s="216" t="s">
        <v>17609</v>
      </c>
      <c r="G196" s="216" t="s">
        <v>4114</v>
      </c>
      <c r="H196" s="216" t="s">
        <v>17600</v>
      </c>
    </row>
    <row r="197" spans="1:8" ht="25.5">
      <c r="A197" s="216" t="s">
        <v>22315</v>
      </c>
      <c r="B197" s="216" t="s">
        <v>17610</v>
      </c>
      <c r="C197" s="216" t="s">
        <v>361</v>
      </c>
      <c r="D197" s="216" t="s">
        <v>369</v>
      </c>
      <c r="E197" s="268">
        <v>2</v>
      </c>
      <c r="F197" s="216" t="s">
        <v>17298</v>
      </c>
      <c r="G197" s="216" t="s">
        <v>17299</v>
      </c>
      <c r="H197" s="216" t="s">
        <v>17219</v>
      </c>
    </row>
    <row r="198" spans="1:8" ht="25.5">
      <c r="A198" s="216" t="s">
        <v>22316</v>
      </c>
      <c r="B198" s="216" t="s">
        <v>17611</v>
      </c>
      <c r="C198" s="216" t="s">
        <v>361</v>
      </c>
      <c r="D198" s="216" t="s">
        <v>369</v>
      </c>
      <c r="E198" s="268">
        <v>167.2</v>
      </c>
      <c r="F198" s="216" t="s">
        <v>17612</v>
      </c>
      <c r="G198" s="216" t="s">
        <v>4114</v>
      </c>
      <c r="H198" s="216" t="s">
        <v>17302</v>
      </c>
    </row>
    <row r="199" spans="1:8" ht="25.5">
      <c r="A199" s="216" t="s">
        <v>22317</v>
      </c>
      <c r="B199" s="216" t="s">
        <v>17613</v>
      </c>
      <c r="C199" s="216" t="s">
        <v>361</v>
      </c>
      <c r="D199" s="216" t="s">
        <v>369</v>
      </c>
      <c r="E199" s="268">
        <v>18.2</v>
      </c>
      <c r="F199" s="216" t="s">
        <v>17298</v>
      </c>
      <c r="G199" s="216" t="s">
        <v>17299</v>
      </c>
      <c r="H199" s="216" t="s">
        <v>17600</v>
      </c>
    </row>
    <row r="200" spans="1:8" ht="25.5">
      <c r="A200" s="216" t="s">
        <v>22318</v>
      </c>
      <c r="B200" s="216" t="s">
        <v>17614</v>
      </c>
      <c r="C200" s="216" t="s">
        <v>361</v>
      </c>
      <c r="D200" s="216" t="s">
        <v>369</v>
      </c>
      <c r="E200" s="268">
        <v>13.7</v>
      </c>
      <c r="F200" s="216" t="s">
        <v>17615</v>
      </c>
      <c r="G200" s="216" t="s">
        <v>17616</v>
      </c>
      <c r="H200" s="216" t="s">
        <v>17600</v>
      </c>
    </row>
    <row r="201" spans="1:8" ht="25.5">
      <c r="A201" s="216" t="s">
        <v>22319</v>
      </c>
      <c r="B201" s="216" t="s">
        <v>17617</v>
      </c>
      <c r="C201" s="216" t="s">
        <v>361</v>
      </c>
      <c r="D201" s="216" t="s">
        <v>369</v>
      </c>
      <c r="E201" s="268">
        <v>8.6</v>
      </c>
      <c r="F201" s="216" t="s">
        <v>17618</v>
      </c>
      <c r="G201" s="216" t="s">
        <v>17619</v>
      </c>
      <c r="H201" s="216" t="s">
        <v>17600</v>
      </c>
    </row>
    <row r="202" spans="1:8" ht="25.5">
      <c r="A202" s="216" t="s">
        <v>22320</v>
      </c>
      <c r="B202" s="216" t="s">
        <v>17620</v>
      </c>
      <c r="C202" s="216" t="s">
        <v>361</v>
      </c>
      <c r="D202" s="216" t="s">
        <v>369</v>
      </c>
      <c r="E202" s="268">
        <v>26.1</v>
      </c>
      <c r="F202" s="216" t="s">
        <v>17621</v>
      </c>
      <c r="G202" s="216" t="s">
        <v>17622</v>
      </c>
      <c r="H202" s="216" t="s">
        <v>17600</v>
      </c>
    </row>
    <row r="203" spans="1:8" ht="25.5">
      <c r="A203" s="216" t="s">
        <v>22321</v>
      </c>
      <c r="B203" s="216" t="s">
        <v>17623</v>
      </c>
      <c r="C203" s="216" t="s">
        <v>361</v>
      </c>
      <c r="D203" s="216" t="s">
        <v>369</v>
      </c>
      <c r="E203" s="268">
        <v>40.4</v>
      </c>
      <c r="F203" s="216" t="s">
        <v>17624</v>
      </c>
      <c r="G203" s="216" t="s">
        <v>17625</v>
      </c>
      <c r="H203" s="216" t="s">
        <v>17600</v>
      </c>
    </row>
    <row r="204" spans="1:8" ht="25.5">
      <c r="A204" s="216" t="s">
        <v>22322</v>
      </c>
      <c r="B204" s="216" t="s">
        <v>17626</v>
      </c>
      <c r="C204" s="216" t="s">
        <v>361</v>
      </c>
      <c r="D204" s="216" t="s">
        <v>369</v>
      </c>
      <c r="E204" s="268">
        <v>371</v>
      </c>
      <c r="F204" s="216" t="s">
        <v>17627</v>
      </c>
      <c r="G204" s="216" t="s">
        <v>17628</v>
      </c>
      <c r="H204" s="216" t="s">
        <v>17335</v>
      </c>
    </row>
    <row r="205" spans="1:8" ht="25.5">
      <c r="A205" s="216" t="s">
        <v>22323</v>
      </c>
      <c r="B205" s="216" t="s">
        <v>17142</v>
      </c>
      <c r="C205" s="216" t="s">
        <v>361</v>
      </c>
      <c r="D205" s="216" t="s">
        <v>369</v>
      </c>
      <c r="E205" s="268">
        <v>318</v>
      </c>
      <c r="F205" s="216" t="s">
        <v>17629</v>
      </c>
      <c r="G205" s="216" t="s">
        <v>17630</v>
      </c>
      <c r="H205" s="216" t="s">
        <v>17335</v>
      </c>
    </row>
    <row r="206" spans="1:8" ht="25.5">
      <c r="A206" s="216" t="s">
        <v>22324</v>
      </c>
      <c r="B206" s="216" t="s">
        <v>17631</v>
      </c>
      <c r="C206" s="216" t="s">
        <v>361</v>
      </c>
      <c r="D206" s="216" t="s">
        <v>369</v>
      </c>
      <c r="E206" s="268">
        <v>169.9</v>
      </c>
      <c r="F206" s="216" t="s">
        <v>17632</v>
      </c>
      <c r="G206" s="216" t="s">
        <v>17633</v>
      </c>
      <c r="H206" s="216" t="s">
        <v>17501</v>
      </c>
    </row>
    <row r="207" spans="1:8" ht="25.5">
      <c r="A207" s="216" t="s">
        <v>22325</v>
      </c>
      <c r="B207" s="216" t="s">
        <v>17634</v>
      </c>
      <c r="C207" s="216" t="s">
        <v>361</v>
      </c>
      <c r="D207" s="216" t="s">
        <v>369</v>
      </c>
      <c r="E207" s="268">
        <v>28</v>
      </c>
      <c r="F207" s="216" t="s">
        <v>17635</v>
      </c>
      <c r="G207" s="216" t="s">
        <v>17636</v>
      </c>
      <c r="H207" s="216" t="s">
        <v>17335</v>
      </c>
    </row>
    <row r="208" spans="1:8" ht="76.5">
      <c r="A208" s="216" t="s">
        <v>22326</v>
      </c>
      <c r="B208" s="216" t="s">
        <v>17637</v>
      </c>
      <c r="C208" s="216" t="s">
        <v>361</v>
      </c>
      <c r="D208" s="216" t="s">
        <v>369</v>
      </c>
      <c r="E208" s="268">
        <v>857.5</v>
      </c>
      <c r="F208" s="216" t="s">
        <v>17638</v>
      </c>
      <c r="G208" s="216" t="s">
        <v>17639</v>
      </c>
      <c r="H208" s="216" t="s">
        <v>17335</v>
      </c>
    </row>
    <row r="209" spans="1:8" ht="25.5">
      <c r="A209" s="216" t="s">
        <v>22327</v>
      </c>
      <c r="B209" s="216" t="s">
        <v>17640</v>
      </c>
      <c r="C209" s="216" t="s">
        <v>361</v>
      </c>
      <c r="D209" s="216" t="s">
        <v>369</v>
      </c>
      <c r="E209" s="268">
        <v>25</v>
      </c>
      <c r="F209" s="216" t="s">
        <v>17641</v>
      </c>
      <c r="G209" s="216" t="s">
        <v>17642</v>
      </c>
      <c r="H209" s="216" t="s">
        <v>17643</v>
      </c>
    </row>
    <row r="210" spans="1:8" ht="25.5">
      <c r="A210" s="216" t="s">
        <v>22328</v>
      </c>
      <c r="B210" s="216" t="s">
        <v>17458</v>
      </c>
      <c r="C210" s="216" t="s">
        <v>361</v>
      </c>
      <c r="D210" s="216" t="s">
        <v>369</v>
      </c>
      <c r="E210" s="268">
        <v>0.28000000000000003</v>
      </c>
      <c r="F210" s="216" t="s">
        <v>17644</v>
      </c>
      <c r="G210" s="216" t="s">
        <v>17645</v>
      </c>
      <c r="H210" s="216" t="s">
        <v>17261</v>
      </c>
    </row>
    <row r="211" spans="1:8" ht="25.5">
      <c r="A211" s="216" t="s">
        <v>22329</v>
      </c>
      <c r="B211" s="216" t="s">
        <v>17646</v>
      </c>
      <c r="C211" s="216" t="s">
        <v>361</v>
      </c>
      <c r="D211" s="216" t="s">
        <v>369</v>
      </c>
      <c r="E211" s="268">
        <v>0.05</v>
      </c>
      <c r="F211" s="216" t="s">
        <v>17647</v>
      </c>
      <c r="G211" s="216" t="s">
        <v>17340</v>
      </c>
      <c r="H211" s="216" t="s">
        <v>17265</v>
      </c>
    </row>
    <row r="212" spans="1:8" ht="25.5">
      <c r="A212" s="216" t="s">
        <v>22330</v>
      </c>
      <c r="B212" s="216" t="s">
        <v>17648</v>
      </c>
      <c r="C212" s="216" t="s">
        <v>361</v>
      </c>
      <c r="D212" s="216" t="s">
        <v>369</v>
      </c>
      <c r="E212" s="268">
        <v>12</v>
      </c>
      <c r="F212" s="216" t="s">
        <v>17649</v>
      </c>
      <c r="G212" s="216" t="s">
        <v>17650</v>
      </c>
      <c r="H212" s="216" t="s">
        <v>17284</v>
      </c>
    </row>
    <row r="213" spans="1:8" ht="25.5">
      <c r="A213" s="216" t="s">
        <v>22331</v>
      </c>
      <c r="B213" s="216" t="s">
        <v>17651</v>
      </c>
      <c r="C213" s="216" t="s">
        <v>361</v>
      </c>
      <c r="D213" s="216" t="s">
        <v>369</v>
      </c>
      <c r="E213" s="268">
        <v>50.4</v>
      </c>
      <c r="F213" s="216" t="s">
        <v>17652</v>
      </c>
      <c r="G213" s="216" t="s">
        <v>17358</v>
      </c>
      <c r="H213" s="216" t="s">
        <v>17335</v>
      </c>
    </row>
    <row r="214" spans="1:8" ht="25.5">
      <c r="A214" s="216" t="s">
        <v>22332</v>
      </c>
      <c r="B214" s="216" t="s">
        <v>17653</v>
      </c>
      <c r="C214" s="216" t="s">
        <v>361</v>
      </c>
      <c r="D214" s="216" t="s">
        <v>369</v>
      </c>
      <c r="E214" s="268">
        <v>49.7</v>
      </c>
      <c r="F214" s="216" t="s">
        <v>17654</v>
      </c>
      <c r="G214" s="216" t="s">
        <v>17655</v>
      </c>
      <c r="H214" s="216" t="s">
        <v>17335</v>
      </c>
    </row>
    <row r="215" spans="1:8" ht="25.5">
      <c r="A215" s="216" t="s">
        <v>22333</v>
      </c>
      <c r="B215" s="216" t="s">
        <v>17656</v>
      </c>
      <c r="C215" s="216" t="s">
        <v>361</v>
      </c>
      <c r="D215" s="216" t="s">
        <v>369</v>
      </c>
      <c r="E215" s="268">
        <v>25.4</v>
      </c>
      <c r="F215" s="216" t="s">
        <v>17657</v>
      </c>
      <c r="G215" s="216" t="s">
        <v>17658</v>
      </c>
      <c r="H215" s="216" t="s">
        <v>17335</v>
      </c>
    </row>
    <row r="216" spans="1:8" ht="25.5">
      <c r="A216" s="216" t="s">
        <v>22334</v>
      </c>
      <c r="B216" s="216" t="s">
        <v>17659</v>
      </c>
      <c r="C216" s="216" t="s">
        <v>361</v>
      </c>
      <c r="D216" s="216" t="s">
        <v>369</v>
      </c>
      <c r="E216" s="268">
        <v>30.8</v>
      </c>
      <c r="F216" s="216" t="s">
        <v>17660</v>
      </c>
      <c r="G216" s="216" t="s">
        <v>17661</v>
      </c>
      <c r="H216" s="216" t="s">
        <v>17335</v>
      </c>
    </row>
    <row r="217" spans="1:8">
      <c r="A217" s="24" t="s">
        <v>17662</v>
      </c>
      <c r="B217" s="216" t="s">
        <v>17663</v>
      </c>
      <c r="C217" s="216" t="s">
        <v>361</v>
      </c>
      <c r="D217" s="216" t="s">
        <v>369</v>
      </c>
      <c r="E217" s="268">
        <v>39.299999999999997</v>
      </c>
      <c r="F217" s="216" t="s">
        <v>17664</v>
      </c>
      <c r="G217" s="216" t="s">
        <v>17665</v>
      </c>
      <c r="H217" s="216" t="s">
        <v>17335</v>
      </c>
    </row>
    <row r="218" spans="1:8" ht="25.5">
      <c r="A218" s="216" t="s">
        <v>22335</v>
      </c>
      <c r="B218" s="216" t="s">
        <v>17459</v>
      </c>
      <c r="C218" s="216" t="s">
        <v>361</v>
      </c>
      <c r="D218" s="216" t="s">
        <v>369</v>
      </c>
      <c r="E218" s="268">
        <v>11</v>
      </c>
      <c r="F218" s="216" t="s">
        <v>17666</v>
      </c>
      <c r="G218" s="216" t="s">
        <v>17667</v>
      </c>
      <c r="H218" s="216" t="s">
        <v>17335</v>
      </c>
    </row>
    <row r="219" spans="1:8">
      <c r="A219" s="24" t="s">
        <v>17668</v>
      </c>
      <c r="B219" s="216" t="s">
        <v>17669</v>
      </c>
      <c r="C219" s="216" t="s">
        <v>361</v>
      </c>
      <c r="D219" s="216" t="s">
        <v>369</v>
      </c>
      <c r="E219" s="268">
        <v>20.7</v>
      </c>
      <c r="F219" s="216" t="s">
        <v>17670</v>
      </c>
      <c r="G219" s="216" t="s">
        <v>17671</v>
      </c>
      <c r="H219" s="216" t="s">
        <v>17335</v>
      </c>
    </row>
    <row r="220" spans="1:8">
      <c r="A220" s="24" t="s">
        <v>17672</v>
      </c>
      <c r="B220" s="216" t="s">
        <v>17673</v>
      </c>
      <c r="C220" s="216" t="s">
        <v>361</v>
      </c>
      <c r="D220" s="216" t="s">
        <v>369</v>
      </c>
      <c r="E220" s="268">
        <v>47</v>
      </c>
      <c r="F220" s="216" t="s">
        <v>17674</v>
      </c>
      <c r="G220" s="216" t="s">
        <v>17675</v>
      </c>
      <c r="H220" s="216" t="s">
        <v>17335</v>
      </c>
    </row>
    <row r="221" spans="1:8" ht="25.5">
      <c r="A221" s="24">
        <v>115</v>
      </c>
      <c r="B221" s="216" t="s">
        <v>18440</v>
      </c>
      <c r="C221" s="216" t="s">
        <v>361</v>
      </c>
      <c r="D221" s="216" t="s">
        <v>369</v>
      </c>
      <c r="E221" s="268">
        <v>14.4</v>
      </c>
      <c r="F221" s="216" t="s">
        <v>18441</v>
      </c>
      <c r="G221" s="216" t="s">
        <v>501</v>
      </c>
      <c r="H221" s="216" t="s">
        <v>18442</v>
      </c>
    </row>
    <row r="222" spans="1:8">
      <c r="A222" s="656">
        <v>115</v>
      </c>
      <c r="B222" s="657" t="s">
        <v>370</v>
      </c>
      <c r="C222" s="656">
        <v>115</v>
      </c>
      <c r="D222" s="331"/>
      <c r="E222" s="658">
        <f>SUM(E107:E221)</f>
        <v>4856.03</v>
      </c>
      <c r="F222" s="656"/>
      <c r="G222" s="552"/>
      <c r="H222" s="552"/>
    </row>
    <row r="223" spans="1:8" ht="38.25">
      <c r="A223" s="216" t="s">
        <v>22224</v>
      </c>
      <c r="B223" s="216" t="s">
        <v>17676</v>
      </c>
      <c r="C223" s="216" t="s">
        <v>361</v>
      </c>
      <c r="D223" s="216" t="s">
        <v>726</v>
      </c>
      <c r="E223" s="268">
        <v>1.5</v>
      </c>
      <c r="F223" s="216" t="s">
        <v>17677</v>
      </c>
      <c r="G223" s="216" t="s">
        <v>17215</v>
      </c>
      <c r="H223" s="216" t="s">
        <v>17235</v>
      </c>
    </row>
    <row r="224" spans="1:8" ht="38.25">
      <c r="A224" s="216" t="s">
        <v>22226</v>
      </c>
      <c r="B224" s="216" t="s">
        <v>17678</v>
      </c>
      <c r="C224" s="216" t="s">
        <v>361</v>
      </c>
      <c r="D224" s="216" t="s">
        <v>726</v>
      </c>
      <c r="E224" s="268">
        <v>2</v>
      </c>
      <c r="F224" s="216" t="s">
        <v>17679</v>
      </c>
      <c r="G224" s="216" t="s">
        <v>17387</v>
      </c>
      <c r="H224" s="216" t="s">
        <v>17235</v>
      </c>
    </row>
    <row r="225" spans="1:8" ht="38.25">
      <c r="A225" s="216" t="s">
        <v>22227</v>
      </c>
      <c r="B225" s="216" t="s">
        <v>17680</v>
      </c>
      <c r="C225" s="216" t="s">
        <v>361</v>
      </c>
      <c r="D225" s="216" t="s">
        <v>726</v>
      </c>
      <c r="E225" s="268">
        <v>0.3</v>
      </c>
      <c r="F225" s="216" t="s">
        <v>17443</v>
      </c>
      <c r="G225" s="216" t="s">
        <v>17681</v>
      </c>
      <c r="H225" s="216" t="s">
        <v>17235</v>
      </c>
    </row>
    <row r="226" spans="1:8" ht="38.25">
      <c r="A226" s="216" t="s">
        <v>22228</v>
      </c>
      <c r="B226" s="216" t="s">
        <v>17682</v>
      </c>
      <c r="C226" s="216" t="s">
        <v>361</v>
      </c>
      <c r="D226" s="216" t="s">
        <v>726</v>
      </c>
      <c r="E226" s="268">
        <v>23.6</v>
      </c>
      <c r="F226" s="216" t="s">
        <v>17683</v>
      </c>
      <c r="G226" s="216" t="s">
        <v>17684</v>
      </c>
      <c r="H226" s="216" t="s">
        <v>17685</v>
      </c>
    </row>
    <row r="227" spans="1:8" ht="38.25">
      <c r="A227" s="216" t="s">
        <v>22229</v>
      </c>
      <c r="B227" s="216" t="s">
        <v>17686</v>
      </c>
      <c r="C227" s="216" t="s">
        <v>361</v>
      </c>
      <c r="D227" s="216" t="s">
        <v>726</v>
      </c>
      <c r="E227" s="268">
        <v>5</v>
      </c>
      <c r="F227" s="216" t="s">
        <v>17687</v>
      </c>
      <c r="G227" s="216" t="s">
        <v>17253</v>
      </c>
      <c r="H227" s="216" t="s">
        <v>17235</v>
      </c>
    </row>
    <row r="228" spans="1:8" ht="38.25">
      <c r="A228" s="216" t="s">
        <v>22230</v>
      </c>
      <c r="B228" s="216" t="s">
        <v>17688</v>
      </c>
      <c r="C228" s="216" t="s">
        <v>361</v>
      </c>
      <c r="D228" s="216" t="s">
        <v>726</v>
      </c>
      <c r="E228" s="268">
        <v>35</v>
      </c>
      <c r="F228" s="216" t="s">
        <v>17689</v>
      </c>
      <c r="G228" s="216" t="s">
        <v>17690</v>
      </c>
      <c r="H228" s="216" t="s">
        <v>17235</v>
      </c>
    </row>
    <row r="229" spans="1:8" ht="38.25">
      <c r="A229" s="216" t="s">
        <v>22231</v>
      </c>
      <c r="B229" s="216" t="s">
        <v>17691</v>
      </c>
      <c r="C229" s="216" t="s">
        <v>361</v>
      </c>
      <c r="D229" s="216" t="s">
        <v>726</v>
      </c>
      <c r="E229" s="268">
        <v>2.5</v>
      </c>
      <c r="F229" s="216" t="s">
        <v>17692</v>
      </c>
      <c r="G229" s="216" t="s">
        <v>17693</v>
      </c>
      <c r="H229" s="216" t="s">
        <v>17235</v>
      </c>
    </row>
    <row r="230" spans="1:8" ht="38.25">
      <c r="A230" s="216" t="s">
        <v>22232</v>
      </c>
      <c r="B230" s="216" t="s">
        <v>17694</v>
      </c>
      <c r="C230" s="216" t="s">
        <v>361</v>
      </c>
      <c r="D230" s="216" t="s">
        <v>726</v>
      </c>
      <c r="E230" s="268">
        <v>2</v>
      </c>
      <c r="F230" s="216" t="s">
        <v>17695</v>
      </c>
      <c r="G230" s="216" t="s">
        <v>17299</v>
      </c>
      <c r="H230" s="216" t="s">
        <v>17696</v>
      </c>
    </row>
    <row r="231" spans="1:8" ht="38.25">
      <c r="A231" s="216" t="s">
        <v>22233</v>
      </c>
      <c r="B231" s="216" t="s">
        <v>17697</v>
      </c>
      <c r="C231" s="216" t="s">
        <v>361</v>
      </c>
      <c r="D231" s="216" t="s">
        <v>726</v>
      </c>
      <c r="E231" s="268">
        <v>5</v>
      </c>
      <c r="F231" s="216" t="s">
        <v>17698</v>
      </c>
      <c r="G231" s="216" t="s">
        <v>17699</v>
      </c>
      <c r="H231" s="216" t="s">
        <v>17235</v>
      </c>
    </row>
    <row r="232" spans="1:8" ht="25.5">
      <c r="A232" s="216" t="s">
        <v>22234</v>
      </c>
      <c r="B232" s="216" t="s">
        <v>17700</v>
      </c>
      <c r="C232" s="216" t="s">
        <v>361</v>
      </c>
      <c r="D232" s="216" t="s">
        <v>726</v>
      </c>
      <c r="E232" s="268">
        <v>14</v>
      </c>
      <c r="F232" s="216" t="s">
        <v>17701</v>
      </c>
      <c r="G232" s="216" t="s">
        <v>17702</v>
      </c>
      <c r="H232" s="216" t="s">
        <v>17235</v>
      </c>
    </row>
    <row r="233" spans="1:8" ht="25.5">
      <c r="A233" s="216" t="s">
        <v>22235</v>
      </c>
      <c r="B233" s="216" t="s">
        <v>17703</v>
      </c>
      <c r="C233" s="216" t="s">
        <v>361</v>
      </c>
      <c r="D233" s="216" t="s">
        <v>726</v>
      </c>
      <c r="E233" s="268">
        <v>20</v>
      </c>
      <c r="F233" s="216" t="s">
        <v>17704</v>
      </c>
      <c r="G233" s="216" t="s">
        <v>17705</v>
      </c>
      <c r="H233" s="216" t="s">
        <v>17235</v>
      </c>
    </row>
    <row r="234" spans="1:8" ht="15" customHeight="1">
      <c r="A234" s="216" t="s">
        <v>22236</v>
      </c>
      <c r="B234" s="216" t="s">
        <v>16128</v>
      </c>
      <c r="C234" s="216" t="s">
        <v>361</v>
      </c>
      <c r="D234" s="216" t="s">
        <v>726</v>
      </c>
      <c r="E234" s="268">
        <v>1</v>
      </c>
      <c r="F234" s="216" t="s">
        <v>17706</v>
      </c>
      <c r="G234" s="216" t="s">
        <v>17707</v>
      </c>
      <c r="H234" s="216" t="s">
        <v>17235</v>
      </c>
    </row>
    <row r="235" spans="1:8">
      <c r="A235" s="656" t="s">
        <v>2428</v>
      </c>
      <c r="B235" s="657" t="s">
        <v>2592</v>
      </c>
      <c r="C235" s="656">
        <v>12</v>
      </c>
      <c r="D235" s="331"/>
      <c r="E235" s="658">
        <f>SUM(E223:E234)</f>
        <v>111.9</v>
      </c>
      <c r="F235" s="656"/>
      <c r="G235" s="659"/>
      <c r="H235" s="659"/>
    </row>
    <row r="236" spans="1:8" ht="38.25">
      <c r="A236" s="216" t="s">
        <v>22224</v>
      </c>
      <c r="B236" s="216" t="s">
        <v>16879</v>
      </c>
      <c r="C236" s="216" t="s">
        <v>361</v>
      </c>
      <c r="D236" s="216" t="s">
        <v>1403</v>
      </c>
      <c r="E236" s="268">
        <v>27</v>
      </c>
      <c r="F236" s="216" t="s">
        <v>17708</v>
      </c>
      <c r="G236" s="216" t="s">
        <v>17709</v>
      </c>
      <c r="H236" s="216" t="s">
        <v>17590</v>
      </c>
    </row>
    <row r="237" spans="1:8" ht="38.25">
      <c r="A237" s="216" t="s">
        <v>22226</v>
      </c>
      <c r="B237" s="216" t="s">
        <v>8078</v>
      </c>
      <c r="C237" s="216" t="s">
        <v>361</v>
      </c>
      <c r="D237" s="216" t="s">
        <v>1403</v>
      </c>
      <c r="E237" s="268">
        <v>9</v>
      </c>
      <c r="F237" s="216" t="s">
        <v>17710</v>
      </c>
      <c r="G237" s="216" t="s">
        <v>17711</v>
      </c>
      <c r="H237" s="216" t="s">
        <v>17261</v>
      </c>
    </row>
    <row r="238" spans="1:8" ht="38.25">
      <c r="A238" s="216" t="s">
        <v>22227</v>
      </c>
      <c r="B238" s="216" t="s">
        <v>17712</v>
      </c>
      <c r="C238" s="216" t="s">
        <v>361</v>
      </c>
      <c r="D238" s="216" t="s">
        <v>1403</v>
      </c>
      <c r="E238" s="268">
        <v>4</v>
      </c>
      <c r="F238" s="216" t="s">
        <v>17713</v>
      </c>
      <c r="G238" s="216" t="s">
        <v>17714</v>
      </c>
      <c r="H238" s="216" t="s">
        <v>17261</v>
      </c>
    </row>
    <row r="239" spans="1:8" ht="38.25">
      <c r="A239" s="216" t="s">
        <v>22228</v>
      </c>
      <c r="B239" s="216" t="s">
        <v>17715</v>
      </c>
      <c r="C239" s="216" t="s">
        <v>361</v>
      </c>
      <c r="D239" s="216" t="s">
        <v>1403</v>
      </c>
      <c r="E239" s="268">
        <v>0.5</v>
      </c>
      <c r="F239" s="216" t="s">
        <v>17716</v>
      </c>
      <c r="G239" s="216" t="s">
        <v>17717</v>
      </c>
      <c r="H239" s="216" t="s">
        <v>17265</v>
      </c>
    </row>
    <row r="240" spans="1:8" ht="89.25">
      <c r="A240" s="216" t="s">
        <v>22229</v>
      </c>
      <c r="B240" s="216" t="s">
        <v>17718</v>
      </c>
      <c r="C240" s="216" t="s">
        <v>361</v>
      </c>
      <c r="D240" s="216" t="s">
        <v>1403</v>
      </c>
      <c r="E240" s="268">
        <v>3521.8755999999998</v>
      </c>
      <c r="F240" s="216" t="s">
        <v>17719</v>
      </c>
      <c r="G240" s="216" t="s">
        <v>17287</v>
      </c>
      <c r="H240" s="216" t="s">
        <v>17720</v>
      </c>
    </row>
    <row r="241" spans="1:8" ht="38.25">
      <c r="A241" s="216" t="s">
        <v>22230</v>
      </c>
      <c r="B241" s="216" t="s">
        <v>11605</v>
      </c>
      <c r="C241" s="216" t="s">
        <v>361</v>
      </c>
      <c r="D241" s="216" t="s">
        <v>1403</v>
      </c>
      <c r="E241" s="268">
        <v>273.7</v>
      </c>
      <c r="F241" s="216" t="s">
        <v>17721</v>
      </c>
      <c r="G241" s="216" t="s">
        <v>17722</v>
      </c>
      <c r="H241" s="216" t="s">
        <v>17284</v>
      </c>
    </row>
    <row r="242" spans="1:8" ht="38.25">
      <c r="A242" s="216" t="s">
        <v>22231</v>
      </c>
      <c r="B242" s="216" t="s">
        <v>17723</v>
      </c>
      <c r="C242" s="216" t="s">
        <v>361</v>
      </c>
      <c r="D242" s="216" t="s">
        <v>1403</v>
      </c>
      <c r="E242" s="268">
        <v>232</v>
      </c>
      <c r="F242" s="216" t="s">
        <v>17724</v>
      </c>
      <c r="G242" s="216" t="s">
        <v>17725</v>
      </c>
      <c r="H242" s="216" t="s">
        <v>17726</v>
      </c>
    </row>
    <row r="243" spans="1:8" ht="51">
      <c r="A243" s="216" t="s">
        <v>22232</v>
      </c>
      <c r="B243" s="216" t="s">
        <v>17727</v>
      </c>
      <c r="C243" s="216" t="s">
        <v>361</v>
      </c>
      <c r="D243" s="216" t="s">
        <v>1403</v>
      </c>
      <c r="E243" s="268">
        <v>0.5</v>
      </c>
      <c r="F243" s="216" t="s">
        <v>17728</v>
      </c>
      <c r="G243" s="216" t="s">
        <v>17151</v>
      </c>
      <c r="H243" s="216" t="s">
        <v>17314</v>
      </c>
    </row>
    <row r="244" spans="1:8" ht="38.25">
      <c r="A244" s="216" t="s">
        <v>22233</v>
      </c>
      <c r="B244" s="216" t="s">
        <v>17729</v>
      </c>
      <c r="C244" s="216" t="s">
        <v>361</v>
      </c>
      <c r="D244" s="216" t="s">
        <v>1403</v>
      </c>
      <c r="E244" s="268">
        <v>405</v>
      </c>
      <c r="F244" s="216" t="s">
        <v>17730</v>
      </c>
      <c r="G244" s="216" t="s">
        <v>17731</v>
      </c>
      <c r="H244" s="216" t="s">
        <v>17318</v>
      </c>
    </row>
    <row r="245" spans="1:8" ht="51">
      <c r="A245" s="216" t="s">
        <v>22234</v>
      </c>
      <c r="B245" s="216" t="s">
        <v>17732</v>
      </c>
      <c r="C245" s="216" t="s">
        <v>361</v>
      </c>
      <c r="D245" s="216" t="s">
        <v>1403</v>
      </c>
      <c r="E245" s="268">
        <v>3500</v>
      </c>
      <c r="F245" s="216" t="s">
        <v>17733</v>
      </c>
      <c r="G245" s="216" t="s">
        <v>17734</v>
      </c>
      <c r="H245" s="216" t="s">
        <v>17302</v>
      </c>
    </row>
    <row r="246" spans="1:8" ht="13.5">
      <c r="A246" s="656" t="s">
        <v>2423</v>
      </c>
      <c r="B246" s="657" t="s">
        <v>4370</v>
      </c>
      <c r="C246" s="656">
        <v>10</v>
      </c>
      <c r="D246" s="331"/>
      <c r="E246" s="658">
        <f>SUM(E236:E245)</f>
        <v>7973.5756000000001</v>
      </c>
      <c r="F246" s="656"/>
      <c r="G246" s="660"/>
      <c r="H246" s="660"/>
    </row>
    <row r="247" spans="1:8" ht="38.25">
      <c r="A247" s="216" t="s">
        <v>22224</v>
      </c>
      <c r="B247" s="216" t="s">
        <v>17735</v>
      </c>
      <c r="C247" s="216" t="s">
        <v>361</v>
      </c>
      <c r="D247" s="216" t="s">
        <v>1475</v>
      </c>
      <c r="E247" s="268">
        <v>120</v>
      </c>
      <c r="F247" s="216" t="s">
        <v>17736</v>
      </c>
      <c r="G247" s="216" t="s">
        <v>17737</v>
      </c>
      <c r="H247" s="216" t="s">
        <v>17738</v>
      </c>
    </row>
    <row r="248" spans="1:8" ht="13.5">
      <c r="A248" s="656" t="s">
        <v>2149</v>
      </c>
      <c r="B248" s="657" t="s">
        <v>2140</v>
      </c>
      <c r="C248" s="656">
        <v>1</v>
      </c>
      <c r="D248" s="331"/>
      <c r="E248" s="658">
        <f>SUM(E247)</f>
        <v>120</v>
      </c>
      <c r="F248" s="656"/>
      <c r="G248" s="660"/>
      <c r="H248" s="660"/>
    </row>
    <row r="249" spans="1:8" ht="38.25">
      <c r="A249" s="216" t="s">
        <v>22224</v>
      </c>
      <c r="B249" s="216" t="s">
        <v>17739</v>
      </c>
      <c r="C249" s="216" t="s">
        <v>361</v>
      </c>
      <c r="D249" s="216" t="s">
        <v>362</v>
      </c>
      <c r="E249" s="268">
        <v>23.4</v>
      </c>
      <c r="F249" s="216" t="s">
        <v>17740</v>
      </c>
      <c r="G249" s="216" t="s">
        <v>17741</v>
      </c>
      <c r="H249" s="216" t="s">
        <v>17250</v>
      </c>
    </row>
    <row r="250" spans="1:8" ht="38.25">
      <c r="A250" s="216" t="s">
        <v>22226</v>
      </c>
      <c r="B250" s="216" t="s">
        <v>17742</v>
      </c>
      <c r="C250" s="216" t="s">
        <v>361</v>
      </c>
      <c r="D250" s="216" t="s">
        <v>362</v>
      </c>
      <c r="E250" s="268">
        <v>55.6</v>
      </c>
      <c r="F250" s="216" t="s">
        <v>17743</v>
      </c>
      <c r="G250" s="216" t="s">
        <v>17451</v>
      </c>
      <c r="H250" s="216" t="s">
        <v>17744</v>
      </c>
    </row>
    <row r="251" spans="1:8" ht="38.25">
      <c r="A251" s="216" t="s">
        <v>22227</v>
      </c>
      <c r="B251" s="216" t="s">
        <v>17745</v>
      </c>
      <c r="C251" s="216" t="s">
        <v>361</v>
      </c>
      <c r="D251" s="216" t="s">
        <v>362</v>
      </c>
      <c r="E251" s="268">
        <v>34.5</v>
      </c>
      <c r="F251" s="216" t="s">
        <v>17746</v>
      </c>
      <c r="G251" s="216" t="s">
        <v>17747</v>
      </c>
      <c r="H251" s="216" t="s">
        <v>17748</v>
      </c>
    </row>
    <row r="252" spans="1:8" ht="38.25">
      <c r="A252" s="216" t="s">
        <v>22228</v>
      </c>
      <c r="B252" s="216" t="s">
        <v>17749</v>
      </c>
      <c r="C252" s="216" t="s">
        <v>361</v>
      </c>
      <c r="D252" s="216" t="s">
        <v>362</v>
      </c>
      <c r="E252" s="268">
        <v>20</v>
      </c>
      <c r="F252" s="216" t="s">
        <v>17750</v>
      </c>
      <c r="G252" s="216" t="s">
        <v>17751</v>
      </c>
      <c r="H252" s="216" t="s">
        <v>17265</v>
      </c>
    </row>
    <row r="253" spans="1:8" ht="38.25">
      <c r="A253" s="216" t="s">
        <v>22229</v>
      </c>
      <c r="B253" s="216" t="s">
        <v>17752</v>
      </c>
      <c r="C253" s="216" t="s">
        <v>361</v>
      </c>
      <c r="D253" s="216" t="s">
        <v>362</v>
      </c>
      <c r="E253" s="268">
        <v>30</v>
      </c>
      <c r="F253" s="216" t="s">
        <v>17753</v>
      </c>
      <c r="G253" s="216" t="s">
        <v>17754</v>
      </c>
      <c r="H253" s="216" t="s">
        <v>17314</v>
      </c>
    </row>
    <row r="254" spans="1:8" ht="38.25">
      <c r="A254" s="216" t="s">
        <v>22230</v>
      </c>
      <c r="B254" s="216" t="s">
        <v>17755</v>
      </c>
      <c r="C254" s="216" t="s">
        <v>361</v>
      </c>
      <c r="D254" s="216" t="s">
        <v>362</v>
      </c>
      <c r="E254" s="268">
        <v>5</v>
      </c>
      <c r="F254" s="216" t="s">
        <v>17756</v>
      </c>
      <c r="G254" s="216" t="s">
        <v>17546</v>
      </c>
      <c r="H254" s="216" t="s">
        <v>17324</v>
      </c>
    </row>
    <row r="255" spans="1:8" ht="38.25">
      <c r="A255" s="216" t="s">
        <v>22231</v>
      </c>
      <c r="B255" s="216" t="s">
        <v>17757</v>
      </c>
      <c r="C255" s="216" t="s">
        <v>361</v>
      </c>
      <c r="D255" s="216" t="s">
        <v>362</v>
      </c>
      <c r="E255" s="268">
        <v>48.6297</v>
      </c>
      <c r="F255" s="216" t="s">
        <v>17758</v>
      </c>
      <c r="G255" s="216" t="s">
        <v>17759</v>
      </c>
      <c r="H255" s="216" t="s">
        <v>17250</v>
      </c>
    </row>
    <row r="256" spans="1:8" ht="38.25">
      <c r="A256" s="216" t="s">
        <v>22232</v>
      </c>
      <c r="B256" s="216" t="s">
        <v>17760</v>
      </c>
      <c r="C256" s="216" t="s">
        <v>361</v>
      </c>
      <c r="D256" s="216" t="s">
        <v>362</v>
      </c>
      <c r="E256" s="268">
        <v>1067.2</v>
      </c>
      <c r="F256" s="216" t="s">
        <v>17761</v>
      </c>
      <c r="G256" s="216" t="s">
        <v>17762</v>
      </c>
      <c r="H256" s="216" t="s">
        <v>17250</v>
      </c>
    </row>
    <row r="257" spans="1:8" ht="38.25">
      <c r="A257" s="216" t="s">
        <v>22233</v>
      </c>
      <c r="B257" s="216" t="s">
        <v>17763</v>
      </c>
      <c r="C257" s="216" t="s">
        <v>361</v>
      </c>
      <c r="D257" s="216" t="s">
        <v>362</v>
      </c>
      <c r="E257" s="268">
        <v>88.8</v>
      </c>
      <c r="F257" s="216" t="s">
        <v>17764</v>
      </c>
      <c r="G257" s="216" t="s">
        <v>17765</v>
      </c>
      <c r="H257" s="216" t="s">
        <v>17296</v>
      </c>
    </row>
    <row r="258" spans="1:8" ht="89.25">
      <c r="A258" s="216" t="s">
        <v>22234</v>
      </c>
      <c r="B258" s="216" t="s">
        <v>17766</v>
      </c>
      <c r="C258" s="216" t="s">
        <v>361</v>
      </c>
      <c r="D258" s="216" t="s">
        <v>362</v>
      </c>
      <c r="E258" s="268">
        <v>837</v>
      </c>
      <c r="F258" s="216" t="s">
        <v>17767</v>
      </c>
      <c r="G258" s="216" t="s">
        <v>17306</v>
      </c>
      <c r="H258" s="216" t="s">
        <v>17738</v>
      </c>
    </row>
    <row r="259" spans="1:8" ht="25.5">
      <c r="A259" s="216" t="s">
        <v>22235</v>
      </c>
      <c r="B259" s="216" t="s">
        <v>17768</v>
      </c>
      <c r="C259" s="216" t="s">
        <v>361</v>
      </c>
      <c r="D259" s="216" t="s">
        <v>362</v>
      </c>
      <c r="E259" s="268">
        <v>732</v>
      </c>
      <c r="F259" s="216" t="s">
        <v>17769</v>
      </c>
      <c r="G259" s="216" t="s">
        <v>17306</v>
      </c>
      <c r="H259" s="216" t="s">
        <v>17770</v>
      </c>
    </row>
    <row r="260" spans="1:8" ht="38.25">
      <c r="A260" s="216" t="s">
        <v>22236</v>
      </c>
      <c r="B260" s="216" t="s">
        <v>17771</v>
      </c>
      <c r="C260" s="216" t="s">
        <v>361</v>
      </c>
      <c r="D260" s="216" t="s">
        <v>362</v>
      </c>
      <c r="E260" s="268">
        <v>16</v>
      </c>
      <c r="F260" s="216" t="s">
        <v>17772</v>
      </c>
      <c r="G260" s="216" t="s">
        <v>17310</v>
      </c>
      <c r="H260" s="216" t="s">
        <v>17314</v>
      </c>
    </row>
    <row r="261" spans="1:8" ht="25.5">
      <c r="A261" s="216" t="s">
        <v>22237</v>
      </c>
      <c r="B261" s="216" t="s">
        <v>17773</v>
      </c>
      <c r="C261" s="216" t="s">
        <v>361</v>
      </c>
      <c r="D261" s="216" t="s">
        <v>362</v>
      </c>
      <c r="E261" s="268">
        <v>62</v>
      </c>
      <c r="F261" s="216" t="s">
        <v>17774</v>
      </c>
      <c r="G261" s="216" t="s">
        <v>17151</v>
      </c>
      <c r="H261" s="216" t="s">
        <v>17261</v>
      </c>
    </row>
    <row r="262" spans="1:8" ht="38.25">
      <c r="A262" s="216" t="s">
        <v>22238</v>
      </c>
      <c r="B262" s="216" t="s">
        <v>17775</v>
      </c>
      <c r="C262" s="216" t="s">
        <v>361</v>
      </c>
      <c r="D262" s="216" t="s">
        <v>362</v>
      </c>
      <c r="E262" s="268">
        <v>663</v>
      </c>
      <c r="F262" s="216" t="s">
        <v>17776</v>
      </c>
      <c r="G262" s="216" t="s">
        <v>17151</v>
      </c>
      <c r="H262" s="216" t="s">
        <v>17738</v>
      </c>
    </row>
    <row r="263" spans="1:8" ht="25.5">
      <c r="A263" s="216" t="s">
        <v>22239</v>
      </c>
      <c r="B263" s="216" t="s">
        <v>17777</v>
      </c>
      <c r="C263" s="216" t="s">
        <v>361</v>
      </c>
      <c r="D263" s="216" t="s">
        <v>362</v>
      </c>
      <c r="E263" s="268">
        <v>74</v>
      </c>
      <c r="F263" s="216" t="s">
        <v>17778</v>
      </c>
      <c r="G263" s="216" t="s">
        <v>17151</v>
      </c>
      <c r="H263" s="216" t="s">
        <v>17738</v>
      </c>
    </row>
    <row r="264" spans="1:8" ht="25.5">
      <c r="A264" s="216" t="s">
        <v>22240</v>
      </c>
      <c r="B264" s="216" t="s">
        <v>17779</v>
      </c>
      <c r="C264" s="216" t="s">
        <v>361</v>
      </c>
      <c r="D264" s="216" t="s">
        <v>362</v>
      </c>
      <c r="E264" s="268">
        <v>3</v>
      </c>
      <c r="F264" s="216" t="s">
        <v>17780</v>
      </c>
      <c r="G264" s="216" t="s">
        <v>17781</v>
      </c>
      <c r="H264" s="216" t="s">
        <v>17314</v>
      </c>
    </row>
    <row r="265" spans="1:8" ht="38.25">
      <c r="A265" s="216" t="s">
        <v>22241</v>
      </c>
      <c r="B265" s="216" t="s">
        <v>17374</v>
      </c>
      <c r="C265" s="216" t="s">
        <v>361</v>
      </c>
      <c r="D265" s="216" t="s">
        <v>362</v>
      </c>
      <c r="E265" s="268">
        <v>110.8</v>
      </c>
      <c r="F265" s="216" t="s">
        <v>17782</v>
      </c>
      <c r="G265" s="216" t="s">
        <v>17783</v>
      </c>
      <c r="H265" s="216" t="s">
        <v>17261</v>
      </c>
    </row>
    <row r="266" spans="1:8" ht="25.5">
      <c r="A266" s="216" t="s">
        <v>22242</v>
      </c>
      <c r="B266" s="216" t="s">
        <v>17784</v>
      </c>
      <c r="C266" s="216" t="s">
        <v>361</v>
      </c>
      <c r="D266" s="216" t="s">
        <v>362</v>
      </c>
      <c r="E266" s="268">
        <v>660</v>
      </c>
      <c r="F266" s="216" t="s">
        <v>17785</v>
      </c>
      <c r="G266" s="216" t="s">
        <v>17693</v>
      </c>
      <c r="H266" s="216" t="s">
        <v>17526</v>
      </c>
    </row>
    <row r="267" spans="1:8" ht="13.5">
      <c r="A267" s="656" t="s">
        <v>5906</v>
      </c>
      <c r="B267" s="657" t="s">
        <v>363</v>
      </c>
      <c r="C267" s="656">
        <v>18</v>
      </c>
      <c r="D267" s="331"/>
      <c r="E267" s="658">
        <f>SUM(E249:E266)</f>
        <v>4530.9297000000006</v>
      </c>
      <c r="F267" s="656"/>
      <c r="G267" s="660"/>
      <c r="H267" s="660"/>
    </row>
    <row r="268" spans="1:8" ht="25.5">
      <c r="A268" s="216" t="s">
        <v>2149</v>
      </c>
      <c r="B268" s="216" t="s">
        <v>3065</v>
      </c>
      <c r="C268" s="216" t="s">
        <v>6921</v>
      </c>
      <c r="D268" s="216" t="s">
        <v>391</v>
      </c>
      <c r="E268" s="268">
        <v>12.7</v>
      </c>
      <c r="F268" s="216" t="s">
        <v>17786</v>
      </c>
      <c r="G268" s="216" t="s">
        <v>17209</v>
      </c>
      <c r="H268" s="216" t="s">
        <v>17314</v>
      </c>
    </row>
    <row r="269" spans="1:8" ht="13.5">
      <c r="A269" s="656" t="s">
        <v>2149</v>
      </c>
      <c r="B269" s="657" t="s">
        <v>18431</v>
      </c>
      <c r="C269" s="656">
        <v>1</v>
      </c>
      <c r="D269" s="331"/>
      <c r="E269" s="658">
        <f>SUM(E268)</f>
        <v>12.7</v>
      </c>
      <c r="F269" s="656"/>
      <c r="G269" s="660"/>
      <c r="H269" s="660"/>
    </row>
    <row r="270" spans="1:8" ht="38.25">
      <c r="A270" s="216" t="s">
        <v>22224</v>
      </c>
      <c r="B270" s="216" t="s">
        <v>17787</v>
      </c>
      <c r="C270" s="216" t="s">
        <v>361</v>
      </c>
      <c r="D270" s="216" t="s">
        <v>367</v>
      </c>
      <c r="E270" s="268">
        <v>133</v>
      </c>
      <c r="F270" s="216" t="s">
        <v>17788</v>
      </c>
      <c r="G270" s="216" t="s">
        <v>17789</v>
      </c>
      <c r="H270" s="216" t="s">
        <v>17261</v>
      </c>
    </row>
    <row r="271" spans="1:8" ht="38.25">
      <c r="A271" s="216" t="s">
        <v>22226</v>
      </c>
      <c r="B271" s="216" t="s">
        <v>17790</v>
      </c>
      <c r="C271" s="216" t="s">
        <v>361</v>
      </c>
      <c r="D271" s="216" t="s">
        <v>367</v>
      </c>
      <c r="E271" s="268">
        <v>138.1</v>
      </c>
      <c r="F271" s="216" t="s">
        <v>17791</v>
      </c>
      <c r="G271" s="216" t="s">
        <v>17225</v>
      </c>
      <c r="H271" s="216" t="s">
        <v>17242</v>
      </c>
    </row>
    <row r="272" spans="1:8" ht="38.25">
      <c r="A272" s="216" t="s">
        <v>22227</v>
      </c>
      <c r="B272" s="216" t="s">
        <v>17792</v>
      </c>
      <c r="C272" s="216" t="s">
        <v>361</v>
      </c>
      <c r="D272" s="216" t="s">
        <v>367</v>
      </c>
      <c r="E272" s="268">
        <v>36.799999999999997</v>
      </c>
      <c r="F272" s="216" t="s">
        <v>17793</v>
      </c>
      <c r="G272" s="216" t="s">
        <v>17241</v>
      </c>
      <c r="H272" s="216" t="s">
        <v>17242</v>
      </c>
    </row>
    <row r="273" spans="1:8" ht="38.25">
      <c r="A273" s="216" t="s">
        <v>22228</v>
      </c>
      <c r="B273" s="216" t="s">
        <v>17794</v>
      </c>
      <c r="C273" s="216" t="s">
        <v>361</v>
      </c>
      <c r="D273" s="216" t="s">
        <v>367</v>
      </c>
      <c r="E273" s="268">
        <v>33</v>
      </c>
      <c r="F273" s="216" t="s">
        <v>17795</v>
      </c>
      <c r="G273" s="216" t="s">
        <v>17796</v>
      </c>
      <c r="H273" s="216" t="s">
        <v>17261</v>
      </c>
    </row>
    <row r="274" spans="1:8">
      <c r="A274" s="656" t="s">
        <v>2682</v>
      </c>
      <c r="B274" s="657" t="s">
        <v>18432</v>
      </c>
      <c r="C274" s="659">
        <v>4</v>
      </c>
      <c r="D274" s="659"/>
      <c r="E274" s="458">
        <f>SUM(E270:E273)</f>
        <v>340.90000000000003</v>
      </c>
      <c r="F274" s="656"/>
      <c r="G274" s="659"/>
      <c r="H274" s="659"/>
    </row>
    <row r="275" spans="1:8" ht="13.5">
      <c r="A275" s="650">
        <v>217</v>
      </c>
      <c r="B275" s="651" t="s">
        <v>18433</v>
      </c>
      <c r="C275" s="650">
        <f>C274+C269+C267+C248+C246+C235+C222+C106</f>
        <v>217</v>
      </c>
      <c r="D275" s="650"/>
      <c r="E275" s="652">
        <f>E274+E269+E267+E248+E246+E235+E222+E106</f>
        <v>28308.045299999998</v>
      </c>
      <c r="F275" s="650"/>
      <c r="G275" s="549"/>
      <c r="H275" s="549"/>
    </row>
    <row r="276" spans="1:8" ht="38.25">
      <c r="A276" s="216" t="s">
        <v>22224</v>
      </c>
      <c r="B276" s="216" t="s">
        <v>17797</v>
      </c>
      <c r="C276" s="216" t="s">
        <v>373</v>
      </c>
      <c r="D276" s="216" t="s">
        <v>376</v>
      </c>
      <c r="E276" s="268">
        <v>0.01</v>
      </c>
      <c r="F276" s="216" t="s">
        <v>17798</v>
      </c>
      <c r="G276" s="216" t="s">
        <v>17799</v>
      </c>
      <c r="H276" s="216" t="s">
        <v>17800</v>
      </c>
    </row>
    <row r="277" spans="1:8" ht="38.25">
      <c r="A277" s="216" t="s">
        <v>22226</v>
      </c>
      <c r="B277" s="216" t="s">
        <v>740</v>
      </c>
      <c r="C277" s="216" t="s">
        <v>373</v>
      </c>
      <c r="D277" s="216" t="s">
        <v>376</v>
      </c>
      <c r="E277" s="268">
        <v>0.1</v>
      </c>
      <c r="F277" s="216" t="s">
        <v>17801</v>
      </c>
      <c r="G277" s="216" t="s">
        <v>17802</v>
      </c>
      <c r="H277" s="216" t="s">
        <v>17235</v>
      </c>
    </row>
    <row r="278" spans="1:8" ht="38.25">
      <c r="A278" s="216" t="s">
        <v>22227</v>
      </c>
      <c r="B278" s="216" t="s">
        <v>740</v>
      </c>
      <c r="C278" s="216" t="s">
        <v>373</v>
      </c>
      <c r="D278" s="216" t="s">
        <v>376</v>
      </c>
      <c r="E278" s="268">
        <v>0.3</v>
      </c>
      <c r="F278" s="216" t="s">
        <v>17801</v>
      </c>
      <c r="G278" s="216" t="s">
        <v>17802</v>
      </c>
      <c r="H278" s="216" t="s">
        <v>17235</v>
      </c>
    </row>
    <row r="279" spans="1:8" ht="38.25">
      <c r="A279" s="216" t="s">
        <v>22228</v>
      </c>
      <c r="B279" s="216" t="s">
        <v>740</v>
      </c>
      <c r="C279" s="216" t="s">
        <v>373</v>
      </c>
      <c r="D279" s="216" t="s">
        <v>376</v>
      </c>
      <c r="E279" s="268">
        <v>0.05</v>
      </c>
      <c r="F279" s="216" t="s">
        <v>17803</v>
      </c>
      <c r="G279" s="216" t="s">
        <v>17804</v>
      </c>
      <c r="H279" s="216" t="s">
        <v>17223</v>
      </c>
    </row>
    <row r="280" spans="1:8" ht="38.25">
      <c r="A280" s="216" t="s">
        <v>22229</v>
      </c>
      <c r="B280" s="216" t="s">
        <v>17805</v>
      </c>
      <c r="C280" s="216" t="s">
        <v>373</v>
      </c>
      <c r="D280" s="216" t="s">
        <v>376</v>
      </c>
      <c r="E280" s="268">
        <v>0.1</v>
      </c>
      <c r="F280" s="216" t="s">
        <v>17806</v>
      </c>
      <c r="G280" s="216" t="s">
        <v>17222</v>
      </c>
      <c r="H280" s="216" t="s">
        <v>17807</v>
      </c>
    </row>
    <row r="281" spans="1:8" ht="38.25">
      <c r="A281" s="216" t="s">
        <v>22230</v>
      </c>
      <c r="B281" s="216" t="s">
        <v>17808</v>
      </c>
      <c r="C281" s="216" t="s">
        <v>373</v>
      </c>
      <c r="D281" s="216" t="s">
        <v>376</v>
      </c>
      <c r="E281" s="268">
        <v>0.03</v>
      </c>
      <c r="F281" s="216" t="s">
        <v>17809</v>
      </c>
      <c r="G281" s="216" t="s">
        <v>17810</v>
      </c>
      <c r="H281" s="216" t="s">
        <v>17223</v>
      </c>
    </row>
    <row r="282" spans="1:8" ht="38.25">
      <c r="A282" s="216" t="s">
        <v>22231</v>
      </c>
      <c r="B282" s="216" t="s">
        <v>17811</v>
      </c>
      <c r="C282" s="216" t="s">
        <v>373</v>
      </c>
      <c r="D282" s="216" t="s">
        <v>376</v>
      </c>
      <c r="E282" s="268">
        <v>0.15</v>
      </c>
      <c r="F282" s="216" t="s">
        <v>17812</v>
      </c>
      <c r="G282" s="216" t="s">
        <v>17810</v>
      </c>
      <c r="H282" s="216" t="s">
        <v>17813</v>
      </c>
    </row>
    <row r="283" spans="1:8" ht="38.25">
      <c r="A283" s="216" t="s">
        <v>22232</v>
      </c>
      <c r="B283" s="216" t="s">
        <v>17814</v>
      </c>
      <c r="C283" s="216" t="s">
        <v>373</v>
      </c>
      <c r="D283" s="216" t="s">
        <v>376</v>
      </c>
      <c r="E283" s="268">
        <v>0.03</v>
      </c>
      <c r="F283" s="216" t="s">
        <v>17815</v>
      </c>
      <c r="G283" s="216" t="s">
        <v>17816</v>
      </c>
      <c r="H283" s="216" t="s">
        <v>17223</v>
      </c>
    </row>
    <row r="284" spans="1:8" ht="38.25">
      <c r="A284" s="216" t="s">
        <v>22233</v>
      </c>
      <c r="B284" s="216" t="s">
        <v>17817</v>
      </c>
      <c r="C284" s="216" t="s">
        <v>373</v>
      </c>
      <c r="D284" s="216" t="s">
        <v>376</v>
      </c>
      <c r="E284" s="268">
        <v>0.03</v>
      </c>
      <c r="F284" s="216" t="s">
        <v>17453</v>
      </c>
      <c r="G284" s="216" t="s">
        <v>17818</v>
      </c>
      <c r="H284" s="216" t="s">
        <v>17813</v>
      </c>
    </row>
    <row r="285" spans="1:8" ht="25.5">
      <c r="A285" s="216" t="s">
        <v>22234</v>
      </c>
      <c r="B285" s="216" t="s">
        <v>17819</v>
      </c>
      <c r="C285" s="216" t="s">
        <v>373</v>
      </c>
      <c r="D285" s="216" t="s">
        <v>376</v>
      </c>
      <c r="E285" s="268">
        <v>0.02</v>
      </c>
      <c r="F285" s="216" t="s">
        <v>17453</v>
      </c>
      <c r="G285" s="216" t="s">
        <v>17820</v>
      </c>
      <c r="H285" s="216" t="s">
        <v>17223</v>
      </c>
    </row>
    <row r="286" spans="1:8" ht="51">
      <c r="A286" s="216" t="s">
        <v>22235</v>
      </c>
      <c r="B286" s="216" t="s">
        <v>17821</v>
      </c>
      <c r="C286" s="216" t="s">
        <v>373</v>
      </c>
      <c r="D286" s="216" t="s">
        <v>376</v>
      </c>
      <c r="E286" s="268">
        <v>0.01</v>
      </c>
      <c r="F286" s="216" t="s">
        <v>17822</v>
      </c>
      <c r="G286" s="216" t="s">
        <v>17823</v>
      </c>
      <c r="H286" s="216" t="s">
        <v>17501</v>
      </c>
    </row>
    <row r="287" spans="1:8" ht="25.5">
      <c r="A287" s="216" t="s">
        <v>22236</v>
      </c>
      <c r="B287" s="216" t="s">
        <v>17824</v>
      </c>
      <c r="C287" s="216" t="s">
        <v>373</v>
      </c>
      <c r="D287" s="216" t="s">
        <v>376</v>
      </c>
      <c r="E287" s="268">
        <v>0.01</v>
      </c>
      <c r="F287" s="216" t="s">
        <v>17825</v>
      </c>
      <c r="G287" s="216" t="s">
        <v>17826</v>
      </c>
      <c r="H287" s="216" t="s">
        <v>17235</v>
      </c>
    </row>
    <row r="288" spans="1:8" ht="25.5">
      <c r="A288" s="216" t="s">
        <v>22237</v>
      </c>
      <c r="B288" s="216" t="s">
        <v>825</v>
      </c>
      <c r="C288" s="216" t="s">
        <v>373</v>
      </c>
      <c r="D288" s="216" t="s">
        <v>376</v>
      </c>
      <c r="E288" s="268">
        <v>0.02</v>
      </c>
      <c r="F288" s="216" t="s">
        <v>17827</v>
      </c>
      <c r="G288" s="216" t="s">
        <v>17828</v>
      </c>
      <c r="H288" s="216" t="s">
        <v>17813</v>
      </c>
    </row>
    <row r="289" spans="1:8" ht="25.5">
      <c r="A289" s="216" t="s">
        <v>22238</v>
      </c>
      <c r="B289" s="216" t="s">
        <v>17829</v>
      </c>
      <c r="C289" s="216" t="s">
        <v>373</v>
      </c>
      <c r="D289" s="216" t="s">
        <v>376</v>
      </c>
      <c r="E289" s="268">
        <v>0.01</v>
      </c>
      <c r="F289" s="216" t="s">
        <v>17830</v>
      </c>
      <c r="G289" s="216" t="s">
        <v>17831</v>
      </c>
      <c r="H289" s="216" t="s">
        <v>17284</v>
      </c>
    </row>
    <row r="290" spans="1:8" ht="25.5">
      <c r="A290" s="216" t="s">
        <v>22239</v>
      </c>
      <c r="B290" s="216" t="s">
        <v>17832</v>
      </c>
      <c r="C290" s="216" t="s">
        <v>373</v>
      </c>
      <c r="D290" s="216" t="s">
        <v>376</v>
      </c>
      <c r="E290" s="268">
        <v>1</v>
      </c>
      <c r="F290" s="216" t="s">
        <v>17833</v>
      </c>
      <c r="G290" s="216" t="s">
        <v>17834</v>
      </c>
      <c r="H290" s="216" t="s">
        <v>17235</v>
      </c>
    </row>
    <row r="291" spans="1:8" ht="25.5">
      <c r="A291" s="216" t="s">
        <v>22240</v>
      </c>
      <c r="B291" s="216" t="s">
        <v>17835</v>
      </c>
      <c r="C291" s="216" t="s">
        <v>373</v>
      </c>
      <c r="D291" s="216" t="s">
        <v>376</v>
      </c>
      <c r="E291" s="268">
        <v>0.02</v>
      </c>
      <c r="F291" s="216" t="s">
        <v>17836</v>
      </c>
      <c r="G291" s="216" t="s">
        <v>17837</v>
      </c>
      <c r="H291" s="216" t="s">
        <v>17235</v>
      </c>
    </row>
    <row r="292" spans="1:8" ht="25.5">
      <c r="A292" s="216" t="s">
        <v>22241</v>
      </c>
      <c r="B292" s="216" t="s">
        <v>17835</v>
      </c>
      <c r="C292" s="216" t="s">
        <v>373</v>
      </c>
      <c r="D292" s="216" t="s">
        <v>376</v>
      </c>
      <c r="E292" s="268">
        <v>0.1</v>
      </c>
      <c r="F292" s="216" t="s">
        <v>17838</v>
      </c>
      <c r="G292" s="216" t="s">
        <v>17837</v>
      </c>
      <c r="H292" s="216" t="s">
        <v>17261</v>
      </c>
    </row>
    <row r="293" spans="1:8" ht="25.5">
      <c r="A293" s="216" t="s">
        <v>22242</v>
      </c>
      <c r="B293" s="216" t="s">
        <v>17839</v>
      </c>
      <c r="C293" s="216" t="s">
        <v>373</v>
      </c>
      <c r="D293" s="216" t="s">
        <v>376</v>
      </c>
      <c r="E293" s="268">
        <v>0.18</v>
      </c>
      <c r="F293" s="216" t="s">
        <v>17840</v>
      </c>
      <c r="G293" s="216" t="s">
        <v>17841</v>
      </c>
      <c r="H293" s="216" t="s">
        <v>17296</v>
      </c>
    </row>
    <row r="294" spans="1:8" ht="25.5">
      <c r="A294" s="216" t="s">
        <v>22243</v>
      </c>
      <c r="B294" s="216" t="s">
        <v>17842</v>
      </c>
      <c r="C294" s="216" t="s">
        <v>373</v>
      </c>
      <c r="D294" s="216" t="s">
        <v>376</v>
      </c>
      <c r="E294" s="268">
        <v>0.1</v>
      </c>
      <c r="F294" s="216" t="s">
        <v>17843</v>
      </c>
      <c r="G294" s="216" t="s">
        <v>17844</v>
      </c>
      <c r="H294" s="216" t="s">
        <v>17807</v>
      </c>
    </row>
    <row r="295" spans="1:8" ht="25.5">
      <c r="A295" s="216" t="s">
        <v>22244</v>
      </c>
      <c r="B295" s="216" t="s">
        <v>17845</v>
      </c>
      <c r="C295" s="216" t="s">
        <v>373</v>
      </c>
      <c r="D295" s="216" t="s">
        <v>376</v>
      </c>
      <c r="E295" s="268">
        <v>1</v>
      </c>
      <c r="F295" s="216" t="s">
        <v>17846</v>
      </c>
      <c r="G295" s="216" t="s">
        <v>17253</v>
      </c>
      <c r="H295" s="216" t="s">
        <v>17847</v>
      </c>
    </row>
    <row r="296" spans="1:8" ht="25.5">
      <c r="A296" s="216" t="s">
        <v>22245</v>
      </c>
      <c r="B296" s="216" t="s">
        <v>17848</v>
      </c>
      <c r="C296" s="216" t="s">
        <v>373</v>
      </c>
      <c r="D296" s="216" t="s">
        <v>376</v>
      </c>
      <c r="E296" s="268">
        <v>4</v>
      </c>
      <c r="F296" s="216" t="s">
        <v>22369</v>
      </c>
      <c r="G296" s="216" t="s">
        <v>22370</v>
      </c>
      <c r="H296" s="216" t="s">
        <v>17318</v>
      </c>
    </row>
    <row r="297" spans="1:8" ht="38.25">
      <c r="A297" s="216" t="s">
        <v>22246</v>
      </c>
      <c r="B297" s="216" t="s">
        <v>17849</v>
      </c>
      <c r="C297" s="216" t="s">
        <v>373</v>
      </c>
      <c r="D297" s="216" t="s">
        <v>376</v>
      </c>
      <c r="E297" s="268">
        <v>5.6</v>
      </c>
      <c r="F297" s="216" t="s">
        <v>22371</v>
      </c>
      <c r="G297" s="216" t="s">
        <v>17850</v>
      </c>
      <c r="H297" s="216" t="s">
        <v>17318</v>
      </c>
    </row>
    <row r="298" spans="1:8" ht="38.25">
      <c r="A298" s="216" t="s">
        <v>22247</v>
      </c>
      <c r="B298" s="216" t="s">
        <v>17851</v>
      </c>
      <c r="C298" s="216" t="s">
        <v>373</v>
      </c>
      <c r="D298" s="216" t="s">
        <v>376</v>
      </c>
      <c r="E298" s="268">
        <v>0.01</v>
      </c>
      <c r="F298" s="216" t="s">
        <v>17852</v>
      </c>
      <c r="G298" s="216" t="s">
        <v>17853</v>
      </c>
      <c r="H298" s="216" t="s">
        <v>17813</v>
      </c>
    </row>
    <row r="299" spans="1:8" ht="25.5">
      <c r="A299" s="216" t="s">
        <v>22248</v>
      </c>
      <c r="B299" s="216" t="s">
        <v>17808</v>
      </c>
      <c r="C299" s="216" t="s">
        <v>373</v>
      </c>
      <c r="D299" s="216" t="s">
        <v>376</v>
      </c>
      <c r="E299" s="268">
        <v>0.01</v>
      </c>
      <c r="F299" s="216" t="s">
        <v>17854</v>
      </c>
      <c r="G299" s="216" t="s">
        <v>17855</v>
      </c>
      <c r="H299" s="216" t="s">
        <v>17284</v>
      </c>
    </row>
    <row r="300" spans="1:8" ht="25.5">
      <c r="A300" s="216" t="s">
        <v>22249</v>
      </c>
      <c r="B300" s="216" t="s">
        <v>740</v>
      </c>
      <c r="C300" s="216" t="s">
        <v>373</v>
      </c>
      <c r="D300" s="216" t="s">
        <v>376</v>
      </c>
      <c r="E300" s="268">
        <v>0.01</v>
      </c>
      <c r="F300" s="216" t="s">
        <v>17856</v>
      </c>
      <c r="G300" s="216" t="s">
        <v>17274</v>
      </c>
      <c r="H300" s="216" t="s">
        <v>17807</v>
      </c>
    </row>
    <row r="301" spans="1:8" ht="25.5">
      <c r="A301" s="216" t="s">
        <v>22250</v>
      </c>
      <c r="B301" s="216" t="s">
        <v>790</v>
      </c>
      <c r="C301" s="216" t="s">
        <v>373</v>
      </c>
      <c r="D301" s="216" t="s">
        <v>376</v>
      </c>
      <c r="E301" s="268">
        <v>1.3</v>
      </c>
      <c r="F301" s="216" t="s">
        <v>17857</v>
      </c>
      <c r="G301" s="216" t="s">
        <v>17274</v>
      </c>
      <c r="H301" s="216" t="s">
        <v>17807</v>
      </c>
    </row>
    <row r="302" spans="1:8" ht="25.5">
      <c r="A302" s="216" t="s">
        <v>22251</v>
      </c>
      <c r="B302" s="216" t="s">
        <v>790</v>
      </c>
      <c r="C302" s="216" t="s">
        <v>373</v>
      </c>
      <c r="D302" s="216" t="s">
        <v>376</v>
      </c>
      <c r="E302" s="268">
        <v>0.25</v>
      </c>
      <c r="F302" s="216" t="s">
        <v>17858</v>
      </c>
      <c r="G302" s="216" t="s">
        <v>17274</v>
      </c>
      <c r="H302" s="216" t="s">
        <v>17265</v>
      </c>
    </row>
    <row r="303" spans="1:8" ht="25.5">
      <c r="A303" s="216" t="s">
        <v>22252</v>
      </c>
      <c r="B303" s="216" t="s">
        <v>17859</v>
      </c>
      <c r="C303" s="216" t="s">
        <v>373</v>
      </c>
      <c r="D303" s="216" t="s">
        <v>376</v>
      </c>
      <c r="E303" s="268">
        <v>0.01</v>
      </c>
      <c r="F303" s="216" t="s">
        <v>17860</v>
      </c>
      <c r="G303" s="216" t="s">
        <v>17855</v>
      </c>
      <c r="H303" s="216" t="s">
        <v>17284</v>
      </c>
    </row>
    <row r="304" spans="1:8" ht="25.5">
      <c r="A304" s="216" t="s">
        <v>22253</v>
      </c>
      <c r="B304" s="216" t="s">
        <v>17861</v>
      </c>
      <c r="C304" s="216" t="s">
        <v>373</v>
      </c>
      <c r="D304" s="216" t="s">
        <v>376</v>
      </c>
      <c r="E304" s="268">
        <v>0.7</v>
      </c>
      <c r="F304" s="216" t="s">
        <v>17862</v>
      </c>
      <c r="G304" s="216" t="s">
        <v>17863</v>
      </c>
      <c r="H304" s="216" t="s">
        <v>17807</v>
      </c>
    </row>
    <row r="305" spans="1:8" ht="25.5">
      <c r="A305" s="216" t="s">
        <v>22254</v>
      </c>
      <c r="B305" s="216" t="s">
        <v>7076</v>
      </c>
      <c r="C305" s="216" t="s">
        <v>373</v>
      </c>
      <c r="D305" s="216" t="s">
        <v>376</v>
      </c>
      <c r="E305" s="268">
        <v>0.01</v>
      </c>
      <c r="F305" s="216" t="s">
        <v>17860</v>
      </c>
      <c r="G305" s="216" t="s">
        <v>17855</v>
      </c>
      <c r="H305" s="216" t="s">
        <v>17284</v>
      </c>
    </row>
    <row r="306" spans="1:8" ht="25.5">
      <c r="A306" s="216" t="s">
        <v>22255</v>
      </c>
      <c r="B306" s="216" t="s">
        <v>17864</v>
      </c>
      <c r="C306" s="216" t="s">
        <v>373</v>
      </c>
      <c r="D306" s="216" t="s">
        <v>376</v>
      </c>
      <c r="E306" s="268">
        <v>0.8</v>
      </c>
      <c r="F306" s="216" t="s">
        <v>17865</v>
      </c>
      <c r="G306" s="216" t="s">
        <v>17264</v>
      </c>
      <c r="H306" s="216" t="s">
        <v>17265</v>
      </c>
    </row>
    <row r="307" spans="1:8" ht="25.5">
      <c r="A307" s="216" t="s">
        <v>22256</v>
      </c>
      <c r="B307" s="216" t="s">
        <v>17817</v>
      </c>
      <c r="C307" s="216" t="s">
        <v>373</v>
      </c>
      <c r="D307" s="216" t="s">
        <v>376</v>
      </c>
      <c r="E307" s="268">
        <v>0.2</v>
      </c>
      <c r="F307" s="216" t="s">
        <v>17866</v>
      </c>
      <c r="G307" s="216" t="s">
        <v>17867</v>
      </c>
      <c r="H307" s="216" t="s">
        <v>17813</v>
      </c>
    </row>
    <row r="308" spans="1:8" ht="38.25">
      <c r="A308" s="216" t="s">
        <v>22257</v>
      </c>
      <c r="B308" s="216" t="s">
        <v>17817</v>
      </c>
      <c r="C308" s="216" t="s">
        <v>373</v>
      </c>
      <c r="D308" s="216" t="s">
        <v>376</v>
      </c>
      <c r="E308" s="268">
        <v>0.02</v>
      </c>
      <c r="F308" s="216" t="s">
        <v>17868</v>
      </c>
      <c r="G308" s="216" t="s">
        <v>17853</v>
      </c>
      <c r="H308" s="216" t="s">
        <v>17813</v>
      </c>
    </row>
    <row r="309" spans="1:8" ht="38.25">
      <c r="A309" s="216" t="s">
        <v>22258</v>
      </c>
      <c r="B309" s="216" t="s">
        <v>17814</v>
      </c>
      <c r="C309" s="216" t="s">
        <v>373</v>
      </c>
      <c r="D309" s="216" t="s">
        <v>376</v>
      </c>
      <c r="E309" s="268">
        <v>0.02</v>
      </c>
      <c r="F309" s="216" t="s">
        <v>17868</v>
      </c>
      <c r="G309" s="216" t="s">
        <v>17853</v>
      </c>
      <c r="H309" s="216" t="s">
        <v>17813</v>
      </c>
    </row>
    <row r="310" spans="1:8" ht="25.5">
      <c r="A310" s="216" t="s">
        <v>22259</v>
      </c>
      <c r="B310" s="216" t="s">
        <v>17869</v>
      </c>
      <c r="C310" s="216" t="s">
        <v>373</v>
      </c>
      <c r="D310" s="216" t="s">
        <v>376</v>
      </c>
      <c r="E310" s="268">
        <v>0.01</v>
      </c>
      <c r="F310" s="216" t="s">
        <v>17870</v>
      </c>
      <c r="G310" s="216" t="s">
        <v>17871</v>
      </c>
      <c r="H310" s="216" t="s">
        <v>17223</v>
      </c>
    </row>
    <row r="311" spans="1:8" ht="25.5">
      <c r="A311" s="216" t="s">
        <v>22260</v>
      </c>
      <c r="B311" s="216" t="s">
        <v>17872</v>
      </c>
      <c r="C311" s="216" t="s">
        <v>373</v>
      </c>
      <c r="D311" s="216" t="s">
        <v>376</v>
      </c>
      <c r="E311" s="268">
        <v>0.1</v>
      </c>
      <c r="F311" s="216" t="s">
        <v>17873</v>
      </c>
      <c r="G311" s="216" t="s">
        <v>17874</v>
      </c>
      <c r="H311" s="216" t="s">
        <v>17335</v>
      </c>
    </row>
    <row r="312" spans="1:8" ht="25.5">
      <c r="A312" s="216" t="s">
        <v>22261</v>
      </c>
      <c r="B312" s="216" t="s">
        <v>17875</v>
      </c>
      <c r="C312" s="216" t="s">
        <v>373</v>
      </c>
      <c r="D312" s="216" t="s">
        <v>376</v>
      </c>
      <c r="E312" s="268">
        <v>0.1</v>
      </c>
      <c r="F312" s="216" t="s">
        <v>17876</v>
      </c>
      <c r="G312" s="216" t="s">
        <v>17506</v>
      </c>
      <c r="H312" s="216" t="s">
        <v>17400</v>
      </c>
    </row>
    <row r="313" spans="1:8" ht="25.5">
      <c r="A313" s="216" t="s">
        <v>22262</v>
      </c>
      <c r="B313" s="216" t="s">
        <v>17877</v>
      </c>
      <c r="C313" s="216" t="s">
        <v>373</v>
      </c>
      <c r="D313" s="216" t="s">
        <v>376</v>
      </c>
      <c r="E313" s="268">
        <v>0.8</v>
      </c>
      <c r="F313" s="216" t="s">
        <v>17878</v>
      </c>
      <c r="G313" s="216" t="s">
        <v>17751</v>
      </c>
      <c r="H313" s="216" t="s">
        <v>17400</v>
      </c>
    </row>
    <row r="314" spans="1:8" ht="25.5">
      <c r="A314" s="216" t="s">
        <v>22263</v>
      </c>
      <c r="B314" s="216" t="s">
        <v>1150</v>
      </c>
      <c r="C314" s="216" t="s">
        <v>373</v>
      </c>
      <c r="D314" s="216" t="s">
        <v>376</v>
      </c>
      <c r="E314" s="268">
        <v>1.5</v>
      </c>
      <c r="F314" s="216" t="s">
        <v>17879</v>
      </c>
      <c r="G314" s="216" t="s">
        <v>17880</v>
      </c>
      <c r="H314" s="216" t="s">
        <v>17335</v>
      </c>
    </row>
    <row r="315" spans="1:8" ht="38.25">
      <c r="A315" s="216" t="s">
        <v>22264</v>
      </c>
      <c r="B315" s="216" t="s">
        <v>17881</v>
      </c>
      <c r="C315" s="216" t="s">
        <v>373</v>
      </c>
      <c r="D315" s="216" t="s">
        <v>376</v>
      </c>
      <c r="E315" s="268">
        <v>0.5</v>
      </c>
      <c r="F315" s="216" t="s">
        <v>17882</v>
      </c>
      <c r="G315" s="216" t="s">
        <v>17883</v>
      </c>
      <c r="H315" s="216" t="s">
        <v>17335</v>
      </c>
    </row>
    <row r="316" spans="1:8" ht="25.5">
      <c r="A316" s="216" t="s">
        <v>22265</v>
      </c>
      <c r="B316" s="216" t="s">
        <v>17884</v>
      </c>
      <c r="C316" s="216" t="s">
        <v>373</v>
      </c>
      <c r="D316" s="216" t="s">
        <v>376</v>
      </c>
      <c r="E316" s="268">
        <v>0.2</v>
      </c>
      <c r="F316" s="216" t="s">
        <v>17885</v>
      </c>
      <c r="G316" s="216" t="s">
        <v>17867</v>
      </c>
      <c r="H316" s="216" t="s">
        <v>17813</v>
      </c>
    </row>
    <row r="317" spans="1:8" ht="25.5">
      <c r="A317" s="216" t="s">
        <v>22266</v>
      </c>
      <c r="B317" s="216" t="s">
        <v>17886</v>
      </c>
      <c r="C317" s="216" t="s">
        <v>373</v>
      </c>
      <c r="D317" s="216" t="s">
        <v>376</v>
      </c>
      <c r="E317" s="268">
        <v>0.01</v>
      </c>
      <c r="F317" s="216" t="s">
        <v>17887</v>
      </c>
      <c r="G317" s="216" t="s">
        <v>17888</v>
      </c>
      <c r="H317" s="216" t="s">
        <v>17261</v>
      </c>
    </row>
    <row r="318" spans="1:8" ht="25.5">
      <c r="A318" s="216" t="s">
        <v>22267</v>
      </c>
      <c r="B318" s="216" t="s">
        <v>17889</v>
      </c>
      <c r="C318" s="216" t="s">
        <v>373</v>
      </c>
      <c r="D318" s="216" t="s">
        <v>376</v>
      </c>
      <c r="E318" s="268">
        <v>0.01</v>
      </c>
      <c r="F318" s="216" t="s">
        <v>17890</v>
      </c>
      <c r="G318" s="216" t="s">
        <v>17891</v>
      </c>
      <c r="H318" s="216" t="s">
        <v>17284</v>
      </c>
    </row>
    <row r="319" spans="1:8" ht="25.5">
      <c r="A319" s="216" t="s">
        <v>22268</v>
      </c>
      <c r="B319" s="216" t="s">
        <v>17892</v>
      </c>
      <c r="C319" s="216" t="s">
        <v>373</v>
      </c>
      <c r="D319" s="216" t="s">
        <v>376</v>
      </c>
      <c r="E319" s="268">
        <v>0.01</v>
      </c>
      <c r="F319" s="216" t="s">
        <v>17887</v>
      </c>
      <c r="G319" s="216" t="s">
        <v>17888</v>
      </c>
      <c r="H319" s="216" t="s">
        <v>17284</v>
      </c>
    </row>
    <row r="320" spans="1:8" ht="25.5">
      <c r="A320" s="216" t="s">
        <v>22269</v>
      </c>
      <c r="B320" s="216" t="s">
        <v>17893</v>
      </c>
      <c r="C320" s="216" t="s">
        <v>373</v>
      </c>
      <c r="D320" s="216" t="s">
        <v>376</v>
      </c>
      <c r="E320" s="268">
        <v>0.01</v>
      </c>
      <c r="F320" s="216" t="s">
        <v>17890</v>
      </c>
      <c r="G320" s="216" t="s">
        <v>17891</v>
      </c>
      <c r="H320" s="216" t="s">
        <v>17284</v>
      </c>
    </row>
    <row r="321" spans="1:8" ht="25.5">
      <c r="A321" s="216" t="s">
        <v>22270</v>
      </c>
      <c r="B321" s="216" t="s">
        <v>17894</v>
      </c>
      <c r="C321" s="216" t="s">
        <v>373</v>
      </c>
      <c r="D321" s="216" t="s">
        <v>376</v>
      </c>
      <c r="E321" s="268">
        <v>0.01</v>
      </c>
      <c r="F321" s="216" t="s">
        <v>17282</v>
      </c>
      <c r="G321" s="216" t="s">
        <v>17283</v>
      </c>
      <c r="H321" s="216" t="s">
        <v>17284</v>
      </c>
    </row>
    <row r="322" spans="1:8" ht="25.5">
      <c r="A322" s="216" t="s">
        <v>22271</v>
      </c>
      <c r="B322" s="216" t="s">
        <v>17895</v>
      </c>
      <c r="C322" s="216" t="s">
        <v>373</v>
      </c>
      <c r="D322" s="216" t="s">
        <v>376</v>
      </c>
      <c r="E322" s="268">
        <v>0.1</v>
      </c>
      <c r="F322" s="216" t="s">
        <v>17896</v>
      </c>
      <c r="G322" s="216" t="s">
        <v>17287</v>
      </c>
      <c r="H322" s="216" t="s">
        <v>17720</v>
      </c>
    </row>
    <row r="323" spans="1:8" ht="25.5">
      <c r="A323" s="216" t="s">
        <v>22272</v>
      </c>
      <c r="B323" s="216" t="s">
        <v>17897</v>
      </c>
      <c r="C323" s="216" t="s">
        <v>373</v>
      </c>
      <c r="D323" s="216" t="s">
        <v>376</v>
      </c>
      <c r="E323" s="268">
        <v>0.01</v>
      </c>
      <c r="F323" s="216" t="s">
        <v>17282</v>
      </c>
      <c r="G323" s="216" t="s">
        <v>17283</v>
      </c>
      <c r="H323" s="216" t="s">
        <v>17284</v>
      </c>
    </row>
    <row r="324" spans="1:8" ht="25.5">
      <c r="A324" s="216" t="s">
        <v>22273</v>
      </c>
      <c r="B324" s="216" t="s">
        <v>17898</v>
      </c>
      <c r="C324" s="216" t="s">
        <v>373</v>
      </c>
      <c r="D324" s="216" t="s">
        <v>376</v>
      </c>
      <c r="E324" s="268">
        <v>0.01</v>
      </c>
      <c r="F324" s="216" t="s">
        <v>17899</v>
      </c>
      <c r="G324" s="216" t="s">
        <v>17900</v>
      </c>
      <c r="H324" s="216" t="s">
        <v>17284</v>
      </c>
    </row>
    <row r="325" spans="1:8" ht="25.5">
      <c r="A325" s="216" t="s">
        <v>22274</v>
      </c>
      <c r="B325" s="216" t="s">
        <v>17901</v>
      </c>
      <c r="C325" s="216" t="s">
        <v>373</v>
      </c>
      <c r="D325" s="216" t="s">
        <v>376</v>
      </c>
      <c r="E325" s="268">
        <v>0.01</v>
      </c>
      <c r="F325" s="216" t="s">
        <v>17282</v>
      </c>
      <c r="G325" s="216" t="s">
        <v>17283</v>
      </c>
      <c r="H325" s="216" t="s">
        <v>17284</v>
      </c>
    </row>
    <row r="326" spans="1:8" ht="25.5">
      <c r="A326" s="216" t="s">
        <v>22275</v>
      </c>
      <c r="B326" s="216" t="s">
        <v>17902</v>
      </c>
      <c r="C326" s="216" t="s">
        <v>373</v>
      </c>
      <c r="D326" s="216" t="s">
        <v>376</v>
      </c>
      <c r="E326" s="268">
        <v>0.1</v>
      </c>
      <c r="F326" s="216" t="s">
        <v>17903</v>
      </c>
      <c r="G326" s="216" t="s">
        <v>17287</v>
      </c>
      <c r="H326" s="216" t="s">
        <v>17335</v>
      </c>
    </row>
    <row r="327" spans="1:8" ht="25.5">
      <c r="A327" s="216" t="s">
        <v>22276</v>
      </c>
      <c r="B327" s="216" t="s">
        <v>17904</v>
      </c>
      <c r="C327" s="216" t="s">
        <v>373</v>
      </c>
      <c r="D327" s="216" t="s">
        <v>376</v>
      </c>
      <c r="E327" s="268">
        <v>1.3299999999999999E-2</v>
      </c>
      <c r="F327" s="216" t="s">
        <v>17905</v>
      </c>
      <c r="G327" s="216" t="s">
        <v>17906</v>
      </c>
      <c r="H327" s="216" t="s">
        <v>17720</v>
      </c>
    </row>
    <row r="328" spans="1:8" ht="25.5">
      <c r="A328" s="216" t="s">
        <v>22277</v>
      </c>
      <c r="B328" s="216" t="s">
        <v>17907</v>
      </c>
      <c r="C328" s="216" t="s">
        <v>373</v>
      </c>
      <c r="D328" s="216" t="s">
        <v>376</v>
      </c>
      <c r="E328" s="268">
        <v>0.01</v>
      </c>
      <c r="F328" s="216" t="s">
        <v>17899</v>
      </c>
      <c r="G328" s="216" t="s">
        <v>17900</v>
      </c>
      <c r="H328" s="216" t="s">
        <v>17284</v>
      </c>
    </row>
    <row r="329" spans="1:8" ht="25.5">
      <c r="A329" s="216" t="s">
        <v>22278</v>
      </c>
      <c r="B329" s="216" t="s">
        <v>17908</v>
      </c>
      <c r="C329" s="216" t="s">
        <v>373</v>
      </c>
      <c r="D329" s="216" t="s">
        <v>376</v>
      </c>
      <c r="E329" s="268">
        <v>0.1</v>
      </c>
      <c r="F329" s="216" t="s">
        <v>17298</v>
      </c>
      <c r="G329" s="216" t="s">
        <v>17299</v>
      </c>
      <c r="H329" s="216" t="s">
        <v>17813</v>
      </c>
    </row>
    <row r="330" spans="1:8" ht="25.5">
      <c r="A330" s="216" t="s">
        <v>22279</v>
      </c>
      <c r="B330" s="216" t="s">
        <v>790</v>
      </c>
      <c r="C330" s="216" t="s">
        <v>373</v>
      </c>
      <c r="D330" s="216" t="s">
        <v>376</v>
      </c>
      <c r="E330" s="268">
        <v>0.12</v>
      </c>
      <c r="F330" s="216" t="s">
        <v>17909</v>
      </c>
      <c r="G330" s="216" t="s">
        <v>17295</v>
      </c>
      <c r="H330" s="216" t="s">
        <v>17910</v>
      </c>
    </row>
    <row r="331" spans="1:8" ht="25.5">
      <c r="A331" s="216" t="s">
        <v>22280</v>
      </c>
      <c r="B331" s="216" t="s">
        <v>740</v>
      </c>
      <c r="C331" s="216" t="s">
        <v>373</v>
      </c>
      <c r="D331" s="216" t="s">
        <v>376</v>
      </c>
      <c r="E331" s="268">
        <v>0.01</v>
      </c>
      <c r="F331" s="216" t="s">
        <v>17911</v>
      </c>
      <c r="G331" s="216" t="s">
        <v>17295</v>
      </c>
      <c r="H331" s="216" t="s">
        <v>17813</v>
      </c>
    </row>
    <row r="332" spans="1:8" ht="25.5">
      <c r="A332" s="216" t="s">
        <v>22281</v>
      </c>
      <c r="B332" s="216" t="s">
        <v>17912</v>
      </c>
      <c r="C332" s="216" t="s">
        <v>373</v>
      </c>
      <c r="D332" s="216" t="s">
        <v>376</v>
      </c>
      <c r="E332" s="268">
        <v>0.1</v>
      </c>
      <c r="F332" s="216" t="s">
        <v>17913</v>
      </c>
      <c r="G332" s="216" t="s">
        <v>17603</v>
      </c>
      <c r="H332" s="216" t="s">
        <v>17813</v>
      </c>
    </row>
    <row r="333" spans="1:8" ht="25.5">
      <c r="A333" s="216" t="s">
        <v>22282</v>
      </c>
      <c r="B333" s="216" t="s">
        <v>7076</v>
      </c>
      <c r="C333" s="216" t="s">
        <v>373</v>
      </c>
      <c r="D333" s="216" t="s">
        <v>376</v>
      </c>
      <c r="E333" s="268">
        <v>0.01</v>
      </c>
      <c r="F333" s="216" t="s">
        <v>17914</v>
      </c>
      <c r="G333" s="216" t="s">
        <v>17622</v>
      </c>
      <c r="H333" s="216" t="s">
        <v>17813</v>
      </c>
    </row>
    <row r="334" spans="1:8" ht="25.5">
      <c r="A334" s="216" t="s">
        <v>22283</v>
      </c>
      <c r="B334" s="216" t="s">
        <v>17915</v>
      </c>
      <c r="C334" s="216" t="s">
        <v>373</v>
      </c>
      <c r="D334" s="216" t="s">
        <v>376</v>
      </c>
      <c r="E334" s="268">
        <v>0.5</v>
      </c>
      <c r="F334" s="216" t="s">
        <v>17914</v>
      </c>
      <c r="G334" s="216" t="s">
        <v>17622</v>
      </c>
      <c r="H334" s="216" t="s">
        <v>17813</v>
      </c>
    </row>
    <row r="335" spans="1:8" ht="25.5">
      <c r="A335" s="216" t="s">
        <v>22284</v>
      </c>
      <c r="B335" s="216" t="s">
        <v>887</v>
      </c>
      <c r="C335" s="216" t="s">
        <v>373</v>
      </c>
      <c r="D335" s="216" t="s">
        <v>376</v>
      </c>
      <c r="E335" s="268">
        <v>0.29509999999999997</v>
      </c>
      <c r="F335" s="216" t="s">
        <v>17916</v>
      </c>
      <c r="G335" s="216" t="s">
        <v>17917</v>
      </c>
      <c r="H335" s="216" t="s">
        <v>17813</v>
      </c>
    </row>
    <row r="336" spans="1:8" ht="25.5">
      <c r="A336" s="216" t="s">
        <v>22285</v>
      </c>
      <c r="B336" s="216" t="s">
        <v>17918</v>
      </c>
      <c r="C336" s="216" t="s">
        <v>373</v>
      </c>
      <c r="D336" s="216" t="s">
        <v>376</v>
      </c>
      <c r="E336" s="268">
        <v>0.3</v>
      </c>
      <c r="F336" s="216" t="s">
        <v>17919</v>
      </c>
      <c r="G336" s="216" t="s">
        <v>17920</v>
      </c>
      <c r="H336" s="216" t="s">
        <v>17813</v>
      </c>
    </row>
    <row r="337" spans="1:8" ht="25.5">
      <c r="A337" s="216" t="s">
        <v>22286</v>
      </c>
      <c r="B337" s="216" t="s">
        <v>17921</v>
      </c>
      <c r="C337" s="216" t="s">
        <v>373</v>
      </c>
      <c r="D337" s="216" t="s">
        <v>376</v>
      </c>
      <c r="E337" s="268">
        <v>0.1</v>
      </c>
      <c r="F337" s="216" t="s">
        <v>17922</v>
      </c>
      <c r="G337" s="216" t="s">
        <v>17306</v>
      </c>
      <c r="H337" s="216" t="s">
        <v>17813</v>
      </c>
    </row>
    <row r="338" spans="1:8" ht="25.5">
      <c r="A338" s="216" t="s">
        <v>22287</v>
      </c>
      <c r="B338" s="216" t="s">
        <v>17923</v>
      </c>
      <c r="C338" s="216" t="s">
        <v>373</v>
      </c>
      <c r="D338" s="216" t="s">
        <v>376</v>
      </c>
      <c r="E338" s="268">
        <v>0.1</v>
      </c>
      <c r="F338" s="216" t="s">
        <v>17924</v>
      </c>
      <c r="G338" s="216" t="s">
        <v>17192</v>
      </c>
      <c r="H338" s="216" t="s">
        <v>17813</v>
      </c>
    </row>
    <row r="339" spans="1:8" ht="25.5">
      <c r="A339" s="216" t="s">
        <v>22288</v>
      </c>
      <c r="B339" s="216" t="s">
        <v>17925</v>
      </c>
      <c r="C339" s="216" t="s">
        <v>373</v>
      </c>
      <c r="D339" s="216" t="s">
        <v>376</v>
      </c>
      <c r="E339" s="268">
        <v>0.2</v>
      </c>
      <c r="F339" s="216" t="s">
        <v>17926</v>
      </c>
      <c r="G339" s="216" t="s">
        <v>17192</v>
      </c>
      <c r="H339" s="216" t="s">
        <v>17813</v>
      </c>
    </row>
    <row r="340" spans="1:8" ht="25.5">
      <c r="A340" s="216" t="s">
        <v>22289</v>
      </c>
      <c r="B340" s="216" t="s">
        <v>17927</v>
      </c>
      <c r="C340" s="216" t="s">
        <v>373</v>
      </c>
      <c r="D340" s="216" t="s">
        <v>376</v>
      </c>
      <c r="E340" s="268">
        <v>0.2</v>
      </c>
      <c r="F340" s="216" t="s">
        <v>17928</v>
      </c>
      <c r="G340" s="216" t="s">
        <v>17192</v>
      </c>
      <c r="H340" s="216" t="s">
        <v>17813</v>
      </c>
    </row>
    <row r="341" spans="1:8" ht="25.5">
      <c r="A341" s="216" t="s">
        <v>22290</v>
      </c>
      <c r="B341" s="216" t="s">
        <v>17929</v>
      </c>
      <c r="C341" s="216" t="s">
        <v>373</v>
      </c>
      <c r="D341" s="216" t="s">
        <v>376</v>
      </c>
      <c r="E341" s="268">
        <v>0.1</v>
      </c>
      <c r="F341" s="216" t="s">
        <v>17930</v>
      </c>
      <c r="G341" s="216" t="s">
        <v>17192</v>
      </c>
      <c r="H341" s="216" t="s">
        <v>17813</v>
      </c>
    </row>
    <row r="342" spans="1:8" ht="25.5">
      <c r="A342" s="216" t="s">
        <v>22291</v>
      </c>
      <c r="B342" s="216" t="s">
        <v>740</v>
      </c>
      <c r="C342" s="216" t="s">
        <v>373</v>
      </c>
      <c r="D342" s="216" t="s">
        <v>376</v>
      </c>
      <c r="E342" s="268">
        <v>0.01</v>
      </c>
      <c r="F342" s="216" t="s">
        <v>17931</v>
      </c>
      <c r="G342" s="216" t="s">
        <v>17192</v>
      </c>
      <c r="H342" s="216" t="s">
        <v>17335</v>
      </c>
    </row>
    <row r="343" spans="1:8" ht="25.5">
      <c r="A343" s="216" t="s">
        <v>22292</v>
      </c>
      <c r="B343" s="216" t="s">
        <v>17932</v>
      </c>
      <c r="C343" s="216" t="s">
        <v>373</v>
      </c>
      <c r="D343" s="216" t="s">
        <v>376</v>
      </c>
      <c r="E343" s="268">
        <v>10.9</v>
      </c>
      <c r="F343" s="216" t="s">
        <v>17933</v>
      </c>
      <c r="G343" s="216" t="s">
        <v>17934</v>
      </c>
      <c r="H343" s="216" t="s">
        <v>17813</v>
      </c>
    </row>
    <row r="344" spans="1:8" ht="25.5">
      <c r="A344" s="216" t="s">
        <v>22293</v>
      </c>
      <c r="B344" s="216" t="s">
        <v>17935</v>
      </c>
      <c r="C344" s="216" t="s">
        <v>373</v>
      </c>
      <c r="D344" s="216" t="s">
        <v>376</v>
      </c>
      <c r="E344" s="268">
        <v>27</v>
      </c>
      <c r="F344" s="216" t="s">
        <v>17936</v>
      </c>
      <c r="G344" s="216" t="s">
        <v>17934</v>
      </c>
      <c r="H344" s="216" t="s">
        <v>17813</v>
      </c>
    </row>
    <row r="345" spans="1:8" ht="25.5">
      <c r="A345" s="216" t="s">
        <v>22294</v>
      </c>
      <c r="B345" s="216" t="s">
        <v>17902</v>
      </c>
      <c r="C345" s="216" t="s">
        <v>373</v>
      </c>
      <c r="D345" s="216" t="s">
        <v>376</v>
      </c>
      <c r="E345" s="268">
        <v>0.01</v>
      </c>
      <c r="F345" s="216" t="s">
        <v>17937</v>
      </c>
      <c r="G345" s="216" t="s">
        <v>17938</v>
      </c>
      <c r="H345" s="216" t="s">
        <v>17265</v>
      </c>
    </row>
    <row r="346" spans="1:8" ht="25.5">
      <c r="A346" s="216" t="s">
        <v>22295</v>
      </c>
      <c r="B346" s="216" t="s">
        <v>17859</v>
      </c>
      <c r="C346" s="216" t="s">
        <v>373</v>
      </c>
      <c r="D346" s="216" t="s">
        <v>376</v>
      </c>
      <c r="E346" s="268">
        <v>0.01</v>
      </c>
      <c r="F346" s="216" t="s">
        <v>17939</v>
      </c>
      <c r="G346" s="216" t="s">
        <v>17274</v>
      </c>
      <c r="H346" s="216" t="s">
        <v>17807</v>
      </c>
    </row>
    <row r="347" spans="1:8" ht="25.5">
      <c r="A347" s="216" t="s">
        <v>22296</v>
      </c>
      <c r="B347" s="216" t="s">
        <v>17940</v>
      </c>
      <c r="C347" s="216" t="s">
        <v>373</v>
      </c>
      <c r="D347" s="216" t="s">
        <v>376</v>
      </c>
      <c r="E347" s="268">
        <v>0.01</v>
      </c>
      <c r="F347" s="216" t="s">
        <v>17941</v>
      </c>
      <c r="G347" s="216" t="s">
        <v>17942</v>
      </c>
      <c r="H347" s="216" t="s">
        <v>17813</v>
      </c>
    </row>
    <row r="348" spans="1:8" ht="25.5">
      <c r="A348" s="216" t="s">
        <v>22297</v>
      </c>
      <c r="B348" s="216" t="s">
        <v>17943</v>
      </c>
      <c r="C348" s="216" t="s">
        <v>373</v>
      </c>
      <c r="D348" s="216" t="s">
        <v>376</v>
      </c>
      <c r="E348" s="268">
        <v>4.7</v>
      </c>
      <c r="F348" s="216" t="s">
        <v>17944</v>
      </c>
      <c r="G348" s="216" t="s">
        <v>17151</v>
      </c>
      <c r="H348" s="216" t="s">
        <v>17235</v>
      </c>
    </row>
    <row r="349" spans="1:8" ht="25.5">
      <c r="A349" s="216" t="s">
        <v>22298</v>
      </c>
      <c r="B349" s="216" t="s">
        <v>17945</v>
      </c>
      <c r="C349" s="216" t="s">
        <v>373</v>
      </c>
      <c r="D349" s="216" t="s">
        <v>376</v>
      </c>
      <c r="E349" s="268">
        <v>32</v>
      </c>
      <c r="F349" s="216" t="s">
        <v>17946</v>
      </c>
      <c r="G349" s="216" t="s">
        <v>17162</v>
      </c>
      <c r="H349" s="216" t="s">
        <v>17235</v>
      </c>
    </row>
    <row r="350" spans="1:8" ht="25.5">
      <c r="A350" s="216" t="s">
        <v>22299</v>
      </c>
      <c r="B350" s="216" t="s">
        <v>17945</v>
      </c>
      <c r="C350" s="216" t="s">
        <v>373</v>
      </c>
      <c r="D350" s="216" t="s">
        <v>376</v>
      </c>
      <c r="E350" s="268">
        <v>63</v>
      </c>
      <c r="F350" s="216" t="s">
        <v>17947</v>
      </c>
      <c r="G350" s="216" t="s">
        <v>17162</v>
      </c>
      <c r="H350" s="216" t="s">
        <v>17261</v>
      </c>
    </row>
    <row r="351" spans="1:8" ht="25.5">
      <c r="A351" s="216" t="s">
        <v>22300</v>
      </c>
      <c r="B351" s="216" t="s">
        <v>17948</v>
      </c>
      <c r="C351" s="216" t="s">
        <v>373</v>
      </c>
      <c r="D351" s="216" t="s">
        <v>376</v>
      </c>
      <c r="E351" s="268">
        <v>59.4</v>
      </c>
      <c r="F351" s="216" t="s">
        <v>17949</v>
      </c>
      <c r="G351" s="216" t="s">
        <v>17162</v>
      </c>
      <c r="H351" s="216" t="s">
        <v>17813</v>
      </c>
    </row>
    <row r="352" spans="1:8" ht="25.5">
      <c r="A352" s="216" t="s">
        <v>22301</v>
      </c>
      <c r="B352" s="216" t="s">
        <v>9052</v>
      </c>
      <c r="C352" s="216" t="s">
        <v>373</v>
      </c>
      <c r="D352" s="216" t="s">
        <v>376</v>
      </c>
      <c r="E352" s="268">
        <v>2.2000000000000002</v>
      </c>
      <c r="F352" s="216" t="s">
        <v>17950</v>
      </c>
      <c r="G352" s="216" t="s">
        <v>17162</v>
      </c>
      <c r="H352" s="216" t="s">
        <v>17813</v>
      </c>
    </row>
    <row r="353" spans="1:8" ht="25.5">
      <c r="A353" s="216" t="s">
        <v>22302</v>
      </c>
      <c r="B353" s="216" t="s">
        <v>17951</v>
      </c>
      <c r="C353" s="216" t="s">
        <v>373</v>
      </c>
      <c r="D353" s="216" t="s">
        <v>376</v>
      </c>
      <c r="E353" s="268">
        <v>0.1</v>
      </c>
      <c r="F353" s="216" t="s">
        <v>17952</v>
      </c>
      <c r="G353" s="216" t="s">
        <v>17162</v>
      </c>
      <c r="H353" s="216" t="s">
        <v>17813</v>
      </c>
    </row>
    <row r="354" spans="1:8" ht="38.25">
      <c r="A354" s="216" t="s">
        <v>22303</v>
      </c>
      <c r="B354" s="216" t="s">
        <v>17953</v>
      </c>
      <c r="C354" s="216" t="s">
        <v>373</v>
      </c>
      <c r="D354" s="216" t="s">
        <v>376</v>
      </c>
      <c r="E354" s="268">
        <v>0.01</v>
      </c>
      <c r="F354" s="216" t="s">
        <v>17954</v>
      </c>
      <c r="G354" s="216" t="s">
        <v>17162</v>
      </c>
      <c r="H354" s="216" t="s">
        <v>17813</v>
      </c>
    </row>
    <row r="355" spans="1:8" ht="25.5">
      <c r="A355" s="216" t="s">
        <v>22304</v>
      </c>
      <c r="B355" s="216" t="s">
        <v>17955</v>
      </c>
      <c r="C355" s="216" t="s">
        <v>373</v>
      </c>
      <c r="D355" s="216" t="s">
        <v>376</v>
      </c>
      <c r="E355" s="268">
        <v>0.01</v>
      </c>
      <c r="F355" s="216" t="s">
        <v>17956</v>
      </c>
      <c r="G355" s="216" t="s">
        <v>17162</v>
      </c>
      <c r="H355" s="216" t="s">
        <v>17813</v>
      </c>
    </row>
    <row r="356" spans="1:8" ht="25.5">
      <c r="A356" s="216" t="s">
        <v>22305</v>
      </c>
      <c r="B356" s="216" t="s">
        <v>17957</v>
      </c>
      <c r="C356" s="216" t="s">
        <v>373</v>
      </c>
      <c r="D356" s="216" t="s">
        <v>376</v>
      </c>
      <c r="E356" s="268">
        <v>0.01</v>
      </c>
      <c r="F356" s="216" t="s">
        <v>17958</v>
      </c>
      <c r="G356" s="216" t="s">
        <v>17274</v>
      </c>
      <c r="H356" s="216" t="s">
        <v>17807</v>
      </c>
    </row>
    <row r="357" spans="1:8" ht="25.5">
      <c r="A357" s="216" t="s">
        <v>22306</v>
      </c>
      <c r="B357" s="216" t="s">
        <v>2856</v>
      </c>
      <c r="C357" s="216" t="s">
        <v>373</v>
      </c>
      <c r="D357" s="216" t="s">
        <v>376</v>
      </c>
      <c r="E357" s="268">
        <v>0.6</v>
      </c>
      <c r="F357" s="216" t="s">
        <v>17959</v>
      </c>
      <c r="G357" s="216" t="s">
        <v>17162</v>
      </c>
      <c r="H357" s="216" t="s">
        <v>17813</v>
      </c>
    </row>
    <row r="358" spans="1:8" ht="25.5">
      <c r="A358" s="216" t="s">
        <v>22307</v>
      </c>
      <c r="B358" s="216" t="s">
        <v>17960</v>
      </c>
      <c r="C358" s="216" t="s">
        <v>373</v>
      </c>
      <c r="D358" s="216" t="s">
        <v>376</v>
      </c>
      <c r="E358" s="268">
        <v>8</v>
      </c>
      <c r="F358" s="216" t="s">
        <v>17961</v>
      </c>
      <c r="G358" s="216" t="s">
        <v>17962</v>
      </c>
      <c r="H358" s="216" t="s">
        <v>17238</v>
      </c>
    </row>
    <row r="359" spans="1:8" ht="25.5">
      <c r="A359" s="216" t="s">
        <v>22308</v>
      </c>
      <c r="B359" s="216" t="s">
        <v>17963</v>
      </c>
      <c r="C359" s="216" t="s">
        <v>373</v>
      </c>
      <c r="D359" s="216" t="s">
        <v>376</v>
      </c>
      <c r="E359" s="268">
        <v>0.9</v>
      </c>
      <c r="F359" s="216" t="s">
        <v>17964</v>
      </c>
      <c r="G359" s="216" t="s">
        <v>17162</v>
      </c>
      <c r="H359" s="216" t="s">
        <v>17813</v>
      </c>
    </row>
    <row r="360" spans="1:8" ht="25.5">
      <c r="A360" s="216" t="s">
        <v>22309</v>
      </c>
      <c r="B360" s="216" t="s">
        <v>17965</v>
      </c>
      <c r="C360" s="216" t="s">
        <v>373</v>
      </c>
      <c r="D360" s="216" t="s">
        <v>376</v>
      </c>
      <c r="E360" s="268">
        <v>29.9</v>
      </c>
      <c r="F360" s="216" t="s">
        <v>17966</v>
      </c>
      <c r="G360" s="216" t="s">
        <v>17162</v>
      </c>
      <c r="H360" s="216" t="s">
        <v>17813</v>
      </c>
    </row>
    <row r="361" spans="1:8" ht="25.5">
      <c r="A361" s="216" t="s">
        <v>22310</v>
      </c>
      <c r="B361" s="216" t="s">
        <v>17967</v>
      </c>
      <c r="C361" s="216" t="s">
        <v>373</v>
      </c>
      <c r="D361" s="216" t="s">
        <v>376</v>
      </c>
      <c r="E361" s="268">
        <v>3.5</v>
      </c>
      <c r="F361" s="216" t="s">
        <v>17968</v>
      </c>
      <c r="G361" s="216" t="s">
        <v>17162</v>
      </c>
      <c r="H361" s="216" t="s">
        <v>17813</v>
      </c>
    </row>
    <row r="362" spans="1:8" ht="25.5">
      <c r="A362" s="216" t="s">
        <v>22311</v>
      </c>
      <c r="B362" s="216" t="s">
        <v>17969</v>
      </c>
      <c r="C362" s="216" t="s">
        <v>373</v>
      </c>
      <c r="D362" s="216" t="s">
        <v>376</v>
      </c>
      <c r="E362" s="268">
        <v>4.0999999999999996</v>
      </c>
      <c r="F362" s="216" t="s">
        <v>17970</v>
      </c>
      <c r="G362" s="216" t="s">
        <v>17162</v>
      </c>
      <c r="H362" s="216" t="s">
        <v>17813</v>
      </c>
    </row>
    <row r="363" spans="1:8" ht="25.5">
      <c r="A363" s="216" t="s">
        <v>22312</v>
      </c>
      <c r="B363" s="216" t="s">
        <v>17971</v>
      </c>
      <c r="C363" s="216" t="s">
        <v>373</v>
      </c>
      <c r="D363" s="216" t="s">
        <v>376</v>
      </c>
      <c r="E363" s="268">
        <v>4.5</v>
      </c>
      <c r="F363" s="216" t="s">
        <v>17972</v>
      </c>
      <c r="G363" s="216" t="s">
        <v>17162</v>
      </c>
      <c r="H363" s="216" t="s">
        <v>17813</v>
      </c>
    </row>
    <row r="364" spans="1:8" ht="25.5">
      <c r="A364" s="216" t="s">
        <v>22313</v>
      </c>
      <c r="B364" s="216" t="s">
        <v>17973</v>
      </c>
      <c r="C364" s="216" t="s">
        <v>373</v>
      </c>
      <c r="D364" s="216" t="s">
        <v>376</v>
      </c>
      <c r="E364" s="268">
        <v>4.5999999999999996</v>
      </c>
      <c r="F364" s="216" t="s">
        <v>17974</v>
      </c>
      <c r="G364" s="216" t="s">
        <v>17162</v>
      </c>
      <c r="H364" s="216" t="s">
        <v>17813</v>
      </c>
    </row>
    <row r="365" spans="1:8" ht="25.5">
      <c r="A365" s="216" t="s">
        <v>22314</v>
      </c>
      <c r="B365" s="216" t="s">
        <v>17975</v>
      </c>
      <c r="C365" s="216" t="s">
        <v>373</v>
      </c>
      <c r="D365" s="216" t="s">
        <v>376</v>
      </c>
      <c r="E365" s="268">
        <v>0.01</v>
      </c>
      <c r="F365" s="216" t="s">
        <v>17976</v>
      </c>
      <c r="G365" s="216" t="s">
        <v>17340</v>
      </c>
      <c r="H365" s="216" t="s">
        <v>17265</v>
      </c>
    </row>
    <row r="366" spans="1:8" ht="25.5">
      <c r="A366" s="216" t="s">
        <v>22315</v>
      </c>
      <c r="B366" s="216" t="s">
        <v>17977</v>
      </c>
      <c r="C366" s="216" t="s">
        <v>373</v>
      </c>
      <c r="D366" s="216" t="s">
        <v>376</v>
      </c>
      <c r="E366" s="268">
        <v>2</v>
      </c>
      <c r="F366" s="216" t="s">
        <v>17978</v>
      </c>
      <c r="G366" s="216" t="s">
        <v>17979</v>
      </c>
      <c r="H366" s="216" t="s">
        <v>17980</v>
      </c>
    </row>
    <row r="367" spans="1:8" ht="25.5">
      <c r="A367" s="216" t="s">
        <v>22316</v>
      </c>
      <c r="B367" s="216" t="s">
        <v>17981</v>
      </c>
      <c r="C367" s="216" t="s">
        <v>373</v>
      </c>
      <c r="D367" s="216" t="s">
        <v>376</v>
      </c>
      <c r="E367" s="268">
        <v>42.7</v>
      </c>
      <c r="F367" s="216" t="s">
        <v>17982</v>
      </c>
      <c r="G367" s="216" t="s">
        <v>17151</v>
      </c>
      <c r="H367" s="216" t="s">
        <v>17813</v>
      </c>
    </row>
    <row r="368" spans="1:8" ht="25.5">
      <c r="A368" s="216" t="s">
        <v>22317</v>
      </c>
      <c r="B368" s="216" t="s">
        <v>17285</v>
      </c>
      <c r="C368" s="216" t="s">
        <v>373</v>
      </c>
      <c r="D368" s="216" t="s">
        <v>376</v>
      </c>
      <c r="E368" s="268">
        <v>23</v>
      </c>
      <c r="F368" s="216" t="s">
        <v>17983</v>
      </c>
      <c r="G368" s="216" t="s">
        <v>17151</v>
      </c>
      <c r="H368" s="216" t="s">
        <v>17235</v>
      </c>
    </row>
    <row r="369" spans="1:8" ht="25.5">
      <c r="A369" s="216" t="s">
        <v>22318</v>
      </c>
      <c r="B369" s="216" t="s">
        <v>17984</v>
      </c>
      <c r="C369" s="216" t="s">
        <v>373</v>
      </c>
      <c r="D369" s="216" t="s">
        <v>376</v>
      </c>
      <c r="E369" s="268">
        <v>2.4</v>
      </c>
      <c r="F369" s="216" t="s">
        <v>17985</v>
      </c>
      <c r="G369" s="216" t="s">
        <v>17151</v>
      </c>
      <c r="H369" s="216" t="s">
        <v>17223</v>
      </c>
    </row>
    <row r="370" spans="1:8" ht="38.25">
      <c r="A370" s="216" t="s">
        <v>22319</v>
      </c>
      <c r="B370" s="216" t="s">
        <v>17986</v>
      </c>
      <c r="C370" s="216" t="s">
        <v>373</v>
      </c>
      <c r="D370" s="216" t="s">
        <v>376</v>
      </c>
      <c r="E370" s="268">
        <v>0.01</v>
      </c>
      <c r="F370" s="216" t="s">
        <v>17987</v>
      </c>
      <c r="G370" s="216" t="s">
        <v>17151</v>
      </c>
      <c r="H370" s="216" t="s">
        <v>17335</v>
      </c>
    </row>
    <row r="371" spans="1:8" ht="25.5">
      <c r="A371" s="216" t="s">
        <v>22320</v>
      </c>
      <c r="B371" s="216" t="s">
        <v>17988</v>
      </c>
      <c r="C371" s="216" t="s">
        <v>373</v>
      </c>
      <c r="D371" s="216" t="s">
        <v>376</v>
      </c>
      <c r="E371" s="268">
        <v>0.01</v>
      </c>
      <c r="F371" s="216" t="s">
        <v>17989</v>
      </c>
      <c r="G371" s="216" t="s">
        <v>17151</v>
      </c>
      <c r="H371" s="216" t="s">
        <v>17813</v>
      </c>
    </row>
    <row r="372" spans="1:8" ht="25.5">
      <c r="A372" s="216" t="s">
        <v>22321</v>
      </c>
      <c r="B372" s="216" t="s">
        <v>17990</v>
      </c>
      <c r="C372" s="216" t="s">
        <v>373</v>
      </c>
      <c r="D372" s="216" t="s">
        <v>376</v>
      </c>
      <c r="E372" s="268">
        <v>15</v>
      </c>
      <c r="F372" s="216" t="s">
        <v>17991</v>
      </c>
      <c r="G372" s="216" t="s">
        <v>17992</v>
      </c>
      <c r="H372" s="216" t="s">
        <v>17526</v>
      </c>
    </row>
    <row r="373" spans="1:8" ht="25.5">
      <c r="A373" s="216" t="s">
        <v>22322</v>
      </c>
      <c r="B373" s="216" t="s">
        <v>17993</v>
      </c>
      <c r="C373" s="216" t="s">
        <v>373</v>
      </c>
      <c r="D373" s="216" t="s">
        <v>376</v>
      </c>
      <c r="E373" s="268">
        <v>0.01</v>
      </c>
      <c r="F373" s="216" t="s">
        <v>17994</v>
      </c>
      <c r="G373" s="216" t="s">
        <v>17995</v>
      </c>
      <c r="H373" s="216" t="s">
        <v>17813</v>
      </c>
    </row>
    <row r="374" spans="1:8" ht="25.5">
      <c r="A374" s="216" t="s">
        <v>22323</v>
      </c>
      <c r="B374" s="216" t="s">
        <v>17996</v>
      </c>
      <c r="C374" s="216" t="s">
        <v>373</v>
      </c>
      <c r="D374" s="216" t="s">
        <v>376</v>
      </c>
      <c r="E374" s="268">
        <v>0.02</v>
      </c>
      <c r="F374" s="216" t="s">
        <v>17997</v>
      </c>
      <c r="G374" s="216" t="s">
        <v>17995</v>
      </c>
      <c r="H374" s="216" t="s">
        <v>17813</v>
      </c>
    </row>
    <row r="375" spans="1:8" ht="25.5">
      <c r="A375" s="216" t="s">
        <v>22324</v>
      </c>
      <c r="B375" s="216" t="s">
        <v>17998</v>
      </c>
      <c r="C375" s="216" t="s">
        <v>373</v>
      </c>
      <c r="D375" s="216" t="s">
        <v>376</v>
      </c>
      <c r="E375" s="268">
        <v>0.01</v>
      </c>
      <c r="F375" s="216" t="s">
        <v>17999</v>
      </c>
      <c r="G375" s="216" t="s">
        <v>18000</v>
      </c>
      <c r="H375" s="216" t="s">
        <v>17813</v>
      </c>
    </row>
    <row r="376" spans="1:8" ht="25.5">
      <c r="A376" s="216" t="s">
        <v>22325</v>
      </c>
      <c r="B376" s="216" t="s">
        <v>18001</v>
      </c>
      <c r="C376" s="216" t="s">
        <v>373</v>
      </c>
      <c r="D376" s="216" t="s">
        <v>376</v>
      </c>
      <c r="E376" s="268">
        <v>0.5</v>
      </c>
      <c r="F376" s="216" t="s">
        <v>18002</v>
      </c>
      <c r="G376" s="216" t="s">
        <v>17166</v>
      </c>
      <c r="H376" s="216" t="s">
        <v>17265</v>
      </c>
    </row>
    <row r="377" spans="1:8" ht="25.5">
      <c r="A377" s="216" t="s">
        <v>22326</v>
      </c>
      <c r="B377" s="216" t="s">
        <v>18003</v>
      </c>
      <c r="C377" s="216" t="s">
        <v>373</v>
      </c>
      <c r="D377" s="216" t="s">
        <v>376</v>
      </c>
      <c r="E377" s="268">
        <v>0.01</v>
      </c>
      <c r="F377" s="216" t="s">
        <v>18004</v>
      </c>
      <c r="G377" s="216" t="s">
        <v>17705</v>
      </c>
      <c r="H377" s="216" t="s">
        <v>17807</v>
      </c>
    </row>
    <row r="378" spans="1:8" ht="25.5">
      <c r="A378" s="216" t="s">
        <v>22327</v>
      </c>
      <c r="B378" s="216" t="s">
        <v>18005</v>
      </c>
      <c r="C378" s="216" t="s">
        <v>373</v>
      </c>
      <c r="D378" s="216" t="s">
        <v>376</v>
      </c>
      <c r="E378" s="268">
        <v>8.6999999999999994E-2</v>
      </c>
      <c r="F378" s="216" t="s">
        <v>18006</v>
      </c>
      <c r="G378" s="216" t="s">
        <v>18007</v>
      </c>
      <c r="H378" s="216" t="s">
        <v>17296</v>
      </c>
    </row>
    <row r="379" spans="1:8" ht="25.5">
      <c r="A379" s="216" t="s">
        <v>22328</v>
      </c>
      <c r="B379" s="216" t="s">
        <v>18008</v>
      </c>
      <c r="C379" s="216" t="s">
        <v>373</v>
      </c>
      <c r="D379" s="216" t="s">
        <v>376</v>
      </c>
      <c r="E379" s="268">
        <v>0.1</v>
      </c>
      <c r="F379" s="216" t="s">
        <v>18009</v>
      </c>
      <c r="G379" s="216" t="s">
        <v>18010</v>
      </c>
      <c r="H379" s="216" t="s">
        <v>17910</v>
      </c>
    </row>
    <row r="380" spans="1:8" ht="25.5">
      <c r="A380" s="216" t="s">
        <v>22329</v>
      </c>
      <c r="B380" s="216" t="s">
        <v>18011</v>
      </c>
      <c r="C380" s="216" t="s">
        <v>373</v>
      </c>
      <c r="D380" s="216" t="s">
        <v>376</v>
      </c>
      <c r="E380" s="268">
        <v>1</v>
      </c>
      <c r="F380" s="216" t="s">
        <v>18012</v>
      </c>
      <c r="G380" s="216" t="s">
        <v>18013</v>
      </c>
      <c r="H380" s="216" t="s">
        <v>17813</v>
      </c>
    </row>
    <row r="381" spans="1:8" ht="25.5">
      <c r="A381" s="216" t="s">
        <v>22330</v>
      </c>
      <c r="B381" s="216" t="s">
        <v>740</v>
      </c>
      <c r="C381" s="216" t="s">
        <v>373</v>
      </c>
      <c r="D381" s="216" t="s">
        <v>376</v>
      </c>
      <c r="E381" s="268">
        <v>0.01</v>
      </c>
      <c r="F381" s="216" t="s">
        <v>18014</v>
      </c>
      <c r="G381" s="216" t="s">
        <v>18015</v>
      </c>
      <c r="H381" s="216" t="s">
        <v>17813</v>
      </c>
    </row>
    <row r="382" spans="1:8" ht="25.5">
      <c r="A382" s="216" t="s">
        <v>22331</v>
      </c>
      <c r="B382" s="216" t="s">
        <v>740</v>
      </c>
      <c r="C382" s="216" t="s">
        <v>373</v>
      </c>
      <c r="D382" s="216" t="s">
        <v>376</v>
      </c>
      <c r="E382" s="268">
        <v>0.01</v>
      </c>
      <c r="F382" s="216" t="s">
        <v>18016</v>
      </c>
      <c r="G382" s="216" t="s">
        <v>18017</v>
      </c>
      <c r="H382" s="216" t="s">
        <v>17813</v>
      </c>
    </row>
    <row r="383" spans="1:8" ht="25.5">
      <c r="A383" s="216" t="s">
        <v>22332</v>
      </c>
      <c r="B383" s="216" t="s">
        <v>18018</v>
      </c>
      <c r="C383" s="216" t="s">
        <v>373</v>
      </c>
      <c r="D383" s="216" t="s">
        <v>376</v>
      </c>
      <c r="E383" s="268">
        <v>0.01</v>
      </c>
      <c r="F383" s="216" t="s">
        <v>18019</v>
      </c>
      <c r="G383" s="216" t="s">
        <v>18017</v>
      </c>
      <c r="H383" s="216" t="s">
        <v>17813</v>
      </c>
    </row>
    <row r="384" spans="1:8" ht="25.5">
      <c r="A384" s="216" t="s">
        <v>22333</v>
      </c>
      <c r="B384" s="216" t="s">
        <v>825</v>
      </c>
      <c r="C384" s="216" t="s">
        <v>373</v>
      </c>
      <c r="D384" s="216" t="s">
        <v>376</v>
      </c>
      <c r="E384" s="268">
        <v>0.01</v>
      </c>
      <c r="F384" s="216" t="s">
        <v>18020</v>
      </c>
      <c r="G384" s="216" t="s">
        <v>18021</v>
      </c>
      <c r="H384" s="216" t="s">
        <v>17813</v>
      </c>
    </row>
    <row r="385" spans="1:8" ht="25.5">
      <c r="A385" s="324">
        <v>110</v>
      </c>
      <c r="B385" s="324" t="s">
        <v>22560</v>
      </c>
      <c r="C385" s="324" t="s">
        <v>373</v>
      </c>
      <c r="D385" s="324" t="s">
        <v>376</v>
      </c>
      <c r="E385" s="268">
        <v>5</v>
      </c>
      <c r="F385" s="670"/>
      <c r="G385" s="670"/>
      <c r="H385" s="324" t="s">
        <v>22561</v>
      </c>
    </row>
    <row r="386" spans="1:8" ht="25.5">
      <c r="A386" s="324">
        <v>111</v>
      </c>
      <c r="B386" s="324" t="s">
        <v>22562</v>
      </c>
      <c r="C386" s="324" t="s">
        <v>373</v>
      </c>
      <c r="D386" s="324" t="s">
        <v>376</v>
      </c>
      <c r="E386" s="268">
        <v>0.01</v>
      </c>
      <c r="F386" s="670"/>
      <c r="G386" s="670"/>
      <c r="H386" s="324" t="s">
        <v>22561</v>
      </c>
    </row>
    <row r="387" spans="1:8" ht="13.5">
      <c r="A387" s="656">
        <v>111</v>
      </c>
      <c r="B387" s="668" t="s">
        <v>377</v>
      </c>
      <c r="C387" s="331">
        <v>111</v>
      </c>
      <c r="D387" s="656"/>
      <c r="E387" s="658">
        <f>SUM(E276:E386)</f>
        <v>369.2453999999999</v>
      </c>
      <c r="F387" s="656"/>
      <c r="G387" s="660"/>
      <c r="H387" s="660"/>
    </row>
    <row r="388" spans="1:8" ht="38.25">
      <c r="A388" s="216" t="s">
        <v>22224</v>
      </c>
      <c r="B388" s="216" t="s">
        <v>18022</v>
      </c>
      <c r="C388" s="216" t="s">
        <v>373</v>
      </c>
      <c r="D388" s="216" t="s">
        <v>380</v>
      </c>
      <c r="E388" s="268">
        <v>0.1</v>
      </c>
      <c r="F388" s="216" t="s">
        <v>18023</v>
      </c>
      <c r="G388" s="216" t="s">
        <v>18024</v>
      </c>
      <c r="H388" s="216" t="s">
        <v>17235</v>
      </c>
    </row>
    <row r="389" spans="1:8" ht="38.25">
      <c r="A389" s="216" t="s">
        <v>22226</v>
      </c>
      <c r="B389" s="216" t="s">
        <v>18025</v>
      </c>
      <c r="C389" s="216" t="s">
        <v>373</v>
      </c>
      <c r="D389" s="216" t="s">
        <v>380</v>
      </c>
      <c r="E389" s="268">
        <v>1</v>
      </c>
      <c r="F389" s="216" t="s">
        <v>18026</v>
      </c>
      <c r="G389" s="216" t="s">
        <v>18024</v>
      </c>
      <c r="H389" s="216" t="s">
        <v>17235</v>
      </c>
    </row>
    <row r="390" spans="1:8" ht="38.25">
      <c r="A390" s="216" t="s">
        <v>22227</v>
      </c>
      <c r="B390" s="218" t="s">
        <v>18027</v>
      </c>
      <c r="C390" s="216" t="s">
        <v>373</v>
      </c>
      <c r="D390" s="216" t="s">
        <v>380</v>
      </c>
      <c r="E390" s="268">
        <v>2.2999999999999998</v>
      </c>
      <c r="F390" s="216" t="s">
        <v>18028</v>
      </c>
      <c r="G390" s="216" t="s">
        <v>18029</v>
      </c>
      <c r="H390" s="216" t="s">
        <v>17302</v>
      </c>
    </row>
    <row r="391" spans="1:8" ht="38.25">
      <c r="A391" s="216" t="s">
        <v>22228</v>
      </c>
      <c r="B391" s="216" t="s">
        <v>18030</v>
      </c>
      <c r="C391" s="216" t="s">
        <v>373</v>
      </c>
      <c r="D391" s="216" t="s">
        <v>380</v>
      </c>
      <c r="E391" s="268">
        <v>0.2</v>
      </c>
      <c r="F391" s="216" t="s">
        <v>18031</v>
      </c>
      <c r="G391" s="216" t="s">
        <v>17810</v>
      </c>
      <c r="H391" s="216" t="s">
        <v>17235</v>
      </c>
    </row>
    <row r="392" spans="1:8" ht="38.25">
      <c r="A392" s="216" t="s">
        <v>22229</v>
      </c>
      <c r="B392" s="216" t="s">
        <v>7761</v>
      </c>
      <c r="C392" s="216" t="s">
        <v>373</v>
      </c>
      <c r="D392" s="216" t="s">
        <v>380</v>
      </c>
      <c r="E392" s="268">
        <v>5</v>
      </c>
      <c r="F392" s="216" t="s">
        <v>18032</v>
      </c>
      <c r="G392" s="216" t="s">
        <v>18033</v>
      </c>
      <c r="H392" s="216" t="s">
        <v>17261</v>
      </c>
    </row>
    <row r="393" spans="1:8" ht="38.25">
      <c r="A393" s="216" t="s">
        <v>22230</v>
      </c>
      <c r="B393" s="216" t="s">
        <v>18034</v>
      </c>
      <c r="C393" s="216" t="s">
        <v>373</v>
      </c>
      <c r="D393" s="216" t="s">
        <v>380</v>
      </c>
      <c r="E393" s="268">
        <v>1</v>
      </c>
      <c r="F393" s="216" t="s">
        <v>18035</v>
      </c>
      <c r="G393" s="216" t="s">
        <v>18036</v>
      </c>
      <c r="H393" s="216" t="s">
        <v>17813</v>
      </c>
    </row>
    <row r="394" spans="1:8" ht="38.25">
      <c r="A394" s="216" t="s">
        <v>22231</v>
      </c>
      <c r="B394" s="216" t="s">
        <v>18037</v>
      </c>
      <c r="C394" s="216" t="s">
        <v>373</v>
      </c>
      <c r="D394" s="216" t="s">
        <v>380</v>
      </c>
      <c r="E394" s="268">
        <v>0.1</v>
      </c>
      <c r="F394" s="216" t="s">
        <v>18038</v>
      </c>
      <c r="G394" s="216" t="s">
        <v>18039</v>
      </c>
      <c r="H394" s="216" t="s">
        <v>17813</v>
      </c>
    </row>
    <row r="395" spans="1:8" ht="51">
      <c r="A395" s="216" t="s">
        <v>22232</v>
      </c>
      <c r="B395" s="216" t="s">
        <v>18040</v>
      </c>
      <c r="C395" s="216" t="s">
        <v>373</v>
      </c>
      <c r="D395" s="216" t="s">
        <v>380</v>
      </c>
      <c r="E395" s="268">
        <v>3.75</v>
      </c>
      <c r="F395" s="216" t="s">
        <v>18041</v>
      </c>
      <c r="G395" s="216" t="s">
        <v>5474</v>
      </c>
      <c r="H395" s="216" t="s">
        <v>17335</v>
      </c>
    </row>
    <row r="396" spans="1:8" ht="51">
      <c r="A396" s="216" t="s">
        <v>22233</v>
      </c>
      <c r="B396" s="216" t="s">
        <v>18042</v>
      </c>
      <c r="C396" s="216" t="s">
        <v>373</v>
      </c>
      <c r="D396" s="216" t="s">
        <v>380</v>
      </c>
      <c r="E396" s="268">
        <v>10</v>
      </c>
      <c r="F396" s="216" t="s">
        <v>18043</v>
      </c>
      <c r="G396" s="216" t="s">
        <v>17274</v>
      </c>
      <c r="H396" s="216" t="s">
        <v>17335</v>
      </c>
    </row>
    <row r="397" spans="1:8" ht="38.25">
      <c r="A397" s="216" t="s">
        <v>22234</v>
      </c>
      <c r="B397" s="216" t="s">
        <v>18044</v>
      </c>
      <c r="C397" s="216" t="s">
        <v>373</v>
      </c>
      <c r="D397" s="216" t="s">
        <v>380</v>
      </c>
      <c r="E397" s="268">
        <v>0.9</v>
      </c>
      <c r="F397" s="216" t="s">
        <v>18045</v>
      </c>
      <c r="G397" s="216" t="s">
        <v>17737</v>
      </c>
      <c r="H397" s="216" t="s">
        <v>17335</v>
      </c>
    </row>
    <row r="398" spans="1:8" ht="51">
      <c r="A398" s="216" t="s">
        <v>22235</v>
      </c>
      <c r="B398" s="216" t="s">
        <v>18046</v>
      </c>
      <c r="C398" s="216" t="s">
        <v>373</v>
      </c>
      <c r="D398" s="216" t="s">
        <v>380</v>
      </c>
      <c r="E398" s="268">
        <v>3.6</v>
      </c>
      <c r="F398" s="216" t="s">
        <v>18047</v>
      </c>
      <c r="G398" s="216" t="s">
        <v>17274</v>
      </c>
      <c r="H398" s="216" t="s">
        <v>17335</v>
      </c>
    </row>
    <row r="399" spans="1:8" ht="38.25">
      <c r="A399" s="216" t="s">
        <v>22236</v>
      </c>
      <c r="B399" s="216" t="s">
        <v>18048</v>
      </c>
      <c r="C399" s="216" t="s">
        <v>373</v>
      </c>
      <c r="D399" s="216" t="s">
        <v>380</v>
      </c>
      <c r="E399" s="268">
        <v>2.1</v>
      </c>
      <c r="F399" s="216" t="s">
        <v>18049</v>
      </c>
      <c r="G399" s="216" t="s">
        <v>17274</v>
      </c>
      <c r="H399" s="216" t="s">
        <v>17335</v>
      </c>
    </row>
    <row r="400" spans="1:8" ht="51">
      <c r="A400" s="216" t="s">
        <v>22237</v>
      </c>
      <c r="B400" s="216" t="s">
        <v>18050</v>
      </c>
      <c r="C400" s="216" t="s">
        <v>373</v>
      </c>
      <c r="D400" s="216" t="s">
        <v>380</v>
      </c>
      <c r="E400" s="268">
        <v>0.2</v>
      </c>
      <c r="F400" s="216" t="s">
        <v>18051</v>
      </c>
      <c r="G400" s="216" t="s">
        <v>5474</v>
      </c>
      <c r="H400" s="216" t="s">
        <v>17335</v>
      </c>
    </row>
    <row r="401" spans="1:8" ht="38.25">
      <c r="A401" s="216" t="s">
        <v>22238</v>
      </c>
      <c r="B401" s="216" t="s">
        <v>18052</v>
      </c>
      <c r="C401" s="216" t="s">
        <v>373</v>
      </c>
      <c r="D401" s="216" t="s">
        <v>380</v>
      </c>
      <c r="E401" s="268">
        <v>3</v>
      </c>
      <c r="F401" s="216" t="s">
        <v>18053</v>
      </c>
      <c r="G401" s="216" t="s">
        <v>5474</v>
      </c>
      <c r="H401" s="216" t="s">
        <v>17223</v>
      </c>
    </row>
    <row r="402" spans="1:8" ht="25.5">
      <c r="A402" s="216" t="s">
        <v>22239</v>
      </c>
      <c r="B402" s="216" t="s">
        <v>18054</v>
      </c>
      <c r="C402" s="216" t="s">
        <v>373</v>
      </c>
      <c r="D402" s="216" t="s">
        <v>380</v>
      </c>
      <c r="E402" s="268">
        <v>0.1</v>
      </c>
      <c r="F402" s="216" t="s">
        <v>18055</v>
      </c>
      <c r="G402" s="216" t="s">
        <v>18056</v>
      </c>
      <c r="H402" s="216" t="s">
        <v>17813</v>
      </c>
    </row>
    <row r="403" spans="1:8" ht="51">
      <c r="A403" s="216" t="s">
        <v>22240</v>
      </c>
      <c r="B403" s="216" t="s">
        <v>18057</v>
      </c>
      <c r="C403" s="216" t="s">
        <v>373</v>
      </c>
      <c r="D403" s="216" t="s">
        <v>380</v>
      </c>
      <c r="E403" s="268">
        <v>0.15</v>
      </c>
      <c r="F403" s="216" t="s">
        <v>18058</v>
      </c>
      <c r="G403" s="216" t="s">
        <v>18059</v>
      </c>
      <c r="H403" s="216" t="s">
        <v>17335</v>
      </c>
    </row>
    <row r="404" spans="1:8" ht="25.5">
      <c r="A404" s="216" t="s">
        <v>22241</v>
      </c>
      <c r="B404" s="216" t="s">
        <v>18060</v>
      </c>
      <c r="C404" s="216" t="s">
        <v>373</v>
      </c>
      <c r="D404" s="216" t="s">
        <v>380</v>
      </c>
      <c r="E404" s="268">
        <v>1.5</v>
      </c>
      <c r="F404" s="216" t="s">
        <v>18061</v>
      </c>
      <c r="G404" s="216" t="s">
        <v>17737</v>
      </c>
      <c r="H404" s="216" t="s">
        <v>17265</v>
      </c>
    </row>
    <row r="405" spans="1:8" ht="25.5">
      <c r="A405" s="216" t="s">
        <v>22242</v>
      </c>
      <c r="B405" s="216" t="s">
        <v>18062</v>
      </c>
      <c r="C405" s="216" t="s">
        <v>373</v>
      </c>
      <c r="D405" s="216" t="s">
        <v>380</v>
      </c>
      <c r="E405" s="268">
        <v>0.15</v>
      </c>
      <c r="F405" s="216" t="s">
        <v>18063</v>
      </c>
      <c r="G405" s="216" t="s">
        <v>17406</v>
      </c>
      <c r="H405" s="216" t="s">
        <v>17261</v>
      </c>
    </row>
    <row r="406" spans="1:8" ht="25.5">
      <c r="A406" s="216" t="s">
        <v>22243</v>
      </c>
      <c r="B406" s="216" t="s">
        <v>18064</v>
      </c>
      <c r="C406" s="216" t="s">
        <v>373</v>
      </c>
      <c r="D406" s="216" t="s">
        <v>380</v>
      </c>
      <c r="E406" s="268">
        <v>2.9</v>
      </c>
      <c r="F406" s="216" t="s">
        <v>18065</v>
      </c>
      <c r="G406" s="216" t="s">
        <v>17891</v>
      </c>
      <c r="H406" s="216" t="s">
        <v>17261</v>
      </c>
    </row>
    <row r="407" spans="1:8" ht="25.5">
      <c r="A407" s="216" t="s">
        <v>22244</v>
      </c>
      <c r="B407" s="216" t="s">
        <v>18066</v>
      </c>
      <c r="C407" s="216" t="s">
        <v>373</v>
      </c>
      <c r="D407" s="216" t="s">
        <v>380</v>
      </c>
      <c r="E407" s="268">
        <v>0.02</v>
      </c>
      <c r="F407" s="216" t="s">
        <v>18067</v>
      </c>
      <c r="G407" s="216" t="s">
        <v>18068</v>
      </c>
      <c r="H407" s="216" t="s">
        <v>17261</v>
      </c>
    </row>
    <row r="408" spans="1:8" ht="25.5">
      <c r="A408" s="216" t="s">
        <v>22245</v>
      </c>
      <c r="B408" s="216" t="s">
        <v>18069</v>
      </c>
      <c r="C408" s="216" t="s">
        <v>373</v>
      </c>
      <c r="D408" s="216" t="s">
        <v>380</v>
      </c>
      <c r="E408" s="268">
        <v>0.5</v>
      </c>
      <c r="F408" s="216" t="s">
        <v>18070</v>
      </c>
      <c r="G408" s="216" t="s">
        <v>18071</v>
      </c>
      <c r="H408" s="216" t="s">
        <v>18072</v>
      </c>
    </row>
    <row r="409" spans="1:8" ht="25.5">
      <c r="A409" s="216" t="s">
        <v>22246</v>
      </c>
      <c r="B409" s="216" t="s">
        <v>18073</v>
      </c>
      <c r="C409" s="216" t="s">
        <v>373</v>
      </c>
      <c r="D409" s="216" t="s">
        <v>380</v>
      </c>
      <c r="E409" s="268">
        <v>0.1</v>
      </c>
      <c r="F409" s="216" t="s">
        <v>18074</v>
      </c>
      <c r="G409" s="216" t="s">
        <v>4220</v>
      </c>
      <c r="H409" s="216" t="s">
        <v>17223</v>
      </c>
    </row>
    <row r="410" spans="1:8" ht="25.5">
      <c r="A410" s="216" t="s">
        <v>22247</v>
      </c>
      <c r="B410" s="216" t="s">
        <v>18075</v>
      </c>
      <c r="C410" s="216" t="s">
        <v>373</v>
      </c>
      <c r="D410" s="216" t="s">
        <v>380</v>
      </c>
      <c r="E410" s="268">
        <v>0.1</v>
      </c>
      <c r="F410" s="216" t="s">
        <v>18074</v>
      </c>
      <c r="G410" s="216" t="s">
        <v>4220</v>
      </c>
      <c r="H410" s="216" t="s">
        <v>17223</v>
      </c>
    </row>
    <row r="411" spans="1:8" ht="25.5">
      <c r="A411" s="216" t="s">
        <v>22248</v>
      </c>
      <c r="B411" s="216" t="s">
        <v>18076</v>
      </c>
      <c r="C411" s="216" t="s">
        <v>373</v>
      </c>
      <c r="D411" s="216" t="s">
        <v>380</v>
      </c>
      <c r="E411" s="268">
        <v>0.1</v>
      </c>
      <c r="F411" s="216" t="s">
        <v>18074</v>
      </c>
      <c r="G411" s="216" t="s">
        <v>18077</v>
      </c>
      <c r="H411" s="216" t="s">
        <v>17223</v>
      </c>
    </row>
    <row r="412" spans="1:8" ht="25.5">
      <c r="A412" s="216" t="s">
        <v>22249</v>
      </c>
      <c r="B412" s="216" t="s">
        <v>18078</v>
      </c>
      <c r="C412" s="216" t="s">
        <v>373</v>
      </c>
      <c r="D412" s="216" t="s">
        <v>380</v>
      </c>
      <c r="E412" s="268">
        <v>0.1</v>
      </c>
      <c r="F412" s="216" t="s">
        <v>18074</v>
      </c>
      <c r="G412" s="216" t="s">
        <v>18079</v>
      </c>
      <c r="H412" s="216" t="s">
        <v>17223</v>
      </c>
    </row>
    <row r="413" spans="1:8" ht="25.5">
      <c r="A413" s="216" t="s">
        <v>22250</v>
      </c>
      <c r="B413" s="216" t="s">
        <v>18080</v>
      </c>
      <c r="C413" s="216" t="s">
        <v>373</v>
      </c>
      <c r="D413" s="216" t="s">
        <v>380</v>
      </c>
      <c r="E413" s="268">
        <v>0.1</v>
      </c>
      <c r="F413" s="216" t="s">
        <v>18074</v>
      </c>
      <c r="G413" s="216" t="s">
        <v>18081</v>
      </c>
      <c r="H413" s="216" t="s">
        <v>17223</v>
      </c>
    </row>
    <row r="414" spans="1:8" ht="25.5">
      <c r="A414" s="216" t="s">
        <v>22251</v>
      </c>
      <c r="B414" s="216" t="s">
        <v>18082</v>
      </c>
      <c r="C414" s="216" t="s">
        <v>373</v>
      </c>
      <c r="D414" s="216" t="s">
        <v>380</v>
      </c>
      <c r="E414" s="268">
        <v>4.5</v>
      </c>
      <c r="F414" s="216" t="s">
        <v>18083</v>
      </c>
      <c r="G414" s="216" t="s">
        <v>18084</v>
      </c>
      <c r="H414" s="216" t="s">
        <v>18085</v>
      </c>
    </row>
    <row r="415" spans="1:8" ht="25.5">
      <c r="A415" s="216" t="s">
        <v>22252</v>
      </c>
      <c r="B415" s="216" t="s">
        <v>18086</v>
      </c>
      <c r="C415" s="216" t="s">
        <v>373</v>
      </c>
      <c r="D415" s="216" t="s">
        <v>380</v>
      </c>
      <c r="E415" s="268">
        <v>0.2</v>
      </c>
      <c r="F415" s="216" t="s">
        <v>18087</v>
      </c>
      <c r="G415" s="216" t="s">
        <v>18088</v>
      </c>
      <c r="H415" s="216" t="s">
        <v>17813</v>
      </c>
    </row>
    <row r="416" spans="1:8" ht="38.25">
      <c r="A416" s="216" t="s">
        <v>22253</v>
      </c>
      <c r="B416" s="216" t="s">
        <v>18089</v>
      </c>
      <c r="C416" s="216" t="s">
        <v>373</v>
      </c>
      <c r="D416" s="216" t="s">
        <v>380</v>
      </c>
      <c r="E416" s="268">
        <v>4</v>
      </c>
      <c r="F416" s="216" t="s">
        <v>18090</v>
      </c>
      <c r="G416" s="216" t="s">
        <v>18091</v>
      </c>
      <c r="H416" s="216" t="s">
        <v>17813</v>
      </c>
    </row>
    <row r="417" spans="1:8" ht="25.5">
      <c r="A417" s="216" t="s">
        <v>22254</v>
      </c>
      <c r="B417" s="216" t="s">
        <v>18092</v>
      </c>
      <c r="C417" s="216" t="s">
        <v>373</v>
      </c>
      <c r="D417" s="216" t="s">
        <v>380</v>
      </c>
      <c r="E417" s="268">
        <v>4</v>
      </c>
      <c r="F417" s="216" t="s">
        <v>18093</v>
      </c>
      <c r="G417" s="216" t="s">
        <v>18094</v>
      </c>
      <c r="H417" s="216" t="s">
        <v>17261</v>
      </c>
    </row>
    <row r="418" spans="1:8" ht="13.5">
      <c r="A418" s="656" t="s">
        <v>6445</v>
      </c>
      <c r="B418" s="657" t="s">
        <v>381</v>
      </c>
      <c r="C418" s="331">
        <v>30</v>
      </c>
      <c r="D418" s="656"/>
      <c r="E418" s="658">
        <f>SUM(E388:E417)</f>
        <v>51.77000000000001</v>
      </c>
      <c r="F418" s="656"/>
      <c r="G418" s="660"/>
      <c r="H418" s="660"/>
    </row>
    <row r="419" spans="1:8" ht="38.25">
      <c r="A419" s="216" t="s">
        <v>22224</v>
      </c>
      <c r="B419" s="216" t="s">
        <v>18095</v>
      </c>
      <c r="C419" s="216" t="s">
        <v>373</v>
      </c>
      <c r="D419" s="216" t="s">
        <v>378</v>
      </c>
      <c r="E419" s="268">
        <v>0.01</v>
      </c>
      <c r="F419" s="216" t="s">
        <v>18096</v>
      </c>
      <c r="G419" s="216" t="s">
        <v>18097</v>
      </c>
      <c r="H419" s="216" t="s">
        <v>18098</v>
      </c>
    </row>
    <row r="420" spans="1:8" ht="38.25">
      <c r="A420" s="216" t="s">
        <v>22226</v>
      </c>
      <c r="B420" s="216" t="s">
        <v>18099</v>
      </c>
      <c r="C420" s="216" t="s">
        <v>373</v>
      </c>
      <c r="D420" s="216" t="s">
        <v>378</v>
      </c>
      <c r="E420" s="268">
        <v>0.1</v>
      </c>
      <c r="F420" s="216" t="s">
        <v>18100</v>
      </c>
      <c r="G420" s="216" t="s">
        <v>17253</v>
      </c>
      <c r="H420" s="216" t="s">
        <v>18101</v>
      </c>
    </row>
    <row r="421" spans="1:8" ht="38.25">
      <c r="A421" s="216" t="s">
        <v>22227</v>
      </c>
      <c r="B421" s="216" t="s">
        <v>18102</v>
      </c>
      <c r="C421" s="216" t="s">
        <v>373</v>
      </c>
      <c r="D421" s="216" t="s">
        <v>378</v>
      </c>
      <c r="E421" s="268">
        <v>4.0999999999999996</v>
      </c>
      <c r="F421" s="216" t="s">
        <v>18103</v>
      </c>
      <c r="G421" s="216" t="s">
        <v>18104</v>
      </c>
      <c r="H421" s="216" t="s">
        <v>18105</v>
      </c>
    </row>
    <row r="422" spans="1:8" ht="38.25">
      <c r="A422" s="216" t="s">
        <v>22228</v>
      </c>
      <c r="B422" s="216" t="s">
        <v>18106</v>
      </c>
      <c r="C422" s="216" t="s">
        <v>373</v>
      </c>
      <c r="D422" s="216" t="s">
        <v>378</v>
      </c>
      <c r="E422" s="268">
        <v>12.2</v>
      </c>
      <c r="F422" s="216" t="s">
        <v>18107</v>
      </c>
      <c r="G422" s="216" t="s">
        <v>17253</v>
      </c>
      <c r="H422" s="216" t="s">
        <v>17302</v>
      </c>
    </row>
    <row r="423" spans="1:8" ht="38.25">
      <c r="A423" s="216" t="s">
        <v>22229</v>
      </c>
      <c r="B423" s="216" t="s">
        <v>18108</v>
      </c>
      <c r="C423" s="216" t="s">
        <v>373</v>
      </c>
      <c r="D423" s="216" t="s">
        <v>378</v>
      </c>
      <c r="E423" s="268">
        <v>0.01</v>
      </c>
      <c r="F423" s="216" t="s">
        <v>18109</v>
      </c>
      <c r="G423" s="216" t="s">
        <v>17367</v>
      </c>
      <c r="H423" s="216" t="s">
        <v>17284</v>
      </c>
    </row>
    <row r="424" spans="1:8" ht="38.25">
      <c r="A424" s="216" t="s">
        <v>22230</v>
      </c>
      <c r="B424" s="216" t="s">
        <v>18110</v>
      </c>
      <c r="C424" s="216" t="s">
        <v>373</v>
      </c>
      <c r="D424" s="216" t="s">
        <v>378</v>
      </c>
      <c r="E424" s="268">
        <v>0.01</v>
      </c>
      <c r="F424" s="216" t="s">
        <v>17860</v>
      </c>
      <c r="G424" s="216" t="s">
        <v>17367</v>
      </c>
      <c r="H424" s="216" t="s">
        <v>17284</v>
      </c>
    </row>
    <row r="425" spans="1:8" ht="38.25">
      <c r="A425" s="216" t="s">
        <v>22231</v>
      </c>
      <c r="B425" s="216" t="s">
        <v>18111</v>
      </c>
      <c r="C425" s="216" t="s">
        <v>373</v>
      </c>
      <c r="D425" s="216" t="s">
        <v>378</v>
      </c>
      <c r="E425" s="268">
        <v>0.01</v>
      </c>
      <c r="F425" s="216" t="s">
        <v>18112</v>
      </c>
      <c r="G425" s="216" t="s">
        <v>17367</v>
      </c>
      <c r="H425" s="216" t="s">
        <v>17284</v>
      </c>
    </row>
    <row r="426" spans="1:8" ht="38.25">
      <c r="A426" s="216" t="s">
        <v>22232</v>
      </c>
      <c r="B426" s="216" t="s">
        <v>18113</v>
      </c>
      <c r="C426" s="216" t="s">
        <v>373</v>
      </c>
      <c r="D426" s="216" t="s">
        <v>378</v>
      </c>
      <c r="E426" s="268">
        <v>5</v>
      </c>
      <c r="F426" s="216" t="s">
        <v>18114</v>
      </c>
      <c r="G426" s="216" t="s">
        <v>17274</v>
      </c>
      <c r="H426" s="216" t="s">
        <v>17807</v>
      </c>
    </row>
    <row r="427" spans="1:8" ht="38.25">
      <c r="A427" s="216" t="s">
        <v>22233</v>
      </c>
      <c r="B427" s="216" t="s">
        <v>18115</v>
      </c>
      <c r="C427" s="216" t="s">
        <v>373</v>
      </c>
      <c r="D427" s="216" t="s">
        <v>378</v>
      </c>
      <c r="E427" s="268">
        <v>0.01</v>
      </c>
      <c r="F427" s="216" t="s">
        <v>18116</v>
      </c>
      <c r="G427" s="216" t="s">
        <v>17367</v>
      </c>
      <c r="H427" s="216" t="s">
        <v>17284</v>
      </c>
    </row>
    <row r="428" spans="1:8" ht="25.5">
      <c r="A428" s="216" t="s">
        <v>22234</v>
      </c>
      <c r="B428" s="216" t="s">
        <v>18117</v>
      </c>
      <c r="C428" s="216" t="s">
        <v>373</v>
      </c>
      <c r="D428" s="216" t="s">
        <v>378</v>
      </c>
      <c r="E428" s="268">
        <v>5</v>
      </c>
      <c r="F428" s="216" t="s">
        <v>18118</v>
      </c>
      <c r="G428" s="216" t="s">
        <v>17274</v>
      </c>
      <c r="H428" s="216" t="s">
        <v>17807</v>
      </c>
    </row>
    <row r="429" spans="1:8" ht="25.5">
      <c r="A429" s="216" t="s">
        <v>22235</v>
      </c>
      <c r="B429" s="216" t="s">
        <v>18119</v>
      </c>
      <c r="C429" s="216" t="s">
        <v>373</v>
      </c>
      <c r="D429" s="216" t="s">
        <v>378</v>
      </c>
      <c r="E429" s="268">
        <v>0.1</v>
      </c>
      <c r="F429" s="216" t="s">
        <v>18120</v>
      </c>
      <c r="G429" s="216" t="s">
        <v>17751</v>
      </c>
      <c r="H429" s="216" t="s">
        <v>17400</v>
      </c>
    </row>
    <row r="430" spans="1:8" ht="25.5">
      <c r="A430" s="216" t="s">
        <v>22236</v>
      </c>
      <c r="B430" s="216" t="s">
        <v>18121</v>
      </c>
      <c r="C430" s="216" t="s">
        <v>373</v>
      </c>
      <c r="D430" s="216" t="s">
        <v>378</v>
      </c>
      <c r="E430" s="268">
        <v>0.03</v>
      </c>
      <c r="F430" s="216" t="s">
        <v>18122</v>
      </c>
      <c r="G430" s="216" t="s">
        <v>18123</v>
      </c>
      <c r="H430" s="216" t="s">
        <v>17813</v>
      </c>
    </row>
    <row r="431" spans="1:8" ht="25.5">
      <c r="A431" s="216" t="s">
        <v>22237</v>
      </c>
      <c r="B431" s="216" t="s">
        <v>18124</v>
      </c>
      <c r="C431" s="216" t="s">
        <v>373</v>
      </c>
      <c r="D431" s="216" t="s">
        <v>378</v>
      </c>
      <c r="E431" s="268">
        <v>0.01</v>
      </c>
      <c r="F431" s="216" t="s">
        <v>18063</v>
      </c>
      <c r="G431" s="216" t="s">
        <v>17406</v>
      </c>
      <c r="H431" s="216" t="s">
        <v>17261</v>
      </c>
    </row>
    <row r="432" spans="1:8" ht="25.5">
      <c r="A432" s="216" t="s">
        <v>22238</v>
      </c>
      <c r="B432" s="216" t="s">
        <v>18125</v>
      </c>
      <c r="C432" s="216" t="s">
        <v>373</v>
      </c>
      <c r="D432" s="216" t="s">
        <v>378</v>
      </c>
      <c r="E432" s="268">
        <v>0.01</v>
      </c>
      <c r="F432" s="216" t="s">
        <v>18126</v>
      </c>
      <c r="G432" s="216" t="s">
        <v>18127</v>
      </c>
      <c r="H432" s="216" t="s">
        <v>17261</v>
      </c>
    </row>
    <row r="433" spans="1:8" ht="25.5">
      <c r="A433" s="216" t="s">
        <v>22239</v>
      </c>
      <c r="B433" s="216" t="s">
        <v>17458</v>
      </c>
      <c r="C433" s="216" t="s">
        <v>373</v>
      </c>
      <c r="D433" s="216" t="s">
        <v>378</v>
      </c>
      <c r="E433" s="268">
        <v>0.5</v>
      </c>
      <c r="F433" s="216" t="s">
        <v>18128</v>
      </c>
      <c r="G433" s="216" t="s">
        <v>18127</v>
      </c>
      <c r="H433" s="216" t="s">
        <v>17261</v>
      </c>
    </row>
    <row r="434" spans="1:8" ht="25.5">
      <c r="A434" s="216" t="s">
        <v>22240</v>
      </c>
      <c r="B434" s="216" t="s">
        <v>18129</v>
      </c>
      <c r="C434" s="216" t="s">
        <v>373</v>
      </c>
      <c r="D434" s="216" t="s">
        <v>378</v>
      </c>
      <c r="E434" s="268">
        <v>0.01</v>
      </c>
      <c r="F434" s="216" t="s">
        <v>18067</v>
      </c>
      <c r="G434" s="216" t="s">
        <v>18068</v>
      </c>
      <c r="H434" s="216" t="s">
        <v>17261</v>
      </c>
    </row>
    <row r="435" spans="1:8" ht="25.5">
      <c r="A435" s="216" t="s">
        <v>22241</v>
      </c>
      <c r="B435" s="216" t="s">
        <v>18130</v>
      </c>
      <c r="C435" s="216" t="s">
        <v>373</v>
      </c>
      <c r="D435" s="216" t="s">
        <v>378</v>
      </c>
      <c r="E435" s="268">
        <v>1.1200000000000001</v>
      </c>
      <c r="F435" s="216" t="s">
        <v>18063</v>
      </c>
      <c r="G435" s="216" t="s">
        <v>17406</v>
      </c>
      <c r="H435" s="216" t="s">
        <v>17261</v>
      </c>
    </row>
    <row r="436" spans="1:8" ht="25.5">
      <c r="A436" s="216" t="s">
        <v>22242</v>
      </c>
      <c r="B436" s="216" t="s">
        <v>18131</v>
      </c>
      <c r="C436" s="216" t="s">
        <v>373</v>
      </c>
      <c r="D436" s="216" t="s">
        <v>378</v>
      </c>
      <c r="E436" s="268">
        <v>0.5</v>
      </c>
      <c r="F436" s="216" t="s">
        <v>18128</v>
      </c>
      <c r="G436" s="216" t="s">
        <v>18127</v>
      </c>
      <c r="H436" s="216" t="s">
        <v>17261</v>
      </c>
    </row>
    <row r="437" spans="1:8" ht="25.5">
      <c r="A437" s="216" t="s">
        <v>22243</v>
      </c>
      <c r="B437" s="216" t="s">
        <v>18132</v>
      </c>
      <c r="C437" s="216" t="s">
        <v>373</v>
      </c>
      <c r="D437" s="216" t="s">
        <v>378</v>
      </c>
      <c r="E437" s="268">
        <v>0.01</v>
      </c>
      <c r="F437" s="216" t="s">
        <v>17282</v>
      </c>
      <c r="G437" s="216" t="s">
        <v>17283</v>
      </c>
      <c r="H437" s="216" t="s">
        <v>17261</v>
      </c>
    </row>
    <row r="438" spans="1:8" ht="25.5">
      <c r="A438" s="216" t="s">
        <v>22244</v>
      </c>
      <c r="B438" s="216" t="s">
        <v>18133</v>
      </c>
      <c r="C438" s="216" t="s">
        <v>373</v>
      </c>
      <c r="D438" s="216" t="s">
        <v>378</v>
      </c>
      <c r="E438" s="268">
        <v>0.05</v>
      </c>
      <c r="F438" s="216" t="s">
        <v>18134</v>
      </c>
      <c r="G438" s="216" t="s">
        <v>18135</v>
      </c>
      <c r="H438" s="216" t="s">
        <v>17807</v>
      </c>
    </row>
    <row r="439" spans="1:8" ht="25.5">
      <c r="A439" s="216" t="s">
        <v>22245</v>
      </c>
      <c r="B439" s="216" t="s">
        <v>18136</v>
      </c>
      <c r="C439" s="216" t="s">
        <v>373</v>
      </c>
      <c r="D439" s="216" t="s">
        <v>378</v>
      </c>
      <c r="E439" s="268">
        <v>0.3</v>
      </c>
      <c r="F439" s="216" t="s">
        <v>18137</v>
      </c>
      <c r="G439" s="216" t="s">
        <v>18138</v>
      </c>
      <c r="H439" s="216" t="s">
        <v>17807</v>
      </c>
    </row>
    <row r="440" spans="1:8" ht="25.5">
      <c r="A440" s="216" t="s">
        <v>22246</v>
      </c>
      <c r="B440" s="216" t="s">
        <v>18139</v>
      </c>
      <c r="C440" s="216" t="s">
        <v>373</v>
      </c>
      <c r="D440" s="216" t="s">
        <v>378</v>
      </c>
      <c r="E440" s="268">
        <v>0.3</v>
      </c>
      <c r="F440" s="216" t="s">
        <v>18140</v>
      </c>
      <c r="G440" s="216" t="s">
        <v>18141</v>
      </c>
      <c r="H440" s="216" t="s">
        <v>17813</v>
      </c>
    </row>
    <row r="441" spans="1:8" ht="25.5">
      <c r="A441" s="216" t="s">
        <v>22247</v>
      </c>
      <c r="B441" s="216" t="s">
        <v>18142</v>
      </c>
      <c r="C441" s="216" t="s">
        <v>373</v>
      </c>
      <c r="D441" s="216" t="s">
        <v>378</v>
      </c>
      <c r="E441" s="268">
        <v>0.1</v>
      </c>
      <c r="F441" s="216" t="s">
        <v>18143</v>
      </c>
      <c r="G441" s="216" t="s">
        <v>18144</v>
      </c>
      <c r="H441" s="216" t="s">
        <v>17813</v>
      </c>
    </row>
    <row r="442" spans="1:8" ht="25.5">
      <c r="A442" s="216" t="s">
        <v>22248</v>
      </c>
      <c r="B442" s="216" t="s">
        <v>18145</v>
      </c>
      <c r="C442" s="216" t="s">
        <v>373</v>
      </c>
      <c r="D442" s="216" t="s">
        <v>378</v>
      </c>
      <c r="E442" s="268">
        <v>27</v>
      </c>
      <c r="F442" s="216" t="s">
        <v>17298</v>
      </c>
      <c r="G442" s="216" t="s">
        <v>17299</v>
      </c>
      <c r="H442" s="216" t="s">
        <v>17813</v>
      </c>
    </row>
    <row r="443" spans="1:8" ht="25.5">
      <c r="A443" s="216" t="s">
        <v>22249</v>
      </c>
      <c r="B443" s="216" t="s">
        <v>9756</v>
      </c>
      <c r="C443" s="216" t="s">
        <v>373</v>
      </c>
      <c r="D443" s="216" t="s">
        <v>378</v>
      </c>
      <c r="E443" s="268">
        <v>0.01</v>
      </c>
      <c r="F443" s="216" t="s">
        <v>18146</v>
      </c>
      <c r="G443" s="216" t="s">
        <v>18147</v>
      </c>
      <c r="H443" s="216" t="s">
        <v>18148</v>
      </c>
    </row>
    <row r="444" spans="1:8" ht="25.5">
      <c r="A444" s="216" t="s">
        <v>22250</v>
      </c>
      <c r="B444" s="216" t="s">
        <v>9756</v>
      </c>
      <c r="C444" s="216" t="s">
        <v>373</v>
      </c>
      <c r="D444" s="216" t="s">
        <v>378</v>
      </c>
      <c r="E444" s="268">
        <v>0.02</v>
      </c>
      <c r="F444" s="216" t="s">
        <v>18149</v>
      </c>
      <c r="G444" s="216" t="s">
        <v>18150</v>
      </c>
      <c r="H444" s="216" t="s">
        <v>17296</v>
      </c>
    </row>
    <row r="445" spans="1:8" ht="25.5">
      <c r="A445" s="216" t="s">
        <v>22251</v>
      </c>
      <c r="B445" s="216" t="s">
        <v>18151</v>
      </c>
      <c r="C445" s="216" t="s">
        <v>373</v>
      </c>
      <c r="D445" s="216" t="s">
        <v>378</v>
      </c>
      <c r="E445" s="268">
        <v>0.02</v>
      </c>
      <c r="F445" s="216" t="s">
        <v>18152</v>
      </c>
      <c r="G445" s="216" t="s">
        <v>18153</v>
      </c>
      <c r="H445" s="216" t="s">
        <v>17400</v>
      </c>
    </row>
    <row r="446" spans="1:8" ht="25.5">
      <c r="A446" s="216" t="s">
        <v>22252</v>
      </c>
      <c r="B446" s="216" t="s">
        <v>18154</v>
      </c>
      <c r="C446" s="216" t="s">
        <v>373</v>
      </c>
      <c r="D446" s="216" t="s">
        <v>378</v>
      </c>
      <c r="E446" s="268">
        <v>5.0000000000000001E-3</v>
      </c>
      <c r="F446" s="216" t="s">
        <v>18155</v>
      </c>
      <c r="G446" s="216" t="s">
        <v>18156</v>
      </c>
      <c r="H446" s="216" t="s">
        <v>17526</v>
      </c>
    </row>
    <row r="447" spans="1:8" ht="25.5">
      <c r="A447" s="216" t="s">
        <v>22253</v>
      </c>
      <c r="B447" s="216" t="s">
        <v>18157</v>
      </c>
      <c r="C447" s="216" t="s">
        <v>373</v>
      </c>
      <c r="D447" s="216" t="s">
        <v>378</v>
      </c>
      <c r="E447" s="268">
        <v>1</v>
      </c>
      <c r="F447" s="216" t="s">
        <v>18158</v>
      </c>
      <c r="G447" s="216" t="s">
        <v>18159</v>
      </c>
      <c r="H447" s="216" t="s">
        <v>17813</v>
      </c>
    </row>
    <row r="448" spans="1:8" ht="38.25">
      <c r="A448" s="216" t="s">
        <v>22254</v>
      </c>
      <c r="B448" s="216" t="s">
        <v>18160</v>
      </c>
      <c r="C448" s="216" t="s">
        <v>373</v>
      </c>
      <c r="D448" s="216" t="s">
        <v>378</v>
      </c>
      <c r="E448" s="268">
        <v>0.01</v>
      </c>
      <c r="F448" s="216" t="s">
        <v>18161</v>
      </c>
      <c r="G448" s="216" t="s">
        <v>17151</v>
      </c>
      <c r="H448" s="216" t="s">
        <v>17335</v>
      </c>
    </row>
    <row r="449" spans="1:8" ht="38.25">
      <c r="A449" s="216" t="s">
        <v>22255</v>
      </c>
      <c r="B449" s="216" t="s">
        <v>18162</v>
      </c>
      <c r="C449" s="216" t="s">
        <v>373</v>
      </c>
      <c r="D449" s="216" t="s">
        <v>378</v>
      </c>
      <c r="E449" s="268">
        <v>0.01</v>
      </c>
      <c r="F449" s="216" t="s">
        <v>18163</v>
      </c>
      <c r="G449" s="216" t="s">
        <v>17367</v>
      </c>
      <c r="H449" s="216" t="s">
        <v>17261</v>
      </c>
    </row>
    <row r="450" spans="1:8" ht="25.5">
      <c r="A450" s="216" t="s">
        <v>22256</v>
      </c>
      <c r="B450" s="216" t="s">
        <v>18164</v>
      </c>
      <c r="C450" s="216" t="s">
        <v>373</v>
      </c>
      <c r="D450" s="216" t="s">
        <v>378</v>
      </c>
      <c r="E450" s="268">
        <v>0.2</v>
      </c>
      <c r="F450" s="216" t="s">
        <v>18165</v>
      </c>
      <c r="G450" s="216" t="s">
        <v>17995</v>
      </c>
      <c r="H450" s="216" t="s">
        <v>17261</v>
      </c>
    </row>
    <row r="451" spans="1:8" ht="25.5">
      <c r="A451" s="216" t="s">
        <v>22257</v>
      </c>
      <c r="B451" s="216" t="s">
        <v>18166</v>
      </c>
      <c r="C451" s="216" t="s">
        <v>373</v>
      </c>
      <c r="D451" s="216" t="s">
        <v>378</v>
      </c>
      <c r="E451" s="268">
        <v>0.05</v>
      </c>
      <c r="F451" s="216" t="s">
        <v>18167</v>
      </c>
      <c r="G451" s="216" t="s">
        <v>17166</v>
      </c>
      <c r="H451" s="216" t="s">
        <v>17265</v>
      </c>
    </row>
    <row r="452" spans="1:8">
      <c r="A452" s="216">
        <v>34</v>
      </c>
      <c r="B452" s="216" t="s">
        <v>1003</v>
      </c>
      <c r="C452" s="216" t="s">
        <v>373</v>
      </c>
      <c r="D452" s="216" t="s">
        <v>378</v>
      </c>
      <c r="E452" s="268">
        <v>3</v>
      </c>
      <c r="F452" s="216" t="s">
        <v>18168</v>
      </c>
      <c r="G452" s="216" t="s">
        <v>17995</v>
      </c>
      <c r="H452" s="216" t="s">
        <v>17813</v>
      </c>
    </row>
    <row r="453" spans="1:8" ht="13.5">
      <c r="A453" s="656" t="s">
        <v>6454</v>
      </c>
      <c r="B453" s="657" t="s">
        <v>379</v>
      </c>
      <c r="C453" s="331">
        <v>34</v>
      </c>
      <c r="D453" s="656"/>
      <c r="E453" s="658">
        <f>SUM(E419:E452)</f>
        <v>60.815000000000026</v>
      </c>
      <c r="F453" s="656"/>
      <c r="G453" s="660"/>
      <c r="H453" s="660"/>
    </row>
    <row r="454" spans="1:8" ht="38.25">
      <c r="A454" s="216" t="s">
        <v>22224</v>
      </c>
      <c r="B454" s="216" t="s">
        <v>18169</v>
      </c>
      <c r="C454" s="216" t="s">
        <v>373</v>
      </c>
      <c r="D454" s="216" t="s">
        <v>1707</v>
      </c>
      <c r="E454" s="268">
        <v>0.01</v>
      </c>
      <c r="F454" s="216" t="s">
        <v>18170</v>
      </c>
      <c r="G454" s="216" t="s">
        <v>18171</v>
      </c>
      <c r="H454" s="216" t="s">
        <v>17265</v>
      </c>
    </row>
    <row r="455" spans="1:8" ht="38.25">
      <c r="A455" s="216" t="s">
        <v>22226</v>
      </c>
      <c r="B455" s="216" t="s">
        <v>18172</v>
      </c>
      <c r="C455" s="216" t="s">
        <v>373</v>
      </c>
      <c r="D455" s="216" t="s">
        <v>1707</v>
      </c>
      <c r="E455" s="268">
        <v>0.01</v>
      </c>
      <c r="F455" s="216" t="s">
        <v>18173</v>
      </c>
      <c r="G455" s="216" t="s">
        <v>18174</v>
      </c>
      <c r="H455" s="216" t="s">
        <v>17265</v>
      </c>
    </row>
    <row r="456" spans="1:8" ht="13.5">
      <c r="A456" s="656" t="s">
        <v>5602</v>
      </c>
      <c r="B456" s="657" t="s">
        <v>2141</v>
      </c>
      <c r="C456" s="331">
        <v>2</v>
      </c>
      <c r="D456" s="656"/>
      <c r="E456" s="658">
        <f>SUM(E454:E455)</f>
        <v>0.02</v>
      </c>
      <c r="F456" s="656"/>
      <c r="G456" s="660"/>
      <c r="H456" s="660"/>
    </row>
    <row r="457" spans="1:8" ht="38.25">
      <c r="A457" s="216" t="s">
        <v>22224</v>
      </c>
      <c r="B457" s="216" t="s">
        <v>18175</v>
      </c>
      <c r="C457" s="216" t="s">
        <v>373</v>
      </c>
      <c r="D457" s="216" t="s">
        <v>374</v>
      </c>
      <c r="E457" s="268">
        <v>1.4970000000000001</v>
      </c>
      <c r="F457" s="216" t="s">
        <v>18038</v>
      </c>
      <c r="G457" s="216" t="s">
        <v>18039</v>
      </c>
      <c r="H457" s="216" t="s">
        <v>17807</v>
      </c>
    </row>
    <row r="458" spans="1:8" ht="38.25">
      <c r="A458" s="216" t="s">
        <v>22226</v>
      </c>
      <c r="B458" s="216" t="s">
        <v>18176</v>
      </c>
      <c r="C458" s="216" t="s">
        <v>373</v>
      </c>
      <c r="D458" s="216" t="s">
        <v>374</v>
      </c>
      <c r="E458" s="268">
        <v>22.8</v>
      </c>
      <c r="F458" s="216" t="s">
        <v>18177</v>
      </c>
      <c r="G458" s="216" t="s">
        <v>18178</v>
      </c>
      <c r="H458" s="216" t="s">
        <v>17328</v>
      </c>
    </row>
    <row r="459" spans="1:8" ht="38.25">
      <c r="A459" s="216" t="s">
        <v>22227</v>
      </c>
      <c r="B459" s="216" t="s">
        <v>18179</v>
      </c>
      <c r="C459" s="216" t="s">
        <v>373</v>
      </c>
      <c r="D459" s="216" t="s">
        <v>374</v>
      </c>
      <c r="E459" s="268">
        <v>22</v>
      </c>
      <c r="F459" s="216" t="s">
        <v>18180</v>
      </c>
      <c r="G459" s="216" t="s">
        <v>17274</v>
      </c>
      <c r="H459" s="216" t="s">
        <v>18181</v>
      </c>
    </row>
    <row r="460" spans="1:8" ht="38.25">
      <c r="A460" s="216" t="s">
        <v>22228</v>
      </c>
      <c r="B460" s="216" t="s">
        <v>18182</v>
      </c>
      <c r="C460" s="216" t="s">
        <v>373</v>
      </c>
      <c r="D460" s="216" t="s">
        <v>374</v>
      </c>
      <c r="E460" s="268">
        <v>1.5</v>
      </c>
      <c r="F460" s="216" t="s">
        <v>18109</v>
      </c>
      <c r="G460" s="216" t="s">
        <v>17367</v>
      </c>
      <c r="H460" s="216" t="s">
        <v>17284</v>
      </c>
    </row>
    <row r="461" spans="1:8" ht="38.25">
      <c r="A461" s="216" t="s">
        <v>22229</v>
      </c>
      <c r="B461" s="216" t="s">
        <v>18183</v>
      </c>
      <c r="C461" s="216" t="s">
        <v>373</v>
      </c>
      <c r="D461" s="216" t="s">
        <v>374</v>
      </c>
      <c r="E461" s="268">
        <v>10</v>
      </c>
      <c r="F461" s="216" t="s">
        <v>18184</v>
      </c>
      <c r="G461" s="216" t="s">
        <v>17287</v>
      </c>
      <c r="H461" s="216" t="s">
        <v>18185</v>
      </c>
    </row>
    <row r="462" spans="1:8" ht="38.25">
      <c r="A462" s="216" t="s">
        <v>22230</v>
      </c>
      <c r="B462" s="216" t="s">
        <v>18186</v>
      </c>
      <c r="C462" s="216" t="s">
        <v>373</v>
      </c>
      <c r="D462" s="216" t="s">
        <v>374</v>
      </c>
      <c r="E462" s="268">
        <v>6</v>
      </c>
      <c r="F462" s="216" t="s">
        <v>18187</v>
      </c>
      <c r="G462" s="216" t="s">
        <v>17287</v>
      </c>
      <c r="H462" s="216" t="s">
        <v>18185</v>
      </c>
    </row>
    <row r="463" spans="1:8" ht="38.25">
      <c r="A463" s="216" t="s">
        <v>22231</v>
      </c>
      <c r="B463" s="216" t="s">
        <v>18188</v>
      </c>
      <c r="C463" s="216" t="s">
        <v>373</v>
      </c>
      <c r="D463" s="216" t="s">
        <v>374</v>
      </c>
      <c r="E463" s="268">
        <v>0.8</v>
      </c>
      <c r="F463" s="216" t="s">
        <v>18189</v>
      </c>
      <c r="G463" s="216" t="s">
        <v>18141</v>
      </c>
      <c r="H463" s="216" t="s">
        <v>17807</v>
      </c>
    </row>
    <row r="464" spans="1:8" ht="38.25">
      <c r="A464" s="216" t="s">
        <v>22232</v>
      </c>
      <c r="B464" s="216" t="s">
        <v>18190</v>
      </c>
      <c r="C464" s="216" t="s">
        <v>373</v>
      </c>
      <c r="D464" s="216" t="s">
        <v>374</v>
      </c>
      <c r="E464" s="268">
        <v>10.9</v>
      </c>
      <c r="F464" s="216" t="s">
        <v>18191</v>
      </c>
      <c r="G464" s="216" t="s">
        <v>18192</v>
      </c>
      <c r="H464" s="216" t="s">
        <v>17250</v>
      </c>
    </row>
    <row r="465" spans="1:8" ht="38.25">
      <c r="A465" s="216" t="s">
        <v>22233</v>
      </c>
      <c r="B465" s="216" t="s">
        <v>18193</v>
      </c>
      <c r="C465" s="216" t="s">
        <v>373</v>
      </c>
      <c r="D465" s="216" t="s">
        <v>374</v>
      </c>
      <c r="E465" s="268">
        <v>162.57759999999999</v>
      </c>
      <c r="F465" s="216" t="s">
        <v>18194</v>
      </c>
      <c r="G465" s="216" t="s">
        <v>18195</v>
      </c>
      <c r="H465" s="216" t="s">
        <v>17328</v>
      </c>
    </row>
    <row r="466" spans="1:8" ht="13.5">
      <c r="A466" s="656" t="s">
        <v>2421</v>
      </c>
      <c r="B466" s="657" t="s">
        <v>375</v>
      </c>
      <c r="C466" s="331">
        <v>9</v>
      </c>
      <c r="D466" s="656"/>
      <c r="E466" s="658">
        <f>SUM(E457:E465)</f>
        <v>238.07459999999998</v>
      </c>
      <c r="F466" s="656"/>
      <c r="G466" s="660"/>
      <c r="H466" s="660"/>
    </row>
    <row r="467" spans="1:8" ht="13.5">
      <c r="A467" s="650" t="s">
        <v>16669</v>
      </c>
      <c r="B467" s="651" t="s">
        <v>18434</v>
      </c>
      <c r="C467" s="457">
        <f>C466+C456+C453+C418+C387</f>
        <v>186</v>
      </c>
      <c r="D467" s="457"/>
      <c r="E467" s="514">
        <f>E466+E456+E453+E418+E387</f>
        <v>719.92499999999995</v>
      </c>
      <c r="F467" s="650"/>
      <c r="G467" s="655"/>
      <c r="H467" s="655"/>
    </row>
    <row r="468" spans="1:8" ht="38.25">
      <c r="A468" s="216" t="s">
        <v>22224</v>
      </c>
      <c r="B468" s="216" t="s">
        <v>18196</v>
      </c>
      <c r="C468" s="6" t="s">
        <v>2143</v>
      </c>
      <c r="D468" s="216"/>
      <c r="E468" s="268">
        <v>86.1</v>
      </c>
      <c r="F468" s="216" t="s">
        <v>18197</v>
      </c>
      <c r="G468" s="216" t="s">
        <v>18024</v>
      </c>
      <c r="H468" s="216" t="s">
        <v>17261</v>
      </c>
    </row>
    <row r="469" spans="1:8" ht="38.25">
      <c r="A469" s="216" t="s">
        <v>22226</v>
      </c>
      <c r="B469" s="216" t="s">
        <v>15333</v>
      </c>
      <c r="C469" s="6" t="s">
        <v>2143</v>
      </c>
      <c r="D469" s="216"/>
      <c r="E469" s="268">
        <v>19.8</v>
      </c>
      <c r="F469" s="216" t="s">
        <v>18198</v>
      </c>
      <c r="G469" s="216" t="s">
        <v>18199</v>
      </c>
      <c r="H469" s="216" t="s">
        <v>17284</v>
      </c>
    </row>
    <row r="470" spans="1:8" ht="38.25">
      <c r="A470" s="216" t="s">
        <v>22227</v>
      </c>
      <c r="B470" s="216" t="s">
        <v>18200</v>
      </c>
      <c r="C470" s="6" t="s">
        <v>2143</v>
      </c>
      <c r="D470" s="216"/>
      <c r="E470" s="268">
        <v>2.5</v>
      </c>
      <c r="F470" s="216" t="s">
        <v>18201</v>
      </c>
      <c r="G470" s="216" t="s">
        <v>17205</v>
      </c>
      <c r="H470" s="216" t="s">
        <v>17807</v>
      </c>
    </row>
    <row r="471" spans="1:8" ht="38.25">
      <c r="A471" s="216" t="s">
        <v>22228</v>
      </c>
      <c r="B471" s="216" t="s">
        <v>18202</v>
      </c>
      <c r="C471" s="6" t="s">
        <v>2143</v>
      </c>
      <c r="D471" s="216"/>
      <c r="E471" s="268">
        <v>73.8</v>
      </c>
      <c r="F471" s="216" t="s">
        <v>18203</v>
      </c>
      <c r="G471" s="216" t="s">
        <v>18204</v>
      </c>
      <c r="H471" s="216" t="s">
        <v>17800</v>
      </c>
    </row>
    <row r="472" spans="1:8" ht="38.25">
      <c r="A472" s="216" t="s">
        <v>22229</v>
      </c>
      <c r="B472" s="216" t="s">
        <v>18205</v>
      </c>
      <c r="C472" s="6" t="s">
        <v>2143</v>
      </c>
      <c r="D472" s="216"/>
      <c r="E472" s="268">
        <v>50</v>
      </c>
      <c r="F472" s="216" t="s">
        <v>17708</v>
      </c>
      <c r="G472" s="216" t="s">
        <v>17205</v>
      </c>
      <c r="H472" s="216" t="s">
        <v>17284</v>
      </c>
    </row>
    <row r="473" spans="1:8" ht="38.25">
      <c r="A473" s="216" t="s">
        <v>22230</v>
      </c>
      <c r="B473" s="216" t="s">
        <v>18206</v>
      </c>
      <c r="C473" s="6" t="s">
        <v>2143</v>
      </c>
      <c r="D473" s="216"/>
      <c r="E473" s="268">
        <v>10.4</v>
      </c>
      <c r="F473" s="216" t="s">
        <v>18207</v>
      </c>
      <c r="G473" s="216" t="s">
        <v>17409</v>
      </c>
      <c r="H473" s="216" t="s">
        <v>17284</v>
      </c>
    </row>
    <row r="474" spans="1:8" ht="38.25">
      <c r="A474" s="216" t="s">
        <v>22231</v>
      </c>
      <c r="B474" s="216" t="s">
        <v>18208</v>
      </c>
      <c r="C474" s="6" t="s">
        <v>2143</v>
      </c>
      <c r="D474" s="216"/>
      <c r="E474" s="268">
        <v>367</v>
      </c>
      <c r="F474" s="216" t="s">
        <v>18209</v>
      </c>
      <c r="G474" s="216" t="s">
        <v>18210</v>
      </c>
      <c r="H474" s="216" t="s">
        <v>18211</v>
      </c>
    </row>
    <row r="475" spans="1:8" ht="38.25">
      <c r="A475" s="216" t="s">
        <v>22232</v>
      </c>
      <c r="B475" s="216" t="s">
        <v>18212</v>
      </c>
      <c r="C475" s="6" t="s">
        <v>2143</v>
      </c>
      <c r="D475" s="216"/>
      <c r="E475" s="268">
        <v>94</v>
      </c>
      <c r="F475" s="216" t="s">
        <v>18213</v>
      </c>
      <c r="G475" s="216" t="s">
        <v>18214</v>
      </c>
      <c r="H475" s="216" t="s">
        <v>17813</v>
      </c>
    </row>
    <row r="476" spans="1:8" ht="38.25">
      <c r="A476" s="216" t="s">
        <v>22233</v>
      </c>
      <c r="B476" s="216" t="s">
        <v>18215</v>
      </c>
      <c r="C476" s="6" t="s">
        <v>2143</v>
      </c>
      <c r="D476" s="216"/>
      <c r="E476" s="268">
        <v>15.2</v>
      </c>
      <c r="F476" s="216" t="s">
        <v>18216</v>
      </c>
      <c r="G476" s="216" t="s">
        <v>18217</v>
      </c>
      <c r="H476" s="216" t="s">
        <v>17302</v>
      </c>
    </row>
    <row r="477" spans="1:8" ht="25.5">
      <c r="A477" s="216" t="s">
        <v>22234</v>
      </c>
      <c r="B477" s="216" t="s">
        <v>18218</v>
      </c>
      <c r="C477" s="6" t="s">
        <v>2143</v>
      </c>
      <c r="D477" s="216"/>
      <c r="E477" s="268">
        <v>3</v>
      </c>
      <c r="F477" s="216" t="s">
        <v>18219</v>
      </c>
      <c r="G477" s="216" t="s">
        <v>18220</v>
      </c>
      <c r="H477" s="216" t="s">
        <v>17335</v>
      </c>
    </row>
    <row r="478" spans="1:8" ht="25.5">
      <c r="A478" s="216" t="s">
        <v>22235</v>
      </c>
      <c r="B478" s="216" t="s">
        <v>18221</v>
      </c>
      <c r="C478" s="6" t="s">
        <v>2143</v>
      </c>
      <c r="D478" s="216"/>
      <c r="E478" s="268">
        <v>18</v>
      </c>
      <c r="F478" s="216" t="s">
        <v>18222</v>
      </c>
      <c r="G478" s="216" t="s">
        <v>18223</v>
      </c>
      <c r="H478" s="216" t="s">
        <v>17265</v>
      </c>
    </row>
    <row r="479" spans="1:8" ht="63.75">
      <c r="A479" s="216" t="s">
        <v>22236</v>
      </c>
      <c r="B479" s="216" t="s">
        <v>18224</v>
      </c>
      <c r="C479" s="6" t="s">
        <v>2143</v>
      </c>
      <c r="D479" s="216"/>
      <c r="E479" s="268">
        <v>5</v>
      </c>
      <c r="F479" s="216" t="s">
        <v>18225</v>
      </c>
      <c r="G479" s="216" t="s">
        <v>18226</v>
      </c>
      <c r="H479" s="216" t="s">
        <v>17335</v>
      </c>
    </row>
    <row r="480" spans="1:8" ht="51">
      <c r="A480" s="216" t="s">
        <v>22237</v>
      </c>
      <c r="B480" s="216" t="s">
        <v>18227</v>
      </c>
      <c r="C480" s="6" t="s">
        <v>2143</v>
      </c>
      <c r="D480" s="216"/>
      <c r="E480" s="268">
        <v>42</v>
      </c>
      <c r="F480" s="216" t="s">
        <v>18228</v>
      </c>
      <c r="G480" s="216" t="s">
        <v>18229</v>
      </c>
      <c r="H480" s="216" t="s">
        <v>17335</v>
      </c>
    </row>
    <row r="481" spans="1:8" ht="38.25">
      <c r="A481" s="216" t="s">
        <v>22238</v>
      </c>
      <c r="B481" s="216" t="s">
        <v>18230</v>
      </c>
      <c r="C481" s="6" t="s">
        <v>2143</v>
      </c>
      <c r="D481" s="216"/>
      <c r="E481" s="268">
        <v>2</v>
      </c>
      <c r="F481" s="216" t="s">
        <v>18231</v>
      </c>
      <c r="G481" s="216" t="s">
        <v>17737</v>
      </c>
      <c r="H481" s="216" t="s">
        <v>17335</v>
      </c>
    </row>
    <row r="482" spans="1:8" ht="25.5">
      <c r="A482" s="216" t="s">
        <v>22239</v>
      </c>
      <c r="B482" s="216" t="s">
        <v>18232</v>
      </c>
      <c r="C482" s="6" t="s">
        <v>2143</v>
      </c>
      <c r="D482" s="216"/>
      <c r="E482" s="268">
        <v>7</v>
      </c>
      <c r="F482" s="216" t="s">
        <v>18233</v>
      </c>
      <c r="G482" s="216" t="s">
        <v>18223</v>
      </c>
      <c r="H482" s="216" t="s">
        <v>17265</v>
      </c>
    </row>
    <row r="483" spans="1:8" ht="25.5">
      <c r="A483" s="216" t="s">
        <v>22240</v>
      </c>
      <c r="B483" s="216" t="s">
        <v>18234</v>
      </c>
      <c r="C483" s="6" t="s">
        <v>2143</v>
      </c>
      <c r="D483" s="216"/>
      <c r="E483" s="268">
        <v>4</v>
      </c>
      <c r="F483" s="216" t="s">
        <v>18235</v>
      </c>
      <c r="G483" s="216" t="s">
        <v>18223</v>
      </c>
      <c r="H483" s="216" t="s">
        <v>17265</v>
      </c>
    </row>
    <row r="484" spans="1:8" ht="38.25">
      <c r="A484" s="216" t="s">
        <v>22241</v>
      </c>
      <c r="B484" s="216" t="s">
        <v>18236</v>
      </c>
      <c r="C484" s="6" t="s">
        <v>2143</v>
      </c>
      <c r="D484" s="216"/>
      <c r="E484" s="268">
        <v>3</v>
      </c>
      <c r="F484" s="216" t="s">
        <v>18237</v>
      </c>
      <c r="G484" s="216" t="s">
        <v>17737</v>
      </c>
      <c r="H484" s="216" t="s">
        <v>17335</v>
      </c>
    </row>
    <row r="485" spans="1:8" ht="38.25">
      <c r="A485" s="216" t="s">
        <v>22242</v>
      </c>
      <c r="B485" s="216" t="s">
        <v>18238</v>
      </c>
      <c r="C485" s="6" t="s">
        <v>2143</v>
      </c>
      <c r="D485" s="216"/>
      <c r="E485" s="268">
        <v>5</v>
      </c>
      <c r="F485" s="216" t="s">
        <v>18239</v>
      </c>
      <c r="G485" s="216" t="s">
        <v>17855</v>
      </c>
      <c r="H485" s="216" t="s">
        <v>17335</v>
      </c>
    </row>
    <row r="486" spans="1:8" ht="25.5">
      <c r="A486" s="216" t="s">
        <v>22243</v>
      </c>
      <c r="B486" s="216" t="s">
        <v>18240</v>
      </c>
      <c r="C486" s="6" t="s">
        <v>2143</v>
      </c>
      <c r="D486" s="216"/>
      <c r="E486" s="268">
        <v>1.5</v>
      </c>
      <c r="F486" s="216" t="s">
        <v>18241</v>
      </c>
      <c r="G486" s="216" t="s">
        <v>17264</v>
      </c>
      <c r="H486" s="216" t="s">
        <v>17335</v>
      </c>
    </row>
    <row r="487" spans="1:8" ht="25.5">
      <c r="A487" s="216" t="s">
        <v>22244</v>
      </c>
      <c r="B487" s="216" t="s">
        <v>18242</v>
      </c>
      <c r="C487" s="6" t="s">
        <v>2143</v>
      </c>
      <c r="D487" s="216"/>
      <c r="E487" s="268">
        <v>1.8</v>
      </c>
      <c r="F487" s="216" t="s">
        <v>18243</v>
      </c>
      <c r="G487" s="216" t="s">
        <v>17367</v>
      </c>
      <c r="H487" s="216" t="s">
        <v>17265</v>
      </c>
    </row>
    <row r="488" spans="1:8" ht="38.25">
      <c r="A488" s="216" t="s">
        <v>22245</v>
      </c>
      <c r="B488" s="216" t="s">
        <v>18244</v>
      </c>
      <c r="C488" s="6" t="s">
        <v>2143</v>
      </c>
      <c r="D488" s="216"/>
      <c r="E488" s="268">
        <v>5</v>
      </c>
      <c r="F488" s="216" t="s">
        <v>18245</v>
      </c>
      <c r="G488" s="216" t="s">
        <v>5474</v>
      </c>
      <c r="H488" s="216" t="s">
        <v>17335</v>
      </c>
    </row>
    <row r="489" spans="1:8" ht="38.25">
      <c r="A489" s="216" t="s">
        <v>22246</v>
      </c>
      <c r="B489" s="216" t="s">
        <v>18246</v>
      </c>
      <c r="C489" s="6" t="s">
        <v>2143</v>
      </c>
      <c r="D489" s="216"/>
      <c r="E489" s="268">
        <v>253</v>
      </c>
      <c r="F489" s="216" t="s">
        <v>18247</v>
      </c>
      <c r="G489" s="216" t="s">
        <v>18248</v>
      </c>
      <c r="H489" s="216" t="s">
        <v>18249</v>
      </c>
    </row>
    <row r="490" spans="1:8" ht="38.25">
      <c r="A490" s="216" t="s">
        <v>22247</v>
      </c>
      <c r="B490" s="216" t="s">
        <v>18250</v>
      </c>
      <c r="C490" s="6" t="s">
        <v>2143</v>
      </c>
      <c r="D490" s="216"/>
      <c r="E490" s="268">
        <v>1173</v>
      </c>
      <c r="F490" s="216" t="s">
        <v>18251</v>
      </c>
      <c r="G490" s="216" t="s">
        <v>18248</v>
      </c>
      <c r="H490" s="216" t="s">
        <v>18249</v>
      </c>
    </row>
    <row r="491" spans="1:8" ht="25.5">
      <c r="A491" s="216" t="s">
        <v>22248</v>
      </c>
      <c r="B491" s="216" t="s">
        <v>18252</v>
      </c>
      <c r="C491" s="6" t="s">
        <v>2143</v>
      </c>
      <c r="D491" s="216"/>
      <c r="E491" s="268">
        <v>6.4</v>
      </c>
      <c r="F491" s="216" t="s">
        <v>18253</v>
      </c>
      <c r="G491" s="216" t="s">
        <v>18223</v>
      </c>
      <c r="H491" s="216" t="s">
        <v>17265</v>
      </c>
    </row>
    <row r="492" spans="1:8" ht="25.5">
      <c r="A492" s="216" t="s">
        <v>22249</v>
      </c>
      <c r="B492" s="216" t="s">
        <v>18254</v>
      </c>
      <c r="C492" s="6" t="s">
        <v>2143</v>
      </c>
      <c r="D492" s="216"/>
      <c r="E492" s="268">
        <v>2</v>
      </c>
      <c r="F492" s="216" t="s">
        <v>18255</v>
      </c>
      <c r="G492" s="216" t="s">
        <v>17274</v>
      </c>
      <c r="H492" s="216" t="s">
        <v>17265</v>
      </c>
    </row>
    <row r="493" spans="1:8" ht="25.5">
      <c r="A493" s="216" t="s">
        <v>22250</v>
      </c>
      <c r="B493" s="216" t="s">
        <v>18256</v>
      </c>
      <c r="C493" s="6" t="s">
        <v>2143</v>
      </c>
      <c r="D493" s="216"/>
      <c r="E493" s="268">
        <v>1.19</v>
      </c>
      <c r="F493" s="216" t="s">
        <v>18257</v>
      </c>
      <c r="G493" s="216" t="s">
        <v>18258</v>
      </c>
      <c r="H493" s="216" t="s">
        <v>17265</v>
      </c>
    </row>
    <row r="494" spans="1:8" ht="25.5">
      <c r="A494" s="216" t="s">
        <v>22251</v>
      </c>
      <c r="B494" s="216" t="s">
        <v>18259</v>
      </c>
      <c r="C494" s="6" t="s">
        <v>2143</v>
      </c>
      <c r="D494" s="216"/>
      <c r="E494" s="268">
        <v>5.5</v>
      </c>
      <c r="F494" s="216" t="s">
        <v>18260</v>
      </c>
      <c r="G494" s="216" t="s">
        <v>17264</v>
      </c>
      <c r="H494" s="216" t="s">
        <v>17265</v>
      </c>
    </row>
    <row r="495" spans="1:8" ht="38.25">
      <c r="A495" s="216" t="s">
        <v>22252</v>
      </c>
      <c r="B495" s="216" t="s">
        <v>18261</v>
      </c>
      <c r="C495" s="6" t="s">
        <v>2143</v>
      </c>
      <c r="D495" s="216"/>
      <c r="E495" s="268">
        <v>2</v>
      </c>
      <c r="F495" s="216" t="s">
        <v>18262</v>
      </c>
      <c r="G495" s="216" t="s">
        <v>17737</v>
      </c>
      <c r="H495" s="216" t="s">
        <v>17335</v>
      </c>
    </row>
    <row r="496" spans="1:8" ht="25.5">
      <c r="A496" s="216" t="s">
        <v>22253</v>
      </c>
      <c r="B496" s="216" t="s">
        <v>18263</v>
      </c>
      <c r="C496" s="6" t="s">
        <v>2143</v>
      </c>
      <c r="D496" s="216"/>
      <c r="E496" s="268">
        <v>1.7</v>
      </c>
      <c r="F496" s="216" t="s">
        <v>18264</v>
      </c>
      <c r="G496" s="216" t="s">
        <v>18265</v>
      </c>
      <c r="H496" s="216" t="s">
        <v>17261</v>
      </c>
    </row>
    <row r="497" spans="1:8" ht="25.5">
      <c r="A497" s="216" t="s">
        <v>22254</v>
      </c>
      <c r="B497" s="216" t="s">
        <v>18266</v>
      </c>
      <c r="C497" s="6" t="s">
        <v>2143</v>
      </c>
      <c r="D497" s="216"/>
      <c r="E497" s="268">
        <v>3.5</v>
      </c>
      <c r="F497" s="216" t="s">
        <v>18267</v>
      </c>
      <c r="G497" s="216" t="s">
        <v>17406</v>
      </c>
      <c r="H497" s="216" t="s">
        <v>17261</v>
      </c>
    </row>
    <row r="498" spans="1:8" ht="25.5">
      <c r="A498" s="216" t="s">
        <v>22255</v>
      </c>
      <c r="B498" s="216" t="s">
        <v>18268</v>
      </c>
      <c r="C498" s="6" t="s">
        <v>2143</v>
      </c>
      <c r="D498" s="216"/>
      <c r="E498" s="268">
        <v>1.6</v>
      </c>
      <c r="F498" s="216" t="s">
        <v>17282</v>
      </c>
      <c r="G498" s="216" t="s">
        <v>17283</v>
      </c>
      <c r="H498" s="216" t="s">
        <v>17261</v>
      </c>
    </row>
    <row r="499" spans="1:8" ht="25.5">
      <c r="A499" s="216" t="s">
        <v>22256</v>
      </c>
      <c r="B499" s="216" t="s">
        <v>18269</v>
      </c>
      <c r="C499" s="6" t="s">
        <v>2143</v>
      </c>
      <c r="D499" s="216"/>
      <c r="E499" s="268">
        <v>3.8</v>
      </c>
      <c r="F499" s="216" t="s">
        <v>18270</v>
      </c>
      <c r="G499" s="216" t="s">
        <v>18068</v>
      </c>
      <c r="H499" s="216" t="s">
        <v>17261</v>
      </c>
    </row>
    <row r="500" spans="1:8" ht="25.5">
      <c r="A500" s="216" t="s">
        <v>22257</v>
      </c>
      <c r="B500" s="216" t="s">
        <v>18271</v>
      </c>
      <c r="C500" s="6" t="s">
        <v>2143</v>
      </c>
      <c r="D500" s="216"/>
      <c r="E500" s="268">
        <v>2.2999999999999998</v>
      </c>
      <c r="F500" s="216" t="s">
        <v>18272</v>
      </c>
      <c r="G500" s="216" t="s">
        <v>18127</v>
      </c>
      <c r="H500" s="216" t="s">
        <v>17261</v>
      </c>
    </row>
    <row r="501" spans="1:8" ht="25.5">
      <c r="A501" s="216" t="s">
        <v>22258</v>
      </c>
      <c r="B501" s="216" t="s">
        <v>18273</v>
      </c>
      <c r="C501" s="6" t="s">
        <v>2143</v>
      </c>
      <c r="D501" s="216"/>
      <c r="E501" s="268">
        <v>4.5</v>
      </c>
      <c r="F501" s="216" t="s">
        <v>18274</v>
      </c>
      <c r="G501" s="216" t="s">
        <v>18248</v>
      </c>
      <c r="H501" s="216" t="s">
        <v>17813</v>
      </c>
    </row>
    <row r="502" spans="1:8" ht="25.5">
      <c r="A502" s="216" t="s">
        <v>22259</v>
      </c>
      <c r="B502" s="216" t="s">
        <v>18275</v>
      </c>
      <c r="C502" s="6" t="s">
        <v>2143</v>
      </c>
      <c r="D502" s="216"/>
      <c r="E502" s="268">
        <v>3.8</v>
      </c>
      <c r="F502" s="216" t="s">
        <v>18276</v>
      </c>
      <c r="G502" s="216" t="s">
        <v>18265</v>
      </c>
      <c r="H502" s="216" t="s">
        <v>17261</v>
      </c>
    </row>
    <row r="503" spans="1:8" ht="38.25">
      <c r="A503" s="216" t="s">
        <v>22260</v>
      </c>
      <c r="B503" s="216" t="s">
        <v>18277</v>
      </c>
      <c r="C503" s="6" t="s">
        <v>2143</v>
      </c>
      <c r="D503" s="216"/>
      <c r="E503" s="268">
        <v>233</v>
      </c>
      <c r="F503" s="216" t="s">
        <v>18278</v>
      </c>
      <c r="G503" s="216" t="s">
        <v>18248</v>
      </c>
      <c r="H503" s="216" t="s">
        <v>18279</v>
      </c>
    </row>
    <row r="504" spans="1:8" ht="25.5">
      <c r="A504" s="216" t="s">
        <v>22261</v>
      </c>
      <c r="B504" s="216" t="s">
        <v>18280</v>
      </c>
      <c r="C504" s="6" t="s">
        <v>2143</v>
      </c>
      <c r="D504" s="216"/>
      <c r="E504" s="268">
        <v>3</v>
      </c>
      <c r="F504" s="216" t="s">
        <v>18281</v>
      </c>
      <c r="G504" s="216" t="s">
        <v>18282</v>
      </c>
      <c r="H504" s="216" t="s">
        <v>17261</v>
      </c>
    </row>
    <row r="505" spans="1:8" ht="25.5">
      <c r="A505" s="216" t="s">
        <v>22262</v>
      </c>
      <c r="B505" s="216" t="s">
        <v>18283</v>
      </c>
      <c r="C505" s="6" t="s">
        <v>2143</v>
      </c>
      <c r="D505" s="216"/>
      <c r="E505" s="268">
        <v>1.9</v>
      </c>
      <c r="F505" s="216" t="s">
        <v>18284</v>
      </c>
      <c r="G505" s="216" t="s">
        <v>17581</v>
      </c>
      <c r="H505" s="216" t="s">
        <v>17284</v>
      </c>
    </row>
    <row r="506" spans="1:8" ht="25.5">
      <c r="A506" s="216" t="s">
        <v>22263</v>
      </c>
      <c r="B506" s="216" t="s">
        <v>18285</v>
      </c>
      <c r="C506" s="6" t="s">
        <v>2143</v>
      </c>
      <c r="D506" s="216"/>
      <c r="E506" s="268">
        <v>240</v>
      </c>
      <c r="F506" s="216" t="s">
        <v>18286</v>
      </c>
      <c r="G506" s="216" t="s">
        <v>18287</v>
      </c>
      <c r="H506" s="216" t="s">
        <v>17314</v>
      </c>
    </row>
    <row r="507" spans="1:8" ht="38.25">
      <c r="A507" s="216" t="s">
        <v>22264</v>
      </c>
      <c r="B507" s="216" t="s">
        <v>18288</v>
      </c>
      <c r="C507" s="6" t="s">
        <v>2143</v>
      </c>
      <c r="D507" s="216"/>
      <c r="E507" s="268">
        <v>15.6</v>
      </c>
      <c r="F507" s="216" t="s">
        <v>18289</v>
      </c>
      <c r="G507" s="216" t="s">
        <v>18287</v>
      </c>
      <c r="H507" s="216" t="s">
        <v>17238</v>
      </c>
    </row>
    <row r="508" spans="1:8" ht="25.5">
      <c r="A508" s="216" t="s">
        <v>22265</v>
      </c>
      <c r="B508" s="216" t="s">
        <v>18290</v>
      </c>
      <c r="C508" s="6" t="s">
        <v>2143</v>
      </c>
      <c r="D508" s="216"/>
      <c r="E508" s="268">
        <v>149</v>
      </c>
      <c r="F508" s="216" t="s">
        <v>18291</v>
      </c>
      <c r="G508" s="216" t="s">
        <v>17306</v>
      </c>
      <c r="H508" s="216" t="s">
        <v>17807</v>
      </c>
    </row>
    <row r="509" spans="1:8" ht="25.5">
      <c r="A509" s="216" t="s">
        <v>22266</v>
      </c>
      <c r="B509" s="216" t="s">
        <v>18292</v>
      </c>
      <c r="C509" s="6" t="s">
        <v>2143</v>
      </c>
      <c r="D509" s="216"/>
      <c r="E509" s="268">
        <v>24.2</v>
      </c>
      <c r="F509" s="216" t="s">
        <v>18293</v>
      </c>
      <c r="G509" s="216" t="s">
        <v>18294</v>
      </c>
      <c r="H509" s="216" t="s">
        <v>17261</v>
      </c>
    </row>
    <row r="510" spans="1:8" ht="25.5">
      <c r="A510" s="216" t="s">
        <v>22267</v>
      </c>
      <c r="B510" s="216" t="s">
        <v>18295</v>
      </c>
      <c r="C510" s="6" t="s">
        <v>2143</v>
      </c>
      <c r="D510" s="216"/>
      <c r="E510" s="268">
        <v>25.4</v>
      </c>
      <c r="F510" s="216" t="s">
        <v>18296</v>
      </c>
      <c r="G510" s="216" t="s">
        <v>18297</v>
      </c>
      <c r="H510" s="216" t="s">
        <v>17400</v>
      </c>
    </row>
    <row r="511" spans="1:8" ht="25.5">
      <c r="A511" s="216" t="s">
        <v>22268</v>
      </c>
      <c r="B511" s="216" t="s">
        <v>18298</v>
      </c>
      <c r="C511" s="6" t="s">
        <v>2143</v>
      </c>
      <c r="D511" s="216"/>
      <c r="E511" s="268">
        <v>7.6</v>
      </c>
      <c r="F511" s="216" t="s">
        <v>18299</v>
      </c>
      <c r="G511" s="216" t="s">
        <v>18153</v>
      </c>
      <c r="H511" s="216" t="s">
        <v>17400</v>
      </c>
    </row>
    <row r="512" spans="1:8" ht="25.5">
      <c r="A512" s="216" t="s">
        <v>22269</v>
      </c>
      <c r="B512" s="216" t="s">
        <v>18300</v>
      </c>
      <c r="C512" s="6" t="s">
        <v>2143</v>
      </c>
      <c r="D512" s="216"/>
      <c r="E512" s="268">
        <v>24</v>
      </c>
      <c r="F512" s="216" t="s">
        <v>18299</v>
      </c>
      <c r="G512" s="216" t="s">
        <v>18153</v>
      </c>
      <c r="H512" s="216" t="s">
        <v>17400</v>
      </c>
    </row>
    <row r="513" spans="1:8" ht="25.5">
      <c r="A513" s="216" t="s">
        <v>22270</v>
      </c>
      <c r="B513" s="216" t="s">
        <v>18301</v>
      </c>
      <c r="C513" s="6" t="s">
        <v>2143</v>
      </c>
      <c r="D513" s="216"/>
      <c r="E513" s="268">
        <v>28</v>
      </c>
      <c r="F513" s="216" t="s">
        <v>18302</v>
      </c>
      <c r="G513" s="216" t="s">
        <v>17192</v>
      </c>
      <c r="H513" s="216" t="s">
        <v>18303</v>
      </c>
    </row>
    <row r="514" spans="1:8" ht="25.5">
      <c r="A514" s="216" t="s">
        <v>22271</v>
      </c>
      <c r="B514" s="216" t="s">
        <v>18304</v>
      </c>
      <c r="C514" s="6" t="s">
        <v>2143</v>
      </c>
      <c r="D514" s="216"/>
      <c r="E514" s="268">
        <v>30.4</v>
      </c>
      <c r="F514" s="216" t="s">
        <v>18305</v>
      </c>
      <c r="G514" s="216" t="s">
        <v>17192</v>
      </c>
      <c r="H514" s="216" t="s">
        <v>17807</v>
      </c>
    </row>
    <row r="515" spans="1:8" ht="25.5">
      <c r="A515" s="216" t="s">
        <v>22272</v>
      </c>
      <c r="B515" s="216" t="s">
        <v>554</v>
      </c>
      <c r="C515" s="6" t="s">
        <v>2143</v>
      </c>
      <c r="D515" s="216"/>
      <c r="E515" s="268">
        <v>80</v>
      </c>
      <c r="F515" s="216" t="s">
        <v>18306</v>
      </c>
      <c r="G515" s="216" t="s">
        <v>17192</v>
      </c>
      <c r="H515" s="216" t="s">
        <v>18307</v>
      </c>
    </row>
    <row r="516" spans="1:8" ht="25.5">
      <c r="A516" s="216" t="s">
        <v>22273</v>
      </c>
      <c r="B516" s="216" t="s">
        <v>18308</v>
      </c>
      <c r="C516" s="6" t="s">
        <v>2143</v>
      </c>
      <c r="D516" s="216"/>
      <c r="E516" s="268">
        <v>397</v>
      </c>
      <c r="F516" s="216" t="s">
        <v>18309</v>
      </c>
      <c r="G516" s="216" t="s">
        <v>17166</v>
      </c>
      <c r="H516" s="216" t="s">
        <v>17813</v>
      </c>
    </row>
    <row r="517" spans="1:8" ht="25.5">
      <c r="A517" s="216" t="s">
        <v>22274</v>
      </c>
      <c r="B517" s="216" t="s">
        <v>18310</v>
      </c>
      <c r="C517" s="6" t="s">
        <v>2143</v>
      </c>
      <c r="D517" s="216"/>
      <c r="E517" s="268">
        <v>73.3</v>
      </c>
      <c r="F517" s="216" t="s">
        <v>18020</v>
      </c>
      <c r="G517" s="216" t="s">
        <v>18015</v>
      </c>
      <c r="H517" s="216" t="s">
        <v>18311</v>
      </c>
    </row>
    <row r="518" spans="1:8" ht="25.5">
      <c r="A518" s="216" t="s">
        <v>22275</v>
      </c>
      <c r="B518" s="216" t="s">
        <v>18312</v>
      </c>
      <c r="C518" s="6" t="s">
        <v>2143</v>
      </c>
      <c r="D518" s="216"/>
      <c r="E518" s="268">
        <v>115.3</v>
      </c>
      <c r="F518" s="216" t="s">
        <v>18313</v>
      </c>
      <c r="G518" s="216" t="s">
        <v>18015</v>
      </c>
      <c r="H518" s="216" t="s">
        <v>18311</v>
      </c>
    </row>
    <row r="519" spans="1:8" ht="25.5">
      <c r="A519" s="216">
        <v>52</v>
      </c>
      <c r="B519" s="216" t="s">
        <v>18436</v>
      </c>
      <c r="C519" s="6" t="s">
        <v>2143</v>
      </c>
      <c r="D519" s="216"/>
      <c r="E519" s="268">
        <v>15</v>
      </c>
      <c r="F519" s="216" t="s">
        <v>18438</v>
      </c>
      <c r="G519" s="216" t="s">
        <v>18439</v>
      </c>
      <c r="H519" s="216" t="s">
        <v>18437</v>
      </c>
    </row>
    <row r="520" spans="1:8" ht="13.5">
      <c r="A520" s="650">
        <v>52</v>
      </c>
      <c r="B520" s="651" t="s">
        <v>395</v>
      </c>
      <c r="C520" s="650">
        <v>52</v>
      </c>
      <c r="D520" s="650"/>
      <c r="E520" s="652">
        <f>SUM(E468:E519)</f>
        <v>3743.0900000000006</v>
      </c>
      <c r="F520" s="650"/>
      <c r="G520" s="650"/>
      <c r="H520" s="457"/>
    </row>
    <row r="521" spans="1:8" ht="38.25">
      <c r="A521" s="216" t="s">
        <v>22224</v>
      </c>
      <c r="B521" s="216" t="s">
        <v>18314</v>
      </c>
      <c r="C521" s="216" t="s">
        <v>385</v>
      </c>
      <c r="D521" s="216"/>
      <c r="E521" s="268">
        <v>102</v>
      </c>
      <c r="F521" s="216" t="s">
        <v>18315</v>
      </c>
      <c r="G521" s="216" t="s">
        <v>18316</v>
      </c>
      <c r="H521" s="216" t="s">
        <v>17800</v>
      </c>
    </row>
    <row r="522" spans="1:8" ht="38.25">
      <c r="A522" s="216" t="s">
        <v>22226</v>
      </c>
      <c r="B522" s="216" t="s">
        <v>18317</v>
      </c>
      <c r="C522" s="216" t="s">
        <v>385</v>
      </c>
      <c r="D522" s="216"/>
      <c r="E522" s="268">
        <v>59</v>
      </c>
      <c r="F522" s="216" t="s">
        <v>17798</v>
      </c>
      <c r="G522" s="216" t="s">
        <v>17799</v>
      </c>
      <c r="H522" s="216" t="s">
        <v>17800</v>
      </c>
    </row>
    <row r="523" spans="1:8" ht="38.25">
      <c r="A523" s="216" t="s">
        <v>22227</v>
      </c>
      <c r="B523" s="216" t="s">
        <v>18318</v>
      </c>
      <c r="C523" s="216" t="s">
        <v>385</v>
      </c>
      <c r="D523" s="216"/>
      <c r="E523" s="268">
        <v>22</v>
      </c>
      <c r="F523" s="216" t="s">
        <v>18319</v>
      </c>
      <c r="G523" s="216" t="s">
        <v>17816</v>
      </c>
      <c r="H523" s="216" t="s">
        <v>17813</v>
      </c>
    </row>
    <row r="524" spans="1:8" ht="38.25">
      <c r="A524" s="216" t="s">
        <v>22228</v>
      </c>
      <c r="B524" s="216" t="s">
        <v>18320</v>
      </c>
      <c r="C524" s="216" t="s">
        <v>385</v>
      </c>
      <c r="D524" s="216"/>
      <c r="E524" s="268">
        <v>31.88</v>
      </c>
      <c r="F524" s="216" t="s">
        <v>18321</v>
      </c>
      <c r="G524" s="216" t="s">
        <v>18322</v>
      </c>
      <c r="H524" s="216" t="s">
        <v>17813</v>
      </c>
    </row>
    <row r="525" spans="1:8" ht="38.25">
      <c r="A525" s="216" t="s">
        <v>22229</v>
      </c>
      <c r="B525" s="216" t="s">
        <v>18323</v>
      </c>
      <c r="C525" s="216" t="s">
        <v>385</v>
      </c>
      <c r="D525" s="216"/>
      <c r="E525" s="268">
        <v>4.5</v>
      </c>
      <c r="F525" s="216" t="s">
        <v>18324</v>
      </c>
      <c r="G525" s="216" t="s">
        <v>18325</v>
      </c>
      <c r="H525" s="216" t="s">
        <v>17813</v>
      </c>
    </row>
    <row r="526" spans="1:8" ht="38.25">
      <c r="A526" s="216" t="s">
        <v>22230</v>
      </c>
      <c r="B526" s="216" t="s">
        <v>18326</v>
      </c>
      <c r="C526" s="216" t="s">
        <v>385</v>
      </c>
      <c r="D526" s="216"/>
      <c r="E526" s="268">
        <v>1.1028</v>
      </c>
      <c r="F526" s="216" t="s">
        <v>18327</v>
      </c>
      <c r="G526" s="216" t="s">
        <v>18325</v>
      </c>
      <c r="H526" s="216" t="s">
        <v>17813</v>
      </c>
    </row>
    <row r="527" spans="1:8" ht="38.25">
      <c r="A527" s="216" t="s">
        <v>22231</v>
      </c>
      <c r="B527" s="216" t="s">
        <v>18328</v>
      </c>
      <c r="C527" s="216" t="s">
        <v>385</v>
      </c>
      <c r="D527" s="216"/>
      <c r="E527" s="268">
        <v>0.8</v>
      </c>
      <c r="F527" s="216" t="s">
        <v>18329</v>
      </c>
      <c r="G527" s="216" t="s">
        <v>18330</v>
      </c>
      <c r="H527" s="216" t="s">
        <v>17400</v>
      </c>
    </row>
    <row r="528" spans="1:8" ht="38.25">
      <c r="A528" s="216" t="s">
        <v>22232</v>
      </c>
      <c r="B528" s="216" t="s">
        <v>1077</v>
      </c>
      <c r="C528" s="216" t="s">
        <v>385</v>
      </c>
      <c r="D528" s="216"/>
      <c r="E528" s="268">
        <v>8.6999999999999993</v>
      </c>
      <c r="F528" s="216" t="s">
        <v>18331</v>
      </c>
      <c r="G528" s="216" t="s">
        <v>18332</v>
      </c>
      <c r="H528" s="216" t="s">
        <v>17813</v>
      </c>
    </row>
    <row r="529" spans="1:8" ht="51">
      <c r="A529" s="216" t="s">
        <v>22233</v>
      </c>
      <c r="B529" s="216" t="s">
        <v>18333</v>
      </c>
      <c r="C529" s="216" t="s">
        <v>385</v>
      </c>
      <c r="D529" s="216"/>
      <c r="E529" s="268">
        <v>4.3734000000000002</v>
      </c>
      <c r="F529" s="216" t="s">
        <v>18334</v>
      </c>
      <c r="G529" s="216" t="s">
        <v>18335</v>
      </c>
      <c r="H529" s="216" t="s">
        <v>18443</v>
      </c>
    </row>
    <row r="530" spans="1:8" ht="25.5">
      <c r="A530" s="216" t="s">
        <v>22234</v>
      </c>
      <c r="B530" s="216" t="s">
        <v>18336</v>
      </c>
      <c r="C530" s="216" t="s">
        <v>385</v>
      </c>
      <c r="D530" s="216"/>
      <c r="E530" s="268">
        <v>14</v>
      </c>
      <c r="F530" s="216" t="s">
        <v>18337</v>
      </c>
      <c r="G530" s="216" t="s">
        <v>18338</v>
      </c>
      <c r="H530" s="216" t="s">
        <v>17807</v>
      </c>
    </row>
    <row r="531" spans="1:8" ht="25.5">
      <c r="A531" s="216" t="s">
        <v>22235</v>
      </c>
      <c r="B531" s="216" t="s">
        <v>18339</v>
      </c>
      <c r="C531" s="216" t="s">
        <v>385</v>
      </c>
      <c r="D531" s="216"/>
      <c r="E531" s="268">
        <v>1.92</v>
      </c>
      <c r="F531" s="216" t="s">
        <v>18340</v>
      </c>
      <c r="G531" s="216" t="s">
        <v>18341</v>
      </c>
      <c r="H531" s="216" t="s">
        <v>17284</v>
      </c>
    </row>
    <row r="532" spans="1:8" ht="25.5">
      <c r="A532" s="216" t="s">
        <v>22236</v>
      </c>
      <c r="B532" s="216" t="s">
        <v>18342</v>
      </c>
      <c r="C532" s="216" t="s">
        <v>385</v>
      </c>
      <c r="D532" s="216"/>
      <c r="E532" s="268">
        <v>20</v>
      </c>
      <c r="F532" s="216" t="s">
        <v>18343</v>
      </c>
      <c r="G532" s="216" t="s">
        <v>18344</v>
      </c>
      <c r="H532" s="216" t="s">
        <v>17813</v>
      </c>
    </row>
    <row r="533" spans="1:8" ht="25.5">
      <c r="A533" s="216" t="s">
        <v>22237</v>
      </c>
      <c r="B533" s="216" t="s">
        <v>18345</v>
      </c>
      <c r="C533" s="216" t="s">
        <v>385</v>
      </c>
      <c r="D533" s="216"/>
      <c r="E533" s="268">
        <v>5.5</v>
      </c>
      <c r="F533" s="216" t="s">
        <v>18346</v>
      </c>
      <c r="G533" s="216" t="s">
        <v>18223</v>
      </c>
      <c r="H533" s="216" t="s">
        <v>18347</v>
      </c>
    </row>
    <row r="534" spans="1:8" ht="25.5">
      <c r="A534" s="216" t="s">
        <v>22238</v>
      </c>
      <c r="B534" s="216" t="s">
        <v>18348</v>
      </c>
      <c r="C534" s="216" t="s">
        <v>385</v>
      </c>
      <c r="D534" s="216"/>
      <c r="E534" s="268">
        <v>6.9059999999999997</v>
      </c>
      <c r="F534" s="216" t="s">
        <v>18349</v>
      </c>
      <c r="G534" s="216" t="s">
        <v>18350</v>
      </c>
      <c r="H534" s="216" t="s">
        <v>17813</v>
      </c>
    </row>
    <row r="535" spans="1:8" ht="38.25">
      <c r="A535" s="216" t="s">
        <v>22239</v>
      </c>
      <c r="B535" s="216" t="s">
        <v>18351</v>
      </c>
      <c r="C535" s="216" t="s">
        <v>385</v>
      </c>
      <c r="D535" s="216"/>
      <c r="E535" s="268">
        <v>1.6</v>
      </c>
      <c r="F535" s="216" t="s">
        <v>18352</v>
      </c>
      <c r="G535" s="216" t="s">
        <v>18248</v>
      </c>
      <c r="H535" s="216" t="s">
        <v>17284</v>
      </c>
    </row>
    <row r="536" spans="1:8" ht="25.5">
      <c r="A536" s="216" t="s">
        <v>22240</v>
      </c>
      <c r="B536" s="216" t="s">
        <v>18353</v>
      </c>
      <c r="C536" s="216" t="s">
        <v>385</v>
      </c>
      <c r="D536" s="216"/>
      <c r="E536" s="268">
        <v>3.28</v>
      </c>
      <c r="F536" s="216" t="s">
        <v>17899</v>
      </c>
      <c r="G536" s="216" t="s">
        <v>17900</v>
      </c>
      <c r="H536" s="216" t="s">
        <v>17813</v>
      </c>
    </row>
    <row r="537" spans="1:8" ht="25.5">
      <c r="A537" s="216" t="s">
        <v>22241</v>
      </c>
      <c r="B537" s="216" t="s">
        <v>18348</v>
      </c>
      <c r="C537" s="216" t="s">
        <v>385</v>
      </c>
      <c r="D537" s="216"/>
      <c r="E537" s="268">
        <v>6.0549999999999997</v>
      </c>
      <c r="F537" s="216" t="s">
        <v>18354</v>
      </c>
      <c r="G537" s="216" t="s">
        <v>18355</v>
      </c>
      <c r="H537" s="216" t="s">
        <v>17807</v>
      </c>
    </row>
    <row r="538" spans="1:8" ht="51">
      <c r="A538" s="216" t="s">
        <v>22242</v>
      </c>
      <c r="B538" s="216" t="s">
        <v>4326</v>
      </c>
      <c r="C538" s="216" t="s">
        <v>385</v>
      </c>
      <c r="D538" s="216"/>
      <c r="E538" s="268">
        <v>36.954999999999998</v>
      </c>
      <c r="F538" s="216" t="s">
        <v>18356</v>
      </c>
      <c r="G538" s="216" t="s">
        <v>18357</v>
      </c>
      <c r="H538" s="216" t="s">
        <v>18358</v>
      </c>
    </row>
    <row r="539" spans="1:8" ht="25.5">
      <c r="A539" s="216" t="s">
        <v>22243</v>
      </c>
      <c r="B539" s="216" t="s">
        <v>18359</v>
      </c>
      <c r="C539" s="216" t="s">
        <v>385</v>
      </c>
      <c r="D539" s="216"/>
      <c r="E539" s="268">
        <v>9.6824999999999992</v>
      </c>
      <c r="F539" s="216" t="s">
        <v>18360</v>
      </c>
      <c r="G539" s="216" t="s">
        <v>18361</v>
      </c>
      <c r="H539" s="216" t="s">
        <v>17807</v>
      </c>
    </row>
    <row r="540" spans="1:8" ht="25.5">
      <c r="A540" s="216" t="s">
        <v>22244</v>
      </c>
      <c r="B540" s="216" t="s">
        <v>18320</v>
      </c>
      <c r="C540" s="216" t="s">
        <v>385</v>
      </c>
      <c r="D540" s="216"/>
      <c r="E540" s="268">
        <v>33.200000000000003</v>
      </c>
      <c r="F540" s="216" t="s">
        <v>18362</v>
      </c>
      <c r="G540" s="216" t="s">
        <v>18091</v>
      </c>
      <c r="H540" s="216" t="s">
        <v>17813</v>
      </c>
    </row>
    <row r="541" spans="1:8" ht="25.5">
      <c r="A541" s="216" t="s">
        <v>22245</v>
      </c>
      <c r="B541" s="216" t="s">
        <v>18363</v>
      </c>
      <c r="C541" s="216" t="s">
        <v>385</v>
      </c>
      <c r="D541" s="216"/>
      <c r="E541" s="268">
        <v>1.4</v>
      </c>
      <c r="F541" s="216" t="s">
        <v>18364</v>
      </c>
      <c r="G541" s="216" t="s">
        <v>18365</v>
      </c>
      <c r="H541" s="216" t="s">
        <v>17328</v>
      </c>
    </row>
    <row r="542" spans="1:8" ht="25.5">
      <c r="A542" s="216" t="s">
        <v>22246</v>
      </c>
      <c r="B542" s="216" t="s">
        <v>18366</v>
      </c>
      <c r="C542" s="216" t="s">
        <v>385</v>
      </c>
      <c r="D542" s="216"/>
      <c r="E542" s="268">
        <v>9</v>
      </c>
      <c r="F542" s="216" t="s">
        <v>18367</v>
      </c>
      <c r="G542" s="216" t="s">
        <v>17192</v>
      </c>
      <c r="H542" s="216" t="s">
        <v>17807</v>
      </c>
    </row>
    <row r="543" spans="1:8" ht="25.5">
      <c r="A543" s="216" t="s">
        <v>22247</v>
      </c>
      <c r="B543" s="216" t="s">
        <v>18368</v>
      </c>
      <c r="C543" s="216" t="s">
        <v>385</v>
      </c>
      <c r="D543" s="216"/>
      <c r="E543" s="268">
        <v>44.6</v>
      </c>
      <c r="F543" s="216" t="s">
        <v>18369</v>
      </c>
      <c r="G543" s="216" t="s">
        <v>18370</v>
      </c>
      <c r="H543" s="216" t="s">
        <v>17813</v>
      </c>
    </row>
    <row r="544" spans="1:8" ht="25.5">
      <c r="A544" s="216" t="s">
        <v>22248</v>
      </c>
      <c r="B544" s="216" t="s">
        <v>18371</v>
      </c>
      <c r="C544" s="216" t="s">
        <v>385</v>
      </c>
      <c r="D544" s="216"/>
      <c r="E544" s="268">
        <v>13.658799999999999</v>
      </c>
      <c r="F544" s="216" t="s">
        <v>18372</v>
      </c>
      <c r="G544" s="216" t="s">
        <v>18373</v>
      </c>
      <c r="H544" s="216" t="s">
        <v>17261</v>
      </c>
    </row>
    <row r="545" spans="1:8" ht="25.5">
      <c r="A545" s="216" t="s">
        <v>22249</v>
      </c>
      <c r="B545" s="216" t="s">
        <v>18374</v>
      </c>
      <c r="C545" s="216" t="s">
        <v>385</v>
      </c>
      <c r="D545" s="216"/>
      <c r="E545" s="268">
        <v>6</v>
      </c>
      <c r="F545" s="216" t="s">
        <v>18375</v>
      </c>
      <c r="G545" s="216" t="s">
        <v>18376</v>
      </c>
      <c r="H545" s="216" t="s">
        <v>17261</v>
      </c>
    </row>
    <row r="546" spans="1:8" ht="38.25">
      <c r="A546" s="216" t="s">
        <v>22250</v>
      </c>
      <c r="B546" s="216" t="s">
        <v>18377</v>
      </c>
      <c r="C546" s="216" t="s">
        <v>385</v>
      </c>
      <c r="D546" s="216"/>
      <c r="E546" s="268">
        <v>0.4375</v>
      </c>
      <c r="F546" s="216" t="s">
        <v>18378</v>
      </c>
      <c r="G546" s="216" t="s">
        <v>17178</v>
      </c>
      <c r="H546" s="216" t="s">
        <v>17324</v>
      </c>
    </row>
    <row r="547" spans="1:8" ht="25.5">
      <c r="A547" s="216" t="s">
        <v>22251</v>
      </c>
      <c r="B547" s="216" t="s">
        <v>18379</v>
      </c>
      <c r="C547" s="216" t="s">
        <v>385</v>
      </c>
      <c r="D547" s="216"/>
      <c r="E547" s="268">
        <v>0.4</v>
      </c>
      <c r="F547" s="216" t="s">
        <v>18380</v>
      </c>
      <c r="G547" s="216" t="s">
        <v>17178</v>
      </c>
      <c r="H547" s="216" t="s">
        <v>17324</v>
      </c>
    </row>
    <row r="548" spans="1:8" ht="51">
      <c r="A548" s="216" t="s">
        <v>22252</v>
      </c>
      <c r="B548" s="216" t="s">
        <v>18381</v>
      </c>
      <c r="C548" s="216" t="s">
        <v>385</v>
      </c>
      <c r="D548" s="216"/>
      <c r="E548" s="268">
        <v>6.64</v>
      </c>
      <c r="F548" s="216" t="s">
        <v>18382</v>
      </c>
      <c r="G548" s="216" t="s">
        <v>17178</v>
      </c>
      <c r="H548" s="216" t="s">
        <v>17643</v>
      </c>
    </row>
    <row r="549" spans="1:8" ht="25.5">
      <c r="A549" s="216" t="s">
        <v>22253</v>
      </c>
      <c r="B549" s="216" t="s">
        <v>18383</v>
      </c>
      <c r="C549" s="216" t="s">
        <v>385</v>
      </c>
      <c r="D549" s="216"/>
      <c r="E549" s="268">
        <v>4.58</v>
      </c>
      <c r="F549" s="216" t="s">
        <v>18384</v>
      </c>
      <c r="G549" s="216" t="s">
        <v>18385</v>
      </c>
      <c r="H549" s="216" t="s">
        <v>17813</v>
      </c>
    </row>
    <row r="550" spans="1:8" ht="25.5">
      <c r="A550" s="216" t="s">
        <v>22254</v>
      </c>
      <c r="B550" s="216" t="s">
        <v>11012</v>
      </c>
      <c r="C550" s="216" t="s">
        <v>385</v>
      </c>
      <c r="D550" s="216"/>
      <c r="E550" s="268">
        <v>20.6</v>
      </c>
      <c r="F550" s="216" t="s">
        <v>18386</v>
      </c>
      <c r="G550" s="216" t="s">
        <v>4299</v>
      </c>
      <c r="H550" s="216" t="s">
        <v>17813</v>
      </c>
    </row>
    <row r="551" spans="1:8" ht="25.5">
      <c r="A551" s="216" t="s">
        <v>22255</v>
      </c>
      <c r="B551" s="216" t="s">
        <v>18326</v>
      </c>
      <c r="C551" s="216" t="s">
        <v>385</v>
      </c>
      <c r="D551" s="216"/>
      <c r="E551" s="268">
        <v>23</v>
      </c>
      <c r="F551" s="216" t="s">
        <v>18387</v>
      </c>
      <c r="G551" s="216" t="s">
        <v>18388</v>
      </c>
      <c r="H551" s="216" t="s">
        <v>18389</v>
      </c>
    </row>
    <row r="552" spans="1:8" ht="25.5">
      <c r="A552" s="216" t="s">
        <v>22256</v>
      </c>
      <c r="B552" s="216" t="s">
        <v>18390</v>
      </c>
      <c r="C552" s="216" t="s">
        <v>385</v>
      </c>
      <c r="D552" s="216"/>
      <c r="E552" s="268">
        <v>13.1</v>
      </c>
      <c r="F552" s="216" t="s">
        <v>18391</v>
      </c>
      <c r="G552" s="216" t="s">
        <v>18392</v>
      </c>
      <c r="H552" s="216" t="s">
        <v>17813</v>
      </c>
    </row>
    <row r="553" spans="1:8" ht="25.5">
      <c r="A553" s="216" t="s">
        <v>22257</v>
      </c>
      <c r="B553" s="216" t="s">
        <v>18393</v>
      </c>
      <c r="C553" s="216" t="s">
        <v>385</v>
      </c>
      <c r="D553" s="216"/>
      <c r="E553" s="268">
        <v>1.6</v>
      </c>
      <c r="F553" s="216" t="s">
        <v>715</v>
      </c>
      <c r="G553" s="216" t="s">
        <v>18394</v>
      </c>
      <c r="H553" s="216" t="s">
        <v>17813</v>
      </c>
    </row>
    <row r="554" spans="1:8" ht="51">
      <c r="A554" s="216" t="s">
        <v>22258</v>
      </c>
      <c r="B554" s="216" t="s">
        <v>18395</v>
      </c>
      <c r="C554" s="216" t="s">
        <v>385</v>
      </c>
      <c r="D554" s="216"/>
      <c r="E554" s="268">
        <v>5.1550000000000002</v>
      </c>
      <c r="F554" s="216" t="s">
        <v>18396</v>
      </c>
      <c r="G554" s="216" t="s">
        <v>17178</v>
      </c>
      <c r="H554" s="216" t="s">
        <v>18444</v>
      </c>
    </row>
    <row r="555" spans="1:8" ht="38.25">
      <c r="A555" s="216" t="s">
        <v>22259</v>
      </c>
      <c r="B555" s="216" t="s">
        <v>18397</v>
      </c>
      <c r="C555" s="216" t="s">
        <v>385</v>
      </c>
      <c r="D555" s="216"/>
      <c r="E555" s="268">
        <v>10.8</v>
      </c>
      <c r="F555" s="216" t="s">
        <v>18398</v>
      </c>
      <c r="G555" s="216" t="s">
        <v>17178</v>
      </c>
      <c r="H555" s="216" t="s">
        <v>17219</v>
      </c>
    </row>
    <row r="556" spans="1:8" ht="25.5">
      <c r="A556" s="216" t="s">
        <v>22260</v>
      </c>
      <c r="B556" s="216" t="s">
        <v>18399</v>
      </c>
      <c r="C556" s="216" t="s">
        <v>385</v>
      </c>
      <c r="D556" s="216"/>
      <c r="E556" s="268">
        <v>1.3</v>
      </c>
      <c r="F556" s="216" t="s">
        <v>18400</v>
      </c>
      <c r="G556" s="216" t="s">
        <v>17178</v>
      </c>
      <c r="H556" s="216" t="s">
        <v>17526</v>
      </c>
    </row>
    <row r="557" spans="1:8" ht="25.5">
      <c r="A557" s="216" t="s">
        <v>22261</v>
      </c>
      <c r="B557" s="216" t="s">
        <v>18401</v>
      </c>
      <c r="C557" s="216" t="s">
        <v>385</v>
      </c>
      <c r="D557" s="216"/>
      <c r="E557" s="268">
        <v>0.8</v>
      </c>
      <c r="F557" s="216" t="s">
        <v>18400</v>
      </c>
      <c r="G557" s="216" t="s">
        <v>17178</v>
      </c>
      <c r="H557" s="216" t="s">
        <v>17526</v>
      </c>
    </row>
    <row r="558" spans="1:8" ht="38.25">
      <c r="A558" s="216" t="s">
        <v>22262</v>
      </c>
      <c r="B558" s="216" t="s">
        <v>8640</v>
      </c>
      <c r="C558" s="216" t="s">
        <v>385</v>
      </c>
      <c r="D558" s="216"/>
      <c r="E558" s="268">
        <v>0.376</v>
      </c>
      <c r="F558" s="216" t="s">
        <v>18402</v>
      </c>
      <c r="G558" s="216" t="s">
        <v>17178</v>
      </c>
      <c r="H558" s="216" t="s">
        <v>17501</v>
      </c>
    </row>
    <row r="559" spans="1:8" ht="25.5">
      <c r="A559" s="216" t="s">
        <v>22263</v>
      </c>
      <c r="B559" s="216" t="s">
        <v>18403</v>
      </c>
      <c r="C559" s="216" t="s">
        <v>385</v>
      </c>
      <c r="D559" s="216"/>
      <c r="E559" s="268">
        <v>0.7</v>
      </c>
      <c r="F559" s="216" t="s">
        <v>18404</v>
      </c>
      <c r="G559" s="216" t="s">
        <v>17178</v>
      </c>
      <c r="H559" s="216" t="s">
        <v>17501</v>
      </c>
    </row>
    <row r="560" spans="1:8" ht="38.25">
      <c r="A560" s="216" t="s">
        <v>22264</v>
      </c>
      <c r="B560" s="216" t="s">
        <v>18405</v>
      </c>
      <c r="C560" s="216" t="s">
        <v>385</v>
      </c>
      <c r="D560" s="216"/>
      <c r="E560" s="268">
        <v>0.32</v>
      </c>
      <c r="F560" s="216" t="s">
        <v>18406</v>
      </c>
      <c r="G560" s="216" t="s">
        <v>17178</v>
      </c>
      <c r="H560" s="216" t="s">
        <v>17501</v>
      </c>
    </row>
    <row r="561" spans="1:8" ht="38.25">
      <c r="A561" s="216" t="s">
        <v>22265</v>
      </c>
      <c r="B561" s="216" t="s">
        <v>18407</v>
      </c>
      <c r="C561" s="216" t="s">
        <v>385</v>
      </c>
      <c r="D561" s="216"/>
      <c r="E561" s="313">
        <v>0.97</v>
      </c>
      <c r="F561" s="216" t="s">
        <v>18408</v>
      </c>
      <c r="G561" s="216" t="s">
        <v>17178</v>
      </c>
      <c r="H561" s="216" t="s">
        <v>17501</v>
      </c>
    </row>
    <row r="562" spans="1:8" ht="51">
      <c r="A562" s="216" t="s">
        <v>22266</v>
      </c>
      <c r="B562" s="216" t="s">
        <v>18409</v>
      </c>
      <c r="C562" s="216" t="s">
        <v>385</v>
      </c>
      <c r="D562" s="216"/>
      <c r="E562" s="313">
        <v>0.3</v>
      </c>
      <c r="F562" s="216" t="s">
        <v>18410</v>
      </c>
      <c r="G562" s="216" t="s">
        <v>17178</v>
      </c>
      <c r="H562" s="216" t="s">
        <v>17501</v>
      </c>
    </row>
    <row r="563" spans="1:8" ht="25.5">
      <c r="A563" s="216" t="s">
        <v>22267</v>
      </c>
      <c r="B563" s="216" t="s">
        <v>18411</v>
      </c>
      <c r="C563" s="216" t="s">
        <v>385</v>
      </c>
      <c r="D563" s="216"/>
      <c r="E563" s="313">
        <v>100</v>
      </c>
      <c r="F563" s="216" t="s">
        <v>18412</v>
      </c>
      <c r="G563" s="216" t="s">
        <v>18413</v>
      </c>
      <c r="H563" s="216" t="s">
        <v>17726</v>
      </c>
    </row>
    <row r="564" spans="1:8" ht="25.5">
      <c r="A564" s="216" t="s">
        <v>22268</v>
      </c>
      <c r="B564" s="216" t="s">
        <v>18320</v>
      </c>
      <c r="C564" s="216" t="s">
        <v>385</v>
      </c>
      <c r="D564" s="216"/>
      <c r="E564" s="313">
        <v>4</v>
      </c>
      <c r="F564" s="216" t="s">
        <v>18412</v>
      </c>
      <c r="G564" s="216" t="s">
        <v>18414</v>
      </c>
      <c r="H564" s="216" t="s">
        <v>18415</v>
      </c>
    </row>
    <row r="565" spans="1:8" ht="25.5">
      <c r="A565" s="216" t="s">
        <v>22269</v>
      </c>
      <c r="B565" s="216" t="s">
        <v>18416</v>
      </c>
      <c r="C565" s="216" t="s">
        <v>385</v>
      </c>
      <c r="D565" s="216"/>
      <c r="E565" s="313">
        <v>4.2176</v>
      </c>
      <c r="F565" s="216" t="s">
        <v>18417</v>
      </c>
      <c r="G565" s="216" t="s">
        <v>18418</v>
      </c>
      <c r="H565" s="216" t="s">
        <v>17223</v>
      </c>
    </row>
    <row r="566" spans="1:8" ht="25.5">
      <c r="A566" s="216" t="s">
        <v>22270</v>
      </c>
      <c r="B566" s="216" t="s">
        <v>18419</v>
      </c>
      <c r="C566" s="216" t="s">
        <v>385</v>
      </c>
      <c r="D566" s="216"/>
      <c r="E566" s="313">
        <v>15</v>
      </c>
      <c r="F566" s="216" t="s">
        <v>18420</v>
      </c>
      <c r="G566" s="216" t="s">
        <v>18421</v>
      </c>
      <c r="H566" s="216" t="s">
        <v>17335</v>
      </c>
    </row>
    <row r="567" spans="1:8" ht="27">
      <c r="A567" s="650" t="s">
        <v>6483</v>
      </c>
      <c r="B567" s="651" t="s">
        <v>18435</v>
      </c>
      <c r="C567" s="457">
        <v>46</v>
      </c>
      <c r="D567" s="655"/>
      <c r="E567" s="669">
        <f>SUM(E521:E566)</f>
        <v>662.40959999999984</v>
      </c>
      <c r="F567" s="655"/>
      <c r="G567" s="655"/>
      <c r="H567" s="655"/>
    </row>
    <row r="568" spans="1:8" ht="27">
      <c r="A568" s="665" t="s">
        <v>18422</v>
      </c>
      <c r="B568" s="666" t="s">
        <v>3019</v>
      </c>
      <c r="C568" s="465">
        <f>C567+C520+C467+C275+C49</f>
        <v>501</v>
      </c>
      <c r="D568" s="465"/>
      <c r="E568" s="515">
        <f>E567+E520+E467+E275+E49</f>
        <v>38995.969899999996</v>
      </c>
      <c r="F568" s="670"/>
      <c r="G568" s="670"/>
      <c r="H568" s="670"/>
    </row>
    <row r="569" spans="1:8" ht="15.75">
      <c r="A569" s="561" t="s">
        <v>18423</v>
      </c>
      <c r="B569" s="671" t="s">
        <v>7865</v>
      </c>
      <c r="C569" s="466">
        <f>C568+C46</f>
        <v>523</v>
      </c>
      <c r="D569" s="466"/>
      <c r="E569" s="517">
        <f>E568+E46</f>
        <v>74292.526500000007</v>
      </c>
      <c r="F569" s="561"/>
      <c r="G569" s="561"/>
      <c r="H569" s="561"/>
    </row>
  </sheetData>
  <mergeCells count="5">
    <mergeCell ref="A47:H47"/>
    <mergeCell ref="A1:H1"/>
    <mergeCell ref="A2:H2"/>
    <mergeCell ref="A8:H8"/>
    <mergeCell ref="A11:G11"/>
  </mergeCell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375"/>
  <sheetViews>
    <sheetView zoomScale="90" zoomScaleNormal="90" workbookViewId="0">
      <selection activeCell="C46" sqref="C46"/>
    </sheetView>
  </sheetViews>
  <sheetFormatPr defaultRowHeight="12.75"/>
  <cols>
    <col min="1" max="1" width="5.7109375" style="12" bestFit="1" customWidth="1"/>
    <col min="2" max="2" width="40" style="12" customWidth="1"/>
    <col min="3" max="3" width="26.5703125" style="12" customWidth="1"/>
    <col min="4" max="4" width="33.85546875" style="12" customWidth="1"/>
    <col min="5" max="5" width="17.140625" style="272" customWidth="1"/>
    <col min="6" max="6" width="33.28515625" style="12" customWidth="1"/>
    <col min="7" max="7" width="26" style="12" customWidth="1"/>
    <col min="8" max="8" width="26.140625" style="12" customWidth="1"/>
    <col min="9" max="16384" width="9.140625" style="12"/>
  </cols>
  <sheetData>
    <row r="1" spans="1:8">
      <c r="A1" s="352" t="s">
        <v>19382</v>
      </c>
      <c r="B1" s="352"/>
      <c r="C1" s="352"/>
      <c r="D1" s="352"/>
      <c r="E1" s="352"/>
      <c r="F1" s="352"/>
      <c r="G1" s="352"/>
      <c r="H1" s="352"/>
    </row>
    <row r="2" spans="1:8">
      <c r="A2" s="353" t="s">
        <v>9</v>
      </c>
      <c r="B2" s="353"/>
      <c r="C2" s="353"/>
      <c r="D2" s="353"/>
      <c r="E2" s="353"/>
      <c r="F2" s="353"/>
      <c r="G2" s="353"/>
      <c r="H2" s="353"/>
    </row>
    <row r="3" spans="1:8" ht="13.5" thickBot="1">
      <c r="A3" s="13"/>
      <c r="B3" s="13"/>
      <c r="C3" s="13"/>
      <c r="D3" s="13"/>
      <c r="E3" s="269"/>
      <c r="F3" s="13"/>
      <c r="G3" s="211"/>
      <c r="H3" s="211"/>
    </row>
    <row r="4" spans="1:8" ht="63.75">
      <c r="A4" s="21" t="s">
        <v>3</v>
      </c>
      <c r="B4" s="21" t="s">
        <v>4</v>
      </c>
      <c r="C4" s="21" t="s">
        <v>5</v>
      </c>
      <c r="D4" s="309" t="s">
        <v>0</v>
      </c>
      <c r="E4" s="309" t="s">
        <v>1</v>
      </c>
      <c r="F4" s="22" t="s">
        <v>6</v>
      </c>
      <c r="G4" s="212" t="s">
        <v>7</v>
      </c>
      <c r="H4" s="212" t="s">
        <v>8</v>
      </c>
    </row>
    <row r="5" spans="1:8">
      <c r="A5" s="15"/>
      <c r="B5" s="16"/>
      <c r="C5" s="16"/>
      <c r="D5" s="310"/>
      <c r="E5" s="310"/>
      <c r="F5" s="17"/>
      <c r="G5" s="213"/>
      <c r="H5" s="213"/>
    </row>
    <row r="6" spans="1:8" ht="13.5" thickBot="1">
      <c r="A6" s="18"/>
      <c r="B6" s="19"/>
      <c r="C6" s="19"/>
      <c r="D6" s="311"/>
      <c r="E6" s="311"/>
      <c r="F6" s="20"/>
      <c r="G6" s="214"/>
      <c r="H6" s="214"/>
    </row>
    <row r="7" spans="1:8">
      <c r="A7" s="21">
        <v>1</v>
      </c>
      <c r="B7" s="22">
        <v>2</v>
      </c>
      <c r="C7" s="22">
        <v>3</v>
      </c>
      <c r="D7" s="22">
        <v>4</v>
      </c>
      <c r="E7" s="22">
        <v>5</v>
      </c>
      <c r="F7" s="22">
        <v>6</v>
      </c>
      <c r="G7" s="127">
        <v>7</v>
      </c>
      <c r="H7" s="127">
        <v>8</v>
      </c>
    </row>
    <row r="8" spans="1:8">
      <c r="A8" s="451" t="s">
        <v>386</v>
      </c>
      <c r="B8" s="452"/>
      <c r="C8" s="452"/>
      <c r="D8" s="452"/>
      <c r="E8" s="452"/>
      <c r="F8" s="452"/>
      <c r="G8" s="452"/>
      <c r="H8" s="453"/>
    </row>
    <row r="9" spans="1:8" ht="51">
      <c r="A9" s="24">
        <v>1</v>
      </c>
      <c r="B9" s="24" t="s">
        <v>18446</v>
      </c>
      <c r="C9" s="24" t="s">
        <v>360</v>
      </c>
      <c r="D9" s="24"/>
      <c r="E9" s="268">
        <v>11238</v>
      </c>
      <c r="F9" s="24" t="s">
        <v>18447</v>
      </c>
      <c r="G9" s="24" t="s">
        <v>18448</v>
      </c>
      <c r="H9" s="24" t="s">
        <v>18449</v>
      </c>
    </row>
    <row r="10" spans="1:8" ht="38.25">
      <c r="A10" s="24">
        <v>2</v>
      </c>
      <c r="B10" s="24" t="s">
        <v>18450</v>
      </c>
      <c r="C10" s="24" t="s">
        <v>360</v>
      </c>
      <c r="D10" s="24"/>
      <c r="E10" s="268">
        <v>7117.5</v>
      </c>
      <c r="F10" s="24" t="s">
        <v>18451</v>
      </c>
      <c r="G10" s="24" t="s">
        <v>18452</v>
      </c>
      <c r="H10" s="24" t="s">
        <v>18453</v>
      </c>
    </row>
    <row r="11" spans="1:8" ht="114.75">
      <c r="A11" s="24">
        <v>3</v>
      </c>
      <c r="B11" s="24" t="s">
        <v>18454</v>
      </c>
      <c r="C11" s="24" t="s">
        <v>360</v>
      </c>
      <c r="D11" s="24"/>
      <c r="E11" s="268">
        <v>9446.1</v>
      </c>
      <c r="F11" s="24" t="s">
        <v>18455</v>
      </c>
      <c r="G11" s="24" t="s">
        <v>18456</v>
      </c>
      <c r="H11" s="24" t="s">
        <v>18457</v>
      </c>
    </row>
    <row r="12" spans="1:8">
      <c r="A12" s="326">
        <v>3</v>
      </c>
      <c r="B12" s="326" t="s">
        <v>384</v>
      </c>
      <c r="C12" s="326">
        <v>3</v>
      </c>
      <c r="D12" s="326"/>
      <c r="E12" s="456">
        <f>SUM(E9:E11)</f>
        <v>27801.599999999999</v>
      </c>
      <c r="F12" s="326"/>
      <c r="G12" s="326"/>
      <c r="H12" s="326"/>
    </row>
    <row r="13" spans="1:8" ht="25.5">
      <c r="A13" s="24">
        <v>1</v>
      </c>
      <c r="B13" s="24" t="s">
        <v>18458</v>
      </c>
      <c r="C13" s="24" t="s">
        <v>361</v>
      </c>
      <c r="D13" s="24" t="s">
        <v>362</v>
      </c>
      <c r="E13" s="268">
        <v>430</v>
      </c>
      <c r="F13" s="24" t="s">
        <v>18459</v>
      </c>
      <c r="G13" s="24" t="s">
        <v>18460</v>
      </c>
      <c r="H13" s="24" t="s">
        <v>18461</v>
      </c>
    </row>
    <row r="14" spans="1:8" ht="38.25">
      <c r="A14" s="24">
        <v>2</v>
      </c>
      <c r="B14" s="24" t="s">
        <v>18462</v>
      </c>
      <c r="C14" s="24" t="s">
        <v>361</v>
      </c>
      <c r="D14" s="24" t="s">
        <v>362</v>
      </c>
      <c r="E14" s="268">
        <v>263</v>
      </c>
      <c r="F14" s="24" t="s">
        <v>18463</v>
      </c>
      <c r="G14" s="24" t="s">
        <v>18464</v>
      </c>
      <c r="H14" s="24" t="s">
        <v>18465</v>
      </c>
    </row>
    <row r="15" spans="1:8" ht="25.5">
      <c r="A15" s="24">
        <v>3</v>
      </c>
      <c r="B15" s="24" t="s">
        <v>18466</v>
      </c>
      <c r="C15" s="24" t="s">
        <v>361</v>
      </c>
      <c r="D15" s="24" t="s">
        <v>362</v>
      </c>
      <c r="E15" s="268">
        <v>22.8</v>
      </c>
      <c r="F15" s="24" t="s">
        <v>18467</v>
      </c>
      <c r="G15" s="24" t="s">
        <v>18468</v>
      </c>
      <c r="H15" s="24" t="s">
        <v>18469</v>
      </c>
    </row>
    <row r="16" spans="1:8" ht="38.25">
      <c r="A16" s="24">
        <v>4</v>
      </c>
      <c r="B16" s="24" t="s">
        <v>18470</v>
      </c>
      <c r="C16" s="24" t="s">
        <v>361</v>
      </c>
      <c r="D16" s="24" t="s">
        <v>362</v>
      </c>
      <c r="E16" s="268">
        <v>105</v>
      </c>
      <c r="F16" s="24" t="s">
        <v>18471</v>
      </c>
      <c r="G16" s="24" t="s">
        <v>18472</v>
      </c>
      <c r="H16" s="24" t="s">
        <v>18473</v>
      </c>
    </row>
    <row r="17" spans="1:8" ht="25.5">
      <c r="A17" s="24">
        <v>5</v>
      </c>
      <c r="B17" s="24" t="s">
        <v>18474</v>
      </c>
      <c r="C17" s="24" t="s">
        <v>361</v>
      </c>
      <c r="D17" s="24" t="s">
        <v>362</v>
      </c>
      <c r="E17" s="268">
        <v>15.7</v>
      </c>
      <c r="F17" s="24" t="s">
        <v>18475</v>
      </c>
      <c r="G17" s="24" t="s">
        <v>18476</v>
      </c>
      <c r="H17" s="24" t="s">
        <v>18477</v>
      </c>
    </row>
    <row r="18" spans="1:8">
      <c r="A18" s="327"/>
      <c r="B18" s="327" t="s">
        <v>363</v>
      </c>
      <c r="C18" s="327">
        <v>5</v>
      </c>
      <c r="D18" s="327"/>
      <c r="E18" s="458">
        <f>SUM(E13:E17)</f>
        <v>836.5</v>
      </c>
      <c r="F18" s="327"/>
      <c r="G18" s="327"/>
      <c r="H18" s="327"/>
    </row>
    <row r="19" spans="1:8" ht="38.25">
      <c r="A19" s="24">
        <v>1</v>
      </c>
      <c r="B19" s="24" t="s">
        <v>18478</v>
      </c>
      <c r="C19" s="24" t="s">
        <v>361</v>
      </c>
      <c r="D19" s="24" t="s">
        <v>391</v>
      </c>
      <c r="E19" s="268">
        <v>106</v>
      </c>
      <c r="F19" s="24" t="s">
        <v>18479</v>
      </c>
      <c r="G19" s="24" t="s">
        <v>18480</v>
      </c>
      <c r="H19" s="24" t="s">
        <v>18481</v>
      </c>
    </row>
    <row r="20" spans="1:8" ht="38.25">
      <c r="A20" s="24">
        <v>2</v>
      </c>
      <c r="B20" s="24" t="s">
        <v>18482</v>
      </c>
      <c r="C20" s="24" t="s">
        <v>361</v>
      </c>
      <c r="D20" s="24" t="s">
        <v>391</v>
      </c>
      <c r="E20" s="268">
        <v>170</v>
      </c>
      <c r="F20" s="24" t="s">
        <v>18483</v>
      </c>
      <c r="G20" s="24" t="s">
        <v>18480</v>
      </c>
      <c r="H20" s="24" t="s">
        <v>18484</v>
      </c>
    </row>
    <row r="21" spans="1:8">
      <c r="A21" s="327"/>
      <c r="B21" s="327" t="s">
        <v>392</v>
      </c>
      <c r="C21" s="327">
        <v>2</v>
      </c>
      <c r="D21" s="327"/>
      <c r="E21" s="458">
        <f>SUM(E19:E20)</f>
        <v>276</v>
      </c>
      <c r="F21" s="327"/>
      <c r="G21" s="327"/>
      <c r="H21" s="327"/>
    </row>
    <row r="22" spans="1:8" ht="25.5">
      <c r="A22" s="24">
        <v>1</v>
      </c>
      <c r="B22" s="24" t="s">
        <v>18485</v>
      </c>
      <c r="C22" s="24" t="s">
        <v>361</v>
      </c>
      <c r="D22" s="24" t="s">
        <v>367</v>
      </c>
      <c r="E22" s="268">
        <v>80</v>
      </c>
      <c r="F22" s="24" t="s">
        <v>18486</v>
      </c>
      <c r="G22" s="24" t="s">
        <v>18487</v>
      </c>
      <c r="H22" s="24" t="s">
        <v>18488</v>
      </c>
    </row>
    <row r="23" spans="1:8">
      <c r="A23" s="327"/>
      <c r="B23" s="327" t="s">
        <v>368</v>
      </c>
      <c r="C23" s="327">
        <v>1</v>
      </c>
      <c r="D23" s="327"/>
      <c r="E23" s="458">
        <f>SUM(E22)</f>
        <v>80</v>
      </c>
      <c r="F23" s="327"/>
      <c r="G23" s="327"/>
      <c r="H23" s="327"/>
    </row>
    <row r="24" spans="1:8" ht="38.25">
      <c r="A24" s="24">
        <v>1</v>
      </c>
      <c r="B24" s="24" t="s">
        <v>19373</v>
      </c>
      <c r="C24" s="24" t="s">
        <v>361</v>
      </c>
      <c r="D24" s="24" t="s">
        <v>19372</v>
      </c>
      <c r="E24" s="268">
        <v>20.3</v>
      </c>
      <c r="F24" s="24" t="s">
        <v>18489</v>
      </c>
      <c r="G24" s="24" t="s">
        <v>18464</v>
      </c>
      <c r="H24" s="24" t="s">
        <v>18490</v>
      </c>
    </row>
    <row r="25" spans="1:8" ht="63.75">
      <c r="A25" s="24">
        <v>2</v>
      </c>
      <c r="B25" s="24" t="s">
        <v>18491</v>
      </c>
      <c r="C25" s="24" t="s">
        <v>361</v>
      </c>
      <c r="D25" s="24" t="s">
        <v>19372</v>
      </c>
      <c r="E25" s="268">
        <v>49</v>
      </c>
      <c r="F25" s="24" t="s">
        <v>18492</v>
      </c>
      <c r="G25" s="24" t="s">
        <v>18493</v>
      </c>
      <c r="H25" s="24" t="s">
        <v>18494</v>
      </c>
    </row>
    <row r="26" spans="1:8">
      <c r="A26" s="327"/>
      <c r="B26" s="327" t="s">
        <v>19374</v>
      </c>
      <c r="C26" s="327">
        <v>2</v>
      </c>
      <c r="D26" s="327"/>
      <c r="E26" s="458">
        <f>SUM(E24:E25)</f>
        <v>69.3</v>
      </c>
      <c r="F26" s="327"/>
      <c r="G26" s="327"/>
      <c r="H26" s="327"/>
    </row>
    <row r="27" spans="1:8" ht="25.5">
      <c r="A27" s="326">
        <v>10</v>
      </c>
      <c r="B27" s="326" t="s">
        <v>19375</v>
      </c>
      <c r="C27" s="326">
        <f>C26+C23+C21+C18</f>
        <v>10</v>
      </c>
      <c r="D27" s="326"/>
      <c r="E27" s="456">
        <f>E26+E23+E21+E18</f>
        <v>1261.8</v>
      </c>
      <c r="F27" s="326"/>
      <c r="G27" s="326"/>
      <c r="H27" s="326"/>
    </row>
    <row r="28" spans="1:8" ht="25.5">
      <c r="A28" s="24">
        <v>1</v>
      </c>
      <c r="B28" s="24" t="s">
        <v>18495</v>
      </c>
      <c r="C28" s="24" t="s">
        <v>373</v>
      </c>
      <c r="D28" s="24" t="s">
        <v>374</v>
      </c>
      <c r="E28" s="268">
        <v>20.399999999999999</v>
      </c>
      <c r="F28" s="24" t="s">
        <v>18496</v>
      </c>
      <c r="G28" s="24" t="s">
        <v>18497</v>
      </c>
      <c r="H28" s="24" t="s">
        <v>18498</v>
      </c>
    </row>
    <row r="29" spans="1:8">
      <c r="A29" s="327"/>
      <c r="B29" s="327" t="s">
        <v>375</v>
      </c>
      <c r="C29" s="327">
        <v>1</v>
      </c>
      <c r="D29" s="327"/>
      <c r="E29" s="458">
        <f>SUM(E28)</f>
        <v>20.399999999999999</v>
      </c>
      <c r="F29" s="327"/>
      <c r="G29" s="327"/>
      <c r="H29" s="327"/>
    </row>
    <row r="30" spans="1:8" ht="38.25">
      <c r="A30" s="24">
        <v>1</v>
      </c>
      <c r="B30" s="24" t="s">
        <v>18499</v>
      </c>
      <c r="C30" s="24" t="s">
        <v>373</v>
      </c>
      <c r="D30" s="24" t="s">
        <v>376</v>
      </c>
      <c r="E30" s="268">
        <v>60</v>
      </c>
      <c r="F30" s="24" t="s">
        <v>18500</v>
      </c>
      <c r="G30" s="24" t="s">
        <v>18501</v>
      </c>
      <c r="H30" s="24" t="s">
        <v>18502</v>
      </c>
    </row>
    <row r="31" spans="1:8" ht="38.25">
      <c r="A31" s="24">
        <v>2</v>
      </c>
      <c r="B31" s="24" t="s">
        <v>18503</v>
      </c>
      <c r="C31" s="24" t="s">
        <v>373</v>
      </c>
      <c r="D31" s="24" t="s">
        <v>376</v>
      </c>
      <c r="E31" s="268">
        <v>49</v>
      </c>
      <c r="F31" s="24" t="s">
        <v>18504</v>
      </c>
      <c r="G31" s="24" t="s">
        <v>18501</v>
      </c>
      <c r="H31" s="24" t="s">
        <v>18505</v>
      </c>
    </row>
    <row r="32" spans="1:8" ht="38.25">
      <c r="A32" s="24">
        <v>3</v>
      </c>
      <c r="B32" s="24" t="s">
        <v>18506</v>
      </c>
      <c r="C32" s="24" t="s">
        <v>373</v>
      </c>
      <c r="D32" s="24" t="s">
        <v>376</v>
      </c>
      <c r="E32" s="268">
        <v>10</v>
      </c>
      <c r="F32" s="24" t="s">
        <v>18507</v>
      </c>
      <c r="G32" s="24" t="s">
        <v>18460</v>
      </c>
      <c r="H32" s="24" t="s">
        <v>18508</v>
      </c>
    </row>
    <row r="33" spans="1:8" ht="25.5">
      <c r="A33" s="24">
        <v>4</v>
      </c>
      <c r="B33" s="24" t="s">
        <v>18509</v>
      </c>
      <c r="C33" s="24" t="s">
        <v>373</v>
      </c>
      <c r="D33" s="24" t="s">
        <v>376</v>
      </c>
      <c r="E33" s="268">
        <v>6</v>
      </c>
      <c r="F33" s="24" t="s">
        <v>18510</v>
      </c>
      <c r="G33" s="24" t="s">
        <v>18511</v>
      </c>
      <c r="H33" s="24" t="s">
        <v>18512</v>
      </c>
    </row>
    <row r="34" spans="1:8">
      <c r="A34" s="327"/>
      <c r="B34" s="327" t="s">
        <v>377</v>
      </c>
      <c r="C34" s="327">
        <v>4</v>
      </c>
      <c r="D34" s="327"/>
      <c r="E34" s="458">
        <f>SUM(E30:E33)</f>
        <v>125</v>
      </c>
      <c r="F34" s="327"/>
      <c r="G34" s="327"/>
      <c r="H34" s="327"/>
    </row>
    <row r="35" spans="1:8" ht="25.5">
      <c r="A35" s="24">
        <v>1</v>
      </c>
      <c r="B35" s="24" t="s">
        <v>18513</v>
      </c>
      <c r="C35" s="24" t="s">
        <v>373</v>
      </c>
      <c r="D35" s="24" t="s">
        <v>380</v>
      </c>
      <c r="E35" s="268"/>
      <c r="F35" s="24" t="s">
        <v>18514</v>
      </c>
      <c r="G35" s="24" t="s">
        <v>18515</v>
      </c>
      <c r="H35" s="24" t="s">
        <v>18516</v>
      </c>
    </row>
    <row r="36" spans="1:8" ht="51">
      <c r="A36" s="24">
        <v>2</v>
      </c>
      <c r="B36" s="24" t="s">
        <v>18517</v>
      </c>
      <c r="C36" s="24" t="s">
        <v>373</v>
      </c>
      <c r="D36" s="24" t="s">
        <v>380</v>
      </c>
      <c r="E36" s="268">
        <v>21</v>
      </c>
      <c r="F36" s="24" t="s">
        <v>18518</v>
      </c>
      <c r="G36" s="24" t="s">
        <v>18519</v>
      </c>
      <c r="H36" s="24" t="s">
        <v>18520</v>
      </c>
    </row>
    <row r="37" spans="1:8" ht="25.5">
      <c r="A37" s="24">
        <v>3</v>
      </c>
      <c r="B37" s="24" t="s">
        <v>19376</v>
      </c>
      <c r="C37" s="24" t="s">
        <v>373</v>
      </c>
      <c r="D37" s="24" t="s">
        <v>380</v>
      </c>
      <c r="E37" s="268">
        <v>10</v>
      </c>
      <c r="F37" s="24" t="s">
        <v>18521</v>
      </c>
      <c r="G37" s="24" t="s">
        <v>16612</v>
      </c>
      <c r="H37" s="24" t="s">
        <v>18522</v>
      </c>
    </row>
    <row r="38" spans="1:8" ht="25.5">
      <c r="A38" s="24">
        <v>4</v>
      </c>
      <c r="B38" s="24" t="s">
        <v>18523</v>
      </c>
      <c r="C38" s="24" t="s">
        <v>373</v>
      </c>
      <c r="D38" s="24" t="s">
        <v>380</v>
      </c>
      <c r="E38" s="268"/>
      <c r="F38" s="24" t="s">
        <v>18524</v>
      </c>
      <c r="G38" s="24" t="s">
        <v>18525</v>
      </c>
      <c r="H38" s="24" t="s">
        <v>18526</v>
      </c>
    </row>
    <row r="39" spans="1:8">
      <c r="A39" s="327"/>
      <c r="B39" s="327" t="s">
        <v>381</v>
      </c>
      <c r="C39" s="327">
        <v>4</v>
      </c>
      <c r="D39" s="327"/>
      <c r="E39" s="458">
        <f>SUM(E35:E38)</f>
        <v>31</v>
      </c>
      <c r="F39" s="327"/>
      <c r="G39" s="327"/>
      <c r="H39" s="327"/>
    </row>
    <row r="40" spans="1:8" ht="25.5">
      <c r="A40" s="326">
        <v>9</v>
      </c>
      <c r="B40" s="326" t="s">
        <v>19377</v>
      </c>
      <c r="C40" s="326">
        <f>C39+C34+C29</f>
        <v>9</v>
      </c>
      <c r="D40" s="326"/>
      <c r="E40" s="456">
        <f>E39+E34+E29</f>
        <v>176.4</v>
      </c>
      <c r="F40" s="326"/>
      <c r="G40" s="326"/>
      <c r="H40" s="326"/>
    </row>
    <row r="41" spans="1:8" ht="25.5">
      <c r="A41" s="24">
        <v>1</v>
      </c>
      <c r="B41" s="24" t="s">
        <v>18527</v>
      </c>
      <c r="C41" s="24" t="s">
        <v>393</v>
      </c>
      <c r="D41" s="24"/>
      <c r="E41" s="268">
        <v>17.5</v>
      </c>
      <c r="F41" s="24" t="s">
        <v>18528</v>
      </c>
      <c r="G41" s="24" t="s">
        <v>18529</v>
      </c>
      <c r="H41" s="24" t="s">
        <v>18530</v>
      </c>
    </row>
    <row r="42" spans="1:8" ht="25.5">
      <c r="A42" s="24">
        <v>2</v>
      </c>
      <c r="B42" s="24" t="s">
        <v>18531</v>
      </c>
      <c r="C42" s="24" t="s">
        <v>393</v>
      </c>
      <c r="D42" s="24"/>
      <c r="E42" s="268">
        <v>4.8</v>
      </c>
      <c r="F42" s="24" t="s">
        <v>18532</v>
      </c>
      <c r="G42" s="24" t="s">
        <v>18533</v>
      </c>
      <c r="H42" s="24" t="s">
        <v>18534</v>
      </c>
    </row>
    <row r="43" spans="1:8" ht="25.5">
      <c r="A43" s="326">
        <v>2</v>
      </c>
      <c r="B43" s="326" t="s">
        <v>6923</v>
      </c>
      <c r="C43" s="326">
        <v>2</v>
      </c>
      <c r="D43" s="326"/>
      <c r="E43" s="456">
        <f>SUM(E41:E42)</f>
        <v>22.3</v>
      </c>
      <c r="F43" s="326"/>
      <c r="G43" s="326"/>
      <c r="H43" s="326"/>
    </row>
    <row r="44" spans="1:8" ht="25.5">
      <c r="A44" s="24">
        <v>1</v>
      </c>
      <c r="B44" s="24" t="s">
        <v>18531</v>
      </c>
      <c r="C44" s="24" t="s">
        <v>382</v>
      </c>
      <c r="D44" s="24"/>
      <c r="E44" s="268">
        <v>3.5</v>
      </c>
      <c r="F44" s="24" t="s">
        <v>18535</v>
      </c>
      <c r="G44" s="24" t="s">
        <v>18536</v>
      </c>
      <c r="H44" s="24" t="s">
        <v>18537</v>
      </c>
    </row>
    <row r="45" spans="1:8" ht="25.5">
      <c r="A45" s="326">
        <v>1</v>
      </c>
      <c r="B45" s="326" t="s">
        <v>1251</v>
      </c>
      <c r="C45" s="326">
        <v>1</v>
      </c>
      <c r="D45" s="326"/>
      <c r="E45" s="456">
        <f>SUM(E44)</f>
        <v>3.5</v>
      </c>
      <c r="F45" s="326"/>
      <c r="G45" s="326"/>
      <c r="H45" s="326"/>
    </row>
    <row r="46" spans="1:8" ht="25.5">
      <c r="A46" s="329">
        <v>25</v>
      </c>
      <c r="B46" s="329" t="s">
        <v>388</v>
      </c>
      <c r="C46" s="329">
        <f>C45+C43+C40+C27+C12</f>
        <v>25</v>
      </c>
      <c r="D46" s="329"/>
      <c r="E46" s="460">
        <f>E45+E43+E40+E27+E12</f>
        <v>29265.599999999999</v>
      </c>
      <c r="F46" s="329"/>
      <c r="G46" s="329"/>
      <c r="H46" s="329"/>
    </row>
    <row r="47" spans="1:8">
      <c r="A47" s="461" t="s">
        <v>3782</v>
      </c>
      <c r="B47" s="462"/>
      <c r="C47" s="462"/>
      <c r="D47" s="462"/>
      <c r="E47" s="462"/>
      <c r="F47" s="462"/>
      <c r="G47" s="462"/>
      <c r="H47" s="463"/>
    </row>
    <row r="48" spans="1:8" ht="382.5">
      <c r="A48" s="24">
        <v>1</v>
      </c>
      <c r="B48" s="24" t="s">
        <v>18531</v>
      </c>
      <c r="C48" s="24" t="s">
        <v>389</v>
      </c>
      <c r="D48" s="24"/>
      <c r="E48" s="268">
        <v>21487.5</v>
      </c>
      <c r="F48" s="24" t="s">
        <v>18538</v>
      </c>
      <c r="G48" s="24" t="s">
        <v>18539</v>
      </c>
      <c r="H48" s="24" t="s">
        <v>18540</v>
      </c>
    </row>
    <row r="49" spans="1:8" ht="204">
      <c r="A49" s="24">
        <v>2</v>
      </c>
      <c r="B49" s="24" t="s">
        <v>1785</v>
      </c>
      <c r="C49" s="24" t="s">
        <v>389</v>
      </c>
      <c r="D49" s="24"/>
      <c r="E49" s="268">
        <v>14985.8</v>
      </c>
      <c r="F49" s="24" t="s">
        <v>18541</v>
      </c>
      <c r="G49" s="24" t="s">
        <v>18542</v>
      </c>
      <c r="H49" s="24" t="s">
        <v>18543</v>
      </c>
    </row>
    <row r="50" spans="1:8">
      <c r="A50" s="326">
        <v>2</v>
      </c>
      <c r="B50" s="326" t="s">
        <v>390</v>
      </c>
      <c r="C50" s="326">
        <v>2</v>
      </c>
      <c r="D50" s="326"/>
      <c r="E50" s="456">
        <f>SUM(E48:E49)</f>
        <v>36473.300000000003</v>
      </c>
      <c r="F50" s="326"/>
      <c r="G50" s="326"/>
      <c r="H50" s="326"/>
    </row>
    <row r="51" spans="1:8" ht="38.25">
      <c r="A51" s="24">
        <v>1</v>
      </c>
      <c r="B51" s="24" t="s">
        <v>18544</v>
      </c>
      <c r="C51" s="24" t="s">
        <v>361</v>
      </c>
      <c r="D51" s="24" t="s">
        <v>362</v>
      </c>
      <c r="E51" s="268">
        <v>794</v>
      </c>
      <c r="F51" s="24" t="s">
        <v>18545</v>
      </c>
      <c r="G51" s="24" t="s">
        <v>18546</v>
      </c>
      <c r="H51" s="24" t="s">
        <v>18547</v>
      </c>
    </row>
    <row r="52" spans="1:8" ht="63.75">
      <c r="A52" s="24">
        <v>2</v>
      </c>
      <c r="B52" s="24" t="s">
        <v>18548</v>
      </c>
      <c r="C52" s="24" t="s">
        <v>361</v>
      </c>
      <c r="D52" s="24" t="s">
        <v>362</v>
      </c>
      <c r="E52" s="268">
        <v>119.4</v>
      </c>
      <c r="F52" s="24" t="s">
        <v>18549</v>
      </c>
      <c r="G52" s="24" t="s">
        <v>18546</v>
      </c>
      <c r="H52" s="24" t="s">
        <v>18547</v>
      </c>
    </row>
    <row r="53" spans="1:8" ht="38.25">
      <c r="A53" s="24">
        <v>3</v>
      </c>
      <c r="B53" s="24" t="s">
        <v>18550</v>
      </c>
      <c r="C53" s="24" t="s">
        <v>361</v>
      </c>
      <c r="D53" s="24" t="s">
        <v>362</v>
      </c>
      <c r="E53" s="268">
        <v>497</v>
      </c>
      <c r="F53" s="24" t="s">
        <v>18551</v>
      </c>
      <c r="G53" s="24" t="s">
        <v>18546</v>
      </c>
      <c r="H53" s="24" t="s">
        <v>18552</v>
      </c>
    </row>
    <row r="54" spans="1:8" ht="63.75">
      <c r="A54" s="24">
        <v>4</v>
      </c>
      <c r="B54" s="24" t="s">
        <v>18553</v>
      </c>
      <c r="C54" s="24" t="s">
        <v>361</v>
      </c>
      <c r="D54" s="24" t="s">
        <v>362</v>
      </c>
      <c r="E54" s="268">
        <v>1405</v>
      </c>
      <c r="F54" s="24" t="s">
        <v>18554</v>
      </c>
      <c r="G54" s="24" t="s">
        <v>18546</v>
      </c>
      <c r="H54" s="24" t="s">
        <v>18555</v>
      </c>
    </row>
    <row r="55" spans="1:8" ht="38.25">
      <c r="A55" s="24">
        <v>5</v>
      </c>
      <c r="B55" s="24" t="s">
        <v>18556</v>
      </c>
      <c r="C55" s="24" t="s">
        <v>361</v>
      </c>
      <c r="D55" s="24" t="s">
        <v>362</v>
      </c>
      <c r="E55" s="268">
        <v>267.3</v>
      </c>
      <c r="F55" s="24" t="s">
        <v>18557</v>
      </c>
      <c r="G55" s="24" t="s">
        <v>18546</v>
      </c>
      <c r="H55" s="24" t="s">
        <v>18547</v>
      </c>
    </row>
    <row r="56" spans="1:8" ht="38.25">
      <c r="A56" s="24">
        <v>6</v>
      </c>
      <c r="B56" s="24" t="s">
        <v>18558</v>
      </c>
      <c r="C56" s="24" t="s">
        <v>361</v>
      </c>
      <c r="D56" s="24" t="s">
        <v>362</v>
      </c>
      <c r="E56" s="268">
        <v>411</v>
      </c>
      <c r="F56" s="24" t="s">
        <v>18559</v>
      </c>
      <c r="G56" s="24" t="s">
        <v>18546</v>
      </c>
      <c r="H56" s="24" t="s">
        <v>18552</v>
      </c>
    </row>
    <row r="57" spans="1:8" ht="38.25">
      <c r="A57" s="24">
        <v>7</v>
      </c>
      <c r="B57" s="24" t="s">
        <v>18560</v>
      </c>
      <c r="C57" s="24" t="s">
        <v>361</v>
      </c>
      <c r="D57" s="24" t="s">
        <v>362</v>
      </c>
      <c r="E57" s="268">
        <v>25.1</v>
      </c>
      <c r="F57" s="24" t="s">
        <v>18561</v>
      </c>
      <c r="G57" s="24" t="s">
        <v>18562</v>
      </c>
      <c r="H57" s="24" t="s">
        <v>18552</v>
      </c>
    </row>
    <row r="58" spans="1:8" ht="38.25">
      <c r="A58" s="24">
        <v>8</v>
      </c>
      <c r="B58" s="24" t="s">
        <v>18563</v>
      </c>
      <c r="C58" s="24" t="s">
        <v>361</v>
      </c>
      <c r="D58" s="24" t="s">
        <v>362</v>
      </c>
      <c r="E58" s="268">
        <v>41.4</v>
      </c>
      <c r="F58" s="24" t="s">
        <v>18564</v>
      </c>
      <c r="G58" s="24" t="s">
        <v>18565</v>
      </c>
      <c r="H58" s="24" t="s">
        <v>18552</v>
      </c>
    </row>
    <row r="59" spans="1:8" ht="63.75">
      <c r="A59" s="24">
        <v>9</v>
      </c>
      <c r="B59" s="24" t="s">
        <v>18566</v>
      </c>
      <c r="C59" s="24" t="s">
        <v>361</v>
      </c>
      <c r="D59" s="24" t="s">
        <v>362</v>
      </c>
      <c r="E59" s="268">
        <v>805.1</v>
      </c>
      <c r="F59" s="24" t="s">
        <v>18567</v>
      </c>
      <c r="G59" s="24" t="s">
        <v>18568</v>
      </c>
      <c r="H59" s="24" t="s">
        <v>18569</v>
      </c>
    </row>
    <row r="60" spans="1:8" ht="51">
      <c r="A60" s="24">
        <v>10</v>
      </c>
      <c r="B60" s="24" t="s">
        <v>18570</v>
      </c>
      <c r="C60" s="24" t="s">
        <v>361</v>
      </c>
      <c r="D60" s="24" t="s">
        <v>362</v>
      </c>
      <c r="E60" s="268">
        <v>78.7</v>
      </c>
      <c r="F60" s="24" t="s">
        <v>18571</v>
      </c>
      <c r="G60" s="24" t="s">
        <v>18572</v>
      </c>
      <c r="H60" s="24" t="s">
        <v>18573</v>
      </c>
    </row>
    <row r="61" spans="1:8" ht="25.5">
      <c r="A61" s="24">
        <v>11</v>
      </c>
      <c r="B61" s="24" t="s">
        <v>18574</v>
      </c>
      <c r="C61" s="24" t="s">
        <v>361</v>
      </c>
      <c r="D61" s="24" t="s">
        <v>362</v>
      </c>
      <c r="E61" s="268">
        <v>5.3</v>
      </c>
      <c r="F61" s="24" t="s">
        <v>18575</v>
      </c>
      <c r="G61" s="24" t="s">
        <v>18576</v>
      </c>
      <c r="H61" s="24" t="s">
        <v>18577</v>
      </c>
    </row>
    <row r="62" spans="1:8" ht="25.5">
      <c r="A62" s="24">
        <v>12</v>
      </c>
      <c r="B62" s="24" t="s">
        <v>18578</v>
      </c>
      <c r="C62" s="24" t="s">
        <v>361</v>
      </c>
      <c r="D62" s="24" t="s">
        <v>362</v>
      </c>
      <c r="E62" s="268">
        <v>38.5</v>
      </c>
      <c r="F62" s="24" t="s">
        <v>18579</v>
      </c>
      <c r="G62" s="24" t="s">
        <v>18580</v>
      </c>
      <c r="H62" s="24" t="s">
        <v>18581</v>
      </c>
    </row>
    <row r="63" spans="1:8" ht="51">
      <c r="A63" s="24">
        <v>13</v>
      </c>
      <c r="B63" s="24" t="s">
        <v>18582</v>
      </c>
      <c r="C63" s="24" t="s">
        <v>361</v>
      </c>
      <c r="D63" s="24" t="s">
        <v>362</v>
      </c>
      <c r="E63" s="268">
        <v>108</v>
      </c>
      <c r="F63" s="24" t="s">
        <v>18583</v>
      </c>
      <c r="G63" s="24" t="s">
        <v>18584</v>
      </c>
      <c r="H63" s="24" t="s">
        <v>18585</v>
      </c>
    </row>
    <row r="64" spans="1:8" ht="38.25">
      <c r="A64" s="24">
        <v>14</v>
      </c>
      <c r="B64" s="24" t="s">
        <v>18586</v>
      </c>
      <c r="C64" s="24" t="s">
        <v>361</v>
      </c>
      <c r="D64" s="24" t="s">
        <v>362</v>
      </c>
      <c r="E64" s="268">
        <v>22</v>
      </c>
      <c r="F64" s="24" t="s">
        <v>18587</v>
      </c>
      <c r="G64" s="24" t="s">
        <v>18588</v>
      </c>
      <c r="H64" s="24" t="s">
        <v>18589</v>
      </c>
    </row>
    <row r="65" spans="1:8" ht="89.25">
      <c r="A65" s="24">
        <v>15</v>
      </c>
      <c r="B65" s="24" t="s">
        <v>18590</v>
      </c>
      <c r="C65" s="24" t="s">
        <v>361</v>
      </c>
      <c r="D65" s="24" t="s">
        <v>362</v>
      </c>
      <c r="E65" s="268">
        <v>1129</v>
      </c>
      <c r="F65" s="24" t="s">
        <v>18591</v>
      </c>
      <c r="G65" s="24" t="s">
        <v>18592</v>
      </c>
      <c r="H65" s="24" t="s">
        <v>18593</v>
      </c>
    </row>
    <row r="66" spans="1:8">
      <c r="A66" s="327"/>
      <c r="B66" s="327" t="s">
        <v>363</v>
      </c>
      <c r="C66" s="327">
        <v>15</v>
      </c>
      <c r="D66" s="327"/>
      <c r="E66" s="458">
        <f>SUM(E51:E65)</f>
        <v>5746.8</v>
      </c>
      <c r="F66" s="327"/>
      <c r="G66" s="327"/>
      <c r="H66" s="327"/>
    </row>
    <row r="67" spans="1:8" ht="25.5">
      <c r="A67" s="24">
        <v>1</v>
      </c>
      <c r="B67" s="24" t="s">
        <v>18594</v>
      </c>
      <c r="C67" s="24" t="s">
        <v>361</v>
      </c>
      <c r="D67" s="24" t="s">
        <v>1475</v>
      </c>
      <c r="E67" s="268">
        <v>25</v>
      </c>
      <c r="F67" s="24" t="s">
        <v>18595</v>
      </c>
      <c r="G67" s="24" t="s">
        <v>18596</v>
      </c>
      <c r="H67" s="24" t="s">
        <v>18597</v>
      </c>
    </row>
    <row r="68" spans="1:8" ht="25.5">
      <c r="A68" s="24">
        <v>2</v>
      </c>
      <c r="B68" s="24" t="s">
        <v>18598</v>
      </c>
      <c r="C68" s="24" t="s">
        <v>361</v>
      </c>
      <c r="D68" s="24" t="s">
        <v>1475</v>
      </c>
      <c r="E68" s="268">
        <v>32</v>
      </c>
      <c r="F68" s="24" t="s">
        <v>18599</v>
      </c>
      <c r="G68" s="24" t="s">
        <v>18600</v>
      </c>
      <c r="H68" s="24" t="s">
        <v>18552</v>
      </c>
    </row>
    <row r="69" spans="1:8" ht="38.25">
      <c r="A69" s="24">
        <v>3</v>
      </c>
      <c r="B69" s="24" t="s">
        <v>18601</v>
      </c>
      <c r="C69" s="24" t="s">
        <v>361</v>
      </c>
      <c r="D69" s="24" t="s">
        <v>1475</v>
      </c>
      <c r="E69" s="268">
        <v>156</v>
      </c>
      <c r="F69" s="24" t="s">
        <v>18602</v>
      </c>
      <c r="G69" s="24" t="s">
        <v>18603</v>
      </c>
      <c r="H69" s="24" t="s">
        <v>18604</v>
      </c>
    </row>
    <row r="70" spans="1:8" ht="25.5">
      <c r="A70" s="24">
        <v>4</v>
      </c>
      <c r="B70" s="24" t="s">
        <v>18605</v>
      </c>
      <c r="C70" s="24" t="s">
        <v>361</v>
      </c>
      <c r="D70" s="24" t="s">
        <v>1475</v>
      </c>
      <c r="E70" s="268">
        <v>7</v>
      </c>
      <c r="F70" s="24" t="s">
        <v>18606</v>
      </c>
      <c r="G70" s="24" t="s">
        <v>18607</v>
      </c>
      <c r="H70" s="24" t="s">
        <v>18608</v>
      </c>
    </row>
    <row r="71" spans="1:8" ht="25.5">
      <c r="A71" s="24">
        <v>5</v>
      </c>
      <c r="B71" s="24" t="s">
        <v>18609</v>
      </c>
      <c r="C71" s="24" t="s">
        <v>361</v>
      </c>
      <c r="D71" s="24" t="s">
        <v>1475</v>
      </c>
      <c r="E71" s="268">
        <v>14</v>
      </c>
      <c r="F71" s="24" t="s">
        <v>18610</v>
      </c>
      <c r="G71" s="24" t="s">
        <v>18611</v>
      </c>
      <c r="H71" s="24" t="s">
        <v>18608</v>
      </c>
    </row>
    <row r="72" spans="1:8" ht="38.25">
      <c r="A72" s="24">
        <v>6</v>
      </c>
      <c r="B72" s="24" t="s">
        <v>18612</v>
      </c>
      <c r="C72" s="24" t="s">
        <v>361</v>
      </c>
      <c r="D72" s="24" t="s">
        <v>1475</v>
      </c>
      <c r="E72" s="268">
        <v>369</v>
      </c>
      <c r="F72" s="24" t="s">
        <v>18613</v>
      </c>
      <c r="G72" s="24" t="s">
        <v>18614</v>
      </c>
      <c r="H72" s="24" t="s">
        <v>18604</v>
      </c>
    </row>
    <row r="73" spans="1:8" ht="38.25">
      <c r="A73" s="24">
        <v>7</v>
      </c>
      <c r="B73" s="24" t="s">
        <v>18615</v>
      </c>
      <c r="C73" s="24" t="s">
        <v>361</v>
      </c>
      <c r="D73" s="24" t="s">
        <v>1475</v>
      </c>
      <c r="E73" s="268">
        <v>9</v>
      </c>
      <c r="F73" s="24" t="s">
        <v>18616</v>
      </c>
      <c r="G73" s="24" t="s">
        <v>18617</v>
      </c>
      <c r="H73" s="24" t="s">
        <v>18604</v>
      </c>
    </row>
    <row r="74" spans="1:8" ht="38.25">
      <c r="A74" s="24">
        <v>8</v>
      </c>
      <c r="B74" s="24" t="s">
        <v>18618</v>
      </c>
      <c r="C74" s="24" t="s">
        <v>361</v>
      </c>
      <c r="D74" s="24" t="s">
        <v>1475</v>
      </c>
      <c r="E74" s="268">
        <v>16</v>
      </c>
      <c r="F74" s="24" t="s">
        <v>18619</v>
      </c>
      <c r="G74" s="24" t="s">
        <v>18596</v>
      </c>
      <c r="H74" s="24" t="s">
        <v>18604</v>
      </c>
    </row>
    <row r="75" spans="1:8" ht="140.25">
      <c r="A75" s="24">
        <v>9</v>
      </c>
      <c r="B75" s="24" t="s">
        <v>18620</v>
      </c>
      <c r="C75" s="24" t="s">
        <v>361</v>
      </c>
      <c r="D75" s="24" t="s">
        <v>1475</v>
      </c>
      <c r="E75" s="268">
        <v>5019</v>
      </c>
      <c r="F75" s="24" t="s">
        <v>18621</v>
      </c>
      <c r="G75" s="24" t="s">
        <v>18622</v>
      </c>
      <c r="H75" s="24" t="s">
        <v>18623</v>
      </c>
    </row>
    <row r="76" spans="1:8" ht="102">
      <c r="A76" s="24">
        <v>10</v>
      </c>
      <c r="B76" s="24" t="s">
        <v>18450</v>
      </c>
      <c r="C76" s="24" t="s">
        <v>361</v>
      </c>
      <c r="D76" s="24" t="s">
        <v>1475</v>
      </c>
      <c r="E76" s="268">
        <v>3288</v>
      </c>
      <c r="F76" s="24" t="s">
        <v>18624</v>
      </c>
      <c r="G76" s="24" t="s">
        <v>18625</v>
      </c>
      <c r="H76" s="24" t="s">
        <v>18623</v>
      </c>
    </row>
    <row r="77" spans="1:8" ht="38.25">
      <c r="A77" s="24">
        <v>11</v>
      </c>
      <c r="B77" s="24" t="s">
        <v>18626</v>
      </c>
      <c r="C77" s="24" t="s">
        <v>361</v>
      </c>
      <c r="D77" s="24" t="s">
        <v>1475</v>
      </c>
      <c r="E77" s="268">
        <v>26.8</v>
      </c>
      <c r="F77" s="24" t="s">
        <v>18627</v>
      </c>
      <c r="G77" s="24" t="s">
        <v>18628</v>
      </c>
      <c r="H77" s="24" t="s">
        <v>18629</v>
      </c>
    </row>
    <row r="78" spans="1:8" ht="38.25">
      <c r="A78" s="24">
        <v>12</v>
      </c>
      <c r="B78" s="24" t="s">
        <v>18630</v>
      </c>
      <c r="C78" s="24" t="s">
        <v>361</v>
      </c>
      <c r="D78" s="24" t="s">
        <v>1475</v>
      </c>
      <c r="E78" s="268">
        <v>15.6</v>
      </c>
      <c r="F78" s="24" t="s">
        <v>18631</v>
      </c>
      <c r="G78" s="24" t="s">
        <v>18632</v>
      </c>
      <c r="H78" s="24" t="s">
        <v>18633</v>
      </c>
    </row>
    <row r="79" spans="1:8">
      <c r="A79" s="327"/>
      <c r="B79" s="327" t="s">
        <v>2140</v>
      </c>
      <c r="C79" s="327">
        <v>12</v>
      </c>
      <c r="D79" s="327"/>
      <c r="E79" s="458">
        <f>SUM(E67:E78)</f>
        <v>8977.4</v>
      </c>
      <c r="F79" s="327"/>
      <c r="G79" s="327"/>
      <c r="H79" s="327"/>
    </row>
    <row r="80" spans="1:8" ht="38.25">
      <c r="A80" s="24">
        <v>1</v>
      </c>
      <c r="B80" s="24" t="s">
        <v>18634</v>
      </c>
      <c r="C80" s="24" t="s">
        <v>361</v>
      </c>
      <c r="D80" s="24" t="s">
        <v>367</v>
      </c>
      <c r="E80" s="268">
        <v>8.3000000000000007</v>
      </c>
      <c r="F80" s="24" t="s">
        <v>18635</v>
      </c>
      <c r="G80" s="24" t="s">
        <v>18501</v>
      </c>
      <c r="H80" s="24" t="s">
        <v>18636</v>
      </c>
    </row>
    <row r="81" spans="1:8" ht="25.5">
      <c r="A81" s="24">
        <v>2</v>
      </c>
      <c r="B81" s="24" t="s">
        <v>6925</v>
      </c>
      <c r="C81" s="24" t="s">
        <v>361</v>
      </c>
      <c r="D81" s="24" t="s">
        <v>367</v>
      </c>
      <c r="E81" s="268">
        <v>13.5</v>
      </c>
      <c r="F81" s="24" t="s">
        <v>18637</v>
      </c>
      <c r="G81" s="24" t="s">
        <v>18638</v>
      </c>
      <c r="H81" s="24" t="s">
        <v>18639</v>
      </c>
    </row>
    <row r="82" spans="1:8" ht="38.25">
      <c r="A82" s="24">
        <v>3</v>
      </c>
      <c r="B82" s="24" t="s">
        <v>18640</v>
      </c>
      <c r="C82" s="24" t="s">
        <v>361</v>
      </c>
      <c r="D82" s="24" t="s">
        <v>367</v>
      </c>
      <c r="E82" s="268">
        <v>1.1000000000000001</v>
      </c>
      <c r="F82" s="24" t="s">
        <v>18641</v>
      </c>
      <c r="G82" s="24" t="s">
        <v>18642</v>
      </c>
      <c r="H82" s="24" t="s">
        <v>18643</v>
      </c>
    </row>
    <row r="83" spans="1:8" ht="38.25">
      <c r="A83" s="24">
        <v>4</v>
      </c>
      <c r="B83" s="24" t="s">
        <v>18644</v>
      </c>
      <c r="C83" s="24" t="s">
        <v>361</v>
      </c>
      <c r="D83" s="24" t="s">
        <v>367</v>
      </c>
      <c r="E83" s="268">
        <v>17.100000000000001</v>
      </c>
      <c r="F83" s="24" t="s">
        <v>18645</v>
      </c>
      <c r="G83" s="24" t="s">
        <v>18646</v>
      </c>
      <c r="H83" s="24" t="s">
        <v>18647</v>
      </c>
    </row>
    <row r="84" spans="1:8" ht="38.25">
      <c r="A84" s="24">
        <v>5</v>
      </c>
      <c r="B84" s="24" t="s">
        <v>18648</v>
      </c>
      <c r="C84" s="24" t="s">
        <v>361</v>
      </c>
      <c r="D84" s="24" t="s">
        <v>367</v>
      </c>
      <c r="E84" s="268">
        <v>57.9</v>
      </c>
      <c r="F84" s="24" t="s">
        <v>18649</v>
      </c>
      <c r="G84" s="24" t="s">
        <v>18650</v>
      </c>
      <c r="H84" s="24" t="s">
        <v>18651</v>
      </c>
    </row>
    <row r="85" spans="1:8" ht="38.25">
      <c r="A85" s="24">
        <v>6</v>
      </c>
      <c r="B85" s="24" t="s">
        <v>18652</v>
      </c>
      <c r="C85" s="24" t="s">
        <v>361</v>
      </c>
      <c r="D85" s="24" t="s">
        <v>367</v>
      </c>
      <c r="E85" s="268">
        <v>22</v>
      </c>
      <c r="F85" s="24" t="s">
        <v>18653</v>
      </c>
      <c r="G85" s="24" t="s">
        <v>18654</v>
      </c>
      <c r="H85" s="24" t="s">
        <v>18655</v>
      </c>
    </row>
    <row r="86" spans="1:8">
      <c r="A86" s="327"/>
      <c r="B86" s="327" t="s">
        <v>368</v>
      </c>
      <c r="C86" s="327">
        <v>6</v>
      </c>
      <c r="D86" s="327"/>
      <c r="E86" s="458">
        <f>SUM(E80:E85)</f>
        <v>119.9</v>
      </c>
      <c r="F86" s="327"/>
      <c r="G86" s="327"/>
      <c r="H86" s="327"/>
    </row>
    <row r="87" spans="1:8" ht="25.5">
      <c r="A87" s="24">
        <v>1</v>
      </c>
      <c r="B87" s="24" t="s">
        <v>18656</v>
      </c>
      <c r="C87" s="24" t="s">
        <v>361</v>
      </c>
      <c r="D87" s="24" t="s">
        <v>19372</v>
      </c>
      <c r="E87" s="268">
        <v>12.1</v>
      </c>
      <c r="F87" s="24" t="s">
        <v>18657</v>
      </c>
      <c r="G87" s="24" t="s">
        <v>18658</v>
      </c>
      <c r="H87" s="24" t="s">
        <v>18659</v>
      </c>
    </row>
    <row r="88" spans="1:8">
      <c r="A88" s="327"/>
      <c r="B88" s="327" t="s">
        <v>19378</v>
      </c>
      <c r="C88" s="327">
        <v>1</v>
      </c>
      <c r="D88" s="327"/>
      <c r="E88" s="458">
        <f>SUM(E87)</f>
        <v>12.1</v>
      </c>
      <c r="F88" s="327"/>
      <c r="G88" s="327"/>
      <c r="H88" s="327"/>
    </row>
    <row r="89" spans="1:8" ht="38.25">
      <c r="A89" s="24">
        <v>1</v>
      </c>
      <c r="B89" s="24" t="s">
        <v>9756</v>
      </c>
      <c r="C89" s="24" t="s">
        <v>361</v>
      </c>
      <c r="D89" s="24" t="s">
        <v>391</v>
      </c>
      <c r="E89" s="268">
        <v>149</v>
      </c>
      <c r="F89" s="24" t="s">
        <v>18660</v>
      </c>
      <c r="G89" s="24" t="s">
        <v>18460</v>
      </c>
      <c r="H89" s="24" t="s">
        <v>18661</v>
      </c>
    </row>
    <row r="90" spans="1:8" ht="76.5">
      <c r="A90" s="24">
        <v>2</v>
      </c>
      <c r="B90" s="24" t="s">
        <v>18662</v>
      </c>
      <c r="C90" s="24" t="s">
        <v>361</v>
      </c>
      <c r="D90" s="24" t="s">
        <v>391</v>
      </c>
      <c r="E90" s="268">
        <v>69</v>
      </c>
      <c r="F90" s="24" t="s">
        <v>18663</v>
      </c>
      <c r="G90" s="24" t="s">
        <v>18646</v>
      </c>
      <c r="H90" s="24" t="s">
        <v>18664</v>
      </c>
    </row>
    <row r="91" spans="1:8" ht="25.5">
      <c r="A91" s="24">
        <v>3</v>
      </c>
      <c r="B91" s="24" t="s">
        <v>18665</v>
      </c>
      <c r="C91" s="24" t="s">
        <v>361</v>
      </c>
      <c r="D91" s="24" t="s">
        <v>391</v>
      </c>
      <c r="E91" s="268">
        <v>470</v>
      </c>
      <c r="F91" s="24" t="s">
        <v>18666</v>
      </c>
      <c r="G91" s="24" t="s">
        <v>18667</v>
      </c>
      <c r="H91" s="24" t="s">
        <v>18668</v>
      </c>
    </row>
    <row r="92" spans="1:8" ht="38.25">
      <c r="A92" s="24">
        <v>4</v>
      </c>
      <c r="B92" s="24" t="s">
        <v>18669</v>
      </c>
      <c r="C92" s="24" t="s">
        <v>361</v>
      </c>
      <c r="D92" s="24" t="s">
        <v>391</v>
      </c>
      <c r="E92" s="268">
        <v>129</v>
      </c>
      <c r="F92" s="24" t="s">
        <v>18670</v>
      </c>
      <c r="G92" s="24" t="s">
        <v>18501</v>
      </c>
      <c r="H92" s="24" t="s">
        <v>18585</v>
      </c>
    </row>
    <row r="93" spans="1:8" ht="38.25">
      <c r="A93" s="24">
        <v>5</v>
      </c>
      <c r="B93" s="24" t="s">
        <v>18671</v>
      </c>
      <c r="C93" s="24" t="s">
        <v>361</v>
      </c>
      <c r="D93" s="24" t="s">
        <v>391</v>
      </c>
      <c r="E93" s="268">
        <v>4.5999999999999996</v>
      </c>
      <c r="F93" s="24" t="s">
        <v>18672</v>
      </c>
      <c r="G93" s="24" t="s">
        <v>18673</v>
      </c>
      <c r="H93" s="24" t="s">
        <v>18674</v>
      </c>
    </row>
    <row r="94" spans="1:8" ht="63.75">
      <c r="A94" s="24">
        <v>6</v>
      </c>
      <c r="B94" s="24" t="s">
        <v>18675</v>
      </c>
      <c r="C94" s="24" t="s">
        <v>361</v>
      </c>
      <c r="D94" s="24" t="s">
        <v>391</v>
      </c>
      <c r="E94" s="268">
        <v>39</v>
      </c>
      <c r="F94" s="24" t="s">
        <v>18676</v>
      </c>
      <c r="G94" s="24" t="s">
        <v>18673</v>
      </c>
      <c r="H94" s="24" t="s">
        <v>18677</v>
      </c>
    </row>
    <row r="95" spans="1:8">
      <c r="A95" s="327"/>
      <c r="B95" s="327" t="s">
        <v>392</v>
      </c>
      <c r="C95" s="327">
        <v>6</v>
      </c>
      <c r="D95" s="327"/>
      <c r="E95" s="458">
        <f>SUM(E89:E94)</f>
        <v>860.6</v>
      </c>
      <c r="F95" s="327"/>
      <c r="G95" s="327"/>
      <c r="H95" s="327"/>
    </row>
    <row r="96" spans="1:8" ht="51">
      <c r="A96" s="24">
        <v>1</v>
      </c>
      <c r="B96" s="24" t="s">
        <v>18678</v>
      </c>
      <c r="C96" s="24" t="s">
        <v>361</v>
      </c>
      <c r="D96" s="24" t="s">
        <v>366</v>
      </c>
      <c r="E96" s="268">
        <v>19.8</v>
      </c>
      <c r="F96" s="24" t="s">
        <v>18679</v>
      </c>
      <c r="G96" s="24" t="s">
        <v>18680</v>
      </c>
      <c r="H96" s="24" t="s">
        <v>18547</v>
      </c>
    </row>
    <row r="97" spans="1:8" ht="51">
      <c r="A97" s="24">
        <v>2</v>
      </c>
      <c r="B97" s="24" t="s">
        <v>18681</v>
      </c>
      <c r="C97" s="24" t="s">
        <v>361</v>
      </c>
      <c r="D97" s="24" t="s">
        <v>366</v>
      </c>
      <c r="E97" s="268">
        <v>24.9</v>
      </c>
      <c r="F97" s="24" t="s">
        <v>18682</v>
      </c>
      <c r="G97" s="24" t="s">
        <v>18683</v>
      </c>
      <c r="H97" s="24" t="s">
        <v>18684</v>
      </c>
    </row>
    <row r="98" spans="1:8" ht="63.75">
      <c r="A98" s="24">
        <v>3</v>
      </c>
      <c r="B98" s="24" t="s">
        <v>18685</v>
      </c>
      <c r="C98" s="24" t="s">
        <v>361</v>
      </c>
      <c r="D98" s="24" t="s">
        <v>366</v>
      </c>
      <c r="E98" s="268">
        <v>6</v>
      </c>
      <c r="F98" s="24" t="s">
        <v>18686</v>
      </c>
      <c r="G98" s="24" t="s">
        <v>18687</v>
      </c>
      <c r="H98" s="24" t="s">
        <v>18688</v>
      </c>
    </row>
    <row r="99" spans="1:8" ht="51">
      <c r="A99" s="24">
        <v>4</v>
      </c>
      <c r="B99" s="24" t="s">
        <v>18689</v>
      </c>
      <c r="C99" s="24" t="s">
        <v>361</v>
      </c>
      <c r="D99" s="24" t="s">
        <v>366</v>
      </c>
      <c r="E99" s="268">
        <v>8</v>
      </c>
      <c r="F99" s="24" t="s">
        <v>18686</v>
      </c>
      <c r="G99" s="24" t="s">
        <v>18687</v>
      </c>
      <c r="H99" s="24" t="s">
        <v>18690</v>
      </c>
    </row>
    <row r="100" spans="1:8" ht="38.25">
      <c r="A100" s="24">
        <v>5</v>
      </c>
      <c r="B100" s="24" t="s">
        <v>18691</v>
      </c>
      <c r="C100" s="24" t="s">
        <v>361</v>
      </c>
      <c r="D100" s="24" t="s">
        <v>366</v>
      </c>
      <c r="E100" s="268">
        <v>24.2</v>
      </c>
      <c r="F100" s="24" t="s">
        <v>18692</v>
      </c>
      <c r="G100" s="24" t="s">
        <v>18693</v>
      </c>
      <c r="H100" s="24" t="s">
        <v>18694</v>
      </c>
    </row>
    <row r="101" spans="1:8">
      <c r="A101" s="327"/>
      <c r="B101" s="327" t="s">
        <v>365</v>
      </c>
      <c r="C101" s="327">
        <v>5</v>
      </c>
      <c r="D101" s="327"/>
      <c r="E101" s="458">
        <f>SUM(E96:E100)</f>
        <v>82.9</v>
      </c>
      <c r="F101" s="327"/>
      <c r="G101" s="327"/>
      <c r="H101" s="327"/>
    </row>
    <row r="102" spans="1:8" ht="409.5">
      <c r="A102" s="24">
        <v>1</v>
      </c>
      <c r="B102" s="24" t="s">
        <v>18695</v>
      </c>
      <c r="C102" s="24" t="s">
        <v>361</v>
      </c>
      <c r="D102" s="24" t="s">
        <v>1403</v>
      </c>
      <c r="E102" s="268">
        <v>27055.4</v>
      </c>
      <c r="F102" s="24" t="s">
        <v>18696</v>
      </c>
      <c r="G102" s="24" t="s">
        <v>18697</v>
      </c>
      <c r="H102" s="24" t="s">
        <v>18698</v>
      </c>
    </row>
    <row r="103" spans="1:8">
      <c r="A103" s="327"/>
      <c r="B103" s="327" t="s">
        <v>4370</v>
      </c>
      <c r="C103" s="327">
        <v>1</v>
      </c>
      <c r="D103" s="327"/>
      <c r="E103" s="458">
        <f>SUM(E102)</f>
        <v>27055.4</v>
      </c>
      <c r="F103" s="327"/>
      <c r="G103" s="327"/>
      <c r="H103" s="327"/>
    </row>
    <row r="104" spans="1:8" ht="38.25">
      <c r="A104" s="24">
        <v>1</v>
      </c>
      <c r="B104" s="24" t="s">
        <v>18699</v>
      </c>
      <c r="C104" s="24" t="s">
        <v>361</v>
      </c>
      <c r="D104" s="24" t="s">
        <v>726</v>
      </c>
      <c r="E104" s="268">
        <v>20</v>
      </c>
      <c r="F104" s="24" t="s">
        <v>18700</v>
      </c>
      <c r="G104" s="24" t="s">
        <v>18701</v>
      </c>
      <c r="H104" s="24" t="s">
        <v>18702</v>
      </c>
    </row>
    <row r="105" spans="1:8">
      <c r="A105" s="327"/>
      <c r="B105" s="327" t="s">
        <v>2592</v>
      </c>
      <c r="C105" s="327">
        <v>1</v>
      </c>
      <c r="D105" s="327"/>
      <c r="E105" s="458">
        <f>SUM(E104)</f>
        <v>20</v>
      </c>
      <c r="F105" s="327"/>
      <c r="G105" s="327"/>
      <c r="H105" s="327"/>
    </row>
    <row r="106" spans="1:8">
      <c r="A106" s="326">
        <v>47</v>
      </c>
      <c r="B106" s="326" t="s">
        <v>731</v>
      </c>
      <c r="C106" s="326">
        <f>C105+C103+C101+C95+C88+C86+C79+C66</f>
        <v>47</v>
      </c>
      <c r="D106" s="326"/>
      <c r="E106" s="456">
        <f>E105+E103+E101+E95+E88+E86+E79+E66</f>
        <v>42875.100000000006</v>
      </c>
      <c r="F106" s="326"/>
      <c r="G106" s="326"/>
      <c r="H106" s="326"/>
    </row>
    <row r="107" spans="1:8" ht="25.5">
      <c r="A107" s="24">
        <v>1</v>
      </c>
      <c r="B107" s="24" t="s">
        <v>18703</v>
      </c>
      <c r="C107" s="24" t="s">
        <v>373</v>
      </c>
      <c r="D107" s="24" t="s">
        <v>376</v>
      </c>
      <c r="E107" s="268">
        <v>2</v>
      </c>
      <c r="F107" s="24" t="s">
        <v>18704</v>
      </c>
      <c r="G107" s="24" t="s">
        <v>18607</v>
      </c>
      <c r="H107" s="24" t="s">
        <v>18705</v>
      </c>
    </row>
    <row r="108" spans="1:8" ht="25.5">
      <c r="A108" s="24">
        <v>2</v>
      </c>
      <c r="B108" s="24" t="s">
        <v>18706</v>
      </c>
      <c r="C108" s="24" t="s">
        <v>373</v>
      </c>
      <c r="D108" s="24" t="s">
        <v>376</v>
      </c>
      <c r="E108" s="268">
        <v>0.01</v>
      </c>
      <c r="F108" s="24" t="s">
        <v>18707</v>
      </c>
      <c r="G108" s="24" t="s">
        <v>18708</v>
      </c>
      <c r="H108" s="24" t="s">
        <v>18709</v>
      </c>
    </row>
    <row r="109" spans="1:8" ht="25.5">
      <c r="A109" s="24">
        <v>3</v>
      </c>
      <c r="B109" s="24" t="s">
        <v>18710</v>
      </c>
      <c r="C109" s="24" t="s">
        <v>373</v>
      </c>
      <c r="D109" s="24" t="s">
        <v>376</v>
      </c>
      <c r="E109" s="268">
        <v>0.02</v>
      </c>
      <c r="F109" s="24" t="s">
        <v>18711</v>
      </c>
      <c r="G109" s="24" t="s">
        <v>18607</v>
      </c>
      <c r="H109" s="24" t="s">
        <v>18712</v>
      </c>
    </row>
    <row r="110" spans="1:8" ht="38.25">
      <c r="A110" s="24">
        <v>4</v>
      </c>
      <c r="B110" s="24" t="s">
        <v>18713</v>
      </c>
      <c r="C110" s="24" t="s">
        <v>373</v>
      </c>
      <c r="D110" s="24" t="s">
        <v>376</v>
      </c>
      <c r="E110" s="268">
        <v>2.5</v>
      </c>
      <c r="F110" s="24" t="s">
        <v>18707</v>
      </c>
      <c r="G110" s="24" t="s">
        <v>18714</v>
      </c>
      <c r="H110" s="24" t="s">
        <v>18604</v>
      </c>
    </row>
    <row r="111" spans="1:8" ht="38.25">
      <c r="A111" s="24">
        <v>5</v>
      </c>
      <c r="B111" s="24" t="s">
        <v>18715</v>
      </c>
      <c r="C111" s="24" t="s">
        <v>373</v>
      </c>
      <c r="D111" s="24" t="s">
        <v>376</v>
      </c>
      <c r="E111" s="268">
        <v>2.2999999999999998</v>
      </c>
      <c r="F111" s="24" t="s">
        <v>18716</v>
      </c>
      <c r="G111" s="24" t="s">
        <v>18460</v>
      </c>
      <c r="H111" s="24" t="s">
        <v>18717</v>
      </c>
    </row>
    <row r="112" spans="1:8" ht="38.25">
      <c r="A112" s="24">
        <v>6</v>
      </c>
      <c r="B112" s="24" t="s">
        <v>18718</v>
      </c>
      <c r="C112" s="24" t="s">
        <v>373</v>
      </c>
      <c r="D112" s="24" t="s">
        <v>376</v>
      </c>
      <c r="E112" s="268">
        <v>0.01</v>
      </c>
      <c r="F112" s="24" t="s">
        <v>18719</v>
      </c>
      <c r="G112" s="24" t="s">
        <v>18460</v>
      </c>
      <c r="H112" s="24" t="s">
        <v>18720</v>
      </c>
    </row>
    <row r="113" spans="1:8" ht="38.25">
      <c r="A113" s="24">
        <v>7</v>
      </c>
      <c r="B113" s="24" t="s">
        <v>18721</v>
      </c>
      <c r="C113" s="24" t="s">
        <v>373</v>
      </c>
      <c r="D113" s="24" t="s">
        <v>376</v>
      </c>
      <c r="E113" s="268">
        <v>0.01</v>
      </c>
      <c r="F113" s="24" t="s">
        <v>18722</v>
      </c>
      <c r="G113" s="24" t="s">
        <v>18723</v>
      </c>
      <c r="H113" s="24" t="s">
        <v>18724</v>
      </c>
    </row>
    <row r="114" spans="1:8" ht="38.25">
      <c r="A114" s="24">
        <v>8</v>
      </c>
      <c r="B114" s="24" t="s">
        <v>18725</v>
      </c>
      <c r="C114" s="24" t="s">
        <v>373</v>
      </c>
      <c r="D114" s="24" t="s">
        <v>376</v>
      </c>
      <c r="E114" s="268">
        <v>0.01</v>
      </c>
      <c r="F114" s="24" t="s">
        <v>18726</v>
      </c>
      <c r="G114" s="24" t="s">
        <v>18727</v>
      </c>
      <c r="H114" s="24" t="s">
        <v>18728</v>
      </c>
    </row>
    <row r="115" spans="1:8" ht="38.25">
      <c r="A115" s="24">
        <v>9</v>
      </c>
      <c r="B115" s="24" t="s">
        <v>18729</v>
      </c>
      <c r="C115" s="24" t="s">
        <v>373</v>
      </c>
      <c r="D115" s="24" t="s">
        <v>376</v>
      </c>
      <c r="E115" s="268">
        <v>5</v>
      </c>
      <c r="F115" s="24" t="s">
        <v>18730</v>
      </c>
      <c r="G115" s="24" t="s">
        <v>18460</v>
      </c>
      <c r="H115" s="24" t="s">
        <v>18728</v>
      </c>
    </row>
    <row r="116" spans="1:8" ht="38.25">
      <c r="A116" s="24">
        <v>10</v>
      </c>
      <c r="B116" s="24" t="s">
        <v>18731</v>
      </c>
      <c r="C116" s="24" t="s">
        <v>373</v>
      </c>
      <c r="D116" s="24" t="s">
        <v>376</v>
      </c>
      <c r="E116" s="268">
        <v>5</v>
      </c>
      <c r="F116" s="24" t="s">
        <v>18732</v>
      </c>
      <c r="G116" s="24" t="s">
        <v>18460</v>
      </c>
      <c r="H116" s="24" t="s">
        <v>18733</v>
      </c>
    </row>
    <row r="117" spans="1:8" ht="38.25">
      <c r="A117" s="24">
        <v>11</v>
      </c>
      <c r="B117" s="24" t="s">
        <v>18734</v>
      </c>
      <c r="C117" s="24" t="s">
        <v>373</v>
      </c>
      <c r="D117" s="24" t="s">
        <v>376</v>
      </c>
      <c r="E117" s="268">
        <v>0.05</v>
      </c>
      <c r="F117" s="24" t="s">
        <v>18735</v>
      </c>
      <c r="G117" s="24" t="s">
        <v>18460</v>
      </c>
      <c r="H117" s="24" t="s">
        <v>18728</v>
      </c>
    </row>
    <row r="118" spans="1:8" ht="38.25">
      <c r="A118" s="24">
        <v>12</v>
      </c>
      <c r="B118" s="24" t="s">
        <v>18736</v>
      </c>
      <c r="C118" s="24" t="s">
        <v>373</v>
      </c>
      <c r="D118" s="24" t="s">
        <v>376</v>
      </c>
      <c r="E118" s="268">
        <v>3</v>
      </c>
      <c r="F118" s="24" t="s">
        <v>18737</v>
      </c>
      <c r="G118" s="24" t="s">
        <v>18460</v>
      </c>
      <c r="H118" s="24" t="s">
        <v>18738</v>
      </c>
    </row>
    <row r="119" spans="1:8" ht="38.25">
      <c r="A119" s="24">
        <v>13</v>
      </c>
      <c r="B119" s="24" t="s">
        <v>18739</v>
      </c>
      <c r="C119" s="24" t="s">
        <v>373</v>
      </c>
      <c r="D119" s="24" t="s">
        <v>376</v>
      </c>
      <c r="E119" s="268">
        <v>1</v>
      </c>
      <c r="F119" s="24" t="s">
        <v>18740</v>
      </c>
      <c r="G119" s="24" t="s">
        <v>18460</v>
      </c>
      <c r="H119" s="24" t="s">
        <v>18738</v>
      </c>
    </row>
    <row r="120" spans="1:8" ht="38.25">
      <c r="A120" s="24">
        <v>14</v>
      </c>
      <c r="B120" s="24" t="s">
        <v>18741</v>
      </c>
      <c r="C120" s="24" t="s">
        <v>373</v>
      </c>
      <c r="D120" s="24" t="s">
        <v>376</v>
      </c>
      <c r="E120" s="268">
        <v>4.5</v>
      </c>
      <c r="F120" s="24" t="s">
        <v>18742</v>
      </c>
      <c r="G120" s="24" t="s">
        <v>18460</v>
      </c>
      <c r="H120" s="24" t="s">
        <v>18623</v>
      </c>
    </row>
    <row r="121" spans="1:8" ht="38.25">
      <c r="A121" s="24">
        <v>15</v>
      </c>
      <c r="B121" s="24" t="s">
        <v>18743</v>
      </c>
      <c r="C121" s="24" t="s">
        <v>373</v>
      </c>
      <c r="D121" s="24" t="s">
        <v>376</v>
      </c>
      <c r="E121" s="268">
        <v>1</v>
      </c>
      <c r="F121" s="24" t="s">
        <v>18744</v>
      </c>
      <c r="G121" s="24" t="s">
        <v>18460</v>
      </c>
      <c r="H121" s="24" t="s">
        <v>18738</v>
      </c>
    </row>
    <row r="122" spans="1:8" ht="38.25">
      <c r="A122" s="24">
        <v>16</v>
      </c>
      <c r="B122" s="24" t="s">
        <v>18745</v>
      </c>
      <c r="C122" s="24" t="s">
        <v>373</v>
      </c>
      <c r="D122" s="24" t="s">
        <v>376</v>
      </c>
      <c r="E122" s="268">
        <v>0.2</v>
      </c>
      <c r="F122" s="24" t="s">
        <v>18746</v>
      </c>
      <c r="G122" s="24" t="s">
        <v>18460</v>
      </c>
      <c r="H122" s="24" t="s">
        <v>18747</v>
      </c>
    </row>
    <row r="123" spans="1:8" ht="38.25">
      <c r="A123" s="24">
        <v>17</v>
      </c>
      <c r="B123" s="24" t="s">
        <v>18748</v>
      </c>
      <c r="C123" s="24" t="s">
        <v>373</v>
      </c>
      <c r="D123" s="24" t="s">
        <v>376</v>
      </c>
      <c r="E123" s="268">
        <v>7.5</v>
      </c>
      <c r="F123" s="24" t="s">
        <v>18749</v>
      </c>
      <c r="G123" s="24" t="s">
        <v>18460</v>
      </c>
      <c r="H123" s="24" t="s">
        <v>18738</v>
      </c>
    </row>
    <row r="124" spans="1:8" ht="38.25">
      <c r="A124" s="24">
        <v>18</v>
      </c>
      <c r="B124" s="24" t="s">
        <v>18750</v>
      </c>
      <c r="C124" s="24" t="s">
        <v>373</v>
      </c>
      <c r="D124" s="24" t="s">
        <v>376</v>
      </c>
      <c r="E124" s="268">
        <v>3.7</v>
      </c>
      <c r="F124" s="24" t="s">
        <v>18751</v>
      </c>
      <c r="G124" s="24" t="s">
        <v>18460</v>
      </c>
      <c r="H124" s="24" t="s">
        <v>18747</v>
      </c>
    </row>
    <row r="125" spans="1:8" ht="38.25">
      <c r="A125" s="24">
        <v>19</v>
      </c>
      <c r="B125" s="24" t="s">
        <v>18752</v>
      </c>
      <c r="C125" s="24" t="s">
        <v>373</v>
      </c>
      <c r="D125" s="24" t="s">
        <v>376</v>
      </c>
      <c r="E125" s="268">
        <v>0.01</v>
      </c>
      <c r="F125" s="24" t="s">
        <v>18753</v>
      </c>
      <c r="G125" s="24" t="s">
        <v>18754</v>
      </c>
      <c r="H125" s="24" t="s">
        <v>18755</v>
      </c>
    </row>
    <row r="126" spans="1:8" ht="38.25">
      <c r="A126" s="24">
        <v>20</v>
      </c>
      <c r="B126" s="24" t="s">
        <v>18756</v>
      </c>
      <c r="C126" s="24" t="s">
        <v>373</v>
      </c>
      <c r="D126" s="24" t="s">
        <v>376</v>
      </c>
      <c r="E126" s="268">
        <v>3.2</v>
      </c>
      <c r="F126" s="24" t="s">
        <v>18757</v>
      </c>
      <c r="G126" s="24" t="s">
        <v>18460</v>
      </c>
      <c r="H126" s="24" t="s">
        <v>18738</v>
      </c>
    </row>
    <row r="127" spans="1:8" ht="38.25">
      <c r="A127" s="24">
        <v>21</v>
      </c>
      <c r="B127" s="24" t="s">
        <v>18758</v>
      </c>
      <c r="C127" s="24" t="s">
        <v>373</v>
      </c>
      <c r="D127" s="24" t="s">
        <v>376</v>
      </c>
      <c r="E127" s="268">
        <v>0.4</v>
      </c>
      <c r="F127" s="24" t="s">
        <v>18759</v>
      </c>
      <c r="G127" s="24" t="s">
        <v>18460</v>
      </c>
      <c r="H127" s="24" t="s">
        <v>18738</v>
      </c>
    </row>
    <row r="128" spans="1:8" ht="38.25">
      <c r="A128" s="24">
        <v>22</v>
      </c>
      <c r="B128" s="24" t="s">
        <v>18760</v>
      </c>
      <c r="C128" s="24" t="s">
        <v>373</v>
      </c>
      <c r="D128" s="24" t="s">
        <v>376</v>
      </c>
      <c r="E128" s="268">
        <v>0.03</v>
      </c>
      <c r="F128" s="24" t="s">
        <v>18761</v>
      </c>
      <c r="G128" s="24" t="s">
        <v>18687</v>
      </c>
      <c r="H128" s="24" t="s">
        <v>18762</v>
      </c>
    </row>
    <row r="129" spans="1:8" ht="38.25">
      <c r="A129" s="24">
        <v>23</v>
      </c>
      <c r="B129" s="24" t="s">
        <v>18763</v>
      </c>
      <c r="C129" s="24" t="s">
        <v>373</v>
      </c>
      <c r="D129" s="24" t="s">
        <v>376</v>
      </c>
      <c r="E129" s="268">
        <v>0.9</v>
      </c>
      <c r="F129" s="24" t="s">
        <v>18764</v>
      </c>
      <c r="G129" s="24" t="s">
        <v>18480</v>
      </c>
      <c r="H129" s="24" t="s">
        <v>18765</v>
      </c>
    </row>
    <row r="130" spans="1:8" ht="38.25">
      <c r="A130" s="24">
        <v>24</v>
      </c>
      <c r="B130" s="24" t="s">
        <v>18766</v>
      </c>
      <c r="C130" s="24" t="s">
        <v>373</v>
      </c>
      <c r="D130" s="24" t="s">
        <v>376</v>
      </c>
      <c r="E130" s="268">
        <v>5</v>
      </c>
      <c r="F130" s="24" t="s">
        <v>18767</v>
      </c>
      <c r="G130" s="24" t="s">
        <v>18480</v>
      </c>
      <c r="H130" s="24" t="s">
        <v>18768</v>
      </c>
    </row>
    <row r="131" spans="1:8" ht="25.5">
      <c r="A131" s="24">
        <v>25</v>
      </c>
      <c r="B131" s="24" t="s">
        <v>18769</v>
      </c>
      <c r="C131" s="24" t="s">
        <v>373</v>
      </c>
      <c r="D131" s="24" t="s">
        <v>376</v>
      </c>
      <c r="E131" s="268">
        <v>1</v>
      </c>
      <c r="F131" s="24" t="s">
        <v>18770</v>
      </c>
      <c r="G131" s="24" t="s">
        <v>18683</v>
      </c>
      <c r="H131" s="24" t="s">
        <v>18765</v>
      </c>
    </row>
    <row r="132" spans="1:8" ht="25.5">
      <c r="A132" s="24">
        <v>26</v>
      </c>
      <c r="B132" s="24" t="s">
        <v>18771</v>
      </c>
      <c r="C132" s="24" t="s">
        <v>373</v>
      </c>
      <c r="D132" s="24" t="s">
        <v>376</v>
      </c>
      <c r="E132" s="268">
        <v>1</v>
      </c>
      <c r="F132" s="24" t="s">
        <v>18772</v>
      </c>
      <c r="G132" s="24" t="s">
        <v>18773</v>
      </c>
      <c r="H132" s="24" t="s">
        <v>18712</v>
      </c>
    </row>
    <row r="133" spans="1:8" ht="25.5">
      <c r="A133" s="24">
        <v>27</v>
      </c>
      <c r="B133" s="24" t="s">
        <v>18774</v>
      </c>
      <c r="C133" s="24" t="s">
        <v>373</v>
      </c>
      <c r="D133" s="24" t="s">
        <v>376</v>
      </c>
      <c r="E133" s="268">
        <v>2</v>
      </c>
      <c r="F133" s="24" t="s">
        <v>18775</v>
      </c>
      <c r="G133" s="24" t="s">
        <v>18773</v>
      </c>
      <c r="H133" s="24" t="s">
        <v>18776</v>
      </c>
    </row>
    <row r="134" spans="1:8" ht="38.25">
      <c r="A134" s="24">
        <v>28</v>
      </c>
      <c r="B134" s="24" t="s">
        <v>18777</v>
      </c>
      <c r="C134" s="24" t="s">
        <v>373</v>
      </c>
      <c r="D134" s="24" t="s">
        <v>376</v>
      </c>
      <c r="E134" s="268">
        <v>0.2</v>
      </c>
      <c r="F134" s="24" t="s">
        <v>18778</v>
      </c>
      <c r="G134" s="24" t="s">
        <v>18646</v>
      </c>
      <c r="H134" s="24" t="s">
        <v>18779</v>
      </c>
    </row>
    <row r="135" spans="1:8" ht="51">
      <c r="A135" s="24">
        <v>29</v>
      </c>
      <c r="B135" s="24" t="s">
        <v>18780</v>
      </c>
      <c r="C135" s="24" t="s">
        <v>373</v>
      </c>
      <c r="D135" s="24" t="s">
        <v>376</v>
      </c>
      <c r="E135" s="268">
        <v>5</v>
      </c>
      <c r="F135" s="24" t="s">
        <v>18781</v>
      </c>
      <c r="G135" s="24" t="s">
        <v>18701</v>
      </c>
      <c r="H135" s="24" t="s">
        <v>18768</v>
      </c>
    </row>
    <row r="136" spans="1:8" ht="51">
      <c r="A136" s="24">
        <v>30</v>
      </c>
      <c r="B136" s="24" t="s">
        <v>18782</v>
      </c>
      <c r="C136" s="24" t="s">
        <v>373</v>
      </c>
      <c r="D136" s="24" t="s">
        <v>376</v>
      </c>
      <c r="E136" s="268">
        <v>3</v>
      </c>
      <c r="F136" s="24" t="s">
        <v>18783</v>
      </c>
      <c r="G136" s="24" t="s">
        <v>18701</v>
      </c>
      <c r="H136" s="24" t="s">
        <v>18784</v>
      </c>
    </row>
    <row r="137" spans="1:8" ht="63.75">
      <c r="A137" s="24">
        <v>31</v>
      </c>
      <c r="B137" s="24" t="s">
        <v>18785</v>
      </c>
      <c r="C137" s="24" t="s">
        <v>373</v>
      </c>
      <c r="D137" s="24" t="s">
        <v>376</v>
      </c>
      <c r="E137" s="268">
        <v>5</v>
      </c>
      <c r="F137" s="24" t="s">
        <v>18786</v>
      </c>
      <c r="G137" s="24" t="s">
        <v>18701</v>
      </c>
      <c r="H137" s="24" t="s">
        <v>18768</v>
      </c>
    </row>
    <row r="138" spans="1:8" ht="38.25">
      <c r="A138" s="24">
        <v>32</v>
      </c>
      <c r="B138" s="24" t="s">
        <v>18787</v>
      </c>
      <c r="C138" s="24" t="s">
        <v>373</v>
      </c>
      <c r="D138" s="24" t="s">
        <v>376</v>
      </c>
      <c r="E138" s="268">
        <v>2.8</v>
      </c>
      <c r="F138" s="24" t="s">
        <v>18788</v>
      </c>
      <c r="G138" s="24" t="s">
        <v>18667</v>
      </c>
      <c r="H138" s="24" t="s">
        <v>18738</v>
      </c>
    </row>
    <row r="139" spans="1:8" ht="38.25">
      <c r="A139" s="24">
        <v>33</v>
      </c>
      <c r="B139" s="24" t="s">
        <v>18789</v>
      </c>
      <c r="C139" s="24" t="s">
        <v>373</v>
      </c>
      <c r="D139" s="24" t="s">
        <v>376</v>
      </c>
      <c r="E139" s="268">
        <v>4</v>
      </c>
      <c r="F139" s="24" t="s">
        <v>18790</v>
      </c>
      <c r="G139" s="24" t="s">
        <v>18667</v>
      </c>
      <c r="H139" s="24" t="s">
        <v>18768</v>
      </c>
    </row>
    <row r="140" spans="1:8" ht="38.25">
      <c r="A140" s="24">
        <v>34</v>
      </c>
      <c r="B140" s="24" t="s">
        <v>18791</v>
      </c>
      <c r="C140" s="24" t="s">
        <v>373</v>
      </c>
      <c r="D140" s="24" t="s">
        <v>376</v>
      </c>
      <c r="E140" s="268">
        <v>2</v>
      </c>
      <c r="F140" s="24" t="s">
        <v>18792</v>
      </c>
      <c r="G140" s="24" t="s">
        <v>6345</v>
      </c>
      <c r="H140" s="24" t="s">
        <v>18768</v>
      </c>
    </row>
    <row r="141" spans="1:8" ht="38.25">
      <c r="A141" s="24">
        <v>35</v>
      </c>
      <c r="B141" s="24" t="s">
        <v>18793</v>
      </c>
      <c r="C141" s="24" t="s">
        <v>373</v>
      </c>
      <c r="D141" s="24" t="s">
        <v>376</v>
      </c>
      <c r="E141" s="268">
        <v>25</v>
      </c>
      <c r="F141" s="24" t="s">
        <v>18794</v>
      </c>
      <c r="G141" s="24" t="s">
        <v>18667</v>
      </c>
      <c r="H141" s="24" t="s">
        <v>18768</v>
      </c>
    </row>
    <row r="142" spans="1:8" ht="25.5">
      <c r="A142" s="24">
        <v>36</v>
      </c>
      <c r="B142" s="24" t="s">
        <v>18795</v>
      </c>
      <c r="C142" s="24" t="s">
        <v>373</v>
      </c>
      <c r="D142" s="24" t="s">
        <v>376</v>
      </c>
      <c r="E142" s="268">
        <v>3.0000000000000001E-3</v>
      </c>
      <c r="F142" s="24" t="s">
        <v>18796</v>
      </c>
      <c r="G142" s="24" t="s">
        <v>18797</v>
      </c>
      <c r="H142" s="24" t="s">
        <v>18798</v>
      </c>
    </row>
    <row r="143" spans="1:8" ht="38.25">
      <c r="A143" s="24">
        <v>37</v>
      </c>
      <c r="B143" s="24" t="s">
        <v>18799</v>
      </c>
      <c r="C143" s="24" t="s">
        <v>373</v>
      </c>
      <c r="D143" s="24" t="s">
        <v>376</v>
      </c>
      <c r="E143" s="268">
        <v>2</v>
      </c>
      <c r="F143" s="24" t="s">
        <v>18800</v>
      </c>
      <c r="G143" s="24" t="s">
        <v>18667</v>
      </c>
      <c r="H143" s="24" t="s">
        <v>18762</v>
      </c>
    </row>
    <row r="144" spans="1:8" ht="25.5">
      <c r="A144" s="24">
        <v>38</v>
      </c>
      <c r="B144" s="24" t="s">
        <v>18801</v>
      </c>
      <c r="C144" s="24" t="s">
        <v>373</v>
      </c>
      <c r="D144" s="24" t="s">
        <v>376</v>
      </c>
      <c r="E144" s="268">
        <v>0.01</v>
      </c>
      <c r="F144" s="24" t="s">
        <v>18802</v>
      </c>
      <c r="G144" s="24" t="s">
        <v>18803</v>
      </c>
      <c r="H144" s="24" t="s">
        <v>18804</v>
      </c>
    </row>
    <row r="145" spans="1:8" ht="25.5">
      <c r="A145" s="24">
        <v>39</v>
      </c>
      <c r="B145" s="24" t="s">
        <v>18805</v>
      </c>
      <c r="C145" s="24" t="s">
        <v>373</v>
      </c>
      <c r="D145" s="24" t="s">
        <v>376</v>
      </c>
      <c r="E145" s="268">
        <v>0.3</v>
      </c>
      <c r="F145" s="24" t="s">
        <v>18806</v>
      </c>
      <c r="G145" s="24" t="s">
        <v>18807</v>
      </c>
      <c r="H145" s="24" t="s">
        <v>18717</v>
      </c>
    </row>
    <row r="146" spans="1:8" ht="25.5">
      <c r="A146" s="24">
        <v>40</v>
      </c>
      <c r="B146" s="24" t="s">
        <v>18808</v>
      </c>
      <c r="C146" s="24" t="s">
        <v>373</v>
      </c>
      <c r="D146" s="24" t="s">
        <v>376</v>
      </c>
      <c r="E146" s="268">
        <v>0.01</v>
      </c>
      <c r="F146" s="24" t="s">
        <v>18809</v>
      </c>
      <c r="G146" s="24" t="s">
        <v>18810</v>
      </c>
      <c r="H146" s="24" t="s">
        <v>18811</v>
      </c>
    </row>
    <row r="147" spans="1:8" ht="25.5">
      <c r="A147" s="24">
        <v>41</v>
      </c>
      <c r="B147" s="24" t="s">
        <v>11731</v>
      </c>
      <c r="C147" s="24" t="s">
        <v>373</v>
      </c>
      <c r="D147" s="24" t="s">
        <v>376</v>
      </c>
      <c r="E147" s="268">
        <v>0.02</v>
      </c>
      <c r="F147" s="24" t="s">
        <v>18812</v>
      </c>
      <c r="G147" s="24" t="s">
        <v>18813</v>
      </c>
      <c r="H147" s="24" t="s">
        <v>18814</v>
      </c>
    </row>
    <row r="148" spans="1:8" ht="25.5">
      <c r="A148" s="24">
        <v>42</v>
      </c>
      <c r="B148" s="24" t="s">
        <v>9071</v>
      </c>
      <c r="C148" s="24" t="s">
        <v>373</v>
      </c>
      <c r="D148" s="24" t="s">
        <v>376</v>
      </c>
      <c r="E148" s="268">
        <v>0.01</v>
      </c>
      <c r="F148" s="24" t="s">
        <v>18815</v>
      </c>
      <c r="G148" s="24" t="s">
        <v>18816</v>
      </c>
      <c r="H148" s="24" t="s">
        <v>18817</v>
      </c>
    </row>
    <row r="149" spans="1:8" ht="25.5">
      <c r="A149" s="24">
        <v>43</v>
      </c>
      <c r="B149" s="24" t="s">
        <v>9051</v>
      </c>
      <c r="C149" s="24" t="s">
        <v>373</v>
      </c>
      <c r="D149" s="24" t="s">
        <v>376</v>
      </c>
      <c r="E149" s="268">
        <v>0.01</v>
      </c>
      <c r="F149" s="24" t="s">
        <v>18818</v>
      </c>
      <c r="G149" s="24" t="s">
        <v>18819</v>
      </c>
      <c r="H149" s="24" t="s">
        <v>18798</v>
      </c>
    </row>
    <row r="150" spans="1:8" ht="38.25">
      <c r="A150" s="24">
        <v>44</v>
      </c>
      <c r="B150" s="24" t="s">
        <v>18820</v>
      </c>
      <c r="C150" s="24" t="s">
        <v>373</v>
      </c>
      <c r="D150" s="24" t="s">
        <v>376</v>
      </c>
      <c r="E150" s="268">
        <v>0.01</v>
      </c>
      <c r="F150" s="24" t="s">
        <v>18821</v>
      </c>
      <c r="G150" s="24" t="s">
        <v>18822</v>
      </c>
      <c r="H150" s="24" t="s">
        <v>18768</v>
      </c>
    </row>
    <row r="151" spans="1:8" ht="25.5">
      <c r="A151" s="24">
        <v>45</v>
      </c>
      <c r="B151" s="24" t="s">
        <v>18823</v>
      </c>
      <c r="C151" s="24" t="s">
        <v>373</v>
      </c>
      <c r="D151" s="24" t="s">
        <v>376</v>
      </c>
      <c r="E151" s="268">
        <v>0.3</v>
      </c>
      <c r="F151" s="24" t="s">
        <v>18824</v>
      </c>
      <c r="G151" s="24" t="s">
        <v>18825</v>
      </c>
      <c r="H151" s="24" t="s">
        <v>18811</v>
      </c>
    </row>
    <row r="152" spans="1:8" ht="25.5">
      <c r="A152" s="24">
        <v>46</v>
      </c>
      <c r="B152" s="24" t="s">
        <v>17058</v>
      </c>
      <c r="C152" s="24" t="s">
        <v>373</v>
      </c>
      <c r="D152" s="24" t="s">
        <v>376</v>
      </c>
      <c r="E152" s="268">
        <v>0.01</v>
      </c>
      <c r="F152" s="24" t="s">
        <v>18826</v>
      </c>
      <c r="G152" s="24" t="s">
        <v>18827</v>
      </c>
      <c r="H152" s="24" t="s">
        <v>18768</v>
      </c>
    </row>
    <row r="153" spans="1:8" ht="25.5">
      <c r="A153" s="24">
        <v>47</v>
      </c>
      <c r="B153" s="24" t="s">
        <v>18828</v>
      </c>
      <c r="C153" s="24" t="s">
        <v>373</v>
      </c>
      <c r="D153" s="24" t="s">
        <v>376</v>
      </c>
      <c r="E153" s="268">
        <v>0.01</v>
      </c>
      <c r="F153" s="24" t="s">
        <v>18829</v>
      </c>
      <c r="G153" s="24" t="s">
        <v>18830</v>
      </c>
      <c r="H153" s="24" t="s">
        <v>18639</v>
      </c>
    </row>
    <row r="154" spans="1:8" ht="38.25">
      <c r="A154" s="24">
        <v>48</v>
      </c>
      <c r="B154" s="24" t="s">
        <v>16205</v>
      </c>
      <c r="C154" s="24" t="s">
        <v>373</v>
      </c>
      <c r="D154" s="24" t="s">
        <v>376</v>
      </c>
      <c r="E154" s="268">
        <v>0.03</v>
      </c>
      <c r="F154" s="24" t="s">
        <v>18831</v>
      </c>
      <c r="G154" s="24" t="s">
        <v>18832</v>
      </c>
      <c r="H154" s="24" t="s">
        <v>18604</v>
      </c>
    </row>
    <row r="155" spans="1:8" ht="25.5">
      <c r="A155" s="24">
        <v>49</v>
      </c>
      <c r="B155" s="24" t="s">
        <v>18833</v>
      </c>
      <c r="C155" s="24" t="s">
        <v>373</v>
      </c>
      <c r="D155" s="24" t="s">
        <v>376</v>
      </c>
      <c r="E155" s="268">
        <v>0.5</v>
      </c>
      <c r="F155" s="24" t="s">
        <v>18834</v>
      </c>
      <c r="G155" s="24" t="s">
        <v>18835</v>
      </c>
      <c r="H155" s="24" t="s">
        <v>18814</v>
      </c>
    </row>
    <row r="156" spans="1:8" ht="25.5">
      <c r="A156" s="24">
        <v>50</v>
      </c>
      <c r="B156" s="24" t="s">
        <v>18836</v>
      </c>
      <c r="C156" s="24" t="s">
        <v>373</v>
      </c>
      <c r="D156" s="24" t="s">
        <v>376</v>
      </c>
      <c r="E156" s="268">
        <v>0.06</v>
      </c>
      <c r="F156" s="24" t="s">
        <v>18837</v>
      </c>
      <c r="G156" s="24" t="s">
        <v>18838</v>
      </c>
      <c r="H156" s="24" t="s">
        <v>18768</v>
      </c>
    </row>
    <row r="157" spans="1:8" ht="25.5">
      <c r="A157" s="24">
        <v>51</v>
      </c>
      <c r="B157" s="24" t="s">
        <v>9051</v>
      </c>
      <c r="C157" s="24" t="s">
        <v>373</v>
      </c>
      <c r="D157" s="24" t="s">
        <v>376</v>
      </c>
      <c r="E157" s="268">
        <v>0.01</v>
      </c>
      <c r="F157" s="24" t="s">
        <v>18839</v>
      </c>
      <c r="G157" s="24" t="s">
        <v>18840</v>
      </c>
      <c r="H157" s="24" t="s">
        <v>18768</v>
      </c>
    </row>
    <row r="158" spans="1:8" ht="38.25">
      <c r="A158" s="24">
        <v>52</v>
      </c>
      <c r="B158" s="24" t="s">
        <v>18841</v>
      </c>
      <c r="C158" s="24" t="s">
        <v>373</v>
      </c>
      <c r="D158" s="24" t="s">
        <v>376</v>
      </c>
      <c r="E158" s="268">
        <v>0.4</v>
      </c>
      <c r="F158" s="24" t="s">
        <v>18842</v>
      </c>
      <c r="G158" s="24" t="s">
        <v>18843</v>
      </c>
      <c r="H158" s="24" t="s">
        <v>18844</v>
      </c>
    </row>
    <row r="159" spans="1:8" ht="38.25">
      <c r="A159" s="24">
        <v>53</v>
      </c>
      <c r="B159" s="24" t="s">
        <v>18845</v>
      </c>
      <c r="C159" s="24" t="s">
        <v>373</v>
      </c>
      <c r="D159" s="24" t="s">
        <v>376</v>
      </c>
      <c r="E159" s="268">
        <v>0.5</v>
      </c>
      <c r="F159" s="24" t="s">
        <v>18846</v>
      </c>
      <c r="G159" s="24" t="s">
        <v>18847</v>
      </c>
      <c r="H159" s="24" t="s">
        <v>18844</v>
      </c>
    </row>
    <row r="160" spans="1:8" ht="25.5">
      <c r="A160" s="24">
        <v>54</v>
      </c>
      <c r="B160" s="24" t="s">
        <v>18836</v>
      </c>
      <c r="C160" s="24" t="s">
        <v>373</v>
      </c>
      <c r="D160" s="24" t="s">
        <v>376</v>
      </c>
      <c r="E160" s="268">
        <v>0.03</v>
      </c>
      <c r="F160" s="24" t="s">
        <v>18848</v>
      </c>
      <c r="G160" s="24" t="s">
        <v>18849</v>
      </c>
      <c r="H160" s="24" t="s">
        <v>18850</v>
      </c>
    </row>
    <row r="161" spans="1:8" ht="25.5">
      <c r="A161" s="24">
        <v>55</v>
      </c>
      <c r="B161" s="24" t="s">
        <v>18851</v>
      </c>
      <c r="C161" s="24" t="s">
        <v>373</v>
      </c>
      <c r="D161" s="24" t="s">
        <v>376</v>
      </c>
      <c r="E161" s="268">
        <v>0.01</v>
      </c>
      <c r="F161" s="24" t="s">
        <v>18852</v>
      </c>
      <c r="G161" s="24" t="s">
        <v>18819</v>
      </c>
      <c r="H161" s="24" t="s">
        <v>18608</v>
      </c>
    </row>
    <row r="162" spans="1:8" ht="25.5">
      <c r="A162" s="24">
        <v>56</v>
      </c>
      <c r="B162" s="24" t="s">
        <v>18853</v>
      </c>
      <c r="C162" s="24" t="s">
        <v>373</v>
      </c>
      <c r="D162" s="24" t="s">
        <v>376</v>
      </c>
      <c r="E162" s="268">
        <v>3.0000000000000001E-3</v>
      </c>
      <c r="F162" s="24" t="s">
        <v>18854</v>
      </c>
      <c r="G162" s="24" t="s">
        <v>18855</v>
      </c>
      <c r="H162" s="24" t="s">
        <v>18856</v>
      </c>
    </row>
    <row r="163" spans="1:8" ht="38.25">
      <c r="A163" s="24">
        <v>57</v>
      </c>
      <c r="B163" s="24" t="s">
        <v>17039</v>
      </c>
      <c r="C163" s="24" t="s">
        <v>373</v>
      </c>
      <c r="D163" s="24" t="s">
        <v>376</v>
      </c>
      <c r="E163" s="268">
        <v>3.0000000000000001E-3</v>
      </c>
      <c r="F163" s="24" t="s">
        <v>18857</v>
      </c>
      <c r="G163" s="24" t="s">
        <v>18858</v>
      </c>
      <c r="H163" s="24" t="s">
        <v>18859</v>
      </c>
    </row>
    <row r="164" spans="1:8" ht="63.75">
      <c r="A164" s="24">
        <v>58</v>
      </c>
      <c r="B164" s="24" t="s">
        <v>18860</v>
      </c>
      <c r="C164" s="24" t="s">
        <v>373</v>
      </c>
      <c r="D164" s="24" t="s">
        <v>376</v>
      </c>
      <c r="E164" s="268">
        <v>2.1</v>
      </c>
      <c r="F164" s="24" t="s">
        <v>18861</v>
      </c>
      <c r="G164" s="24" t="s">
        <v>18862</v>
      </c>
      <c r="H164" s="24" t="s">
        <v>18863</v>
      </c>
    </row>
    <row r="165" spans="1:8" ht="38.25">
      <c r="A165" s="24">
        <v>59</v>
      </c>
      <c r="B165" s="24" t="s">
        <v>18864</v>
      </c>
      <c r="C165" s="24" t="s">
        <v>373</v>
      </c>
      <c r="D165" s="24" t="s">
        <v>376</v>
      </c>
      <c r="E165" s="268">
        <v>3</v>
      </c>
      <c r="F165" s="24" t="s">
        <v>18865</v>
      </c>
      <c r="G165" s="24" t="s">
        <v>18866</v>
      </c>
      <c r="H165" s="24" t="s">
        <v>18867</v>
      </c>
    </row>
    <row r="166" spans="1:8" ht="38.25">
      <c r="A166" s="24">
        <v>60</v>
      </c>
      <c r="B166" s="24" t="s">
        <v>18868</v>
      </c>
      <c r="C166" s="24" t="s">
        <v>373</v>
      </c>
      <c r="D166" s="24" t="s">
        <v>376</v>
      </c>
      <c r="E166" s="268">
        <v>8.6999999999999993</v>
      </c>
      <c r="F166" s="24" t="s">
        <v>18869</v>
      </c>
      <c r="G166" s="24" t="s">
        <v>18546</v>
      </c>
      <c r="H166" s="24" t="s">
        <v>18623</v>
      </c>
    </row>
    <row r="167" spans="1:8" ht="38.25">
      <c r="A167" s="24">
        <v>61</v>
      </c>
      <c r="B167" s="24" t="s">
        <v>18870</v>
      </c>
      <c r="C167" s="24" t="s">
        <v>373</v>
      </c>
      <c r="D167" s="24" t="s">
        <v>376</v>
      </c>
      <c r="E167" s="268">
        <v>0.7</v>
      </c>
      <c r="F167" s="24" t="s">
        <v>18871</v>
      </c>
      <c r="G167" s="24" t="s">
        <v>18546</v>
      </c>
      <c r="H167" s="24" t="s">
        <v>18623</v>
      </c>
    </row>
    <row r="168" spans="1:8" ht="38.25">
      <c r="A168" s="24">
        <v>62</v>
      </c>
      <c r="B168" s="24" t="s">
        <v>18872</v>
      </c>
      <c r="C168" s="24" t="s">
        <v>373</v>
      </c>
      <c r="D168" s="24" t="s">
        <v>376</v>
      </c>
      <c r="E168" s="268">
        <v>0.03</v>
      </c>
      <c r="F168" s="24" t="s">
        <v>18873</v>
      </c>
      <c r="G168" s="24" t="s">
        <v>18546</v>
      </c>
      <c r="H168" s="24" t="s">
        <v>18604</v>
      </c>
    </row>
    <row r="169" spans="1:8" ht="38.25">
      <c r="A169" s="24">
        <v>63</v>
      </c>
      <c r="B169" s="24" t="s">
        <v>18874</v>
      </c>
      <c r="C169" s="24" t="s">
        <v>373</v>
      </c>
      <c r="D169" s="24" t="s">
        <v>376</v>
      </c>
      <c r="E169" s="268">
        <v>3.0000000000000001E-3</v>
      </c>
      <c r="F169" s="24" t="s">
        <v>18875</v>
      </c>
      <c r="G169" s="24" t="s">
        <v>18797</v>
      </c>
      <c r="H169" s="24" t="s">
        <v>18876</v>
      </c>
    </row>
    <row r="170" spans="1:8" ht="38.25">
      <c r="A170" s="24">
        <v>64</v>
      </c>
      <c r="B170" s="24" t="s">
        <v>18877</v>
      </c>
      <c r="C170" s="24" t="s">
        <v>373</v>
      </c>
      <c r="D170" s="24" t="s">
        <v>376</v>
      </c>
      <c r="E170" s="268">
        <v>5</v>
      </c>
      <c r="F170" s="24" t="s">
        <v>18878</v>
      </c>
      <c r="G170" s="24" t="s">
        <v>18879</v>
      </c>
      <c r="H170" s="24" t="s">
        <v>18880</v>
      </c>
    </row>
    <row r="171" spans="1:8" ht="38.25">
      <c r="A171" s="24">
        <v>65</v>
      </c>
      <c r="B171" s="24" t="s">
        <v>18881</v>
      </c>
      <c r="C171" s="24" t="s">
        <v>373</v>
      </c>
      <c r="D171" s="24" t="s">
        <v>376</v>
      </c>
      <c r="E171" s="268">
        <v>3</v>
      </c>
      <c r="F171" s="24" t="s">
        <v>18882</v>
      </c>
      <c r="G171" s="24" t="s">
        <v>18879</v>
      </c>
      <c r="H171" s="24" t="s">
        <v>18880</v>
      </c>
    </row>
    <row r="172" spans="1:8" ht="38.25">
      <c r="A172" s="24">
        <v>66</v>
      </c>
      <c r="B172" s="24" t="s">
        <v>18883</v>
      </c>
      <c r="C172" s="24" t="s">
        <v>373</v>
      </c>
      <c r="D172" s="24" t="s">
        <v>376</v>
      </c>
      <c r="E172" s="268">
        <v>0.04</v>
      </c>
      <c r="F172" s="24" t="s">
        <v>18884</v>
      </c>
      <c r="G172" s="24" t="s">
        <v>18673</v>
      </c>
      <c r="H172" s="24" t="s">
        <v>18674</v>
      </c>
    </row>
    <row r="173" spans="1:8" ht="51">
      <c r="A173" s="24">
        <v>67</v>
      </c>
      <c r="B173" s="24" t="s">
        <v>760</v>
      </c>
      <c r="C173" s="24" t="s">
        <v>373</v>
      </c>
      <c r="D173" s="24" t="s">
        <v>376</v>
      </c>
      <c r="E173" s="268">
        <v>0.63500000000000001</v>
      </c>
      <c r="F173" s="24" t="s">
        <v>18885</v>
      </c>
      <c r="G173" s="24" t="s">
        <v>18886</v>
      </c>
      <c r="H173" s="24" t="s">
        <v>18694</v>
      </c>
    </row>
    <row r="174" spans="1:8">
      <c r="A174" s="327"/>
      <c r="B174" s="327" t="s">
        <v>377</v>
      </c>
      <c r="C174" s="327">
        <v>67</v>
      </c>
      <c r="D174" s="327"/>
      <c r="E174" s="458">
        <f>SUM(E107:E173)</f>
        <v>125.79700000000007</v>
      </c>
      <c r="F174" s="327"/>
      <c r="G174" s="327"/>
      <c r="H174" s="327"/>
    </row>
    <row r="175" spans="1:8" ht="38.25">
      <c r="A175" s="24">
        <v>1</v>
      </c>
      <c r="B175" s="24" t="s">
        <v>18887</v>
      </c>
      <c r="C175" s="24" t="s">
        <v>373</v>
      </c>
      <c r="D175" s="24" t="s">
        <v>378</v>
      </c>
      <c r="E175" s="268">
        <v>0.3</v>
      </c>
      <c r="F175" s="24" t="s">
        <v>18888</v>
      </c>
      <c r="G175" s="24" t="s">
        <v>18546</v>
      </c>
      <c r="H175" s="24" t="s">
        <v>18709</v>
      </c>
    </row>
    <row r="176" spans="1:8" ht="25.5">
      <c r="A176" s="24">
        <v>2</v>
      </c>
      <c r="B176" s="24" t="s">
        <v>18889</v>
      </c>
      <c r="C176" s="24" t="s">
        <v>373</v>
      </c>
      <c r="D176" s="24" t="s">
        <v>378</v>
      </c>
      <c r="E176" s="268">
        <v>0.5</v>
      </c>
      <c r="F176" s="24" t="s">
        <v>18890</v>
      </c>
      <c r="G176" s="24" t="s">
        <v>18891</v>
      </c>
      <c r="H176" s="24" t="s">
        <v>18709</v>
      </c>
    </row>
    <row r="177" spans="1:8" ht="25.5">
      <c r="A177" s="24">
        <v>3</v>
      </c>
      <c r="B177" s="24" t="s">
        <v>18892</v>
      </c>
      <c r="C177" s="24" t="s">
        <v>373</v>
      </c>
      <c r="D177" s="24" t="s">
        <v>378</v>
      </c>
      <c r="E177" s="268">
        <v>0.3</v>
      </c>
      <c r="F177" s="24" t="s">
        <v>18893</v>
      </c>
      <c r="G177" s="24" t="s">
        <v>18894</v>
      </c>
      <c r="H177" s="24" t="s">
        <v>18895</v>
      </c>
    </row>
    <row r="178" spans="1:8" ht="25.5">
      <c r="A178" s="24">
        <v>4</v>
      </c>
      <c r="B178" s="24" t="s">
        <v>18896</v>
      </c>
      <c r="C178" s="24" t="s">
        <v>373</v>
      </c>
      <c r="D178" s="24" t="s">
        <v>378</v>
      </c>
      <c r="E178" s="268">
        <v>0.3</v>
      </c>
      <c r="F178" s="24" t="s">
        <v>18897</v>
      </c>
      <c r="G178" s="24" t="s">
        <v>18898</v>
      </c>
      <c r="H178" s="24" t="s">
        <v>18899</v>
      </c>
    </row>
    <row r="179" spans="1:8" ht="25.5">
      <c r="A179" s="24">
        <v>5</v>
      </c>
      <c r="B179" s="24" t="s">
        <v>18900</v>
      </c>
      <c r="C179" s="24" t="s">
        <v>373</v>
      </c>
      <c r="D179" s="24" t="s">
        <v>378</v>
      </c>
      <c r="E179" s="268">
        <v>0.3</v>
      </c>
      <c r="F179" s="24" t="s">
        <v>18901</v>
      </c>
      <c r="G179" s="24" t="s">
        <v>18902</v>
      </c>
      <c r="H179" s="24" t="s">
        <v>18903</v>
      </c>
    </row>
    <row r="180" spans="1:8" ht="25.5">
      <c r="A180" s="24">
        <v>6</v>
      </c>
      <c r="B180" s="24" t="s">
        <v>18904</v>
      </c>
      <c r="C180" s="24" t="s">
        <v>373</v>
      </c>
      <c r="D180" s="24" t="s">
        <v>378</v>
      </c>
      <c r="E180" s="268">
        <v>0.3</v>
      </c>
      <c r="F180" s="24" t="s">
        <v>18905</v>
      </c>
      <c r="G180" s="24" t="s">
        <v>18906</v>
      </c>
      <c r="H180" s="24" t="s">
        <v>18709</v>
      </c>
    </row>
    <row r="181" spans="1:8" ht="25.5">
      <c r="A181" s="24">
        <v>7</v>
      </c>
      <c r="B181" s="24" t="s">
        <v>18907</v>
      </c>
      <c r="C181" s="24" t="s">
        <v>373</v>
      </c>
      <c r="D181" s="24" t="s">
        <v>378</v>
      </c>
      <c r="E181" s="268">
        <v>0.3</v>
      </c>
      <c r="F181" s="24" t="s">
        <v>18908</v>
      </c>
      <c r="G181" s="24" t="s">
        <v>18909</v>
      </c>
      <c r="H181" s="24" t="s">
        <v>18639</v>
      </c>
    </row>
    <row r="182" spans="1:8" ht="25.5">
      <c r="A182" s="24">
        <v>8</v>
      </c>
      <c r="B182" s="24" t="s">
        <v>18910</v>
      </c>
      <c r="C182" s="24" t="s">
        <v>373</v>
      </c>
      <c r="D182" s="24" t="s">
        <v>378</v>
      </c>
      <c r="E182" s="268">
        <v>0.3</v>
      </c>
      <c r="F182" s="24" t="s">
        <v>18911</v>
      </c>
      <c r="G182" s="24" t="s">
        <v>18909</v>
      </c>
      <c r="H182" s="24" t="s">
        <v>18912</v>
      </c>
    </row>
    <row r="183" spans="1:8" ht="51">
      <c r="A183" s="24">
        <v>9</v>
      </c>
      <c r="B183" s="24" t="s">
        <v>18913</v>
      </c>
      <c r="C183" s="24" t="s">
        <v>373</v>
      </c>
      <c r="D183" s="24" t="s">
        <v>378</v>
      </c>
      <c r="E183" s="268">
        <v>0.3</v>
      </c>
      <c r="F183" s="24" t="s">
        <v>18914</v>
      </c>
      <c r="G183" s="24" t="s">
        <v>18915</v>
      </c>
      <c r="H183" s="24" t="s">
        <v>18709</v>
      </c>
    </row>
    <row r="184" spans="1:8" ht="25.5">
      <c r="A184" s="24">
        <v>10</v>
      </c>
      <c r="B184" s="24" t="s">
        <v>18916</v>
      </c>
      <c r="C184" s="24" t="s">
        <v>373</v>
      </c>
      <c r="D184" s="24" t="s">
        <v>378</v>
      </c>
      <c r="E184" s="268">
        <v>0.3</v>
      </c>
      <c r="F184" s="24" t="s">
        <v>18917</v>
      </c>
      <c r="G184" s="24" t="s">
        <v>18906</v>
      </c>
      <c r="H184" s="24" t="s">
        <v>18709</v>
      </c>
    </row>
    <row r="185" spans="1:8" ht="25.5">
      <c r="A185" s="24">
        <v>11</v>
      </c>
      <c r="B185" s="24" t="s">
        <v>18918</v>
      </c>
      <c r="C185" s="24" t="s">
        <v>373</v>
      </c>
      <c r="D185" s="24" t="s">
        <v>378</v>
      </c>
      <c r="E185" s="268">
        <v>0.3</v>
      </c>
      <c r="F185" s="24" t="s">
        <v>18919</v>
      </c>
      <c r="G185" s="24" t="s">
        <v>18920</v>
      </c>
      <c r="H185" s="24" t="s">
        <v>18709</v>
      </c>
    </row>
    <row r="186" spans="1:8" ht="38.25">
      <c r="A186" s="24">
        <v>12</v>
      </c>
      <c r="B186" s="24" t="s">
        <v>18921</v>
      </c>
      <c r="C186" s="24" t="s">
        <v>373</v>
      </c>
      <c r="D186" s="24" t="s">
        <v>378</v>
      </c>
      <c r="E186" s="268">
        <v>0.3</v>
      </c>
      <c r="F186" s="24" t="s">
        <v>18922</v>
      </c>
      <c r="G186" s="24" t="s">
        <v>18923</v>
      </c>
      <c r="H186" s="24" t="s">
        <v>18709</v>
      </c>
    </row>
    <row r="187" spans="1:8" ht="51">
      <c r="A187" s="24">
        <v>13</v>
      </c>
      <c r="B187" s="24" t="s">
        <v>18924</v>
      </c>
      <c r="C187" s="24" t="s">
        <v>373</v>
      </c>
      <c r="D187" s="24" t="s">
        <v>378</v>
      </c>
      <c r="E187" s="268">
        <v>0.3</v>
      </c>
      <c r="F187" s="24" t="s">
        <v>18925</v>
      </c>
      <c r="G187" s="24" t="s">
        <v>18923</v>
      </c>
      <c r="H187" s="24" t="s">
        <v>18926</v>
      </c>
    </row>
    <row r="188" spans="1:8" ht="38.25">
      <c r="A188" s="24">
        <v>14</v>
      </c>
      <c r="B188" s="24" t="s">
        <v>18927</v>
      </c>
      <c r="C188" s="24" t="s">
        <v>373</v>
      </c>
      <c r="D188" s="24" t="s">
        <v>378</v>
      </c>
      <c r="E188" s="268">
        <v>0.3</v>
      </c>
      <c r="F188" s="24" t="s">
        <v>18925</v>
      </c>
      <c r="G188" s="24" t="s">
        <v>18923</v>
      </c>
      <c r="H188" s="24" t="s">
        <v>18709</v>
      </c>
    </row>
    <row r="189" spans="1:8" ht="38.25">
      <c r="A189" s="24">
        <v>15</v>
      </c>
      <c r="B189" s="24" t="s">
        <v>18928</v>
      </c>
      <c r="C189" s="24" t="s">
        <v>373</v>
      </c>
      <c r="D189" s="24" t="s">
        <v>378</v>
      </c>
      <c r="E189" s="268">
        <v>0.3</v>
      </c>
      <c r="F189" s="24" t="s">
        <v>18925</v>
      </c>
      <c r="G189" s="24" t="s">
        <v>18923</v>
      </c>
      <c r="H189" s="24" t="s">
        <v>18709</v>
      </c>
    </row>
    <row r="190" spans="1:8" ht="38.25">
      <c r="A190" s="24">
        <v>16</v>
      </c>
      <c r="B190" s="24" t="s">
        <v>18929</v>
      </c>
      <c r="C190" s="24" t="s">
        <v>373</v>
      </c>
      <c r="D190" s="24" t="s">
        <v>378</v>
      </c>
      <c r="E190" s="268">
        <v>0.3</v>
      </c>
      <c r="F190" s="24" t="s">
        <v>18925</v>
      </c>
      <c r="G190" s="24" t="s">
        <v>18923</v>
      </c>
      <c r="H190" s="24" t="s">
        <v>18930</v>
      </c>
    </row>
    <row r="191" spans="1:8" ht="38.25">
      <c r="A191" s="24">
        <v>17</v>
      </c>
      <c r="B191" s="24" t="s">
        <v>18931</v>
      </c>
      <c r="C191" s="24" t="s">
        <v>373</v>
      </c>
      <c r="D191" s="24" t="s">
        <v>378</v>
      </c>
      <c r="E191" s="268">
        <v>0.3</v>
      </c>
      <c r="F191" s="24" t="s">
        <v>18925</v>
      </c>
      <c r="G191" s="24" t="s">
        <v>18923</v>
      </c>
      <c r="H191" s="24" t="s">
        <v>18930</v>
      </c>
    </row>
    <row r="192" spans="1:8" ht="38.25">
      <c r="A192" s="24">
        <v>18</v>
      </c>
      <c r="B192" s="24" t="s">
        <v>18932</v>
      </c>
      <c r="C192" s="24" t="s">
        <v>373</v>
      </c>
      <c r="D192" s="24" t="s">
        <v>378</v>
      </c>
      <c r="E192" s="268">
        <v>0.3</v>
      </c>
      <c r="F192" s="24" t="s">
        <v>18925</v>
      </c>
      <c r="G192" s="24" t="s">
        <v>18923</v>
      </c>
      <c r="H192" s="24" t="s">
        <v>18930</v>
      </c>
    </row>
    <row r="193" spans="1:8" ht="38.25">
      <c r="A193" s="24">
        <v>19</v>
      </c>
      <c r="B193" s="24" t="s">
        <v>18933</v>
      </c>
      <c r="C193" s="24" t="s">
        <v>373</v>
      </c>
      <c r="D193" s="24" t="s">
        <v>378</v>
      </c>
      <c r="E193" s="268">
        <v>0.3</v>
      </c>
      <c r="F193" s="24" t="s">
        <v>18925</v>
      </c>
      <c r="G193" s="24" t="s">
        <v>18923</v>
      </c>
      <c r="H193" s="24" t="s">
        <v>18930</v>
      </c>
    </row>
    <row r="194" spans="1:8" ht="25.5">
      <c r="A194" s="24">
        <v>20</v>
      </c>
      <c r="B194" s="24" t="s">
        <v>18934</v>
      </c>
      <c r="C194" s="24" t="s">
        <v>373</v>
      </c>
      <c r="D194" s="24" t="s">
        <v>378</v>
      </c>
      <c r="E194" s="268">
        <v>0.3</v>
      </c>
      <c r="F194" s="24" t="s">
        <v>18925</v>
      </c>
      <c r="G194" s="24" t="s">
        <v>18935</v>
      </c>
      <c r="H194" s="24" t="s">
        <v>18709</v>
      </c>
    </row>
    <row r="195" spans="1:8" ht="25.5">
      <c r="A195" s="24">
        <v>21</v>
      </c>
      <c r="B195" s="24" t="s">
        <v>18936</v>
      </c>
      <c r="C195" s="24" t="s">
        <v>373</v>
      </c>
      <c r="D195" s="24" t="s">
        <v>378</v>
      </c>
      <c r="E195" s="268">
        <v>0.3</v>
      </c>
      <c r="F195" s="24" t="s">
        <v>18937</v>
      </c>
      <c r="G195" s="24" t="s">
        <v>18628</v>
      </c>
      <c r="H195" s="24" t="s">
        <v>18709</v>
      </c>
    </row>
    <row r="196" spans="1:8" ht="25.5">
      <c r="A196" s="24">
        <v>22</v>
      </c>
      <c r="B196" s="24" t="s">
        <v>18938</v>
      </c>
      <c r="C196" s="24" t="s">
        <v>373</v>
      </c>
      <c r="D196" s="24" t="s">
        <v>378</v>
      </c>
      <c r="E196" s="268">
        <v>0.5</v>
      </c>
      <c r="F196" s="24" t="s">
        <v>18939</v>
      </c>
      <c r="G196" s="24" t="s">
        <v>13837</v>
      </c>
      <c r="H196" s="24" t="s">
        <v>18709</v>
      </c>
    </row>
    <row r="197" spans="1:8" ht="25.5">
      <c r="A197" s="24">
        <v>23</v>
      </c>
      <c r="B197" s="24" t="s">
        <v>18940</v>
      </c>
      <c r="C197" s="24" t="s">
        <v>373</v>
      </c>
      <c r="D197" s="24" t="s">
        <v>378</v>
      </c>
      <c r="E197" s="268">
        <v>0.3</v>
      </c>
      <c r="F197" s="24" t="s">
        <v>18941</v>
      </c>
      <c r="G197" s="24" t="s">
        <v>18942</v>
      </c>
      <c r="H197" s="24" t="s">
        <v>18798</v>
      </c>
    </row>
    <row r="198" spans="1:8" ht="25.5">
      <c r="A198" s="24">
        <v>24</v>
      </c>
      <c r="B198" s="24" t="s">
        <v>18943</v>
      </c>
      <c r="C198" s="24" t="s">
        <v>373</v>
      </c>
      <c r="D198" s="24" t="s">
        <v>378</v>
      </c>
      <c r="E198" s="268">
        <v>0.3</v>
      </c>
      <c r="F198" s="24" t="s">
        <v>18941</v>
      </c>
      <c r="G198" s="24" t="s">
        <v>18942</v>
      </c>
      <c r="H198" s="24" t="s">
        <v>18798</v>
      </c>
    </row>
    <row r="199" spans="1:8" ht="25.5">
      <c r="A199" s="24">
        <v>25</v>
      </c>
      <c r="B199" s="24" t="s">
        <v>18944</v>
      </c>
      <c r="C199" s="24" t="s">
        <v>373</v>
      </c>
      <c r="D199" s="24" t="s">
        <v>378</v>
      </c>
      <c r="E199" s="268">
        <v>3.4</v>
      </c>
      <c r="F199" s="24" t="s">
        <v>18945</v>
      </c>
      <c r="G199" s="24" t="s">
        <v>18946</v>
      </c>
      <c r="H199" s="24" t="s">
        <v>18947</v>
      </c>
    </row>
    <row r="200" spans="1:8" ht="38.25">
      <c r="A200" s="24">
        <v>26</v>
      </c>
      <c r="B200" s="24" t="s">
        <v>18948</v>
      </c>
      <c r="C200" s="24" t="s">
        <v>373</v>
      </c>
      <c r="D200" s="24" t="s">
        <v>378</v>
      </c>
      <c r="E200" s="268">
        <v>0.5</v>
      </c>
      <c r="F200" s="24" t="s">
        <v>18949</v>
      </c>
      <c r="G200" s="24" t="s">
        <v>18546</v>
      </c>
      <c r="H200" s="24" t="s">
        <v>18604</v>
      </c>
    </row>
    <row r="201" spans="1:8" ht="25.5">
      <c r="A201" s="24">
        <v>27</v>
      </c>
      <c r="B201" s="24" t="s">
        <v>18950</v>
      </c>
      <c r="C201" s="24" t="s">
        <v>373</v>
      </c>
      <c r="D201" s="24" t="s">
        <v>378</v>
      </c>
      <c r="E201" s="268">
        <v>0.3</v>
      </c>
      <c r="F201" s="24" t="s">
        <v>18951</v>
      </c>
      <c r="G201" s="24" t="s">
        <v>18952</v>
      </c>
      <c r="H201" s="24" t="s">
        <v>18712</v>
      </c>
    </row>
    <row r="202" spans="1:8" ht="25.5">
      <c r="A202" s="24">
        <v>28</v>
      </c>
      <c r="B202" s="24" t="s">
        <v>18953</v>
      </c>
      <c r="C202" s="24" t="s">
        <v>373</v>
      </c>
      <c r="D202" s="24" t="s">
        <v>378</v>
      </c>
      <c r="E202" s="268">
        <v>0.3</v>
      </c>
      <c r="F202" s="24" t="s">
        <v>18951</v>
      </c>
      <c r="G202" s="24" t="s">
        <v>18952</v>
      </c>
      <c r="H202" s="24" t="s">
        <v>18709</v>
      </c>
    </row>
    <row r="203" spans="1:8" ht="25.5">
      <c r="A203" s="24">
        <v>29</v>
      </c>
      <c r="B203" s="24" t="s">
        <v>18954</v>
      </c>
      <c r="C203" s="24" t="s">
        <v>373</v>
      </c>
      <c r="D203" s="24" t="s">
        <v>378</v>
      </c>
      <c r="E203" s="268">
        <v>0.3</v>
      </c>
      <c r="F203" s="24" t="s">
        <v>18951</v>
      </c>
      <c r="G203" s="24" t="s">
        <v>18952</v>
      </c>
      <c r="H203" s="24" t="s">
        <v>18709</v>
      </c>
    </row>
    <row r="204" spans="1:8" ht="25.5">
      <c r="A204" s="24">
        <v>30</v>
      </c>
      <c r="B204" s="24" t="s">
        <v>18955</v>
      </c>
      <c r="C204" s="24" t="s">
        <v>373</v>
      </c>
      <c r="D204" s="24" t="s">
        <v>378</v>
      </c>
      <c r="E204" s="268">
        <v>0.3</v>
      </c>
      <c r="F204" s="24" t="s">
        <v>18956</v>
      </c>
      <c r="G204" s="24" t="s">
        <v>18957</v>
      </c>
      <c r="H204" s="24" t="s">
        <v>18712</v>
      </c>
    </row>
    <row r="205" spans="1:8" ht="25.5">
      <c r="A205" s="24">
        <v>31</v>
      </c>
      <c r="B205" s="24" t="s">
        <v>18958</v>
      </c>
      <c r="C205" s="24" t="s">
        <v>373</v>
      </c>
      <c r="D205" s="24" t="s">
        <v>378</v>
      </c>
      <c r="E205" s="268">
        <v>0.3</v>
      </c>
      <c r="F205" s="24" t="s">
        <v>18959</v>
      </c>
      <c r="G205" s="24" t="s">
        <v>18960</v>
      </c>
      <c r="H205" s="24" t="s">
        <v>18961</v>
      </c>
    </row>
    <row r="206" spans="1:8" ht="25.5">
      <c r="A206" s="24">
        <v>32</v>
      </c>
      <c r="B206" s="24" t="s">
        <v>18962</v>
      </c>
      <c r="C206" s="24" t="s">
        <v>373</v>
      </c>
      <c r="D206" s="24" t="s">
        <v>378</v>
      </c>
      <c r="E206" s="268">
        <v>0.5</v>
      </c>
      <c r="F206" s="24" t="s">
        <v>18963</v>
      </c>
      <c r="G206" s="24" t="s">
        <v>18964</v>
      </c>
      <c r="H206" s="24" t="s">
        <v>18709</v>
      </c>
    </row>
    <row r="207" spans="1:8" ht="25.5">
      <c r="A207" s="24">
        <v>33</v>
      </c>
      <c r="B207" s="24" t="s">
        <v>18965</v>
      </c>
      <c r="C207" s="24" t="s">
        <v>373</v>
      </c>
      <c r="D207" s="24" t="s">
        <v>378</v>
      </c>
      <c r="E207" s="268">
        <v>0.5</v>
      </c>
      <c r="F207" s="24" t="s">
        <v>18966</v>
      </c>
      <c r="G207" s="24" t="s">
        <v>18964</v>
      </c>
      <c r="H207" s="24" t="s">
        <v>18712</v>
      </c>
    </row>
    <row r="208" spans="1:8" ht="25.5">
      <c r="A208" s="24">
        <v>34</v>
      </c>
      <c r="B208" s="24" t="s">
        <v>18967</v>
      </c>
      <c r="C208" s="24" t="s">
        <v>373</v>
      </c>
      <c r="D208" s="24" t="s">
        <v>378</v>
      </c>
      <c r="E208" s="268">
        <v>0.5</v>
      </c>
      <c r="F208" s="24" t="s">
        <v>18963</v>
      </c>
      <c r="G208" s="24" t="s">
        <v>18968</v>
      </c>
      <c r="H208" s="24" t="s">
        <v>18709</v>
      </c>
    </row>
    <row r="209" spans="1:8" ht="25.5">
      <c r="A209" s="24">
        <v>35</v>
      </c>
      <c r="B209" s="24" t="s">
        <v>18969</v>
      </c>
      <c r="C209" s="24" t="s">
        <v>373</v>
      </c>
      <c r="D209" s="24" t="s">
        <v>378</v>
      </c>
      <c r="E209" s="268">
        <v>0.5</v>
      </c>
      <c r="F209" s="24" t="s">
        <v>18970</v>
      </c>
      <c r="G209" s="24" t="s">
        <v>18971</v>
      </c>
      <c r="H209" s="24" t="s">
        <v>18709</v>
      </c>
    </row>
    <row r="210" spans="1:8" ht="25.5">
      <c r="A210" s="24">
        <v>36</v>
      </c>
      <c r="B210" s="24" t="s">
        <v>18972</v>
      </c>
      <c r="C210" s="24" t="s">
        <v>373</v>
      </c>
      <c r="D210" s="24" t="s">
        <v>378</v>
      </c>
      <c r="E210" s="268">
        <v>0.3</v>
      </c>
      <c r="F210" s="24" t="s">
        <v>18973</v>
      </c>
      <c r="G210" s="24" t="s">
        <v>18974</v>
      </c>
      <c r="H210" s="24" t="s">
        <v>18709</v>
      </c>
    </row>
    <row r="211" spans="1:8" ht="25.5">
      <c r="A211" s="24">
        <v>37</v>
      </c>
      <c r="B211" s="24" t="s">
        <v>18975</v>
      </c>
      <c r="C211" s="24" t="s">
        <v>373</v>
      </c>
      <c r="D211" s="24" t="s">
        <v>378</v>
      </c>
      <c r="E211" s="268">
        <v>0.3</v>
      </c>
      <c r="F211" s="24" t="s">
        <v>18976</v>
      </c>
      <c r="G211" s="24" t="s">
        <v>18974</v>
      </c>
      <c r="H211" s="24" t="s">
        <v>18709</v>
      </c>
    </row>
    <row r="212" spans="1:8" ht="25.5">
      <c r="A212" s="24">
        <v>38</v>
      </c>
      <c r="B212" s="24" t="s">
        <v>18977</v>
      </c>
      <c r="C212" s="24" t="s">
        <v>373</v>
      </c>
      <c r="D212" s="24" t="s">
        <v>378</v>
      </c>
      <c r="E212" s="268">
        <v>0.3</v>
      </c>
      <c r="F212" s="24" t="s">
        <v>18978</v>
      </c>
      <c r="G212" s="24" t="s">
        <v>18773</v>
      </c>
      <c r="H212" s="24" t="s">
        <v>18709</v>
      </c>
    </row>
    <row r="213" spans="1:8" ht="25.5">
      <c r="A213" s="24">
        <v>39</v>
      </c>
      <c r="B213" s="24" t="s">
        <v>18979</v>
      </c>
      <c r="C213" s="24" t="s">
        <v>373</v>
      </c>
      <c r="D213" s="24" t="s">
        <v>378</v>
      </c>
      <c r="E213" s="268">
        <v>0.3</v>
      </c>
      <c r="F213" s="24" t="s">
        <v>18980</v>
      </c>
      <c r="G213" s="24" t="s">
        <v>18981</v>
      </c>
      <c r="H213" s="24" t="s">
        <v>18639</v>
      </c>
    </row>
    <row r="214" spans="1:8" ht="25.5">
      <c r="A214" s="24">
        <v>40</v>
      </c>
      <c r="B214" s="24" t="s">
        <v>18982</v>
      </c>
      <c r="C214" s="24" t="s">
        <v>373</v>
      </c>
      <c r="D214" s="24" t="s">
        <v>378</v>
      </c>
      <c r="E214" s="268">
        <v>0.3</v>
      </c>
      <c r="F214" s="24" t="s">
        <v>18980</v>
      </c>
      <c r="G214" s="24" t="s">
        <v>18981</v>
      </c>
      <c r="H214" s="24" t="s">
        <v>18639</v>
      </c>
    </row>
    <row r="215" spans="1:8" ht="25.5">
      <c r="A215" s="24">
        <v>41</v>
      </c>
      <c r="B215" s="24" t="s">
        <v>18983</v>
      </c>
      <c r="C215" s="24" t="s">
        <v>373</v>
      </c>
      <c r="D215" s="24" t="s">
        <v>378</v>
      </c>
      <c r="E215" s="268">
        <v>0.5</v>
      </c>
      <c r="F215" s="24" t="s">
        <v>18984</v>
      </c>
      <c r="G215" s="24" t="s">
        <v>18985</v>
      </c>
      <c r="H215" s="24" t="s">
        <v>18712</v>
      </c>
    </row>
    <row r="216" spans="1:8" ht="25.5">
      <c r="A216" s="24">
        <v>42</v>
      </c>
      <c r="B216" s="24" t="s">
        <v>18986</v>
      </c>
      <c r="C216" s="24" t="s">
        <v>373</v>
      </c>
      <c r="D216" s="24" t="s">
        <v>378</v>
      </c>
      <c r="E216" s="268">
        <v>0.3</v>
      </c>
      <c r="F216" s="24" t="s">
        <v>18987</v>
      </c>
      <c r="G216" s="24" t="s">
        <v>18797</v>
      </c>
      <c r="H216" s="24" t="s">
        <v>18709</v>
      </c>
    </row>
    <row r="217" spans="1:8" ht="25.5">
      <c r="A217" s="24">
        <v>43</v>
      </c>
      <c r="B217" s="24" t="s">
        <v>18988</v>
      </c>
      <c r="C217" s="24" t="s">
        <v>373</v>
      </c>
      <c r="D217" s="24" t="s">
        <v>378</v>
      </c>
      <c r="E217" s="268">
        <v>0.5</v>
      </c>
      <c r="F217" s="24" t="s">
        <v>18989</v>
      </c>
      <c r="G217" s="24" t="s">
        <v>6345</v>
      </c>
      <c r="H217" s="24" t="s">
        <v>18798</v>
      </c>
    </row>
    <row r="218" spans="1:8" ht="25.5">
      <c r="A218" s="24">
        <v>44</v>
      </c>
      <c r="B218" s="24" t="s">
        <v>18990</v>
      </c>
      <c r="C218" s="24" t="s">
        <v>373</v>
      </c>
      <c r="D218" s="24" t="s">
        <v>378</v>
      </c>
      <c r="E218" s="268">
        <v>0.5</v>
      </c>
      <c r="F218" s="24" t="s">
        <v>18989</v>
      </c>
      <c r="G218" s="24" t="s">
        <v>6345</v>
      </c>
      <c r="H218" s="24" t="s">
        <v>18798</v>
      </c>
    </row>
    <row r="219" spans="1:8" ht="25.5">
      <c r="A219" s="24">
        <v>45</v>
      </c>
      <c r="B219" s="24" t="s">
        <v>18991</v>
      </c>
      <c r="C219" s="24" t="s">
        <v>373</v>
      </c>
      <c r="D219" s="24" t="s">
        <v>378</v>
      </c>
      <c r="E219" s="268">
        <v>0.5</v>
      </c>
      <c r="F219" s="24" t="s">
        <v>18992</v>
      </c>
      <c r="G219" s="24" t="s">
        <v>6345</v>
      </c>
      <c r="H219" s="24" t="s">
        <v>18798</v>
      </c>
    </row>
    <row r="220" spans="1:8" ht="38.25">
      <c r="A220" s="24">
        <v>46</v>
      </c>
      <c r="B220" s="24" t="s">
        <v>18993</v>
      </c>
      <c r="C220" s="24" t="s">
        <v>373</v>
      </c>
      <c r="D220" s="24" t="s">
        <v>378</v>
      </c>
      <c r="E220" s="268">
        <v>2.5</v>
      </c>
      <c r="F220" s="24" t="s">
        <v>18994</v>
      </c>
      <c r="G220" s="24" t="s">
        <v>18667</v>
      </c>
      <c r="H220" s="24" t="s">
        <v>18995</v>
      </c>
    </row>
    <row r="221" spans="1:8" ht="25.5">
      <c r="A221" s="24">
        <v>47</v>
      </c>
      <c r="B221" s="24" t="s">
        <v>18996</v>
      </c>
      <c r="C221" s="24" t="s">
        <v>373</v>
      </c>
      <c r="D221" s="24" t="s">
        <v>378</v>
      </c>
      <c r="E221" s="268">
        <v>0.3</v>
      </c>
      <c r="F221" s="24" t="s">
        <v>18997</v>
      </c>
      <c r="G221" s="24" t="s">
        <v>10221</v>
      </c>
      <c r="H221" s="24" t="s">
        <v>18709</v>
      </c>
    </row>
    <row r="222" spans="1:8" ht="38.25">
      <c r="A222" s="24">
        <v>48</v>
      </c>
      <c r="B222" s="24" t="s">
        <v>18998</v>
      </c>
      <c r="C222" s="24" t="s">
        <v>373</v>
      </c>
      <c r="D222" s="24" t="s">
        <v>378</v>
      </c>
      <c r="E222" s="268">
        <v>0.3</v>
      </c>
      <c r="F222" s="24" t="s">
        <v>18999</v>
      </c>
      <c r="G222" s="24" t="s">
        <v>19000</v>
      </c>
      <c r="H222" s="24" t="s">
        <v>18930</v>
      </c>
    </row>
    <row r="223" spans="1:8" ht="25.5">
      <c r="A223" s="24">
        <v>49</v>
      </c>
      <c r="B223" s="24" t="s">
        <v>19001</v>
      </c>
      <c r="C223" s="24" t="s">
        <v>373</v>
      </c>
      <c r="D223" s="24" t="s">
        <v>378</v>
      </c>
      <c r="E223" s="268">
        <v>31.2</v>
      </c>
      <c r="F223" s="24" t="s">
        <v>19002</v>
      </c>
      <c r="G223" s="24" t="s">
        <v>19003</v>
      </c>
      <c r="H223" s="24" t="s">
        <v>19004</v>
      </c>
    </row>
    <row r="224" spans="1:8" ht="38.25">
      <c r="A224" s="24">
        <v>50</v>
      </c>
      <c r="B224" s="24" t="s">
        <v>19005</v>
      </c>
      <c r="C224" s="24" t="s">
        <v>373</v>
      </c>
      <c r="D224" s="24" t="s">
        <v>378</v>
      </c>
      <c r="E224" s="268">
        <v>0.25</v>
      </c>
      <c r="F224" s="24" t="s">
        <v>19006</v>
      </c>
      <c r="G224" s="24" t="s">
        <v>19007</v>
      </c>
      <c r="H224" s="24" t="s">
        <v>19008</v>
      </c>
    </row>
    <row r="225" spans="1:8" ht="25.5">
      <c r="A225" s="24">
        <v>51</v>
      </c>
      <c r="B225" s="24" t="s">
        <v>19009</v>
      </c>
      <c r="C225" s="24" t="s">
        <v>373</v>
      </c>
      <c r="D225" s="24" t="s">
        <v>378</v>
      </c>
      <c r="E225" s="268">
        <v>0.6</v>
      </c>
      <c r="F225" s="24" t="s">
        <v>19010</v>
      </c>
      <c r="G225" s="24" t="s">
        <v>19011</v>
      </c>
      <c r="H225" s="24" t="s">
        <v>19012</v>
      </c>
    </row>
    <row r="226" spans="1:8" ht="38.25">
      <c r="A226" s="24">
        <v>52</v>
      </c>
      <c r="B226" s="24" t="s">
        <v>19013</v>
      </c>
      <c r="C226" s="24" t="s">
        <v>373</v>
      </c>
      <c r="D226" s="24" t="s">
        <v>378</v>
      </c>
      <c r="E226" s="268">
        <v>0.3</v>
      </c>
      <c r="F226" s="24" t="s">
        <v>19014</v>
      </c>
      <c r="G226" s="24" t="s">
        <v>19015</v>
      </c>
      <c r="H226" s="24" t="s">
        <v>19016</v>
      </c>
    </row>
    <row r="227" spans="1:8">
      <c r="A227" s="327"/>
      <c r="B227" s="327" t="s">
        <v>379</v>
      </c>
      <c r="C227" s="327">
        <v>52</v>
      </c>
      <c r="D227" s="327"/>
      <c r="E227" s="458">
        <f>SUM(E175:E226)</f>
        <v>54.250000000000007</v>
      </c>
      <c r="F227" s="327"/>
      <c r="G227" s="327"/>
      <c r="H227" s="327"/>
    </row>
    <row r="228" spans="1:8" ht="25.5">
      <c r="A228" s="24">
        <v>1</v>
      </c>
      <c r="B228" s="24" t="s">
        <v>19017</v>
      </c>
      <c r="C228" s="24" t="s">
        <v>373</v>
      </c>
      <c r="D228" s="24" t="s">
        <v>380</v>
      </c>
      <c r="E228" s="268">
        <v>12</v>
      </c>
      <c r="F228" s="24" t="s">
        <v>19018</v>
      </c>
      <c r="G228" s="24" t="s">
        <v>19019</v>
      </c>
      <c r="H228" s="24" t="s">
        <v>18709</v>
      </c>
    </row>
    <row r="229" spans="1:8" ht="25.5">
      <c r="A229" s="24">
        <v>2</v>
      </c>
      <c r="B229" s="24" t="s">
        <v>19020</v>
      </c>
      <c r="C229" s="24" t="s">
        <v>373</v>
      </c>
      <c r="D229" s="24" t="s">
        <v>380</v>
      </c>
      <c r="E229" s="268">
        <v>11.1</v>
      </c>
      <c r="F229" s="24" t="s">
        <v>19021</v>
      </c>
      <c r="G229" s="24" t="s">
        <v>19022</v>
      </c>
      <c r="H229" s="24" t="s">
        <v>18547</v>
      </c>
    </row>
    <row r="230" spans="1:8" ht="25.5">
      <c r="A230" s="24">
        <v>3</v>
      </c>
      <c r="B230" s="24" t="s">
        <v>19023</v>
      </c>
      <c r="C230" s="24" t="s">
        <v>373</v>
      </c>
      <c r="D230" s="24" t="s">
        <v>380</v>
      </c>
      <c r="E230" s="268">
        <v>12</v>
      </c>
      <c r="F230" s="24" t="s">
        <v>19024</v>
      </c>
      <c r="G230" s="24" t="s">
        <v>19022</v>
      </c>
      <c r="H230" s="24" t="s">
        <v>18547</v>
      </c>
    </row>
    <row r="231" spans="1:8" ht="38.25">
      <c r="A231" s="24">
        <v>4</v>
      </c>
      <c r="B231" s="24" t="s">
        <v>19025</v>
      </c>
      <c r="C231" s="24" t="s">
        <v>373</v>
      </c>
      <c r="D231" s="24" t="s">
        <v>380</v>
      </c>
      <c r="E231" s="268">
        <v>31</v>
      </c>
      <c r="F231" s="24" t="s">
        <v>19026</v>
      </c>
      <c r="G231" s="24" t="s">
        <v>19022</v>
      </c>
      <c r="H231" s="24" t="s">
        <v>18547</v>
      </c>
    </row>
    <row r="232" spans="1:8" ht="25.5">
      <c r="A232" s="24">
        <v>5</v>
      </c>
      <c r="B232" s="24" t="s">
        <v>19027</v>
      </c>
      <c r="C232" s="24" t="s">
        <v>373</v>
      </c>
      <c r="D232" s="24" t="s">
        <v>380</v>
      </c>
      <c r="E232" s="268">
        <v>2</v>
      </c>
      <c r="F232" s="24" t="s">
        <v>19028</v>
      </c>
      <c r="G232" s="24" t="s">
        <v>18607</v>
      </c>
      <c r="H232" s="24" t="s">
        <v>18709</v>
      </c>
    </row>
    <row r="233" spans="1:8" ht="25.5">
      <c r="A233" s="24">
        <v>6</v>
      </c>
      <c r="B233" s="24" t="s">
        <v>19029</v>
      </c>
      <c r="C233" s="24" t="s">
        <v>373</v>
      </c>
      <c r="D233" s="24" t="s">
        <v>380</v>
      </c>
      <c r="E233" s="268">
        <v>1</v>
      </c>
      <c r="F233" s="24" t="s">
        <v>19030</v>
      </c>
      <c r="G233" s="24" t="s">
        <v>16612</v>
      </c>
      <c r="H233" s="24" t="s">
        <v>18639</v>
      </c>
    </row>
    <row r="234" spans="1:8" ht="25.5">
      <c r="A234" s="24">
        <v>7</v>
      </c>
      <c r="B234" s="24" t="s">
        <v>19031</v>
      </c>
      <c r="C234" s="24" t="s">
        <v>373</v>
      </c>
      <c r="D234" s="24" t="s">
        <v>380</v>
      </c>
      <c r="E234" s="268">
        <v>0.05</v>
      </c>
      <c r="F234" s="24" t="s">
        <v>19028</v>
      </c>
      <c r="G234" s="24" t="s">
        <v>18607</v>
      </c>
      <c r="H234" s="24" t="s">
        <v>18608</v>
      </c>
    </row>
    <row r="235" spans="1:8" ht="25.5">
      <c r="A235" s="24">
        <v>8</v>
      </c>
      <c r="B235" s="24" t="s">
        <v>19032</v>
      </c>
      <c r="C235" s="24" t="s">
        <v>373</v>
      </c>
      <c r="D235" s="24" t="s">
        <v>380</v>
      </c>
      <c r="E235" s="268">
        <v>0.1</v>
      </c>
      <c r="F235" s="24" t="s">
        <v>19033</v>
      </c>
      <c r="G235" s="24" t="s">
        <v>19034</v>
      </c>
      <c r="H235" s="24" t="s">
        <v>19035</v>
      </c>
    </row>
    <row r="236" spans="1:8" ht="25.5">
      <c r="A236" s="24">
        <v>9</v>
      </c>
      <c r="B236" s="24" t="s">
        <v>19036</v>
      </c>
      <c r="C236" s="24" t="s">
        <v>373</v>
      </c>
      <c r="D236" s="24" t="s">
        <v>380</v>
      </c>
      <c r="E236" s="268">
        <v>3.2</v>
      </c>
      <c r="F236" s="24" t="s">
        <v>19037</v>
      </c>
      <c r="G236" s="24" t="s">
        <v>19038</v>
      </c>
      <c r="H236" s="24" t="s">
        <v>19035</v>
      </c>
    </row>
    <row r="237" spans="1:8" ht="25.5">
      <c r="A237" s="24">
        <v>10</v>
      </c>
      <c r="B237" s="24" t="s">
        <v>19039</v>
      </c>
      <c r="C237" s="24" t="s">
        <v>373</v>
      </c>
      <c r="D237" s="24" t="s">
        <v>380</v>
      </c>
      <c r="E237" s="268">
        <v>0.1</v>
      </c>
      <c r="F237" s="24" t="s">
        <v>19040</v>
      </c>
      <c r="G237" s="24" t="s">
        <v>19041</v>
      </c>
      <c r="H237" s="24" t="s">
        <v>19042</v>
      </c>
    </row>
    <row r="238" spans="1:8" ht="25.5">
      <c r="A238" s="24">
        <v>11</v>
      </c>
      <c r="B238" s="24" t="s">
        <v>19043</v>
      </c>
      <c r="C238" s="24" t="s">
        <v>373</v>
      </c>
      <c r="D238" s="24" t="s">
        <v>380</v>
      </c>
      <c r="E238" s="268">
        <v>0.2</v>
      </c>
      <c r="F238" s="24" t="s">
        <v>19044</v>
      </c>
      <c r="G238" s="24" t="s">
        <v>19045</v>
      </c>
      <c r="H238" s="24" t="s">
        <v>19035</v>
      </c>
    </row>
    <row r="239" spans="1:8" ht="38.25">
      <c r="A239" s="24">
        <v>12</v>
      </c>
      <c r="B239" s="24" t="s">
        <v>19046</v>
      </c>
      <c r="C239" s="24" t="s">
        <v>373</v>
      </c>
      <c r="D239" s="24" t="s">
        <v>380</v>
      </c>
      <c r="E239" s="268">
        <v>12</v>
      </c>
      <c r="F239" s="24" t="s">
        <v>19047</v>
      </c>
      <c r="G239" s="24" t="s">
        <v>19048</v>
      </c>
      <c r="H239" s="24" t="s">
        <v>19049</v>
      </c>
    </row>
    <row r="240" spans="1:8" ht="38.25">
      <c r="A240" s="24">
        <v>13</v>
      </c>
      <c r="B240" s="24" t="s">
        <v>19050</v>
      </c>
      <c r="C240" s="24" t="s">
        <v>373</v>
      </c>
      <c r="D240" s="24" t="s">
        <v>380</v>
      </c>
      <c r="E240" s="268">
        <v>24</v>
      </c>
      <c r="F240" s="24" t="s">
        <v>19051</v>
      </c>
      <c r="G240" s="24" t="s">
        <v>19052</v>
      </c>
      <c r="H240" s="24" t="s">
        <v>19049</v>
      </c>
    </row>
    <row r="241" spans="1:8" ht="25.5">
      <c r="A241" s="24">
        <v>14</v>
      </c>
      <c r="B241" s="24" t="s">
        <v>19053</v>
      </c>
      <c r="C241" s="24" t="s">
        <v>373</v>
      </c>
      <c r="D241" s="24" t="s">
        <v>380</v>
      </c>
      <c r="E241" s="268">
        <v>2.5</v>
      </c>
      <c r="F241" s="24" t="s">
        <v>19054</v>
      </c>
      <c r="G241" s="24" t="s">
        <v>18525</v>
      </c>
      <c r="H241" s="24" t="s">
        <v>19035</v>
      </c>
    </row>
    <row r="242" spans="1:8" ht="25.5">
      <c r="A242" s="24">
        <v>15</v>
      </c>
      <c r="B242" s="24" t="s">
        <v>19055</v>
      </c>
      <c r="C242" s="24" t="s">
        <v>373</v>
      </c>
      <c r="D242" s="24" t="s">
        <v>380</v>
      </c>
      <c r="E242" s="268">
        <v>3.2</v>
      </c>
      <c r="F242" s="24" t="s">
        <v>19056</v>
      </c>
      <c r="G242" s="24" t="s">
        <v>19057</v>
      </c>
      <c r="H242" s="24" t="s">
        <v>19035</v>
      </c>
    </row>
    <row r="243" spans="1:8" ht="25.5">
      <c r="A243" s="24">
        <v>16</v>
      </c>
      <c r="B243" s="24" t="s">
        <v>19058</v>
      </c>
      <c r="C243" s="24" t="s">
        <v>373</v>
      </c>
      <c r="D243" s="24" t="s">
        <v>380</v>
      </c>
      <c r="E243" s="268">
        <v>0.75</v>
      </c>
      <c r="F243" s="24" t="s">
        <v>19059</v>
      </c>
      <c r="G243" s="24" t="s">
        <v>19060</v>
      </c>
      <c r="H243" s="24" t="s">
        <v>19035</v>
      </c>
    </row>
    <row r="244" spans="1:8" ht="25.5">
      <c r="A244" s="24">
        <v>17</v>
      </c>
      <c r="B244" s="24" t="s">
        <v>19061</v>
      </c>
      <c r="C244" s="24" t="s">
        <v>373</v>
      </c>
      <c r="D244" s="24" t="s">
        <v>380</v>
      </c>
      <c r="E244" s="268">
        <v>4.2</v>
      </c>
      <c r="F244" s="24" t="s">
        <v>19062</v>
      </c>
      <c r="G244" s="24" t="s">
        <v>19063</v>
      </c>
      <c r="H244" s="24" t="s">
        <v>19064</v>
      </c>
    </row>
    <row r="245" spans="1:8" ht="25.5">
      <c r="A245" s="24">
        <v>18</v>
      </c>
      <c r="B245" s="24" t="s">
        <v>19065</v>
      </c>
      <c r="C245" s="24" t="s">
        <v>373</v>
      </c>
      <c r="D245" s="24" t="s">
        <v>380</v>
      </c>
      <c r="E245" s="268">
        <v>0.3</v>
      </c>
      <c r="F245" s="24" t="s">
        <v>19066</v>
      </c>
      <c r="G245" s="24" t="s">
        <v>19067</v>
      </c>
      <c r="H245" s="24" t="s">
        <v>19064</v>
      </c>
    </row>
    <row r="246" spans="1:8" ht="38.25">
      <c r="A246" s="24">
        <v>19</v>
      </c>
      <c r="B246" s="24" t="s">
        <v>19068</v>
      </c>
      <c r="C246" s="24" t="s">
        <v>373</v>
      </c>
      <c r="D246" s="24" t="s">
        <v>380</v>
      </c>
      <c r="E246" s="268">
        <v>0.5</v>
      </c>
      <c r="F246" s="24" t="s">
        <v>19069</v>
      </c>
      <c r="G246" s="24" t="s">
        <v>18480</v>
      </c>
      <c r="H246" s="24" t="s">
        <v>19070</v>
      </c>
    </row>
    <row r="247" spans="1:8" ht="25.5">
      <c r="A247" s="24">
        <v>20</v>
      </c>
      <c r="B247" s="24" t="s">
        <v>19071</v>
      </c>
      <c r="C247" s="24" t="s">
        <v>373</v>
      </c>
      <c r="D247" s="24" t="s">
        <v>380</v>
      </c>
      <c r="E247" s="268">
        <v>1</v>
      </c>
      <c r="F247" s="24" t="s">
        <v>19072</v>
      </c>
      <c r="G247" s="24" t="s">
        <v>19073</v>
      </c>
      <c r="H247" s="24" t="s">
        <v>18709</v>
      </c>
    </row>
    <row r="248" spans="1:8" ht="25.5">
      <c r="A248" s="24">
        <v>21</v>
      </c>
      <c r="B248" s="24" t="s">
        <v>19074</v>
      </c>
      <c r="C248" s="24" t="s">
        <v>373</v>
      </c>
      <c r="D248" s="24" t="s">
        <v>380</v>
      </c>
      <c r="E248" s="268">
        <v>2</v>
      </c>
      <c r="F248" s="24" t="s">
        <v>19075</v>
      </c>
      <c r="G248" s="24" t="s">
        <v>19076</v>
      </c>
      <c r="H248" s="24" t="s">
        <v>18899</v>
      </c>
    </row>
    <row r="249" spans="1:8" ht="25.5">
      <c r="A249" s="24">
        <v>22</v>
      </c>
      <c r="B249" s="24" t="s">
        <v>19077</v>
      </c>
      <c r="C249" s="24" t="s">
        <v>373</v>
      </c>
      <c r="D249" s="24" t="s">
        <v>380</v>
      </c>
      <c r="E249" s="268">
        <v>1</v>
      </c>
      <c r="F249" s="24" t="s">
        <v>19078</v>
      </c>
      <c r="G249" s="24" t="s">
        <v>19079</v>
      </c>
      <c r="H249" s="24" t="s">
        <v>18709</v>
      </c>
    </row>
    <row r="250" spans="1:8" ht="25.5">
      <c r="A250" s="24">
        <v>23</v>
      </c>
      <c r="B250" s="24" t="s">
        <v>19080</v>
      </c>
      <c r="C250" s="24" t="s">
        <v>373</v>
      </c>
      <c r="D250" s="24" t="s">
        <v>380</v>
      </c>
      <c r="E250" s="268">
        <v>1.5</v>
      </c>
      <c r="F250" s="24" t="s">
        <v>19081</v>
      </c>
      <c r="G250" s="24" t="s">
        <v>19082</v>
      </c>
      <c r="H250" s="24" t="s">
        <v>18709</v>
      </c>
    </row>
    <row r="251" spans="1:8" ht="25.5">
      <c r="A251" s="24">
        <v>24</v>
      </c>
      <c r="B251" s="24" t="s">
        <v>19083</v>
      </c>
      <c r="C251" s="24" t="s">
        <v>373</v>
      </c>
      <c r="D251" s="24" t="s">
        <v>380</v>
      </c>
      <c r="E251" s="268">
        <v>0.1</v>
      </c>
      <c r="F251" s="24" t="s">
        <v>19084</v>
      </c>
      <c r="G251" s="24" t="s">
        <v>19085</v>
      </c>
      <c r="H251" s="24" t="s">
        <v>18709</v>
      </c>
    </row>
    <row r="252" spans="1:8" ht="25.5">
      <c r="A252" s="24">
        <v>25</v>
      </c>
      <c r="B252" s="24" t="s">
        <v>19086</v>
      </c>
      <c r="C252" s="24" t="s">
        <v>373</v>
      </c>
      <c r="D252" s="24" t="s">
        <v>380</v>
      </c>
      <c r="E252" s="268">
        <v>0.01</v>
      </c>
      <c r="F252" s="24" t="s">
        <v>19087</v>
      </c>
      <c r="G252" s="24" t="s">
        <v>19076</v>
      </c>
      <c r="H252" s="24" t="s">
        <v>18709</v>
      </c>
    </row>
    <row r="253" spans="1:8" ht="25.5">
      <c r="A253" s="24">
        <v>26</v>
      </c>
      <c r="B253" s="24" t="s">
        <v>19088</v>
      </c>
      <c r="C253" s="24" t="s">
        <v>373</v>
      </c>
      <c r="D253" s="24" t="s">
        <v>380</v>
      </c>
      <c r="E253" s="268">
        <v>0.2</v>
      </c>
      <c r="F253" s="24" t="s">
        <v>19089</v>
      </c>
      <c r="G253" s="24" t="s">
        <v>19090</v>
      </c>
      <c r="H253" s="24" t="s">
        <v>18709</v>
      </c>
    </row>
    <row r="254" spans="1:8" ht="38.25">
      <c r="A254" s="24">
        <v>27</v>
      </c>
      <c r="B254" s="24" t="s">
        <v>19091</v>
      </c>
      <c r="C254" s="24" t="s">
        <v>373</v>
      </c>
      <c r="D254" s="24" t="s">
        <v>380</v>
      </c>
      <c r="E254" s="268">
        <v>2</v>
      </c>
      <c r="F254" s="24" t="s">
        <v>19092</v>
      </c>
      <c r="G254" s="24" t="s">
        <v>19090</v>
      </c>
      <c r="H254" s="24" t="s">
        <v>18930</v>
      </c>
    </row>
    <row r="255" spans="1:8" ht="25.5">
      <c r="A255" s="24">
        <v>28</v>
      </c>
      <c r="B255" s="24" t="s">
        <v>19093</v>
      </c>
      <c r="C255" s="24" t="s">
        <v>373</v>
      </c>
      <c r="D255" s="24" t="s">
        <v>380</v>
      </c>
      <c r="E255" s="268">
        <v>0.5</v>
      </c>
      <c r="F255" s="24" t="s">
        <v>19094</v>
      </c>
      <c r="G255" s="24" t="s">
        <v>6345</v>
      </c>
      <c r="H255" s="24" t="s">
        <v>19095</v>
      </c>
    </row>
    <row r="256" spans="1:8" ht="38.25">
      <c r="A256" s="24">
        <v>29</v>
      </c>
      <c r="B256" s="24" t="s">
        <v>19096</v>
      </c>
      <c r="C256" s="24" t="s">
        <v>373</v>
      </c>
      <c r="D256" s="24" t="s">
        <v>380</v>
      </c>
      <c r="E256" s="268">
        <v>1</v>
      </c>
      <c r="F256" s="24" t="s">
        <v>19097</v>
      </c>
      <c r="G256" s="24" t="s">
        <v>18464</v>
      </c>
      <c r="H256" s="24" t="s">
        <v>19049</v>
      </c>
    </row>
    <row r="257" spans="1:8" ht="38.25">
      <c r="A257" s="24">
        <v>30</v>
      </c>
      <c r="B257" s="24" t="s">
        <v>19098</v>
      </c>
      <c r="C257" s="24" t="s">
        <v>373</v>
      </c>
      <c r="D257" s="24" t="s">
        <v>380</v>
      </c>
      <c r="E257" s="268">
        <v>0.5</v>
      </c>
      <c r="F257" s="24" t="s">
        <v>19099</v>
      </c>
      <c r="G257" s="24" t="s">
        <v>18464</v>
      </c>
      <c r="H257" s="24" t="s">
        <v>19049</v>
      </c>
    </row>
    <row r="258" spans="1:8" ht="38.25">
      <c r="A258" s="24">
        <v>31</v>
      </c>
      <c r="B258" s="24" t="s">
        <v>19100</v>
      </c>
      <c r="C258" s="24" t="s">
        <v>373</v>
      </c>
      <c r="D258" s="24" t="s">
        <v>380</v>
      </c>
      <c r="E258" s="268">
        <v>0.5</v>
      </c>
      <c r="F258" s="24" t="s">
        <v>19101</v>
      </c>
      <c r="G258" s="24" t="s">
        <v>18464</v>
      </c>
      <c r="H258" s="24" t="s">
        <v>19049</v>
      </c>
    </row>
    <row r="259" spans="1:8" ht="38.25">
      <c r="A259" s="24">
        <v>32</v>
      </c>
      <c r="B259" s="24" t="s">
        <v>19102</v>
      </c>
      <c r="C259" s="24" t="s">
        <v>373</v>
      </c>
      <c r="D259" s="24" t="s">
        <v>380</v>
      </c>
      <c r="E259" s="268">
        <v>0.5</v>
      </c>
      <c r="F259" s="24" t="s">
        <v>19103</v>
      </c>
      <c r="G259" s="24" t="s">
        <v>19104</v>
      </c>
      <c r="H259" s="24" t="s">
        <v>19049</v>
      </c>
    </row>
    <row r="260" spans="1:8" ht="38.25">
      <c r="A260" s="24">
        <v>33</v>
      </c>
      <c r="B260" s="24" t="s">
        <v>19105</v>
      </c>
      <c r="C260" s="24" t="s">
        <v>373</v>
      </c>
      <c r="D260" s="24" t="s">
        <v>380</v>
      </c>
      <c r="E260" s="268">
        <v>20</v>
      </c>
      <c r="F260" s="24" t="s">
        <v>19106</v>
      </c>
      <c r="G260" s="24" t="s">
        <v>19107</v>
      </c>
      <c r="H260" s="24" t="s">
        <v>19049</v>
      </c>
    </row>
    <row r="261" spans="1:8" ht="25.5">
      <c r="A261" s="24">
        <v>34</v>
      </c>
      <c r="B261" s="24" t="s">
        <v>19108</v>
      </c>
      <c r="C261" s="24" t="s">
        <v>373</v>
      </c>
      <c r="D261" s="24" t="s">
        <v>380</v>
      </c>
      <c r="E261" s="268">
        <v>21</v>
      </c>
      <c r="F261" s="24" t="s">
        <v>19109</v>
      </c>
      <c r="G261" s="24" t="s">
        <v>18600</v>
      </c>
      <c r="H261" s="24" t="s">
        <v>18547</v>
      </c>
    </row>
    <row r="262" spans="1:8" ht="51">
      <c r="A262" s="24">
        <v>35</v>
      </c>
      <c r="B262" s="24" t="s">
        <v>19110</v>
      </c>
      <c r="C262" s="24" t="s">
        <v>373</v>
      </c>
      <c r="D262" s="24" t="s">
        <v>380</v>
      </c>
      <c r="E262" s="268">
        <v>12.2</v>
      </c>
      <c r="F262" s="24" t="s">
        <v>19111</v>
      </c>
      <c r="G262" s="24" t="s">
        <v>19112</v>
      </c>
      <c r="H262" s="24" t="s">
        <v>19113</v>
      </c>
    </row>
    <row r="263" spans="1:8" ht="38.25">
      <c r="A263" s="24">
        <v>36</v>
      </c>
      <c r="B263" s="24" t="s">
        <v>19114</v>
      </c>
      <c r="C263" s="24" t="s">
        <v>373</v>
      </c>
      <c r="D263" s="24" t="s">
        <v>380</v>
      </c>
      <c r="E263" s="268">
        <v>0.5</v>
      </c>
      <c r="F263" s="24" t="s">
        <v>19115</v>
      </c>
      <c r="G263" s="24" t="s">
        <v>19112</v>
      </c>
      <c r="H263" s="24" t="s">
        <v>19113</v>
      </c>
    </row>
    <row r="264" spans="1:8" ht="38.25">
      <c r="A264" s="24">
        <v>37</v>
      </c>
      <c r="B264" s="24" t="s">
        <v>19116</v>
      </c>
      <c r="C264" s="24" t="s">
        <v>373</v>
      </c>
      <c r="D264" s="24" t="s">
        <v>380</v>
      </c>
      <c r="E264" s="268">
        <v>11.7</v>
      </c>
      <c r="F264" s="24" t="s">
        <v>19117</v>
      </c>
      <c r="G264" s="24" t="s">
        <v>19112</v>
      </c>
      <c r="H264" s="24" t="s">
        <v>19113</v>
      </c>
    </row>
    <row r="265" spans="1:8" ht="38.25">
      <c r="A265" s="24">
        <v>38</v>
      </c>
      <c r="B265" s="24" t="s">
        <v>19118</v>
      </c>
      <c r="C265" s="24" t="s">
        <v>373</v>
      </c>
      <c r="D265" s="24" t="s">
        <v>380</v>
      </c>
      <c r="E265" s="268">
        <v>16.399999999999999</v>
      </c>
      <c r="F265" s="24" t="s">
        <v>19119</v>
      </c>
      <c r="G265" s="24" t="s">
        <v>19112</v>
      </c>
      <c r="H265" s="24" t="s">
        <v>19113</v>
      </c>
    </row>
    <row r="266" spans="1:8" ht="38.25">
      <c r="A266" s="24">
        <v>39</v>
      </c>
      <c r="B266" s="24" t="s">
        <v>19120</v>
      </c>
      <c r="C266" s="24" t="s">
        <v>373</v>
      </c>
      <c r="D266" s="24" t="s">
        <v>380</v>
      </c>
      <c r="E266" s="268">
        <v>31.9</v>
      </c>
      <c r="F266" s="24" t="s">
        <v>19121</v>
      </c>
      <c r="G266" s="24" t="s">
        <v>19112</v>
      </c>
      <c r="H266" s="24" t="s">
        <v>19113</v>
      </c>
    </row>
    <row r="267" spans="1:8" ht="38.25">
      <c r="A267" s="24">
        <v>40</v>
      </c>
      <c r="B267" s="24" t="s">
        <v>19122</v>
      </c>
      <c r="C267" s="24" t="s">
        <v>373</v>
      </c>
      <c r="D267" s="24" t="s">
        <v>380</v>
      </c>
      <c r="E267" s="268">
        <v>3</v>
      </c>
      <c r="F267" s="24" t="s">
        <v>19123</v>
      </c>
      <c r="G267" s="24" t="s">
        <v>19112</v>
      </c>
      <c r="H267" s="24" t="s">
        <v>19113</v>
      </c>
    </row>
    <row r="268" spans="1:8" ht="38.25">
      <c r="A268" s="24">
        <v>41</v>
      </c>
      <c r="B268" s="24" t="s">
        <v>19124</v>
      </c>
      <c r="C268" s="24" t="s">
        <v>373</v>
      </c>
      <c r="D268" s="24" t="s">
        <v>380</v>
      </c>
      <c r="E268" s="268">
        <v>60</v>
      </c>
      <c r="F268" s="24" t="s">
        <v>19125</v>
      </c>
      <c r="G268" s="24" t="s">
        <v>19126</v>
      </c>
      <c r="H268" s="24" t="s">
        <v>19113</v>
      </c>
    </row>
    <row r="269" spans="1:8" ht="38.25">
      <c r="A269" s="24">
        <v>42</v>
      </c>
      <c r="B269" s="24" t="s">
        <v>19127</v>
      </c>
      <c r="C269" s="24" t="s">
        <v>373</v>
      </c>
      <c r="D269" s="24" t="s">
        <v>380</v>
      </c>
      <c r="E269" s="268">
        <v>2</v>
      </c>
      <c r="F269" s="24" t="s">
        <v>19128</v>
      </c>
      <c r="G269" s="24" t="s">
        <v>19104</v>
      </c>
      <c r="H269" s="24" t="s">
        <v>19129</v>
      </c>
    </row>
    <row r="270" spans="1:8" ht="38.25">
      <c r="A270" s="24">
        <v>43</v>
      </c>
      <c r="B270" s="24" t="s">
        <v>19130</v>
      </c>
      <c r="C270" s="24" t="s">
        <v>373</v>
      </c>
      <c r="D270" s="24" t="s">
        <v>380</v>
      </c>
      <c r="E270" s="268">
        <v>2.2000000000000002</v>
      </c>
      <c r="F270" s="24" t="s">
        <v>19131</v>
      </c>
      <c r="G270" s="24" t="s">
        <v>18879</v>
      </c>
      <c r="H270" s="24" t="s">
        <v>18674</v>
      </c>
    </row>
    <row r="271" spans="1:8">
      <c r="A271" s="327"/>
      <c r="B271" s="327" t="s">
        <v>381</v>
      </c>
      <c r="C271" s="327">
        <v>43</v>
      </c>
      <c r="D271" s="327"/>
      <c r="E271" s="458">
        <f>SUM(E228:E270)</f>
        <v>311.90999999999997</v>
      </c>
      <c r="F271" s="327"/>
      <c r="G271" s="327"/>
      <c r="H271" s="327"/>
    </row>
    <row r="272" spans="1:8" ht="25.5">
      <c r="A272" s="24">
        <v>1</v>
      </c>
      <c r="B272" s="24" t="s">
        <v>19132</v>
      </c>
      <c r="C272" s="24" t="s">
        <v>373</v>
      </c>
      <c r="D272" s="24" t="s">
        <v>19379</v>
      </c>
      <c r="E272" s="268">
        <v>1</v>
      </c>
      <c r="F272" s="24" t="s">
        <v>19133</v>
      </c>
      <c r="G272" s="24" t="s">
        <v>19134</v>
      </c>
      <c r="H272" s="24" t="s">
        <v>18547</v>
      </c>
    </row>
    <row r="273" spans="1:8" ht="25.5">
      <c r="A273" s="24">
        <v>2</v>
      </c>
      <c r="B273" s="24" t="s">
        <v>19135</v>
      </c>
      <c r="C273" s="24" t="s">
        <v>373</v>
      </c>
      <c r="D273" s="24" t="s">
        <v>19379</v>
      </c>
      <c r="E273" s="268">
        <v>21.5</v>
      </c>
      <c r="F273" s="24" t="s">
        <v>19136</v>
      </c>
      <c r="G273" s="24" t="s">
        <v>19137</v>
      </c>
      <c r="H273" s="24" t="s">
        <v>19138</v>
      </c>
    </row>
    <row r="274" spans="1:8" ht="25.5">
      <c r="A274" s="24">
        <v>3</v>
      </c>
      <c r="B274" s="24" t="s">
        <v>19139</v>
      </c>
      <c r="C274" s="24" t="s">
        <v>373</v>
      </c>
      <c r="D274" s="24" t="s">
        <v>19379</v>
      </c>
      <c r="E274" s="268">
        <v>1</v>
      </c>
      <c r="F274" s="24" t="s">
        <v>19140</v>
      </c>
      <c r="G274" s="24" t="s">
        <v>16612</v>
      </c>
      <c r="H274" s="24" t="s">
        <v>18709</v>
      </c>
    </row>
    <row r="275" spans="1:8" ht="25.5">
      <c r="A275" s="24">
        <v>4</v>
      </c>
      <c r="B275" s="24" t="s">
        <v>19141</v>
      </c>
      <c r="C275" s="24" t="s">
        <v>373</v>
      </c>
      <c r="D275" s="24" t="s">
        <v>19379</v>
      </c>
      <c r="E275" s="268">
        <v>1</v>
      </c>
      <c r="F275" s="24" t="s">
        <v>19142</v>
      </c>
      <c r="G275" s="24" t="s">
        <v>19143</v>
      </c>
      <c r="H275" s="24" t="s">
        <v>18639</v>
      </c>
    </row>
    <row r="276" spans="1:8" ht="38.25">
      <c r="A276" s="24">
        <v>5</v>
      </c>
      <c r="B276" s="24" t="s">
        <v>19144</v>
      </c>
      <c r="C276" s="24" t="s">
        <v>373</v>
      </c>
      <c r="D276" s="24" t="s">
        <v>19379</v>
      </c>
      <c r="E276" s="268">
        <v>0.1</v>
      </c>
      <c r="F276" s="24" t="s">
        <v>19145</v>
      </c>
      <c r="G276" s="24" t="s">
        <v>19104</v>
      </c>
      <c r="H276" s="24" t="s">
        <v>18930</v>
      </c>
    </row>
    <row r="277" spans="1:8" ht="38.25">
      <c r="A277" s="24">
        <v>6</v>
      </c>
      <c r="B277" s="24" t="s">
        <v>19146</v>
      </c>
      <c r="C277" s="24" t="s">
        <v>373</v>
      </c>
      <c r="D277" s="24" t="s">
        <v>19379</v>
      </c>
      <c r="E277" s="268">
        <v>39.1</v>
      </c>
      <c r="F277" s="24" t="s">
        <v>19147</v>
      </c>
      <c r="G277" s="24" t="s">
        <v>18600</v>
      </c>
      <c r="H277" s="24" t="s">
        <v>19148</v>
      </c>
    </row>
    <row r="278" spans="1:8" ht="38.25">
      <c r="A278" s="24">
        <v>7</v>
      </c>
      <c r="B278" s="24" t="s">
        <v>19149</v>
      </c>
      <c r="C278" s="24" t="s">
        <v>373</v>
      </c>
      <c r="D278" s="24" t="s">
        <v>19379</v>
      </c>
      <c r="E278" s="268">
        <v>24.6</v>
      </c>
      <c r="F278" s="24" t="s">
        <v>19002</v>
      </c>
      <c r="G278" s="24" t="s">
        <v>19150</v>
      </c>
      <c r="H278" s="24" t="s">
        <v>19151</v>
      </c>
    </row>
    <row r="279" spans="1:8" ht="25.5">
      <c r="A279" s="327"/>
      <c r="B279" s="327" t="s">
        <v>19380</v>
      </c>
      <c r="C279" s="327">
        <v>7</v>
      </c>
      <c r="D279" s="327"/>
      <c r="E279" s="458">
        <f>SUM(E272:E278)</f>
        <v>88.300000000000011</v>
      </c>
      <c r="F279" s="327"/>
      <c r="G279" s="327"/>
      <c r="H279" s="327"/>
    </row>
    <row r="280" spans="1:8" ht="25.5">
      <c r="A280" s="24">
        <v>1</v>
      </c>
      <c r="B280" s="24" t="s">
        <v>19152</v>
      </c>
      <c r="C280" s="24" t="s">
        <v>373</v>
      </c>
      <c r="D280" s="24" t="s">
        <v>374</v>
      </c>
      <c r="E280" s="268">
        <v>4.4000000000000004</v>
      </c>
      <c r="F280" s="24" t="s">
        <v>19153</v>
      </c>
      <c r="G280" s="24" t="s">
        <v>19143</v>
      </c>
      <c r="H280" s="24" t="s">
        <v>18608</v>
      </c>
    </row>
    <row r="281" spans="1:8" ht="25.5">
      <c r="A281" s="24">
        <v>2</v>
      </c>
      <c r="B281" s="24" t="s">
        <v>19154</v>
      </c>
      <c r="C281" s="24" t="s">
        <v>373</v>
      </c>
      <c r="D281" s="24" t="s">
        <v>374</v>
      </c>
      <c r="E281" s="268">
        <v>5.0000000000000001E-3</v>
      </c>
      <c r="F281" s="24" t="s">
        <v>18997</v>
      </c>
      <c r="G281" s="24" t="s">
        <v>10221</v>
      </c>
      <c r="H281" s="24" t="s">
        <v>18709</v>
      </c>
    </row>
    <row r="282" spans="1:8" ht="38.25">
      <c r="A282" s="24">
        <v>3</v>
      </c>
      <c r="B282" s="24" t="s">
        <v>19155</v>
      </c>
      <c r="C282" s="24" t="s">
        <v>373</v>
      </c>
      <c r="D282" s="24" t="s">
        <v>374</v>
      </c>
      <c r="E282" s="268">
        <v>2</v>
      </c>
      <c r="F282" s="24" t="s">
        <v>19156</v>
      </c>
      <c r="G282" s="24" t="s">
        <v>19157</v>
      </c>
      <c r="H282" s="24" t="s">
        <v>18930</v>
      </c>
    </row>
    <row r="283" spans="1:8" ht="38.25">
      <c r="A283" s="24">
        <v>4</v>
      </c>
      <c r="B283" s="24" t="s">
        <v>19158</v>
      </c>
      <c r="C283" s="24" t="s">
        <v>373</v>
      </c>
      <c r="D283" s="24" t="s">
        <v>374</v>
      </c>
      <c r="E283" s="268">
        <v>5</v>
      </c>
      <c r="F283" s="24" t="s">
        <v>19159</v>
      </c>
      <c r="G283" s="24" t="s">
        <v>18667</v>
      </c>
      <c r="H283" s="24" t="s">
        <v>19049</v>
      </c>
    </row>
    <row r="284" spans="1:8" ht="38.25">
      <c r="A284" s="24">
        <v>5</v>
      </c>
      <c r="B284" s="24" t="s">
        <v>19160</v>
      </c>
      <c r="C284" s="24" t="s">
        <v>373</v>
      </c>
      <c r="D284" s="24" t="s">
        <v>374</v>
      </c>
      <c r="E284" s="268">
        <v>4.5999999999999996</v>
      </c>
      <c r="F284" s="24" t="s">
        <v>19002</v>
      </c>
      <c r="G284" s="24" t="s">
        <v>19150</v>
      </c>
      <c r="H284" s="24" t="s">
        <v>19151</v>
      </c>
    </row>
    <row r="285" spans="1:8" ht="51">
      <c r="A285" s="24">
        <v>6</v>
      </c>
      <c r="B285" s="24" t="s">
        <v>10834</v>
      </c>
      <c r="C285" s="24" t="s">
        <v>373</v>
      </c>
      <c r="D285" s="24" t="s">
        <v>374</v>
      </c>
      <c r="E285" s="268">
        <v>10.6</v>
      </c>
      <c r="F285" s="24" t="s">
        <v>19161</v>
      </c>
      <c r="G285" s="24" t="s">
        <v>18480</v>
      </c>
      <c r="H285" s="24" t="s">
        <v>19162</v>
      </c>
    </row>
    <row r="286" spans="1:8">
      <c r="A286" s="327"/>
      <c r="B286" s="327" t="s">
        <v>375</v>
      </c>
      <c r="C286" s="327">
        <v>6</v>
      </c>
      <c r="D286" s="327"/>
      <c r="E286" s="458">
        <f>SUM(E280:E285)</f>
        <v>26.605000000000004</v>
      </c>
      <c r="F286" s="327"/>
      <c r="G286" s="327"/>
      <c r="H286" s="327"/>
    </row>
    <row r="287" spans="1:8">
      <c r="A287" s="326">
        <v>175</v>
      </c>
      <c r="B287" s="326" t="s">
        <v>19381</v>
      </c>
      <c r="C287" s="326">
        <f>C286+C279+C271+C227+C174</f>
        <v>175</v>
      </c>
      <c r="D287" s="326"/>
      <c r="E287" s="456">
        <f>E286+E279+E271+E227+E174</f>
        <v>606.86200000000008</v>
      </c>
      <c r="F287" s="326"/>
      <c r="G287" s="326"/>
      <c r="H287" s="326"/>
    </row>
    <row r="288" spans="1:8" ht="25.5">
      <c r="A288" s="24">
        <v>1</v>
      </c>
      <c r="B288" s="24" t="s">
        <v>19163</v>
      </c>
      <c r="C288" s="24" t="s">
        <v>2143</v>
      </c>
      <c r="D288" s="24"/>
      <c r="E288" s="268">
        <v>33</v>
      </c>
      <c r="F288" s="24" t="s">
        <v>19164</v>
      </c>
      <c r="G288" s="24" t="s">
        <v>18501</v>
      </c>
      <c r="H288" s="24" t="s">
        <v>18765</v>
      </c>
    </row>
    <row r="289" spans="1:8" ht="38.25">
      <c r="A289" s="24">
        <v>2</v>
      </c>
      <c r="B289" s="24" t="s">
        <v>19165</v>
      </c>
      <c r="C289" s="24" t="s">
        <v>2143</v>
      </c>
      <c r="D289" s="24"/>
      <c r="E289" s="268">
        <v>13</v>
      </c>
      <c r="F289" s="24" t="s">
        <v>19166</v>
      </c>
      <c r="G289" s="24" t="s">
        <v>18501</v>
      </c>
      <c r="H289" s="24" t="s">
        <v>18930</v>
      </c>
    </row>
    <row r="290" spans="1:8" ht="38.25">
      <c r="A290" s="24">
        <v>3</v>
      </c>
      <c r="B290" s="24" t="s">
        <v>19167</v>
      </c>
      <c r="C290" s="24" t="s">
        <v>2143</v>
      </c>
      <c r="D290" s="24"/>
      <c r="E290" s="268">
        <v>10</v>
      </c>
      <c r="F290" s="24" t="s">
        <v>19168</v>
      </c>
      <c r="G290" s="24" t="s">
        <v>18501</v>
      </c>
      <c r="H290" s="24" t="s">
        <v>18765</v>
      </c>
    </row>
    <row r="291" spans="1:8" ht="38.25">
      <c r="A291" s="24">
        <v>4</v>
      </c>
      <c r="B291" s="24" t="s">
        <v>19169</v>
      </c>
      <c r="C291" s="24" t="s">
        <v>2143</v>
      </c>
      <c r="D291" s="24"/>
      <c r="E291" s="268">
        <v>25.8</v>
      </c>
      <c r="F291" s="24" t="s">
        <v>19170</v>
      </c>
      <c r="G291" s="24" t="s">
        <v>18501</v>
      </c>
      <c r="H291" s="24" t="s">
        <v>18930</v>
      </c>
    </row>
    <row r="292" spans="1:8" ht="38.25">
      <c r="A292" s="24">
        <v>5</v>
      </c>
      <c r="B292" s="24" t="s">
        <v>19171</v>
      </c>
      <c r="C292" s="24" t="s">
        <v>2143</v>
      </c>
      <c r="D292" s="24"/>
      <c r="E292" s="268">
        <v>60</v>
      </c>
      <c r="F292" s="24" t="s">
        <v>19172</v>
      </c>
      <c r="G292" s="24" t="s">
        <v>18501</v>
      </c>
      <c r="H292" s="24" t="s">
        <v>18709</v>
      </c>
    </row>
    <row r="293" spans="1:8" ht="38.25">
      <c r="A293" s="24">
        <v>6</v>
      </c>
      <c r="B293" s="24" t="s">
        <v>19173</v>
      </c>
      <c r="C293" s="24" t="s">
        <v>2143</v>
      </c>
      <c r="D293" s="24"/>
      <c r="E293" s="268">
        <v>33</v>
      </c>
      <c r="F293" s="24" t="s">
        <v>19174</v>
      </c>
      <c r="G293" s="24" t="s">
        <v>18460</v>
      </c>
      <c r="H293" s="24" t="s">
        <v>18709</v>
      </c>
    </row>
    <row r="294" spans="1:8" ht="25.5">
      <c r="A294" s="24">
        <v>7</v>
      </c>
      <c r="B294" s="24" t="s">
        <v>19163</v>
      </c>
      <c r="C294" s="24" t="s">
        <v>2143</v>
      </c>
      <c r="D294" s="24"/>
      <c r="E294" s="268">
        <v>27</v>
      </c>
      <c r="F294" s="24" t="s">
        <v>19175</v>
      </c>
      <c r="G294" s="24" t="s">
        <v>18460</v>
      </c>
      <c r="H294" s="24" t="s">
        <v>18930</v>
      </c>
    </row>
    <row r="295" spans="1:8" ht="25.5">
      <c r="A295" s="24">
        <v>8</v>
      </c>
      <c r="B295" s="24" t="s">
        <v>9678</v>
      </c>
      <c r="C295" s="24" t="s">
        <v>2143</v>
      </c>
      <c r="D295" s="24"/>
      <c r="E295" s="268">
        <v>26</v>
      </c>
      <c r="F295" s="24" t="s">
        <v>19176</v>
      </c>
      <c r="G295" s="24" t="s">
        <v>19041</v>
      </c>
      <c r="H295" s="24" t="s">
        <v>18709</v>
      </c>
    </row>
    <row r="296" spans="1:8" ht="25.5">
      <c r="A296" s="24">
        <v>9</v>
      </c>
      <c r="B296" s="24" t="s">
        <v>19177</v>
      </c>
      <c r="C296" s="24" t="s">
        <v>2143</v>
      </c>
      <c r="D296" s="24"/>
      <c r="E296" s="268">
        <v>25</v>
      </c>
      <c r="F296" s="24" t="s">
        <v>19178</v>
      </c>
      <c r="G296" s="24" t="s">
        <v>18942</v>
      </c>
      <c r="H296" s="24" t="s">
        <v>18709</v>
      </c>
    </row>
    <row r="297" spans="1:8" ht="38.25">
      <c r="A297" s="24">
        <v>10</v>
      </c>
      <c r="B297" s="24" t="s">
        <v>19179</v>
      </c>
      <c r="C297" s="24" t="s">
        <v>2143</v>
      </c>
      <c r="D297" s="24"/>
      <c r="E297" s="268">
        <v>15</v>
      </c>
      <c r="F297" s="24" t="s">
        <v>19180</v>
      </c>
      <c r="G297" s="24" t="s">
        <v>18460</v>
      </c>
      <c r="H297" s="24" t="s">
        <v>18709</v>
      </c>
    </row>
    <row r="298" spans="1:8" ht="38.25">
      <c r="A298" s="24">
        <v>11</v>
      </c>
      <c r="B298" s="24" t="s">
        <v>18860</v>
      </c>
      <c r="C298" s="24" t="s">
        <v>2143</v>
      </c>
      <c r="D298" s="24"/>
      <c r="E298" s="268">
        <v>10</v>
      </c>
      <c r="F298" s="24" t="s">
        <v>19181</v>
      </c>
      <c r="G298" s="24" t="s">
        <v>18460</v>
      </c>
      <c r="H298" s="24" t="s">
        <v>18709</v>
      </c>
    </row>
    <row r="299" spans="1:8" ht="38.25">
      <c r="A299" s="24">
        <v>12</v>
      </c>
      <c r="B299" s="24" t="s">
        <v>19182</v>
      </c>
      <c r="C299" s="24" t="s">
        <v>2143</v>
      </c>
      <c r="D299" s="24"/>
      <c r="E299" s="268">
        <v>20</v>
      </c>
      <c r="F299" s="24" t="s">
        <v>19183</v>
      </c>
      <c r="G299" s="24" t="s">
        <v>18460</v>
      </c>
      <c r="H299" s="24" t="s">
        <v>18709</v>
      </c>
    </row>
    <row r="300" spans="1:8" ht="38.25">
      <c r="A300" s="24">
        <v>13</v>
      </c>
      <c r="B300" s="24" t="s">
        <v>19184</v>
      </c>
      <c r="C300" s="24" t="s">
        <v>2143</v>
      </c>
      <c r="D300" s="24"/>
      <c r="E300" s="268">
        <v>15</v>
      </c>
      <c r="F300" s="24" t="s">
        <v>19185</v>
      </c>
      <c r="G300" s="24" t="s">
        <v>18460</v>
      </c>
      <c r="H300" s="24" t="s">
        <v>18709</v>
      </c>
    </row>
    <row r="301" spans="1:8" ht="51">
      <c r="A301" s="24">
        <v>14</v>
      </c>
      <c r="B301" s="24" t="s">
        <v>19186</v>
      </c>
      <c r="C301" s="24" t="s">
        <v>2143</v>
      </c>
      <c r="D301" s="24"/>
      <c r="E301" s="268">
        <v>30</v>
      </c>
      <c r="F301" s="24" t="s">
        <v>19187</v>
      </c>
      <c r="G301" s="24" t="s">
        <v>18460</v>
      </c>
      <c r="H301" s="24" t="s">
        <v>18709</v>
      </c>
    </row>
    <row r="302" spans="1:8" ht="38.25">
      <c r="A302" s="24">
        <v>15</v>
      </c>
      <c r="B302" s="24" t="s">
        <v>16955</v>
      </c>
      <c r="C302" s="24" t="s">
        <v>2143</v>
      </c>
      <c r="D302" s="24"/>
      <c r="E302" s="268">
        <v>62</v>
      </c>
      <c r="F302" s="24" t="s">
        <v>19188</v>
      </c>
      <c r="G302" s="24" t="s">
        <v>18460</v>
      </c>
      <c r="H302" s="24" t="s">
        <v>18709</v>
      </c>
    </row>
    <row r="303" spans="1:8" ht="38.25">
      <c r="A303" s="24">
        <v>16</v>
      </c>
      <c r="B303" s="24" t="s">
        <v>19189</v>
      </c>
      <c r="C303" s="24" t="s">
        <v>2143</v>
      </c>
      <c r="D303" s="24"/>
      <c r="E303" s="268">
        <v>12</v>
      </c>
      <c r="F303" s="24" t="s">
        <v>19190</v>
      </c>
      <c r="G303" s="24" t="s">
        <v>18460</v>
      </c>
      <c r="H303" s="24" t="s">
        <v>18709</v>
      </c>
    </row>
    <row r="304" spans="1:8" ht="25.5">
      <c r="A304" s="24">
        <v>17</v>
      </c>
      <c r="B304" s="24" t="s">
        <v>19165</v>
      </c>
      <c r="C304" s="24" t="s">
        <v>2143</v>
      </c>
      <c r="D304" s="24"/>
      <c r="E304" s="268">
        <v>12</v>
      </c>
      <c r="F304" s="24" t="s">
        <v>19191</v>
      </c>
      <c r="G304" s="24" t="s">
        <v>18460</v>
      </c>
      <c r="H304" s="24" t="s">
        <v>18709</v>
      </c>
    </row>
    <row r="305" spans="1:8" ht="38.25">
      <c r="A305" s="24">
        <v>18</v>
      </c>
      <c r="B305" s="24" t="s">
        <v>19192</v>
      </c>
      <c r="C305" s="24" t="s">
        <v>2143</v>
      </c>
      <c r="D305" s="24"/>
      <c r="E305" s="268">
        <v>8.5</v>
      </c>
      <c r="F305" s="24" t="s">
        <v>19193</v>
      </c>
      <c r="G305" s="24" t="s">
        <v>18460</v>
      </c>
      <c r="H305" s="24" t="s">
        <v>18709</v>
      </c>
    </row>
    <row r="306" spans="1:8" ht="25.5">
      <c r="A306" s="24">
        <v>19</v>
      </c>
      <c r="B306" s="24" t="s">
        <v>19194</v>
      </c>
      <c r="C306" s="24" t="s">
        <v>2143</v>
      </c>
      <c r="D306" s="24"/>
      <c r="E306" s="268">
        <v>5.7</v>
      </c>
      <c r="F306" s="24" t="s">
        <v>19195</v>
      </c>
      <c r="G306" s="24" t="s">
        <v>18460</v>
      </c>
      <c r="H306" s="24" t="s">
        <v>18709</v>
      </c>
    </row>
    <row r="307" spans="1:8" ht="38.25">
      <c r="A307" s="24">
        <v>20</v>
      </c>
      <c r="B307" s="24" t="s">
        <v>19196</v>
      </c>
      <c r="C307" s="24" t="s">
        <v>2143</v>
      </c>
      <c r="D307" s="24"/>
      <c r="E307" s="268">
        <v>7.7</v>
      </c>
      <c r="F307" s="24" t="s">
        <v>19197</v>
      </c>
      <c r="G307" s="24" t="s">
        <v>18460</v>
      </c>
      <c r="H307" s="24" t="s">
        <v>18709</v>
      </c>
    </row>
    <row r="308" spans="1:8" ht="38.25">
      <c r="A308" s="24">
        <v>21</v>
      </c>
      <c r="B308" s="24" t="s">
        <v>19198</v>
      </c>
      <c r="C308" s="24" t="s">
        <v>2143</v>
      </c>
      <c r="D308" s="24"/>
      <c r="E308" s="268">
        <v>30</v>
      </c>
      <c r="F308" s="24" t="s">
        <v>19199</v>
      </c>
      <c r="G308" s="24" t="s">
        <v>18460</v>
      </c>
      <c r="H308" s="24" t="s">
        <v>18709</v>
      </c>
    </row>
    <row r="309" spans="1:8" ht="38.25">
      <c r="A309" s="24">
        <v>22</v>
      </c>
      <c r="B309" s="24" t="s">
        <v>19200</v>
      </c>
      <c r="C309" s="24" t="s">
        <v>2143</v>
      </c>
      <c r="D309" s="24"/>
      <c r="E309" s="268">
        <v>12</v>
      </c>
      <c r="F309" s="24" t="s">
        <v>19201</v>
      </c>
      <c r="G309" s="24" t="s">
        <v>19202</v>
      </c>
      <c r="H309" s="24" t="s">
        <v>18709</v>
      </c>
    </row>
    <row r="310" spans="1:8" ht="38.25">
      <c r="A310" s="24">
        <v>23</v>
      </c>
      <c r="B310" s="24" t="s">
        <v>19203</v>
      </c>
      <c r="C310" s="24" t="s">
        <v>2143</v>
      </c>
      <c r="D310" s="24"/>
      <c r="E310" s="268">
        <v>11</v>
      </c>
      <c r="F310" s="24" t="s">
        <v>19204</v>
      </c>
      <c r="G310" s="24" t="s">
        <v>18480</v>
      </c>
      <c r="H310" s="24" t="s">
        <v>18709</v>
      </c>
    </row>
    <row r="311" spans="1:8" ht="38.25">
      <c r="A311" s="24">
        <v>24</v>
      </c>
      <c r="B311" s="24" t="s">
        <v>19205</v>
      </c>
      <c r="C311" s="24" t="s">
        <v>2143</v>
      </c>
      <c r="D311" s="24"/>
      <c r="E311" s="268">
        <v>15</v>
      </c>
      <c r="F311" s="24" t="s">
        <v>19206</v>
      </c>
      <c r="G311" s="24" t="s">
        <v>18480</v>
      </c>
      <c r="H311" s="24" t="s">
        <v>18709</v>
      </c>
    </row>
    <row r="312" spans="1:8" ht="38.25">
      <c r="A312" s="24">
        <v>25</v>
      </c>
      <c r="B312" s="24" t="s">
        <v>19207</v>
      </c>
      <c r="C312" s="24" t="s">
        <v>2143</v>
      </c>
      <c r="D312" s="24"/>
      <c r="E312" s="268">
        <v>8.9</v>
      </c>
      <c r="F312" s="24" t="s">
        <v>19208</v>
      </c>
      <c r="G312" s="24" t="s">
        <v>18480</v>
      </c>
      <c r="H312" s="24" t="s">
        <v>18709</v>
      </c>
    </row>
    <row r="313" spans="1:8" ht="38.25">
      <c r="A313" s="24">
        <v>26</v>
      </c>
      <c r="B313" s="24" t="s">
        <v>19209</v>
      </c>
      <c r="C313" s="24" t="s">
        <v>2143</v>
      </c>
      <c r="D313" s="24"/>
      <c r="E313" s="268">
        <v>21</v>
      </c>
      <c r="F313" s="24" t="s">
        <v>19210</v>
      </c>
      <c r="G313" s="24" t="s">
        <v>18480</v>
      </c>
      <c r="H313" s="24" t="s">
        <v>18709</v>
      </c>
    </row>
    <row r="314" spans="1:8" ht="38.25">
      <c r="A314" s="24">
        <v>27</v>
      </c>
      <c r="B314" s="24" t="s">
        <v>19211</v>
      </c>
      <c r="C314" s="24" t="s">
        <v>2143</v>
      </c>
      <c r="D314" s="24"/>
      <c r="E314" s="268">
        <v>7.3</v>
      </c>
      <c r="F314" s="24" t="s">
        <v>19212</v>
      </c>
      <c r="G314" s="24" t="s">
        <v>18480</v>
      </c>
      <c r="H314" s="24" t="s">
        <v>18709</v>
      </c>
    </row>
    <row r="315" spans="1:8" ht="38.25">
      <c r="A315" s="24">
        <v>28</v>
      </c>
      <c r="B315" s="24" t="s">
        <v>19213</v>
      </c>
      <c r="C315" s="24" t="s">
        <v>2143</v>
      </c>
      <c r="D315" s="24"/>
      <c r="E315" s="268">
        <v>26</v>
      </c>
      <c r="F315" s="24" t="s">
        <v>19214</v>
      </c>
      <c r="G315" s="24" t="s">
        <v>18480</v>
      </c>
      <c r="H315" s="24" t="s">
        <v>18930</v>
      </c>
    </row>
    <row r="316" spans="1:8" ht="38.25">
      <c r="A316" s="24">
        <v>29</v>
      </c>
      <c r="B316" s="24" t="s">
        <v>19215</v>
      </c>
      <c r="C316" s="24" t="s">
        <v>2143</v>
      </c>
      <c r="D316" s="24"/>
      <c r="E316" s="268">
        <v>10.5</v>
      </c>
      <c r="F316" s="24" t="s">
        <v>19216</v>
      </c>
      <c r="G316" s="24" t="s">
        <v>18480</v>
      </c>
      <c r="H316" s="24" t="s">
        <v>18709</v>
      </c>
    </row>
    <row r="317" spans="1:8" ht="38.25">
      <c r="A317" s="24">
        <v>30</v>
      </c>
      <c r="B317" s="24" t="s">
        <v>6988</v>
      </c>
      <c r="C317" s="24" t="s">
        <v>2143</v>
      </c>
      <c r="D317" s="24"/>
      <c r="E317" s="268">
        <v>10</v>
      </c>
      <c r="F317" s="24" t="s">
        <v>19217</v>
      </c>
      <c r="G317" s="24" t="s">
        <v>18480</v>
      </c>
      <c r="H317" s="24" t="s">
        <v>19218</v>
      </c>
    </row>
    <row r="318" spans="1:8" ht="38.25">
      <c r="A318" s="24">
        <v>31</v>
      </c>
      <c r="B318" s="24" t="s">
        <v>19219</v>
      </c>
      <c r="C318" s="24" t="s">
        <v>2143</v>
      </c>
      <c r="D318" s="24"/>
      <c r="E318" s="268">
        <v>7.3</v>
      </c>
      <c r="F318" s="24" t="s">
        <v>19220</v>
      </c>
      <c r="G318" s="24" t="s">
        <v>18480</v>
      </c>
      <c r="H318" s="24" t="s">
        <v>19221</v>
      </c>
    </row>
    <row r="319" spans="1:8" ht="38.25">
      <c r="A319" s="24">
        <v>32</v>
      </c>
      <c r="B319" s="24" t="s">
        <v>19209</v>
      </c>
      <c r="C319" s="24" t="s">
        <v>2143</v>
      </c>
      <c r="D319" s="24"/>
      <c r="E319" s="268">
        <v>13</v>
      </c>
      <c r="F319" s="24" t="s">
        <v>19222</v>
      </c>
      <c r="G319" s="24" t="s">
        <v>18460</v>
      </c>
      <c r="H319" s="24" t="s">
        <v>18930</v>
      </c>
    </row>
    <row r="320" spans="1:8" ht="38.25">
      <c r="A320" s="24">
        <v>33</v>
      </c>
      <c r="B320" s="24" t="s">
        <v>19223</v>
      </c>
      <c r="C320" s="24" t="s">
        <v>2143</v>
      </c>
      <c r="D320" s="24"/>
      <c r="E320" s="268">
        <v>41.3</v>
      </c>
      <c r="F320" s="24" t="s">
        <v>19224</v>
      </c>
      <c r="G320" s="24" t="s">
        <v>19225</v>
      </c>
      <c r="H320" s="24" t="s">
        <v>19226</v>
      </c>
    </row>
    <row r="321" spans="1:8" ht="38.25">
      <c r="A321" s="24">
        <v>34</v>
      </c>
      <c r="B321" s="24" t="s">
        <v>19227</v>
      </c>
      <c r="C321" s="24" t="s">
        <v>2143</v>
      </c>
      <c r="D321" s="24"/>
      <c r="E321" s="268">
        <v>25.9</v>
      </c>
      <c r="F321" s="24" t="s">
        <v>19228</v>
      </c>
      <c r="G321" s="24" t="s">
        <v>18460</v>
      </c>
      <c r="H321" s="24" t="s">
        <v>19229</v>
      </c>
    </row>
    <row r="322" spans="1:8" ht="51">
      <c r="A322" s="24">
        <v>35</v>
      </c>
      <c r="B322" s="24" t="s">
        <v>19230</v>
      </c>
      <c r="C322" s="24" t="s">
        <v>2143</v>
      </c>
      <c r="D322" s="24"/>
      <c r="E322" s="268">
        <v>8.6999999999999993</v>
      </c>
      <c r="F322" s="24" t="s">
        <v>19231</v>
      </c>
      <c r="G322" s="24" t="s">
        <v>19232</v>
      </c>
      <c r="H322" s="24" t="s">
        <v>18930</v>
      </c>
    </row>
    <row r="323" spans="1:8" ht="38.25">
      <c r="A323" s="24">
        <v>36</v>
      </c>
      <c r="B323" s="24" t="s">
        <v>19233</v>
      </c>
      <c r="C323" s="24" t="s">
        <v>2143</v>
      </c>
      <c r="D323" s="24"/>
      <c r="E323" s="268">
        <v>15</v>
      </c>
      <c r="F323" s="24" t="s">
        <v>19234</v>
      </c>
      <c r="G323" s="24" t="s">
        <v>18667</v>
      </c>
      <c r="H323" s="24" t="s">
        <v>19235</v>
      </c>
    </row>
    <row r="324" spans="1:8" ht="38.25">
      <c r="A324" s="24">
        <v>37</v>
      </c>
      <c r="B324" s="24" t="s">
        <v>19236</v>
      </c>
      <c r="C324" s="24" t="s">
        <v>2143</v>
      </c>
      <c r="D324" s="24"/>
      <c r="E324" s="268">
        <v>260.89999999999998</v>
      </c>
      <c r="F324" s="24" t="s">
        <v>19237</v>
      </c>
      <c r="G324" s="24" t="s">
        <v>18667</v>
      </c>
      <c r="H324" s="24" t="s">
        <v>18547</v>
      </c>
    </row>
    <row r="325" spans="1:8" ht="38.25">
      <c r="A325" s="24">
        <v>38</v>
      </c>
      <c r="B325" s="24" t="s">
        <v>19238</v>
      </c>
      <c r="C325" s="24" t="s">
        <v>2143</v>
      </c>
      <c r="D325" s="24"/>
      <c r="E325" s="268">
        <v>98</v>
      </c>
      <c r="F325" s="24" t="s">
        <v>19239</v>
      </c>
      <c r="G325" s="24" t="s">
        <v>18460</v>
      </c>
      <c r="H325" s="24" t="s">
        <v>18930</v>
      </c>
    </row>
    <row r="326" spans="1:8">
      <c r="A326" s="326">
        <v>38</v>
      </c>
      <c r="B326" s="326" t="s">
        <v>395</v>
      </c>
      <c r="C326" s="326">
        <v>38</v>
      </c>
      <c r="D326" s="326"/>
      <c r="E326" s="456">
        <f>SUM(E288:E325)</f>
        <v>1072.5</v>
      </c>
      <c r="F326" s="326"/>
      <c r="G326" s="326"/>
      <c r="H326" s="326"/>
    </row>
    <row r="327" spans="1:8" ht="25.5">
      <c r="A327" s="24">
        <v>1</v>
      </c>
      <c r="B327" s="24" t="s">
        <v>19240</v>
      </c>
      <c r="C327" s="24" t="s">
        <v>385</v>
      </c>
      <c r="D327" s="24"/>
      <c r="E327" s="268">
        <v>3.7</v>
      </c>
      <c r="F327" s="24" t="s">
        <v>19241</v>
      </c>
      <c r="G327" s="24" t="s">
        <v>19242</v>
      </c>
      <c r="H327" s="24" t="s">
        <v>18709</v>
      </c>
    </row>
    <row r="328" spans="1:8" ht="25.5">
      <c r="A328" s="24">
        <v>2</v>
      </c>
      <c r="B328" s="24" t="s">
        <v>19243</v>
      </c>
      <c r="C328" s="24" t="s">
        <v>385</v>
      </c>
      <c r="D328" s="24"/>
      <c r="E328" s="268">
        <v>10</v>
      </c>
      <c r="F328" s="24" t="s">
        <v>19244</v>
      </c>
      <c r="G328" s="24" t="s">
        <v>19245</v>
      </c>
      <c r="H328" s="24" t="s">
        <v>18709</v>
      </c>
    </row>
    <row r="329" spans="1:8" ht="25.5">
      <c r="A329" s="24">
        <v>3</v>
      </c>
      <c r="B329" s="24" t="s">
        <v>18454</v>
      </c>
      <c r="C329" s="24" t="s">
        <v>385</v>
      </c>
      <c r="D329" s="24"/>
      <c r="E329" s="268">
        <v>4</v>
      </c>
      <c r="F329" s="24" t="s">
        <v>19246</v>
      </c>
      <c r="G329" s="24" t="s">
        <v>19247</v>
      </c>
      <c r="H329" s="24" t="s">
        <v>18930</v>
      </c>
    </row>
    <row r="330" spans="1:8" ht="38.25">
      <c r="A330" s="24">
        <v>4</v>
      </c>
      <c r="B330" s="24" t="s">
        <v>19248</v>
      </c>
      <c r="C330" s="24" t="s">
        <v>385</v>
      </c>
      <c r="D330" s="24"/>
      <c r="E330" s="268">
        <v>4</v>
      </c>
      <c r="F330" s="24" t="s">
        <v>18922</v>
      </c>
      <c r="G330" s="24" t="s">
        <v>19249</v>
      </c>
      <c r="H330" s="24" t="s">
        <v>18930</v>
      </c>
    </row>
    <row r="331" spans="1:8" ht="25.5">
      <c r="A331" s="24">
        <v>5</v>
      </c>
      <c r="B331" s="24" t="s">
        <v>19250</v>
      </c>
      <c r="C331" s="24" t="s">
        <v>385</v>
      </c>
      <c r="D331" s="24"/>
      <c r="E331" s="268">
        <v>2.2999999999999998</v>
      </c>
      <c r="F331" s="24" t="s">
        <v>19251</v>
      </c>
      <c r="G331" s="24" t="s">
        <v>19252</v>
      </c>
      <c r="H331" s="24" t="s">
        <v>19253</v>
      </c>
    </row>
    <row r="332" spans="1:8" ht="38.25">
      <c r="A332" s="24">
        <v>6</v>
      </c>
      <c r="B332" s="24" t="s">
        <v>18648</v>
      </c>
      <c r="C332" s="24" t="s">
        <v>385</v>
      </c>
      <c r="D332" s="24"/>
      <c r="E332" s="268">
        <v>3</v>
      </c>
      <c r="F332" s="24" t="s">
        <v>19254</v>
      </c>
      <c r="G332" s="24" t="s">
        <v>19255</v>
      </c>
      <c r="H332" s="24" t="s">
        <v>18930</v>
      </c>
    </row>
    <row r="333" spans="1:8" ht="38.25">
      <c r="A333" s="24">
        <v>7</v>
      </c>
      <c r="B333" s="24" t="s">
        <v>19256</v>
      </c>
      <c r="C333" s="24" t="s">
        <v>385</v>
      </c>
      <c r="D333" s="24"/>
      <c r="E333" s="268">
        <v>10</v>
      </c>
      <c r="F333" s="24" t="s">
        <v>19257</v>
      </c>
      <c r="G333" s="24" t="s">
        <v>19258</v>
      </c>
      <c r="H333" s="24" t="s">
        <v>18709</v>
      </c>
    </row>
    <row r="334" spans="1:8" ht="25.5">
      <c r="A334" s="24">
        <v>8</v>
      </c>
      <c r="B334" s="24" t="s">
        <v>19259</v>
      </c>
      <c r="C334" s="24" t="s">
        <v>385</v>
      </c>
      <c r="D334" s="24"/>
      <c r="E334" s="268">
        <v>2</v>
      </c>
      <c r="F334" s="24" t="s">
        <v>19260</v>
      </c>
      <c r="G334" s="24" t="s">
        <v>19261</v>
      </c>
      <c r="H334" s="24" t="s">
        <v>18709</v>
      </c>
    </row>
    <row r="335" spans="1:8" ht="25.5">
      <c r="A335" s="24">
        <v>9</v>
      </c>
      <c r="B335" s="24" t="s">
        <v>19262</v>
      </c>
      <c r="C335" s="24" t="s">
        <v>385</v>
      </c>
      <c r="D335" s="24"/>
      <c r="E335" s="268">
        <v>2</v>
      </c>
      <c r="F335" s="24" t="s">
        <v>18939</v>
      </c>
      <c r="G335" s="24" t="s">
        <v>13837</v>
      </c>
      <c r="H335" s="24" t="s">
        <v>18709</v>
      </c>
    </row>
    <row r="336" spans="1:8" ht="25.5">
      <c r="A336" s="24">
        <v>10</v>
      </c>
      <c r="B336" s="24" t="s">
        <v>19263</v>
      </c>
      <c r="C336" s="24" t="s">
        <v>385</v>
      </c>
      <c r="D336" s="24"/>
      <c r="E336" s="268">
        <v>5</v>
      </c>
      <c r="F336" s="24" t="s">
        <v>19264</v>
      </c>
      <c r="G336" s="24" t="s">
        <v>19265</v>
      </c>
      <c r="H336" s="24" t="s">
        <v>18709</v>
      </c>
    </row>
    <row r="337" spans="1:8" ht="25.5">
      <c r="A337" s="24">
        <v>11</v>
      </c>
      <c r="B337" s="24" t="s">
        <v>19266</v>
      </c>
      <c r="C337" s="24" t="s">
        <v>385</v>
      </c>
      <c r="D337" s="24"/>
      <c r="E337" s="268">
        <v>4</v>
      </c>
      <c r="F337" s="24" t="s">
        <v>19267</v>
      </c>
      <c r="G337" s="24" t="s">
        <v>19268</v>
      </c>
      <c r="H337" s="24" t="s">
        <v>18709</v>
      </c>
    </row>
    <row r="338" spans="1:8" ht="25.5">
      <c r="A338" s="24">
        <v>12</v>
      </c>
      <c r="B338" s="24" t="s">
        <v>10374</v>
      </c>
      <c r="C338" s="24" t="s">
        <v>385</v>
      </c>
      <c r="D338" s="24"/>
      <c r="E338" s="268">
        <v>1</v>
      </c>
      <c r="F338" s="24" t="s">
        <v>19269</v>
      </c>
      <c r="G338" s="24" t="s">
        <v>19270</v>
      </c>
      <c r="H338" s="24" t="s">
        <v>18709</v>
      </c>
    </row>
    <row r="339" spans="1:8" ht="25.5">
      <c r="A339" s="24">
        <v>13</v>
      </c>
      <c r="B339" s="24" t="s">
        <v>19271</v>
      </c>
      <c r="C339" s="24" t="s">
        <v>385</v>
      </c>
      <c r="D339" s="24"/>
      <c r="E339" s="268">
        <v>3</v>
      </c>
      <c r="F339" s="24" t="s">
        <v>19272</v>
      </c>
      <c r="G339" s="24" t="s">
        <v>19273</v>
      </c>
      <c r="H339" s="24" t="s">
        <v>18709</v>
      </c>
    </row>
    <row r="340" spans="1:8" ht="25.5">
      <c r="A340" s="24">
        <v>14</v>
      </c>
      <c r="B340" s="24" t="s">
        <v>19274</v>
      </c>
      <c r="C340" s="24" t="s">
        <v>385</v>
      </c>
      <c r="D340" s="24"/>
      <c r="E340" s="268">
        <v>6</v>
      </c>
      <c r="F340" s="24" t="s">
        <v>19275</v>
      </c>
      <c r="G340" s="24" t="s">
        <v>19276</v>
      </c>
      <c r="H340" s="24" t="s">
        <v>19277</v>
      </c>
    </row>
    <row r="341" spans="1:8" ht="25.5">
      <c r="A341" s="24">
        <v>15</v>
      </c>
      <c r="B341" s="24" t="s">
        <v>19278</v>
      </c>
      <c r="C341" s="24" t="s">
        <v>385</v>
      </c>
      <c r="D341" s="24"/>
      <c r="E341" s="268">
        <v>2.1</v>
      </c>
      <c r="F341" s="24" t="s">
        <v>19279</v>
      </c>
      <c r="G341" s="24" t="s">
        <v>19280</v>
      </c>
      <c r="H341" s="24" t="s">
        <v>18709</v>
      </c>
    </row>
    <row r="342" spans="1:8" ht="25.5">
      <c r="A342" s="24">
        <v>16</v>
      </c>
      <c r="B342" s="24" t="s">
        <v>19281</v>
      </c>
      <c r="C342" s="24" t="s">
        <v>385</v>
      </c>
      <c r="D342" s="24"/>
      <c r="E342" s="268">
        <v>1</v>
      </c>
      <c r="F342" s="24" t="s">
        <v>19282</v>
      </c>
      <c r="G342" s="24" t="s">
        <v>19283</v>
      </c>
      <c r="H342" s="24" t="s">
        <v>18709</v>
      </c>
    </row>
    <row r="343" spans="1:8" ht="25.5">
      <c r="A343" s="24">
        <v>17</v>
      </c>
      <c r="B343" s="24" t="s">
        <v>19284</v>
      </c>
      <c r="C343" s="24" t="s">
        <v>385</v>
      </c>
      <c r="D343" s="24"/>
      <c r="E343" s="268">
        <v>2</v>
      </c>
      <c r="F343" s="24" t="s">
        <v>19285</v>
      </c>
      <c r="G343" s="24" t="s">
        <v>19286</v>
      </c>
      <c r="H343" s="24" t="s">
        <v>18709</v>
      </c>
    </row>
    <row r="344" spans="1:8" ht="63.75">
      <c r="A344" s="24">
        <v>18</v>
      </c>
      <c r="B344" s="24" t="s">
        <v>19287</v>
      </c>
      <c r="C344" s="24" t="s">
        <v>385</v>
      </c>
      <c r="D344" s="24"/>
      <c r="E344" s="268">
        <v>2.5</v>
      </c>
      <c r="F344" s="24" t="s">
        <v>19288</v>
      </c>
      <c r="G344" s="24" t="s">
        <v>19289</v>
      </c>
      <c r="H344" s="24" t="s">
        <v>19290</v>
      </c>
    </row>
    <row r="345" spans="1:8" ht="25.5">
      <c r="A345" s="24">
        <v>19</v>
      </c>
      <c r="B345" s="24" t="s">
        <v>19291</v>
      </c>
      <c r="C345" s="24" t="s">
        <v>385</v>
      </c>
      <c r="D345" s="24"/>
      <c r="E345" s="268">
        <v>10</v>
      </c>
      <c r="F345" s="24" t="s">
        <v>19292</v>
      </c>
      <c r="G345" s="24" t="s">
        <v>19293</v>
      </c>
      <c r="H345" s="24" t="s">
        <v>19294</v>
      </c>
    </row>
    <row r="346" spans="1:8" ht="25.5">
      <c r="A346" s="24">
        <v>20</v>
      </c>
      <c r="B346" s="24" t="s">
        <v>19295</v>
      </c>
      <c r="C346" s="24" t="s">
        <v>385</v>
      </c>
      <c r="D346" s="24"/>
      <c r="E346" s="268">
        <v>5</v>
      </c>
      <c r="F346" s="24" t="s">
        <v>19296</v>
      </c>
      <c r="G346" s="24" t="s">
        <v>18511</v>
      </c>
      <c r="H346" s="24" t="s">
        <v>19294</v>
      </c>
    </row>
    <row r="347" spans="1:8" ht="38.25">
      <c r="A347" s="24">
        <v>21</v>
      </c>
      <c r="B347" s="24" t="s">
        <v>18590</v>
      </c>
      <c r="C347" s="24" t="s">
        <v>385</v>
      </c>
      <c r="D347" s="24"/>
      <c r="E347" s="268">
        <v>12</v>
      </c>
      <c r="F347" s="24" t="s">
        <v>19297</v>
      </c>
      <c r="G347" s="24" t="s">
        <v>19298</v>
      </c>
      <c r="H347" s="24" t="s">
        <v>19294</v>
      </c>
    </row>
    <row r="348" spans="1:8" ht="25.5">
      <c r="A348" s="24">
        <v>22</v>
      </c>
      <c r="B348" s="24" t="s">
        <v>19299</v>
      </c>
      <c r="C348" s="24" t="s">
        <v>385</v>
      </c>
      <c r="D348" s="24"/>
      <c r="E348" s="268">
        <v>10</v>
      </c>
      <c r="F348" s="24" t="s">
        <v>19300</v>
      </c>
      <c r="G348" s="24" t="s">
        <v>19301</v>
      </c>
      <c r="H348" s="24" t="s">
        <v>19294</v>
      </c>
    </row>
    <row r="349" spans="1:8" ht="25.5">
      <c r="A349" s="24">
        <v>23</v>
      </c>
      <c r="B349" s="24" t="s">
        <v>18527</v>
      </c>
      <c r="C349" s="24" t="s">
        <v>385</v>
      </c>
      <c r="D349" s="24"/>
      <c r="E349" s="268">
        <v>5</v>
      </c>
      <c r="F349" s="24" t="s">
        <v>19302</v>
      </c>
      <c r="G349" s="24" t="s">
        <v>19303</v>
      </c>
      <c r="H349" s="24" t="s">
        <v>19294</v>
      </c>
    </row>
    <row r="350" spans="1:8" ht="25.5">
      <c r="A350" s="24">
        <v>24</v>
      </c>
      <c r="B350" s="24" t="s">
        <v>19295</v>
      </c>
      <c r="C350" s="24" t="s">
        <v>385</v>
      </c>
      <c r="D350" s="24"/>
      <c r="E350" s="268">
        <v>0.5</v>
      </c>
      <c r="F350" s="24" t="s">
        <v>19296</v>
      </c>
      <c r="G350" s="24" t="s">
        <v>19304</v>
      </c>
      <c r="H350" s="24" t="s">
        <v>19305</v>
      </c>
    </row>
    <row r="351" spans="1:8" ht="25.5">
      <c r="A351" s="24">
        <v>25</v>
      </c>
      <c r="B351" s="24" t="s">
        <v>19306</v>
      </c>
      <c r="C351" s="24" t="s">
        <v>385</v>
      </c>
      <c r="D351" s="24"/>
      <c r="E351" s="268">
        <v>1</v>
      </c>
      <c r="F351" s="24" t="s">
        <v>19307</v>
      </c>
      <c r="G351" s="24" t="s">
        <v>19308</v>
      </c>
      <c r="H351" s="24" t="s">
        <v>19305</v>
      </c>
    </row>
    <row r="352" spans="1:8" ht="25.5">
      <c r="A352" s="24">
        <v>26</v>
      </c>
      <c r="B352" s="24" t="s">
        <v>19309</v>
      </c>
      <c r="C352" s="24" t="s">
        <v>385</v>
      </c>
      <c r="D352" s="24"/>
      <c r="E352" s="268">
        <v>2</v>
      </c>
      <c r="F352" s="24" t="s">
        <v>19310</v>
      </c>
      <c r="G352" s="24" t="s">
        <v>18773</v>
      </c>
      <c r="H352" s="24" t="s">
        <v>19311</v>
      </c>
    </row>
    <row r="353" spans="1:8" ht="25.5">
      <c r="A353" s="24">
        <v>27</v>
      </c>
      <c r="B353" s="24" t="s">
        <v>19312</v>
      </c>
      <c r="C353" s="24" t="s">
        <v>385</v>
      </c>
      <c r="D353" s="24"/>
      <c r="E353" s="268">
        <v>3</v>
      </c>
      <c r="F353" s="24" t="s">
        <v>19313</v>
      </c>
      <c r="G353" s="24" t="s">
        <v>19314</v>
      </c>
      <c r="H353" s="24" t="s">
        <v>19315</v>
      </c>
    </row>
    <row r="354" spans="1:8" ht="25.5">
      <c r="A354" s="24">
        <v>28</v>
      </c>
      <c r="B354" s="24" t="s">
        <v>19316</v>
      </c>
      <c r="C354" s="24" t="s">
        <v>385</v>
      </c>
      <c r="D354" s="24"/>
      <c r="E354" s="268">
        <v>5</v>
      </c>
      <c r="F354" s="24" t="s">
        <v>19317</v>
      </c>
      <c r="G354" s="24" t="s">
        <v>19318</v>
      </c>
      <c r="H354" s="24" t="s">
        <v>19294</v>
      </c>
    </row>
    <row r="355" spans="1:8" ht="25.5">
      <c r="A355" s="24">
        <v>29</v>
      </c>
      <c r="B355" s="24" t="s">
        <v>18446</v>
      </c>
      <c r="C355" s="24" t="s">
        <v>385</v>
      </c>
      <c r="D355" s="24"/>
      <c r="E355" s="268">
        <v>2</v>
      </c>
      <c r="F355" s="24" t="s">
        <v>19319</v>
      </c>
      <c r="G355" s="24" t="s">
        <v>19320</v>
      </c>
      <c r="H355" s="24" t="s">
        <v>19294</v>
      </c>
    </row>
    <row r="356" spans="1:8" ht="25.5">
      <c r="A356" s="24">
        <v>30</v>
      </c>
      <c r="B356" s="24" t="s">
        <v>19321</v>
      </c>
      <c r="C356" s="24" t="s">
        <v>385</v>
      </c>
      <c r="D356" s="24"/>
      <c r="E356" s="268">
        <v>16.899999999999999</v>
      </c>
      <c r="F356" s="24" t="s">
        <v>19322</v>
      </c>
      <c r="G356" s="24" t="s">
        <v>19323</v>
      </c>
      <c r="H356" s="24" t="s">
        <v>19294</v>
      </c>
    </row>
    <row r="357" spans="1:8" ht="25.5">
      <c r="A357" s="24">
        <v>31</v>
      </c>
      <c r="B357" s="24" t="s">
        <v>19324</v>
      </c>
      <c r="C357" s="24" t="s">
        <v>385</v>
      </c>
      <c r="D357" s="24"/>
      <c r="E357" s="268">
        <v>10</v>
      </c>
      <c r="F357" s="24" t="s">
        <v>19325</v>
      </c>
      <c r="G357" s="24" t="s">
        <v>19326</v>
      </c>
      <c r="H357" s="24" t="s">
        <v>19327</v>
      </c>
    </row>
    <row r="358" spans="1:8" ht="25.5">
      <c r="A358" s="24">
        <v>32</v>
      </c>
      <c r="B358" s="24" t="s">
        <v>19328</v>
      </c>
      <c r="C358" s="24" t="s">
        <v>385</v>
      </c>
      <c r="D358" s="24"/>
      <c r="E358" s="268">
        <v>10</v>
      </c>
      <c r="F358" s="24" t="s">
        <v>19329</v>
      </c>
      <c r="G358" s="24" t="s">
        <v>19330</v>
      </c>
      <c r="H358" s="24" t="s">
        <v>19331</v>
      </c>
    </row>
    <row r="359" spans="1:8" ht="25.5">
      <c r="A359" s="24">
        <v>33</v>
      </c>
      <c r="B359" s="24" t="s">
        <v>19332</v>
      </c>
      <c r="C359" s="24" t="s">
        <v>385</v>
      </c>
      <c r="D359" s="24"/>
      <c r="E359" s="268">
        <v>0.75</v>
      </c>
      <c r="F359" s="24" t="s">
        <v>19333</v>
      </c>
      <c r="G359" s="24" t="s">
        <v>19334</v>
      </c>
      <c r="H359" s="24" t="s">
        <v>19294</v>
      </c>
    </row>
    <row r="360" spans="1:8" ht="25.5">
      <c r="A360" s="24">
        <v>34</v>
      </c>
      <c r="B360" s="24" t="s">
        <v>19332</v>
      </c>
      <c r="C360" s="24" t="s">
        <v>385</v>
      </c>
      <c r="D360" s="24"/>
      <c r="E360" s="268">
        <v>0.5</v>
      </c>
      <c r="F360" s="24" t="s">
        <v>19335</v>
      </c>
      <c r="G360" s="24" t="s">
        <v>19336</v>
      </c>
      <c r="H360" s="24" t="s">
        <v>19294</v>
      </c>
    </row>
    <row r="361" spans="1:8" ht="25.5">
      <c r="A361" s="24">
        <v>35</v>
      </c>
      <c r="B361" s="24" t="s">
        <v>19337</v>
      </c>
      <c r="C361" s="24" t="s">
        <v>385</v>
      </c>
      <c r="D361" s="24"/>
      <c r="E361" s="268">
        <v>2</v>
      </c>
      <c r="F361" s="24" t="s">
        <v>19338</v>
      </c>
      <c r="G361" s="24" t="s">
        <v>19339</v>
      </c>
      <c r="H361" s="24" t="s">
        <v>19294</v>
      </c>
    </row>
    <row r="362" spans="1:8" ht="51">
      <c r="A362" s="24">
        <v>36</v>
      </c>
      <c r="B362" s="24" t="s">
        <v>19337</v>
      </c>
      <c r="C362" s="24" t="s">
        <v>385</v>
      </c>
      <c r="D362" s="24"/>
      <c r="E362" s="268">
        <v>7.3</v>
      </c>
      <c r="F362" s="24" t="s">
        <v>19340</v>
      </c>
      <c r="G362" s="24" t="s">
        <v>19341</v>
      </c>
      <c r="H362" s="24" t="s">
        <v>19342</v>
      </c>
    </row>
    <row r="363" spans="1:8" ht="25.5">
      <c r="A363" s="24">
        <v>37</v>
      </c>
      <c r="B363" s="24" t="s">
        <v>19343</v>
      </c>
      <c r="C363" s="24" t="s">
        <v>385</v>
      </c>
      <c r="D363" s="24"/>
      <c r="E363" s="268">
        <v>0.5</v>
      </c>
      <c r="F363" s="24" t="s">
        <v>19344</v>
      </c>
      <c r="G363" s="24" t="s">
        <v>19345</v>
      </c>
      <c r="H363" s="24" t="s">
        <v>19346</v>
      </c>
    </row>
    <row r="364" spans="1:8" ht="25.5">
      <c r="A364" s="24">
        <v>38</v>
      </c>
      <c r="B364" s="24" t="s">
        <v>19347</v>
      </c>
      <c r="C364" s="24" t="s">
        <v>385</v>
      </c>
      <c r="D364" s="24"/>
      <c r="E364" s="268">
        <v>63.5</v>
      </c>
      <c r="F364" s="24" t="s">
        <v>19348</v>
      </c>
      <c r="G364" s="24" t="s">
        <v>19349</v>
      </c>
      <c r="H364" s="24" t="s">
        <v>19350</v>
      </c>
    </row>
    <row r="365" spans="1:8" ht="38.25">
      <c r="A365" s="24">
        <v>39</v>
      </c>
      <c r="B365" s="24" t="s">
        <v>19351</v>
      </c>
      <c r="C365" s="24" t="s">
        <v>385</v>
      </c>
      <c r="D365" s="24"/>
      <c r="E365" s="268">
        <v>8.1</v>
      </c>
      <c r="F365" s="24" t="s">
        <v>19352</v>
      </c>
      <c r="G365" s="24" t="s">
        <v>19353</v>
      </c>
      <c r="H365" s="24" t="s">
        <v>19354</v>
      </c>
    </row>
    <row r="366" spans="1:8" ht="38.25">
      <c r="A366" s="24">
        <v>40</v>
      </c>
      <c r="B366" s="24" t="s">
        <v>19278</v>
      </c>
      <c r="C366" s="24" t="s">
        <v>385</v>
      </c>
      <c r="D366" s="24"/>
      <c r="E366" s="268">
        <v>1.25</v>
      </c>
      <c r="F366" s="24" t="s">
        <v>19355</v>
      </c>
      <c r="G366" s="24" t="s">
        <v>19356</v>
      </c>
      <c r="H366" s="24" t="s">
        <v>19357</v>
      </c>
    </row>
    <row r="367" spans="1:8" ht="25.5">
      <c r="A367" s="326">
        <v>40</v>
      </c>
      <c r="B367" s="326" t="s">
        <v>2144</v>
      </c>
      <c r="C367" s="326">
        <v>40</v>
      </c>
      <c r="D367" s="326"/>
      <c r="E367" s="456">
        <f>SUM(E327:E366)</f>
        <v>243.9</v>
      </c>
      <c r="F367" s="326"/>
      <c r="G367" s="326"/>
      <c r="H367" s="326"/>
    </row>
    <row r="368" spans="1:8" ht="38.25">
      <c r="A368" s="24">
        <v>1</v>
      </c>
      <c r="B368" s="24" t="s">
        <v>19358</v>
      </c>
      <c r="C368" s="24" t="s">
        <v>393</v>
      </c>
      <c r="D368" s="24"/>
      <c r="E368" s="268">
        <v>13.8</v>
      </c>
      <c r="F368" s="24" t="s">
        <v>19359</v>
      </c>
      <c r="G368" s="24" t="s">
        <v>18501</v>
      </c>
      <c r="H368" s="24" t="s">
        <v>19360</v>
      </c>
    </row>
    <row r="369" spans="1:8" ht="63.75">
      <c r="A369" s="24">
        <v>2</v>
      </c>
      <c r="B369" s="24" t="s">
        <v>19361</v>
      </c>
      <c r="C369" s="24" t="s">
        <v>393</v>
      </c>
      <c r="D369" s="24"/>
      <c r="E369" s="268">
        <v>20.399999999999999</v>
      </c>
      <c r="F369" s="24" t="s">
        <v>19362</v>
      </c>
      <c r="G369" s="24" t="s">
        <v>19363</v>
      </c>
      <c r="H369" s="24" t="s">
        <v>19364</v>
      </c>
    </row>
    <row r="370" spans="1:8" ht="38.25">
      <c r="A370" s="24">
        <v>3</v>
      </c>
      <c r="B370" s="24" t="s">
        <v>19365</v>
      </c>
      <c r="C370" s="24" t="s">
        <v>393</v>
      </c>
      <c r="D370" s="24"/>
      <c r="E370" s="268">
        <v>6</v>
      </c>
      <c r="F370" s="24" t="s">
        <v>19366</v>
      </c>
      <c r="G370" s="24" t="s">
        <v>19261</v>
      </c>
      <c r="H370" s="24" t="s">
        <v>19367</v>
      </c>
    </row>
    <row r="371" spans="1:8" ht="38.25">
      <c r="A371" s="24">
        <v>4</v>
      </c>
      <c r="B371" s="24" t="s">
        <v>19368</v>
      </c>
      <c r="C371" s="24" t="s">
        <v>393</v>
      </c>
      <c r="D371" s="24"/>
      <c r="E371" s="268">
        <v>1</v>
      </c>
      <c r="F371" s="24" t="s">
        <v>19369</v>
      </c>
      <c r="G371" s="24" t="s">
        <v>19370</v>
      </c>
      <c r="H371" s="24" t="s">
        <v>19367</v>
      </c>
    </row>
    <row r="372" spans="1:8" ht="25.5">
      <c r="A372" s="326">
        <v>4</v>
      </c>
      <c r="B372" s="326" t="s">
        <v>6928</v>
      </c>
      <c r="C372" s="326">
        <v>4</v>
      </c>
      <c r="D372" s="326"/>
      <c r="E372" s="456">
        <f>SUM(E368:E371)</f>
        <v>41.2</v>
      </c>
      <c r="F372" s="326"/>
      <c r="G372" s="326"/>
      <c r="H372" s="326"/>
    </row>
    <row r="373" spans="1:8" ht="25.5">
      <c r="A373" s="329">
        <v>306</v>
      </c>
      <c r="B373" s="329" t="s">
        <v>3019</v>
      </c>
      <c r="C373" s="329">
        <f>C372+C367+C326+C287+C106+C50</f>
        <v>306</v>
      </c>
      <c r="D373" s="329"/>
      <c r="E373" s="460">
        <f>E372+E367+E326+E287+E106+E50</f>
        <v>81312.862000000008</v>
      </c>
      <c r="F373" s="329"/>
      <c r="G373" s="329"/>
      <c r="H373" s="329"/>
    </row>
    <row r="374" spans="1:8" ht="15.75">
      <c r="A374" s="467">
        <v>331</v>
      </c>
      <c r="B374" s="467" t="s">
        <v>397</v>
      </c>
      <c r="C374" s="467">
        <f>C373+C46</f>
        <v>331</v>
      </c>
      <c r="D374" s="467"/>
      <c r="E374" s="468">
        <f>E373+E46</f>
        <v>110578.462</v>
      </c>
      <c r="F374" s="467"/>
      <c r="G374" s="467"/>
      <c r="H374" s="467"/>
    </row>
    <row r="375" spans="1:8">
      <c r="A375" s="12" t="s">
        <v>19371</v>
      </c>
    </row>
  </sheetData>
  <mergeCells count="4">
    <mergeCell ref="A1:H1"/>
    <mergeCell ref="A2:H2"/>
    <mergeCell ref="A8:H8"/>
    <mergeCell ref="A47:H47"/>
  </mergeCells>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H698"/>
  <sheetViews>
    <sheetView zoomScale="90" zoomScaleNormal="90" workbookViewId="0">
      <selection activeCell="C701" sqref="C701"/>
    </sheetView>
  </sheetViews>
  <sheetFormatPr defaultRowHeight="12.75"/>
  <cols>
    <col min="1" max="1" width="9.28515625" style="187" customWidth="1"/>
    <col min="2" max="2" width="29.7109375" style="187" customWidth="1"/>
    <col min="3" max="3" width="27.140625" style="187" customWidth="1"/>
    <col min="4" max="4" width="21.7109375" style="187" customWidth="1"/>
    <col min="5" max="5" width="14.85546875" style="323" customWidth="1"/>
    <col min="6" max="6" width="30.85546875" style="187" customWidth="1"/>
    <col min="7" max="7" width="32.5703125" style="187" customWidth="1"/>
    <col min="8" max="8" width="35.5703125" style="187" customWidth="1"/>
    <col min="9" max="16384" width="9.140625" style="187"/>
  </cols>
  <sheetData>
    <row r="1" spans="1:8">
      <c r="A1" s="358" t="s">
        <v>19383</v>
      </c>
      <c r="B1" s="358"/>
      <c r="C1" s="358"/>
      <c r="D1" s="358"/>
      <c r="E1" s="358"/>
      <c r="F1" s="358"/>
      <c r="G1" s="358"/>
      <c r="H1" s="358"/>
    </row>
    <row r="2" spans="1:8">
      <c r="A2" s="359" t="s">
        <v>9</v>
      </c>
      <c r="B2" s="359"/>
      <c r="C2" s="359"/>
      <c r="D2" s="359"/>
      <c r="E2" s="359"/>
      <c r="F2" s="359"/>
      <c r="G2" s="359"/>
      <c r="H2" s="359"/>
    </row>
    <row r="3" spans="1:8" ht="13.5" thickBot="1">
      <c r="A3" s="188"/>
      <c r="B3" s="188"/>
      <c r="C3" s="188"/>
      <c r="D3" s="188"/>
      <c r="E3" s="322"/>
      <c r="F3" s="188"/>
      <c r="G3" s="189"/>
      <c r="H3" s="189"/>
    </row>
    <row r="4" spans="1:8" ht="51">
      <c r="A4" s="190" t="s">
        <v>3</v>
      </c>
      <c r="B4" s="190" t="s">
        <v>4</v>
      </c>
      <c r="C4" s="190" t="s">
        <v>5</v>
      </c>
      <c r="D4" s="190" t="s">
        <v>0</v>
      </c>
      <c r="E4" s="190" t="s">
        <v>1</v>
      </c>
      <c r="F4" s="191" t="s">
        <v>6</v>
      </c>
      <c r="G4" s="192" t="s">
        <v>7</v>
      </c>
      <c r="H4" s="192" t="s">
        <v>8</v>
      </c>
    </row>
    <row r="5" spans="1:8">
      <c r="A5" s="193"/>
      <c r="B5" s="194"/>
      <c r="C5" s="194"/>
      <c r="D5" s="194"/>
      <c r="E5" s="194"/>
      <c r="F5" s="195"/>
      <c r="G5" s="196"/>
      <c r="H5" s="196"/>
    </row>
    <row r="6" spans="1:8" ht="13.5" thickBot="1">
      <c r="A6" s="197"/>
      <c r="B6" s="198"/>
      <c r="C6" s="198"/>
      <c r="D6" s="198"/>
      <c r="E6" s="198"/>
      <c r="F6" s="199"/>
      <c r="G6" s="200"/>
      <c r="H6" s="200"/>
    </row>
    <row r="7" spans="1:8" s="202" customFormat="1">
      <c r="A7" s="190">
        <v>1</v>
      </c>
      <c r="B7" s="191">
        <v>2</v>
      </c>
      <c r="C7" s="191">
        <v>3</v>
      </c>
      <c r="D7" s="191">
        <v>4</v>
      </c>
      <c r="E7" s="191">
        <v>5</v>
      </c>
      <c r="F7" s="191">
        <v>6</v>
      </c>
      <c r="G7" s="201">
        <v>7</v>
      </c>
      <c r="H7" s="201">
        <v>8</v>
      </c>
    </row>
    <row r="8" spans="1:8">
      <c r="A8" s="451" t="s">
        <v>386</v>
      </c>
      <c r="B8" s="452"/>
      <c r="C8" s="452"/>
      <c r="D8" s="452"/>
      <c r="E8" s="452"/>
      <c r="F8" s="452"/>
      <c r="G8" s="452"/>
      <c r="H8" s="453"/>
    </row>
    <row r="9" spans="1:8" ht="25.5">
      <c r="A9" s="203" t="s">
        <v>2149</v>
      </c>
      <c r="B9" s="203" t="s">
        <v>19384</v>
      </c>
      <c r="C9" s="203" t="s">
        <v>360</v>
      </c>
      <c r="D9" s="204"/>
      <c r="E9" s="208">
        <v>9665.7999999999993</v>
      </c>
      <c r="F9" s="203" t="s">
        <v>19385</v>
      </c>
      <c r="G9" s="203" t="s">
        <v>24</v>
      </c>
      <c r="H9" s="203" t="s">
        <v>19386</v>
      </c>
    </row>
    <row r="10" spans="1:8" ht="25.5">
      <c r="A10" s="203" t="s">
        <v>5602</v>
      </c>
      <c r="B10" s="203" t="s">
        <v>19387</v>
      </c>
      <c r="C10" s="203" t="s">
        <v>360</v>
      </c>
      <c r="D10" s="204"/>
      <c r="E10" s="208">
        <v>31035.200000000001</v>
      </c>
      <c r="F10" s="203" t="s">
        <v>19388</v>
      </c>
      <c r="G10" s="203" t="s">
        <v>24</v>
      </c>
      <c r="H10" s="203" t="s">
        <v>19389</v>
      </c>
    </row>
    <row r="11" spans="1:8" ht="25.5">
      <c r="A11" s="203" t="s">
        <v>2253</v>
      </c>
      <c r="B11" s="203" t="s">
        <v>19390</v>
      </c>
      <c r="C11" s="203" t="s">
        <v>360</v>
      </c>
      <c r="D11" s="204"/>
      <c r="E11" s="208">
        <v>1287.5</v>
      </c>
      <c r="F11" s="203" t="s">
        <v>19391</v>
      </c>
      <c r="G11" s="203" t="s">
        <v>24</v>
      </c>
      <c r="H11" s="203" t="s">
        <v>19392</v>
      </c>
    </row>
    <row r="12" spans="1:8" ht="25.5">
      <c r="A12" s="521"/>
      <c r="B12" s="522" t="s">
        <v>384</v>
      </c>
      <c r="C12" s="521">
        <v>2</v>
      </c>
      <c r="D12" s="523"/>
      <c r="E12" s="524">
        <f>SUM(E9:E11)</f>
        <v>41988.5</v>
      </c>
      <c r="F12" s="521"/>
      <c r="G12" s="521"/>
      <c r="H12" s="521"/>
    </row>
    <row r="13" spans="1:8" ht="25.5">
      <c r="A13" s="203" t="s">
        <v>5606</v>
      </c>
      <c r="B13" s="203" t="s">
        <v>19393</v>
      </c>
      <c r="C13" s="203" t="s">
        <v>361</v>
      </c>
      <c r="D13" s="203" t="s">
        <v>362</v>
      </c>
      <c r="E13" s="208">
        <v>4428</v>
      </c>
      <c r="F13" s="203" t="s">
        <v>19394</v>
      </c>
      <c r="G13" s="203" t="s">
        <v>19395</v>
      </c>
      <c r="H13" s="203" t="s">
        <v>19396</v>
      </c>
    </row>
    <row r="14" spans="1:8" ht="38.25">
      <c r="A14" s="203" t="s">
        <v>2682</v>
      </c>
      <c r="B14" s="203" t="s">
        <v>19397</v>
      </c>
      <c r="C14" s="203" t="s">
        <v>361</v>
      </c>
      <c r="D14" s="203" t="s">
        <v>362</v>
      </c>
      <c r="E14" s="208">
        <v>789</v>
      </c>
      <c r="F14" s="203" t="s">
        <v>19398</v>
      </c>
      <c r="G14" s="203" t="s">
        <v>19399</v>
      </c>
      <c r="H14" s="203" t="s">
        <v>19400</v>
      </c>
    </row>
    <row r="15" spans="1:8">
      <c r="A15" s="525"/>
      <c r="B15" s="526" t="s">
        <v>363</v>
      </c>
      <c r="C15" s="526">
        <v>2</v>
      </c>
      <c r="D15" s="527"/>
      <c r="E15" s="528">
        <f>SUM(E13:E14)</f>
        <v>5217</v>
      </c>
      <c r="F15" s="525"/>
      <c r="G15" s="525"/>
      <c r="H15" s="525"/>
    </row>
    <row r="16" spans="1:8" ht="25.5">
      <c r="A16" s="203" t="s">
        <v>5613</v>
      </c>
      <c r="B16" s="203" t="s">
        <v>19401</v>
      </c>
      <c r="C16" s="203" t="s">
        <v>361</v>
      </c>
      <c r="D16" s="203" t="s">
        <v>366</v>
      </c>
      <c r="E16" s="208">
        <v>200</v>
      </c>
      <c r="F16" s="203" t="s">
        <v>19402</v>
      </c>
      <c r="G16" s="203" t="s">
        <v>19403</v>
      </c>
      <c r="H16" s="203" t="s">
        <v>15686</v>
      </c>
    </row>
    <row r="17" spans="1:8" ht="25.5">
      <c r="A17" s="203" t="s">
        <v>5341</v>
      </c>
      <c r="B17" s="203" t="s">
        <v>7014</v>
      </c>
      <c r="C17" s="203" t="s">
        <v>361</v>
      </c>
      <c r="D17" s="203" t="s">
        <v>366</v>
      </c>
      <c r="E17" s="208">
        <v>400</v>
      </c>
      <c r="F17" s="203" t="s">
        <v>19404</v>
      </c>
      <c r="G17" s="203" t="s">
        <v>19405</v>
      </c>
      <c r="H17" s="203" t="s">
        <v>15686</v>
      </c>
    </row>
    <row r="18" spans="1:8" ht="25.5">
      <c r="A18" s="203" t="s">
        <v>5344</v>
      </c>
      <c r="B18" s="203" t="s">
        <v>19406</v>
      </c>
      <c r="C18" s="203" t="s">
        <v>361</v>
      </c>
      <c r="D18" s="203" t="s">
        <v>366</v>
      </c>
      <c r="E18" s="208">
        <v>150</v>
      </c>
      <c r="F18" s="203" t="s">
        <v>19407</v>
      </c>
      <c r="G18" s="203" t="s">
        <v>19408</v>
      </c>
      <c r="H18" s="203" t="s">
        <v>15686</v>
      </c>
    </row>
    <row r="19" spans="1:8" ht="25.5">
      <c r="A19" s="203" t="s">
        <v>5623</v>
      </c>
      <c r="B19" s="203" t="s">
        <v>19409</v>
      </c>
      <c r="C19" s="203" t="s">
        <v>361</v>
      </c>
      <c r="D19" s="203" t="s">
        <v>366</v>
      </c>
      <c r="E19" s="208">
        <v>288</v>
      </c>
      <c r="F19" s="203" t="s">
        <v>19410</v>
      </c>
      <c r="G19" s="203" t="s">
        <v>19411</v>
      </c>
      <c r="H19" s="203" t="s">
        <v>19396</v>
      </c>
    </row>
    <row r="20" spans="1:8">
      <c r="A20" s="525"/>
      <c r="B20" s="526" t="s">
        <v>365</v>
      </c>
      <c r="C20" s="529">
        <v>4</v>
      </c>
      <c r="D20" s="527"/>
      <c r="E20" s="528">
        <f>SUM(E16:E19)</f>
        <v>1038</v>
      </c>
      <c r="F20" s="525"/>
      <c r="G20" s="525"/>
      <c r="H20" s="525"/>
    </row>
    <row r="21" spans="1:8" ht="51">
      <c r="A21" s="203" t="s">
        <v>2421</v>
      </c>
      <c r="B21" s="203" t="s">
        <v>19412</v>
      </c>
      <c r="C21" s="203" t="s">
        <v>361</v>
      </c>
      <c r="D21" s="203" t="s">
        <v>369</v>
      </c>
      <c r="E21" s="208">
        <v>98</v>
      </c>
      <c r="F21" s="203" t="s">
        <v>19413</v>
      </c>
      <c r="G21" s="203" t="s">
        <v>19414</v>
      </c>
      <c r="H21" s="203" t="s">
        <v>19415</v>
      </c>
    </row>
    <row r="22" spans="1:8" ht="38.25">
      <c r="A22" s="203" t="s">
        <v>2423</v>
      </c>
      <c r="B22" s="203" t="s">
        <v>19416</v>
      </c>
      <c r="C22" s="203" t="s">
        <v>361</v>
      </c>
      <c r="D22" s="203" t="s">
        <v>369</v>
      </c>
      <c r="E22" s="208">
        <v>1880</v>
      </c>
      <c r="F22" s="203" t="s">
        <v>19417</v>
      </c>
      <c r="G22" s="203" t="s">
        <v>19418</v>
      </c>
      <c r="H22" s="203" t="s">
        <v>19419</v>
      </c>
    </row>
    <row r="23" spans="1:8" ht="25.5">
      <c r="A23" s="203" t="s">
        <v>2425</v>
      </c>
      <c r="B23" s="203" t="s">
        <v>19420</v>
      </c>
      <c r="C23" s="203" t="s">
        <v>361</v>
      </c>
      <c r="D23" s="203" t="s">
        <v>369</v>
      </c>
      <c r="E23" s="208">
        <v>172</v>
      </c>
      <c r="F23" s="203" t="s">
        <v>19421</v>
      </c>
      <c r="G23" s="203" t="s">
        <v>19422</v>
      </c>
      <c r="H23" s="203" t="s">
        <v>19396</v>
      </c>
    </row>
    <row r="24" spans="1:8" ht="38.25">
      <c r="A24" s="203" t="s">
        <v>2428</v>
      </c>
      <c r="B24" s="203" t="s">
        <v>19423</v>
      </c>
      <c r="C24" s="203" t="s">
        <v>361</v>
      </c>
      <c r="D24" s="203" t="s">
        <v>369</v>
      </c>
      <c r="E24" s="208">
        <v>406</v>
      </c>
      <c r="F24" s="203" t="s">
        <v>19424</v>
      </c>
      <c r="G24" s="203" t="s">
        <v>19425</v>
      </c>
      <c r="H24" s="203" t="s">
        <v>19419</v>
      </c>
    </row>
    <row r="25" spans="1:8">
      <c r="A25" s="525"/>
      <c r="B25" s="526" t="s">
        <v>370</v>
      </c>
      <c r="C25" s="526">
        <v>4</v>
      </c>
      <c r="D25" s="527"/>
      <c r="E25" s="528">
        <f>SUM(E21:E24)</f>
        <v>2556</v>
      </c>
      <c r="F25" s="525"/>
      <c r="G25" s="525"/>
      <c r="H25" s="525"/>
    </row>
    <row r="26" spans="1:8" ht="25.5">
      <c r="A26" s="203" t="s">
        <v>5856</v>
      </c>
      <c r="B26" s="203" t="s">
        <v>19426</v>
      </c>
      <c r="C26" s="203" t="s">
        <v>361</v>
      </c>
      <c r="D26" s="203" t="s">
        <v>21109</v>
      </c>
      <c r="E26" s="208">
        <v>515</v>
      </c>
      <c r="F26" s="203" t="s">
        <v>19427</v>
      </c>
      <c r="G26" s="203" t="s">
        <v>19428</v>
      </c>
      <c r="H26" s="203" t="s">
        <v>19415</v>
      </c>
    </row>
    <row r="27" spans="1:8" ht="25.5">
      <c r="A27" s="530"/>
      <c r="B27" s="526" t="s">
        <v>449</v>
      </c>
      <c r="C27" s="526">
        <v>1</v>
      </c>
      <c r="D27" s="527"/>
      <c r="E27" s="528">
        <f>SUM(E26)</f>
        <v>515</v>
      </c>
      <c r="F27" s="530"/>
      <c r="G27" s="530"/>
      <c r="H27" s="530"/>
    </row>
    <row r="28" spans="1:8" ht="25.5">
      <c r="A28" s="521"/>
      <c r="B28" s="531" t="s">
        <v>464</v>
      </c>
      <c r="C28" s="521">
        <f>C27+C25+C20+C15</f>
        <v>11</v>
      </c>
      <c r="D28" s="521"/>
      <c r="E28" s="524">
        <f>E27+E25+E20+E15</f>
        <v>9326</v>
      </c>
      <c r="F28" s="521"/>
      <c r="G28" s="521"/>
      <c r="H28" s="521"/>
    </row>
    <row r="29" spans="1:8" ht="25.5">
      <c r="A29" s="203" t="s">
        <v>5890</v>
      </c>
      <c r="B29" s="203" t="s">
        <v>19429</v>
      </c>
      <c r="C29" s="203" t="s">
        <v>373</v>
      </c>
      <c r="D29" s="203" t="s">
        <v>374</v>
      </c>
      <c r="E29" s="208">
        <v>100</v>
      </c>
      <c r="F29" s="203" t="s">
        <v>19430</v>
      </c>
      <c r="G29" s="203" t="s">
        <v>19399</v>
      </c>
      <c r="H29" s="203" t="s">
        <v>19431</v>
      </c>
    </row>
    <row r="30" spans="1:8" ht="25.5">
      <c r="A30" s="525"/>
      <c r="B30" s="526" t="s">
        <v>21110</v>
      </c>
      <c r="C30" s="526">
        <v>1</v>
      </c>
      <c r="D30" s="527"/>
      <c r="E30" s="528">
        <f>E29</f>
        <v>100</v>
      </c>
      <c r="F30" s="525"/>
      <c r="G30" s="525"/>
      <c r="H30" s="525"/>
    </row>
    <row r="31" spans="1:8" ht="25.5">
      <c r="A31" s="203" t="s">
        <v>5895</v>
      </c>
      <c r="B31" s="203" t="s">
        <v>19432</v>
      </c>
      <c r="C31" s="203" t="s">
        <v>21111</v>
      </c>
      <c r="D31" s="203" t="s">
        <v>378</v>
      </c>
      <c r="E31" s="208">
        <v>20</v>
      </c>
      <c r="F31" s="203" t="s">
        <v>19433</v>
      </c>
      <c r="G31" s="203" t="s">
        <v>19434</v>
      </c>
      <c r="H31" s="203" t="s">
        <v>15686</v>
      </c>
    </row>
    <row r="32" spans="1:8" ht="38.25">
      <c r="A32" s="203" t="s">
        <v>5898</v>
      </c>
      <c r="B32" s="203" t="s">
        <v>19435</v>
      </c>
      <c r="C32" s="203" t="s">
        <v>21111</v>
      </c>
      <c r="D32" s="203" t="s">
        <v>378</v>
      </c>
      <c r="E32" s="208">
        <v>25</v>
      </c>
      <c r="F32" s="203" t="s">
        <v>19436</v>
      </c>
      <c r="G32" s="203" t="s">
        <v>19414</v>
      </c>
      <c r="H32" s="203" t="s">
        <v>19431</v>
      </c>
    </row>
    <row r="33" spans="1:8" ht="25.5">
      <c r="A33" s="203" t="s">
        <v>5902</v>
      </c>
      <c r="B33" s="203" t="s">
        <v>19437</v>
      </c>
      <c r="C33" s="203" t="s">
        <v>21111</v>
      </c>
      <c r="D33" s="203" t="s">
        <v>378</v>
      </c>
      <c r="E33" s="208">
        <v>2</v>
      </c>
      <c r="F33" s="203" t="s">
        <v>19438</v>
      </c>
      <c r="G33" s="203" t="s">
        <v>19439</v>
      </c>
      <c r="H33" s="203" t="s">
        <v>15686</v>
      </c>
    </row>
    <row r="34" spans="1:8" ht="25.5">
      <c r="A34" s="203" t="s">
        <v>5906</v>
      </c>
      <c r="B34" s="203" t="s">
        <v>19440</v>
      </c>
      <c r="C34" s="203" t="s">
        <v>21111</v>
      </c>
      <c r="D34" s="203" t="s">
        <v>378</v>
      </c>
      <c r="E34" s="208">
        <v>40</v>
      </c>
      <c r="F34" s="203" t="s">
        <v>19441</v>
      </c>
      <c r="G34" s="203" t="s">
        <v>19442</v>
      </c>
      <c r="H34" s="203" t="s">
        <v>15686</v>
      </c>
    </row>
    <row r="35" spans="1:8" ht="25.5">
      <c r="A35" s="203" t="s">
        <v>5910</v>
      </c>
      <c r="B35" s="203" t="s">
        <v>19443</v>
      </c>
      <c r="C35" s="203" t="s">
        <v>21111</v>
      </c>
      <c r="D35" s="203" t="s">
        <v>378</v>
      </c>
      <c r="E35" s="208">
        <v>70</v>
      </c>
      <c r="F35" s="203" t="s">
        <v>19444</v>
      </c>
      <c r="G35" s="203" t="s">
        <v>19445</v>
      </c>
      <c r="H35" s="203" t="s">
        <v>19446</v>
      </c>
    </row>
    <row r="36" spans="1:8" ht="25.5">
      <c r="A36" s="203" t="s">
        <v>5914</v>
      </c>
      <c r="B36" s="203" t="s">
        <v>19447</v>
      </c>
      <c r="C36" s="203" t="s">
        <v>21111</v>
      </c>
      <c r="D36" s="203" t="s">
        <v>378</v>
      </c>
      <c r="E36" s="208">
        <v>40</v>
      </c>
      <c r="F36" s="203" t="s">
        <v>19448</v>
      </c>
      <c r="G36" s="203" t="s">
        <v>19449</v>
      </c>
      <c r="H36" s="203" t="s">
        <v>15686</v>
      </c>
    </row>
    <row r="37" spans="1:8" ht="25.5">
      <c r="A37" s="525"/>
      <c r="B37" s="526" t="s">
        <v>14667</v>
      </c>
      <c r="C37" s="526">
        <v>6</v>
      </c>
      <c r="D37" s="527"/>
      <c r="E37" s="528">
        <f>SUM(E31:E36)</f>
        <v>197</v>
      </c>
      <c r="F37" s="525"/>
      <c r="G37" s="525"/>
      <c r="H37" s="525"/>
    </row>
    <row r="38" spans="1:8" ht="25.5">
      <c r="A38" s="521"/>
      <c r="B38" s="531" t="s">
        <v>2129</v>
      </c>
      <c r="C38" s="532">
        <f>C37+C30</f>
        <v>7</v>
      </c>
      <c r="D38" s="523"/>
      <c r="E38" s="524">
        <f>E37+E30</f>
        <v>297</v>
      </c>
      <c r="F38" s="521"/>
      <c r="G38" s="521"/>
      <c r="H38" s="521"/>
    </row>
    <row r="39" spans="1:8" ht="25.5">
      <c r="A39" s="203" t="s">
        <v>5918</v>
      </c>
      <c r="B39" s="203" t="s">
        <v>19450</v>
      </c>
      <c r="C39" s="203" t="s">
        <v>21112</v>
      </c>
      <c r="D39" s="204"/>
      <c r="E39" s="208">
        <v>204.7</v>
      </c>
      <c r="F39" s="203" t="s">
        <v>19451</v>
      </c>
      <c r="G39" s="203" t="s">
        <v>17174</v>
      </c>
      <c r="H39" s="203" t="s">
        <v>19452</v>
      </c>
    </row>
    <row r="40" spans="1:8" ht="25.5">
      <c r="A40" s="521"/>
      <c r="B40" s="531" t="s">
        <v>6923</v>
      </c>
      <c r="C40" s="531">
        <v>1</v>
      </c>
      <c r="D40" s="523"/>
      <c r="E40" s="524">
        <f>E39</f>
        <v>204.7</v>
      </c>
      <c r="F40" s="521"/>
      <c r="G40" s="521"/>
      <c r="H40" s="521"/>
    </row>
    <row r="41" spans="1:8" ht="25.5">
      <c r="A41" s="203" t="s">
        <v>5923</v>
      </c>
      <c r="B41" s="203" t="s">
        <v>19453</v>
      </c>
      <c r="C41" s="203" t="s">
        <v>21113</v>
      </c>
      <c r="D41" s="204"/>
      <c r="E41" s="208">
        <v>9</v>
      </c>
      <c r="F41" s="203" t="s">
        <v>19454</v>
      </c>
      <c r="G41" s="203" t="s">
        <v>19455</v>
      </c>
      <c r="H41" s="203" t="s">
        <v>19456</v>
      </c>
    </row>
    <row r="42" spans="1:8" ht="25.5">
      <c r="A42" s="521"/>
      <c r="B42" s="531" t="s">
        <v>12068</v>
      </c>
      <c r="C42" s="531">
        <v>1</v>
      </c>
      <c r="D42" s="523"/>
      <c r="E42" s="524">
        <f>E41</f>
        <v>9</v>
      </c>
      <c r="F42" s="521"/>
      <c r="G42" s="521"/>
      <c r="H42" s="521"/>
    </row>
    <row r="43" spans="1:8" ht="25.5">
      <c r="A43" s="203" t="s">
        <v>5927</v>
      </c>
      <c r="B43" s="203" t="s">
        <v>19457</v>
      </c>
      <c r="C43" s="203" t="s">
        <v>21114</v>
      </c>
      <c r="D43" s="204"/>
      <c r="E43" s="208">
        <v>40</v>
      </c>
      <c r="F43" s="203" t="s">
        <v>19458</v>
      </c>
      <c r="G43" s="203" t="s">
        <v>19459</v>
      </c>
      <c r="H43" s="203" t="s">
        <v>19452</v>
      </c>
    </row>
    <row r="44" spans="1:8" ht="38.25">
      <c r="A44" s="521"/>
      <c r="B44" s="522" t="s">
        <v>21115</v>
      </c>
      <c r="C44" s="531">
        <v>1</v>
      </c>
      <c r="D44" s="523"/>
      <c r="E44" s="524">
        <f>E43</f>
        <v>40</v>
      </c>
      <c r="F44" s="521"/>
      <c r="G44" s="521"/>
      <c r="H44" s="521"/>
    </row>
    <row r="45" spans="1:8" ht="25.5">
      <c r="A45" s="533"/>
      <c r="B45" s="534" t="s">
        <v>21116</v>
      </c>
      <c r="C45" s="534">
        <f>C44+C42+C40+C38+C28+C12</f>
        <v>23</v>
      </c>
      <c r="D45" s="534"/>
      <c r="E45" s="535">
        <f>E44+E42+E40+E38+E28+E12</f>
        <v>51865.2</v>
      </c>
      <c r="F45" s="533"/>
      <c r="G45" s="533"/>
      <c r="H45" s="533"/>
    </row>
    <row r="46" spans="1:8">
      <c r="A46" s="536" t="s">
        <v>19460</v>
      </c>
      <c r="B46" s="536"/>
      <c r="C46" s="536"/>
      <c r="D46" s="536"/>
      <c r="E46" s="536"/>
      <c r="F46" s="536"/>
      <c r="G46" s="536"/>
    </row>
    <row r="47" spans="1:8" ht="76.5">
      <c r="A47" s="203" t="s">
        <v>6430</v>
      </c>
      <c r="B47" s="203" t="s">
        <v>19461</v>
      </c>
      <c r="C47" s="203" t="s">
        <v>389</v>
      </c>
      <c r="D47" s="204"/>
      <c r="E47" s="208">
        <v>78753.95</v>
      </c>
      <c r="F47" s="203" t="s">
        <v>19462</v>
      </c>
      <c r="G47" s="203" t="s">
        <v>19463</v>
      </c>
      <c r="H47" s="203" t="s">
        <v>19464</v>
      </c>
    </row>
    <row r="48" spans="1:8" ht="25.5">
      <c r="A48" s="521"/>
      <c r="B48" s="531" t="s">
        <v>390</v>
      </c>
      <c r="C48" s="531">
        <v>1</v>
      </c>
      <c r="D48" s="523"/>
      <c r="E48" s="524">
        <f>E47</f>
        <v>78753.95</v>
      </c>
      <c r="F48" s="521"/>
      <c r="G48" s="521"/>
      <c r="H48" s="521"/>
    </row>
    <row r="49" spans="1:8" ht="25.5">
      <c r="A49" s="203">
        <v>25</v>
      </c>
      <c r="B49" s="203" t="s">
        <v>1785</v>
      </c>
      <c r="C49" s="203" t="s">
        <v>361</v>
      </c>
      <c r="D49" s="203" t="s">
        <v>362</v>
      </c>
      <c r="E49" s="208">
        <v>312</v>
      </c>
      <c r="F49" s="203" t="s">
        <v>19465</v>
      </c>
      <c r="G49" s="203" t="s">
        <v>19466</v>
      </c>
      <c r="H49" s="203" t="s">
        <v>19467</v>
      </c>
    </row>
    <row r="50" spans="1:8" ht="76.5">
      <c r="A50" s="203">
        <v>26</v>
      </c>
      <c r="B50" s="203" t="s">
        <v>19468</v>
      </c>
      <c r="C50" s="203" t="s">
        <v>361</v>
      </c>
      <c r="D50" s="203" t="s">
        <v>362</v>
      </c>
      <c r="E50" s="208">
        <v>610</v>
      </c>
      <c r="F50" s="203" t="s">
        <v>19469</v>
      </c>
      <c r="G50" s="203" t="s">
        <v>19411</v>
      </c>
      <c r="H50" s="203" t="s">
        <v>19470</v>
      </c>
    </row>
    <row r="51" spans="1:8" ht="25.5">
      <c r="A51" s="203">
        <v>27</v>
      </c>
      <c r="B51" s="203" t="s">
        <v>19471</v>
      </c>
      <c r="C51" s="203" t="s">
        <v>361</v>
      </c>
      <c r="D51" s="203" t="s">
        <v>362</v>
      </c>
      <c r="E51" s="208">
        <v>177</v>
      </c>
      <c r="F51" s="203" t="s">
        <v>19472</v>
      </c>
      <c r="G51" s="203" t="s">
        <v>19473</v>
      </c>
      <c r="H51" s="203" t="s">
        <v>19474</v>
      </c>
    </row>
    <row r="52" spans="1:8" ht="25.5">
      <c r="A52" s="203">
        <v>28</v>
      </c>
      <c r="B52" s="203" t="s">
        <v>19475</v>
      </c>
      <c r="C52" s="203" t="s">
        <v>361</v>
      </c>
      <c r="D52" s="203" t="s">
        <v>362</v>
      </c>
      <c r="E52" s="208">
        <v>425</v>
      </c>
      <c r="F52" s="203" t="s">
        <v>19476</v>
      </c>
      <c r="G52" s="203" t="s">
        <v>19477</v>
      </c>
      <c r="H52" s="203" t="s">
        <v>19478</v>
      </c>
    </row>
    <row r="53" spans="1:8" ht="127.5">
      <c r="A53" s="203">
        <v>29</v>
      </c>
      <c r="B53" s="203" t="s">
        <v>19479</v>
      </c>
      <c r="C53" s="203" t="s">
        <v>361</v>
      </c>
      <c r="D53" s="203" t="s">
        <v>362</v>
      </c>
      <c r="E53" s="208">
        <v>550</v>
      </c>
      <c r="F53" s="203" t="s">
        <v>19480</v>
      </c>
      <c r="G53" s="203" t="s">
        <v>19477</v>
      </c>
      <c r="H53" s="203" t="s">
        <v>19481</v>
      </c>
    </row>
    <row r="54" spans="1:8" ht="76.5">
      <c r="A54" s="203">
        <v>30</v>
      </c>
      <c r="B54" s="203" t="s">
        <v>19482</v>
      </c>
      <c r="C54" s="203" t="s">
        <v>361</v>
      </c>
      <c r="D54" s="203" t="s">
        <v>362</v>
      </c>
      <c r="E54" s="208">
        <v>450</v>
      </c>
      <c r="F54" s="203" t="s">
        <v>19483</v>
      </c>
      <c r="G54" s="203" t="s">
        <v>19477</v>
      </c>
      <c r="H54" s="203" t="s">
        <v>19470</v>
      </c>
    </row>
    <row r="55" spans="1:8" ht="102">
      <c r="A55" s="203">
        <v>31</v>
      </c>
      <c r="B55" s="203" t="s">
        <v>19484</v>
      </c>
      <c r="C55" s="203" t="s">
        <v>361</v>
      </c>
      <c r="D55" s="203" t="s">
        <v>362</v>
      </c>
      <c r="E55" s="208">
        <v>931</v>
      </c>
      <c r="F55" s="203" t="s">
        <v>19485</v>
      </c>
      <c r="G55" s="203" t="s">
        <v>19486</v>
      </c>
      <c r="H55" s="203" t="s">
        <v>19487</v>
      </c>
    </row>
    <row r="56" spans="1:8" ht="102">
      <c r="A56" s="203">
        <v>32</v>
      </c>
      <c r="B56" s="203" t="s">
        <v>19488</v>
      </c>
      <c r="C56" s="203" t="s">
        <v>361</v>
      </c>
      <c r="D56" s="203" t="s">
        <v>362</v>
      </c>
      <c r="E56" s="208">
        <v>232</v>
      </c>
      <c r="F56" s="203" t="s">
        <v>19489</v>
      </c>
      <c r="G56" s="203" t="s">
        <v>19490</v>
      </c>
      <c r="H56" s="203" t="s">
        <v>19491</v>
      </c>
    </row>
    <row r="57" spans="1:8" ht="25.5">
      <c r="A57" s="203">
        <v>33</v>
      </c>
      <c r="B57" s="203" t="s">
        <v>19492</v>
      </c>
      <c r="C57" s="203" t="s">
        <v>361</v>
      </c>
      <c r="D57" s="203" t="s">
        <v>362</v>
      </c>
      <c r="E57" s="208">
        <v>118</v>
      </c>
      <c r="F57" s="203" t="s">
        <v>19493</v>
      </c>
      <c r="G57" s="203" t="s">
        <v>19399</v>
      </c>
      <c r="H57" s="203" t="s">
        <v>19494</v>
      </c>
    </row>
    <row r="58" spans="1:8" ht="25.5">
      <c r="A58" s="203">
        <v>34</v>
      </c>
      <c r="B58" s="203" t="s">
        <v>19495</v>
      </c>
      <c r="C58" s="203" t="s">
        <v>361</v>
      </c>
      <c r="D58" s="203" t="s">
        <v>362</v>
      </c>
      <c r="E58" s="208">
        <v>247</v>
      </c>
      <c r="F58" s="203" t="s">
        <v>19496</v>
      </c>
      <c r="G58" s="203" t="s">
        <v>19399</v>
      </c>
      <c r="H58" s="203" t="s">
        <v>19494</v>
      </c>
    </row>
    <row r="59" spans="1:8" ht="25.5">
      <c r="A59" s="203">
        <v>35</v>
      </c>
      <c r="B59" s="203" t="s">
        <v>19497</v>
      </c>
      <c r="C59" s="203" t="s">
        <v>361</v>
      </c>
      <c r="D59" s="203" t="s">
        <v>362</v>
      </c>
      <c r="E59" s="208">
        <v>114</v>
      </c>
      <c r="F59" s="203" t="s">
        <v>19498</v>
      </c>
      <c r="G59" s="203" t="s">
        <v>19399</v>
      </c>
      <c r="H59" s="203" t="s">
        <v>19499</v>
      </c>
    </row>
    <row r="60" spans="1:8" ht="102">
      <c r="A60" s="203">
        <v>36</v>
      </c>
      <c r="B60" s="203" t="s">
        <v>19500</v>
      </c>
      <c r="C60" s="203" t="s">
        <v>361</v>
      </c>
      <c r="D60" s="203" t="s">
        <v>362</v>
      </c>
      <c r="E60" s="208">
        <v>36</v>
      </c>
      <c r="F60" s="203" t="s">
        <v>19501</v>
      </c>
      <c r="G60" s="203" t="s">
        <v>19399</v>
      </c>
      <c r="H60" s="203" t="s">
        <v>19502</v>
      </c>
    </row>
    <row r="61" spans="1:8" ht="76.5">
      <c r="A61" s="203">
        <v>37</v>
      </c>
      <c r="B61" s="203" t="s">
        <v>19503</v>
      </c>
      <c r="C61" s="203" t="s">
        <v>361</v>
      </c>
      <c r="D61" s="203" t="s">
        <v>362</v>
      </c>
      <c r="E61" s="208">
        <v>154</v>
      </c>
      <c r="F61" s="203" t="s">
        <v>19504</v>
      </c>
      <c r="G61" s="203" t="s">
        <v>19505</v>
      </c>
      <c r="H61" s="203" t="s">
        <v>19506</v>
      </c>
    </row>
    <row r="62" spans="1:8" ht="25.5">
      <c r="A62" s="203">
        <v>38</v>
      </c>
      <c r="B62" s="203" t="s">
        <v>19507</v>
      </c>
      <c r="C62" s="203" t="s">
        <v>361</v>
      </c>
      <c r="D62" s="203" t="s">
        <v>362</v>
      </c>
      <c r="E62" s="208">
        <v>159</v>
      </c>
      <c r="F62" s="203" t="s">
        <v>19508</v>
      </c>
      <c r="G62" s="203" t="s">
        <v>19399</v>
      </c>
      <c r="H62" s="203" t="s">
        <v>19499</v>
      </c>
    </row>
    <row r="63" spans="1:8" ht="25.5">
      <c r="A63" s="203">
        <v>39</v>
      </c>
      <c r="B63" s="203" t="s">
        <v>19509</v>
      </c>
      <c r="C63" s="203" t="s">
        <v>361</v>
      </c>
      <c r="D63" s="203" t="s">
        <v>362</v>
      </c>
      <c r="E63" s="208">
        <v>183</v>
      </c>
      <c r="F63" s="203" t="s">
        <v>19510</v>
      </c>
      <c r="G63" s="203" t="s">
        <v>19490</v>
      </c>
      <c r="H63" s="203" t="s">
        <v>19494</v>
      </c>
    </row>
    <row r="64" spans="1:8" ht="102">
      <c r="A64" s="203">
        <v>40</v>
      </c>
      <c r="B64" s="203" t="s">
        <v>19511</v>
      </c>
      <c r="C64" s="203" t="s">
        <v>361</v>
      </c>
      <c r="D64" s="203" t="s">
        <v>362</v>
      </c>
      <c r="E64" s="208">
        <v>146</v>
      </c>
      <c r="F64" s="203" t="s">
        <v>19512</v>
      </c>
      <c r="G64" s="203" t="s">
        <v>19490</v>
      </c>
      <c r="H64" s="203" t="s">
        <v>19513</v>
      </c>
    </row>
    <row r="65" spans="1:8" ht="25.5">
      <c r="A65" s="203">
        <v>41</v>
      </c>
      <c r="B65" s="203" t="s">
        <v>19514</v>
      </c>
      <c r="C65" s="203" t="s">
        <v>361</v>
      </c>
      <c r="D65" s="203" t="s">
        <v>362</v>
      </c>
      <c r="E65" s="208">
        <v>358</v>
      </c>
      <c r="F65" s="203" t="s">
        <v>19515</v>
      </c>
      <c r="G65" s="203" t="s">
        <v>19490</v>
      </c>
      <c r="H65" s="203" t="s">
        <v>19494</v>
      </c>
    </row>
    <row r="66" spans="1:8" ht="25.5">
      <c r="A66" s="203">
        <v>42</v>
      </c>
      <c r="B66" s="203" t="s">
        <v>19516</v>
      </c>
      <c r="C66" s="203" t="s">
        <v>361</v>
      </c>
      <c r="D66" s="203" t="s">
        <v>362</v>
      </c>
      <c r="E66" s="208">
        <v>159</v>
      </c>
      <c r="F66" s="203" t="s">
        <v>19517</v>
      </c>
      <c r="G66" s="203" t="s">
        <v>19490</v>
      </c>
      <c r="H66" s="203" t="s">
        <v>19494</v>
      </c>
    </row>
    <row r="67" spans="1:8" ht="38.25">
      <c r="A67" s="203">
        <v>43</v>
      </c>
      <c r="B67" s="203" t="s">
        <v>19518</v>
      </c>
      <c r="C67" s="203" t="s">
        <v>361</v>
      </c>
      <c r="D67" s="203" t="s">
        <v>362</v>
      </c>
      <c r="E67" s="208">
        <v>100</v>
      </c>
      <c r="F67" s="203" t="s">
        <v>19519</v>
      </c>
      <c r="G67" s="203" t="s">
        <v>19399</v>
      </c>
      <c r="H67" s="203" t="s">
        <v>19494</v>
      </c>
    </row>
    <row r="68" spans="1:8" ht="25.5">
      <c r="A68" s="203">
        <v>44</v>
      </c>
      <c r="B68" s="203" t="s">
        <v>19520</v>
      </c>
      <c r="C68" s="203" t="s">
        <v>361</v>
      </c>
      <c r="D68" s="203" t="s">
        <v>362</v>
      </c>
      <c r="E68" s="208">
        <v>1431</v>
      </c>
      <c r="F68" s="203" t="s">
        <v>19521</v>
      </c>
      <c r="G68" s="203" t="s">
        <v>19522</v>
      </c>
      <c r="H68" s="203" t="s">
        <v>19474</v>
      </c>
    </row>
    <row r="69" spans="1:8" ht="38.25">
      <c r="A69" s="203">
        <v>45</v>
      </c>
      <c r="B69" s="203" t="s">
        <v>19523</v>
      </c>
      <c r="C69" s="203" t="s">
        <v>361</v>
      </c>
      <c r="D69" s="203" t="s">
        <v>362</v>
      </c>
      <c r="E69" s="208">
        <v>940</v>
      </c>
      <c r="F69" s="203" t="s">
        <v>19524</v>
      </c>
      <c r="G69" s="203" t="s">
        <v>19525</v>
      </c>
      <c r="H69" s="203" t="s">
        <v>19474</v>
      </c>
    </row>
    <row r="70" spans="1:8" ht="25.5">
      <c r="A70" s="203">
        <v>46</v>
      </c>
      <c r="B70" s="203" t="s">
        <v>19526</v>
      </c>
      <c r="C70" s="203" t="s">
        <v>361</v>
      </c>
      <c r="D70" s="203" t="s">
        <v>362</v>
      </c>
      <c r="E70" s="208">
        <v>311</v>
      </c>
      <c r="F70" s="203" t="s">
        <v>19527</v>
      </c>
      <c r="G70" s="203" t="s">
        <v>19428</v>
      </c>
      <c r="H70" s="203" t="s">
        <v>19499</v>
      </c>
    </row>
    <row r="71" spans="1:8" ht="38.25">
      <c r="A71" s="203">
        <v>47</v>
      </c>
      <c r="B71" s="203" t="s">
        <v>19528</v>
      </c>
      <c r="C71" s="203" t="s">
        <v>361</v>
      </c>
      <c r="D71" s="203" t="s">
        <v>362</v>
      </c>
      <c r="E71" s="208">
        <v>796</v>
      </c>
      <c r="F71" s="203" t="s">
        <v>19529</v>
      </c>
      <c r="G71" s="203" t="s">
        <v>19428</v>
      </c>
      <c r="H71" s="203" t="s">
        <v>19499</v>
      </c>
    </row>
    <row r="72" spans="1:8" ht="63.75">
      <c r="A72" s="203">
        <v>48</v>
      </c>
      <c r="B72" s="203" t="s">
        <v>19530</v>
      </c>
      <c r="C72" s="203" t="s">
        <v>361</v>
      </c>
      <c r="D72" s="203" t="s">
        <v>362</v>
      </c>
      <c r="E72" s="208">
        <v>1533</v>
      </c>
      <c r="F72" s="203" t="s">
        <v>19531</v>
      </c>
      <c r="G72" s="203" t="s">
        <v>19399</v>
      </c>
      <c r="H72" s="203" t="s">
        <v>19499</v>
      </c>
    </row>
    <row r="73" spans="1:8" ht="25.5">
      <c r="A73" s="203">
        <v>49</v>
      </c>
      <c r="B73" s="203" t="s">
        <v>19532</v>
      </c>
      <c r="C73" s="203" t="s">
        <v>361</v>
      </c>
      <c r="D73" s="203" t="s">
        <v>362</v>
      </c>
      <c r="E73" s="208">
        <v>4.3</v>
      </c>
      <c r="F73" s="203" t="s">
        <v>19533</v>
      </c>
      <c r="G73" s="203" t="s">
        <v>19534</v>
      </c>
      <c r="H73" s="203" t="s">
        <v>19474</v>
      </c>
    </row>
    <row r="74" spans="1:8" ht="51">
      <c r="A74" s="203">
        <v>50</v>
      </c>
      <c r="B74" s="203" t="s">
        <v>19535</v>
      </c>
      <c r="C74" s="203" t="s">
        <v>361</v>
      </c>
      <c r="D74" s="203" t="s">
        <v>362</v>
      </c>
      <c r="E74" s="208">
        <v>18.8</v>
      </c>
      <c r="F74" s="203" t="s">
        <v>19536</v>
      </c>
      <c r="G74" s="203" t="s">
        <v>19537</v>
      </c>
      <c r="H74" s="203" t="s">
        <v>19538</v>
      </c>
    </row>
    <row r="75" spans="1:8" ht="51">
      <c r="A75" s="203">
        <v>51</v>
      </c>
      <c r="B75" s="203" t="s">
        <v>19539</v>
      </c>
      <c r="C75" s="203" t="s">
        <v>361</v>
      </c>
      <c r="D75" s="203" t="s">
        <v>362</v>
      </c>
      <c r="E75" s="208">
        <v>14</v>
      </c>
      <c r="F75" s="203" t="s">
        <v>19540</v>
      </c>
      <c r="G75" s="203" t="s">
        <v>19537</v>
      </c>
      <c r="H75" s="203" t="s">
        <v>19538</v>
      </c>
    </row>
    <row r="76" spans="1:8" ht="25.5">
      <c r="A76" s="203">
        <v>52</v>
      </c>
      <c r="B76" s="203" t="s">
        <v>19541</v>
      </c>
      <c r="C76" s="203" t="s">
        <v>361</v>
      </c>
      <c r="D76" s="203" t="s">
        <v>362</v>
      </c>
      <c r="E76" s="208">
        <v>543</v>
      </c>
      <c r="F76" s="203" t="s">
        <v>19542</v>
      </c>
      <c r="G76" s="203" t="s">
        <v>19399</v>
      </c>
      <c r="H76" s="203" t="s">
        <v>19543</v>
      </c>
    </row>
    <row r="77" spans="1:8" ht="25.5">
      <c r="A77" s="203">
        <v>53</v>
      </c>
      <c r="B77" s="203" t="s">
        <v>19544</v>
      </c>
      <c r="C77" s="203" t="s">
        <v>361</v>
      </c>
      <c r="D77" s="203" t="s">
        <v>362</v>
      </c>
      <c r="E77" s="208">
        <v>214</v>
      </c>
      <c r="F77" s="203" t="s">
        <v>19545</v>
      </c>
      <c r="G77" s="203" t="s">
        <v>19399</v>
      </c>
      <c r="H77" s="203" t="s">
        <v>19543</v>
      </c>
    </row>
    <row r="78" spans="1:8" ht="25.5">
      <c r="A78" s="203">
        <v>54</v>
      </c>
      <c r="B78" s="203" t="s">
        <v>19546</v>
      </c>
      <c r="C78" s="203" t="s">
        <v>361</v>
      </c>
      <c r="D78" s="203" t="s">
        <v>362</v>
      </c>
      <c r="E78" s="208">
        <v>527</v>
      </c>
      <c r="F78" s="203" t="s">
        <v>19547</v>
      </c>
      <c r="G78" s="203" t="s">
        <v>19428</v>
      </c>
      <c r="H78" s="203" t="s">
        <v>19499</v>
      </c>
    </row>
    <row r="79" spans="1:8" ht="102">
      <c r="A79" s="203">
        <v>55</v>
      </c>
      <c r="B79" s="203" t="s">
        <v>19548</v>
      </c>
      <c r="C79" s="203" t="s">
        <v>361</v>
      </c>
      <c r="D79" s="203" t="s">
        <v>362</v>
      </c>
      <c r="E79" s="208">
        <v>50</v>
      </c>
      <c r="F79" s="203" t="s">
        <v>19549</v>
      </c>
      <c r="G79" s="203" t="s">
        <v>19550</v>
      </c>
      <c r="H79" s="203" t="s">
        <v>19551</v>
      </c>
    </row>
    <row r="80" spans="1:8" ht="51">
      <c r="A80" s="203">
        <v>56</v>
      </c>
      <c r="B80" s="203" t="s">
        <v>19552</v>
      </c>
      <c r="C80" s="203" t="s">
        <v>361</v>
      </c>
      <c r="D80" s="203" t="s">
        <v>362</v>
      </c>
      <c r="E80" s="208">
        <v>542</v>
      </c>
      <c r="F80" s="203" t="s">
        <v>19553</v>
      </c>
      <c r="G80" s="203" t="s">
        <v>19428</v>
      </c>
      <c r="H80" s="203" t="s">
        <v>19499</v>
      </c>
    </row>
    <row r="81" spans="1:8">
      <c r="A81" s="525"/>
      <c r="B81" s="526" t="s">
        <v>363</v>
      </c>
      <c r="C81" s="526">
        <v>32</v>
      </c>
      <c r="D81" s="527"/>
      <c r="E81" s="528">
        <f>SUM(E49:E80)</f>
        <v>12385.099999999999</v>
      </c>
      <c r="F81" s="525"/>
      <c r="G81" s="525"/>
      <c r="H81" s="525"/>
    </row>
    <row r="82" spans="1:8" ht="127.5">
      <c r="A82" s="203">
        <v>57</v>
      </c>
      <c r="B82" s="203" t="s">
        <v>1191</v>
      </c>
      <c r="C82" s="203" t="s">
        <v>361</v>
      </c>
      <c r="D82" s="203" t="s">
        <v>391</v>
      </c>
      <c r="E82" s="208">
        <v>423</v>
      </c>
      <c r="F82" s="203" t="s">
        <v>19554</v>
      </c>
      <c r="G82" s="203" t="s">
        <v>19490</v>
      </c>
      <c r="H82" s="203" t="s">
        <v>21106</v>
      </c>
    </row>
    <row r="83" spans="1:8" ht="153">
      <c r="A83" s="203">
        <v>58</v>
      </c>
      <c r="B83" s="203" t="s">
        <v>8858</v>
      </c>
      <c r="C83" s="203" t="s">
        <v>361</v>
      </c>
      <c r="D83" s="203" t="s">
        <v>391</v>
      </c>
      <c r="E83" s="208">
        <v>259</v>
      </c>
      <c r="F83" s="203" t="s">
        <v>19555</v>
      </c>
      <c r="G83" s="203" t="s">
        <v>19490</v>
      </c>
      <c r="H83" s="203" t="s">
        <v>19556</v>
      </c>
    </row>
    <row r="84" spans="1:8" ht="25.5">
      <c r="A84" s="203">
        <v>59</v>
      </c>
      <c r="B84" s="203" t="s">
        <v>19557</v>
      </c>
      <c r="C84" s="203" t="s">
        <v>361</v>
      </c>
      <c r="D84" s="203" t="s">
        <v>391</v>
      </c>
      <c r="E84" s="208">
        <v>74</v>
      </c>
      <c r="F84" s="203" t="s">
        <v>19558</v>
      </c>
      <c r="G84" s="203" t="s">
        <v>19477</v>
      </c>
      <c r="H84" s="203" t="s">
        <v>19559</v>
      </c>
    </row>
    <row r="85" spans="1:8" ht="25.5">
      <c r="A85" s="203">
        <v>60</v>
      </c>
      <c r="B85" s="203" t="s">
        <v>10834</v>
      </c>
      <c r="C85" s="203" t="s">
        <v>361</v>
      </c>
      <c r="D85" s="203" t="s">
        <v>391</v>
      </c>
      <c r="E85" s="208">
        <v>129</v>
      </c>
      <c r="F85" s="203" t="s">
        <v>19560</v>
      </c>
      <c r="G85" s="203" t="s">
        <v>19477</v>
      </c>
      <c r="H85" s="203" t="s">
        <v>19559</v>
      </c>
    </row>
    <row r="86" spans="1:8" ht="25.5">
      <c r="A86" s="203">
        <v>61</v>
      </c>
      <c r="B86" s="203" t="s">
        <v>19561</v>
      </c>
      <c r="C86" s="203" t="s">
        <v>361</v>
      </c>
      <c r="D86" s="203" t="s">
        <v>391</v>
      </c>
      <c r="E86" s="208">
        <v>154</v>
      </c>
      <c r="F86" s="203" t="s">
        <v>19562</v>
      </c>
      <c r="G86" s="203" t="s">
        <v>19477</v>
      </c>
      <c r="H86" s="203" t="s">
        <v>19559</v>
      </c>
    </row>
    <row r="87" spans="1:8" ht="25.5">
      <c r="A87" s="203">
        <v>62</v>
      </c>
      <c r="B87" s="203" t="s">
        <v>19563</v>
      </c>
      <c r="C87" s="203" t="s">
        <v>361</v>
      </c>
      <c r="D87" s="203" t="s">
        <v>391</v>
      </c>
      <c r="E87" s="208">
        <v>50</v>
      </c>
      <c r="F87" s="203" t="s">
        <v>19564</v>
      </c>
      <c r="G87" s="203" t="s">
        <v>19477</v>
      </c>
      <c r="H87" s="203" t="s">
        <v>19559</v>
      </c>
    </row>
    <row r="88" spans="1:8" ht="38.25">
      <c r="A88" s="203">
        <v>63</v>
      </c>
      <c r="B88" s="203" t="s">
        <v>19565</v>
      </c>
      <c r="C88" s="203" t="s">
        <v>361</v>
      </c>
      <c r="D88" s="203" t="s">
        <v>391</v>
      </c>
      <c r="E88" s="208">
        <v>649</v>
      </c>
      <c r="F88" s="203" t="s">
        <v>19566</v>
      </c>
      <c r="G88" s="203" t="s">
        <v>19477</v>
      </c>
      <c r="H88" s="203" t="s">
        <v>19559</v>
      </c>
    </row>
    <row r="89" spans="1:8" ht="25.5">
      <c r="A89" s="203">
        <v>64</v>
      </c>
      <c r="B89" s="203" t="s">
        <v>19567</v>
      </c>
      <c r="C89" s="203" t="s">
        <v>361</v>
      </c>
      <c r="D89" s="203" t="s">
        <v>391</v>
      </c>
      <c r="E89" s="208">
        <v>237</v>
      </c>
      <c r="F89" s="203" t="s">
        <v>19568</v>
      </c>
      <c r="G89" s="203" t="s">
        <v>19477</v>
      </c>
      <c r="H89" s="203" t="s">
        <v>19559</v>
      </c>
    </row>
    <row r="90" spans="1:8" ht="38.25">
      <c r="A90" s="203">
        <v>65</v>
      </c>
      <c r="B90" s="203" t="s">
        <v>19569</v>
      </c>
      <c r="C90" s="203" t="s">
        <v>361</v>
      </c>
      <c r="D90" s="203" t="s">
        <v>391</v>
      </c>
      <c r="E90" s="208">
        <v>603</v>
      </c>
      <c r="F90" s="203" t="s">
        <v>19570</v>
      </c>
      <c r="G90" s="203" t="s">
        <v>19477</v>
      </c>
      <c r="H90" s="203" t="s">
        <v>19559</v>
      </c>
    </row>
    <row r="91" spans="1:8" ht="51">
      <c r="A91" s="203">
        <v>66</v>
      </c>
      <c r="B91" s="203" t="s">
        <v>19571</v>
      </c>
      <c r="C91" s="203" t="s">
        <v>361</v>
      </c>
      <c r="D91" s="203" t="s">
        <v>391</v>
      </c>
      <c r="E91" s="208">
        <v>678</v>
      </c>
      <c r="F91" s="203" t="s">
        <v>19572</v>
      </c>
      <c r="G91" s="203" t="s">
        <v>19399</v>
      </c>
      <c r="H91" s="203" t="s">
        <v>19573</v>
      </c>
    </row>
    <row r="92" spans="1:8" ht="38.25">
      <c r="A92" s="203">
        <v>67</v>
      </c>
      <c r="B92" s="203" t="s">
        <v>19574</v>
      </c>
      <c r="C92" s="203" t="s">
        <v>361</v>
      </c>
      <c r="D92" s="203" t="s">
        <v>391</v>
      </c>
      <c r="E92" s="208">
        <v>10.7</v>
      </c>
      <c r="F92" s="203" t="s">
        <v>19575</v>
      </c>
      <c r="G92" s="203" t="s">
        <v>19428</v>
      </c>
      <c r="H92" s="203" t="s">
        <v>19494</v>
      </c>
    </row>
    <row r="93" spans="1:8" ht="51">
      <c r="A93" s="203">
        <v>68</v>
      </c>
      <c r="B93" s="203" t="s">
        <v>19576</v>
      </c>
      <c r="C93" s="203" t="s">
        <v>361</v>
      </c>
      <c r="D93" s="203" t="s">
        <v>391</v>
      </c>
      <c r="E93" s="208">
        <v>35.6</v>
      </c>
      <c r="F93" s="203" t="s">
        <v>19577</v>
      </c>
      <c r="G93" s="203" t="s">
        <v>19428</v>
      </c>
      <c r="H93" s="203" t="s">
        <v>19494</v>
      </c>
    </row>
    <row r="94" spans="1:8" ht="51">
      <c r="A94" s="203">
        <v>69</v>
      </c>
      <c r="B94" s="203" t="s">
        <v>19578</v>
      </c>
      <c r="C94" s="203" t="s">
        <v>361</v>
      </c>
      <c r="D94" s="203" t="s">
        <v>391</v>
      </c>
      <c r="E94" s="208">
        <v>28.8</v>
      </c>
      <c r="F94" s="203" t="s">
        <v>19579</v>
      </c>
      <c r="G94" s="203" t="s">
        <v>19428</v>
      </c>
      <c r="H94" s="203" t="s">
        <v>19494</v>
      </c>
    </row>
    <row r="95" spans="1:8" ht="51">
      <c r="A95" s="203">
        <v>70</v>
      </c>
      <c r="B95" s="203" t="s">
        <v>19580</v>
      </c>
      <c r="C95" s="203" t="s">
        <v>361</v>
      </c>
      <c r="D95" s="203" t="s">
        <v>391</v>
      </c>
      <c r="E95" s="208">
        <v>24.3</v>
      </c>
      <c r="F95" s="203" t="s">
        <v>19581</v>
      </c>
      <c r="G95" s="203" t="s">
        <v>19428</v>
      </c>
      <c r="H95" s="203" t="s">
        <v>19494</v>
      </c>
    </row>
    <row r="96" spans="1:8" ht="127.5">
      <c r="A96" s="203">
        <v>71</v>
      </c>
      <c r="B96" s="203" t="s">
        <v>19582</v>
      </c>
      <c r="C96" s="203" t="s">
        <v>361</v>
      </c>
      <c r="D96" s="203" t="s">
        <v>391</v>
      </c>
      <c r="E96" s="208">
        <v>345</v>
      </c>
      <c r="F96" s="203" t="s">
        <v>19583</v>
      </c>
      <c r="G96" s="203" t="s">
        <v>19428</v>
      </c>
      <c r="H96" s="203" t="s">
        <v>19584</v>
      </c>
    </row>
    <row r="97" spans="1:8" ht="38.25">
      <c r="A97" s="203">
        <v>72</v>
      </c>
      <c r="B97" s="203" t="s">
        <v>19585</v>
      </c>
      <c r="C97" s="203" t="s">
        <v>361</v>
      </c>
      <c r="D97" s="203" t="s">
        <v>391</v>
      </c>
      <c r="E97" s="208">
        <v>255</v>
      </c>
      <c r="F97" s="203" t="s">
        <v>19586</v>
      </c>
      <c r="G97" s="203" t="s">
        <v>19587</v>
      </c>
      <c r="H97" s="203" t="s">
        <v>19494</v>
      </c>
    </row>
    <row r="98" spans="1:8" ht="25.5">
      <c r="A98" s="203">
        <v>73</v>
      </c>
      <c r="B98" s="203" t="s">
        <v>19588</v>
      </c>
      <c r="C98" s="203" t="s">
        <v>361</v>
      </c>
      <c r="D98" s="203" t="s">
        <v>391</v>
      </c>
      <c r="E98" s="208">
        <v>166</v>
      </c>
      <c r="F98" s="203" t="s">
        <v>19589</v>
      </c>
      <c r="G98" s="203" t="s">
        <v>19587</v>
      </c>
      <c r="H98" s="203" t="s">
        <v>19494</v>
      </c>
    </row>
    <row r="99" spans="1:8" ht="38.25">
      <c r="A99" s="203">
        <v>74</v>
      </c>
      <c r="B99" s="203" t="s">
        <v>19590</v>
      </c>
      <c r="C99" s="203" t="s">
        <v>361</v>
      </c>
      <c r="D99" s="203" t="s">
        <v>391</v>
      </c>
      <c r="E99" s="208">
        <v>384</v>
      </c>
      <c r="F99" s="203" t="s">
        <v>19591</v>
      </c>
      <c r="G99" s="203" t="s">
        <v>19587</v>
      </c>
      <c r="H99" s="203" t="s">
        <v>19494</v>
      </c>
    </row>
    <row r="100" spans="1:8" ht="25.5">
      <c r="A100" s="203">
        <v>75</v>
      </c>
      <c r="B100" s="203" t="s">
        <v>19592</v>
      </c>
      <c r="C100" s="203" t="s">
        <v>361</v>
      </c>
      <c r="D100" s="203" t="s">
        <v>391</v>
      </c>
      <c r="E100" s="208">
        <v>181</v>
      </c>
      <c r="F100" s="203" t="s">
        <v>19593</v>
      </c>
      <c r="G100" s="203" t="s">
        <v>19587</v>
      </c>
      <c r="H100" s="203" t="s">
        <v>19494</v>
      </c>
    </row>
    <row r="101" spans="1:8" ht="38.25">
      <c r="A101" s="203">
        <v>76</v>
      </c>
      <c r="B101" s="203" t="s">
        <v>19594</v>
      </c>
      <c r="C101" s="203" t="s">
        <v>361</v>
      </c>
      <c r="D101" s="203" t="s">
        <v>391</v>
      </c>
      <c r="E101" s="208">
        <v>291</v>
      </c>
      <c r="F101" s="203" t="s">
        <v>19595</v>
      </c>
      <c r="G101" s="203" t="s">
        <v>19587</v>
      </c>
      <c r="H101" s="203" t="s">
        <v>19494</v>
      </c>
    </row>
    <row r="102" spans="1:8" ht="38.25">
      <c r="A102" s="203">
        <v>77</v>
      </c>
      <c r="B102" s="203" t="s">
        <v>19596</v>
      </c>
      <c r="C102" s="203" t="s">
        <v>361</v>
      </c>
      <c r="D102" s="203" t="s">
        <v>391</v>
      </c>
      <c r="E102" s="208">
        <v>6.9</v>
      </c>
      <c r="F102" s="203" t="s">
        <v>19597</v>
      </c>
      <c r="G102" s="203" t="s">
        <v>19411</v>
      </c>
      <c r="H102" s="203" t="s">
        <v>19467</v>
      </c>
    </row>
    <row r="103" spans="1:8" ht="25.5">
      <c r="A103" s="203">
        <v>78</v>
      </c>
      <c r="B103" s="203" t="s">
        <v>19598</v>
      </c>
      <c r="C103" s="203" t="s">
        <v>361</v>
      </c>
      <c r="D103" s="203" t="s">
        <v>391</v>
      </c>
      <c r="E103" s="208">
        <v>3.9</v>
      </c>
      <c r="F103" s="203" t="s">
        <v>19599</v>
      </c>
      <c r="G103" s="203" t="s">
        <v>19411</v>
      </c>
      <c r="H103" s="203" t="s">
        <v>19467</v>
      </c>
    </row>
    <row r="104" spans="1:8" ht="25.5">
      <c r="A104" s="203">
        <v>79</v>
      </c>
      <c r="B104" s="203" t="s">
        <v>11993</v>
      </c>
      <c r="C104" s="203" t="s">
        <v>361</v>
      </c>
      <c r="D104" s="203" t="s">
        <v>391</v>
      </c>
      <c r="E104" s="208">
        <v>1.6</v>
      </c>
      <c r="F104" s="203" t="s">
        <v>19600</v>
      </c>
      <c r="G104" s="203" t="s">
        <v>19411</v>
      </c>
      <c r="H104" s="203" t="s">
        <v>19467</v>
      </c>
    </row>
    <row r="105" spans="1:8" ht="51">
      <c r="A105" s="203">
        <v>80</v>
      </c>
      <c r="B105" s="203" t="s">
        <v>19601</v>
      </c>
      <c r="C105" s="203" t="s">
        <v>361</v>
      </c>
      <c r="D105" s="203" t="s">
        <v>391</v>
      </c>
      <c r="E105" s="208">
        <v>102</v>
      </c>
      <c r="F105" s="203" t="s">
        <v>19602</v>
      </c>
      <c r="G105" s="203" t="s">
        <v>19603</v>
      </c>
      <c r="H105" s="203" t="s">
        <v>19604</v>
      </c>
    </row>
    <row r="106" spans="1:8" ht="51">
      <c r="A106" s="203">
        <v>81</v>
      </c>
      <c r="B106" s="203" t="s">
        <v>760</v>
      </c>
      <c r="C106" s="203" t="s">
        <v>361</v>
      </c>
      <c r="D106" s="203" t="s">
        <v>391</v>
      </c>
      <c r="E106" s="208">
        <v>2</v>
      </c>
      <c r="F106" s="203" t="s">
        <v>19605</v>
      </c>
      <c r="G106" s="203" t="s">
        <v>19603</v>
      </c>
      <c r="H106" s="203" t="s">
        <v>19606</v>
      </c>
    </row>
    <row r="107" spans="1:8" ht="38.25">
      <c r="A107" s="203">
        <v>82</v>
      </c>
      <c r="B107" s="203" t="s">
        <v>1191</v>
      </c>
      <c r="C107" s="203" t="s">
        <v>361</v>
      </c>
      <c r="D107" s="203" t="s">
        <v>391</v>
      </c>
      <c r="E107" s="208">
        <v>12.6</v>
      </c>
      <c r="F107" s="203" t="s">
        <v>19607</v>
      </c>
      <c r="G107" s="203" t="s">
        <v>19603</v>
      </c>
      <c r="H107" s="203" t="s">
        <v>19608</v>
      </c>
    </row>
    <row r="108" spans="1:8" ht="25.5">
      <c r="A108" s="203">
        <v>83</v>
      </c>
      <c r="B108" s="203" t="s">
        <v>19609</v>
      </c>
      <c r="C108" s="203" t="s">
        <v>361</v>
      </c>
      <c r="D108" s="203" t="s">
        <v>391</v>
      </c>
      <c r="E108" s="208">
        <v>367</v>
      </c>
      <c r="F108" s="203" t="s">
        <v>19610</v>
      </c>
      <c r="G108" s="203" t="s">
        <v>19428</v>
      </c>
      <c r="H108" s="203" t="s">
        <v>19499</v>
      </c>
    </row>
    <row r="109" spans="1:8" ht="25.5">
      <c r="A109" s="203">
        <v>84</v>
      </c>
      <c r="B109" s="203" t="s">
        <v>19611</v>
      </c>
      <c r="C109" s="203" t="s">
        <v>361</v>
      </c>
      <c r="D109" s="203" t="s">
        <v>391</v>
      </c>
      <c r="E109" s="208">
        <v>111</v>
      </c>
      <c r="F109" s="203" t="s">
        <v>19612</v>
      </c>
      <c r="G109" s="203" t="s">
        <v>19537</v>
      </c>
      <c r="H109" s="203" t="s">
        <v>19494</v>
      </c>
    </row>
    <row r="110" spans="1:8" ht="38.25">
      <c r="A110" s="203">
        <v>85</v>
      </c>
      <c r="B110" s="203" t="s">
        <v>19613</v>
      </c>
      <c r="C110" s="203" t="s">
        <v>361</v>
      </c>
      <c r="D110" s="203" t="s">
        <v>391</v>
      </c>
      <c r="E110" s="208">
        <v>24.2</v>
      </c>
      <c r="F110" s="203" t="s">
        <v>19614</v>
      </c>
      <c r="G110" s="203" t="s">
        <v>19537</v>
      </c>
      <c r="H110" s="203" t="s">
        <v>19499</v>
      </c>
    </row>
    <row r="111" spans="1:8" ht="51">
      <c r="A111" s="203">
        <v>86</v>
      </c>
      <c r="B111" s="203" t="s">
        <v>19615</v>
      </c>
      <c r="C111" s="203" t="s">
        <v>361</v>
      </c>
      <c r="D111" s="203" t="s">
        <v>391</v>
      </c>
      <c r="E111" s="208">
        <v>6.8</v>
      </c>
      <c r="F111" s="203" t="s">
        <v>19616</v>
      </c>
      <c r="G111" s="203" t="s">
        <v>19537</v>
      </c>
      <c r="H111" s="203" t="s">
        <v>19617</v>
      </c>
    </row>
    <row r="112" spans="1:8" ht="51">
      <c r="A112" s="203">
        <v>87</v>
      </c>
      <c r="B112" s="203" t="s">
        <v>19618</v>
      </c>
      <c r="C112" s="203" t="s">
        <v>361</v>
      </c>
      <c r="D112" s="203" t="s">
        <v>391</v>
      </c>
      <c r="E112" s="208">
        <v>515</v>
      </c>
      <c r="F112" s="203" t="s">
        <v>19619</v>
      </c>
      <c r="G112" s="203" t="s">
        <v>19537</v>
      </c>
      <c r="H112" s="203" t="s">
        <v>19499</v>
      </c>
    </row>
    <row r="113" spans="1:8" ht="38.25">
      <c r="A113" s="203">
        <v>88</v>
      </c>
      <c r="B113" s="203" t="s">
        <v>19620</v>
      </c>
      <c r="C113" s="203" t="s">
        <v>361</v>
      </c>
      <c r="D113" s="203" t="s">
        <v>391</v>
      </c>
      <c r="E113" s="208">
        <v>457</v>
      </c>
      <c r="F113" s="203" t="s">
        <v>19621</v>
      </c>
      <c r="G113" s="203" t="s">
        <v>19537</v>
      </c>
      <c r="H113" s="203" t="s">
        <v>19494</v>
      </c>
    </row>
    <row r="114" spans="1:8" ht="38.25">
      <c r="A114" s="203">
        <v>89</v>
      </c>
      <c r="B114" s="203" t="s">
        <v>19622</v>
      </c>
      <c r="C114" s="203" t="s">
        <v>361</v>
      </c>
      <c r="D114" s="203" t="s">
        <v>391</v>
      </c>
      <c r="E114" s="208">
        <v>8.4</v>
      </c>
      <c r="F114" s="203" t="s">
        <v>19623</v>
      </c>
      <c r="G114" s="203" t="s">
        <v>19537</v>
      </c>
      <c r="H114" s="203" t="s">
        <v>19499</v>
      </c>
    </row>
    <row r="115" spans="1:8" ht="25.5">
      <c r="A115" s="203">
        <v>90</v>
      </c>
      <c r="B115" s="203" t="s">
        <v>19624</v>
      </c>
      <c r="C115" s="203" t="s">
        <v>361</v>
      </c>
      <c r="D115" s="203" t="s">
        <v>391</v>
      </c>
      <c r="E115" s="208">
        <v>80</v>
      </c>
      <c r="F115" s="203" t="s">
        <v>19625</v>
      </c>
      <c r="G115" s="203" t="s">
        <v>19399</v>
      </c>
      <c r="H115" s="203" t="s">
        <v>19543</v>
      </c>
    </row>
    <row r="116" spans="1:8" ht="178.5">
      <c r="A116" s="203">
        <v>91</v>
      </c>
      <c r="B116" s="203" t="s">
        <v>19626</v>
      </c>
      <c r="C116" s="203" t="s">
        <v>361</v>
      </c>
      <c r="D116" s="203" t="s">
        <v>391</v>
      </c>
      <c r="E116" s="208">
        <v>6.2</v>
      </c>
      <c r="F116" s="203" t="s">
        <v>19627</v>
      </c>
      <c r="G116" s="203" t="s">
        <v>19628</v>
      </c>
      <c r="H116" s="203" t="s">
        <v>19629</v>
      </c>
    </row>
    <row r="117" spans="1:8">
      <c r="A117" s="525"/>
      <c r="B117" s="526" t="s">
        <v>392</v>
      </c>
      <c r="C117" s="526">
        <v>35</v>
      </c>
      <c r="D117" s="527"/>
      <c r="E117" s="528">
        <f>SUM(E82:E116)</f>
        <v>6681.9999999999991</v>
      </c>
      <c r="F117" s="525"/>
      <c r="G117" s="525"/>
      <c r="H117" s="525"/>
    </row>
    <row r="118" spans="1:8" ht="25.5">
      <c r="A118" s="203">
        <v>92</v>
      </c>
      <c r="B118" s="203" t="s">
        <v>17755</v>
      </c>
      <c r="C118" s="203" t="s">
        <v>361</v>
      </c>
      <c r="D118" s="203" t="s">
        <v>366</v>
      </c>
      <c r="E118" s="208">
        <v>36.6</v>
      </c>
      <c r="F118" s="203" t="s">
        <v>19630</v>
      </c>
      <c r="G118" s="203" t="s">
        <v>19631</v>
      </c>
      <c r="H118" s="203" t="s">
        <v>19467</v>
      </c>
    </row>
    <row r="119" spans="1:8" ht="25.5">
      <c r="A119" s="203">
        <v>93</v>
      </c>
      <c r="B119" s="203" t="s">
        <v>19632</v>
      </c>
      <c r="C119" s="203" t="s">
        <v>361</v>
      </c>
      <c r="D119" s="203" t="s">
        <v>366</v>
      </c>
      <c r="E119" s="208">
        <v>77</v>
      </c>
      <c r="F119" s="203" t="s">
        <v>19633</v>
      </c>
      <c r="G119" s="203" t="s">
        <v>19631</v>
      </c>
      <c r="H119" s="203" t="s">
        <v>19467</v>
      </c>
    </row>
    <row r="120" spans="1:8" ht="76.5">
      <c r="A120" s="203">
        <v>94</v>
      </c>
      <c r="B120" s="203" t="s">
        <v>19634</v>
      </c>
      <c r="C120" s="203" t="s">
        <v>361</v>
      </c>
      <c r="D120" s="203" t="s">
        <v>366</v>
      </c>
      <c r="E120" s="208">
        <v>138</v>
      </c>
      <c r="F120" s="203" t="s">
        <v>19635</v>
      </c>
      <c r="G120" s="203" t="s">
        <v>19490</v>
      </c>
      <c r="H120" s="203" t="s">
        <v>19470</v>
      </c>
    </row>
    <row r="121" spans="1:8" ht="127.5">
      <c r="A121" s="203">
        <v>95</v>
      </c>
      <c r="B121" s="203" t="s">
        <v>19636</v>
      </c>
      <c r="C121" s="203" t="s">
        <v>361</v>
      </c>
      <c r="D121" s="203" t="s">
        <v>366</v>
      </c>
      <c r="E121" s="208">
        <v>121</v>
      </c>
      <c r="F121" s="203" t="s">
        <v>19637</v>
      </c>
      <c r="G121" s="203" t="s">
        <v>19490</v>
      </c>
      <c r="H121" s="203" t="s">
        <v>19481</v>
      </c>
    </row>
    <row r="122" spans="1:8" ht="38.25">
      <c r="A122" s="203">
        <v>96</v>
      </c>
      <c r="B122" s="203" t="s">
        <v>19638</v>
      </c>
      <c r="C122" s="203" t="s">
        <v>361</v>
      </c>
      <c r="D122" s="203" t="s">
        <v>366</v>
      </c>
      <c r="E122" s="208">
        <v>1684</v>
      </c>
      <c r="F122" s="203" t="s">
        <v>19639</v>
      </c>
      <c r="G122" s="203" t="s">
        <v>19411</v>
      </c>
      <c r="H122" s="203" t="s">
        <v>19640</v>
      </c>
    </row>
    <row r="123" spans="1:8" ht="102">
      <c r="A123" s="203">
        <v>97</v>
      </c>
      <c r="B123" s="203" t="s">
        <v>19641</v>
      </c>
      <c r="C123" s="203" t="s">
        <v>361</v>
      </c>
      <c r="D123" s="203" t="s">
        <v>366</v>
      </c>
      <c r="E123" s="208">
        <v>200</v>
      </c>
      <c r="F123" s="203" t="s">
        <v>19642</v>
      </c>
      <c r="G123" s="203" t="s">
        <v>19411</v>
      </c>
      <c r="H123" s="203" t="s">
        <v>19643</v>
      </c>
    </row>
    <row r="124" spans="1:8" ht="51">
      <c r="A124" s="203">
        <v>98</v>
      </c>
      <c r="B124" s="203" t="s">
        <v>19644</v>
      </c>
      <c r="C124" s="203" t="s">
        <v>361</v>
      </c>
      <c r="D124" s="203" t="s">
        <v>366</v>
      </c>
      <c r="E124" s="208">
        <v>237</v>
      </c>
      <c r="F124" s="203" t="s">
        <v>19645</v>
      </c>
      <c r="G124" s="203" t="s">
        <v>19411</v>
      </c>
      <c r="H124" s="203" t="s">
        <v>19640</v>
      </c>
    </row>
    <row r="125" spans="1:8" ht="76.5">
      <c r="A125" s="203">
        <v>99</v>
      </c>
      <c r="B125" s="203" t="s">
        <v>1150</v>
      </c>
      <c r="C125" s="203" t="s">
        <v>361</v>
      </c>
      <c r="D125" s="203" t="s">
        <v>366</v>
      </c>
      <c r="E125" s="208">
        <v>217</v>
      </c>
      <c r="F125" s="203" t="s">
        <v>19646</v>
      </c>
      <c r="G125" s="203" t="s">
        <v>19411</v>
      </c>
      <c r="H125" s="203" t="s">
        <v>19470</v>
      </c>
    </row>
    <row r="126" spans="1:8" ht="25.5">
      <c r="A126" s="203">
        <v>100</v>
      </c>
      <c r="B126" s="203" t="s">
        <v>19647</v>
      </c>
      <c r="C126" s="203" t="s">
        <v>361</v>
      </c>
      <c r="D126" s="203" t="s">
        <v>366</v>
      </c>
      <c r="E126" s="208">
        <v>77</v>
      </c>
      <c r="F126" s="203" t="s">
        <v>19648</v>
      </c>
      <c r="G126" s="203" t="s">
        <v>19411</v>
      </c>
      <c r="H126" s="203" t="s">
        <v>19640</v>
      </c>
    </row>
    <row r="127" spans="1:8" ht="38.25">
      <c r="A127" s="203">
        <v>101</v>
      </c>
      <c r="B127" s="203" t="s">
        <v>19649</v>
      </c>
      <c r="C127" s="203" t="s">
        <v>361</v>
      </c>
      <c r="D127" s="203" t="s">
        <v>366</v>
      </c>
      <c r="E127" s="208">
        <v>150</v>
      </c>
      <c r="F127" s="203" t="s">
        <v>19650</v>
      </c>
      <c r="G127" s="203" t="s">
        <v>19411</v>
      </c>
      <c r="H127" s="203" t="s">
        <v>19640</v>
      </c>
    </row>
    <row r="128" spans="1:8" ht="76.5">
      <c r="A128" s="203">
        <v>102</v>
      </c>
      <c r="B128" s="203" t="s">
        <v>19651</v>
      </c>
      <c r="C128" s="203" t="s">
        <v>361</v>
      </c>
      <c r="D128" s="203" t="s">
        <v>366</v>
      </c>
      <c r="E128" s="208">
        <v>125</v>
      </c>
      <c r="F128" s="203" t="s">
        <v>19652</v>
      </c>
      <c r="G128" s="203" t="s">
        <v>19490</v>
      </c>
      <c r="H128" s="203" t="s">
        <v>19470</v>
      </c>
    </row>
    <row r="129" spans="1:8" ht="76.5">
      <c r="A129" s="203">
        <v>103</v>
      </c>
      <c r="B129" s="203" t="s">
        <v>19653</v>
      </c>
      <c r="C129" s="203" t="s">
        <v>361</v>
      </c>
      <c r="D129" s="203" t="s">
        <v>366</v>
      </c>
      <c r="E129" s="208">
        <v>173</v>
      </c>
      <c r="F129" s="203" t="s">
        <v>19654</v>
      </c>
      <c r="G129" s="203" t="s">
        <v>19490</v>
      </c>
      <c r="H129" s="203" t="s">
        <v>19470</v>
      </c>
    </row>
    <row r="130" spans="1:8" ht="76.5">
      <c r="A130" s="203">
        <v>104</v>
      </c>
      <c r="B130" s="203" t="s">
        <v>19655</v>
      </c>
      <c r="C130" s="203" t="s">
        <v>361</v>
      </c>
      <c r="D130" s="203" t="s">
        <v>366</v>
      </c>
      <c r="E130" s="208">
        <v>536</v>
      </c>
      <c r="F130" s="203" t="s">
        <v>19656</v>
      </c>
      <c r="G130" s="203" t="s">
        <v>19490</v>
      </c>
      <c r="H130" s="203" t="s">
        <v>19470</v>
      </c>
    </row>
    <row r="131" spans="1:8" ht="76.5">
      <c r="A131" s="203">
        <v>105</v>
      </c>
      <c r="B131" s="203" t="s">
        <v>19657</v>
      </c>
      <c r="C131" s="203" t="s">
        <v>361</v>
      </c>
      <c r="D131" s="203" t="s">
        <v>366</v>
      </c>
      <c r="E131" s="208">
        <v>162</v>
      </c>
      <c r="F131" s="203" t="s">
        <v>19658</v>
      </c>
      <c r="G131" s="203" t="s">
        <v>19477</v>
      </c>
      <c r="H131" s="203" t="s">
        <v>19470</v>
      </c>
    </row>
    <row r="132" spans="1:8" ht="76.5">
      <c r="A132" s="203">
        <v>106</v>
      </c>
      <c r="B132" s="203" t="s">
        <v>19659</v>
      </c>
      <c r="C132" s="203" t="s">
        <v>361</v>
      </c>
      <c r="D132" s="203" t="s">
        <v>366</v>
      </c>
      <c r="E132" s="208">
        <v>395</v>
      </c>
      <c r="F132" s="203" t="s">
        <v>19660</v>
      </c>
      <c r="G132" s="203" t="s">
        <v>19477</v>
      </c>
      <c r="H132" s="203" t="s">
        <v>19661</v>
      </c>
    </row>
    <row r="133" spans="1:8" ht="25.5">
      <c r="A133" s="203">
        <v>107</v>
      </c>
      <c r="B133" s="203" t="s">
        <v>19662</v>
      </c>
      <c r="C133" s="203" t="s">
        <v>361</v>
      </c>
      <c r="D133" s="203" t="s">
        <v>366</v>
      </c>
      <c r="E133" s="208">
        <v>180</v>
      </c>
      <c r="F133" s="203" t="s">
        <v>19663</v>
      </c>
      <c r="G133" s="203" t="s">
        <v>19664</v>
      </c>
      <c r="H133" s="203" t="s">
        <v>19499</v>
      </c>
    </row>
    <row r="134" spans="1:8" ht="76.5">
      <c r="A134" s="203">
        <v>108</v>
      </c>
      <c r="B134" s="203" t="s">
        <v>19665</v>
      </c>
      <c r="C134" s="203" t="s">
        <v>361</v>
      </c>
      <c r="D134" s="203" t="s">
        <v>366</v>
      </c>
      <c r="E134" s="208">
        <v>434</v>
      </c>
      <c r="F134" s="203" t="s">
        <v>19666</v>
      </c>
      <c r="G134" s="203" t="s">
        <v>19664</v>
      </c>
      <c r="H134" s="203" t="s">
        <v>19470</v>
      </c>
    </row>
    <row r="135" spans="1:8" ht="25.5">
      <c r="A135" s="203">
        <v>109</v>
      </c>
      <c r="B135" s="203" t="s">
        <v>19667</v>
      </c>
      <c r="C135" s="203" t="s">
        <v>361</v>
      </c>
      <c r="D135" s="203" t="s">
        <v>366</v>
      </c>
      <c r="E135" s="208">
        <v>1002</v>
      </c>
      <c r="F135" s="203" t="s">
        <v>19668</v>
      </c>
      <c r="G135" s="203" t="s">
        <v>19664</v>
      </c>
      <c r="H135" s="203" t="s">
        <v>19494</v>
      </c>
    </row>
    <row r="136" spans="1:8" ht="51">
      <c r="A136" s="203">
        <v>110</v>
      </c>
      <c r="B136" s="203" t="s">
        <v>19669</v>
      </c>
      <c r="C136" s="203" t="s">
        <v>361</v>
      </c>
      <c r="D136" s="203" t="s">
        <v>366</v>
      </c>
      <c r="E136" s="208">
        <v>490</v>
      </c>
      <c r="F136" s="203" t="s">
        <v>19670</v>
      </c>
      <c r="G136" s="203" t="s">
        <v>19664</v>
      </c>
      <c r="H136" s="203" t="s">
        <v>19671</v>
      </c>
    </row>
    <row r="137" spans="1:8" ht="25.5">
      <c r="A137" s="203">
        <v>111</v>
      </c>
      <c r="B137" s="203" t="s">
        <v>19672</v>
      </c>
      <c r="C137" s="203" t="s">
        <v>361</v>
      </c>
      <c r="D137" s="203" t="s">
        <v>366</v>
      </c>
      <c r="E137" s="208">
        <v>120</v>
      </c>
      <c r="F137" s="203" t="s">
        <v>19673</v>
      </c>
      <c r="G137" s="203" t="s">
        <v>19664</v>
      </c>
      <c r="H137" s="203" t="s">
        <v>19499</v>
      </c>
    </row>
    <row r="138" spans="1:8" ht="25.5">
      <c r="A138" s="203">
        <v>112</v>
      </c>
      <c r="B138" s="203" t="s">
        <v>19674</v>
      </c>
      <c r="C138" s="203" t="s">
        <v>361</v>
      </c>
      <c r="D138" s="203" t="s">
        <v>366</v>
      </c>
      <c r="E138" s="208">
        <v>250</v>
      </c>
      <c r="F138" s="203" t="s">
        <v>19675</v>
      </c>
      <c r="G138" s="203" t="s">
        <v>19664</v>
      </c>
      <c r="H138" s="203" t="s">
        <v>19499</v>
      </c>
    </row>
    <row r="139" spans="1:8" ht="38.25">
      <c r="A139" s="203">
        <v>113</v>
      </c>
      <c r="B139" s="203" t="s">
        <v>19676</v>
      </c>
      <c r="C139" s="203" t="s">
        <v>361</v>
      </c>
      <c r="D139" s="203" t="s">
        <v>366</v>
      </c>
      <c r="E139" s="208">
        <v>357</v>
      </c>
      <c r="F139" s="203" t="s">
        <v>19677</v>
      </c>
      <c r="G139" s="203" t="s">
        <v>19664</v>
      </c>
      <c r="H139" s="203" t="s">
        <v>19499</v>
      </c>
    </row>
    <row r="140" spans="1:8" ht="38.25">
      <c r="A140" s="203">
        <v>114</v>
      </c>
      <c r="B140" s="203" t="s">
        <v>19678</v>
      </c>
      <c r="C140" s="203" t="s">
        <v>361</v>
      </c>
      <c r="D140" s="203" t="s">
        <v>366</v>
      </c>
      <c r="E140" s="208">
        <v>324</v>
      </c>
      <c r="F140" s="203" t="s">
        <v>19679</v>
      </c>
      <c r="G140" s="203" t="s">
        <v>19664</v>
      </c>
      <c r="H140" s="203" t="s">
        <v>19499</v>
      </c>
    </row>
    <row r="141" spans="1:8" ht="25.5">
      <c r="A141" s="203">
        <v>115</v>
      </c>
      <c r="B141" s="203" t="s">
        <v>19680</v>
      </c>
      <c r="C141" s="203" t="s">
        <v>361</v>
      </c>
      <c r="D141" s="203" t="s">
        <v>366</v>
      </c>
      <c r="E141" s="208">
        <v>174</v>
      </c>
      <c r="F141" s="203" t="s">
        <v>19681</v>
      </c>
      <c r="G141" s="203" t="s">
        <v>19664</v>
      </c>
      <c r="H141" s="203" t="s">
        <v>19499</v>
      </c>
    </row>
    <row r="142" spans="1:8" ht="76.5">
      <c r="A142" s="203">
        <v>116</v>
      </c>
      <c r="B142" s="203" t="s">
        <v>4402</v>
      </c>
      <c r="C142" s="203" t="s">
        <v>361</v>
      </c>
      <c r="D142" s="203" t="s">
        <v>366</v>
      </c>
      <c r="E142" s="208">
        <v>104</v>
      </c>
      <c r="F142" s="203" t="s">
        <v>19682</v>
      </c>
      <c r="G142" s="203" t="s">
        <v>19683</v>
      </c>
      <c r="H142" s="203" t="s">
        <v>19470</v>
      </c>
    </row>
    <row r="143" spans="1:8" ht="25.5">
      <c r="A143" s="203">
        <v>117</v>
      </c>
      <c r="B143" s="203" t="s">
        <v>19684</v>
      </c>
      <c r="C143" s="203" t="s">
        <v>361</v>
      </c>
      <c r="D143" s="203" t="s">
        <v>366</v>
      </c>
      <c r="E143" s="208">
        <v>255</v>
      </c>
      <c r="F143" s="203" t="s">
        <v>19685</v>
      </c>
      <c r="G143" s="203" t="s">
        <v>19428</v>
      </c>
      <c r="H143" s="203" t="s">
        <v>19686</v>
      </c>
    </row>
    <row r="144" spans="1:8" ht="51">
      <c r="A144" s="203">
        <v>118</v>
      </c>
      <c r="B144" s="203" t="s">
        <v>19687</v>
      </c>
      <c r="C144" s="203" t="s">
        <v>361</v>
      </c>
      <c r="D144" s="203" t="s">
        <v>366</v>
      </c>
      <c r="E144" s="208">
        <v>742</v>
      </c>
      <c r="F144" s="203" t="s">
        <v>19688</v>
      </c>
      <c r="G144" s="203" t="s">
        <v>19399</v>
      </c>
      <c r="H144" s="203" t="s">
        <v>19689</v>
      </c>
    </row>
    <row r="145" spans="1:8" ht="25.5">
      <c r="A145" s="203">
        <v>119</v>
      </c>
      <c r="B145" s="203" t="s">
        <v>19690</v>
      </c>
      <c r="C145" s="203" t="s">
        <v>361</v>
      </c>
      <c r="D145" s="203" t="s">
        <v>366</v>
      </c>
      <c r="E145" s="208">
        <v>214</v>
      </c>
      <c r="F145" s="203" t="s">
        <v>19691</v>
      </c>
      <c r="G145" s="203" t="s">
        <v>19490</v>
      </c>
      <c r="H145" s="203" t="s">
        <v>19474</v>
      </c>
    </row>
    <row r="146" spans="1:8" ht="25.5">
      <c r="A146" s="203">
        <v>120</v>
      </c>
      <c r="B146" s="203" t="s">
        <v>19692</v>
      </c>
      <c r="C146" s="203" t="s">
        <v>361</v>
      </c>
      <c r="D146" s="203" t="s">
        <v>366</v>
      </c>
      <c r="E146" s="208">
        <v>115</v>
      </c>
      <c r="F146" s="203" t="s">
        <v>19693</v>
      </c>
      <c r="G146" s="203" t="s">
        <v>19490</v>
      </c>
      <c r="H146" s="203" t="s">
        <v>19474</v>
      </c>
    </row>
    <row r="147" spans="1:8" ht="76.5">
      <c r="A147" s="203">
        <v>121</v>
      </c>
      <c r="B147" s="203" t="s">
        <v>19694</v>
      </c>
      <c r="C147" s="203" t="s">
        <v>361</v>
      </c>
      <c r="D147" s="203" t="s">
        <v>366</v>
      </c>
      <c r="E147" s="208">
        <v>313</v>
      </c>
      <c r="F147" s="203" t="s">
        <v>19695</v>
      </c>
      <c r="G147" s="203" t="s">
        <v>19490</v>
      </c>
      <c r="H147" s="203" t="s">
        <v>19470</v>
      </c>
    </row>
    <row r="148" spans="1:8" ht="76.5">
      <c r="A148" s="203">
        <v>122</v>
      </c>
      <c r="B148" s="203" t="s">
        <v>19696</v>
      </c>
      <c r="C148" s="203" t="s">
        <v>361</v>
      </c>
      <c r="D148" s="203" t="s">
        <v>366</v>
      </c>
      <c r="E148" s="208">
        <v>566</v>
      </c>
      <c r="F148" s="203" t="s">
        <v>19697</v>
      </c>
      <c r="G148" s="203" t="s">
        <v>19414</v>
      </c>
      <c r="H148" s="203" t="s">
        <v>19470</v>
      </c>
    </row>
    <row r="149" spans="1:8" ht="76.5">
      <c r="A149" s="203">
        <v>123</v>
      </c>
      <c r="B149" s="203" t="s">
        <v>19698</v>
      </c>
      <c r="C149" s="203" t="s">
        <v>361</v>
      </c>
      <c r="D149" s="203" t="s">
        <v>366</v>
      </c>
      <c r="E149" s="208">
        <v>103</v>
      </c>
      <c r="F149" s="203" t="s">
        <v>19699</v>
      </c>
      <c r="G149" s="203" t="s">
        <v>19414</v>
      </c>
      <c r="H149" s="203" t="s">
        <v>19470</v>
      </c>
    </row>
    <row r="150" spans="1:8" ht="76.5">
      <c r="A150" s="203">
        <v>124</v>
      </c>
      <c r="B150" s="203" t="s">
        <v>19700</v>
      </c>
      <c r="C150" s="203" t="s">
        <v>361</v>
      </c>
      <c r="D150" s="203" t="s">
        <v>366</v>
      </c>
      <c r="E150" s="208">
        <v>574</v>
      </c>
      <c r="F150" s="203" t="s">
        <v>19701</v>
      </c>
      <c r="G150" s="203" t="s">
        <v>19414</v>
      </c>
      <c r="H150" s="203" t="s">
        <v>19702</v>
      </c>
    </row>
    <row r="151" spans="1:8" ht="102">
      <c r="A151" s="203">
        <v>125</v>
      </c>
      <c r="B151" s="203" t="s">
        <v>19703</v>
      </c>
      <c r="C151" s="203" t="s">
        <v>361</v>
      </c>
      <c r="D151" s="203" t="s">
        <v>366</v>
      </c>
      <c r="E151" s="208">
        <v>211</v>
      </c>
      <c r="F151" s="203" t="s">
        <v>19704</v>
      </c>
      <c r="G151" s="203" t="s">
        <v>19428</v>
      </c>
      <c r="H151" s="205" t="s">
        <v>19705</v>
      </c>
    </row>
    <row r="152" spans="1:8" ht="76.5">
      <c r="A152" s="203">
        <v>126</v>
      </c>
      <c r="B152" s="203" t="s">
        <v>19706</v>
      </c>
      <c r="C152" s="203" t="s">
        <v>361</v>
      </c>
      <c r="D152" s="203" t="s">
        <v>366</v>
      </c>
      <c r="E152" s="208">
        <v>360</v>
      </c>
      <c r="F152" s="203" t="s">
        <v>19707</v>
      </c>
      <c r="G152" s="203" t="s">
        <v>19428</v>
      </c>
      <c r="H152" s="205" t="s">
        <v>19708</v>
      </c>
    </row>
    <row r="153" spans="1:8" ht="63.75">
      <c r="A153" s="203">
        <v>127</v>
      </c>
      <c r="B153" s="203" t="s">
        <v>19709</v>
      </c>
      <c r="C153" s="203" t="s">
        <v>361</v>
      </c>
      <c r="D153" s="203" t="s">
        <v>366</v>
      </c>
      <c r="E153" s="208">
        <v>310</v>
      </c>
      <c r="F153" s="203" t="s">
        <v>19710</v>
      </c>
      <c r="G153" s="203" t="s">
        <v>19711</v>
      </c>
      <c r="H153" s="203" t="s">
        <v>19712</v>
      </c>
    </row>
    <row r="154" spans="1:8" ht="102">
      <c r="A154" s="203">
        <v>128</v>
      </c>
      <c r="B154" s="203" t="s">
        <v>19713</v>
      </c>
      <c r="C154" s="203" t="s">
        <v>361</v>
      </c>
      <c r="D154" s="203" t="s">
        <v>366</v>
      </c>
      <c r="E154" s="208">
        <v>608</v>
      </c>
      <c r="F154" s="203" t="s">
        <v>19714</v>
      </c>
      <c r="G154" s="203" t="s">
        <v>19428</v>
      </c>
      <c r="H154" s="203" t="s">
        <v>19715</v>
      </c>
    </row>
    <row r="155" spans="1:8" ht="38.25">
      <c r="A155" s="203">
        <v>129</v>
      </c>
      <c r="B155" s="203" t="s">
        <v>19716</v>
      </c>
      <c r="C155" s="203" t="s">
        <v>361</v>
      </c>
      <c r="D155" s="203" t="s">
        <v>366</v>
      </c>
      <c r="E155" s="208">
        <v>17.100000000000001</v>
      </c>
      <c r="F155" s="203" t="s">
        <v>19717</v>
      </c>
      <c r="G155" s="203" t="s">
        <v>19428</v>
      </c>
      <c r="H155" s="203" t="s">
        <v>19494</v>
      </c>
    </row>
    <row r="156" spans="1:8" ht="51">
      <c r="A156" s="203">
        <v>130</v>
      </c>
      <c r="B156" s="203" t="s">
        <v>19718</v>
      </c>
      <c r="C156" s="203" t="s">
        <v>361</v>
      </c>
      <c r="D156" s="203" t="s">
        <v>366</v>
      </c>
      <c r="E156" s="208">
        <v>288</v>
      </c>
      <c r="F156" s="203" t="s">
        <v>19719</v>
      </c>
      <c r="G156" s="203" t="s">
        <v>19428</v>
      </c>
      <c r="H156" s="203" t="s">
        <v>19671</v>
      </c>
    </row>
    <row r="157" spans="1:8" ht="102">
      <c r="A157" s="203">
        <v>131</v>
      </c>
      <c r="B157" s="203" t="s">
        <v>19720</v>
      </c>
      <c r="C157" s="203" t="s">
        <v>361</v>
      </c>
      <c r="D157" s="203" t="s">
        <v>366</v>
      </c>
      <c r="E157" s="208">
        <v>540</v>
      </c>
      <c r="F157" s="203" t="s">
        <v>19721</v>
      </c>
      <c r="G157" s="203" t="s">
        <v>19411</v>
      </c>
      <c r="H157" s="203" t="s">
        <v>19722</v>
      </c>
    </row>
    <row r="158" spans="1:8" ht="76.5">
      <c r="A158" s="203">
        <v>132</v>
      </c>
      <c r="B158" s="203" t="s">
        <v>19723</v>
      </c>
      <c r="C158" s="203" t="s">
        <v>361</v>
      </c>
      <c r="D158" s="203" t="s">
        <v>366</v>
      </c>
      <c r="E158" s="208">
        <v>477</v>
      </c>
      <c r="F158" s="203" t="s">
        <v>19724</v>
      </c>
      <c r="G158" s="203" t="s">
        <v>19411</v>
      </c>
      <c r="H158" s="203" t="s">
        <v>19470</v>
      </c>
    </row>
    <row r="159" spans="1:8" ht="76.5">
      <c r="A159" s="203">
        <v>133</v>
      </c>
      <c r="B159" s="203" t="s">
        <v>19725</v>
      </c>
      <c r="C159" s="203" t="s">
        <v>361</v>
      </c>
      <c r="D159" s="203" t="s">
        <v>366</v>
      </c>
      <c r="E159" s="208">
        <v>243</v>
      </c>
      <c r="F159" s="203" t="s">
        <v>19726</v>
      </c>
      <c r="G159" s="203" t="s">
        <v>19411</v>
      </c>
      <c r="H159" s="203" t="s">
        <v>19708</v>
      </c>
    </row>
    <row r="160" spans="1:8" ht="25.5">
      <c r="A160" s="203">
        <v>134</v>
      </c>
      <c r="B160" s="203" t="s">
        <v>19727</v>
      </c>
      <c r="C160" s="203" t="s">
        <v>361</v>
      </c>
      <c r="D160" s="203" t="s">
        <v>366</v>
      </c>
      <c r="E160" s="208">
        <v>438</v>
      </c>
      <c r="F160" s="203" t="s">
        <v>19728</v>
      </c>
      <c r="G160" s="203" t="s">
        <v>19411</v>
      </c>
      <c r="H160" s="203" t="s">
        <v>19494</v>
      </c>
    </row>
    <row r="161" spans="1:8" ht="25.5">
      <c r="A161" s="203">
        <v>135</v>
      </c>
      <c r="B161" s="203" t="s">
        <v>19729</v>
      </c>
      <c r="C161" s="203" t="s">
        <v>361</v>
      </c>
      <c r="D161" s="203" t="s">
        <v>366</v>
      </c>
      <c r="E161" s="208">
        <v>544</v>
      </c>
      <c r="F161" s="203" t="s">
        <v>19730</v>
      </c>
      <c r="G161" s="203" t="s">
        <v>19411</v>
      </c>
      <c r="H161" s="203" t="s">
        <v>19494</v>
      </c>
    </row>
    <row r="162" spans="1:8" ht="25.5">
      <c r="A162" s="203">
        <v>136</v>
      </c>
      <c r="B162" s="203" t="s">
        <v>19731</v>
      </c>
      <c r="C162" s="203" t="s">
        <v>361</v>
      </c>
      <c r="D162" s="203" t="s">
        <v>366</v>
      </c>
      <c r="E162" s="208">
        <v>767</v>
      </c>
      <c r="F162" s="203" t="s">
        <v>19732</v>
      </c>
      <c r="G162" s="203" t="s">
        <v>19411</v>
      </c>
      <c r="H162" s="203" t="s">
        <v>19494</v>
      </c>
    </row>
    <row r="163" spans="1:8" ht="76.5">
      <c r="A163" s="203">
        <v>137</v>
      </c>
      <c r="B163" s="203" t="s">
        <v>9672</v>
      </c>
      <c r="C163" s="203" t="s">
        <v>361</v>
      </c>
      <c r="D163" s="203" t="s">
        <v>366</v>
      </c>
      <c r="E163" s="208">
        <v>216</v>
      </c>
      <c r="F163" s="203" t="s">
        <v>19733</v>
      </c>
      <c r="G163" s="203" t="s">
        <v>19587</v>
      </c>
      <c r="H163" s="203" t="s">
        <v>19470</v>
      </c>
    </row>
    <row r="164" spans="1:8" ht="76.5">
      <c r="A164" s="203">
        <v>138</v>
      </c>
      <c r="B164" s="203" t="s">
        <v>19734</v>
      </c>
      <c r="C164" s="203" t="s">
        <v>361</v>
      </c>
      <c r="D164" s="203" t="s">
        <v>366</v>
      </c>
      <c r="E164" s="208">
        <v>60</v>
      </c>
      <c r="F164" s="203" t="s">
        <v>19735</v>
      </c>
      <c r="G164" s="203" t="s">
        <v>19587</v>
      </c>
      <c r="H164" s="203" t="s">
        <v>19708</v>
      </c>
    </row>
    <row r="165" spans="1:8" ht="76.5">
      <c r="A165" s="203">
        <v>139</v>
      </c>
      <c r="B165" s="203" t="s">
        <v>19736</v>
      </c>
      <c r="C165" s="203" t="s">
        <v>361</v>
      </c>
      <c r="D165" s="203" t="s">
        <v>366</v>
      </c>
      <c r="E165" s="208">
        <v>183</v>
      </c>
      <c r="F165" s="203" t="s">
        <v>19737</v>
      </c>
      <c r="G165" s="203" t="s">
        <v>19587</v>
      </c>
      <c r="H165" s="203" t="s">
        <v>19470</v>
      </c>
    </row>
    <row r="166" spans="1:8" ht="76.5">
      <c r="A166" s="203">
        <v>140</v>
      </c>
      <c r="B166" s="203" t="s">
        <v>19738</v>
      </c>
      <c r="C166" s="203" t="s">
        <v>361</v>
      </c>
      <c r="D166" s="203" t="s">
        <v>366</v>
      </c>
      <c r="E166" s="208">
        <v>136</v>
      </c>
      <c r="F166" s="203" t="s">
        <v>19739</v>
      </c>
      <c r="G166" s="203" t="s">
        <v>19587</v>
      </c>
      <c r="H166" s="203" t="s">
        <v>19470</v>
      </c>
    </row>
    <row r="167" spans="1:8" ht="76.5">
      <c r="A167" s="203">
        <v>141</v>
      </c>
      <c r="B167" s="203" t="s">
        <v>19740</v>
      </c>
      <c r="C167" s="203" t="s">
        <v>361</v>
      </c>
      <c r="D167" s="203" t="s">
        <v>366</v>
      </c>
      <c r="E167" s="208">
        <v>56</v>
      </c>
      <c r="F167" s="203" t="s">
        <v>19741</v>
      </c>
      <c r="G167" s="203" t="s">
        <v>19587</v>
      </c>
      <c r="H167" s="203" t="s">
        <v>19742</v>
      </c>
    </row>
    <row r="168" spans="1:8" ht="76.5">
      <c r="A168" s="203">
        <v>142</v>
      </c>
      <c r="B168" s="203" t="s">
        <v>19743</v>
      </c>
      <c r="C168" s="203" t="s">
        <v>361</v>
      </c>
      <c r="D168" s="203" t="s">
        <v>366</v>
      </c>
      <c r="E168" s="208">
        <v>298</v>
      </c>
      <c r="F168" s="203" t="s">
        <v>19744</v>
      </c>
      <c r="G168" s="203" t="s">
        <v>19587</v>
      </c>
      <c r="H168" s="203" t="s">
        <v>19470</v>
      </c>
    </row>
    <row r="169" spans="1:8" ht="76.5">
      <c r="A169" s="203">
        <v>143</v>
      </c>
      <c r="B169" s="203" t="s">
        <v>19745</v>
      </c>
      <c r="C169" s="203" t="s">
        <v>361</v>
      </c>
      <c r="D169" s="203" t="s">
        <v>366</v>
      </c>
      <c r="E169" s="208">
        <v>335</v>
      </c>
      <c r="F169" s="203" t="s">
        <v>19746</v>
      </c>
      <c r="G169" s="203" t="s">
        <v>19587</v>
      </c>
      <c r="H169" s="203" t="s">
        <v>19470</v>
      </c>
    </row>
    <row r="170" spans="1:8" ht="38.25">
      <c r="A170" s="203">
        <v>144</v>
      </c>
      <c r="B170" s="203" t="s">
        <v>19747</v>
      </c>
      <c r="C170" s="203" t="s">
        <v>361</v>
      </c>
      <c r="D170" s="203" t="s">
        <v>366</v>
      </c>
      <c r="E170" s="208">
        <v>192</v>
      </c>
      <c r="F170" s="203" t="s">
        <v>19748</v>
      </c>
      <c r="G170" s="203" t="s">
        <v>19411</v>
      </c>
      <c r="H170" s="203" t="s">
        <v>19494</v>
      </c>
    </row>
    <row r="171" spans="1:8" ht="76.5">
      <c r="A171" s="203">
        <v>145</v>
      </c>
      <c r="B171" s="203" t="s">
        <v>19749</v>
      </c>
      <c r="C171" s="203" t="s">
        <v>361</v>
      </c>
      <c r="D171" s="203" t="s">
        <v>366</v>
      </c>
      <c r="E171" s="208">
        <v>500</v>
      </c>
      <c r="F171" s="203" t="s">
        <v>19750</v>
      </c>
      <c r="G171" s="203" t="s">
        <v>19411</v>
      </c>
      <c r="H171" s="203" t="s">
        <v>19751</v>
      </c>
    </row>
    <row r="172" spans="1:8" ht="38.25">
      <c r="A172" s="203">
        <v>146</v>
      </c>
      <c r="B172" s="203" t="s">
        <v>19752</v>
      </c>
      <c r="C172" s="203" t="s">
        <v>361</v>
      </c>
      <c r="D172" s="203" t="s">
        <v>366</v>
      </c>
      <c r="E172" s="208">
        <v>296</v>
      </c>
      <c r="F172" s="203" t="s">
        <v>19753</v>
      </c>
      <c r="G172" s="203" t="s">
        <v>19411</v>
      </c>
      <c r="H172" s="203" t="s">
        <v>19494</v>
      </c>
    </row>
    <row r="173" spans="1:8" ht="38.25">
      <c r="A173" s="203">
        <v>147</v>
      </c>
      <c r="B173" s="203" t="s">
        <v>19754</v>
      </c>
      <c r="C173" s="203" t="s">
        <v>361</v>
      </c>
      <c r="D173" s="203" t="s">
        <v>366</v>
      </c>
      <c r="E173" s="208">
        <v>446</v>
      </c>
      <c r="F173" s="203" t="s">
        <v>19755</v>
      </c>
      <c r="G173" s="203" t="s">
        <v>19411</v>
      </c>
      <c r="H173" s="203" t="s">
        <v>19494</v>
      </c>
    </row>
    <row r="174" spans="1:8" ht="38.25">
      <c r="A174" s="203">
        <v>148</v>
      </c>
      <c r="B174" s="203" t="s">
        <v>19756</v>
      </c>
      <c r="C174" s="203" t="s">
        <v>361</v>
      </c>
      <c r="D174" s="203" t="s">
        <v>366</v>
      </c>
      <c r="E174" s="208">
        <v>387</v>
      </c>
      <c r="F174" s="203" t="s">
        <v>19757</v>
      </c>
      <c r="G174" s="203" t="s">
        <v>19411</v>
      </c>
      <c r="H174" s="203" t="s">
        <v>19494</v>
      </c>
    </row>
    <row r="175" spans="1:8" ht="38.25">
      <c r="A175" s="203">
        <v>149</v>
      </c>
      <c r="B175" s="203" t="s">
        <v>19758</v>
      </c>
      <c r="C175" s="203" t="s">
        <v>361</v>
      </c>
      <c r="D175" s="203" t="s">
        <v>366</v>
      </c>
      <c r="E175" s="208">
        <v>338</v>
      </c>
      <c r="F175" s="203" t="s">
        <v>19759</v>
      </c>
      <c r="G175" s="203" t="s">
        <v>19411</v>
      </c>
      <c r="H175" s="203" t="s">
        <v>19494</v>
      </c>
    </row>
    <row r="176" spans="1:8" ht="76.5">
      <c r="A176" s="203">
        <v>150</v>
      </c>
      <c r="B176" s="203" t="s">
        <v>19760</v>
      </c>
      <c r="C176" s="203" t="s">
        <v>361</v>
      </c>
      <c r="D176" s="203" t="s">
        <v>366</v>
      </c>
      <c r="E176" s="208">
        <v>124</v>
      </c>
      <c r="F176" s="203" t="s">
        <v>19761</v>
      </c>
      <c r="G176" s="203" t="s">
        <v>19477</v>
      </c>
      <c r="H176" s="203" t="s">
        <v>19762</v>
      </c>
    </row>
    <row r="177" spans="1:8" ht="76.5">
      <c r="A177" s="203">
        <v>151</v>
      </c>
      <c r="B177" s="203" t="s">
        <v>19763</v>
      </c>
      <c r="C177" s="203" t="s">
        <v>361</v>
      </c>
      <c r="D177" s="203" t="s">
        <v>366</v>
      </c>
      <c r="E177" s="208">
        <v>66</v>
      </c>
      <c r="F177" s="203" t="s">
        <v>19764</v>
      </c>
      <c r="G177" s="203" t="s">
        <v>19477</v>
      </c>
      <c r="H177" s="203" t="s">
        <v>19762</v>
      </c>
    </row>
    <row r="178" spans="1:8" ht="76.5">
      <c r="A178" s="203">
        <v>152</v>
      </c>
      <c r="B178" s="203" t="s">
        <v>19765</v>
      </c>
      <c r="C178" s="203" t="s">
        <v>361</v>
      </c>
      <c r="D178" s="203" t="s">
        <v>366</v>
      </c>
      <c r="E178" s="208">
        <v>207</v>
      </c>
      <c r="F178" s="203" t="s">
        <v>19766</v>
      </c>
      <c r="G178" s="203" t="s">
        <v>19477</v>
      </c>
      <c r="H178" s="203" t="s">
        <v>19762</v>
      </c>
    </row>
    <row r="179" spans="1:8" ht="76.5">
      <c r="A179" s="203">
        <v>153</v>
      </c>
      <c r="B179" s="203" t="s">
        <v>19767</v>
      </c>
      <c r="C179" s="203" t="s">
        <v>361</v>
      </c>
      <c r="D179" s="203" t="s">
        <v>366</v>
      </c>
      <c r="E179" s="208">
        <v>635</v>
      </c>
      <c r="F179" s="203" t="s">
        <v>19768</v>
      </c>
      <c r="G179" s="203" t="s">
        <v>19477</v>
      </c>
      <c r="H179" s="203" t="s">
        <v>19470</v>
      </c>
    </row>
    <row r="180" spans="1:8" ht="76.5">
      <c r="A180" s="203">
        <v>154</v>
      </c>
      <c r="B180" s="203" t="s">
        <v>10543</v>
      </c>
      <c r="C180" s="203" t="s">
        <v>361</v>
      </c>
      <c r="D180" s="203" t="s">
        <v>366</v>
      </c>
      <c r="E180" s="208">
        <v>144</v>
      </c>
      <c r="F180" s="203" t="s">
        <v>19769</v>
      </c>
      <c r="G180" s="203" t="s">
        <v>19477</v>
      </c>
      <c r="H180" s="203" t="s">
        <v>19762</v>
      </c>
    </row>
    <row r="181" spans="1:8" ht="76.5">
      <c r="A181" s="203">
        <v>155</v>
      </c>
      <c r="B181" s="203" t="s">
        <v>19770</v>
      </c>
      <c r="C181" s="203" t="s">
        <v>361</v>
      </c>
      <c r="D181" s="203" t="s">
        <v>366</v>
      </c>
      <c r="E181" s="208">
        <v>144</v>
      </c>
      <c r="F181" s="203" t="s">
        <v>19771</v>
      </c>
      <c r="G181" s="203" t="s">
        <v>19477</v>
      </c>
      <c r="H181" s="203" t="s">
        <v>19772</v>
      </c>
    </row>
    <row r="182" spans="1:8" ht="76.5">
      <c r="A182" s="203">
        <v>156</v>
      </c>
      <c r="B182" s="203" t="s">
        <v>19773</v>
      </c>
      <c r="C182" s="203" t="s">
        <v>361</v>
      </c>
      <c r="D182" s="203" t="s">
        <v>366</v>
      </c>
      <c r="E182" s="208">
        <v>112</v>
      </c>
      <c r="F182" s="203" t="s">
        <v>19774</v>
      </c>
      <c r="G182" s="203" t="s">
        <v>19477</v>
      </c>
      <c r="H182" s="203" t="s">
        <v>19470</v>
      </c>
    </row>
    <row r="183" spans="1:8" ht="76.5">
      <c r="A183" s="203">
        <v>157</v>
      </c>
      <c r="B183" s="203" t="s">
        <v>19775</v>
      </c>
      <c r="C183" s="203" t="s">
        <v>361</v>
      </c>
      <c r="D183" s="203" t="s">
        <v>366</v>
      </c>
      <c r="E183" s="208">
        <v>56</v>
      </c>
      <c r="F183" s="203" t="s">
        <v>19776</v>
      </c>
      <c r="G183" s="203" t="s">
        <v>19477</v>
      </c>
      <c r="H183" s="203" t="s">
        <v>19470</v>
      </c>
    </row>
    <row r="184" spans="1:8" ht="25.5">
      <c r="A184" s="203">
        <v>158</v>
      </c>
      <c r="B184" s="203" t="s">
        <v>19777</v>
      </c>
      <c r="C184" s="203" t="s">
        <v>361</v>
      </c>
      <c r="D184" s="203" t="s">
        <v>366</v>
      </c>
      <c r="E184" s="208">
        <v>490</v>
      </c>
      <c r="F184" s="203" t="s">
        <v>19778</v>
      </c>
      <c r="G184" s="203" t="s">
        <v>19477</v>
      </c>
      <c r="H184" s="203" t="s">
        <v>19467</v>
      </c>
    </row>
    <row r="185" spans="1:8" ht="102">
      <c r="A185" s="203">
        <v>159</v>
      </c>
      <c r="B185" s="203" t="s">
        <v>9672</v>
      </c>
      <c r="C185" s="203" t="s">
        <v>361</v>
      </c>
      <c r="D185" s="203" t="s">
        <v>366</v>
      </c>
      <c r="E185" s="208">
        <v>243</v>
      </c>
      <c r="F185" s="203" t="s">
        <v>19779</v>
      </c>
      <c r="G185" s="203" t="s">
        <v>19603</v>
      </c>
      <c r="H185" s="205" t="s">
        <v>19643</v>
      </c>
    </row>
    <row r="186" spans="1:8" ht="76.5">
      <c r="A186" s="203">
        <v>160</v>
      </c>
      <c r="B186" s="203" t="s">
        <v>19780</v>
      </c>
      <c r="C186" s="203" t="s">
        <v>361</v>
      </c>
      <c r="D186" s="203" t="s">
        <v>366</v>
      </c>
      <c r="E186" s="208">
        <v>181</v>
      </c>
      <c r="F186" s="203" t="s">
        <v>19781</v>
      </c>
      <c r="G186" s="203" t="s">
        <v>19428</v>
      </c>
      <c r="H186" s="205" t="s">
        <v>19470</v>
      </c>
    </row>
    <row r="187" spans="1:8" ht="25.5">
      <c r="A187" s="203">
        <v>161</v>
      </c>
      <c r="B187" s="203" t="s">
        <v>19782</v>
      </c>
      <c r="C187" s="203" t="s">
        <v>361</v>
      </c>
      <c r="D187" s="203" t="s">
        <v>366</v>
      </c>
      <c r="E187" s="208">
        <v>273</v>
      </c>
      <c r="F187" s="203" t="s">
        <v>19783</v>
      </c>
      <c r="G187" s="203" t="s">
        <v>19784</v>
      </c>
      <c r="H187" s="203" t="s">
        <v>19785</v>
      </c>
    </row>
    <row r="188" spans="1:8" ht="76.5">
      <c r="A188" s="203">
        <v>162</v>
      </c>
      <c r="B188" s="203" t="s">
        <v>19786</v>
      </c>
      <c r="C188" s="203" t="s">
        <v>361</v>
      </c>
      <c r="D188" s="203" t="s">
        <v>366</v>
      </c>
      <c r="E188" s="208">
        <v>126</v>
      </c>
      <c r="F188" s="203" t="s">
        <v>19787</v>
      </c>
      <c r="G188" s="203" t="s">
        <v>19603</v>
      </c>
      <c r="H188" s="205" t="s">
        <v>19470</v>
      </c>
    </row>
    <row r="189" spans="1:8" ht="76.5">
      <c r="A189" s="203">
        <v>163</v>
      </c>
      <c r="B189" s="203" t="s">
        <v>19788</v>
      </c>
      <c r="C189" s="203" t="s">
        <v>361</v>
      </c>
      <c r="D189" s="203" t="s">
        <v>366</v>
      </c>
      <c r="E189" s="208">
        <v>128</v>
      </c>
      <c r="F189" s="203" t="s">
        <v>19789</v>
      </c>
      <c r="G189" s="203" t="s">
        <v>19603</v>
      </c>
      <c r="H189" s="205" t="s">
        <v>19661</v>
      </c>
    </row>
    <row r="190" spans="1:8" ht="25.5">
      <c r="A190" s="203">
        <v>164</v>
      </c>
      <c r="B190" s="203" t="s">
        <v>19790</v>
      </c>
      <c r="C190" s="203" t="s">
        <v>361</v>
      </c>
      <c r="D190" s="203" t="s">
        <v>366</v>
      </c>
      <c r="E190" s="208">
        <v>2.5</v>
      </c>
      <c r="F190" s="203" t="s">
        <v>19791</v>
      </c>
      <c r="G190" s="203" t="s">
        <v>19792</v>
      </c>
      <c r="H190" s="203" t="s">
        <v>19793</v>
      </c>
    </row>
    <row r="191" spans="1:8" ht="76.5">
      <c r="A191" s="203">
        <v>165</v>
      </c>
      <c r="B191" s="203" t="s">
        <v>19794</v>
      </c>
      <c r="C191" s="203" t="s">
        <v>361</v>
      </c>
      <c r="D191" s="203" t="s">
        <v>366</v>
      </c>
      <c r="E191" s="208">
        <v>293</v>
      </c>
      <c r="F191" s="203" t="s">
        <v>19795</v>
      </c>
      <c r="G191" s="203" t="s">
        <v>19603</v>
      </c>
      <c r="H191" s="205" t="s">
        <v>19661</v>
      </c>
    </row>
    <row r="192" spans="1:8" ht="76.5">
      <c r="A192" s="203">
        <v>166</v>
      </c>
      <c r="B192" s="203" t="s">
        <v>19796</v>
      </c>
      <c r="C192" s="203" t="s">
        <v>361</v>
      </c>
      <c r="D192" s="203" t="s">
        <v>366</v>
      </c>
      <c r="E192" s="208">
        <v>433</v>
      </c>
      <c r="F192" s="203" t="s">
        <v>19797</v>
      </c>
      <c r="G192" s="203" t="s">
        <v>19537</v>
      </c>
      <c r="H192" s="205" t="s">
        <v>19661</v>
      </c>
    </row>
    <row r="193" spans="1:8" ht="76.5">
      <c r="A193" s="203">
        <v>167</v>
      </c>
      <c r="B193" s="203" t="s">
        <v>8858</v>
      </c>
      <c r="C193" s="203" t="s">
        <v>361</v>
      </c>
      <c r="D193" s="203" t="s">
        <v>366</v>
      </c>
      <c r="E193" s="208">
        <v>201</v>
      </c>
      <c r="F193" s="203" t="s">
        <v>19798</v>
      </c>
      <c r="G193" s="203" t="s">
        <v>19399</v>
      </c>
      <c r="H193" s="205" t="s">
        <v>19661</v>
      </c>
    </row>
    <row r="194" spans="1:8" ht="76.5">
      <c r="A194" s="203">
        <v>168</v>
      </c>
      <c r="B194" s="203" t="s">
        <v>19799</v>
      </c>
      <c r="C194" s="203" t="s">
        <v>361</v>
      </c>
      <c r="D194" s="203" t="s">
        <v>366</v>
      </c>
      <c r="E194" s="208">
        <v>857</v>
      </c>
      <c r="F194" s="203" t="s">
        <v>19800</v>
      </c>
      <c r="G194" s="203" t="s">
        <v>19399</v>
      </c>
      <c r="H194" s="205" t="s">
        <v>19661</v>
      </c>
    </row>
    <row r="195" spans="1:8" ht="25.5">
      <c r="A195" s="203">
        <v>169</v>
      </c>
      <c r="B195" s="203" t="s">
        <v>19482</v>
      </c>
      <c r="C195" s="203" t="s">
        <v>361</v>
      </c>
      <c r="D195" s="203" t="s">
        <v>366</v>
      </c>
      <c r="E195" s="208">
        <v>122</v>
      </c>
      <c r="F195" s="203" t="s">
        <v>19801</v>
      </c>
      <c r="G195" s="203" t="s">
        <v>19802</v>
      </c>
      <c r="H195" s="203" t="s">
        <v>19793</v>
      </c>
    </row>
    <row r="196" spans="1:8" ht="25.5">
      <c r="A196" s="203">
        <v>170</v>
      </c>
      <c r="B196" s="203" t="s">
        <v>19803</v>
      </c>
      <c r="C196" s="203" t="s">
        <v>361</v>
      </c>
      <c r="D196" s="203" t="s">
        <v>366</v>
      </c>
      <c r="E196" s="208">
        <v>197</v>
      </c>
      <c r="F196" s="203" t="s">
        <v>19804</v>
      </c>
      <c r="G196" s="203" t="s">
        <v>19399</v>
      </c>
      <c r="H196" s="203" t="s">
        <v>19494</v>
      </c>
    </row>
    <row r="197" spans="1:8" ht="38.25">
      <c r="A197" s="203">
        <v>171</v>
      </c>
      <c r="B197" s="203" t="s">
        <v>19805</v>
      </c>
      <c r="C197" s="203" t="s">
        <v>361</v>
      </c>
      <c r="D197" s="203" t="s">
        <v>366</v>
      </c>
      <c r="E197" s="208">
        <v>207</v>
      </c>
      <c r="F197" s="203" t="s">
        <v>19806</v>
      </c>
      <c r="G197" s="203" t="s">
        <v>19399</v>
      </c>
      <c r="H197" s="203" t="s">
        <v>19494</v>
      </c>
    </row>
    <row r="198" spans="1:8" ht="38.25">
      <c r="A198" s="203">
        <v>172</v>
      </c>
      <c r="B198" s="203" t="s">
        <v>19807</v>
      </c>
      <c r="C198" s="203" t="s">
        <v>361</v>
      </c>
      <c r="D198" s="203" t="s">
        <v>366</v>
      </c>
      <c r="E198" s="208">
        <v>229</v>
      </c>
      <c r="F198" s="203" t="s">
        <v>19808</v>
      </c>
      <c r="G198" s="203" t="s">
        <v>19399</v>
      </c>
      <c r="H198" s="203" t="s">
        <v>19494</v>
      </c>
    </row>
    <row r="199" spans="1:8" ht="127.5">
      <c r="A199" s="203">
        <v>173</v>
      </c>
      <c r="B199" s="203" t="s">
        <v>19809</v>
      </c>
      <c r="C199" s="203" t="s">
        <v>361</v>
      </c>
      <c r="D199" s="203" t="s">
        <v>366</v>
      </c>
      <c r="E199" s="208">
        <v>350</v>
      </c>
      <c r="F199" s="203" t="s">
        <v>19810</v>
      </c>
      <c r="G199" s="203" t="s">
        <v>19477</v>
      </c>
      <c r="H199" s="203" t="s">
        <v>19811</v>
      </c>
    </row>
    <row r="200" spans="1:8" ht="76.5">
      <c r="A200" s="203">
        <v>174</v>
      </c>
      <c r="B200" s="203" t="s">
        <v>19812</v>
      </c>
      <c r="C200" s="203" t="s">
        <v>361</v>
      </c>
      <c r="D200" s="203" t="s">
        <v>366</v>
      </c>
      <c r="E200" s="208">
        <v>454</v>
      </c>
      <c r="F200" s="203" t="s">
        <v>19813</v>
      </c>
      <c r="G200" s="203" t="s">
        <v>19477</v>
      </c>
      <c r="H200" s="205" t="s">
        <v>19814</v>
      </c>
    </row>
    <row r="201" spans="1:8" ht="38.25">
      <c r="A201" s="203">
        <v>175</v>
      </c>
      <c r="B201" s="203" t="s">
        <v>19815</v>
      </c>
      <c r="C201" s="203" t="s">
        <v>361</v>
      </c>
      <c r="D201" s="203" t="s">
        <v>366</v>
      </c>
      <c r="E201" s="208">
        <v>319</v>
      </c>
      <c r="F201" s="203" t="s">
        <v>19816</v>
      </c>
      <c r="G201" s="203" t="s">
        <v>19817</v>
      </c>
      <c r="H201" s="203" t="s">
        <v>19474</v>
      </c>
    </row>
    <row r="202" spans="1:8" ht="76.5">
      <c r="A202" s="203">
        <v>176</v>
      </c>
      <c r="B202" s="203" t="s">
        <v>19818</v>
      </c>
      <c r="C202" s="203" t="s">
        <v>361</v>
      </c>
      <c r="D202" s="203" t="s">
        <v>366</v>
      </c>
      <c r="E202" s="208">
        <v>167</v>
      </c>
      <c r="F202" s="203" t="s">
        <v>19819</v>
      </c>
      <c r="G202" s="203" t="s">
        <v>19490</v>
      </c>
      <c r="H202" s="205" t="s">
        <v>19820</v>
      </c>
    </row>
    <row r="203" spans="1:8" ht="76.5">
      <c r="A203" s="203">
        <v>177</v>
      </c>
      <c r="B203" s="203" t="s">
        <v>19821</v>
      </c>
      <c r="C203" s="203" t="s">
        <v>361</v>
      </c>
      <c r="D203" s="203" t="s">
        <v>366</v>
      </c>
      <c r="E203" s="208">
        <v>142</v>
      </c>
      <c r="F203" s="203" t="s">
        <v>19822</v>
      </c>
      <c r="G203" s="203" t="s">
        <v>19490</v>
      </c>
      <c r="H203" s="205" t="s">
        <v>19708</v>
      </c>
    </row>
    <row r="204" spans="1:8" ht="102">
      <c r="A204" s="203">
        <v>178</v>
      </c>
      <c r="B204" s="203" t="s">
        <v>19823</v>
      </c>
      <c r="C204" s="203" t="s">
        <v>361</v>
      </c>
      <c r="D204" s="203" t="s">
        <v>366</v>
      </c>
      <c r="E204" s="208">
        <v>110</v>
      </c>
      <c r="F204" s="203" t="s">
        <v>19824</v>
      </c>
      <c r="G204" s="203" t="s">
        <v>19428</v>
      </c>
      <c r="H204" s="203" t="s">
        <v>19643</v>
      </c>
    </row>
    <row r="205" spans="1:8" ht="127.5">
      <c r="A205" s="203">
        <v>179</v>
      </c>
      <c r="B205" s="203" t="s">
        <v>19825</v>
      </c>
      <c r="C205" s="203" t="s">
        <v>361</v>
      </c>
      <c r="D205" s="203" t="s">
        <v>366</v>
      </c>
      <c r="E205" s="208">
        <v>796</v>
      </c>
      <c r="F205" s="203" t="s">
        <v>19826</v>
      </c>
      <c r="G205" s="203" t="s">
        <v>19428</v>
      </c>
      <c r="H205" s="203" t="s">
        <v>19827</v>
      </c>
    </row>
    <row r="206" spans="1:8" ht="76.5">
      <c r="A206" s="203">
        <v>180</v>
      </c>
      <c r="B206" s="203" t="s">
        <v>19828</v>
      </c>
      <c r="C206" s="203" t="s">
        <v>361</v>
      </c>
      <c r="D206" s="203" t="s">
        <v>366</v>
      </c>
      <c r="E206" s="208">
        <v>109</v>
      </c>
      <c r="F206" s="203" t="s">
        <v>19829</v>
      </c>
      <c r="G206" s="203" t="s">
        <v>19428</v>
      </c>
      <c r="H206" s="203" t="s">
        <v>19772</v>
      </c>
    </row>
    <row r="207" spans="1:8" ht="51">
      <c r="A207" s="203">
        <v>181</v>
      </c>
      <c r="B207" s="203" t="s">
        <v>19830</v>
      </c>
      <c r="C207" s="203" t="s">
        <v>361</v>
      </c>
      <c r="D207" s="203" t="s">
        <v>366</v>
      </c>
      <c r="E207" s="208">
        <v>31.1</v>
      </c>
      <c r="F207" s="203" t="s">
        <v>19831</v>
      </c>
      <c r="G207" s="203" t="s">
        <v>19428</v>
      </c>
      <c r="H207" s="203" t="s">
        <v>19494</v>
      </c>
    </row>
    <row r="208" spans="1:8" ht="25.5">
      <c r="A208" s="203">
        <v>182</v>
      </c>
      <c r="B208" s="203" t="s">
        <v>19832</v>
      </c>
      <c r="C208" s="203" t="s">
        <v>361</v>
      </c>
      <c r="D208" s="203" t="s">
        <v>366</v>
      </c>
      <c r="E208" s="208">
        <v>24</v>
      </c>
      <c r="F208" s="203" t="s">
        <v>19833</v>
      </c>
      <c r="G208" s="203" t="s">
        <v>19834</v>
      </c>
      <c r="H208" s="203" t="s">
        <v>19793</v>
      </c>
    </row>
    <row r="209" spans="1:8" ht="127.5">
      <c r="A209" s="203">
        <v>183</v>
      </c>
      <c r="B209" s="203" t="s">
        <v>19835</v>
      </c>
      <c r="C209" s="203" t="s">
        <v>361</v>
      </c>
      <c r="D209" s="203" t="s">
        <v>366</v>
      </c>
      <c r="E209" s="208">
        <v>705</v>
      </c>
      <c r="F209" s="203" t="s">
        <v>19836</v>
      </c>
      <c r="G209" s="203" t="s">
        <v>19428</v>
      </c>
      <c r="H209" s="203" t="s">
        <v>19837</v>
      </c>
    </row>
    <row r="210" spans="1:8" ht="76.5">
      <c r="A210" s="203">
        <v>184</v>
      </c>
      <c r="B210" s="203" t="s">
        <v>19838</v>
      </c>
      <c r="C210" s="203" t="s">
        <v>361</v>
      </c>
      <c r="D210" s="203" t="s">
        <v>366</v>
      </c>
      <c r="E210" s="208">
        <v>661</v>
      </c>
      <c r="F210" s="203" t="s">
        <v>19839</v>
      </c>
      <c r="G210" s="203" t="s">
        <v>19414</v>
      </c>
      <c r="H210" s="203" t="s">
        <v>19470</v>
      </c>
    </row>
    <row r="211" spans="1:8" ht="89.25">
      <c r="A211" s="203">
        <v>185</v>
      </c>
      <c r="B211" s="203" t="s">
        <v>19840</v>
      </c>
      <c r="C211" s="203" t="s">
        <v>361</v>
      </c>
      <c r="D211" s="203" t="s">
        <v>366</v>
      </c>
      <c r="E211" s="208">
        <v>422.6</v>
      </c>
      <c r="F211" s="203" t="s">
        <v>19841</v>
      </c>
      <c r="G211" s="203" t="s">
        <v>19414</v>
      </c>
      <c r="H211" s="206" t="s">
        <v>19842</v>
      </c>
    </row>
    <row r="212" spans="1:8" ht="51">
      <c r="A212" s="203">
        <v>186</v>
      </c>
      <c r="B212" s="203" t="s">
        <v>19843</v>
      </c>
      <c r="C212" s="203" t="s">
        <v>361</v>
      </c>
      <c r="D212" s="203" t="s">
        <v>366</v>
      </c>
      <c r="E212" s="208">
        <v>293</v>
      </c>
      <c r="F212" s="203" t="s">
        <v>19844</v>
      </c>
      <c r="G212" s="203" t="s">
        <v>19664</v>
      </c>
      <c r="H212" s="203" t="s">
        <v>19845</v>
      </c>
    </row>
    <row r="213" spans="1:8" ht="25.5">
      <c r="A213" s="203">
        <v>187</v>
      </c>
      <c r="B213" s="203" t="s">
        <v>19846</v>
      </c>
      <c r="C213" s="203" t="s">
        <v>361</v>
      </c>
      <c r="D213" s="203" t="s">
        <v>366</v>
      </c>
      <c r="E213" s="208">
        <v>174</v>
      </c>
      <c r="F213" s="203" t="s">
        <v>19847</v>
      </c>
      <c r="G213" s="203" t="s">
        <v>19477</v>
      </c>
      <c r="H213" s="203" t="s">
        <v>19848</v>
      </c>
    </row>
    <row r="214" spans="1:8">
      <c r="A214" s="525"/>
      <c r="B214" s="526" t="s">
        <v>432</v>
      </c>
      <c r="C214" s="526">
        <v>96</v>
      </c>
      <c r="D214" s="527"/>
      <c r="E214" s="528">
        <f>SUM(E118:E213)</f>
        <v>29119.899999999998</v>
      </c>
      <c r="F214" s="525"/>
      <c r="G214" s="525"/>
      <c r="H214" s="525"/>
    </row>
    <row r="215" spans="1:8" ht="76.5">
      <c r="A215" s="203">
        <v>188</v>
      </c>
      <c r="B215" s="203" t="s">
        <v>19849</v>
      </c>
      <c r="C215" s="203" t="s">
        <v>361</v>
      </c>
      <c r="D215" s="203" t="s">
        <v>726</v>
      </c>
      <c r="E215" s="208">
        <v>23</v>
      </c>
      <c r="F215" s="203" t="s">
        <v>19850</v>
      </c>
      <c r="G215" s="203" t="s">
        <v>19851</v>
      </c>
      <c r="H215" s="203" t="s">
        <v>19852</v>
      </c>
    </row>
    <row r="216" spans="1:8" ht="76.5">
      <c r="A216" s="203">
        <v>189</v>
      </c>
      <c r="B216" s="203" t="s">
        <v>10772</v>
      </c>
      <c r="C216" s="203" t="s">
        <v>361</v>
      </c>
      <c r="D216" s="203" t="s">
        <v>726</v>
      </c>
      <c r="E216" s="208">
        <v>35</v>
      </c>
      <c r="F216" s="203" t="s">
        <v>19853</v>
      </c>
      <c r="G216" s="203" t="s">
        <v>19854</v>
      </c>
      <c r="H216" s="203" t="s">
        <v>19852</v>
      </c>
    </row>
    <row r="217" spans="1:8">
      <c r="A217" s="525"/>
      <c r="B217" s="526" t="s">
        <v>21117</v>
      </c>
      <c r="C217" s="526">
        <v>2</v>
      </c>
      <c r="D217" s="527"/>
      <c r="E217" s="528">
        <f>SUM(E215:E216)</f>
        <v>58</v>
      </c>
      <c r="F217" s="525"/>
      <c r="G217" s="525"/>
      <c r="H217" s="525"/>
    </row>
    <row r="218" spans="1:8" ht="25.5">
      <c r="A218" s="203">
        <v>190</v>
      </c>
      <c r="B218" s="203" t="s">
        <v>19855</v>
      </c>
      <c r="C218" s="203" t="s">
        <v>361</v>
      </c>
      <c r="D218" s="203" t="s">
        <v>21118</v>
      </c>
      <c r="E218" s="208">
        <v>1</v>
      </c>
      <c r="F218" s="203" t="s">
        <v>19856</v>
      </c>
      <c r="G218" s="203" t="s">
        <v>19857</v>
      </c>
      <c r="H218" s="203" t="s">
        <v>19467</v>
      </c>
    </row>
    <row r="219" spans="1:8" ht="25.5">
      <c r="A219" s="203">
        <v>191</v>
      </c>
      <c r="B219" s="203" t="s">
        <v>19858</v>
      </c>
      <c r="C219" s="203" t="s">
        <v>361</v>
      </c>
      <c r="D219" s="203" t="s">
        <v>21118</v>
      </c>
      <c r="E219" s="208">
        <v>51.7</v>
      </c>
      <c r="F219" s="203" t="s">
        <v>19859</v>
      </c>
      <c r="G219" s="203" t="s">
        <v>19860</v>
      </c>
      <c r="H219" s="203" t="s">
        <v>19848</v>
      </c>
    </row>
    <row r="220" spans="1:8">
      <c r="A220" s="525"/>
      <c r="B220" s="526" t="s">
        <v>2140</v>
      </c>
      <c r="C220" s="526">
        <v>2</v>
      </c>
      <c r="D220" s="527"/>
      <c r="E220" s="528">
        <f>SUM(E218:E219)</f>
        <v>52.7</v>
      </c>
      <c r="F220" s="525"/>
      <c r="G220" s="525"/>
      <c r="H220" s="525"/>
    </row>
    <row r="221" spans="1:8" ht="25.5">
      <c r="A221" s="203">
        <v>192</v>
      </c>
      <c r="B221" s="203" t="s">
        <v>19861</v>
      </c>
      <c r="C221" s="203" t="s">
        <v>361</v>
      </c>
      <c r="D221" s="203" t="s">
        <v>367</v>
      </c>
      <c r="E221" s="208">
        <v>26.1</v>
      </c>
      <c r="F221" s="203" t="s">
        <v>19862</v>
      </c>
      <c r="G221" s="203" t="s">
        <v>19537</v>
      </c>
      <c r="H221" s="203" t="s">
        <v>19467</v>
      </c>
    </row>
    <row r="222" spans="1:8" ht="38.25">
      <c r="A222" s="203">
        <v>193</v>
      </c>
      <c r="B222" s="203" t="s">
        <v>19863</v>
      </c>
      <c r="C222" s="203" t="s">
        <v>361</v>
      </c>
      <c r="D222" s="203" t="s">
        <v>367</v>
      </c>
      <c r="E222" s="208">
        <v>26.2</v>
      </c>
      <c r="F222" s="203" t="s">
        <v>19864</v>
      </c>
      <c r="G222" s="203" t="s">
        <v>19399</v>
      </c>
      <c r="H222" s="203" t="s">
        <v>19467</v>
      </c>
    </row>
    <row r="223" spans="1:8" ht="38.25">
      <c r="A223" s="203">
        <v>194</v>
      </c>
      <c r="B223" s="203" t="s">
        <v>19865</v>
      </c>
      <c r="C223" s="203" t="s">
        <v>361</v>
      </c>
      <c r="D223" s="203" t="s">
        <v>367</v>
      </c>
      <c r="E223" s="208">
        <v>14</v>
      </c>
      <c r="F223" s="203" t="s">
        <v>19866</v>
      </c>
      <c r="G223" s="203" t="s">
        <v>19867</v>
      </c>
      <c r="H223" s="207" t="s">
        <v>19868</v>
      </c>
    </row>
    <row r="224" spans="1:8" ht="25.5">
      <c r="A224" s="203">
        <v>195</v>
      </c>
      <c r="B224" s="203" t="s">
        <v>19869</v>
      </c>
      <c r="C224" s="203" t="s">
        <v>361</v>
      </c>
      <c r="D224" s="203" t="s">
        <v>367</v>
      </c>
      <c r="E224" s="208">
        <v>38</v>
      </c>
      <c r="F224" s="203" t="s">
        <v>19870</v>
      </c>
      <c r="G224" s="203" t="s">
        <v>19428</v>
      </c>
      <c r="H224" s="203" t="s">
        <v>19499</v>
      </c>
    </row>
    <row r="225" spans="1:8">
      <c r="A225" s="525"/>
      <c r="B225" s="526" t="s">
        <v>368</v>
      </c>
      <c r="C225" s="526">
        <v>4</v>
      </c>
      <c r="D225" s="527"/>
      <c r="E225" s="528">
        <f>SUM(E221:E224)</f>
        <v>104.3</v>
      </c>
      <c r="F225" s="525"/>
      <c r="G225" s="525"/>
      <c r="H225" s="525"/>
    </row>
    <row r="226" spans="1:8" ht="25.5">
      <c r="A226" s="203">
        <v>196</v>
      </c>
      <c r="B226" s="203" t="s">
        <v>19871</v>
      </c>
      <c r="C226" s="203" t="s">
        <v>361</v>
      </c>
      <c r="D226" s="203" t="s">
        <v>369</v>
      </c>
      <c r="E226" s="208">
        <v>70</v>
      </c>
      <c r="F226" s="203" t="s">
        <v>19872</v>
      </c>
      <c r="G226" s="203" t="s">
        <v>19873</v>
      </c>
      <c r="H226" s="203" t="s">
        <v>19467</v>
      </c>
    </row>
    <row r="227" spans="1:8" ht="25.5">
      <c r="A227" s="203">
        <v>197</v>
      </c>
      <c r="B227" s="203" t="s">
        <v>19874</v>
      </c>
      <c r="C227" s="203" t="s">
        <v>361</v>
      </c>
      <c r="D227" s="203" t="s">
        <v>369</v>
      </c>
      <c r="E227" s="208">
        <v>149</v>
      </c>
      <c r="F227" s="203" t="s">
        <v>19875</v>
      </c>
      <c r="G227" s="203" t="s">
        <v>19876</v>
      </c>
      <c r="H227" s="203" t="s">
        <v>19474</v>
      </c>
    </row>
    <row r="228" spans="1:8" ht="51">
      <c r="A228" s="203">
        <v>198</v>
      </c>
      <c r="B228" s="203" t="s">
        <v>19877</v>
      </c>
      <c r="C228" s="203" t="s">
        <v>361</v>
      </c>
      <c r="D228" s="203" t="s">
        <v>369</v>
      </c>
      <c r="E228" s="208">
        <v>60</v>
      </c>
      <c r="F228" s="203" t="s">
        <v>19878</v>
      </c>
      <c r="G228" s="203" t="s">
        <v>19490</v>
      </c>
      <c r="H228" s="203" t="s">
        <v>19604</v>
      </c>
    </row>
    <row r="229" spans="1:8" ht="25.5">
      <c r="A229" s="203">
        <v>199</v>
      </c>
      <c r="B229" s="203" t="s">
        <v>19879</v>
      </c>
      <c r="C229" s="203" t="s">
        <v>361</v>
      </c>
      <c r="D229" s="203" t="s">
        <v>369</v>
      </c>
      <c r="E229" s="208">
        <v>117</v>
      </c>
      <c r="F229" s="203" t="s">
        <v>19880</v>
      </c>
      <c r="G229" s="203" t="s">
        <v>19466</v>
      </c>
      <c r="H229" s="203" t="s">
        <v>19640</v>
      </c>
    </row>
    <row r="230" spans="1:8" ht="51">
      <c r="A230" s="203">
        <v>200</v>
      </c>
      <c r="B230" s="203" t="s">
        <v>19881</v>
      </c>
      <c r="C230" s="203" t="s">
        <v>361</v>
      </c>
      <c r="D230" s="203" t="s">
        <v>369</v>
      </c>
      <c r="E230" s="208">
        <v>25</v>
      </c>
      <c r="F230" s="203" t="s">
        <v>19882</v>
      </c>
      <c r="G230" s="203" t="s">
        <v>19490</v>
      </c>
      <c r="H230" s="203" t="s">
        <v>19604</v>
      </c>
    </row>
    <row r="231" spans="1:8" ht="76.5">
      <c r="A231" s="203">
        <v>201</v>
      </c>
      <c r="B231" s="203" t="s">
        <v>19883</v>
      </c>
      <c r="C231" s="203" t="s">
        <v>361</v>
      </c>
      <c r="D231" s="203" t="s">
        <v>369</v>
      </c>
      <c r="E231" s="208">
        <v>75</v>
      </c>
      <c r="F231" s="203" t="s">
        <v>19884</v>
      </c>
      <c r="G231" s="203" t="s">
        <v>19885</v>
      </c>
      <c r="H231" s="203" t="s">
        <v>19886</v>
      </c>
    </row>
    <row r="232" spans="1:8" ht="51">
      <c r="A232" s="203">
        <v>202</v>
      </c>
      <c r="B232" s="203" t="s">
        <v>19887</v>
      </c>
      <c r="C232" s="203" t="s">
        <v>361</v>
      </c>
      <c r="D232" s="203" t="s">
        <v>369</v>
      </c>
      <c r="E232" s="208">
        <v>24</v>
      </c>
      <c r="F232" s="203" t="s">
        <v>19888</v>
      </c>
      <c r="G232" s="203" t="s">
        <v>19490</v>
      </c>
      <c r="H232" s="203" t="s">
        <v>19604</v>
      </c>
    </row>
    <row r="233" spans="1:8" ht="51">
      <c r="A233" s="203">
        <v>203</v>
      </c>
      <c r="B233" s="203" t="s">
        <v>19889</v>
      </c>
      <c r="C233" s="203" t="s">
        <v>361</v>
      </c>
      <c r="D233" s="203" t="s">
        <v>369</v>
      </c>
      <c r="E233" s="208">
        <v>16</v>
      </c>
      <c r="F233" s="203" t="s">
        <v>19890</v>
      </c>
      <c r="G233" s="203" t="s">
        <v>19490</v>
      </c>
      <c r="H233" s="203" t="s">
        <v>19891</v>
      </c>
    </row>
    <row r="234" spans="1:8" ht="51">
      <c r="A234" s="203">
        <v>204</v>
      </c>
      <c r="B234" s="203" t="s">
        <v>19892</v>
      </c>
      <c r="C234" s="203" t="s">
        <v>361</v>
      </c>
      <c r="D234" s="203" t="s">
        <v>369</v>
      </c>
      <c r="E234" s="208">
        <v>13</v>
      </c>
      <c r="F234" s="203" t="s">
        <v>19893</v>
      </c>
      <c r="G234" s="203" t="s">
        <v>19490</v>
      </c>
      <c r="H234" s="203" t="s">
        <v>19894</v>
      </c>
    </row>
    <row r="235" spans="1:8" ht="51">
      <c r="A235" s="203">
        <v>205</v>
      </c>
      <c r="B235" s="203" t="s">
        <v>19895</v>
      </c>
      <c r="C235" s="203" t="s">
        <v>361</v>
      </c>
      <c r="D235" s="203" t="s">
        <v>369</v>
      </c>
      <c r="E235" s="208">
        <v>60</v>
      </c>
      <c r="F235" s="203" t="s">
        <v>19896</v>
      </c>
      <c r="G235" s="203" t="s">
        <v>19897</v>
      </c>
      <c r="H235" s="203" t="s">
        <v>19898</v>
      </c>
    </row>
    <row r="236" spans="1:8" ht="51">
      <c r="A236" s="203">
        <v>206</v>
      </c>
      <c r="B236" s="203" t="s">
        <v>19899</v>
      </c>
      <c r="C236" s="203" t="s">
        <v>361</v>
      </c>
      <c r="D236" s="203" t="s">
        <v>369</v>
      </c>
      <c r="E236" s="208">
        <v>210</v>
      </c>
      <c r="F236" s="203" t="s">
        <v>19900</v>
      </c>
      <c r="G236" s="203" t="s">
        <v>19901</v>
      </c>
      <c r="H236" s="203" t="s">
        <v>19902</v>
      </c>
    </row>
    <row r="237" spans="1:8" ht="25.5">
      <c r="A237" s="203">
        <v>207</v>
      </c>
      <c r="B237" s="203" t="s">
        <v>8505</v>
      </c>
      <c r="C237" s="203" t="s">
        <v>361</v>
      </c>
      <c r="D237" s="203" t="s">
        <v>369</v>
      </c>
      <c r="E237" s="208">
        <v>170.5</v>
      </c>
      <c r="F237" s="203" t="s">
        <v>19903</v>
      </c>
      <c r="G237" s="203" t="s">
        <v>19904</v>
      </c>
      <c r="H237" s="203" t="s">
        <v>19640</v>
      </c>
    </row>
    <row r="238" spans="1:8" ht="76.5">
      <c r="A238" s="203">
        <v>208</v>
      </c>
      <c r="B238" s="203" t="s">
        <v>19905</v>
      </c>
      <c r="C238" s="203" t="s">
        <v>361</v>
      </c>
      <c r="D238" s="203" t="s">
        <v>369</v>
      </c>
      <c r="E238" s="208">
        <v>180</v>
      </c>
      <c r="F238" s="203" t="s">
        <v>19906</v>
      </c>
      <c r="G238" s="203" t="s">
        <v>19907</v>
      </c>
      <c r="H238" s="203" t="s">
        <v>19908</v>
      </c>
    </row>
    <row r="239" spans="1:8" ht="25.5">
      <c r="A239" s="203">
        <v>209</v>
      </c>
      <c r="B239" s="203" t="s">
        <v>19909</v>
      </c>
      <c r="C239" s="203" t="s">
        <v>361</v>
      </c>
      <c r="D239" s="203" t="s">
        <v>369</v>
      </c>
      <c r="E239" s="208">
        <v>137</v>
      </c>
      <c r="F239" s="203" t="s">
        <v>19910</v>
      </c>
      <c r="G239" s="203" t="s">
        <v>19911</v>
      </c>
      <c r="H239" s="203" t="s">
        <v>19467</v>
      </c>
    </row>
    <row r="240" spans="1:8" ht="76.5">
      <c r="A240" s="203">
        <v>210</v>
      </c>
      <c r="B240" s="203" t="s">
        <v>19912</v>
      </c>
      <c r="C240" s="203" t="s">
        <v>361</v>
      </c>
      <c r="D240" s="203" t="s">
        <v>369</v>
      </c>
      <c r="E240" s="208">
        <v>405</v>
      </c>
      <c r="F240" s="203" t="s">
        <v>19913</v>
      </c>
      <c r="G240" s="203" t="s">
        <v>19914</v>
      </c>
      <c r="H240" s="203" t="s">
        <v>19908</v>
      </c>
    </row>
    <row r="241" spans="1:8" ht="51">
      <c r="A241" s="203">
        <v>211</v>
      </c>
      <c r="B241" s="203" t="s">
        <v>19915</v>
      </c>
      <c r="C241" s="203" t="s">
        <v>361</v>
      </c>
      <c r="D241" s="203" t="s">
        <v>369</v>
      </c>
      <c r="E241" s="208">
        <v>14</v>
      </c>
      <c r="F241" s="203" t="s">
        <v>19916</v>
      </c>
      <c r="G241" s="203" t="s">
        <v>19490</v>
      </c>
      <c r="H241" s="203" t="s">
        <v>19917</v>
      </c>
    </row>
    <row r="242" spans="1:8" ht="51">
      <c r="A242" s="203">
        <v>212</v>
      </c>
      <c r="B242" s="203" t="s">
        <v>19918</v>
      </c>
      <c r="C242" s="203" t="s">
        <v>361</v>
      </c>
      <c r="D242" s="203" t="s">
        <v>369</v>
      </c>
      <c r="E242" s="208">
        <v>304</v>
      </c>
      <c r="F242" s="203" t="s">
        <v>19919</v>
      </c>
      <c r="G242" s="203" t="s">
        <v>19411</v>
      </c>
      <c r="H242" s="203" t="s">
        <v>19920</v>
      </c>
    </row>
    <row r="243" spans="1:8" ht="76.5">
      <c r="A243" s="203">
        <v>213</v>
      </c>
      <c r="B243" s="203" t="s">
        <v>19921</v>
      </c>
      <c r="C243" s="203" t="s">
        <v>361</v>
      </c>
      <c r="D243" s="203" t="s">
        <v>369</v>
      </c>
      <c r="E243" s="208">
        <v>209</v>
      </c>
      <c r="F243" s="203" t="s">
        <v>19922</v>
      </c>
      <c r="G243" s="203" t="s">
        <v>19923</v>
      </c>
      <c r="H243" s="203" t="s">
        <v>19924</v>
      </c>
    </row>
    <row r="244" spans="1:8" ht="76.5">
      <c r="A244" s="203">
        <v>214</v>
      </c>
      <c r="B244" s="203" t="s">
        <v>19925</v>
      </c>
      <c r="C244" s="203" t="s">
        <v>361</v>
      </c>
      <c r="D244" s="203" t="s">
        <v>369</v>
      </c>
      <c r="E244" s="208">
        <v>113</v>
      </c>
      <c r="F244" s="203" t="s">
        <v>19926</v>
      </c>
      <c r="G244" s="203" t="s">
        <v>19927</v>
      </c>
      <c r="H244" s="203" t="s">
        <v>19928</v>
      </c>
    </row>
    <row r="245" spans="1:8" ht="51">
      <c r="A245" s="203">
        <v>215</v>
      </c>
      <c r="B245" s="203" t="s">
        <v>19929</v>
      </c>
      <c r="C245" s="203" t="s">
        <v>361</v>
      </c>
      <c r="D245" s="203" t="s">
        <v>369</v>
      </c>
      <c r="E245" s="208">
        <v>23</v>
      </c>
      <c r="F245" s="203" t="s">
        <v>19930</v>
      </c>
      <c r="G245" s="203" t="s">
        <v>19411</v>
      </c>
      <c r="H245" s="203" t="s">
        <v>19920</v>
      </c>
    </row>
    <row r="246" spans="1:8" ht="51">
      <c r="A246" s="203">
        <v>216</v>
      </c>
      <c r="B246" s="203" t="s">
        <v>19931</v>
      </c>
      <c r="C246" s="203" t="s">
        <v>361</v>
      </c>
      <c r="D246" s="203" t="s">
        <v>369</v>
      </c>
      <c r="E246" s="208">
        <v>137</v>
      </c>
      <c r="F246" s="203" t="s">
        <v>19932</v>
      </c>
      <c r="G246" s="203" t="s">
        <v>19411</v>
      </c>
      <c r="H246" s="203" t="s">
        <v>19920</v>
      </c>
    </row>
    <row r="247" spans="1:8" ht="51">
      <c r="A247" s="203">
        <v>217</v>
      </c>
      <c r="B247" s="203" t="s">
        <v>19933</v>
      </c>
      <c r="C247" s="203" t="s">
        <v>361</v>
      </c>
      <c r="D247" s="203" t="s">
        <v>369</v>
      </c>
      <c r="E247" s="208">
        <v>43</v>
      </c>
      <c r="F247" s="203" t="s">
        <v>19934</v>
      </c>
      <c r="G247" s="203" t="s">
        <v>19411</v>
      </c>
      <c r="H247" s="203" t="s">
        <v>19920</v>
      </c>
    </row>
    <row r="248" spans="1:8" ht="51">
      <c r="A248" s="203">
        <v>218</v>
      </c>
      <c r="B248" s="203" t="s">
        <v>19935</v>
      </c>
      <c r="C248" s="203" t="s">
        <v>361</v>
      </c>
      <c r="D248" s="203" t="s">
        <v>369</v>
      </c>
      <c r="E248" s="208">
        <v>15</v>
      </c>
      <c r="F248" s="203" t="s">
        <v>19936</v>
      </c>
      <c r="G248" s="203" t="s">
        <v>19411</v>
      </c>
      <c r="H248" s="203" t="s">
        <v>19920</v>
      </c>
    </row>
    <row r="249" spans="1:8" ht="51">
      <c r="A249" s="203">
        <v>219</v>
      </c>
      <c r="B249" s="203" t="s">
        <v>19937</v>
      </c>
      <c r="C249" s="203" t="s">
        <v>361</v>
      </c>
      <c r="D249" s="203" t="s">
        <v>369</v>
      </c>
      <c r="E249" s="208">
        <v>18</v>
      </c>
      <c r="F249" s="203" t="s">
        <v>19938</v>
      </c>
      <c r="G249" s="203" t="s">
        <v>19411</v>
      </c>
      <c r="H249" s="203" t="s">
        <v>19920</v>
      </c>
    </row>
    <row r="250" spans="1:8" ht="51">
      <c r="A250" s="203">
        <v>220</v>
      </c>
      <c r="B250" s="203" t="s">
        <v>19939</v>
      </c>
      <c r="C250" s="203" t="s">
        <v>361</v>
      </c>
      <c r="D250" s="203" t="s">
        <v>369</v>
      </c>
      <c r="E250" s="208">
        <v>43</v>
      </c>
      <c r="F250" s="203" t="s">
        <v>19940</v>
      </c>
      <c r="G250" s="203" t="s">
        <v>19411</v>
      </c>
      <c r="H250" s="203" t="s">
        <v>19920</v>
      </c>
    </row>
    <row r="251" spans="1:8" ht="51">
      <c r="A251" s="203">
        <v>221</v>
      </c>
      <c r="B251" s="203" t="s">
        <v>19941</v>
      </c>
      <c r="C251" s="203" t="s">
        <v>361</v>
      </c>
      <c r="D251" s="203" t="s">
        <v>369</v>
      </c>
      <c r="E251" s="208">
        <v>13</v>
      </c>
      <c r="F251" s="203" t="s">
        <v>19942</v>
      </c>
      <c r="G251" s="203" t="s">
        <v>19411</v>
      </c>
      <c r="H251" s="203" t="s">
        <v>19920</v>
      </c>
    </row>
    <row r="252" spans="1:8" ht="51">
      <c r="A252" s="203">
        <v>222</v>
      </c>
      <c r="B252" s="203" t="s">
        <v>19943</v>
      </c>
      <c r="C252" s="203" t="s">
        <v>361</v>
      </c>
      <c r="D252" s="203" t="s">
        <v>369</v>
      </c>
      <c r="E252" s="208">
        <v>25</v>
      </c>
      <c r="F252" s="203" t="s">
        <v>19944</v>
      </c>
      <c r="G252" s="203" t="s">
        <v>19411</v>
      </c>
      <c r="H252" s="203" t="s">
        <v>19920</v>
      </c>
    </row>
    <row r="253" spans="1:8" ht="51">
      <c r="A253" s="203">
        <v>223</v>
      </c>
      <c r="B253" s="203" t="s">
        <v>19945</v>
      </c>
      <c r="C253" s="203" t="s">
        <v>361</v>
      </c>
      <c r="D253" s="203" t="s">
        <v>369</v>
      </c>
      <c r="E253" s="208">
        <v>17</v>
      </c>
      <c r="F253" s="203" t="s">
        <v>19946</v>
      </c>
      <c r="G253" s="203" t="s">
        <v>19411</v>
      </c>
      <c r="H253" s="203" t="s">
        <v>19920</v>
      </c>
    </row>
    <row r="254" spans="1:8" ht="76.5">
      <c r="A254" s="203">
        <v>224</v>
      </c>
      <c r="B254" s="203" t="s">
        <v>19947</v>
      </c>
      <c r="C254" s="203" t="s">
        <v>361</v>
      </c>
      <c r="D254" s="203" t="s">
        <v>369</v>
      </c>
      <c r="E254" s="208">
        <v>893</v>
      </c>
      <c r="F254" s="203" t="s">
        <v>19948</v>
      </c>
      <c r="G254" s="203" t="s">
        <v>19949</v>
      </c>
      <c r="H254" s="203" t="s">
        <v>19924</v>
      </c>
    </row>
    <row r="255" spans="1:8" ht="76.5">
      <c r="A255" s="203">
        <v>225</v>
      </c>
      <c r="B255" s="203" t="s">
        <v>19950</v>
      </c>
      <c r="C255" s="203" t="s">
        <v>361</v>
      </c>
      <c r="D255" s="203" t="s">
        <v>369</v>
      </c>
      <c r="E255" s="208">
        <v>278</v>
      </c>
      <c r="F255" s="203" t="s">
        <v>19951</v>
      </c>
      <c r="G255" s="203" t="s">
        <v>19952</v>
      </c>
      <c r="H255" s="203" t="s">
        <v>19924</v>
      </c>
    </row>
    <row r="256" spans="1:8" ht="51">
      <c r="A256" s="203">
        <v>226</v>
      </c>
      <c r="B256" s="203" t="s">
        <v>19953</v>
      </c>
      <c r="C256" s="203" t="s">
        <v>361</v>
      </c>
      <c r="D256" s="203" t="s">
        <v>369</v>
      </c>
      <c r="E256" s="208">
        <v>22</v>
      </c>
      <c r="F256" s="203" t="s">
        <v>19954</v>
      </c>
      <c r="G256" s="203" t="s">
        <v>19411</v>
      </c>
      <c r="H256" s="203" t="s">
        <v>19920</v>
      </c>
    </row>
    <row r="257" spans="1:8" ht="51">
      <c r="A257" s="203">
        <v>227</v>
      </c>
      <c r="B257" s="203" t="s">
        <v>19955</v>
      </c>
      <c r="C257" s="203" t="s">
        <v>361</v>
      </c>
      <c r="D257" s="203" t="s">
        <v>369</v>
      </c>
      <c r="E257" s="208">
        <v>14</v>
      </c>
      <c r="F257" s="203" t="s">
        <v>19956</v>
      </c>
      <c r="G257" s="203" t="s">
        <v>19411</v>
      </c>
      <c r="H257" s="203" t="s">
        <v>19920</v>
      </c>
    </row>
    <row r="258" spans="1:8" ht="51">
      <c r="A258" s="203">
        <v>228</v>
      </c>
      <c r="B258" s="203" t="s">
        <v>19957</v>
      </c>
      <c r="C258" s="203" t="s">
        <v>361</v>
      </c>
      <c r="D258" s="203" t="s">
        <v>369</v>
      </c>
      <c r="E258" s="208">
        <v>29</v>
      </c>
      <c r="F258" s="203" t="s">
        <v>19958</v>
      </c>
      <c r="G258" s="203" t="s">
        <v>19411</v>
      </c>
      <c r="H258" s="203" t="s">
        <v>19920</v>
      </c>
    </row>
    <row r="259" spans="1:8" ht="51">
      <c r="A259" s="203">
        <v>229</v>
      </c>
      <c r="B259" s="203" t="s">
        <v>19959</v>
      </c>
      <c r="C259" s="203" t="s">
        <v>361</v>
      </c>
      <c r="D259" s="203" t="s">
        <v>369</v>
      </c>
      <c r="E259" s="208">
        <v>12</v>
      </c>
      <c r="F259" s="203" t="s">
        <v>19960</v>
      </c>
      <c r="G259" s="203" t="s">
        <v>19490</v>
      </c>
      <c r="H259" s="203" t="s">
        <v>19961</v>
      </c>
    </row>
    <row r="260" spans="1:8" ht="51">
      <c r="A260" s="203">
        <v>230</v>
      </c>
      <c r="B260" s="203" t="s">
        <v>19962</v>
      </c>
      <c r="C260" s="203" t="s">
        <v>361</v>
      </c>
      <c r="D260" s="203" t="s">
        <v>369</v>
      </c>
      <c r="E260" s="208">
        <v>11</v>
      </c>
      <c r="F260" s="203" t="s">
        <v>19963</v>
      </c>
      <c r="G260" s="203" t="s">
        <v>19490</v>
      </c>
      <c r="H260" s="203" t="s">
        <v>19961</v>
      </c>
    </row>
    <row r="261" spans="1:8" ht="51">
      <c r="A261" s="203">
        <v>231</v>
      </c>
      <c r="B261" s="203" t="s">
        <v>19964</v>
      </c>
      <c r="C261" s="203" t="s">
        <v>361</v>
      </c>
      <c r="D261" s="203" t="s">
        <v>369</v>
      </c>
      <c r="E261" s="208">
        <v>18</v>
      </c>
      <c r="F261" s="203" t="s">
        <v>19965</v>
      </c>
      <c r="G261" s="203" t="s">
        <v>19490</v>
      </c>
      <c r="H261" s="203" t="s">
        <v>19961</v>
      </c>
    </row>
    <row r="262" spans="1:8" ht="51">
      <c r="A262" s="203">
        <v>232</v>
      </c>
      <c r="B262" s="203" t="s">
        <v>19966</v>
      </c>
      <c r="C262" s="203" t="s">
        <v>361</v>
      </c>
      <c r="D262" s="203" t="s">
        <v>369</v>
      </c>
      <c r="E262" s="208">
        <v>11</v>
      </c>
      <c r="F262" s="203" t="s">
        <v>19967</v>
      </c>
      <c r="G262" s="203" t="s">
        <v>19490</v>
      </c>
      <c r="H262" s="203" t="s">
        <v>19961</v>
      </c>
    </row>
    <row r="263" spans="1:8" ht="51">
      <c r="A263" s="203">
        <v>233</v>
      </c>
      <c r="B263" s="203" t="s">
        <v>19968</v>
      </c>
      <c r="C263" s="203" t="s">
        <v>361</v>
      </c>
      <c r="D263" s="203" t="s">
        <v>369</v>
      </c>
      <c r="E263" s="208">
        <v>17</v>
      </c>
      <c r="F263" s="203" t="s">
        <v>19969</v>
      </c>
      <c r="G263" s="203" t="s">
        <v>19490</v>
      </c>
      <c r="H263" s="203" t="s">
        <v>19961</v>
      </c>
    </row>
    <row r="264" spans="1:8" ht="76.5">
      <c r="A264" s="203">
        <v>234</v>
      </c>
      <c r="B264" s="203" t="s">
        <v>19970</v>
      </c>
      <c r="C264" s="203" t="s">
        <v>361</v>
      </c>
      <c r="D264" s="203" t="s">
        <v>369</v>
      </c>
      <c r="E264" s="208">
        <v>184</v>
      </c>
      <c r="F264" s="203" t="s">
        <v>19971</v>
      </c>
      <c r="G264" s="203" t="s">
        <v>19972</v>
      </c>
      <c r="H264" s="203" t="s">
        <v>19973</v>
      </c>
    </row>
    <row r="265" spans="1:8" ht="51">
      <c r="A265" s="203">
        <v>235</v>
      </c>
      <c r="B265" s="203" t="s">
        <v>19974</v>
      </c>
      <c r="C265" s="203" t="s">
        <v>361</v>
      </c>
      <c r="D265" s="203" t="s">
        <v>369</v>
      </c>
      <c r="E265" s="208">
        <v>102</v>
      </c>
      <c r="F265" s="203" t="s">
        <v>19975</v>
      </c>
      <c r="G265" s="203" t="s">
        <v>19490</v>
      </c>
      <c r="H265" s="203" t="s">
        <v>19961</v>
      </c>
    </row>
    <row r="266" spans="1:8" ht="51">
      <c r="A266" s="203">
        <v>236</v>
      </c>
      <c r="B266" s="203" t="s">
        <v>19976</v>
      </c>
      <c r="C266" s="203" t="s">
        <v>361</v>
      </c>
      <c r="D266" s="203" t="s">
        <v>369</v>
      </c>
      <c r="E266" s="208">
        <v>12</v>
      </c>
      <c r="F266" s="203" t="s">
        <v>19977</v>
      </c>
      <c r="G266" s="203" t="s">
        <v>19490</v>
      </c>
      <c r="H266" s="203" t="s">
        <v>19961</v>
      </c>
    </row>
    <row r="267" spans="1:8" ht="76.5">
      <c r="A267" s="203">
        <v>237</v>
      </c>
      <c r="B267" s="203" t="s">
        <v>19978</v>
      </c>
      <c r="C267" s="203" t="s">
        <v>361</v>
      </c>
      <c r="D267" s="203" t="s">
        <v>369</v>
      </c>
      <c r="E267" s="208">
        <v>216</v>
      </c>
      <c r="F267" s="203" t="s">
        <v>19979</v>
      </c>
      <c r="G267" s="203" t="s">
        <v>19980</v>
      </c>
      <c r="H267" s="203" t="s">
        <v>19973</v>
      </c>
    </row>
    <row r="268" spans="1:8" ht="51">
      <c r="A268" s="203">
        <v>238</v>
      </c>
      <c r="B268" s="203" t="s">
        <v>19981</v>
      </c>
      <c r="C268" s="203" t="s">
        <v>361</v>
      </c>
      <c r="D268" s="203" t="s">
        <v>369</v>
      </c>
      <c r="E268" s="208">
        <v>10</v>
      </c>
      <c r="F268" s="203" t="s">
        <v>19982</v>
      </c>
      <c r="G268" s="203" t="s">
        <v>19490</v>
      </c>
      <c r="H268" s="203" t="s">
        <v>19961</v>
      </c>
    </row>
    <row r="269" spans="1:8" ht="51">
      <c r="A269" s="203">
        <v>239</v>
      </c>
      <c r="B269" s="203" t="s">
        <v>19983</v>
      </c>
      <c r="C269" s="203" t="s">
        <v>361</v>
      </c>
      <c r="D269" s="203" t="s">
        <v>369</v>
      </c>
      <c r="E269" s="208">
        <v>11</v>
      </c>
      <c r="F269" s="203" t="s">
        <v>19984</v>
      </c>
      <c r="G269" s="203" t="s">
        <v>19490</v>
      </c>
      <c r="H269" s="203" t="s">
        <v>19961</v>
      </c>
    </row>
    <row r="270" spans="1:8" ht="51">
      <c r="A270" s="203">
        <v>240</v>
      </c>
      <c r="B270" s="203" t="s">
        <v>19985</v>
      </c>
      <c r="C270" s="203" t="s">
        <v>361</v>
      </c>
      <c r="D270" s="203" t="s">
        <v>369</v>
      </c>
      <c r="E270" s="208">
        <v>33</v>
      </c>
      <c r="F270" s="203" t="s">
        <v>19986</v>
      </c>
      <c r="G270" s="203" t="s">
        <v>19987</v>
      </c>
      <c r="H270" s="203" t="s">
        <v>19961</v>
      </c>
    </row>
    <row r="271" spans="1:8" ht="51">
      <c r="A271" s="203">
        <v>241</v>
      </c>
      <c r="B271" s="203" t="s">
        <v>19988</v>
      </c>
      <c r="C271" s="203" t="s">
        <v>361</v>
      </c>
      <c r="D271" s="203" t="s">
        <v>369</v>
      </c>
      <c r="E271" s="208">
        <v>10</v>
      </c>
      <c r="F271" s="203" t="s">
        <v>19989</v>
      </c>
      <c r="G271" s="203" t="s">
        <v>19490</v>
      </c>
      <c r="H271" s="203" t="s">
        <v>19961</v>
      </c>
    </row>
    <row r="272" spans="1:8" ht="51">
      <c r="A272" s="203">
        <v>242</v>
      </c>
      <c r="B272" s="203" t="s">
        <v>19990</v>
      </c>
      <c r="C272" s="203" t="s">
        <v>361</v>
      </c>
      <c r="D272" s="203" t="s">
        <v>369</v>
      </c>
      <c r="E272" s="208">
        <v>15</v>
      </c>
      <c r="F272" s="203" t="s">
        <v>19991</v>
      </c>
      <c r="G272" s="203" t="s">
        <v>19490</v>
      </c>
      <c r="H272" s="203" t="s">
        <v>19961</v>
      </c>
    </row>
    <row r="273" spans="1:8" ht="76.5">
      <c r="A273" s="203">
        <v>243</v>
      </c>
      <c r="B273" s="203" t="s">
        <v>19992</v>
      </c>
      <c r="C273" s="203" t="s">
        <v>361</v>
      </c>
      <c r="D273" s="203" t="s">
        <v>369</v>
      </c>
      <c r="E273" s="208">
        <v>50</v>
      </c>
      <c r="F273" s="203" t="s">
        <v>19993</v>
      </c>
      <c r="G273" s="203" t="s">
        <v>19987</v>
      </c>
      <c r="H273" s="203" t="s">
        <v>19973</v>
      </c>
    </row>
    <row r="274" spans="1:8" ht="76.5">
      <c r="A274" s="203">
        <v>244</v>
      </c>
      <c r="B274" s="203" t="s">
        <v>19994</v>
      </c>
      <c r="C274" s="203" t="s">
        <v>361</v>
      </c>
      <c r="D274" s="203" t="s">
        <v>369</v>
      </c>
      <c r="E274" s="208">
        <v>108</v>
      </c>
      <c r="F274" s="203" t="s">
        <v>19995</v>
      </c>
      <c r="G274" s="203" t="s">
        <v>19996</v>
      </c>
      <c r="H274" s="203" t="s">
        <v>19997</v>
      </c>
    </row>
    <row r="275" spans="1:8" ht="51">
      <c r="A275" s="203">
        <v>245</v>
      </c>
      <c r="B275" s="203" t="s">
        <v>19998</v>
      </c>
      <c r="C275" s="203" t="s">
        <v>361</v>
      </c>
      <c r="D275" s="203" t="s">
        <v>369</v>
      </c>
      <c r="E275" s="208">
        <v>14</v>
      </c>
      <c r="F275" s="203" t="s">
        <v>19999</v>
      </c>
      <c r="G275" s="203" t="s">
        <v>19490</v>
      </c>
      <c r="H275" s="203" t="s">
        <v>19961</v>
      </c>
    </row>
    <row r="276" spans="1:8" ht="51">
      <c r="A276" s="203">
        <v>246</v>
      </c>
      <c r="B276" s="203" t="s">
        <v>20000</v>
      </c>
      <c r="C276" s="203" t="s">
        <v>361</v>
      </c>
      <c r="D276" s="203" t="s">
        <v>369</v>
      </c>
      <c r="E276" s="208">
        <v>12</v>
      </c>
      <c r="F276" s="203" t="s">
        <v>20001</v>
      </c>
      <c r="G276" s="203" t="s">
        <v>19490</v>
      </c>
      <c r="H276" s="203" t="s">
        <v>19961</v>
      </c>
    </row>
    <row r="277" spans="1:8" ht="76.5">
      <c r="A277" s="203">
        <v>247</v>
      </c>
      <c r="B277" s="203" t="s">
        <v>2269</v>
      </c>
      <c r="C277" s="203" t="s">
        <v>361</v>
      </c>
      <c r="D277" s="203" t="s">
        <v>369</v>
      </c>
      <c r="E277" s="208">
        <v>704</v>
      </c>
      <c r="F277" s="203" t="s">
        <v>20002</v>
      </c>
      <c r="G277" s="203" t="s">
        <v>20003</v>
      </c>
      <c r="H277" s="203" t="s">
        <v>19973</v>
      </c>
    </row>
    <row r="278" spans="1:8" ht="76.5">
      <c r="A278" s="203">
        <v>248</v>
      </c>
      <c r="B278" s="203" t="s">
        <v>20004</v>
      </c>
      <c r="C278" s="203" t="s">
        <v>361</v>
      </c>
      <c r="D278" s="203" t="s">
        <v>369</v>
      </c>
      <c r="E278" s="208">
        <v>40</v>
      </c>
      <c r="F278" s="203" t="s">
        <v>20005</v>
      </c>
      <c r="G278" s="203" t="s">
        <v>20006</v>
      </c>
      <c r="H278" s="203" t="s">
        <v>19973</v>
      </c>
    </row>
    <row r="279" spans="1:8" ht="51">
      <c r="A279" s="203">
        <v>249</v>
      </c>
      <c r="B279" s="203" t="s">
        <v>10543</v>
      </c>
      <c r="C279" s="203" t="s">
        <v>361</v>
      </c>
      <c r="D279" s="203" t="s">
        <v>369</v>
      </c>
      <c r="E279" s="208">
        <v>36</v>
      </c>
      <c r="F279" s="203" t="s">
        <v>20007</v>
      </c>
      <c r="G279" s="203" t="s">
        <v>19477</v>
      </c>
      <c r="H279" s="203" t="s">
        <v>19920</v>
      </c>
    </row>
    <row r="280" spans="1:8" ht="51">
      <c r="A280" s="203">
        <v>250</v>
      </c>
      <c r="B280" s="203" t="s">
        <v>10660</v>
      </c>
      <c r="C280" s="203" t="s">
        <v>361</v>
      </c>
      <c r="D280" s="203" t="s">
        <v>369</v>
      </c>
      <c r="E280" s="208">
        <v>43</v>
      </c>
      <c r="F280" s="203" t="s">
        <v>20008</v>
      </c>
      <c r="G280" s="203" t="s">
        <v>20006</v>
      </c>
      <c r="H280" s="203" t="s">
        <v>19920</v>
      </c>
    </row>
    <row r="281" spans="1:8" ht="76.5">
      <c r="A281" s="203">
        <v>251</v>
      </c>
      <c r="B281" s="203" t="s">
        <v>20009</v>
      </c>
      <c r="C281" s="203" t="s">
        <v>361</v>
      </c>
      <c r="D281" s="203" t="s">
        <v>369</v>
      </c>
      <c r="E281" s="208">
        <v>577</v>
      </c>
      <c r="F281" s="203" t="s">
        <v>20010</v>
      </c>
      <c r="G281" s="203" t="s">
        <v>20011</v>
      </c>
      <c r="H281" s="203" t="s">
        <v>19973</v>
      </c>
    </row>
    <row r="282" spans="1:8" ht="51">
      <c r="A282" s="203">
        <v>252</v>
      </c>
      <c r="B282" s="203" t="s">
        <v>20012</v>
      </c>
      <c r="C282" s="203" t="s">
        <v>361</v>
      </c>
      <c r="D282" s="203" t="s">
        <v>369</v>
      </c>
      <c r="E282" s="208">
        <v>38</v>
      </c>
      <c r="F282" s="203" t="s">
        <v>20013</v>
      </c>
      <c r="G282" s="203" t="s">
        <v>19477</v>
      </c>
      <c r="H282" s="203" t="s">
        <v>19920</v>
      </c>
    </row>
    <row r="283" spans="1:8" ht="76.5">
      <c r="A283" s="203">
        <v>253</v>
      </c>
      <c r="B283" s="203" t="s">
        <v>20014</v>
      </c>
      <c r="C283" s="203" t="s">
        <v>361</v>
      </c>
      <c r="D283" s="203" t="s">
        <v>369</v>
      </c>
      <c r="E283" s="208">
        <v>97</v>
      </c>
      <c r="F283" s="203" t="s">
        <v>20015</v>
      </c>
      <c r="G283" s="203" t="s">
        <v>20016</v>
      </c>
      <c r="H283" s="203" t="s">
        <v>19973</v>
      </c>
    </row>
    <row r="284" spans="1:8" ht="76.5">
      <c r="A284" s="203">
        <v>254</v>
      </c>
      <c r="B284" s="203" t="s">
        <v>20017</v>
      </c>
      <c r="C284" s="203" t="s">
        <v>361</v>
      </c>
      <c r="D284" s="203" t="s">
        <v>369</v>
      </c>
      <c r="E284" s="208">
        <v>285</v>
      </c>
      <c r="F284" s="203" t="s">
        <v>20018</v>
      </c>
      <c r="G284" s="203" t="s">
        <v>20019</v>
      </c>
      <c r="H284" s="203" t="s">
        <v>20020</v>
      </c>
    </row>
    <row r="285" spans="1:8" ht="102">
      <c r="A285" s="203">
        <v>255</v>
      </c>
      <c r="B285" s="203" t="s">
        <v>20021</v>
      </c>
      <c r="C285" s="203" t="s">
        <v>361</v>
      </c>
      <c r="D285" s="203" t="s">
        <v>369</v>
      </c>
      <c r="E285" s="208">
        <v>653</v>
      </c>
      <c r="F285" s="203" t="s">
        <v>20022</v>
      </c>
      <c r="G285" s="203" t="s">
        <v>20023</v>
      </c>
      <c r="H285" s="203" t="s">
        <v>20024</v>
      </c>
    </row>
    <row r="286" spans="1:8" ht="76.5">
      <c r="A286" s="203">
        <v>256</v>
      </c>
      <c r="B286" s="203" t="s">
        <v>20025</v>
      </c>
      <c r="C286" s="203" t="s">
        <v>361</v>
      </c>
      <c r="D286" s="203" t="s">
        <v>369</v>
      </c>
      <c r="E286" s="208">
        <v>772</v>
      </c>
      <c r="F286" s="203" t="s">
        <v>20026</v>
      </c>
      <c r="G286" s="203" t="s">
        <v>20027</v>
      </c>
      <c r="H286" s="203" t="s">
        <v>20020</v>
      </c>
    </row>
    <row r="287" spans="1:8" ht="76.5">
      <c r="A287" s="203">
        <v>257</v>
      </c>
      <c r="B287" s="203" t="s">
        <v>20028</v>
      </c>
      <c r="C287" s="203" t="s">
        <v>361</v>
      </c>
      <c r="D287" s="203" t="s">
        <v>369</v>
      </c>
      <c r="E287" s="208">
        <v>243</v>
      </c>
      <c r="F287" s="203" t="s">
        <v>20029</v>
      </c>
      <c r="G287" s="203" t="s">
        <v>20030</v>
      </c>
      <c r="H287" s="203" t="s">
        <v>20059</v>
      </c>
    </row>
    <row r="288" spans="1:8" ht="76.5">
      <c r="A288" s="203">
        <v>258</v>
      </c>
      <c r="B288" s="203" t="s">
        <v>20031</v>
      </c>
      <c r="C288" s="203" t="s">
        <v>361</v>
      </c>
      <c r="D288" s="203" t="s">
        <v>369</v>
      </c>
      <c r="E288" s="208">
        <v>498</v>
      </c>
      <c r="F288" s="203" t="s">
        <v>20032</v>
      </c>
      <c r="G288" s="203" t="s">
        <v>20033</v>
      </c>
      <c r="H288" s="203" t="s">
        <v>20020</v>
      </c>
    </row>
    <row r="289" spans="1:8" ht="76.5">
      <c r="A289" s="203">
        <v>259</v>
      </c>
      <c r="B289" s="203" t="s">
        <v>20034</v>
      </c>
      <c r="C289" s="203" t="s">
        <v>361</v>
      </c>
      <c r="D289" s="203" t="s">
        <v>369</v>
      </c>
      <c r="E289" s="208">
        <v>515</v>
      </c>
      <c r="F289" s="203" t="s">
        <v>20035</v>
      </c>
      <c r="G289" s="203" t="s">
        <v>20036</v>
      </c>
      <c r="H289" s="203" t="s">
        <v>20020</v>
      </c>
    </row>
    <row r="290" spans="1:8" ht="76.5">
      <c r="A290" s="203">
        <v>260</v>
      </c>
      <c r="B290" s="203" t="s">
        <v>20037</v>
      </c>
      <c r="C290" s="203" t="s">
        <v>361</v>
      </c>
      <c r="D290" s="203" t="s">
        <v>369</v>
      </c>
      <c r="E290" s="208">
        <v>363</v>
      </c>
      <c r="F290" s="203" t="s">
        <v>20038</v>
      </c>
      <c r="G290" s="203" t="s">
        <v>20039</v>
      </c>
      <c r="H290" s="203" t="s">
        <v>20040</v>
      </c>
    </row>
    <row r="291" spans="1:8" ht="25.5">
      <c r="A291" s="203">
        <v>261</v>
      </c>
      <c r="B291" s="203" t="s">
        <v>20041</v>
      </c>
      <c r="C291" s="203" t="s">
        <v>361</v>
      </c>
      <c r="D291" s="203" t="s">
        <v>369</v>
      </c>
      <c r="E291" s="208">
        <v>23</v>
      </c>
      <c r="F291" s="203" t="s">
        <v>20042</v>
      </c>
      <c r="G291" s="203" t="s">
        <v>20043</v>
      </c>
      <c r="H291" s="203" t="s">
        <v>19793</v>
      </c>
    </row>
    <row r="292" spans="1:8" ht="76.5">
      <c r="A292" s="203">
        <v>262</v>
      </c>
      <c r="B292" s="203" t="s">
        <v>20044</v>
      </c>
      <c r="C292" s="203" t="s">
        <v>361</v>
      </c>
      <c r="D292" s="203" t="s">
        <v>369</v>
      </c>
      <c r="E292" s="208">
        <v>29</v>
      </c>
      <c r="F292" s="203" t="s">
        <v>20045</v>
      </c>
      <c r="G292" s="203" t="s">
        <v>20046</v>
      </c>
      <c r="H292" s="203" t="s">
        <v>20047</v>
      </c>
    </row>
    <row r="293" spans="1:8" ht="76.5">
      <c r="A293" s="203">
        <v>263</v>
      </c>
      <c r="B293" s="203" t="s">
        <v>20048</v>
      </c>
      <c r="C293" s="203" t="s">
        <v>361</v>
      </c>
      <c r="D293" s="203" t="s">
        <v>369</v>
      </c>
      <c r="E293" s="208">
        <v>9</v>
      </c>
      <c r="F293" s="203" t="s">
        <v>20049</v>
      </c>
      <c r="G293" s="203" t="s">
        <v>19664</v>
      </c>
      <c r="H293" s="203" t="s">
        <v>20047</v>
      </c>
    </row>
    <row r="294" spans="1:8" ht="76.5">
      <c r="A294" s="203">
        <v>234</v>
      </c>
      <c r="B294" s="203" t="s">
        <v>20050</v>
      </c>
      <c r="C294" s="203" t="s">
        <v>361</v>
      </c>
      <c r="D294" s="203" t="s">
        <v>369</v>
      </c>
      <c r="E294" s="208">
        <v>100</v>
      </c>
      <c r="F294" s="203" t="s">
        <v>20051</v>
      </c>
      <c r="G294" s="203" t="s">
        <v>20052</v>
      </c>
      <c r="H294" s="203" t="s">
        <v>20020</v>
      </c>
    </row>
    <row r="295" spans="1:8" ht="76.5">
      <c r="A295" s="203">
        <v>265</v>
      </c>
      <c r="B295" s="203" t="s">
        <v>20053</v>
      </c>
      <c r="C295" s="203" t="s">
        <v>361</v>
      </c>
      <c r="D295" s="203" t="s">
        <v>369</v>
      </c>
      <c r="E295" s="208">
        <v>411</v>
      </c>
      <c r="F295" s="203" t="s">
        <v>20054</v>
      </c>
      <c r="G295" s="203" t="s">
        <v>20055</v>
      </c>
      <c r="H295" s="203" t="s">
        <v>20040</v>
      </c>
    </row>
    <row r="296" spans="1:8" ht="76.5">
      <c r="A296" s="203">
        <v>266</v>
      </c>
      <c r="B296" s="203" t="s">
        <v>20056</v>
      </c>
      <c r="C296" s="203" t="s">
        <v>361</v>
      </c>
      <c r="D296" s="203" t="s">
        <v>369</v>
      </c>
      <c r="E296" s="208">
        <v>66</v>
      </c>
      <c r="F296" s="203" t="s">
        <v>20057</v>
      </c>
      <c r="G296" s="203" t="s">
        <v>20058</v>
      </c>
      <c r="H296" s="203" t="s">
        <v>20059</v>
      </c>
    </row>
    <row r="297" spans="1:8" ht="76.5">
      <c r="A297" s="203">
        <v>267</v>
      </c>
      <c r="B297" s="203" t="s">
        <v>20060</v>
      </c>
      <c r="C297" s="203" t="s">
        <v>361</v>
      </c>
      <c r="D297" s="203" t="s">
        <v>369</v>
      </c>
      <c r="E297" s="208">
        <v>95</v>
      </c>
      <c r="F297" s="203" t="s">
        <v>20061</v>
      </c>
      <c r="G297" s="203" t="s">
        <v>20062</v>
      </c>
      <c r="H297" s="203" t="s">
        <v>20059</v>
      </c>
    </row>
    <row r="298" spans="1:8" ht="51">
      <c r="A298" s="203">
        <v>268</v>
      </c>
      <c r="B298" s="203" t="s">
        <v>760</v>
      </c>
      <c r="C298" s="203" t="s">
        <v>361</v>
      </c>
      <c r="D298" s="203" t="s">
        <v>369</v>
      </c>
      <c r="E298" s="208">
        <v>9</v>
      </c>
      <c r="F298" s="203" t="s">
        <v>20063</v>
      </c>
      <c r="G298" s="203" t="s">
        <v>19477</v>
      </c>
      <c r="H298" s="203" t="s">
        <v>19920</v>
      </c>
    </row>
    <row r="299" spans="1:8" ht="51">
      <c r="A299" s="203">
        <v>269</v>
      </c>
      <c r="B299" s="203" t="s">
        <v>19563</v>
      </c>
      <c r="C299" s="203" t="s">
        <v>361</v>
      </c>
      <c r="D299" s="203" t="s">
        <v>369</v>
      </c>
      <c r="E299" s="208">
        <v>11</v>
      </c>
      <c r="F299" s="203" t="s">
        <v>20064</v>
      </c>
      <c r="G299" s="203" t="s">
        <v>19477</v>
      </c>
      <c r="H299" s="203" t="s">
        <v>19920</v>
      </c>
    </row>
    <row r="300" spans="1:8" ht="76.5">
      <c r="A300" s="203">
        <v>270</v>
      </c>
      <c r="B300" s="203" t="s">
        <v>20065</v>
      </c>
      <c r="C300" s="203" t="s">
        <v>361</v>
      </c>
      <c r="D300" s="203" t="s">
        <v>369</v>
      </c>
      <c r="E300" s="208">
        <v>314</v>
      </c>
      <c r="F300" s="203" t="s">
        <v>20066</v>
      </c>
      <c r="G300" s="203" t="s">
        <v>20067</v>
      </c>
      <c r="H300" s="203" t="s">
        <v>20059</v>
      </c>
    </row>
    <row r="301" spans="1:8" ht="51">
      <c r="A301" s="203">
        <v>271</v>
      </c>
      <c r="B301" s="203" t="s">
        <v>20068</v>
      </c>
      <c r="C301" s="203" t="s">
        <v>361</v>
      </c>
      <c r="D301" s="203" t="s">
        <v>369</v>
      </c>
      <c r="E301" s="208">
        <v>90</v>
      </c>
      <c r="F301" s="203" t="s">
        <v>20069</v>
      </c>
      <c r="G301" s="203" t="s">
        <v>19477</v>
      </c>
      <c r="H301" s="203" t="s">
        <v>19920</v>
      </c>
    </row>
    <row r="302" spans="1:8" ht="51">
      <c r="A302" s="203">
        <v>272</v>
      </c>
      <c r="B302" s="203" t="s">
        <v>20070</v>
      </c>
      <c r="C302" s="203" t="s">
        <v>361</v>
      </c>
      <c r="D302" s="203" t="s">
        <v>369</v>
      </c>
      <c r="E302" s="208">
        <v>65</v>
      </c>
      <c r="F302" s="203" t="s">
        <v>20071</v>
      </c>
      <c r="G302" s="203" t="s">
        <v>19477</v>
      </c>
      <c r="H302" s="203" t="s">
        <v>19920</v>
      </c>
    </row>
    <row r="303" spans="1:8" ht="76.5">
      <c r="A303" s="203">
        <v>273</v>
      </c>
      <c r="B303" s="203" t="s">
        <v>20072</v>
      </c>
      <c r="C303" s="203" t="s">
        <v>361</v>
      </c>
      <c r="D303" s="203" t="s">
        <v>369</v>
      </c>
      <c r="E303" s="208">
        <v>308</v>
      </c>
      <c r="F303" s="203" t="s">
        <v>20073</v>
      </c>
      <c r="G303" s="203" t="s">
        <v>20074</v>
      </c>
      <c r="H303" s="203" t="s">
        <v>20059</v>
      </c>
    </row>
    <row r="304" spans="1:8" ht="51">
      <c r="A304" s="203">
        <v>274</v>
      </c>
      <c r="B304" s="203" t="s">
        <v>20075</v>
      </c>
      <c r="C304" s="203" t="s">
        <v>361</v>
      </c>
      <c r="D304" s="203" t="s">
        <v>369</v>
      </c>
      <c r="E304" s="208">
        <v>28</v>
      </c>
      <c r="F304" s="203" t="s">
        <v>20076</v>
      </c>
      <c r="G304" s="203" t="s">
        <v>19477</v>
      </c>
      <c r="H304" s="203" t="s">
        <v>19920</v>
      </c>
    </row>
    <row r="305" spans="1:8" ht="76.5">
      <c r="A305" s="203">
        <v>275</v>
      </c>
      <c r="B305" s="203" t="s">
        <v>20077</v>
      </c>
      <c r="C305" s="203" t="s">
        <v>361</v>
      </c>
      <c r="D305" s="203" t="s">
        <v>369</v>
      </c>
      <c r="E305" s="208">
        <v>75</v>
      </c>
      <c r="F305" s="203" t="s">
        <v>20078</v>
      </c>
      <c r="G305" s="203" t="s">
        <v>20079</v>
      </c>
      <c r="H305" s="203" t="s">
        <v>20059</v>
      </c>
    </row>
    <row r="306" spans="1:8" ht="51">
      <c r="A306" s="203">
        <v>276</v>
      </c>
      <c r="B306" s="203" t="s">
        <v>19918</v>
      </c>
      <c r="C306" s="203" t="s">
        <v>361</v>
      </c>
      <c r="D306" s="203" t="s">
        <v>369</v>
      </c>
      <c r="E306" s="208">
        <v>16</v>
      </c>
      <c r="F306" s="203" t="s">
        <v>20080</v>
      </c>
      <c r="G306" s="203" t="s">
        <v>20081</v>
      </c>
      <c r="H306" s="203" t="s">
        <v>19920</v>
      </c>
    </row>
    <row r="307" spans="1:8" ht="76.5">
      <c r="A307" s="203">
        <v>277</v>
      </c>
      <c r="B307" s="203" t="s">
        <v>20082</v>
      </c>
      <c r="C307" s="203" t="s">
        <v>361</v>
      </c>
      <c r="D307" s="203" t="s">
        <v>369</v>
      </c>
      <c r="E307" s="208">
        <v>1300</v>
      </c>
      <c r="F307" s="203" t="s">
        <v>20083</v>
      </c>
      <c r="G307" s="203" t="s">
        <v>20084</v>
      </c>
      <c r="H307" s="203" t="s">
        <v>19924</v>
      </c>
    </row>
    <row r="308" spans="1:8" ht="76.5">
      <c r="A308" s="203">
        <v>278</v>
      </c>
      <c r="B308" s="203" t="s">
        <v>20085</v>
      </c>
      <c r="C308" s="203" t="s">
        <v>361</v>
      </c>
      <c r="D308" s="203" t="s">
        <v>369</v>
      </c>
      <c r="E308" s="208">
        <v>200</v>
      </c>
      <c r="F308" s="203" t="s">
        <v>20086</v>
      </c>
      <c r="G308" s="203" t="s">
        <v>20087</v>
      </c>
      <c r="H308" s="203" t="s">
        <v>20088</v>
      </c>
    </row>
    <row r="309" spans="1:8" ht="76.5">
      <c r="A309" s="203">
        <v>279</v>
      </c>
      <c r="B309" s="203" t="s">
        <v>20089</v>
      </c>
      <c r="C309" s="203" t="s">
        <v>361</v>
      </c>
      <c r="D309" s="203" t="s">
        <v>369</v>
      </c>
      <c r="E309" s="208">
        <v>152</v>
      </c>
      <c r="F309" s="203" t="s">
        <v>20090</v>
      </c>
      <c r="G309" s="203" t="s">
        <v>20081</v>
      </c>
      <c r="H309" s="203" t="s">
        <v>20091</v>
      </c>
    </row>
    <row r="310" spans="1:8" ht="51">
      <c r="A310" s="203">
        <v>280</v>
      </c>
      <c r="B310" s="203" t="s">
        <v>20092</v>
      </c>
      <c r="C310" s="203" t="s">
        <v>361</v>
      </c>
      <c r="D310" s="203" t="s">
        <v>369</v>
      </c>
      <c r="E310" s="208">
        <v>21</v>
      </c>
      <c r="F310" s="203" t="s">
        <v>20093</v>
      </c>
      <c r="G310" s="203" t="s">
        <v>20081</v>
      </c>
      <c r="H310" s="203" t="s">
        <v>19920</v>
      </c>
    </row>
    <row r="311" spans="1:8" ht="76.5">
      <c r="A311" s="203">
        <v>281</v>
      </c>
      <c r="B311" s="203" t="s">
        <v>20094</v>
      </c>
      <c r="C311" s="203" t="s">
        <v>361</v>
      </c>
      <c r="D311" s="203" t="s">
        <v>369</v>
      </c>
      <c r="E311" s="208">
        <v>53.8</v>
      </c>
      <c r="F311" s="203" t="s">
        <v>20095</v>
      </c>
      <c r="G311" s="203" t="s">
        <v>20081</v>
      </c>
      <c r="H311" s="203" t="s">
        <v>20091</v>
      </c>
    </row>
    <row r="312" spans="1:8" ht="76.5">
      <c r="A312" s="203">
        <v>282</v>
      </c>
      <c r="B312" s="203" t="s">
        <v>20096</v>
      </c>
      <c r="C312" s="203" t="s">
        <v>361</v>
      </c>
      <c r="D312" s="203" t="s">
        <v>369</v>
      </c>
      <c r="E312" s="208">
        <v>40</v>
      </c>
      <c r="F312" s="203" t="s">
        <v>20097</v>
      </c>
      <c r="G312" s="203" t="s">
        <v>20081</v>
      </c>
      <c r="H312" s="203" t="s">
        <v>20091</v>
      </c>
    </row>
    <row r="313" spans="1:8" ht="51">
      <c r="A313" s="203">
        <v>283</v>
      </c>
      <c r="B313" s="203" t="s">
        <v>20098</v>
      </c>
      <c r="C313" s="203" t="s">
        <v>361</v>
      </c>
      <c r="D313" s="203" t="s">
        <v>369</v>
      </c>
      <c r="E313" s="208">
        <v>17</v>
      </c>
      <c r="F313" s="203" t="s">
        <v>20099</v>
      </c>
      <c r="G313" s="203" t="s">
        <v>20081</v>
      </c>
      <c r="H313" s="203" t="s">
        <v>19920</v>
      </c>
    </row>
    <row r="314" spans="1:8" ht="76.5">
      <c r="A314" s="203">
        <v>284</v>
      </c>
      <c r="B314" s="203" t="s">
        <v>20100</v>
      </c>
      <c r="C314" s="203" t="s">
        <v>361</v>
      </c>
      <c r="D314" s="203" t="s">
        <v>369</v>
      </c>
      <c r="E314" s="208">
        <v>275</v>
      </c>
      <c r="F314" s="203" t="s">
        <v>19391</v>
      </c>
      <c r="G314" s="203" t="s">
        <v>20101</v>
      </c>
      <c r="H314" s="203" t="s">
        <v>19924</v>
      </c>
    </row>
    <row r="315" spans="1:8" ht="51">
      <c r="A315" s="203">
        <v>285</v>
      </c>
      <c r="B315" s="203" t="s">
        <v>20102</v>
      </c>
      <c r="C315" s="203" t="s">
        <v>361</v>
      </c>
      <c r="D315" s="203" t="s">
        <v>369</v>
      </c>
      <c r="E315" s="208">
        <v>12</v>
      </c>
      <c r="F315" s="203" t="s">
        <v>20103</v>
      </c>
      <c r="G315" s="203" t="s">
        <v>20081</v>
      </c>
      <c r="H315" s="203" t="s">
        <v>19920</v>
      </c>
    </row>
    <row r="316" spans="1:8" ht="76.5">
      <c r="A316" s="203">
        <v>286</v>
      </c>
      <c r="B316" s="203" t="s">
        <v>20104</v>
      </c>
      <c r="C316" s="203" t="s">
        <v>361</v>
      </c>
      <c r="D316" s="203" t="s">
        <v>369</v>
      </c>
      <c r="E316" s="208">
        <v>120</v>
      </c>
      <c r="F316" s="203" t="s">
        <v>20105</v>
      </c>
      <c r="G316" s="203" t="s">
        <v>20106</v>
      </c>
      <c r="H316" s="203" t="s">
        <v>20088</v>
      </c>
    </row>
    <row r="317" spans="1:8" ht="51">
      <c r="A317" s="203">
        <v>287</v>
      </c>
      <c r="B317" s="203" t="s">
        <v>20107</v>
      </c>
      <c r="C317" s="203" t="s">
        <v>361</v>
      </c>
      <c r="D317" s="203" t="s">
        <v>369</v>
      </c>
      <c r="E317" s="208">
        <v>22</v>
      </c>
      <c r="F317" s="203" t="s">
        <v>20108</v>
      </c>
      <c r="G317" s="203" t="s">
        <v>20081</v>
      </c>
      <c r="H317" s="203" t="s">
        <v>19920</v>
      </c>
    </row>
    <row r="318" spans="1:8" ht="51">
      <c r="A318" s="203">
        <v>288</v>
      </c>
      <c r="B318" s="203" t="s">
        <v>20109</v>
      </c>
      <c r="C318" s="203" t="s">
        <v>361</v>
      </c>
      <c r="D318" s="203" t="s">
        <v>369</v>
      </c>
      <c r="E318" s="208">
        <v>30</v>
      </c>
      <c r="F318" s="203" t="s">
        <v>20110</v>
      </c>
      <c r="G318" s="203" t="s">
        <v>20111</v>
      </c>
      <c r="H318" s="203" t="s">
        <v>19920</v>
      </c>
    </row>
    <row r="319" spans="1:8" ht="51">
      <c r="A319" s="203">
        <v>289</v>
      </c>
      <c r="B319" s="203" t="s">
        <v>20112</v>
      </c>
      <c r="C319" s="203" t="s">
        <v>361</v>
      </c>
      <c r="D319" s="203" t="s">
        <v>369</v>
      </c>
      <c r="E319" s="208">
        <v>32</v>
      </c>
      <c r="F319" s="203" t="s">
        <v>20113</v>
      </c>
      <c r="G319" s="203" t="s">
        <v>20081</v>
      </c>
      <c r="H319" s="203" t="s">
        <v>19920</v>
      </c>
    </row>
    <row r="320" spans="1:8" ht="51">
      <c r="A320" s="203">
        <v>290</v>
      </c>
      <c r="B320" s="203" t="s">
        <v>20114</v>
      </c>
      <c r="C320" s="203" t="s">
        <v>361</v>
      </c>
      <c r="D320" s="203" t="s">
        <v>369</v>
      </c>
      <c r="E320" s="208">
        <v>15</v>
      </c>
      <c r="F320" s="203" t="s">
        <v>20115</v>
      </c>
      <c r="G320" s="203" t="s">
        <v>19490</v>
      </c>
      <c r="H320" s="203" t="s">
        <v>19920</v>
      </c>
    </row>
    <row r="321" spans="1:8" ht="76.5">
      <c r="A321" s="203">
        <v>291</v>
      </c>
      <c r="B321" s="203" t="s">
        <v>20116</v>
      </c>
      <c r="C321" s="203" t="s">
        <v>361</v>
      </c>
      <c r="D321" s="203" t="s">
        <v>369</v>
      </c>
      <c r="E321" s="208">
        <v>693</v>
      </c>
      <c r="F321" s="203" t="s">
        <v>20117</v>
      </c>
      <c r="G321" s="203" t="s">
        <v>20118</v>
      </c>
      <c r="H321" s="203" t="s">
        <v>20119</v>
      </c>
    </row>
    <row r="322" spans="1:8" ht="76.5">
      <c r="A322" s="203">
        <v>292</v>
      </c>
      <c r="B322" s="203" t="s">
        <v>20120</v>
      </c>
      <c r="C322" s="203" t="s">
        <v>361</v>
      </c>
      <c r="D322" s="203" t="s">
        <v>369</v>
      </c>
      <c r="E322" s="208">
        <v>62</v>
      </c>
      <c r="F322" s="203" t="s">
        <v>20121</v>
      </c>
      <c r="G322" s="203" t="s">
        <v>20122</v>
      </c>
      <c r="H322" s="203" t="s">
        <v>20119</v>
      </c>
    </row>
    <row r="323" spans="1:8" ht="51">
      <c r="A323" s="203">
        <v>293</v>
      </c>
      <c r="B323" s="203" t="s">
        <v>20123</v>
      </c>
      <c r="C323" s="203" t="s">
        <v>361</v>
      </c>
      <c r="D323" s="203" t="s">
        <v>369</v>
      </c>
      <c r="E323" s="208">
        <v>53</v>
      </c>
      <c r="F323" s="203" t="s">
        <v>20124</v>
      </c>
      <c r="G323" s="203" t="s">
        <v>19399</v>
      </c>
      <c r="H323" s="203" t="s">
        <v>20125</v>
      </c>
    </row>
    <row r="324" spans="1:8" ht="51">
      <c r="A324" s="203">
        <v>294</v>
      </c>
      <c r="B324" s="203" t="s">
        <v>20126</v>
      </c>
      <c r="C324" s="203" t="s">
        <v>361</v>
      </c>
      <c r="D324" s="203" t="s">
        <v>369</v>
      </c>
      <c r="E324" s="208">
        <v>19</v>
      </c>
      <c r="F324" s="203" t="s">
        <v>20127</v>
      </c>
      <c r="G324" s="203" t="s">
        <v>19414</v>
      </c>
      <c r="H324" s="203" t="s">
        <v>20128</v>
      </c>
    </row>
    <row r="325" spans="1:8" ht="51">
      <c r="A325" s="203">
        <v>295</v>
      </c>
      <c r="B325" s="203" t="s">
        <v>20129</v>
      </c>
      <c r="C325" s="203" t="s">
        <v>361</v>
      </c>
      <c r="D325" s="203" t="s">
        <v>369</v>
      </c>
      <c r="E325" s="208">
        <v>17</v>
      </c>
      <c r="F325" s="203" t="s">
        <v>20130</v>
      </c>
      <c r="G325" s="203" t="s">
        <v>19414</v>
      </c>
      <c r="H325" s="203" t="s">
        <v>20131</v>
      </c>
    </row>
    <row r="326" spans="1:8" ht="76.5">
      <c r="A326" s="203">
        <v>296</v>
      </c>
      <c r="B326" s="203" t="s">
        <v>20132</v>
      </c>
      <c r="C326" s="203" t="s">
        <v>361</v>
      </c>
      <c r="D326" s="203" t="s">
        <v>369</v>
      </c>
      <c r="E326" s="208">
        <v>57</v>
      </c>
      <c r="F326" s="203" t="s">
        <v>20133</v>
      </c>
      <c r="G326" s="203" t="s">
        <v>20134</v>
      </c>
      <c r="H326" s="203" t="s">
        <v>20119</v>
      </c>
    </row>
    <row r="327" spans="1:8" ht="38.25">
      <c r="A327" s="203">
        <v>297</v>
      </c>
      <c r="B327" s="203" t="s">
        <v>20135</v>
      </c>
      <c r="C327" s="203" t="s">
        <v>361</v>
      </c>
      <c r="D327" s="203" t="s">
        <v>369</v>
      </c>
      <c r="E327" s="208">
        <v>468</v>
      </c>
      <c r="F327" s="203" t="s">
        <v>20136</v>
      </c>
      <c r="G327" s="203" t="s">
        <v>19399</v>
      </c>
      <c r="H327" s="203" t="s">
        <v>19494</v>
      </c>
    </row>
    <row r="328" spans="1:8" ht="38.25">
      <c r="A328" s="203">
        <v>298</v>
      </c>
      <c r="B328" s="203" t="s">
        <v>20137</v>
      </c>
      <c r="C328" s="203" t="s">
        <v>361</v>
      </c>
      <c r="D328" s="203" t="s">
        <v>369</v>
      </c>
      <c r="E328" s="208">
        <v>3554</v>
      </c>
      <c r="F328" s="203" t="s">
        <v>20138</v>
      </c>
      <c r="G328" s="203" t="s">
        <v>19399</v>
      </c>
      <c r="H328" s="203" t="s">
        <v>19494</v>
      </c>
    </row>
    <row r="329" spans="1:8" ht="102">
      <c r="A329" s="203">
        <v>299</v>
      </c>
      <c r="B329" s="203" t="s">
        <v>20139</v>
      </c>
      <c r="C329" s="203" t="s">
        <v>361</v>
      </c>
      <c r="D329" s="203" t="s">
        <v>369</v>
      </c>
      <c r="E329" s="208">
        <v>99</v>
      </c>
      <c r="F329" s="203" t="s">
        <v>20140</v>
      </c>
      <c r="G329" s="203" t="s">
        <v>20141</v>
      </c>
      <c r="H329" s="203" t="s">
        <v>20142</v>
      </c>
    </row>
    <row r="330" spans="1:8" ht="51">
      <c r="A330" s="203">
        <v>300</v>
      </c>
      <c r="B330" s="203" t="s">
        <v>20143</v>
      </c>
      <c r="C330" s="203" t="s">
        <v>361</v>
      </c>
      <c r="D330" s="203" t="s">
        <v>369</v>
      </c>
      <c r="E330" s="208">
        <v>15</v>
      </c>
      <c r="F330" s="203" t="s">
        <v>20144</v>
      </c>
      <c r="G330" s="203" t="s">
        <v>19414</v>
      </c>
      <c r="H330" s="203" t="s">
        <v>20128</v>
      </c>
    </row>
    <row r="331" spans="1:8" ht="38.25">
      <c r="A331" s="203">
        <v>301</v>
      </c>
      <c r="B331" s="203" t="s">
        <v>20145</v>
      </c>
      <c r="C331" s="203" t="s">
        <v>361</v>
      </c>
      <c r="D331" s="203" t="s">
        <v>369</v>
      </c>
      <c r="E331" s="208">
        <v>646</v>
      </c>
      <c r="F331" s="203" t="s">
        <v>20146</v>
      </c>
      <c r="G331" s="203" t="s">
        <v>19399</v>
      </c>
      <c r="H331" s="203" t="s">
        <v>19494</v>
      </c>
    </row>
    <row r="332" spans="1:8" ht="76.5">
      <c r="A332" s="203">
        <v>302</v>
      </c>
      <c r="B332" s="203" t="s">
        <v>20147</v>
      </c>
      <c r="C332" s="203" t="s">
        <v>361</v>
      </c>
      <c r="D332" s="203" t="s">
        <v>369</v>
      </c>
      <c r="E332" s="208">
        <v>20</v>
      </c>
      <c r="F332" s="203" t="s">
        <v>20148</v>
      </c>
      <c r="G332" s="203" t="s">
        <v>19399</v>
      </c>
      <c r="H332" s="203" t="s">
        <v>20149</v>
      </c>
    </row>
    <row r="333" spans="1:8" ht="51">
      <c r="A333" s="203">
        <v>303</v>
      </c>
      <c r="B333" s="203" t="s">
        <v>20150</v>
      </c>
      <c r="C333" s="203" t="s">
        <v>361</v>
      </c>
      <c r="D333" s="203" t="s">
        <v>369</v>
      </c>
      <c r="E333" s="208">
        <v>370</v>
      </c>
      <c r="F333" s="203" t="s">
        <v>20151</v>
      </c>
      <c r="G333" s="203" t="s">
        <v>20152</v>
      </c>
      <c r="H333" s="203" t="s">
        <v>20153</v>
      </c>
    </row>
    <row r="334" spans="1:8" ht="25.5">
      <c r="A334" s="203">
        <v>304</v>
      </c>
      <c r="B334" s="203" t="s">
        <v>19518</v>
      </c>
      <c r="C334" s="203" t="s">
        <v>361</v>
      </c>
      <c r="D334" s="203" t="s">
        <v>369</v>
      </c>
      <c r="E334" s="208">
        <v>50</v>
      </c>
      <c r="F334" s="203" t="s">
        <v>20154</v>
      </c>
      <c r="G334" s="203" t="s">
        <v>19399</v>
      </c>
      <c r="H334" s="203" t="s">
        <v>19494</v>
      </c>
    </row>
    <row r="335" spans="1:8" ht="51">
      <c r="A335" s="203">
        <v>305</v>
      </c>
      <c r="B335" s="203" t="s">
        <v>20155</v>
      </c>
      <c r="C335" s="203" t="s">
        <v>361</v>
      </c>
      <c r="D335" s="203" t="s">
        <v>369</v>
      </c>
      <c r="E335" s="208">
        <v>12</v>
      </c>
      <c r="F335" s="203" t="s">
        <v>20156</v>
      </c>
      <c r="G335" s="203" t="s">
        <v>19411</v>
      </c>
      <c r="H335" s="203" t="s">
        <v>19920</v>
      </c>
    </row>
    <row r="336" spans="1:8" ht="76.5">
      <c r="A336" s="203">
        <v>306</v>
      </c>
      <c r="B336" s="203" t="s">
        <v>20157</v>
      </c>
      <c r="C336" s="203" t="s">
        <v>361</v>
      </c>
      <c r="D336" s="203" t="s">
        <v>369</v>
      </c>
      <c r="E336" s="208">
        <v>12.2</v>
      </c>
      <c r="F336" s="203" t="s">
        <v>20158</v>
      </c>
      <c r="G336" s="203" t="s">
        <v>19428</v>
      </c>
      <c r="H336" s="203" t="s">
        <v>20149</v>
      </c>
    </row>
    <row r="337" spans="1:8" ht="51">
      <c r="A337" s="203">
        <v>307</v>
      </c>
      <c r="B337" s="203" t="s">
        <v>20159</v>
      </c>
      <c r="C337" s="203" t="s">
        <v>361</v>
      </c>
      <c r="D337" s="203" t="s">
        <v>369</v>
      </c>
      <c r="E337" s="208">
        <v>24</v>
      </c>
      <c r="F337" s="203" t="s">
        <v>20160</v>
      </c>
      <c r="G337" s="203" t="s">
        <v>19411</v>
      </c>
      <c r="H337" s="203" t="s">
        <v>19920</v>
      </c>
    </row>
    <row r="338" spans="1:8" ht="51">
      <c r="A338" s="203">
        <v>308</v>
      </c>
      <c r="B338" s="203" t="s">
        <v>20161</v>
      </c>
      <c r="C338" s="203" t="s">
        <v>361</v>
      </c>
      <c r="D338" s="203" t="s">
        <v>369</v>
      </c>
      <c r="E338" s="208">
        <v>10</v>
      </c>
      <c r="F338" s="203" t="s">
        <v>20162</v>
      </c>
      <c r="G338" s="203" t="s">
        <v>19428</v>
      </c>
      <c r="H338" s="203" t="s">
        <v>19920</v>
      </c>
    </row>
    <row r="339" spans="1:8" ht="76.5">
      <c r="A339" s="203">
        <v>309</v>
      </c>
      <c r="B339" s="203" t="s">
        <v>20163</v>
      </c>
      <c r="C339" s="203" t="s">
        <v>361</v>
      </c>
      <c r="D339" s="203" t="s">
        <v>369</v>
      </c>
      <c r="E339" s="208">
        <v>303</v>
      </c>
      <c r="F339" s="203" t="s">
        <v>20164</v>
      </c>
      <c r="G339" s="203" t="s">
        <v>20165</v>
      </c>
      <c r="H339" s="203" t="s">
        <v>20166</v>
      </c>
    </row>
    <row r="340" spans="1:8" ht="76.5">
      <c r="A340" s="203">
        <v>310</v>
      </c>
      <c r="B340" s="203" t="s">
        <v>20167</v>
      </c>
      <c r="C340" s="203" t="s">
        <v>361</v>
      </c>
      <c r="D340" s="203" t="s">
        <v>369</v>
      </c>
      <c r="E340" s="208">
        <v>17.7</v>
      </c>
      <c r="F340" s="203" t="s">
        <v>20168</v>
      </c>
      <c r="G340" s="203" t="s">
        <v>19428</v>
      </c>
      <c r="H340" s="203" t="s">
        <v>20149</v>
      </c>
    </row>
    <row r="341" spans="1:8" ht="25.5">
      <c r="A341" s="203">
        <v>311</v>
      </c>
      <c r="B341" s="203" t="s">
        <v>20169</v>
      </c>
      <c r="C341" s="203" t="s">
        <v>361</v>
      </c>
      <c r="D341" s="203" t="s">
        <v>369</v>
      </c>
      <c r="E341" s="208">
        <v>720</v>
      </c>
      <c r="F341" s="203" t="s">
        <v>20170</v>
      </c>
      <c r="G341" s="203" t="s">
        <v>20171</v>
      </c>
      <c r="H341" s="203" t="s">
        <v>20172</v>
      </c>
    </row>
    <row r="342" spans="1:8" ht="51">
      <c r="A342" s="203">
        <v>312</v>
      </c>
      <c r="B342" s="203" t="s">
        <v>20173</v>
      </c>
      <c r="C342" s="203" t="s">
        <v>361</v>
      </c>
      <c r="D342" s="203" t="s">
        <v>369</v>
      </c>
      <c r="E342" s="208">
        <v>10</v>
      </c>
      <c r="F342" s="203" t="s">
        <v>20174</v>
      </c>
      <c r="G342" s="203" t="s">
        <v>19411</v>
      </c>
      <c r="H342" s="203" t="s">
        <v>20175</v>
      </c>
    </row>
    <row r="343" spans="1:8" ht="76.5">
      <c r="A343" s="203">
        <v>313</v>
      </c>
      <c r="B343" s="203" t="s">
        <v>20176</v>
      </c>
      <c r="C343" s="203" t="s">
        <v>361</v>
      </c>
      <c r="D343" s="203" t="s">
        <v>369</v>
      </c>
      <c r="E343" s="208">
        <v>17.600000000000001</v>
      </c>
      <c r="F343" s="203" t="s">
        <v>20177</v>
      </c>
      <c r="G343" s="203" t="s">
        <v>19428</v>
      </c>
      <c r="H343" s="203" t="s">
        <v>20149</v>
      </c>
    </row>
    <row r="344" spans="1:8" ht="51">
      <c r="A344" s="203">
        <v>314</v>
      </c>
      <c r="B344" s="203" t="s">
        <v>20178</v>
      </c>
      <c r="C344" s="203" t="s">
        <v>361</v>
      </c>
      <c r="D344" s="203" t="s">
        <v>369</v>
      </c>
      <c r="E344" s="208">
        <v>13</v>
      </c>
      <c r="F344" s="203" t="s">
        <v>20179</v>
      </c>
      <c r="G344" s="203" t="s">
        <v>19428</v>
      </c>
      <c r="H344" s="203" t="s">
        <v>20125</v>
      </c>
    </row>
    <row r="345" spans="1:8" ht="25.5">
      <c r="A345" s="203">
        <v>315</v>
      </c>
      <c r="B345" s="203" t="s">
        <v>20180</v>
      </c>
      <c r="C345" s="203" t="s">
        <v>361</v>
      </c>
      <c r="D345" s="203" t="s">
        <v>369</v>
      </c>
      <c r="E345" s="208">
        <v>230</v>
      </c>
      <c r="F345" s="203" t="s">
        <v>20181</v>
      </c>
      <c r="G345" s="203" t="s">
        <v>20182</v>
      </c>
      <c r="H345" s="203" t="s">
        <v>19793</v>
      </c>
    </row>
    <row r="346" spans="1:8" ht="51">
      <c r="A346" s="203">
        <v>316</v>
      </c>
      <c r="B346" s="203" t="s">
        <v>20183</v>
      </c>
      <c r="C346" s="203" t="s">
        <v>361</v>
      </c>
      <c r="D346" s="203" t="s">
        <v>369</v>
      </c>
      <c r="E346" s="208">
        <v>1283</v>
      </c>
      <c r="F346" s="203" t="s">
        <v>20184</v>
      </c>
      <c r="G346" s="203" t="s">
        <v>20185</v>
      </c>
      <c r="H346" s="203" t="s">
        <v>20172</v>
      </c>
    </row>
    <row r="347" spans="1:8" ht="51">
      <c r="A347" s="203">
        <v>317</v>
      </c>
      <c r="B347" s="203" t="s">
        <v>20186</v>
      </c>
      <c r="C347" s="203" t="s">
        <v>361</v>
      </c>
      <c r="D347" s="203" t="s">
        <v>369</v>
      </c>
      <c r="E347" s="208">
        <v>400</v>
      </c>
      <c r="F347" s="203" t="s">
        <v>20187</v>
      </c>
      <c r="G347" s="203" t="s">
        <v>20188</v>
      </c>
      <c r="H347" s="203" t="s">
        <v>20189</v>
      </c>
    </row>
    <row r="348" spans="1:8" ht="76.5">
      <c r="A348" s="203">
        <v>318</v>
      </c>
      <c r="B348" s="203" t="s">
        <v>20190</v>
      </c>
      <c r="C348" s="203" t="s">
        <v>361</v>
      </c>
      <c r="D348" s="203" t="s">
        <v>369</v>
      </c>
      <c r="E348" s="208">
        <v>162</v>
      </c>
      <c r="F348" s="203" t="s">
        <v>20191</v>
      </c>
      <c r="G348" s="203" t="s">
        <v>20192</v>
      </c>
      <c r="H348" s="203" t="s">
        <v>20193</v>
      </c>
    </row>
    <row r="349" spans="1:8" ht="51">
      <c r="A349" s="203">
        <v>319</v>
      </c>
      <c r="B349" s="203" t="s">
        <v>20194</v>
      </c>
      <c r="C349" s="203" t="s">
        <v>361</v>
      </c>
      <c r="D349" s="203" t="s">
        <v>369</v>
      </c>
      <c r="E349" s="208">
        <v>54</v>
      </c>
      <c r="F349" s="203" t="s">
        <v>20195</v>
      </c>
      <c r="G349" s="203" t="s">
        <v>20188</v>
      </c>
      <c r="H349" s="203" t="s">
        <v>20196</v>
      </c>
    </row>
    <row r="350" spans="1:8" ht="51">
      <c r="A350" s="203">
        <v>320</v>
      </c>
      <c r="B350" s="203" t="s">
        <v>11188</v>
      </c>
      <c r="C350" s="203" t="s">
        <v>361</v>
      </c>
      <c r="D350" s="203" t="s">
        <v>369</v>
      </c>
      <c r="E350" s="208">
        <v>117</v>
      </c>
      <c r="F350" s="203" t="s">
        <v>20197</v>
      </c>
      <c r="G350" s="203" t="s">
        <v>20198</v>
      </c>
      <c r="H350" s="203" t="s">
        <v>20189</v>
      </c>
    </row>
    <row r="351" spans="1:8" ht="76.5">
      <c r="A351" s="203">
        <v>321</v>
      </c>
      <c r="B351" s="203" t="s">
        <v>20199</v>
      </c>
      <c r="C351" s="203" t="s">
        <v>361</v>
      </c>
      <c r="D351" s="203" t="s">
        <v>369</v>
      </c>
      <c r="E351" s="208">
        <v>294</v>
      </c>
      <c r="F351" s="203" t="s">
        <v>20200</v>
      </c>
      <c r="G351" s="203" t="s">
        <v>20201</v>
      </c>
      <c r="H351" s="203" t="s">
        <v>20202</v>
      </c>
    </row>
    <row r="352" spans="1:8" ht="76.5">
      <c r="A352" s="203">
        <v>322</v>
      </c>
      <c r="B352" s="203" t="s">
        <v>20203</v>
      </c>
      <c r="C352" s="203" t="s">
        <v>361</v>
      </c>
      <c r="D352" s="203" t="s">
        <v>369</v>
      </c>
      <c r="E352" s="208">
        <v>363</v>
      </c>
      <c r="F352" s="203" t="s">
        <v>20204</v>
      </c>
      <c r="G352" s="203" t="s">
        <v>20205</v>
      </c>
      <c r="H352" s="203" t="s">
        <v>20206</v>
      </c>
    </row>
    <row r="353" spans="1:8" ht="51">
      <c r="A353" s="203">
        <v>323</v>
      </c>
      <c r="B353" s="203" t="s">
        <v>20207</v>
      </c>
      <c r="C353" s="203" t="s">
        <v>361</v>
      </c>
      <c r="D353" s="203" t="s">
        <v>369</v>
      </c>
      <c r="E353" s="208">
        <v>27</v>
      </c>
      <c r="F353" s="203" t="s">
        <v>20208</v>
      </c>
      <c r="G353" s="203" t="s">
        <v>19411</v>
      </c>
      <c r="H353" s="203" t="s">
        <v>20209</v>
      </c>
    </row>
    <row r="354" spans="1:8" ht="76.5">
      <c r="A354" s="203">
        <v>324</v>
      </c>
      <c r="B354" s="203" t="s">
        <v>20210</v>
      </c>
      <c r="C354" s="203" t="s">
        <v>361</v>
      </c>
      <c r="D354" s="203" t="s">
        <v>369</v>
      </c>
      <c r="E354" s="208">
        <v>77</v>
      </c>
      <c r="F354" s="203" t="s">
        <v>20211</v>
      </c>
      <c r="G354" s="203" t="s">
        <v>20212</v>
      </c>
      <c r="H354" s="203" t="s">
        <v>20213</v>
      </c>
    </row>
    <row r="355" spans="1:8" ht="76.5">
      <c r="A355" s="203">
        <v>325</v>
      </c>
      <c r="B355" s="203" t="s">
        <v>20214</v>
      </c>
      <c r="C355" s="203" t="s">
        <v>361</v>
      </c>
      <c r="D355" s="203" t="s">
        <v>369</v>
      </c>
      <c r="E355" s="208">
        <v>318</v>
      </c>
      <c r="F355" s="203" t="s">
        <v>20215</v>
      </c>
      <c r="G355" s="203" t="s">
        <v>20216</v>
      </c>
      <c r="H355" s="203" t="s">
        <v>20217</v>
      </c>
    </row>
    <row r="356" spans="1:8" ht="51">
      <c r="A356" s="203">
        <v>326</v>
      </c>
      <c r="B356" s="203" t="s">
        <v>20218</v>
      </c>
      <c r="C356" s="203" t="s">
        <v>361</v>
      </c>
      <c r="D356" s="203" t="s">
        <v>369</v>
      </c>
      <c r="E356" s="208">
        <v>14</v>
      </c>
      <c r="F356" s="203" t="s">
        <v>20219</v>
      </c>
      <c r="G356" s="203" t="s">
        <v>19411</v>
      </c>
      <c r="H356" s="203" t="s">
        <v>20220</v>
      </c>
    </row>
    <row r="357" spans="1:8" ht="51">
      <c r="A357" s="203">
        <v>327</v>
      </c>
      <c r="B357" s="203" t="s">
        <v>20221</v>
      </c>
      <c r="C357" s="203" t="s">
        <v>361</v>
      </c>
      <c r="D357" s="203" t="s">
        <v>369</v>
      </c>
      <c r="E357" s="208">
        <v>13</v>
      </c>
      <c r="F357" s="203" t="s">
        <v>20222</v>
      </c>
      <c r="G357" s="203" t="s">
        <v>19411</v>
      </c>
      <c r="H357" s="203" t="s">
        <v>19917</v>
      </c>
    </row>
    <row r="358" spans="1:8" ht="51">
      <c r="A358" s="203">
        <v>328</v>
      </c>
      <c r="B358" s="203" t="s">
        <v>10701</v>
      </c>
      <c r="C358" s="203" t="s">
        <v>361</v>
      </c>
      <c r="D358" s="203" t="s">
        <v>369</v>
      </c>
      <c r="E358" s="208">
        <v>13</v>
      </c>
      <c r="F358" s="203" t="s">
        <v>20223</v>
      </c>
      <c r="G358" s="203" t="s">
        <v>19411</v>
      </c>
      <c r="H358" s="203" t="s">
        <v>20220</v>
      </c>
    </row>
    <row r="359" spans="1:8" ht="76.5">
      <c r="A359" s="203">
        <v>329</v>
      </c>
      <c r="B359" s="203" t="s">
        <v>20224</v>
      </c>
      <c r="C359" s="203" t="s">
        <v>361</v>
      </c>
      <c r="D359" s="203" t="s">
        <v>369</v>
      </c>
      <c r="E359" s="208">
        <v>106</v>
      </c>
      <c r="F359" s="203" t="s">
        <v>20225</v>
      </c>
      <c r="G359" s="203" t="s">
        <v>20226</v>
      </c>
      <c r="H359" s="203" t="s">
        <v>20227</v>
      </c>
    </row>
    <row r="360" spans="1:8" ht="25.5">
      <c r="A360" s="203">
        <v>330</v>
      </c>
      <c r="B360" s="203" t="s">
        <v>20228</v>
      </c>
      <c r="C360" s="203" t="s">
        <v>361</v>
      </c>
      <c r="D360" s="203" t="s">
        <v>369</v>
      </c>
      <c r="E360" s="208">
        <v>400</v>
      </c>
      <c r="F360" s="203" t="s">
        <v>20229</v>
      </c>
      <c r="G360" s="203" t="s">
        <v>20230</v>
      </c>
      <c r="H360" s="203" t="s">
        <v>19467</v>
      </c>
    </row>
    <row r="361" spans="1:8" ht="25.5">
      <c r="A361" s="203">
        <v>331</v>
      </c>
      <c r="B361" s="203" t="s">
        <v>20231</v>
      </c>
      <c r="C361" s="203" t="s">
        <v>361</v>
      </c>
      <c r="D361" s="203" t="s">
        <v>369</v>
      </c>
      <c r="E361" s="208">
        <v>220</v>
      </c>
      <c r="F361" s="203" t="s">
        <v>20232</v>
      </c>
      <c r="G361" s="203" t="s">
        <v>20233</v>
      </c>
      <c r="H361" s="203" t="s">
        <v>19467</v>
      </c>
    </row>
    <row r="362" spans="1:8" ht="76.5">
      <c r="A362" s="203">
        <v>332</v>
      </c>
      <c r="B362" s="203" t="s">
        <v>20234</v>
      </c>
      <c r="C362" s="203" t="s">
        <v>361</v>
      </c>
      <c r="D362" s="203" t="s">
        <v>369</v>
      </c>
      <c r="E362" s="208">
        <v>122</v>
      </c>
      <c r="F362" s="203" t="s">
        <v>20235</v>
      </c>
      <c r="G362" s="203" t="s">
        <v>20236</v>
      </c>
      <c r="H362" s="203" t="s">
        <v>19924</v>
      </c>
    </row>
    <row r="363" spans="1:8" ht="51">
      <c r="A363" s="203">
        <v>333</v>
      </c>
      <c r="B363" s="203" t="s">
        <v>20237</v>
      </c>
      <c r="C363" s="203" t="s">
        <v>361</v>
      </c>
      <c r="D363" s="203" t="s">
        <v>369</v>
      </c>
      <c r="E363" s="208">
        <v>10</v>
      </c>
      <c r="F363" s="203" t="s">
        <v>20238</v>
      </c>
      <c r="G363" s="203" t="s">
        <v>19587</v>
      </c>
      <c r="H363" s="203" t="s">
        <v>19920</v>
      </c>
    </row>
    <row r="364" spans="1:8" ht="76.5">
      <c r="A364" s="203">
        <v>334</v>
      </c>
      <c r="B364" s="203" t="s">
        <v>20239</v>
      </c>
      <c r="C364" s="203" t="s">
        <v>361</v>
      </c>
      <c r="D364" s="203" t="s">
        <v>369</v>
      </c>
      <c r="E364" s="208">
        <v>190</v>
      </c>
      <c r="F364" s="203" t="s">
        <v>20240</v>
      </c>
      <c r="G364" s="203" t="s">
        <v>20241</v>
      </c>
      <c r="H364" s="203" t="s">
        <v>20242</v>
      </c>
    </row>
    <row r="365" spans="1:8" ht="76.5">
      <c r="A365" s="203">
        <v>335</v>
      </c>
      <c r="B365" s="203" t="s">
        <v>20243</v>
      </c>
      <c r="C365" s="203" t="s">
        <v>361</v>
      </c>
      <c r="D365" s="203" t="s">
        <v>369</v>
      </c>
      <c r="E365" s="208">
        <v>288</v>
      </c>
      <c r="F365" s="203" t="s">
        <v>20244</v>
      </c>
      <c r="G365" s="203" t="s">
        <v>20241</v>
      </c>
      <c r="H365" s="203" t="s">
        <v>20245</v>
      </c>
    </row>
    <row r="366" spans="1:8" ht="76.5">
      <c r="A366" s="203">
        <v>336</v>
      </c>
      <c r="B366" s="203" t="s">
        <v>20246</v>
      </c>
      <c r="C366" s="203" t="s">
        <v>361</v>
      </c>
      <c r="D366" s="203" t="s">
        <v>369</v>
      </c>
      <c r="E366" s="208">
        <v>98</v>
      </c>
      <c r="F366" s="203" t="s">
        <v>20247</v>
      </c>
      <c r="G366" s="203" t="s">
        <v>20248</v>
      </c>
      <c r="H366" s="203" t="s">
        <v>20249</v>
      </c>
    </row>
    <row r="367" spans="1:8" ht="51">
      <c r="A367" s="203">
        <v>337</v>
      </c>
      <c r="B367" s="203" t="s">
        <v>20250</v>
      </c>
      <c r="C367" s="203" t="s">
        <v>361</v>
      </c>
      <c r="D367" s="203" t="s">
        <v>369</v>
      </c>
      <c r="E367" s="208">
        <v>8</v>
      </c>
      <c r="F367" s="203" t="s">
        <v>20251</v>
      </c>
      <c r="G367" s="203" t="s">
        <v>19587</v>
      </c>
      <c r="H367" s="203" t="s">
        <v>20252</v>
      </c>
    </row>
    <row r="368" spans="1:8" ht="76.5">
      <c r="A368" s="203">
        <v>338</v>
      </c>
      <c r="B368" s="203" t="s">
        <v>20253</v>
      </c>
      <c r="C368" s="203" t="s">
        <v>361</v>
      </c>
      <c r="D368" s="203" t="s">
        <v>369</v>
      </c>
      <c r="E368" s="208">
        <v>39</v>
      </c>
      <c r="F368" s="203" t="s">
        <v>20254</v>
      </c>
      <c r="G368" s="203" t="s">
        <v>20255</v>
      </c>
      <c r="H368" s="203" t="s">
        <v>20256</v>
      </c>
    </row>
    <row r="369" spans="1:8" ht="51">
      <c r="A369" s="203">
        <v>339</v>
      </c>
      <c r="B369" s="203" t="s">
        <v>20257</v>
      </c>
      <c r="C369" s="203" t="s">
        <v>361</v>
      </c>
      <c r="D369" s="203" t="s">
        <v>369</v>
      </c>
      <c r="E369" s="208">
        <v>38</v>
      </c>
      <c r="F369" s="203" t="s">
        <v>20258</v>
      </c>
      <c r="G369" s="203" t="s">
        <v>20241</v>
      </c>
      <c r="H369" s="203" t="s">
        <v>19961</v>
      </c>
    </row>
    <row r="370" spans="1:8" ht="51">
      <c r="A370" s="203">
        <v>340</v>
      </c>
      <c r="B370" s="203" t="s">
        <v>20259</v>
      </c>
      <c r="C370" s="203" t="s">
        <v>361</v>
      </c>
      <c r="D370" s="203" t="s">
        <v>369</v>
      </c>
      <c r="E370" s="208">
        <v>200</v>
      </c>
      <c r="F370" s="203" t="s">
        <v>20260</v>
      </c>
      <c r="G370" s="203" t="s">
        <v>20261</v>
      </c>
      <c r="H370" s="203" t="s">
        <v>19961</v>
      </c>
    </row>
    <row r="371" spans="1:8" ht="76.5">
      <c r="A371" s="203">
        <v>341</v>
      </c>
      <c r="B371" s="203" t="s">
        <v>20262</v>
      </c>
      <c r="C371" s="203" t="s">
        <v>361</v>
      </c>
      <c r="D371" s="203" t="s">
        <v>369</v>
      </c>
      <c r="E371" s="208">
        <v>74</v>
      </c>
      <c r="F371" s="203" t="s">
        <v>20263</v>
      </c>
      <c r="G371" s="203" t="s">
        <v>20264</v>
      </c>
      <c r="H371" s="203" t="s">
        <v>20256</v>
      </c>
    </row>
    <row r="372" spans="1:8" ht="76.5">
      <c r="A372" s="203">
        <v>342</v>
      </c>
      <c r="B372" s="203" t="s">
        <v>20265</v>
      </c>
      <c r="C372" s="203" t="s">
        <v>361</v>
      </c>
      <c r="D372" s="203" t="s">
        <v>369</v>
      </c>
      <c r="E372" s="208">
        <v>82</v>
      </c>
      <c r="F372" s="203" t="s">
        <v>20266</v>
      </c>
      <c r="G372" s="203" t="s">
        <v>20241</v>
      </c>
      <c r="H372" s="203" t="s">
        <v>20267</v>
      </c>
    </row>
    <row r="373" spans="1:8" ht="51">
      <c r="A373" s="203">
        <v>343</v>
      </c>
      <c r="B373" s="203" t="s">
        <v>20268</v>
      </c>
      <c r="C373" s="203" t="s">
        <v>361</v>
      </c>
      <c r="D373" s="203" t="s">
        <v>369</v>
      </c>
      <c r="E373" s="208">
        <v>200</v>
      </c>
      <c r="F373" s="203" t="s">
        <v>20269</v>
      </c>
      <c r="G373" s="203" t="s">
        <v>20270</v>
      </c>
      <c r="H373" s="203" t="s">
        <v>20271</v>
      </c>
    </row>
    <row r="374" spans="1:8" ht="51">
      <c r="A374" s="203">
        <v>344</v>
      </c>
      <c r="B374" s="203" t="s">
        <v>20272</v>
      </c>
      <c r="C374" s="203" t="s">
        <v>361</v>
      </c>
      <c r="D374" s="203" t="s">
        <v>369</v>
      </c>
      <c r="E374" s="208">
        <v>350</v>
      </c>
      <c r="F374" s="203" t="s">
        <v>20273</v>
      </c>
      <c r="G374" s="203" t="s">
        <v>20274</v>
      </c>
      <c r="H374" s="203" t="s">
        <v>19920</v>
      </c>
    </row>
    <row r="375" spans="1:8" ht="51">
      <c r="A375" s="203">
        <v>345</v>
      </c>
      <c r="B375" s="203" t="s">
        <v>20275</v>
      </c>
      <c r="C375" s="203" t="s">
        <v>361</v>
      </c>
      <c r="D375" s="203" t="s">
        <v>369</v>
      </c>
      <c r="E375" s="208">
        <v>8</v>
      </c>
      <c r="F375" s="203" t="s">
        <v>20276</v>
      </c>
      <c r="G375" s="203" t="s">
        <v>19587</v>
      </c>
      <c r="H375" s="203" t="s">
        <v>20220</v>
      </c>
    </row>
    <row r="376" spans="1:8" ht="76.5">
      <c r="A376" s="203">
        <v>346</v>
      </c>
      <c r="B376" s="203" t="s">
        <v>20277</v>
      </c>
      <c r="C376" s="203" t="s">
        <v>361</v>
      </c>
      <c r="D376" s="203" t="s">
        <v>369</v>
      </c>
      <c r="E376" s="208">
        <v>180</v>
      </c>
      <c r="F376" s="203" t="s">
        <v>20278</v>
      </c>
      <c r="G376" s="203" t="s">
        <v>20230</v>
      </c>
      <c r="H376" s="203" t="s">
        <v>20088</v>
      </c>
    </row>
    <row r="377" spans="1:8" ht="76.5">
      <c r="A377" s="203">
        <v>347</v>
      </c>
      <c r="B377" s="203" t="s">
        <v>20050</v>
      </c>
      <c r="C377" s="203" t="s">
        <v>361</v>
      </c>
      <c r="D377" s="203" t="s">
        <v>369</v>
      </c>
      <c r="E377" s="208">
        <v>9.5</v>
      </c>
      <c r="F377" s="203" t="s">
        <v>20279</v>
      </c>
      <c r="G377" s="203" t="s">
        <v>19587</v>
      </c>
      <c r="H377" s="203" t="s">
        <v>20280</v>
      </c>
    </row>
    <row r="378" spans="1:8" ht="76.5">
      <c r="A378" s="203">
        <v>348</v>
      </c>
      <c r="B378" s="203" t="s">
        <v>20281</v>
      </c>
      <c r="C378" s="203" t="s">
        <v>361</v>
      </c>
      <c r="D378" s="203" t="s">
        <v>369</v>
      </c>
      <c r="E378" s="208">
        <v>183</v>
      </c>
      <c r="F378" s="203" t="s">
        <v>20282</v>
      </c>
      <c r="G378" s="203" t="s">
        <v>20283</v>
      </c>
      <c r="H378" s="203" t="s">
        <v>20284</v>
      </c>
    </row>
    <row r="379" spans="1:8" ht="76.5">
      <c r="A379" s="203">
        <v>349</v>
      </c>
      <c r="B379" s="203" t="s">
        <v>20285</v>
      </c>
      <c r="C379" s="203" t="s">
        <v>361</v>
      </c>
      <c r="D379" s="203" t="s">
        <v>369</v>
      </c>
      <c r="E379" s="208">
        <v>350</v>
      </c>
      <c r="F379" s="203" t="s">
        <v>20286</v>
      </c>
      <c r="G379" s="203" t="s">
        <v>20255</v>
      </c>
      <c r="H379" s="203" t="s">
        <v>20287</v>
      </c>
    </row>
    <row r="380" spans="1:8" ht="51">
      <c r="A380" s="203">
        <v>350</v>
      </c>
      <c r="B380" s="203" t="s">
        <v>19933</v>
      </c>
      <c r="C380" s="203" t="s">
        <v>361</v>
      </c>
      <c r="D380" s="203" t="s">
        <v>369</v>
      </c>
      <c r="E380" s="208">
        <v>38</v>
      </c>
      <c r="F380" s="203" t="s">
        <v>20288</v>
      </c>
      <c r="G380" s="203" t="s">
        <v>19411</v>
      </c>
      <c r="H380" s="203" t="s">
        <v>20125</v>
      </c>
    </row>
    <row r="381" spans="1:8" ht="51">
      <c r="A381" s="203">
        <v>351</v>
      </c>
      <c r="B381" s="203" t="s">
        <v>20289</v>
      </c>
      <c r="C381" s="203" t="s">
        <v>361</v>
      </c>
      <c r="D381" s="203" t="s">
        <v>369</v>
      </c>
      <c r="E381" s="208">
        <v>14</v>
      </c>
      <c r="F381" s="203" t="s">
        <v>20290</v>
      </c>
      <c r="G381" s="203" t="s">
        <v>19411</v>
      </c>
      <c r="H381" s="203" t="s">
        <v>20125</v>
      </c>
    </row>
    <row r="382" spans="1:8" ht="51">
      <c r="A382" s="203">
        <v>352</v>
      </c>
      <c r="B382" s="203" t="s">
        <v>20291</v>
      </c>
      <c r="C382" s="203" t="s">
        <v>361</v>
      </c>
      <c r="D382" s="203" t="s">
        <v>369</v>
      </c>
      <c r="E382" s="208">
        <v>32</v>
      </c>
      <c r="F382" s="203" t="s">
        <v>20292</v>
      </c>
      <c r="G382" s="203" t="s">
        <v>19411</v>
      </c>
      <c r="H382" s="203" t="s">
        <v>20125</v>
      </c>
    </row>
    <row r="383" spans="1:8" ht="51">
      <c r="A383" s="203">
        <v>353</v>
      </c>
      <c r="B383" s="203" t="s">
        <v>20293</v>
      </c>
      <c r="C383" s="203" t="s">
        <v>361</v>
      </c>
      <c r="D383" s="203" t="s">
        <v>369</v>
      </c>
      <c r="E383" s="208">
        <v>36</v>
      </c>
      <c r="F383" s="203" t="s">
        <v>20294</v>
      </c>
      <c r="G383" s="203" t="s">
        <v>19411</v>
      </c>
      <c r="H383" s="203" t="s">
        <v>20125</v>
      </c>
    </row>
    <row r="384" spans="1:8" ht="51">
      <c r="A384" s="203">
        <v>354</v>
      </c>
      <c r="B384" s="203" t="s">
        <v>20295</v>
      </c>
      <c r="C384" s="203" t="s">
        <v>361</v>
      </c>
      <c r="D384" s="203" t="s">
        <v>369</v>
      </c>
      <c r="E384" s="208">
        <v>19</v>
      </c>
      <c r="F384" s="203" t="s">
        <v>20296</v>
      </c>
      <c r="G384" s="203" t="s">
        <v>19411</v>
      </c>
      <c r="H384" s="203" t="s">
        <v>20125</v>
      </c>
    </row>
    <row r="385" spans="1:8" ht="51">
      <c r="A385" s="203">
        <v>355</v>
      </c>
      <c r="B385" s="203" t="s">
        <v>20297</v>
      </c>
      <c r="C385" s="203" t="s">
        <v>361</v>
      </c>
      <c r="D385" s="203" t="s">
        <v>369</v>
      </c>
      <c r="E385" s="208">
        <v>24</v>
      </c>
      <c r="F385" s="203" t="s">
        <v>20298</v>
      </c>
      <c r="G385" s="203" t="s">
        <v>19411</v>
      </c>
      <c r="H385" s="203" t="s">
        <v>20125</v>
      </c>
    </row>
    <row r="386" spans="1:8" ht="76.5">
      <c r="A386" s="203">
        <v>356</v>
      </c>
      <c r="B386" s="203" t="s">
        <v>20299</v>
      </c>
      <c r="C386" s="203" t="s">
        <v>361</v>
      </c>
      <c r="D386" s="203" t="s">
        <v>369</v>
      </c>
      <c r="E386" s="208">
        <v>301</v>
      </c>
      <c r="F386" s="203" t="s">
        <v>20300</v>
      </c>
      <c r="G386" s="203" t="s">
        <v>20301</v>
      </c>
      <c r="H386" s="203" t="s">
        <v>20302</v>
      </c>
    </row>
    <row r="387" spans="1:8" ht="51">
      <c r="A387" s="203">
        <v>357</v>
      </c>
      <c r="B387" s="203" t="s">
        <v>20303</v>
      </c>
      <c r="C387" s="203" t="s">
        <v>361</v>
      </c>
      <c r="D387" s="203" t="s">
        <v>369</v>
      </c>
      <c r="E387" s="208">
        <v>12</v>
      </c>
      <c r="F387" s="203" t="s">
        <v>20304</v>
      </c>
      <c r="G387" s="203" t="s">
        <v>19411</v>
      </c>
      <c r="H387" s="203" t="s">
        <v>20125</v>
      </c>
    </row>
    <row r="388" spans="1:8" ht="25.5">
      <c r="A388" s="203">
        <v>358</v>
      </c>
      <c r="B388" s="203" t="s">
        <v>20305</v>
      </c>
      <c r="C388" s="203" t="s">
        <v>361</v>
      </c>
      <c r="D388" s="203" t="s">
        <v>369</v>
      </c>
      <c r="E388" s="208">
        <v>1370.9</v>
      </c>
      <c r="F388" s="203" t="s">
        <v>20306</v>
      </c>
      <c r="G388" s="203" t="s">
        <v>20307</v>
      </c>
      <c r="H388" s="203" t="s">
        <v>20308</v>
      </c>
    </row>
    <row r="389" spans="1:8" ht="76.5">
      <c r="A389" s="203">
        <v>359</v>
      </c>
      <c r="B389" s="203" t="s">
        <v>20309</v>
      </c>
      <c r="C389" s="203" t="s">
        <v>361</v>
      </c>
      <c r="D389" s="203" t="s">
        <v>369</v>
      </c>
      <c r="E389" s="208">
        <v>1303</v>
      </c>
      <c r="F389" s="203" t="s">
        <v>20310</v>
      </c>
      <c r="G389" s="203" t="s">
        <v>20311</v>
      </c>
      <c r="H389" s="203" t="s">
        <v>20312</v>
      </c>
    </row>
    <row r="390" spans="1:8" ht="51">
      <c r="A390" s="203">
        <v>360</v>
      </c>
      <c r="B390" s="203" t="s">
        <v>20313</v>
      </c>
      <c r="C390" s="203" t="s">
        <v>361</v>
      </c>
      <c r="D390" s="203" t="s">
        <v>369</v>
      </c>
      <c r="E390" s="208">
        <v>873.9</v>
      </c>
      <c r="F390" s="203" t="s">
        <v>20314</v>
      </c>
      <c r="G390" s="203" t="s">
        <v>20315</v>
      </c>
      <c r="H390" s="203" t="s">
        <v>20316</v>
      </c>
    </row>
    <row r="391" spans="1:8" ht="38.25">
      <c r="A391" s="203">
        <v>361</v>
      </c>
      <c r="B391" s="203" t="s">
        <v>20317</v>
      </c>
      <c r="C391" s="203" t="s">
        <v>361</v>
      </c>
      <c r="D391" s="203" t="s">
        <v>369</v>
      </c>
      <c r="E391" s="208">
        <v>1450</v>
      </c>
      <c r="F391" s="203" t="s">
        <v>20318</v>
      </c>
      <c r="G391" s="203" t="s">
        <v>20319</v>
      </c>
      <c r="H391" s="203" t="s">
        <v>19474</v>
      </c>
    </row>
    <row r="392" spans="1:8" ht="76.5">
      <c r="A392" s="203">
        <v>362</v>
      </c>
      <c r="B392" s="203" t="s">
        <v>20320</v>
      </c>
      <c r="C392" s="203" t="s">
        <v>361</v>
      </c>
      <c r="D392" s="203" t="s">
        <v>369</v>
      </c>
      <c r="E392" s="208">
        <v>234</v>
      </c>
      <c r="F392" s="203" t="s">
        <v>20321</v>
      </c>
      <c r="G392" s="203" t="s">
        <v>20322</v>
      </c>
      <c r="H392" s="203" t="s">
        <v>20312</v>
      </c>
    </row>
    <row r="393" spans="1:8" ht="51">
      <c r="A393" s="203">
        <v>363</v>
      </c>
      <c r="B393" s="203" t="s">
        <v>20323</v>
      </c>
      <c r="C393" s="203" t="s">
        <v>361</v>
      </c>
      <c r="D393" s="203" t="s">
        <v>369</v>
      </c>
      <c r="E393" s="208">
        <v>1038</v>
      </c>
      <c r="F393" s="203" t="s">
        <v>20324</v>
      </c>
      <c r="G393" s="203" t="s">
        <v>20325</v>
      </c>
      <c r="H393" s="203" t="s">
        <v>20326</v>
      </c>
    </row>
    <row r="394" spans="1:8" ht="25.5">
      <c r="A394" s="203">
        <v>364</v>
      </c>
      <c r="B394" s="203" t="s">
        <v>20327</v>
      </c>
      <c r="C394" s="203" t="s">
        <v>361</v>
      </c>
      <c r="D394" s="203" t="s">
        <v>369</v>
      </c>
      <c r="E394" s="208">
        <v>259</v>
      </c>
      <c r="F394" s="203" t="s">
        <v>20328</v>
      </c>
      <c r="G394" s="203" t="s">
        <v>20329</v>
      </c>
      <c r="H394" s="203" t="s">
        <v>20308</v>
      </c>
    </row>
    <row r="395" spans="1:8" ht="76.5">
      <c r="A395" s="203">
        <v>365</v>
      </c>
      <c r="B395" s="203" t="s">
        <v>20009</v>
      </c>
      <c r="C395" s="203" t="s">
        <v>361</v>
      </c>
      <c r="D395" s="203" t="s">
        <v>369</v>
      </c>
      <c r="E395" s="208">
        <v>535</v>
      </c>
      <c r="F395" s="203" t="s">
        <v>20330</v>
      </c>
      <c r="G395" s="203" t="s">
        <v>19477</v>
      </c>
      <c r="H395" s="203" t="s">
        <v>20312</v>
      </c>
    </row>
    <row r="396" spans="1:8" ht="51">
      <c r="A396" s="203">
        <v>366</v>
      </c>
      <c r="B396" s="203" t="s">
        <v>20331</v>
      </c>
      <c r="C396" s="203" t="s">
        <v>361</v>
      </c>
      <c r="D396" s="203" t="s">
        <v>369</v>
      </c>
      <c r="E396" s="208">
        <v>197</v>
      </c>
      <c r="F396" s="203" t="s">
        <v>20332</v>
      </c>
      <c r="G396" s="203" t="s">
        <v>19477</v>
      </c>
      <c r="H396" s="203" t="s">
        <v>20333</v>
      </c>
    </row>
    <row r="397" spans="1:8" ht="76.5">
      <c r="A397" s="203">
        <v>367</v>
      </c>
      <c r="B397" s="203" t="s">
        <v>20334</v>
      </c>
      <c r="C397" s="203" t="s">
        <v>361</v>
      </c>
      <c r="D397" s="203" t="s">
        <v>369</v>
      </c>
      <c r="E397" s="208">
        <v>425</v>
      </c>
      <c r="F397" s="203" t="s">
        <v>20335</v>
      </c>
      <c r="G397" s="203" t="s">
        <v>20336</v>
      </c>
      <c r="H397" s="203" t="s">
        <v>20312</v>
      </c>
    </row>
    <row r="398" spans="1:8" ht="25.5">
      <c r="A398" s="203">
        <v>368</v>
      </c>
      <c r="B398" s="203" t="s">
        <v>20337</v>
      </c>
      <c r="C398" s="203" t="s">
        <v>361</v>
      </c>
      <c r="D398" s="203" t="s">
        <v>369</v>
      </c>
      <c r="E398" s="208">
        <v>1040</v>
      </c>
      <c r="F398" s="203" t="s">
        <v>20338</v>
      </c>
      <c r="G398" s="203" t="s">
        <v>20339</v>
      </c>
      <c r="H398" s="203" t="s">
        <v>19474</v>
      </c>
    </row>
    <row r="399" spans="1:8" ht="76.5">
      <c r="A399" s="203">
        <v>369</v>
      </c>
      <c r="B399" s="203" t="s">
        <v>20340</v>
      </c>
      <c r="C399" s="203" t="s">
        <v>361</v>
      </c>
      <c r="D399" s="203" t="s">
        <v>369</v>
      </c>
      <c r="E399" s="208">
        <v>166</v>
      </c>
      <c r="F399" s="203" t="s">
        <v>20341</v>
      </c>
      <c r="G399" s="203" t="s">
        <v>20342</v>
      </c>
      <c r="H399" s="203" t="s">
        <v>20343</v>
      </c>
    </row>
    <row r="400" spans="1:8" ht="51">
      <c r="A400" s="203">
        <v>370</v>
      </c>
      <c r="B400" s="203" t="s">
        <v>20237</v>
      </c>
      <c r="C400" s="203" t="s">
        <v>361</v>
      </c>
      <c r="D400" s="203" t="s">
        <v>369</v>
      </c>
      <c r="E400" s="208">
        <v>10</v>
      </c>
      <c r="F400" s="203" t="s">
        <v>20344</v>
      </c>
      <c r="G400" s="203" t="s">
        <v>19603</v>
      </c>
      <c r="H400" s="203" t="s">
        <v>20125</v>
      </c>
    </row>
    <row r="401" spans="1:8" ht="76.5">
      <c r="A401" s="203">
        <v>371</v>
      </c>
      <c r="B401" s="203" t="s">
        <v>20345</v>
      </c>
      <c r="C401" s="203" t="s">
        <v>361</v>
      </c>
      <c r="D401" s="203" t="s">
        <v>369</v>
      </c>
      <c r="E401" s="208">
        <v>166</v>
      </c>
      <c r="F401" s="203" t="s">
        <v>20346</v>
      </c>
      <c r="G401" s="203" t="s">
        <v>19603</v>
      </c>
      <c r="H401" s="203" t="s">
        <v>20347</v>
      </c>
    </row>
    <row r="402" spans="1:8" ht="51">
      <c r="A402" s="203">
        <v>372</v>
      </c>
      <c r="B402" s="203" t="s">
        <v>20348</v>
      </c>
      <c r="C402" s="203" t="s">
        <v>361</v>
      </c>
      <c r="D402" s="203" t="s">
        <v>369</v>
      </c>
      <c r="E402" s="208">
        <v>40</v>
      </c>
      <c r="F402" s="203" t="s">
        <v>20349</v>
      </c>
      <c r="G402" s="203" t="s">
        <v>19603</v>
      </c>
      <c r="H402" s="203" t="s">
        <v>20125</v>
      </c>
    </row>
    <row r="403" spans="1:8" ht="102">
      <c r="A403" s="203">
        <v>373</v>
      </c>
      <c r="B403" s="203" t="s">
        <v>20350</v>
      </c>
      <c r="C403" s="203" t="s">
        <v>361</v>
      </c>
      <c r="D403" s="203" t="s">
        <v>369</v>
      </c>
      <c r="E403" s="208">
        <v>129.19999999999999</v>
      </c>
      <c r="F403" s="203" t="s">
        <v>20351</v>
      </c>
      <c r="G403" s="203" t="s">
        <v>19428</v>
      </c>
      <c r="H403" s="203" t="s">
        <v>20352</v>
      </c>
    </row>
    <row r="404" spans="1:8" ht="51">
      <c r="A404" s="203">
        <v>374</v>
      </c>
      <c r="B404" s="203" t="s">
        <v>20353</v>
      </c>
      <c r="C404" s="203" t="s">
        <v>361</v>
      </c>
      <c r="D404" s="203" t="s">
        <v>369</v>
      </c>
      <c r="E404" s="208">
        <v>140</v>
      </c>
      <c r="F404" s="203" t="s">
        <v>20354</v>
      </c>
      <c r="G404" s="203" t="s">
        <v>20355</v>
      </c>
      <c r="H404" s="203" t="s">
        <v>20125</v>
      </c>
    </row>
    <row r="405" spans="1:8" ht="51">
      <c r="A405" s="203">
        <v>375</v>
      </c>
      <c r="B405" s="203" t="s">
        <v>20356</v>
      </c>
      <c r="C405" s="203" t="s">
        <v>361</v>
      </c>
      <c r="D405" s="203" t="s">
        <v>369</v>
      </c>
      <c r="E405" s="208">
        <v>23</v>
      </c>
      <c r="F405" s="203" t="s">
        <v>20357</v>
      </c>
      <c r="G405" s="203" t="s">
        <v>20342</v>
      </c>
      <c r="H405" s="203" t="s">
        <v>20125</v>
      </c>
    </row>
    <row r="406" spans="1:8" ht="51">
      <c r="A406" s="203">
        <v>376</v>
      </c>
      <c r="B406" s="203" t="s">
        <v>20358</v>
      </c>
      <c r="C406" s="203" t="s">
        <v>361</v>
      </c>
      <c r="D406" s="203" t="s">
        <v>369</v>
      </c>
      <c r="E406" s="208">
        <v>10</v>
      </c>
      <c r="F406" s="203" t="s">
        <v>20359</v>
      </c>
      <c r="G406" s="203" t="s">
        <v>19603</v>
      </c>
      <c r="H406" s="203" t="s">
        <v>20125</v>
      </c>
    </row>
    <row r="407" spans="1:8" ht="76.5">
      <c r="A407" s="203">
        <v>377</v>
      </c>
      <c r="B407" s="203" t="s">
        <v>16192</v>
      </c>
      <c r="C407" s="203" t="s">
        <v>361</v>
      </c>
      <c r="D407" s="203" t="s">
        <v>369</v>
      </c>
      <c r="E407" s="208">
        <v>112</v>
      </c>
      <c r="F407" s="203" t="s">
        <v>20360</v>
      </c>
      <c r="G407" s="203" t="s">
        <v>19603</v>
      </c>
      <c r="H407" s="203" t="s">
        <v>20361</v>
      </c>
    </row>
    <row r="408" spans="1:8" ht="102">
      <c r="A408" s="203">
        <v>378</v>
      </c>
      <c r="B408" s="203" t="s">
        <v>20362</v>
      </c>
      <c r="C408" s="203" t="s">
        <v>361</v>
      </c>
      <c r="D408" s="203" t="s">
        <v>369</v>
      </c>
      <c r="E408" s="208">
        <v>139</v>
      </c>
      <c r="F408" s="203" t="s">
        <v>20363</v>
      </c>
      <c r="G408" s="203" t="s">
        <v>20364</v>
      </c>
      <c r="H408" s="203" t="s">
        <v>20365</v>
      </c>
    </row>
    <row r="409" spans="1:8" ht="25.5">
      <c r="A409" s="203">
        <v>379</v>
      </c>
      <c r="B409" s="203" t="s">
        <v>20366</v>
      </c>
      <c r="C409" s="203" t="s">
        <v>361</v>
      </c>
      <c r="D409" s="203" t="s">
        <v>369</v>
      </c>
      <c r="E409" s="208">
        <v>415</v>
      </c>
      <c r="F409" s="203" t="s">
        <v>20367</v>
      </c>
      <c r="G409" s="203" t="s">
        <v>20368</v>
      </c>
      <c r="H409" s="203" t="s">
        <v>19467</v>
      </c>
    </row>
    <row r="410" spans="1:8" ht="102">
      <c r="A410" s="203">
        <v>380</v>
      </c>
      <c r="B410" s="203" t="s">
        <v>20369</v>
      </c>
      <c r="C410" s="203" t="s">
        <v>361</v>
      </c>
      <c r="D410" s="203" t="s">
        <v>369</v>
      </c>
      <c r="E410" s="208">
        <v>1264</v>
      </c>
      <c r="F410" s="203" t="s">
        <v>20370</v>
      </c>
      <c r="G410" s="203" t="s">
        <v>20371</v>
      </c>
      <c r="H410" s="203" t="s">
        <v>20372</v>
      </c>
    </row>
    <row r="411" spans="1:8" ht="51">
      <c r="A411" s="203">
        <v>381</v>
      </c>
      <c r="B411" s="203" t="s">
        <v>20373</v>
      </c>
      <c r="C411" s="203" t="s">
        <v>361</v>
      </c>
      <c r="D411" s="203" t="s">
        <v>369</v>
      </c>
      <c r="E411" s="208">
        <v>180</v>
      </c>
      <c r="F411" s="203" t="s">
        <v>20374</v>
      </c>
      <c r="G411" s="203" t="s">
        <v>20375</v>
      </c>
      <c r="H411" s="203" t="s">
        <v>20125</v>
      </c>
    </row>
    <row r="412" spans="1:8" ht="51">
      <c r="A412" s="203">
        <v>382</v>
      </c>
      <c r="B412" s="203" t="s">
        <v>20237</v>
      </c>
      <c r="C412" s="203" t="s">
        <v>361</v>
      </c>
      <c r="D412" s="203" t="s">
        <v>369</v>
      </c>
      <c r="E412" s="208">
        <v>7</v>
      </c>
      <c r="F412" s="203" t="s">
        <v>20376</v>
      </c>
      <c r="G412" s="203" t="s">
        <v>20377</v>
      </c>
      <c r="H412" s="203" t="s">
        <v>20125</v>
      </c>
    </row>
    <row r="413" spans="1:8" ht="76.5">
      <c r="A413" s="203">
        <v>383</v>
      </c>
      <c r="B413" s="203" t="s">
        <v>20378</v>
      </c>
      <c r="C413" s="203" t="s">
        <v>361</v>
      </c>
      <c r="D413" s="203" t="s">
        <v>369</v>
      </c>
      <c r="E413" s="208">
        <v>302</v>
      </c>
      <c r="F413" s="203" t="s">
        <v>20379</v>
      </c>
      <c r="G413" s="203" t="s">
        <v>20380</v>
      </c>
      <c r="H413" s="203" t="s">
        <v>20343</v>
      </c>
    </row>
    <row r="414" spans="1:8" ht="51">
      <c r="A414" s="203">
        <v>384</v>
      </c>
      <c r="B414" s="203" t="s">
        <v>20381</v>
      </c>
      <c r="C414" s="203" t="s">
        <v>361</v>
      </c>
      <c r="D414" s="203" t="s">
        <v>369</v>
      </c>
      <c r="E414" s="208">
        <v>100</v>
      </c>
      <c r="F414" s="203" t="s">
        <v>20382</v>
      </c>
      <c r="G414" s="203" t="s">
        <v>20383</v>
      </c>
      <c r="H414" s="203" t="s">
        <v>20333</v>
      </c>
    </row>
    <row r="415" spans="1:8" ht="76.5">
      <c r="A415" s="203">
        <v>385</v>
      </c>
      <c r="B415" s="203" t="s">
        <v>20384</v>
      </c>
      <c r="C415" s="203" t="s">
        <v>361</v>
      </c>
      <c r="D415" s="203" t="s">
        <v>369</v>
      </c>
      <c r="E415" s="208">
        <v>403</v>
      </c>
      <c r="F415" s="203" t="s">
        <v>20385</v>
      </c>
      <c r="G415" s="203" t="s">
        <v>20386</v>
      </c>
      <c r="H415" s="203" t="s">
        <v>20343</v>
      </c>
    </row>
    <row r="416" spans="1:8" ht="76.5">
      <c r="A416" s="203">
        <v>386</v>
      </c>
      <c r="B416" s="203" t="s">
        <v>20387</v>
      </c>
      <c r="C416" s="203" t="s">
        <v>361</v>
      </c>
      <c r="D416" s="203" t="s">
        <v>369</v>
      </c>
      <c r="E416" s="208">
        <v>128</v>
      </c>
      <c r="F416" s="203" t="s">
        <v>20388</v>
      </c>
      <c r="G416" s="203" t="s">
        <v>20389</v>
      </c>
      <c r="H416" s="203" t="s">
        <v>20343</v>
      </c>
    </row>
    <row r="417" spans="1:8" ht="76.5">
      <c r="A417" s="203">
        <v>387</v>
      </c>
      <c r="B417" s="203" t="s">
        <v>20390</v>
      </c>
      <c r="C417" s="203" t="s">
        <v>361</v>
      </c>
      <c r="D417" s="203" t="s">
        <v>369</v>
      </c>
      <c r="E417" s="208">
        <v>333</v>
      </c>
      <c r="F417" s="203" t="s">
        <v>20391</v>
      </c>
      <c r="G417" s="203" t="s">
        <v>20392</v>
      </c>
      <c r="H417" s="203" t="s">
        <v>20343</v>
      </c>
    </row>
    <row r="418" spans="1:8" ht="51">
      <c r="A418" s="203">
        <v>388</v>
      </c>
      <c r="B418" s="203" t="s">
        <v>20393</v>
      </c>
      <c r="C418" s="203" t="s">
        <v>361</v>
      </c>
      <c r="D418" s="203" t="s">
        <v>369</v>
      </c>
      <c r="E418" s="208">
        <v>52</v>
      </c>
      <c r="F418" s="203" t="s">
        <v>20394</v>
      </c>
      <c r="G418" s="203" t="s">
        <v>20395</v>
      </c>
      <c r="H418" s="203" t="s">
        <v>20333</v>
      </c>
    </row>
    <row r="419" spans="1:8" ht="76.5">
      <c r="A419" s="203">
        <v>389</v>
      </c>
      <c r="B419" s="203" t="s">
        <v>19615</v>
      </c>
      <c r="C419" s="203" t="s">
        <v>361</v>
      </c>
      <c r="D419" s="203" t="s">
        <v>369</v>
      </c>
      <c r="E419" s="208">
        <v>6</v>
      </c>
      <c r="F419" s="203" t="s">
        <v>20396</v>
      </c>
      <c r="G419" s="203" t="s">
        <v>19537</v>
      </c>
      <c r="H419" s="203" t="s">
        <v>20397</v>
      </c>
    </row>
    <row r="420" spans="1:8" ht="51">
      <c r="A420" s="203">
        <v>390</v>
      </c>
      <c r="B420" s="203" t="s">
        <v>20398</v>
      </c>
      <c r="C420" s="203" t="s">
        <v>361</v>
      </c>
      <c r="D420" s="203" t="s">
        <v>369</v>
      </c>
      <c r="E420" s="208">
        <v>6</v>
      </c>
      <c r="F420" s="203" t="s">
        <v>20399</v>
      </c>
      <c r="G420" s="203" t="s">
        <v>19537</v>
      </c>
      <c r="H420" s="203" t="s">
        <v>20125</v>
      </c>
    </row>
    <row r="421" spans="1:8" ht="76.5">
      <c r="A421" s="203">
        <v>391</v>
      </c>
      <c r="B421" s="203" t="s">
        <v>20400</v>
      </c>
      <c r="C421" s="203" t="s">
        <v>361</v>
      </c>
      <c r="D421" s="203" t="s">
        <v>369</v>
      </c>
      <c r="E421" s="208">
        <v>100</v>
      </c>
      <c r="F421" s="203" t="s">
        <v>20401</v>
      </c>
      <c r="G421" s="203" t="s">
        <v>20402</v>
      </c>
      <c r="H421" s="203" t="s">
        <v>20343</v>
      </c>
    </row>
    <row r="422" spans="1:8" ht="76.5">
      <c r="A422" s="203">
        <v>392</v>
      </c>
      <c r="B422" s="203" t="s">
        <v>20403</v>
      </c>
      <c r="C422" s="203" t="s">
        <v>361</v>
      </c>
      <c r="D422" s="203" t="s">
        <v>369</v>
      </c>
      <c r="E422" s="208">
        <v>26</v>
      </c>
      <c r="F422" s="203" t="s">
        <v>20404</v>
      </c>
      <c r="G422" s="203" t="s">
        <v>19537</v>
      </c>
      <c r="H422" s="203" t="s">
        <v>20405</v>
      </c>
    </row>
    <row r="423" spans="1:8" ht="51">
      <c r="A423" s="203">
        <v>393</v>
      </c>
      <c r="B423" s="203" t="s">
        <v>20406</v>
      </c>
      <c r="C423" s="203" t="s">
        <v>361</v>
      </c>
      <c r="D423" s="203" t="s">
        <v>369</v>
      </c>
      <c r="E423" s="208">
        <v>7</v>
      </c>
      <c r="F423" s="203" t="s">
        <v>20407</v>
      </c>
      <c r="G423" s="203" t="s">
        <v>19537</v>
      </c>
      <c r="H423" s="203" t="s">
        <v>20125</v>
      </c>
    </row>
    <row r="424" spans="1:8" ht="76.5">
      <c r="A424" s="203">
        <v>394</v>
      </c>
      <c r="B424" s="203" t="s">
        <v>17576</v>
      </c>
      <c r="C424" s="203" t="s">
        <v>361</v>
      </c>
      <c r="D424" s="203" t="s">
        <v>369</v>
      </c>
      <c r="E424" s="208">
        <v>137</v>
      </c>
      <c r="F424" s="203" t="s">
        <v>20394</v>
      </c>
      <c r="G424" s="203" t="s">
        <v>20395</v>
      </c>
      <c r="H424" s="203" t="s">
        <v>20343</v>
      </c>
    </row>
    <row r="425" spans="1:8" ht="51">
      <c r="A425" s="203">
        <v>395</v>
      </c>
      <c r="B425" s="203" t="s">
        <v>20408</v>
      </c>
      <c r="C425" s="203" t="s">
        <v>361</v>
      </c>
      <c r="D425" s="203" t="s">
        <v>369</v>
      </c>
      <c r="E425" s="208">
        <v>300</v>
      </c>
      <c r="F425" s="203" t="s">
        <v>20409</v>
      </c>
      <c r="G425" s="203" t="s">
        <v>20410</v>
      </c>
      <c r="H425" s="203" t="s">
        <v>20333</v>
      </c>
    </row>
    <row r="426" spans="1:8" ht="76.5">
      <c r="A426" s="203">
        <v>396</v>
      </c>
      <c r="B426" s="203" t="s">
        <v>20411</v>
      </c>
      <c r="C426" s="203" t="s">
        <v>361</v>
      </c>
      <c r="D426" s="203" t="s">
        <v>369</v>
      </c>
      <c r="E426" s="208">
        <v>270</v>
      </c>
      <c r="F426" s="203" t="s">
        <v>20412</v>
      </c>
      <c r="G426" s="203" t="s">
        <v>20392</v>
      </c>
      <c r="H426" s="203" t="s">
        <v>20343</v>
      </c>
    </row>
    <row r="427" spans="1:8" ht="38.25">
      <c r="A427" s="203">
        <v>397</v>
      </c>
      <c r="B427" s="203" t="s">
        <v>20413</v>
      </c>
      <c r="C427" s="203" t="s">
        <v>361</v>
      </c>
      <c r="D427" s="203" t="s">
        <v>369</v>
      </c>
      <c r="E427" s="208">
        <v>31.8</v>
      </c>
      <c r="F427" s="203" t="s">
        <v>20414</v>
      </c>
      <c r="G427" s="203" t="s">
        <v>20415</v>
      </c>
      <c r="H427" s="203" t="s">
        <v>19785</v>
      </c>
    </row>
    <row r="428" spans="1:8" ht="51">
      <c r="A428" s="203">
        <v>398</v>
      </c>
      <c r="B428" s="203" t="s">
        <v>19863</v>
      </c>
      <c r="C428" s="203" t="s">
        <v>361</v>
      </c>
      <c r="D428" s="203" t="s">
        <v>369</v>
      </c>
      <c r="E428" s="208">
        <v>11</v>
      </c>
      <c r="F428" s="203" t="s">
        <v>20416</v>
      </c>
      <c r="G428" s="203" t="s">
        <v>19399</v>
      </c>
      <c r="H428" s="203" t="s">
        <v>20125</v>
      </c>
    </row>
    <row r="429" spans="1:8" ht="76.5">
      <c r="A429" s="203">
        <v>399</v>
      </c>
      <c r="B429" s="203" t="s">
        <v>20417</v>
      </c>
      <c r="C429" s="203" t="s">
        <v>361</v>
      </c>
      <c r="D429" s="203" t="s">
        <v>369</v>
      </c>
      <c r="E429" s="208">
        <v>282</v>
      </c>
      <c r="F429" s="203" t="s">
        <v>19801</v>
      </c>
      <c r="G429" s="203" t="s">
        <v>20418</v>
      </c>
      <c r="H429" s="203" t="s">
        <v>20419</v>
      </c>
    </row>
    <row r="430" spans="1:8" ht="76.5">
      <c r="A430" s="203">
        <v>400</v>
      </c>
      <c r="B430" s="203" t="s">
        <v>20420</v>
      </c>
      <c r="C430" s="203" t="s">
        <v>361</v>
      </c>
      <c r="D430" s="203" t="s">
        <v>369</v>
      </c>
      <c r="E430" s="208">
        <v>23</v>
      </c>
      <c r="F430" s="203" t="s">
        <v>20421</v>
      </c>
      <c r="G430" s="203" t="s">
        <v>19399</v>
      </c>
      <c r="H430" s="203" t="s">
        <v>20422</v>
      </c>
    </row>
    <row r="431" spans="1:8" ht="76.5">
      <c r="A431" s="203">
        <v>401</v>
      </c>
      <c r="B431" s="203" t="s">
        <v>20423</v>
      </c>
      <c r="C431" s="203" t="s">
        <v>361</v>
      </c>
      <c r="D431" s="203" t="s">
        <v>369</v>
      </c>
      <c r="E431" s="208">
        <v>283</v>
      </c>
      <c r="F431" s="203" t="s">
        <v>20424</v>
      </c>
      <c r="G431" s="203" t="s">
        <v>20418</v>
      </c>
      <c r="H431" s="203" t="s">
        <v>20419</v>
      </c>
    </row>
    <row r="432" spans="1:8" ht="76.5">
      <c r="A432" s="203">
        <v>402</v>
      </c>
      <c r="B432" s="203" t="s">
        <v>20425</v>
      </c>
      <c r="C432" s="203" t="s">
        <v>361</v>
      </c>
      <c r="D432" s="203" t="s">
        <v>369</v>
      </c>
      <c r="E432" s="208">
        <v>11</v>
      </c>
      <c r="F432" s="203" t="s">
        <v>20426</v>
      </c>
      <c r="G432" s="203" t="s">
        <v>19399</v>
      </c>
      <c r="H432" s="203" t="s">
        <v>20427</v>
      </c>
    </row>
    <row r="433" spans="1:8" ht="76.5">
      <c r="A433" s="203">
        <v>403</v>
      </c>
      <c r="B433" s="203" t="s">
        <v>20428</v>
      </c>
      <c r="C433" s="203" t="s">
        <v>361</v>
      </c>
      <c r="D433" s="203" t="s">
        <v>369</v>
      </c>
      <c r="E433" s="208">
        <v>108</v>
      </c>
      <c r="F433" s="203" t="s">
        <v>20429</v>
      </c>
      <c r="G433" s="203" t="s">
        <v>20430</v>
      </c>
      <c r="H433" s="203" t="s">
        <v>20343</v>
      </c>
    </row>
    <row r="434" spans="1:8" ht="76.5">
      <c r="A434" s="203">
        <v>404</v>
      </c>
      <c r="B434" s="203" t="s">
        <v>20431</v>
      </c>
      <c r="C434" s="203" t="s">
        <v>361</v>
      </c>
      <c r="D434" s="203" t="s">
        <v>369</v>
      </c>
      <c r="E434" s="208">
        <v>452</v>
      </c>
      <c r="F434" s="203" t="s">
        <v>20432</v>
      </c>
      <c r="G434" s="203" t="s">
        <v>20433</v>
      </c>
      <c r="H434" s="203" t="s">
        <v>20419</v>
      </c>
    </row>
    <row r="435" spans="1:8" ht="51">
      <c r="A435" s="203">
        <v>405</v>
      </c>
      <c r="B435" s="203" t="s">
        <v>20434</v>
      </c>
      <c r="C435" s="203" t="s">
        <v>361</v>
      </c>
      <c r="D435" s="203" t="s">
        <v>369</v>
      </c>
      <c r="E435" s="208">
        <v>164</v>
      </c>
      <c r="F435" s="203" t="s">
        <v>20435</v>
      </c>
      <c r="G435" s="203" t="s">
        <v>20433</v>
      </c>
      <c r="H435" s="203" t="s">
        <v>20125</v>
      </c>
    </row>
    <row r="436" spans="1:8" ht="76.5">
      <c r="A436" s="203">
        <v>406</v>
      </c>
      <c r="B436" s="203" t="s">
        <v>19725</v>
      </c>
      <c r="C436" s="203" t="s">
        <v>361</v>
      </c>
      <c r="D436" s="203" t="s">
        <v>369</v>
      </c>
      <c r="E436" s="208">
        <v>57</v>
      </c>
      <c r="F436" s="203" t="s">
        <v>20435</v>
      </c>
      <c r="G436" s="203" t="s">
        <v>20433</v>
      </c>
      <c r="H436" s="203" t="s">
        <v>20419</v>
      </c>
    </row>
    <row r="437" spans="1:8" ht="76.5">
      <c r="A437" s="203">
        <v>407</v>
      </c>
      <c r="B437" s="203" t="s">
        <v>20436</v>
      </c>
      <c r="C437" s="203" t="s">
        <v>361</v>
      </c>
      <c r="D437" s="203" t="s">
        <v>369</v>
      </c>
      <c r="E437" s="208">
        <v>117</v>
      </c>
      <c r="F437" s="203" t="s">
        <v>20437</v>
      </c>
      <c r="G437" s="203" t="s">
        <v>20438</v>
      </c>
      <c r="H437" s="203" t="s">
        <v>20419</v>
      </c>
    </row>
    <row r="438" spans="1:8" ht="76.5">
      <c r="A438" s="203">
        <v>408</v>
      </c>
      <c r="B438" s="203" t="s">
        <v>20439</v>
      </c>
      <c r="C438" s="203" t="s">
        <v>361</v>
      </c>
      <c r="D438" s="203" t="s">
        <v>369</v>
      </c>
      <c r="E438" s="208">
        <v>71</v>
      </c>
      <c r="F438" s="203" t="s">
        <v>20440</v>
      </c>
      <c r="G438" s="203" t="s">
        <v>20441</v>
      </c>
      <c r="H438" s="203" t="s">
        <v>20419</v>
      </c>
    </row>
    <row r="439" spans="1:8" ht="51">
      <c r="A439" s="203">
        <v>409</v>
      </c>
      <c r="B439" s="203" t="s">
        <v>20442</v>
      </c>
      <c r="C439" s="203" t="s">
        <v>361</v>
      </c>
      <c r="D439" s="203" t="s">
        <v>369</v>
      </c>
      <c r="E439" s="208">
        <v>205</v>
      </c>
      <c r="F439" s="203" t="s">
        <v>20443</v>
      </c>
      <c r="G439" s="203" t="s">
        <v>20444</v>
      </c>
      <c r="H439" s="203" t="s">
        <v>20445</v>
      </c>
    </row>
    <row r="440" spans="1:8" ht="76.5">
      <c r="A440" s="203">
        <v>410</v>
      </c>
      <c r="B440" s="203" t="s">
        <v>20446</v>
      </c>
      <c r="C440" s="203" t="s">
        <v>361</v>
      </c>
      <c r="D440" s="203" t="s">
        <v>369</v>
      </c>
      <c r="E440" s="208">
        <v>340</v>
      </c>
      <c r="F440" s="203" t="s">
        <v>20447</v>
      </c>
      <c r="G440" s="203" t="s">
        <v>20448</v>
      </c>
      <c r="H440" s="203" t="s">
        <v>20449</v>
      </c>
    </row>
    <row r="441" spans="1:8" ht="76.5">
      <c r="A441" s="203">
        <v>411</v>
      </c>
      <c r="B441" s="203" t="s">
        <v>20450</v>
      </c>
      <c r="C441" s="203" t="s">
        <v>361</v>
      </c>
      <c r="D441" s="203" t="s">
        <v>369</v>
      </c>
      <c r="E441" s="208">
        <v>560</v>
      </c>
      <c r="F441" s="203" t="s">
        <v>20451</v>
      </c>
      <c r="G441" s="203" t="s">
        <v>20452</v>
      </c>
      <c r="H441" s="203" t="s">
        <v>20449</v>
      </c>
    </row>
    <row r="442" spans="1:8" ht="102">
      <c r="A442" s="203">
        <v>412</v>
      </c>
      <c r="B442" s="203" t="s">
        <v>20453</v>
      </c>
      <c r="C442" s="203" t="s">
        <v>361</v>
      </c>
      <c r="D442" s="203" t="s">
        <v>369</v>
      </c>
      <c r="E442" s="208">
        <v>50</v>
      </c>
      <c r="F442" s="203" t="s">
        <v>20454</v>
      </c>
      <c r="G442" s="203" t="s">
        <v>20455</v>
      </c>
      <c r="H442" s="203" t="s">
        <v>20456</v>
      </c>
    </row>
    <row r="443" spans="1:8" ht="76.5">
      <c r="A443" s="203">
        <v>413</v>
      </c>
      <c r="B443" s="203" t="s">
        <v>20457</v>
      </c>
      <c r="C443" s="203" t="s">
        <v>361</v>
      </c>
      <c r="D443" s="203" t="s">
        <v>369</v>
      </c>
      <c r="E443" s="208">
        <v>132</v>
      </c>
      <c r="F443" s="203" t="s">
        <v>20458</v>
      </c>
      <c r="G443" s="203" t="s">
        <v>20459</v>
      </c>
      <c r="H443" s="203" t="s">
        <v>20419</v>
      </c>
    </row>
    <row r="444" spans="1:8" ht="76.5">
      <c r="A444" s="203">
        <v>414</v>
      </c>
      <c r="B444" s="203" t="s">
        <v>20460</v>
      </c>
      <c r="C444" s="203" t="s">
        <v>361</v>
      </c>
      <c r="D444" s="203" t="s">
        <v>369</v>
      </c>
      <c r="E444" s="208">
        <v>273</v>
      </c>
      <c r="F444" s="203" t="s">
        <v>20461</v>
      </c>
      <c r="G444" s="203" t="s">
        <v>20462</v>
      </c>
      <c r="H444" s="203" t="s">
        <v>20419</v>
      </c>
    </row>
    <row r="445" spans="1:8" ht="76.5">
      <c r="A445" s="203">
        <v>415</v>
      </c>
      <c r="B445" s="203" t="s">
        <v>20463</v>
      </c>
      <c r="C445" s="203" t="s">
        <v>361</v>
      </c>
      <c r="D445" s="203" t="s">
        <v>369</v>
      </c>
      <c r="E445" s="208">
        <v>13.3</v>
      </c>
      <c r="F445" s="203" t="s">
        <v>20464</v>
      </c>
      <c r="G445" s="203" t="s">
        <v>19428</v>
      </c>
      <c r="H445" s="203" t="s">
        <v>20465</v>
      </c>
    </row>
    <row r="446" spans="1:8" ht="76.5">
      <c r="A446" s="203">
        <v>416</v>
      </c>
      <c r="B446" s="203" t="s">
        <v>20466</v>
      </c>
      <c r="C446" s="203" t="s">
        <v>361</v>
      </c>
      <c r="D446" s="203" t="s">
        <v>369</v>
      </c>
      <c r="E446" s="208">
        <v>251</v>
      </c>
      <c r="F446" s="203" t="s">
        <v>20467</v>
      </c>
      <c r="G446" s="203" t="s">
        <v>20468</v>
      </c>
      <c r="H446" s="203" t="s">
        <v>20419</v>
      </c>
    </row>
    <row r="447" spans="1:8" ht="76.5">
      <c r="A447" s="203">
        <v>417</v>
      </c>
      <c r="B447" s="203" t="s">
        <v>20085</v>
      </c>
      <c r="C447" s="203" t="s">
        <v>361</v>
      </c>
      <c r="D447" s="203" t="s">
        <v>369</v>
      </c>
      <c r="E447" s="208">
        <v>200</v>
      </c>
      <c r="F447" s="203" t="s">
        <v>20469</v>
      </c>
      <c r="G447" s="203" t="s">
        <v>20470</v>
      </c>
      <c r="H447" s="203" t="s">
        <v>20419</v>
      </c>
    </row>
    <row r="448" spans="1:8" ht="76.5">
      <c r="A448" s="203">
        <v>418</v>
      </c>
      <c r="B448" s="203" t="s">
        <v>20471</v>
      </c>
      <c r="C448" s="203" t="s">
        <v>361</v>
      </c>
      <c r="D448" s="203" t="s">
        <v>369</v>
      </c>
      <c r="E448" s="208">
        <v>9.3000000000000007</v>
      </c>
      <c r="F448" s="203" t="s">
        <v>20472</v>
      </c>
      <c r="G448" s="203" t="s">
        <v>19428</v>
      </c>
      <c r="H448" s="203" t="s">
        <v>20465</v>
      </c>
    </row>
    <row r="449" spans="1:8" ht="76.5">
      <c r="A449" s="203">
        <v>419</v>
      </c>
      <c r="B449" s="203" t="s">
        <v>20237</v>
      </c>
      <c r="C449" s="203" t="s">
        <v>361</v>
      </c>
      <c r="D449" s="203" t="s">
        <v>369</v>
      </c>
      <c r="E449" s="208">
        <v>11.5</v>
      </c>
      <c r="F449" s="203" t="s">
        <v>20473</v>
      </c>
      <c r="G449" s="203" t="s">
        <v>19428</v>
      </c>
      <c r="H449" s="203" t="s">
        <v>20474</v>
      </c>
    </row>
    <row r="450" spans="1:8" ht="76.5">
      <c r="A450" s="203">
        <v>420</v>
      </c>
      <c r="B450" s="203" t="s">
        <v>20475</v>
      </c>
      <c r="C450" s="203" t="s">
        <v>361</v>
      </c>
      <c r="D450" s="203" t="s">
        <v>369</v>
      </c>
      <c r="E450" s="208">
        <v>161</v>
      </c>
      <c r="F450" s="203" t="s">
        <v>20476</v>
      </c>
      <c r="G450" s="203" t="s">
        <v>20477</v>
      </c>
      <c r="H450" s="203" t="s">
        <v>20419</v>
      </c>
    </row>
    <row r="451" spans="1:8" ht="76.5">
      <c r="A451" s="203">
        <v>421</v>
      </c>
      <c r="B451" s="203" t="s">
        <v>20478</v>
      </c>
      <c r="C451" s="203" t="s">
        <v>361</v>
      </c>
      <c r="D451" s="203" t="s">
        <v>369</v>
      </c>
      <c r="E451" s="208">
        <v>136</v>
      </c>
      <c r="F451" s="203" t="s">
        <v>20479</v>
      </c>
      <c r="G451" s="203" t="s">
        <v>20480</v>
      </c>
      <c r="H451" s="203" t="s">
        <v>20481</v>
      </c>
    </row>
    <row r="452" spans="1:8" ht="76.5">
      <c r="A452" s="203">
        <v>422</v>
      </c>
      <c r="B452" s="203" t="s">
        <v>20482</v>
      </c>
      <c r="C452" s="203" t="s">
        <v>361</v>
      </c>
      <c r="D452" s="203" t="s">
        <v>369</v>
      </c>
      <c r="E452" s="208">
        <v>236</v>
      </c>
      <c r="F452" s="203" t="s">
        <v>20483</v>
      </c>
      <c r="G452" s="203" t="s">
        <v>20484</v>
      </c>
      <c r="H452" s="203" t="s">
        <v>20419</v>
      </c>
    </row>
    <row r="453" spans="1:8" ht="76.5">
      <c r="A453" s="203">
        <v>423</v>
      </c>
      <c r="B453" s="203" t="s">
        <v>20485</v>
      </c>
      <c r="C453" s="203" t="s">
        <v>361</v>
      </c>
      <c r="D453" s="203" t="s">
        <v>369</v>
      </c>
      <c r="E453" s="208">
        <v>155</v>
      </c>
      <c r="F453" s="203" t="s">
        <v>20486</v>
      </c>
      <c r="G453" s="203" t="s">
        <v>20470</v>
      </c>
      <c r="H453" s="203" t="s">
        <v>20419</v>
      </c>
    </row>
    <row r="454" spans="1:8" ht="76.5">
      <c r="A454" s="203">
        <v>424</v>
      </c>
      <c r="B454" s="203" t="s">
        <v>3358</v>
      </c>
      <c r="C454" s="203" t="s">
        <v>361</v>
      </c>
      <c r="D454" s="203" t="s">
        <v>369</v>
      </c>
      <c r="E454" s="208">
        <v>102</v>
      </c>
      <c r="F454" s="203" t="s">
        <v>20487</v>
      </c>
      <c r="G454" s="203" t="s">
        <v>20488</v>
      </c>
      <c r="H454" s="203" t="s">
        <v>20419</v>
      </c>
    </row>
    <row r="455" spans="1:8" ht="76.5">
      <c r="A455" s="203">
        <v>425</v>
      </c>
      <c r="B455" s="203" t="s">
        <v>20489</v>
      </c>
      <c r="C455" s="203" t="s">
        <v>361</v>
      </c>
      <c r="D455" s="203" t="s">
        <v>369</v>
      </c>
      <c r="E455" s="208">
        <v>200</v>
      </c>
      <c r="F455" s="203" t="s">
        <v>20490</v>
      </c>
      <c r="G455" s="203" t="s">
        <v>20491</v>
      </c>
      <c r="H455" s="203" t="s">
        <v>20419</v>
      </c>
    </row>
    <row r="456" spans="1:8" ht="76.5">
      <c r="A456" s="203">
        <v>426</v>
      </c>
      <c r="B456" s="203" t="s">
        <v>20492</v>
      </c>
      <c r="C456" s="203" t="s">
        <v>361</v>
      </c>
      <c r="D456" s="203" t="s">
        <v>369</v>
      </c>
      <c r="E456" s="208">
        <v>327</v>
      </c>
      <c r="F456" s="203" t="s">
        <v>20476</v>
      </c>
      <c r="G456" s="203" t="s">
        <v>20477</v>
      </c>
      <c r="H456" s="203" t="s">
        <v>20419</v>
      </c>
    </row>
    <row r="457" spans="1:8" ht="76.5">
      <c r="A457" s="203">
        <v>427</v>
      </c>
      <c r="B457" s="203" t="s">
        <v>20493</v>
      </c>
      <c r="C457" s="203" t="s">
        <v>361</v>
      </c>
      <c r="D457" s="203" t="s">
        <v>369</v>
      </c>
      <c r="E457" s="208">
        <v>136</v>
      </c>
      <c r="F457" s="203" t="s">
        <v>20494</v>
      </c>
      <c r="G457" s="203" t="s">
        <v>20495</v>
      </c>
      <c r="H457" s="203" t="s">
        <v>20419</v>
      </c>
    </row>
    <row r="458" spans="1:8" ht="51">
      <c r="A458" s="203">
        <v>428</v>
      </c>
      <c r="B458" s="203" t="s">
        <v>20496</v>
      </c>
      <c r="C458" s="203" t="s">
        <v>361</v>
      </c>
      <c r="D458" s="203" t="s">
        <v>369</v>
      </c>
      <c r="E458" s="208">
        <v>29</v>
      </c>
      <c r="F458" s="203" t="s">
        <v>20497</v>
      </c>
      <c r="G458" s="203" t="s">
        <v>19428</v>
      </c>
      <c r="H458" s="203" t="s">
        <v>20125</v>
      </c>
    </row>
    <row r="459" spans="1:8" ht="51">
      <c r="A459" s="203">
        <v>429</v>
      </c>
      <c r="B459" s="203" t="s">
        <v>20498</v>
      </c>
      <c r="C459" s="203" t="s">
        <v>361</v>
      </c>
      <c r="D459" s="203" t="s">
        <v>369</v>
      </c>
      <c r="E459" s="208">
        <v>8</v>
      </c>
      <c r="F459" s="203" t="s">
        <v>20499</v>
      </c>
      <c r="G459" s="203" t="s">
        <v>19428</v>
      </c>
      <c r="H459" s="203" t="s">
        <v>20125</v>
      </c>
    </row>
    <row r="460" spans="1:8" ht="76.5">
      <c r="A460" s="203">
        <v>430</v>
      </c>
      <c r="B460" s="203" t="s">
        <v>8748</v>
      </c>
      <c r="C460" s="203" t="s">
        <v>361</v>
      </c>
      <c r="D460" s="203" t="s">
        <v>369</v>
      </c>
      <c r="E460" s="208">
        <v>62</v>
      </c>
      <c r="F460" s="203" t="s">
        <v>20500</v>
      </c>
      <c r="G460" s="203" t="s">
        <v>20501</v>
      </c>
      <c r="H460" s="203" t="s">
        <v>20419</v>
      </c>
    </row>
    <row r="461" spans="1:8" ht="76.5">
      <c r="A461" s="203">
        <v>431</v>
      </c>
      <c r="B461" s="203" t="s">
        <v>20502</v>
      </c>
      <c r="C461" s="203" t="s">
        <v>361</v>
      </c>
      <c r="D461" s="203" t="s">
        <v>369</v>
      </c>
      <c r="E461" s="208">
        <v>44</v>
      </c>
      <c r="F461" s="203" t="s">
        <v>20503</v>
      </c>
      <c r="G461" s="203" t="s">
        <v>20504</v>
      </c>
      <c r="H461" s="203" t="s">
        <v>20419</v>
      </c>
    </row>
    <row r="462" spans="1:8" ht="76.5">
      <c r="A462" s="203">
        <v>432</v>
      </c>
      <c r="B462" s="203" t="s">
        <v>20505</v>
      </c>
      <c r="C462" s="203" t="s">
        <v>361</v>
      </c>
      <c r="D462" s="203" t="s">
        <v>369</v>
      </c>
      <c r="E462" s="208">
        <v>126</v>
      </c>
      <c r="F462" s="203" t="s">
        <v>20506</v>
      </c>
      <c r="G462" s="203" t="s">
        <v>20507</v>
      </c>
      <c r="H462" s="203" t="s">
        <v>20419</v>
      </c>
    </row>
    <row r="463" spans="1:8" ht="76.5">
      <c r="A463" s="203">
        <v>433</v>
      </c>
      <c r="B463" s="203" t="s">
        <v>20508</v>
      </c>
      <c r="C463" s="203" t="s">
        <v>361</v>
      </c>
      <c r="D463" s="203" t="s">
        <v>369</v>
      </c>
      <c r="E463" s="208">
        <v>57</v>
      </c>
      <c r="F463" s="203" t="s">
        <v>20509</v>
      </c>
      <c r="G463" s="203" t="s">
        <v>20510</v>
      </c>
      <c r="H463" s="203" t="s">
        <v>20419</v>
      </c>
    </row>
    <row r="464" spans="1:8" ht="51">
      <c r="A464" s="203">
        <v>434</v>
      </c>
      <c r="B464" s="203" t="s">
        <v>20511</v>
      </c>
      <c r="C464" s="203" t="s">
        <v>361</v>
      </c>
      <c r="D464" s="203" t="s">
        <v>369</v>
      </c>
      <c r="E464" s="208">
        <v>49</v>
      </c>
      <c r="F464" s="203" t="s">
        <v>20512</v>
      </c>
      <c r="G464" s="203" t="s">
        <v>19414</v>
      </c>
      <c r="H464" s="203" t="s">
        <v>20125</v>
      </c>
    </row>
    <row r="465" spans="1:8" ht="51">
      <c r="A465" s="203">
        <v>435</v>
      </c>
      <c r="B465" s="203" t="s">
        <v>20513</v>
      </c>
      <c r="C465" s="203" t="s">
        <v>361</v>
      </c>
      <c r="D465" s="203" t="s">
        <v>369</v>
      </c>
      <c r="E465" s="208">
        <v>12</v>
      </c>
      <c r="F465" s="203" t="s">
        <v>20514</v>
      </c>
      <c r="G465" s="203" t="s">
        <v>19414</v>
      </c>
      <c r="H465" s="203" t="s">
        <v>20125</v>
      </c>
    </row>
    <row r="466" spans="1:8" ht="51">
      <c r="A466" s="203">
        <v>436</v>
      </c>
      <c r="B466" s="203" t="s">
        <v>19747</v>
      </c>
      <c r="C466" s="203" t="s">
        <v>361</v>
      </c>
      <c r="D466" s="203" t="s">
        <v>369</v>
      </c>
      <c r="E466" s="208">
        <v>16</v>
      </c>
      <c r="F466" s="203" t="s">
        <v>20515</v>
      </c>
      <c r="G466" s="203" t="s">
        <v>19414</v>
      </c>
      <c r="H466" s="203" t="s">
        <v>20125</v>
      </c>
    </row>
    <row r="467" spans="1:8" ht="51">
      <c r="A467" s="203">
        <v>437</v>
      </c>
      <c r="B467" s="203" t="s">
        <v>20516</v>
      </c>
      <c r="C467" s="203" t="s">
        <v>361</v>
      </c>
      <c r="D467" s="203" t="s">
        <v>369</v>
      </c>
      <c r="E467" s="208">
        <v>54</v>
      </c>
      <c r="F467" s="203" t="s">
        <v>20517</v>
      </c>
      <c r="G467" s="203" t="s">
        <v>19414</v>
      </c>
      <c r="H467" s="203" t="s">
        <v>20125</v>
      </c>
    </row>
    <row r="468" spans="1:8" ht="51">
      <c r="A468" s="203">
        <v>438</v>
      </c>
      <c r="B468" s="203" t="s">
        <v>20518</v>
      </c>
      <c r="C468" s="203" t="s">
        <v>361</v>
      </c>
      <c r="D468" s="203" t="s">
        <v>369</v>
      </c>
      <c r="E468" s="208">
        <v>26</v>
      </c>
      <c r="F468" s="203" t="s">
        <v>20519</v>
      </c>
      <c r="G468" s="203" t="s">
        <v>19414</v>
      </c>
      <c r="H468" s="203" t="s">
        <v>20125</v>
      </c>
    </row>
    <row r="469" spans="1:8" ht="102">
      <c r="A469" s="203">
        <v>439</v>
      </c>
      <c r="B469" s="203" t="s">
        <v>20520</v>
      </c>
      <c r="C469" s="203" t="s">
        <v>361</v>
      </c>
      <c r="D469" s="203" t="s">
        <v>369</v>
      </c>
      <c r="E469" s="208">
        <v>30</v>
      </c>
      <c r="F469" s="203" t="s">
        <v>20521</v>
      </c>
      <c r="G469" s="203" t="s">
        <v>19664</v>
      </c>
      <c r="H469" s="203" t="s">
        <v>20522</v>
      </c>
    </row>
    <row r="470" spans="1:8" ht="51">
      <c r="A470" s="203">
        <v>440</v>
      </c>
      <c r="B470" s="203" t="s">
        <v>19929</v>
      </c>
      <c r="C470" s="203" t="s">
        <v>361</v>
      </c>
      <c r="D470" s="203" t="s">
        <v>369</v>
      </c>
      <c r="E470" s="208">
        <v>12</v>
      </c>
      <c r="F470" s="203" t="s">
        <v>20523</v>
      </c>
      <c r="G470" s="203" t="s">
        <v>19414</v>
      </c>
      <c r="H470" s="203" t="s">
        <v>20125</v>
      </c>
    </row>
    <row r="471" spans="1:8" ht="76.5">
      <c r="A471" s="203">
        <v>441</v>
      </c>
      <c r="B471" s="203" t="s">
        <v>20524</v>
      </c>
      <c r="C471" s="203" t="s">
        <v>361</v>
      </c>
      <c r="D471" s="203" t="s">
        <v>369</v>
      </c>
      <c r="E471" s="208">
        <v>337</v>
      </c>
      <c r="F471" s="203" t="s">
        <v>20525</v>
      </c>
      <c r="G471" s="203" t="s">
        <v>20526</v>
      </c>
      <c r="H471" s="203" t="s">
        <v>20419</v>
      </c>
    </row>
    <row r="472" spans="1:8" ht="25.5">
      <c r="A472" s="203">
        <v>442</v>
      </c>
      <c r="B472" s="203" t="s">
        <v>3164</v>
      </c>
      <c r="C472" s="203" t="s">
        <v>361</v>
      </c>
      <c r="D472" s="203" t="s">
        <v>369</v>
      </c>
      <c r="E472" s="208">
        <v>301</v>
      </c>
      <c r="F472" s="203" t="s">
        <v>20527</v>
      </c>
      <c r="G472" s="203" t="s">
        <v>20528</v>
      </c>
      <c r="H472" s="203" t="s">
        <v>19474</v>
      </c>
    </row>
    <row r="473" spans="1:8" ht="76.5">
      <c r="A473" s="203">
        <v>443</v>
      </c>
      <c r="B473" s="203" t="s">
        <v>20529</v>
      </c>
      <c r="C473" s="203" t="s">
        <v>361</v>
      </c>
      <c r="D473" s="203" t="s">
        <v>369</v>
      </c>
      <c r="E473" s="208">
        <v>252</v>
      </c>
      <c r="F473" s="203" t="s">
        <v>20530</v>
      </c>
      <c r="G473" s="203" t="s">
        <v>20531</v>
      </c>
      <c r="H473" s="203" t="s">
        <v>20419</v>
      </c>
    </row>
    <row r="474" spans="1:8" ht="51">
      <c r="A474" s="203">
        <v>444</v>
      </c>
      <c r="B474" s="203" t="s">
        <v>20532</v>
      </c>
      <c r="C474" s="203" t="s">
        <v>361</v>
      </c>
      <c r="D474" s="203" t="s">
        <v>369</v>
      </c>
      <c r="E474" s="208">
        <v>14</v>
      </c>
      <c r="F474" s="203" t="s">
        <v>20533</v>
      </c>
      <c r="G474" s="203" t="s">
        <v>19414</v>
      </c>
      <c r="H474" s="203" t="s">
        <v>20125</v>
      </c>
    </row>
    <row r="475" spans="1:8" ht="51">
      <c r="A475" s="203">
        <v>445</v>
      </c>
      <c r="B475" s="203" t="s">
        <v>20534</v>
      </c>
      <c r="C475" s="203" t="s">
        <v>361</v>
      </c>
      <c r="D475" s="203" t="s">
        <v>369</v>
      </c>
      <c r="E475" s="208">
        <v>11</v>
      </c>
      <c r="F475" s="203" t="s">
        <v>20535</v>
      </c>
      <c r="G475" s="203" t="s">
        <v>19414</v>
      </c>
      <c r="H475" s="203" t="s">
        <v>20125</v>
      </c>
    </row>
    <row r="476" spans="1:8" ht="76.5">
      <c r="A476" s="203">
        <v>446</v>
      </c>
      <c r="B476" s="203" t="s">
        <v>20536</v>
      </c>
      <c r="C476" s="203" t="s">
        <v>361</v>
      </c>
      <c r="D476" s="203" t="s">
        <v>369</v>
      </c>
      <c r="E476" s="208">
        <v>15</v>
      </c>
      <c r="F476" s="203" t="s">
        <v>20537</v>
      </c>
      <c r="G476" s="203" t="s">
        <v>19414</v>
      </c>
      <c r="H476" s="203" t="s">
        <v>20538</v>
      </c>
    </row>
    <row r="477" spans="1:8" ht="51">
      <c r="A477" s="203">
        <v>447</v>
      </c>
      <c r="B477" s="203" t="s">
        <v>20539</v>
      </c>
      <c r="C477" s="203" t="s">
        <v>361</v>
      </c>
      <c r="D477" s="203" t="s">
        <v>369</v>
      </c>
      <c r="E477" s="208">
        <v>45</v>
      </c>
      <c r="F477" s="203" t="s">
        <v>20540</v>
      </c>
      <c r="G477" s="203" t="s">
        <v>19414</v>
      </c>
      <c r="H477" s="203" t="s">
        <v>20125</v>
      </c>
    </row>
    <row r="478" spans="1:8" ht="51">
      <c r="A478" s="203">
        <v>448</v>
      </c>
      <c r="B478" s="203" t="s">
        <v>20541</v>
      </c>
      <c r="C478" s="203" t="s">
        <v>361</v>
      </c>
      <c r="D478" s="203" t="s">
        <v>369</v>
      </c>
      <c r="E478" s="208">
        <v>14</v>
      </c>
      <c r="F478" s="203" t="s">
        <v>20542</v>
      </c>
      <c r="G478" s="203" t="s">
        <v>19414</v>
      </c>
      <c r="H478" s="203" t="s">
        <v>20125</v>
      </c>
    </row>
    <row r="479" spans="1:8" ht="51">
      <c r="A479" s="203">
        <v>449</v>
      </c>
      <c r="B479" s="203" t="s">
        <v>20543</v>
      </c>
      <c r="C479" s="203" t="s">
        <v>361</v>
      </c>
      <c r="D479" s="203" t="s">
        <v>369</v>
      </c>
      <c r="E479" s="208">
        <v>39</v>
      </c>
      <c r="F479" s="203" t="s">
        <v>20544</v>
      </c>
      <c r="G479" s="203" t="s">
        <v>19414</v>
      </c>
      <c r="H479" s="203" t="s">
        <v>20125</v>
      </c>
    </row>
    <row r="480" spans="1:8" ht="51">
      <c r="A480" s="203">
        <v>450</v>
      </c>
      <c r="B480" s="203" t="s">
        <v>20545</v>
      </c>
      <c r="C480" s="203" t="s">
        <v>361</v>
      </c>
      <c r="D480" s="203" t="s">
        <v>369</v>
      </c>
      <c r="E480" s="208">
        <v>52</v>
      </c>
      <c r="F480" s="203" t="s">
        <v>20546</v>
      </c>
      <c r="G480" s="203" t="s">
        <v>19414</v>
      </c>
      <c r="H480" s="203" t="s">
        <v>20125</v>
      </c>
    </row>
    <row r="481" spans="1:8" ht="51">
      <c r="A481" s="203">
        <v>451</v>
      </c>
      <c r="B481" s="203" t="s">
        <v>20547</v>
      </c>
      <c r="C481" s="203" t="s">
        <v>361</v>
      </c>
      <c r="D481" s="203" t="s">
        <v>369</v>
      </c>
      <c r="E481" s="208">
        <v>7486</v>
      </c>
      <c r="F481" s="203" t="s">
        <v>20548</v>
      </c>
      <c r="G481" s="203" t="s">
        <v>20549</v>
      </c>
      <c r="H481" s="203" t="s">
        <v>19474</v>
      </c>
    </row>
    <row r="482" spans="1:8" ht="51">
      <c r="A482" s="203">
        <v>452</v>
      </c>
      <c r="B482" s="203" t="s">
        <v>20550</v>
      </c>
      <c r="C482" s="203" t="s">
        <v>361</v>
      </c>
      <c r="D482" s="203" t="s">
        <v>369</v>
      </c>
      <c r="E482" s="208">
        <v>12</v>
      </c>
      <c r="F482" s="203" t="s">
        <v>20551</v>
      </c>
      <c r="G482" s="203" t="s">
        <v>19414</v>
      </c>
      <c r="H482" s="203" t="s">
        <v>20125</v>
      </c>
    </row>
    <row r="483" spans="1:8" ht="51">
      <c r="A483" s="203">
        <v>453</v>
      </c>
      <c r="B483" s="203" t="s">
        <v>20552</v>
      </c>
      <c r="C483" s="203" t="s">
        <v>361</v>
      </c>
      <c r="D483" s="203" t="s">
        <v>369</v>
      </c>
      <c r="E483" s="208">
        <v>57</v>
      </c>
      <c r="F483" s="203" t="s">
        <v>20553</v>
      </c>
      <c r="G483" s="203" t="s">
        <v>19414</v>
      </c>
      <c r="H483" s="203" t="s">
        <v>20125</v>
      </c>
    </row>
    <row r="484" spans="1:8" ht="51">
      <c r="A484" s="203">
        <v>454</v>
      </c>
      <c r="B484" s="203" t="s">
        <v>20554</v>
      </c>
      <c r="C484" s="203" t="s">
        <v>361</v>
      </c>
      <c r="D484" s="203" t="s">
        <v>369</v>
      </c>
      <c r="E484" s="208">
        <v>13</v>
      </c>
      <c r="F484" s="203" t="s">
        <v>20555</v>
      </c>
      <c r="G484" s="203" t="s">
        <v>19414</v>
      </c>
      <c r="H484" s="203" t="s">
        <v>20125</v>
      </c>
    </row>
    <row r="485" spans="1:8" ht="76.5">
      <c r="A485" s="203">
        <v>455</v>
      </c>
      <c r="B485" s="203" t="s">
        <v>20556</v>
      </c>
      <c r="C485" s="203" t="s">
        <v>361</v>
      </c>
      <c r="D485" s="203" t="s">
        <v>369</v>
      </c>
      <c r="E485" s="208">
        <v>128</v>
      </c>
      <c r="F485" s="203" t="s">
        <v>20557</v>
      </c>
      <c r="G485" s="203" t="s">
        <v>20558</v>
      </c>
      <c r="H485" s="203" t="s">
        <v>20419</v>
      </c>
    </row>
    <row r="486" spans="1:8">
      <c r="A486" s="530"/>
      <c r="B486" s="537" t="s">
        <v>370</v>
      </c>
      <c r="C486" s="538">
        <v>260</v>
      </c>
      <c r="D486" s="539"/>
      <c r="E486" s="528">
        <f>SUM(E226:E485)</f>
        <v>55936.200000000012</v>
      </c>
      <c r="F486" s="530"/>
      <c r="G486" s="530"/>
      <c r="H486" s="530"/>
    </row>
    <row r="487" spans="1:8" ht="25.5">
      <c r="A487" s="521"/>
      <c r="B487" s="531" t="s">
        <v>731</v>
      </c>
      <c r="C487" s="531">
        <f>C486+C225+C220+C217+C214+C117+C81</f>
        <v>431</v>
      </c>
      <c r="D487" s="531"/>
      <c r="E487" s="524">
        <f>E486+E225+E220+E217+E214+E117+E81</f>
        <v>104338.20000000001</v>
      </c>
      <c r="F487" s="521"/>
      <c r="G487" s="521"/>
      <c r="H487" s="521"/>
    </row>
    <row r="488" spans="1:8" ht="25.5">
      <c r="A488" s="203">
        <v>456</v>
      </c>
      <c r="B488" s="203" t="s">
        <v>20559</v>
      </c>
      <c r="C488" s="203" t="s">
        <v>373</v>
      </c>
      <c r="D488" s="203" t="s">
        <v>376</v>
      </c>
      <c r="E488" s="208">
        <v>0.01</v>
      </c>
      <c r="F488" s="203" t="s">
        <v>20560</v>
      </c>
      <c r="G488" s="203" t="s">
        <v>20561</v>
      </c>
      <c r="H488" s="203" t="s">
        <v>19467</v>
      </c>
    </row>
    <row r="489" spans="1:8" ht="25.5">
      <c r="A489" s="203">
        <v>457</v>
      </c>
      <c r="B489" s="203" t="s">
        <v>20562</v>
      </c>
      <c r="C489" s="203" t="s">
        <v>373</v>
      </c>
      <c r="D489" s="203" t="s">
        <v>376</v>
      </c>
      <c r="E489" s="208">
        <v>0.01</v>
      </c>
      <c r="F489" s="203" t="s">
        <v>20560</v>
      </c>
      <c r="G489" s="203" t="s">
        <v>20561</v>
      </c>
      <c r="H489" s="203" t="s">
        <v>19467</v>
      </c>
    </row>
    <row r="490" spans="1:8" ht="102">
      <c r="A490" s="203">
        <v>458</v>
      </c>
      <c r="B490" s="203" t="s">
        <v>20563</v>
      </c>
      <c r="C490" s="203" t="s">
        <v>373</v>
      </c>
      <c r="D490" s="203" t="s">
        <v>376</v>
      </c>
      <c r="E490" s="208">
        <v>0.01</v>
      </c>
      <c r="F490" s="203" t="s">
        <v>20564</v>
      </c>
      <c r="G490" s="203" t="s">
        <v>19411</v>
      </c>
      <c r="H490" s="203" t="s">
        <v>20565</v>
      </c>
    </row>
    <row r="491" spans="1:8" ht="38.25">
      <c r="A491" s="203">
        <v>459</v>
      </c>
      <c r="B491" s="203" t="s">
        <v>9052</v>
      </c>
      <c r="C491" s="203" t="s">
        <v>373</v>
      </c>
      <c r="D491" s="203" t="s">
        <v>376</v>
      </c>
      <c r="E491" s="208">
        <v>0.05</v>
      </c>
      <c r="F491" s="203" t="s">
        <v>20566</v>
      </c>
      <c r="G491" s="203" t="s">
        <v>20567</v>
      </c>
      <c r="H491" s="203" t="s">
        <v>19793</v>
      </c>
    </row>
    <row r="492" spans="1:8" ht="76.5">
      <c r="A492" s="203">
        <v>460</v>
      </c>
      <c r="B492" s="203" t="s">
        <v>6991</v>
      </c>
      <c r="C492" s="203" t="s">
        <v>373</v>
      </c>
      <c r="D492" s="203" t="s">
        <v>376</v>
      </c>
      <c r="E492" s="208">
        <v>3.9</v>
      </c>
      <c r="F492" s="203" t="s">
        <v>20568</v>
      </c>
      <c r="G492" s="203" t="s">
        <v>19490</v>
      </c>
      <c r="H492" s="203" t="s">
        <v>20569</v>
      </c>
    </row>
    <row r="493" spans="1:8" ht="76.5">
      <c r="A493" s="203">
        <v>461</v>
      </c>
      <c r="B493" s="203" t="s">
        <v>20570</v>
      </c>
      <c r="C493" s="203" t="s">
        <v>373</v>
      </c>
      <c r="D493" s="203" t="s">
        <v>376</v>
      </c>
      <c r="E493" s="208">
        <v>5</v>
      </c>
      <c r="F493" s="203" t="s">
        <v>20571</v>
      </c>
      <c r="G493" s="203" t="s">
        <v>19490</v>
      </c>
      <c r="H493" s="203" t="s">
        <v>20572</v>
      </c>
    </row>
    <row r="494" spans="1:8" ht="76.5">
      <c r="A494" s="203">
        <v>462</v>
      </c>
      <c r="B494" s="203" t="s">
        <v>20573</v>
      </c>
      <c r="C494" s="203" t="s">
        <v>373</v>
      </c>
      <c r="D494" s="203" t="s">
        <v>376</v>
      </c>
      <c r="E494" s="208">
        <v>1.5</v>
      </c>
      <c r="F494" s="203" t="s">
        <v>20574</v>
      </c>
      <c r="G494" s="203" t="s">
        <v>19490</v>
      </c>
      <c r="H494" s="203" t="s">
        <v>20569</v>
      </c>
    </row>
    <row r="495" spans="1:8" ht="102">
      <c r="A495" s="203">
        <v>463</v>
      </c>
      <c r="B495" s="203" t="s">
        <v>20575</v>
      </c>
      <c r="C495" s="203" t="s">
        <v>373</v>
      </c>
      <c r="D495" s="203" t="s">
        <v>376</v>
      </c>
      <c r="E495" s="208">
        <v>0.01</v>
      </c>
      <c r="F495" s="203" t="s">
        <v>20576</v>
      </c>
      <c r="G495" s="203" t="s">
        <v>19664</v>
      </c>
      <c r="H495" s="203" t="s">
        <v>20577</v>
      </c>
    </row>
    <row r="496" spans="1:8" ht="76.5">
      <c r="A496" s="203">
        <v>464</v>
      </c>
      <c r="B496" s="203" t="s">
        <v>20575</v>
      </c>
      <c r="C496" s="203" t="s">
        <v>373</v>
      </c>
      <c r="D496" s="203" t="s">
        <v>376</v>
      </c>
      <c r="E496" s="208">
        <v>0.01</v>
      </c>
      <c r="F496" s="203" t="s">
        <v>20578</v>
      </c>
      <c r="G496" s="203" t="s">
        <v>20579</v>
      </c>
      <c r="H496" s="203" t="s">
        <v>20580</v>
      </c>
    </row>
    <row r="497" spans="1:8" ht="76.5">
      <c r="A497" s="203">
        <v>465</v>
      </c>
      <c r="B497" s="203" t="s">
        <v>20581</v>
      </c>
      <c r="C497" s="203" t="s">
        <v>373</v>
      </c>
      <c r="D497" s="203" t="s">
        <v>376</v>
      </c>
      <c r="E497" s="208">
        <v>1</v>
      </c>
      <c r="F497" s="203" t="s">
        <v>20582</v>
      </c>
      <c r="G497" s="203" t="s">
        <v>20583</v>
      </c>
      <c r="H497" s="203" t="s">
        <v>20584</v>
      </c>
    </row>
    <row r="498" spans="1:8" ht="76.5">
      <c r="A498" s="203">
        <v>466</v>
      </c>
      <c r="B498" s="203" t="s">
        <v>20585</v>
      </c>
      <c r="C498" s="203" t="s">
        <v>373</v>
      </c>
      <c r="D498" s="203" t="s">
        <v>376</v>
      </c>
      <c r="E498" s="208">
        <v>0.02</v>
      </c>
      <c r="F498" s="203" t="s">
        <v>20586</v>
      </c>
      <c r="G498" s="203" t="s">
        <v>20579</v>
      </c>
      <c r="H498" s="203" t="s">
        <v>20580</v>
      </c>
    </row>
    <row r="499" spans="1:8" ht="102">
      <c r="A499" s="203">
        <v>467</v>
      </c>
      <c r="B499" s="203" t="s">
        <v>20587</v>
      </c>
      <c r="C499" s="203" t="s">
        <v>373</v>
      </c>
      <c r="D499" s="203" t="s">
        <v>376</v>
      </c>
      <c r="E499" s="208">
        <v>0.2</v>
      </c>
      <c r="F499" s="203" t="s">
        <v>20588</v>
      </c>
      <c r="G499" s="203" t="s">
        <v>20589</v>
      </c>
      <c r="H499" s="203" t="s">
        <v>20590</v>
      </c>
    </row>
    <row r="500" spans="1:8" ht="76.5">
      <c r="A500" s="203">
        <v>468</v>
      </c>
      <c r="B500" s="203" t="s">
        <v>20591</v>
      </c>
      <c r="C500" s="203" t="s">
        <v>373</v>
      </c>
      <c r="D500" s="203" t="s">
        <v>376</v>
      </c>
      <c r="E500" s="208">
        <v>0.01</v>
      </c>
      <c r="F500" s="203" t="s">
        <v>20592</v>
      </c>
      <c r="G500" s="203" t="s">
        <v>19477</v>
      </c>
      <c r="H500" s="203" t="s">
        <v>20593</v>
      </c>
    </row>
    <row r="501" spans="1:8" ht="102">
      <c r="A501" s="203">
        <v>469</v>
      </c>
      <c r="B501" s="203" t="s">
        <v>20594</v>
      </c>
      <c r="C501" s="203" t="s">
        <v>373</v>
      </c>
      <c r="D501" s="203" t="s">
        <v>376</v>
      </c>
      <c r="E501" s="208">
        <v>3.7</v>
      </c>
      <c r="F501" s="203" t="s">
        <v>20595</v>
      </c>
      <c r="G501" s="203" t="s">
        <v>20596</v>
      </c>
      <c r="H501" s="203" t="s">
        <v>20597</v>
      </c>
    </row>
    <row r="502" spans="1:8" ht="102">
      <c r="A502" s="203">
        <v>470</v>
      </c>
      <c r="B502" s="203" t="s">
        <v>20598</v>
      </c>
      <c r="C502" s="203" t="s">
        <v>373</v>
      </c>
      <c r="D502" s="203" t="s">
        <v>376</v>
      </c>
      <c r="E502" s="208">
        <v>0.01</v>
      </c>
      <c r="F502" s="203" t="s">
        <v>20599</v>
      </c>
      <c r="G502" s="203" t="s">
        <v>20600</v>
      </c>
      <c r="H502" s="203" t="s">
        <v>20601</v>
      </c>
    </row>
    <row r="503" spans="1:8" ht="102">
      <c r="A503" s="203">
        <v>471</v>
      </c>
      <c r="B503" s="203" t="s">
        <v>20598</v>
      </c>
      <c r="C503" s="203" t="s">
        <v>373</v>
      </c>
      <c r="D503" s="203" t="s">
        <v>376</v>
      </c>
      <c r="E503" s="208">
        <v>0.01</v>
      </c>
      <c r="F503" s="203" t="s">
        <v>20602</v>
      </c>
      <c r="G503" s="203" t="s">
        <v>20603</v>
      </c>
      <c r="H503" s="203" t="s">
        <v>20597</v>
      </c>
    </row>
    <row r="504" spans="1:8" ht="102">
      <c r="A504" s="203">
        <v>472</v>
      </c>
      <c r="B504" s="203" t="s">
        <v>20604</v>
      </c>
      <c r="C504" s="203" t="s">
        <v>373</v>
      </c>
      <c r="D504" s="203" t="s">
        <v>376</v>
      </c>
      <c r="E504" s="208">
        <v>0.01</v>
      </c>
      <c r="F504" s="203" t="s">
        <v>20605</v>
      </c>
      <c r="G504" s="203" t="s">
        <v>20081</v>
      </c>
      <c r="H504" s="203" t="s">
        <v>20597</v>
      </c>
    </row>
    <row r="505" spans="1:8" ht="25.5">
      <c r="A505" s="203">
        <v>473</v>
      </c>
      <c r="B505" s="203" t="s">
        <v>20606</v>
      </c>
      <c r="C505" s="203" t="s">
        <v>373</v>
      </c>
      <c r="D505" s="203" t="s">
        <v>376</v>
      </c>
      <c r="E505" s="208">
        <v>0.01</v>
      </c>
      <c r="F505" s="203" t="s">
        <v>20607</v>
      </c>
      <c r="G505" s="203" t="s">
        <v>20087</v>
      </c>
      <c r="H505" s="203" t="s">
        <v>20608</v>
      </c>
    </row>
    <row r="506" spans="1:8" ht="102">
      <c r="A506" s="203">
        <v>474</v>
      </c>
      <c r="B506" s="203" t="s">
        <v>20609</v>
      </c>
      <c r="C506" s="203" t="s">
        <v>373</v>
      </c>
      <c r="D506" s="203" t="s">
        <v>376</v>
      </c>
      <c r="E506" s="208">
        <v>5</v>
      </c>
      <c r="F506" s="203" t="s">
        <v>20610</v>
      </c>
      <c r="G506" s="203" t="s">
        <v>19428</v>
      </c>
      <c r="H506" s="203" t="s">
        <v>20611</v>
      </c>
    </row>
    <row r="507" spans="1:8" ht="102">
      <c r="A507" s="203">
        <v>475</v>
      </c>
      <c r="B507" s="203" t="s">
        <v>20612</v>
      </c>
      <c r="C507" s="203" t="s">
        <v>373</v>
      </c>
      <c r="D507" s="203" t="s">
        <v>376</v>
      </c>
      <c r="E507" s="208">
        <v>2.9</v>
      </c>
      <c r="F507" s="203" t="s">
        <v>20613</v>
      </c>
      <c r="G507" s="203" t="s">
        <v>20081</v>
      </c>
      <c r="H507" s="203" t="s">
        <v>20597</v>
      </c>
    </row>
    <row r="508" spans="1:8" ht="25.5">
      <c r="A508" s="203">
        <v>476</v>
      </c>
      <c r="B508" s="203" t="s">
        <v>20614</v>
      </c>
      <c r="C508" s="203" t="s">
        <v>373</v>
      </c>
      <c r="D508" s="203" t="s">
        <v>376</v>
      </c>
      <c r="E508" s="208">
        <v>0.01</v>
      </c>
      <c r="F508" s="203" t="s">
        <v>20615</v>
      </c>
      <c r="G508" s="203" t="s">
        <v>20616</v>
      </c>
      <c r="H508" s="203" t="s">
        <v>19467</v>
      </c>
    </row>
    <row r="509" spans="1:8" ht="76.5">
      <c r="A509" s="203">
        <v>477</v>
      </c>
      <c r="B509" s="203" t="s">
        <v>20591</v>
      </c>
      <c r="C509" s="203" t="s">
        <v>373</v>
      </c>
      <c r="D509" s="203" t="s">
        <v>376</v>
      </c>
      <c r="E509" s="208">
        <v>0.01</v>
      </c>
      <c r="F509" s="203" t="s">
        <v>20617</v>
      </c>
      <c r="G509" s="203" t="s">
        <v>19399</v>
      </c>
      <c r="H509" s="203" t="s">
        <v>20618</v>
      </c>
    </row>
    <row r="510" spans="1:8" ht="76.5">
      <c r="A510" s="203">
        <v>478</v>
      </c>
      <c r="B510" s="203" t="s">
        <v>20619</v>
      </c>
      <c r="C510" s="203" t="s">
        <v>373</v>
      </c>
      <c r="D510" s="203" t="s">
        <v>376</v>
      </c>
      <c r="E510" s="208">
        <v>0.01</v>
      </c>
      <c r="F510" s="203" t="s">
        <v>20620</v>
      </c>
      <c r="G510" s="203" t="s">
        <v>20621</v>
      </c>
      <c r="H510" s="203" t="s">
        <v>20569</v>
      </c>
    </row>
    <row r="511" spans="1:8" ht="76.5">
      <c r="A511" s="203">
        <v>479</v>
      </c>
      <c r="B511" s="203" t="s">
        <v>20622</v>
      </c>
      <c r="C511" s="203" t="s">
        <v>373</v>
      </c>
      <c r="D511" s="203" t="s">
        <v>376</v>
      </c>
      <c r="E511" s="208">
        <v>0.5</v>
      </c>
      <c r="F511" s="203" t="s">
        <v>20617</v>
      </c>
      <c r="G511" s="203" t="s">
        <v>19399</v>
      </c>
      <c r="H511" s="203" t="s">
        <v>20618</v>
      </c>
    </row>
    <row r="512" spans="1:8" ht="76.5">
      <c r="A512" s="203">
        <v>480</v>
      </c>
      <c r="B512" s="203" t="s">
        <v>20623</v>
      </c>
      <c r="C512" s="203" t="s">
        <v>373</v>
      </c>
      <c r="D512" s="203" t="s">
        <v>376</v>
      </c>
      <c r="E512" s="208">
        <v>5</v>
      </c>
      <c r="F512" s="203" t="s">
        <v>20624</v>
      </c>
      <c r="G512" s="203" t="s">
        <v>20625</v>
      </c>
      <c r="H512" s="203" t="s">
        <v>20569</v>
      </c>
    </row>
    <row r="513" spans="1:8" ht="102">
      <c r="A513" s="203">
        <v>481</v>
      </c>
      <c r="B513" s="203" t="s">
        <v>20626</v>
      </c>
      <c r="C513" s="203" t="s">
        <v>373</v>
      </c>
      <c r="D513" s="203" t="s">
        <v>376</v>
      </c>
      <c r="E513" s="208">
        <v>0.01</v>
      </c>
      <c r="F513" s="203" t="s">
        <v>20627</v>
      </c>
      <c r="G513" s="203" t="s">
        <v>19414</v>
      </c>
      <c r="H513" s="205" t="s">
        <v>20628</v>
      </c>
    </row>
    <row r="514" spans="1:8" ht="102">
      <c r="A514" s="203">
        <v>482</v>
      </c>
      <c r="B514" s="203" t="s">
        <v>20629</v>
      </c>
      <c r="C514" s="203" t="s">
        <v>373</v>
      </c>
      <c r="D514" s="203" t="s">
        <v>376</v>
      </c>
      <c r="E514" s="208">
        <v>0.01</v>
      </c>
      <c r="F514" s="203" t="s">
        <v>20630</v>
      </c>
      <c r="G514" s="203" t="s">
        <v>19414</v>
      </c>
      <c r="H514" s="203" t="s">
        <v>20628</v>
      </c>
    </row>
    <row r="515" spans="1:8" ht="76.5">
      <c r="A515" s="203">
        <v>483</v>
      </c>
      <c r="B515" s="203" t="s">
        <v>20631</v>
      </c>
      <c r="C515" s="203" t="s">
        <v>373</v>
      </c>
      <c r="D515" s="203" t="s">
        <v>376</v>
      </c>
      <c r="E515" s="208">
        <v>5</v>
      </c>
      <c r="F515" s="203" t="s">
        <v>20632</v>
      </c>
      <c r="G515" s="203" t="s">
        <v>19428</v>
      </c>
      <c r="H515" s="206" t="s">
        <v>20569</v>
      </c>
    </row>
    <row r="516" spans="1:8" ht="38.25">
      <c r="A516" s="203">
        <v>484</v>
      </c>
      <c r="B516" s="203" t="s">
        <v>20633</v>
      </c>
      <c r="C516" s="203" t="s">
        <v>373</v>
      </c>
      <c r="D516" s="203" t="s">
        <v>376</v>
      </c>
      <c r="E516" s="208">
        <v>3</v>
      </c>
      <c r="F516" s="203" t="s">
        <v>20634</v>
      </c>
      <c r="G516" s="203" t="s">
        <v>19428</v>
      </c>
      <c r="H516" s="206" t="s">
        <v>20635</v>
      </c>
    </row>
    <row r="517" spans="1:8" ht="25.5">
      <c r="A517" s="203">
        <v>485</v>
      </c>
      <c r="B517" s="203" t="s">
        <v>20636</v>
      </c>
      <c r="C517" s="203" t="s">
        <v>373</v>
      </c>
      <c r="D517" s="203" t="s">
        <v>376</v>
      </c>
      <c r="E517" s="208">
        <v>1.5</v>
      </c>
      <c r="F517" s="203" t="s">
        <v>20637</v>
      </c>
      <c r="G517" s="203" t="s">
        <v>19428</v>
      </c>
      <c r="H517" s="206" t="s">
        <v>19793</v>
      </c>
    </row>
    <row r="518" spans="1:8" ht="102">
      <c r="A518" s="203">
        <v>486</v>
      </c>
      <c r="B518" s="203" t="s">
        <v>20638</v>
      </c>
      <c r="C518" s="203" t="s">
        <v>373</v>
      </c>
      <c r="D518" s="203" t="s">
        <v>376</v>
      </c>
      <c r="E518" s="208">
        <v>6.2</v>
      </c>
      <c r="F518" s="203" t="s">
        <v>20639</v>
      </c>
      <c r="G518" s="203" t="s">
        <v>19428</v>
      </c>
      <c r="H518" s="206" t="s">
        <v>20640</v>
      </c>
    </row>
    <row r="519" spans="1:8" ht="25.5">
      <c r="A519" s="203">
        <v>487</v>
      </c>
      <c r="B519" s="203" t="s">
        <v>20591</v>
      </c>
      <c r="C519" s="203" t="s">
        <v>373</v>
      </c>
      <c r="D519" s="203" t="s">
        <v>376</v>
      </c>
      <c r="E519" s="208">
        <v>0.01</v>
      </c>
      <c r="F519" s="203" t="s">
        <v>20641</v>
      </c>
      <c r="G519" s="203" t="s">
        <v>20642</v>
      </c>
      <c r="H519" s="203" t="s">
        <v>19793</v>
      </c>
    </row>
    <row r="520" spans="1:8" ht="25.5">
      <c r="A520" s="203">
        <v>488</v>
      </c>
      <c r="B520" s="203" t="s">
        <v>740</v>
      </c>
      <c r="C520" s="203" t="s">
        <v>373</v>
      </c>
      <c r="D520" s="203" t="s">
        <v>376</v>
      </c>
      <c r="E520" s="208">
        <v>0.01</v>
      </c>
      <c r="F520" s="203" t="s">
        <v>20643</v>
      </c>
      <c r="G520" s="203" t="s">
        <v>20644</v>
      </c>
      <c r="H520" s="203" t="s">
        <v>19793</v>
      </c>
    </row>
    <row r="521" spans="1:8" ht="25.5">
      <c r="A521" s="203">
        <v>489</v>
      </c>
      <c r="B521" s="203" t="s">
        <v>740</v>
      </c>
      <c r="C521" s="203" t="s">
        <v>373</v>
      </c>
      <c r="D521" s="203" t="s">
        <v>376</v>
      </c>
      <c r="E521" s="208">
        <v>0.01</v>
      </c>
      <c r="F521" s="203" t="s">
        <v>20643</v>
      </c>
      <c r="G521" s="203" t="s">
        <v>20644</v>
      </c>
      <c r="H521" s="203" t="s">
        <v>19793</v>
      </c>
    </row>
    <row r="522" spans="1:8" ht="76.5">
      <c r="A522" s="203">
        <v>490</v>
      </c>
      <c r="B522" s="203" t="s">
        <v>20645</v>
      </c>
      <c r="C522" s="203" t="s">
        <v>373</v>
      </c>
      <c r="D522" s="203" t="s">
        <v>376</v>
      </c>
      <c r="E522" s="208">
        <v>0.01</v>
      </c>
      <c r="F522" s="203" t="s">
        <v>20646</v>
      </c>
      <c r="G522" s="203" t="s">
        <v>19428</v>
      </c>
      <c r="H522" s="206" t="s">
        <v>20647</v>
      </c>
    </row>
    <row r="523" spans="1:8" ht="76.5">
      <c r="A523" s="203">
        <v>491</v>
      </c>
      <c r="B523" s="203" t="s">
        <v>20648</v>
      </c>
      <c r="C523" s="203" t="s">
        <v>373</v>
      </c>
      <c r="D523" s="203" t="s">
        <v>376</v>
      </c>
      <c r="E523" s="208">
        <v>0.01</v>
      </c>
      <c r="F523" s="203" t="s">
        <v>20646</v>
      </c>
      <c r="G523" s="203" t="s">
        <v>19428</v>
      </c>
      <c r="H523" s="206" t="s">
        <v>20647</v>
      </c>
    </row>
    <row r="524" spans="1:8" ht="25.5">
      <c r="A524" s="203">
        <v>492</v>
      </c>
      <c r="B524" s="203" t="s">
        <v>20649</v>
      </c>
      <c r="C524" s="203" t="s">
        <v>373</v>
      </c>
      <c r="D524" s="203" t="s">
        <v>376</v>
      </c>
      <c r="E524" s="208">
        <v>0.01</v>
      </c>
      <c r="F524" s="203" t="s">
        <v>20643</v>
      </c>
      <c r="G524" s="203" t="s">
        <v>20644</v>
      </c>
      <c r="H524" s="203" t="s">
        <v>19793</v>
      </c>
    </row>
    <row r="525" spans="1:8" ht="76.5">
      <c r="A525" s="203">
        <v>493</v>
      </c>
      <c r="B525" s="203" t="s">
        <v>20650</v>
      </c>
      <c r="C525" s="203" t="s">
        <v>373</v>
      </c>
      <c r="D525" s="203" t="s">
        <v>376</v>
      </c>
      <c r="E525" s="208">
        <v>0.01</v>
      </c>
      <c r="F525" s="203" t="s">
        <v>20651</v>
      </c>
      <c r="G525" s="203" t="s">
        <v>19428</v>
      </c>
      <c r="H525" s="203" t="s">
        <v>20652</v>
      </c>
    </row>
    <row r="526" spans="1:8" ht="76.5">
      <c r="A526" s="203">
        <v>494</v>
      </c>
      <c r="B526" s="203" t="s">
        <v>20653</v>
      </c>
      <c r="C526" s="203" t="s">
        <v>373</v>
      </c>
      <c r="D526" s="203" t="s">
        <v>376</v>
      </c>
      <c r="E526" s="208">
        <v>0.05</v>
      </c>
      <c r="F526" s="203" t="s">
        <v>20654</v>
      </c>
      <c r="G526" s="203" t="s">
        <v>20655</v>
      </c>
      <c r="H526" s="203" t="s">
        <v>20656</v>
      </c>
    </row>
    <row r="527" spans="1:8" ht="76.5">
      <c r="A527" s="203">
        <v>495</v>
      </c>
      <c r="B527" s="203" t="s">
        <v>20657</v>
      </c>
      <c r="C527" s="203" t="s">
        <v>373</v>
      </c>
      <c r="D527" s="203" t="s">
        <v>376</v>
      </c>
      <c r="E527" s="208">
        <v>0.03</v>
      </c>
      <c r="F527" s="203" t="s">
        <v>20654</v>
      </c>
      <c r="G527" s="203" t="s">
        <v>20655</v>
      </c>
      <c r="H527" s="203" t="s">
        <v>20658</v>
      </c>
    </row>
    <row r="528" spans="1:8" ht="127.5">
      <c r="A528" s="203">
        <v>496</v>
      </c>
      <c r="B528" s="203" t="s">
        <v>20659</v>
      </c>
      <c r="C528" s="203" t="s">
        <v>373</v>
      </c>
      <c r="D528" s="203" t="s">
        <v>376</v>
      </c>
      <c r="E528" s="208">
        <v>5</v>
      </c>
      <c r="F528" s="203" t="s">
        <v>20660</v>
      </c>
      <c r="G528" s="203" t="s">
        <v>20661</v>
      </c>
      <c r="H528" s="203" t="s">
        <v>20662</v>
      </c>
    </row>
    <row r="529" spans="1:8" ht="102">
      <c r="A529" s="203">
        <v>497</v>
      </c>
      <c r="B529" s="203" t="s">
        <v>20663</v>
      </c>
      <c r="C529" s="203" t="s">
        <v>373</v>
      </c>
      <c r="D529" s="203" t="s">
        <v>376</v>
      </c>
      <c r="E529" s="208">
        <v>5</v>
      </c>
      <c r="F529" s="203" t="s">
        <v>20664</v>
      </c>
      <c r="G529" s="203" t="s">
        <v>20665</v>
      </c>
      <c r="H529" s="203" t="s">
        <v>20666</v>
      </c>
    </row>
    <row r="530" spans="1:8" ht="102">
      <c r="A530" s="203">
        <v>498</v>
      </c>
      <c r="B530" s="203" t="s">
        <v>20667</v>
      </c>
      <c r="C530" s="203" t="s">
        <v>373</v>
      </c>
      <c r="D530" s="203" t="s">
        <v>376</v>
      </c>
      <c r="E530" s="208">
        <v>0.01</v>
      </c>
      <c r="F530" s="203" t="s">
        <v>20668</v>
      </c>
      <c r="G530" s="203" t="s">
        <v>20669</v>
      </c>
      <c r="H530" s="203" t="s">
        <v>20670</v>
      </c>
    </row>
    <row r="531" spans="1:8" ht="76.5">
      <c r="A531" s="203">
        <v>499</v>
      </c>
      <c r="B531" s="203" t="s">
        <v>20671</v>
      </c>
      <c r="C531" s="203" t="s">
        <v>373</v>
      </c>
      <c r="D531" s="203" t="s">
        <v>376</v>
      </c>
      <c r="E531" s="208">
        <v>14</v>
      </c>
      <c r="F531" s="203" t="s">
        <v>20672</v>
      </c>
      <c r="G531" s="203" t="s">
        <v>19587</v>
      </c>
      <c r="H531" s="203" t="s">
        <v>20673</v>
      </c>
    </row>
    <row r="532" spans="1:8" ht="25.5">
      <c r="A532" s="203">
        <v>500</v>
      </c>
      <c r="B532" s="203" t="s">
        <v>20674</v>
      </c>
      <c r="C532" s="203" t="s">
        <v>373</v>
      </c>
      <c r="D532" s="203" t="s">
        <v>376</v>
      </c>
      <c r="E532" s="208">
        <v>2</v>
      </c>
      <c r="F532" s="203" t="s">
        <v>20675</v>
      </c>
      <c r="G532" s="203" t="s">
        <v>20676</v>
      </c>
      <c r="H532" s="203" t="s">
        <v>20677</v>
      </c>
    </row>
    <row r="533" spans="1:8" ht="76.5">
      <c r="A533" s="203">
        <v>501</v>
      </c>
      <c r="B533" s="203" t="s">
        <v>20591</v>
      </c>
      <c r="C533" s="203" t="s">
        <v>373</v>
      </c>
      <c r="D533" s="203" t="s">
        <v>376</v>
      </c>
      <c r="E533" s="208">
        <v>0.01</v>
      </c>
      <c r="F533" s="203" t="s">
        <v>20678</v>
      </c>
      <c r="G533" s="203" t="s">
        <v>20679</v>
      </c>
      <c r="H533" s="203" t="s">
        <v>20673</v>
      </c>
    </row>
    <row r="534" spans="1:8" ht="76.5">
      <c r="A534" s="203">
        <v>502</v>
      </c>
      <c r="B534" s="203" t="s">
        <v>19756</v>
      </c>
      <c r="C534" s="203" t="s">
        <v>373</v>
      </c>
      <c r="D534" s="203" t="s">
        <v>376</v>
      </c>
      <c r="E534" s="208">
        <v>3</v>
      </c>
      <c r="F534" s="203" t="s">
        <v>20680</v>
      </c>
      <c r="G534" s="203" t="s">
        <v>19411</v>
      </c>
      <c r="H534" s="203" t="s">
        <v>20673</v>
      </c>
    </row>
    <row r="535" spans="1:8" ht="25.5">
      <c r="A535" s="203">
        <v>503</v>
      </c>
      <c r="B535" s="203" t="s">
        <v>20681</v>
      </c>
      <c r="C535" s="203" t="s">
        <v>373</v>
      </c>
      <c r="D535" s="203" t="s">
        <v>376</v>
      </c>
      <c r="E535" s="208">
        <v>0.01</v>
      </c>
      <c r="F535" s="203" t="s">
        <v>20682</v>
      </c>
      <c r="G535" s="203" t="s">
        <v>20683</v>
      </c>
      <c r="H535" s="203" t="s">
        <v>19494</v>
      </c>
    </row>
    <row r="536" spans="1:8" ht="25.5">
      <c r="A536" s="203">
        <v>504</v>
      </c>
      <c r="B536" s="203" t="s">
        <v>20684</v>
      </c>
      <c r="C536" s="203" t="s">
        <v>373</v>
      </c>
      <c r="D536" s="203" t="s">
        <v>376</v>
      </c>
      <c r="E536" s="208">
        <v>0.01</v>
      </c>
      <c r="F536" s="203" t="s">
        <v>20682</v>
      </c>
      <c r="G536" s="203" t="s">
        <v>20683</v>
      </c>
      <c r="H536" s="203" t="s">
        <v>19494</v>
      </c>
    </row>
    <row r="537" spans="1:8" ht="102">
      <c r="A537" s="203">
        <v>505</v>
      </c>
      <c r="B537" s="203" t="s">
        <v>20685</v>
      </c>
      <c r="C537" s="203" t="s">
        <v>373</v>
      </c>
      <c r="D537" s="203" t="s">
        <v>376</v>
      </c>
      <c r="E537" s="208">
        <v>19.3</v>
      </c>
      <c r="F537" s="203" t="s">
        <v>20686</v>
      </c>
      <c r="G537" s="203" t="s">
        <v>20687</v>
      </c>
      <c r="H537" s="203" t="s">
        <v>20688</v>
      </c>
    </row>
    <row r="538" spans="1:8" ht="51">
      <c r="A538" s="203">
        <v>506</v>
      </c>
      <c r="B538" s="203" t="s">
        <v>20689</v>
      </c>
      <c r="C538" s="203" t="s">
        <v>373</v>
      </c>
      <c r="D538" s="203" t="s">
        <v>376</v>
      </c>
      <c r="E538" s="208">
        <v>2.5</v>
      </c>
      <c r="F538" s="203" t="s">
        <v>20686</v>
      </c>
      <c r="G538" s="203" t="s">
        <v>20690</v>
      </c>
      <c r="H538" s="203" t="s">
        <v>20691</v>
      </c>
    </row>
    <row r="539" spans="1:8" ht="102">
      <c r="A539" s="203">
        <v>507</v>
      </c>
      <c r="B539" s="203" t="s">
        <v>20692</v>
      </c>
      <c r="C539" s="203" t="s">
        <v>373</v>
      </c>
      <c r="D539" s="203" t="s">
        <v>376</v>
      </c>
      <c r="E539" s="208">
        <v>16.600000000000001</v>
      </c>
      <c r="F539" s="203" t="s">
        <v>20686</v>
      </c>
      <c r="G539" s="203" t="s">
        <v>20687</v>
      </c>
      <c r="H539" s="203" t="s">
        <v>20693</v>
      </c>
    </row>
    <row r="540" spans="1:8" ht="76.5">
      <c r="A540" s="203">
        <v>508</v>
      </c>
      <c r="B540" s="203" t="s">
        <v>20694</v>
      </c>
      <c r="C540" s="203" t="s">
        <v>373</v>
      </c>
      <c r="D540" s="203" t="s">
        <v>376</v>
      </c>
      <c r="E540" s="208">
        <v>0.01</v>
      </c>
      <c r="F540" s="203" t="s">
        <v>20695</v>
      </c>
      <c r="G540" s="203" t="s">
        <v>20687</v>
      </c>
      <c r="H540" s="203" t="s">
        <v>20696</v>
      </c>
    </row>
    <row r="541" spans="1:8" ht="51">
      <c r="A541" s="203">
        <v>509</v>
      </c>
      <c r="B541" s="203" t="s">
        <v>20697</v>
      </c>
      <c r="C541" s="203" t="s">
        <v>373</v>
      </c>
      <c r="D541" s="203" t="s">
        <v>376</v>
      </c>
      <c r="E541" s="208">
        <v>0.01</v>
      </c>
      <c r="F541" s="203" t="s">
        <v>20695</v>
      </c>
      <c r="G541" s="203" t="s">
        <v>20687</v>
      </c>
      <c r="H541" s="203" t="s">
        <v>20698</v>
      </c>
    </row>
    <row r="542" spans="1:8" ht="76.5">
      <c r="A542" s="203">
        <v>510</v>
      </c>
      <c r="B542" s="203" t="s">
        <v>20699</v>
      </c>
      <c r="C542" s="203" t="s">
        <v>373</v>
      </c>
      <c r="D542" s="203" t="s">
        <v>376</v>
      </c>
      <c r="E542" s="208">
        <v>0.01</v>
      </c>
      <c r="F542" s="203" t="s">
        <v>20700</v>
      </c>
      <c r="G542" s="203" t="s">
        <v>20701</v>
      </c>
      <c r="H542" s="203" t="s">
        <v>20696</v>
      </c>
    </row>
    <row r="543" spans="1:8" ht="76.5">
      <c r="A543" s="203">
        <v>511</v>
      </c>
      <c r="B543" s="203" t="s">
        <v>20702</v>
      </c>
      <c r="C543" s="203" t="s">
        <v>373</v>
      </c>
      <c r="D543" s="203" t="s">
        <v>376</v>
      </c>
      <c r="E543" s="208">
        <v>0.08</v>
      </c>
      <c r="F543" s="203" t="s">
        <v>20703</v>
      </c>
      <c r="G543" s="203" t="s">
        <v>20704</v>
      </c>
      <c r="H543" s="203" t="s">
        <v>20572</v>
      </c>
    </row>
    <row r="544" spans="1:8" ht="102">
      <c r="A544" s="203">
        <v>512</v>
      </c>
      <c r="B544" s="203" t="s">
        <v>20705</v>
      </c>
      <c r="C544" s="203" t="s">
        <v>373</v>
      </c>
      <c r="D544" s="203" t="s">
        <v>376</v>
      </c>
      <c r="E544" s="208">
        <v>0.01</v>
      </c>
      <c r="F544" s="203" t="s">
        <v>20706</v>
      </c>
      <c r="G544" s="203" t="s">
        <v>20707</v>
      </c>
      <c r="H544" s="203" t="s">
        <v>20708</v>
      </c>
    </row>
    <row r="545" spans="1:8" ht="76.5">
      <c r="A545" s="203">
        <v>513</v>
      </c>
      <c r="B545" s="203" t="s">
        <v>20709</v>
      </c>
      <c r="C545" s="203" t="s">
        <v>373</v>
      </c>
      <c r="D545" s="203" t="s">
        <v>376</v>
      </c>
      <c r="E545" s="208">
        <v>0.02</v>
      </c>
      <c r="F545" s="203" t="s">
        <v>20710</v>
      </c>
      <c r="G545" s="203" t="s">
        <v>19603</v>
      </c>
      <c r="H545" s="203" t="s">
        <v>20572</v>
      </c>
    </row>
    <row r="546" spans="1:8" ht="51">
      <c r="A546" s="203">
        <v>514</v>
      </c>
      <c r="B546" s="203" t="s">
        <v>20711</v>
      </c>
      <c r="C546" s="203" t="s">
        <v>373</v>
      </c>
      <c r="D546" s="203" t="s">
        <v>376</v>
      </c>
      <c r="E546" s="208">
        <v>0.01</v>
      </c>
      <c r="F546" s="203" t="s">
        <v>20712</v>
      </c>
      <c r="G546" s="203" t="s">
        <v>19603</v>
      </c>
      <c r="H546" s="203" t="s">
        <v>20713</v>
      </c>
    </row>
    <row r="547" spans="1:8" ht="102">
      <c r="A547" s="203">
        <v>515</v>
      </c>
      <c r="B547" s="203" t="s">
        <v>20714</v>
      </c>
      <c r="C547" s="203" t="s">
        <v>373</v>
      </c>
      <c r="D547" s="203" t="s">
        <v>376</v>
      </c>
      <c r="E547" s="208">
        <v>2.6</v>
      </c>
      <c r="F547" s="203" t="s">
        <v>20715</v>
      </c>
      <c r="G547" s="203" t="s">
        <v>19428</v>
      </c>
      <c r="H547" s="203" t="s">
        <v>20716</v>
      </c>
    </row>
    <row r="548" spans="1:8" ht="76.5">
      <c r="A548" s="203">
        <v>516</v>
      </c>
      <c r="B548" s="203" t="s">
        <v>20717</v>
      </c>
      <c r="C548" s="203" t="s">
        <v>373</v>
      </c>
      <c r="D548" s="203" t="s">
        <v>376</v>
      </c>
      <c r="E548" s="208">
        <v>3.2</v>
      </c>
      <c r="F548" s="203" t="s">
        <v>20718</v>
      </c>
      <c r="G548" s="203" t="s">
        <v>19603</v>
      </c>
      <c r="H548" s="203" t="s">
        <v>20572</v>
      </c>
    </row>
    <row r="549" spans="1:8" ht="76.5">
      <c r="A549" s="203">
        <v>517</v>
      </c>
      <c r="B549" s="203" t="s">
        <v>20719</v>
      </c>
      <c r="C549" s="203" t="s">
        <v>373</v>
      </c>
      <c r="D549" s="203" t="s">
        <v>376</v>
      </c>
      <c r="E549" s="208">
        <v>0.04</v>
      </c>
      <c r="F549" s="203" t="s">
        <v>20720</v>
      </c>
      <c r="G549" s="203" t="s">
        <v>20721</v>
      </c>
      <c r="H549" s="203" t="s">
        <v>20572</v>
      </c>
    </row>
    <row r="550" spans="1:8" ht="102">
      <c r="A550" s="203">
        <v>518</v>
      </c>
      <c r="B550" s="203" t="s">
        <v>20722</v>
      </c>
      <c r="C550" s="203" t="s">
        <v>373</v>
      </c>
      <c r="D550" s="203" t="s">
        <v>376</v>
      </c>
      <c r="E550" s="208">
        <v>3.2</v>
      </c>
      <c r="F550" s="203" t="s">
        <v>20723</v>
      </c>
      <c r="G550" s="203" t="s">
        <v>19537</v>
      </c>
      <c r="H550" s="203" t="s">
        <v>20724</v>
      </c>
    </row>
    <row r="551" spans="1:8" ht="102">
      <c r="A551" s="203">
        <v>519</v>
      </c>
      <c r="B551" s="203" t="s">
        <v>20722</v>
      </c>
      <c r="C551" s="203" t="s">
        <v>373</v>
      </c>
      <c r="D551" s="203" t="s">
        <v>376</v>
      </c>
      <c r="E551" s="208">
        <v>1</v>
      </c>
      <c r="F551" s="203" t="s">
        <v>20725</v>
      </c>
      <c r="G551" s="203" t="s">
        <v>19537</v>
      </c>
      <c r="H551" s="203" t="s">
        <v>20724</v>
      </c>
    </row>
    <row r="552" spans="1:8" ht="25.5">
      <c r="A552" s="203">
        <v>520</v>
      </c>
      <c r="B552" s="203" t="s">
        <v>20726</v>
      </c>
      <c r="C552" s="203" t="s">
        <v>373</v>
      </c>
      <c r="D552" s="203" t="s">
        <v>376</v>
      </c>
      <c r="E552" s="208">
        <v>0.01</v>
      </c>
      <c r="F552" s="203" t="s">
        <v>20727</v>
      </c>
      <c r="G552" s="203" t="s">
        <v>20728</v>
      </c>
      <c r="H552" s="203" t="s">
        <v>20729</v>
      </c>
    </row>
    <row r="553" spans="1:8" ht="127.5">
      <c r="A553" s="203">
        <v>521</v>
      </c>
      <c r="B553" s="203" t="s">
        <v>20434</v>
      </c>
      <c r="C553" s="203" t="s">
        <v>373</v>
      </c>
      <c r="D553" s="203" t="s">
        <v>376</v>
      </c>
      <c r="E553" s="208">
        <v>4.5</v>
      </c>
      <c r="F553" s="203" t="s">
        <v>20730</v>
      </c>
      <c r="G553" s="203" t="s">
        <v>20731</v>
      </c>
      <c r="H553" s="205" t="s">
        <v>20732</v>
      </c>
    </row>
    <row r="554" spans="1:8" ht="76.5">
      <c r="A554" s="203">
        <v>522</v>
      </c>
      <c r="B554" s="203" t="s">
        <v>20733</v>
      </c>
      <c r="C554" s="203" t="s">
        <v>373</v>
      </c>
      <c r="D554" s="203" t="s">
        <v>376</v>
      </c>
      <c r="E554" s="208">
        <v>0.01</v>
      </c>
      <c r="F554" s="203" t="s">
        <v>20734</v>
      </c>
      <c r="G554" s="203" t="s">
        <v>19459</v>
      </c>
      <c r="H554" s="205" t="s">
        <v>20735</v>
      </c>
    </row>
    <row r="555" spans="1:8" ht="76.5">
      <c r="A555" s="203">
        <v>523</v>
      </c>
      <c r="B555" s="203" t="s">
        <v>20736</v>
      </c>
      <c r="C555" s="203" t="s">
        <v>373</v>
      </c>
      <c r="D555" s="203" t="s">
        <v>376</v>
      </c>
      <c r="E555" s="208">
        <v>0.01</v>
      </c>
      <c r="F555" s="203" t="s">
        <v>20737</v>
      </c>
      <c r="G555" s="203" t="s">
        <v>20738</v>
      </c>
      <c r="H555" s="205" t="s">
        <v>20739</v>
      </c>
    </row>
    <row r="556" spans="1:8" ht="127.5">
      <c r="A556" s="203">
        <v>524</v>
      </c>
      <c r="B556" s="203" t="s">
        <v>3544</v>
      </c>
      <c r="C556" s="203" t="s">
        <v>373</v>
      </c>
      <c r="D556" s="203" t="s">
        <v>376</v>
      </c>
      <c r="E556" s="208">
        <v>0.01</v>
      </c>
      <c r="F556" s="203" t="s">
        <v>20740</v>
      </c>
      <c r="G556" s="203" t="s">
        <v>20741</v>
      </c>
      <c r="H556" s="205" t="s">
        <v>20742</v>
      </c>
    </row>
    <row r="557" spans="1:8" ht="102">
      <c r="A557" s="203">
        <v>525</v>
      </c>
      <c r="B557" s="203" t="s">
        <v>20743</v>
      </c>
      <c r="C557" s="203" t="s">
        <v>373</v>
      </c>
      <c r="D557" s="203" t="s">
        <v>376</v>
      </c>
      <c r="E557" s="208">
        <v>0.01</v>
      </c>
      <c r="F557" s="203" t="s">
        <v>20744</v>
      </c>
      <c r="G557" s="203" t="s">
        <v>20745</v>
      </c>
      <c r="H557" s="205" t="s">
        <v>20746</v>
      </c>
    </row>
    <row r="558" spans="1:8" ht="102">
      <c r="A558" s="203">
        <v>526</v>
      </c>
      <c r="B558" s="203" t="s">
        <v>20747</v>
      </c>
      <c r="C558" s="203" t="s">
        <v>373</v>
      </c>
      <c r="D558" s="203" t="s">
        <v>376</v>
      </c>
      <c r="E558" s="208">
        <v>2</v>
      </c>
      <c r="F558" s="203" t="s">
        <v>20748</v>
      </c>
      <c r="G558" s="203" t="s">
        <v>19428</v>
      </c>
      <c r="H558" s="205" t="s">
        <v>20749</v>
      </c>
    </row>
    <row r="559" spans="1:8" ht="102">
      <c r="A559" s="203">
        <v>527</v>
      </c>
      <c r="B559" s="203" t="s">
        <v>20750</v>
      </c>
      <c r="C559" s="203" t="s">
        <v>373</v>
      </c>
      <c r="D559" s="203" t="s">
        <v>376</v>
      </c>
      <c r="E559" s="208">
        <v>1.2</v>
      </c>
      <c r="F559" s="203" t="s">
        <v>20751</v>
      </c>
      <c r="G559" s="203" t="s">
        <v>19428</v>
      </c>
      <c r="H559" s="205" t="s">
        <v>20752</v>
      </c>
    </row>
    <row r="560" spans="1:8" ht="102">
      <c r="A560" s="203">
        <v>528</v>
      </c>
      <c r="B560" s="203" t="s">
        <v>20753</v>
      </c>
      <c r="C560" s="203" t="s">
        <v>373</v>
      </c>
      <c r="D560" s="203" t="s">
        <v>376</v>
      </c>
      <c r="E560" s="208">
        <v>0.01</v>
      </c>
      <c r="F560" s="203" t="s">
        <v>20754</v>
      </c>
      <c r="G560" s="203" t="s">
        <v>19428</v>
      </c>
      <c r="H560" s="205" t="s">
        <v>20746</v>
      </c>
    </row>
    <row r="561" spans="1:8" ht="76.5">
      <c r="A561" s="203">
        <v>529</v>
      </c>
      <c r="B561" s="203" t="s">
        <v>20755</v>
      </c>
      <c r="C561" s="203" t="s">
        <v>373</v>
      </c>
      <c r="D561" s="203" t="s">
        <v>376</v>
      </c>
      <c r="E561" s="208">
        <v>1.2</v>
      </c>
      <c r="F561" s="203" t="s">
        <v>20756</v>
      </c>
      <c r="G561" s="203" t="s">
        <v>19414</v>
      </c>
      <c r="H561" s="203" t="s">
        <v>20757</v>
      </c>
    </row>
    <row r="562" spans="1:8" ht="25.5">
      <c r="A562" s="203">
        <v>530</v>
      </c>
      <c r="B562" s="203" t="s">
        <v>20758</v>
      </c>
      <c r="C562" s="203" t="s">
        <v>373</v>
      </c>
      <c r="D562" s="203" t="s">
        <v>376</v>
      </c>
      <c r="E562" s="208">
        <v>7.2</v>
      </c>
      <c r="F562" s="203" t="s">
        <v>20759</v>
      </c>
      <c r="G562" s="203" t="s">
        <v>20760</v>
      </c>
      <c r="H562" s="203" t="s">
        <v>19793</v>
      </c>
    </row>
    <row r="563" spans="1:8" ht="102">
      <c r="A563" s="203">
        <v>531</v>
      </c>
      <c r="B563" s="203" t="s">
        <v>20591</v>
      </c>
      <c r="C563" s="203" t="s">
        <v>373</v>
      </c>
      <c r="D563" s="203" t="s">
        <v>376</v>
      </c>
      <c r="E563" s="208">
        <v>0.01</v>
      </c>
      <c r="F563" s="203" t="s">
        <v>20761</v>
      </c>
      <c r="G563" s="203" t="s">
        <v>19628</v>
      </c>
      <c r="H563" s="203" t="s">
        <v>20762</v>
      </c>
    </row>
    <row r="564" spans="1:8" ht="38.25">
      <c r="A564" s="203">
        <v>532</v>
      </c>
      <c r="B564" s="203" t="s">
        <v>20591</v>
      </c>
      <c r="C564" s="203" t="s">
        <v>373</v>
      </c>
      <c r="D564" s="203" t="s">
        <v>376</v>
      </c>
      <c r="E564" s="208">
        <v>0.01</v>
      </c>
      <c r="F564" s="203" t="s">
        <v>20763</v>
      </c>
      <c r="G564" s="203" t="s">
        <v>19628</v>
      </c>
      <c r="H564" s="203" t="s">
        <v>19793</v>
      </c>
    </row>
    <row r="565" spans="1:8" ht="25.5">
      <c r="A565" s="203">
        <v>533</v>
      </c>
      <c r="B565" s="203" t="s">
        <v>20591</v>
      </c>
      <c r="C565" s="203" t="s">
        <v>373</v>
      </c>
      <c r="D565" s="203" t="s">
        <v>376</v>
      </c>
      <c r="E565" s="208">
        <v>0.01</v>
      </c>
      <c r="F565" s="203" t="s">
        <v>20764</v>
      </c>
      <c r="G565" s="203" t="s">
        <v>19628</v>
      </c>
      <c r="H565" s="203" t="s">
        <v>20765</v>
      </c>
    </row>
    <row r="566" spans="1:8" ht="102">
      <c r="A566" s="203">
        <v>534</v>
      </c>
      <c r="B566" s="203" t="s">
        <v>20591</v>
      </c>
      <c r="C566" s="203" t="s">
        <v>373</v>
      </c>
      <c r="D566" s="203" t="s">
        <v>376</v>
      </c>
      <c r="E566" s="208">
        <v>0.01</v>
      </c>
      <c r="F566" s="203" t="s">
        <v>20766</v>
      </c>
      <c r="G566" s="203" t="s">
        <v>19628</v>
      </c>
      <c r="H566" s="205" t="s">
        <v>20752</v>
      </c>
    </row>
    <row r="567" spans="1:8" ht="102">
      <c r="A567" s="203">
        <v>535</v>
      </c>
      <c r="B567" s="203" t="s">
        <v>20767</v>
      </c>
      <c r="C567" s="203" t="s">
        <v>373</v>
      </c>
      <c r="D567" s="203" t="s">
        <v>376</v>
      </c>
      <c r="E567" s="208">
        <v>0.02</v>
      </c>
      <c r="F567" s="203" t="s">
        <v>20766</v>
      </c>
      <c r="G567" s="203" t="s">
        <v>19628</v>
      </c>
      <c r="H567" s="203" t="s">
        <v>20768</v>
      </c>
    </row>
    <row r="568" spans="1:8" ht="25.5">
      <c r="A568" s="203">
        <v>536</v>
      </c>
      <c r="B568" s="203" t="s">
        <v>20767</v>
      </c>
      <c r="C568" s="203" t="s">
        <v>373</v>
      </c>
      <c r="D568" s="203" t="s">
        <v>376</v>
      </c>
      <c r="E568" s="208">
        <v>0.02</v>
      </c>
      <c r="F568" s="203" t="s">
        <v>20769</v>
      </c>
      <c r="G568" s="203" t="s">
        <v>19628</v>
      </c>
      <c r="H568" s="205" t="s">
        <v>19793</v>
      </c>
    </row>
    <row r="569" spans="1:8" ht="76.5">
      <c r="A569" s="203">
        <v>537</v>
      </c>
      <c r="B569" s="203" t="s">
        <v>740</v>
      </c>
      <c r="C569" s="203" t="s">
        <v>373</v>
      </c>
      <c r="D569" s="203" t="s">
        <v>376</v>
      </c>
      <c r="E569" s="208">
        <v>0.01</v>
      </c>
      <c r="F569" s="203" t="s">
        <v>20770</v>
      </c>
      <c r="G569" s="203" t="s">
        <v>20771</v>
      </c>
      <c r="H569" s="205" t="s">
        <v>20772</v>
      </c>
    </row>
    <row r="570" spans="1:8" ht="76.5">
      <c r="A570" s="203">
        <v>538</v>
      </c>
      <c r="B570" s="203" t="s">
        <v>740</v>
      </c>
      <c r="C570" s="203" t="s">
        <v>373</v>
      </c>
      <c r="D570" s="203" t="s">
        <v>376</v>
      </c>
      <c r="E570" s="208">
        <v>0.01</v>
      </c>
      <c r="F570" s="203" t="s">
        <v>20773</v>
      </c>
      <c r="G570" s="203" t="s">
        <v>19628</v>
      </c>
      <c r="H570" s="203" t="s">
        <v>20774</v>
      </c>
    </row>
    <row r="571" spans="1:8" ht="25.5">
      <c r="A571" s="203">
        <v>539</v>
      </c>
      <c r="B571" s="203" t="s">
        <v>740</v>
      </c>
      <c r="C571" s="203" t="s">
        <v>373</v>
      </c>
      <c r="D571" s="203" t="s">
        <v>376</v>
      </c>
      <c r="E571" s="208">
        <v>0.01</v>
      </c>
      <c r="F571" s="203" t="s">
        <v>20775</v>
      </c>
      <c r="G571" s="203" t="s">
        <v>19628</v>
      </c>
      <c r="H571" s="205" t="s">
        <v>19793</v>
      </c>
    </row>
    <row r="572" spans="1:8" ht="102">
      <c r="A572" s="203">
        <v>540</v>
      </c>
      <c r="B572" s="203" t="s">
        <v>20776</v>
      </c>
      <c r="C572" s="203" t="s">
        <v>373</v>
      </c>
      <c r="D572" s="203" t="s">
        <v>376</v>
      </c>
      <c r="E572" s="208">
        <v>7.0000000000000007E-2</v>
      </c>
      <c r="F572" s="203" t="s">
        <v>20777</v>
      </c>
      <c r="G572" s="203" t="s">
        <v>20778</v>
      </c>
      <c r="H572" s="205" t="s">
        <v>20779</v>
      </c>
    </row>
    <row r="573" spans="1:8" ht="102">
      <c r="A573" s="203">
        <v>541</v>
      </c>
      <c r="B573" s="203" t="s">
        <v>20776</v>
      </c>
      <c r="C573" s="203" t="s">
        <v>373</v>
      </c>
      <c r="D573" s="203" t="s">
        <v>376</v>
      </c>
      <c r="E573" s="208">
        <v>0.05</v>
      </c>
      <c r="F573" s="203" t="s">
        <v>20780</v>
      </c>
      <c r="G573" s="203" t="s">
        <v>20781</v>
      </c>
      <c r="H573" s="205" t="s">
        <v>20782</v>
      </c>
    </row>
    <row r="574" spans="1:8" ht="127.5">
      <c r="A574" s="203">
        <v>542</v>
      </c>
      <c r="B574" s="203" t="s">
        <v>20776</v>
      </c>
      <c r="C574" s="203" t="s">
        <v>373</v>
      </c>
      <c r="D574" s="203" t="s">
        <v>376</v>
      </c>
      <c r="E574" s="208">
        <v>0.03</v>
      </c>
      <c r="F574" s="203" t="s">
        <v>20783</v>
      </c>
      <c r="G574" s="203" t="s">
        <v>20784</v>
      </c>
      <c r="H574" s="205" t="s">
        <v>20785</v>
      </c>
    </row>
    <row r="575" spans="1:8" ht="127.5">
      <c r="A575" s="203">
        <v>543</v>
      </c>
      <c r="B575" s="203" t="s">
        <v>20776</v>
      </c>
      <c r="C575" s="203" t="s">
        <v>373</v>
      </c>
      <c r="D575" s="203" t="s">
        <v>376</v>
      </c>
      <c r="E575" s="208">
        <v>0.5</v>
      </c>
      <c r="F575" s="203" t="s">
        <v>20786</v>
      </c>
      <c r="G575" s="203" t="s">
        <v>19628</v>
      </c>
      <c r="H575" s="205" t="s">
        <v>20787</v>
      </c>
    </row>
    <row r="576" spans="1:8" ht="102">
      <c r="A576" s="203">
        <v>544</v>
      </c>
      <c r="B576" s="203" t="s">
        <v>20788</v>
      </c>
      <c r="C576" s="203" t="s">
        <v>373</v>
      </c>
      <c r="D576" s="203" t="s">
        <v>376</v>
      </c>
      <c r="E576" s="208">
        <v>0.2</v>
      </c>
      <c r="F576" s="203" t="s">
        <v>20789</v>
      </c>
      <c r="G576" s="203" t="s">
        <v>19628</v>
      </c>
      <c r="H576" s="205" t="s">
        <v>20752</v>
      </c>
    </row>
    <row r="577" spans="1:8" ht="153">
      <c r="A577" s="203">
        <v>545</v>
      </c>
      <c r="B577" s="203" t="s">
        <v>20622</v>
      </c>
      <c r="C577" s="203" t="s">
        <v>373</v>
      </c>
      <c r="D577" s="203" t="s">
        <v>376</v>
      </c>
      <c r="E577" s="208">
        <v>0.05</v>
      </c>
      <c r="F577" s="203" t="s">
        <v>20790</v>
      </c>
      <c r="G577" s="203" t="s">
        <v>19628</v>
      </c>
      <c r="H577" s="205" t="s">
        <v>20791</v>
      </c>
    </row>
    <row r="578" spans="1:8" ht="76.5">
      <c r="A578" s="203">
        <v>546</v>
      </c>
      <c r="B578" s="203" t="s">
        <v>20792</v>
      </c>
      <c r="C578" s="203" t="s">
        <v>373</v>
      </c>
      <c r="D578" s="203" t="s">
        <v>376</v>
      </c>
      <c r="E578" s="208">
        <v>0.01</v>
      </c>
      <c r="F578" s="203" t="s">
        <v>20793</v>
      </c>
      <c r="G578" s="203" t="s">
        <v>20794</v>
      </c>
      <c r="H578" s="203" t="s">
        <v>20673</v>
      </c>
    </row>
    <row r="579" spans="1:8" ht="127.5">
      <c r="A579" s="203">
        <v>547</v>
      </c>
      <c r="B579" s="203" t="s">
        <v>740</v>
      </c>
      <c r="C579" s="203" t="s">
        <v>373</v>
      </c>
      <c r="D579" s="203" t="s">
        <v>376</v>
      </c>
      <c r="E579" s="208">
        <v>0.01</v>
      </c>
      <c r="F579" s="203" t="s">
        <v>20795</v>
      </c>
      <c r="G579" s="203" t="s">
        <v>20796</v>
      </c>
      <c r="H579" s="203" t="s">
        <v>20797</v>
      </c>
    </row>
    <row r="580" spans="1:8" ht="76.5">
      <c r="A580" s="203">
        <v>548</v>
      </c>
      <c r="B580" s="203" t="s">
        <v>9063</v>
      </c>
      <c r="C580" s="203" t="s">
        <v>373</v>
      </c>
      <c r="D580" s="203" t="s">
        <v>376</v>
      </c>
      <c r="E580" s="208">
        <v>0.02</v>
      </c>
      <c r="F580" s="203" t="s">
        <v>20798</v>
      </c>
      <c r="G580" s="203" t="s">
        <v>20796</v>
      </c>
      <c r="H580" s="203" t="s">
        <v>21107</v>
      </c>
    </row>
    <row r="581" spans="1:8" ht="102">
      <c r="A581" s="203">
        <v>549</v>
      </c>
      <c r="B581" s="203" t="s">
        <v>20591</v>
      </c>
      <c r="C581" s="203" t="s">
        <v>373</v>
      </c>
      <c r="D581" s="203" t="s">
        <v>376</v>
      </c>
      <c r="E581" s="208">
        <v>0.01</v>
      </c>
      <c r="F581" s="203" t="s">
        <v>20799</v>
      </c>
      <c r="G581" s="203" t="s">
        <v>20796</v>
      </c>
      <c r="H581" s="203" t="s">
        <v>20800</v>
      </c>
    </row>
    <row r="582" spans="1:8" ht="102">
      <c r="A582" s="203">
        <v>550</v>
      </c>
      <c r="B582" s="203" t="s">
        <v>20801</v>
      </c>
      <c r="C582" s="203" t="s">
        <v>373</v>
      </c>
      <c r="D582" s="203" t="s">
        <v>376</v>
      </c>
      <c r="E582" s="208">
        <v>0.02</v>
      </c>
      <c r="F582" s="203" t="s">
        <v>20802</v>
      </c>
      <c r="G582" s="203" t="s">
        <v>20796</v>
      </c>
      <c r="H582" s="203" t="s">
        <v>20803</v>
      </c>
    </row>
    <row r="583" spans="1:8" ht="25.5">
      <c r="A583" s="525"/>
      <c r="B583" s="526" t="s">
        <v>377</v>
      </c>
      <c r="C583" s="526">
        <v>95</v>
      </c>
      <c r="D583" s="527"/>
      <c r="E583" s="528">
        <f>SUM(E488:E582)</f>
        <v>139.63999999999996</v>
      </c>
      <c r="F583" s="525"/>
      <c r="G583" s="525"/>
      <c r="H583" s="525"/>
    </row>
    <row r="584" spans="1:8" ht="102">
      <c r="A584" s="203">
        <v>551</v>
      </c>
      <c r="B584" s="203" t="s">
        <v>20804</v>
      </c>
      <c r="C584" s="203" t="s">
        <v>21119</v>
      </c>
      <c r="D584" s="203" t="s">
        <v>1707</v>
      </c>
      <c r="E584" s="208">
        <v>5</v>
      </c>
      <c r="F584" s="203" t="s">
        <v>20805</v>
      </c>
      <c r="G584" s="203" t="s">
        <v>20806</v>
      </c>
      <c r="H584" s="203" t="s">
        <v>20807</v>
      </c>
    </row>
    <row r="585" spans="1:8" ht="102">
      <c r="A585" s="203">
        <v>552</v>
      </c>
      <c r="B585" s="203" t="s">
        <v>20808</v>
      </c>
      <c r="C585" s="203" t="s">
        <v>21119</v>
      </c>
      <c r="D585" s="203" t="s">
        <v>1707</v>
      </c>
      <c r="E585" s="208">
        <v>0.5</v>
      </c>
      <c r="F585" s="203" t="s">
        <v>20809</v>
      </c>
      <c r="G585" s="203" t="s">
        <v>20081</v>
      </c>
      <c r="H585" s="205" t="s">
        <v>20807</v>
      </c>
    </row>
    <row r="586" spans="1:8" ht="102">
      <c r="A586" s="203">
        <v>553</v>
      </c>
      <c r="B586" s="203" t="s">
        <v>20810</v>
      </c>
      <c r="C586" s="203" t="s">
        <v>21119</v>
      </c>
      <c r="D586" s="203" t="s">
        <v>1707</v>
      </c>
      <c r="E586" s="208">
        <v>10</v>
      </c>
      <c r="F586" s="203" t="s">
        <v>20197</v>
      </c>
      <c r="G586" s="203" t="s">
        <v>20198</v>
      </c>
      <c r="H586" s="203" t="s">
        <v>20811</v>
      </c>
    </row>
    <row r="587" spans="1:8" ht="102">
      <c r="A587" s="203">
        <v>554</v>
      </c>
      <c r="B587" s="203" t="s">
        <v>20812</v>
      </c>
      <c r="C587" s="203" t="s">
        <v>21119</v>
      </c>
      <c r="D587" s="203" t="s">
        <v>1707</v>
      </c>
      <c r="E587" s="208">
        <v>5</v>
      </c>
      <c r="F587" s="203" t="s">
        <v>20813</v>
      </c>
      <c r="G587" s="203" t="s">
        <v>19428</v>
      </c>
      <c r="H587" s="203" t="s">
        <v>20814</v>
      </c>
    </row>
    <row r="588" spans="1:8" ht="127.5">
      <c r="A588" s="203">
        <v>555</v>
      </c>
      <c r="B588" s="203" t="s">
        <v>20350</v>
      </c>
      <c r="C588" s="203" t="s">
        <v>21119</v>
      </c>
      <c r="D588" s="203" t="s">
        <v>1707</v>
      </c>
      <c r="E588" s="208">
        <v>6.8</v>
      </c>
      <c r="F588" s="203" t="s">
        <v>20815</v>
      </c>
      <c r="G588" s="203" t="s">
        <v>19428</v>
      </c>
      <c r="H588" s="203" t="s">
        <v>20816</v>
      </c>
    </row>
    <row r="589" spans="1:8" ht="102">
      <c r="A589" s="203">
        <v>556</v>
      </c>
      <c r="B589" s="203" t="s">
        <v>20817</v>
      </c>
      <c r="C589" s="203" t="s">
        <v>21119</v>
      </c>
      <c r="D589" s="203" t="s">
        <v>1707</v>
      </c>
      <c r="E589" s="208">
        <v>32</v>
      </c>
      <c r="F589" s="203" t="s">
        <v>20818</v>
      </c>
      <c r="G589" s="203" t="s">
        <v>20819</v>
      </c>
      <c r="H589" s="203" t="s">
        <v>20820</v>
      </c>
    </row>
    <row r="590" spans="1:8" ht="102">
      <c r="A590" s="203">
        <v>557</v>
      </c>
      <c r="B590" s="203" t="s">
        <v>20413</v>
      </c>
      <c r="C590" s="203" t="s">
        <v>21119</v>
      </c>
      <c r="D590" s="203" t="s">
        <v>1707</v>
      </c>
      <c r="E590" s="208">
        <v>5</v>
      </c>
      <c r="F590" s="203" t="s">
        <v>20821</v>
      </c>
      <c r="G590" s="203" t="s">
        <v>19603</v>
      </c>
      <c r="H590" s="203" t="s">
        <v>20822</v>
      </c>
    </row>
    <row r="591" spans="1:8" ht="25.5">
      <c r="A591" s="525"/>
      <c r="B591" s="526" t="s">
        <v>2141</v>
      </c>
      <c r="C591" s="526">
        <v>7</v>
      </c>
      <c r="D591" s="527"/>
      <c r="E591" s="528">
        <f>SUM(E584:E590)</f>
        <v>64.3</v>
      </c>
      <c r="F591" s="525"/>
      <c r="G591" s="525"/>
      <c r="H591" s="525"/>
    </row>
    <row r="592" spans="1:8" ht="127.5">
      <c r="A592" s="203">
        <v>558</v>
      </c>
      <c r="B592" s="203" t="s">
        <v>20823</v>
      </c>
      <c r="C592" s="203" t="s">
        <v>21119</v>
      </c>
      <c r="D592" s="203" t="s">
        <v>378</v>
      </c>
      <c r="E592" s="208">
        <v>5.4</v>
      </c>
      <c r="F592" s="203" t="s">
        <v>20824</v>
      </c>
      <c r="G592" s="203" t="s">
        <v>19904</v>
      </c>
      <c r="H592" s="203" t="s">
        <v>20825</v>
      </c>
    </row>
    <row r="593" spans="1:8" ht="25.5">
      <c r="A593" s="203">
        <v>559</v>
      </c>
      <c r="B593" s="203" t="s">
        <v>16707</v>
      </c>
      <c r="C593" s="203" t="s">
        <v>21119</v>
      </c>
      <c r="D593" s="203" t="s">
        <v>378</v>
      </c>
      <c r="E593" s="208">
        <v>0.1</v>
      </c>
      <c r="F593" s="203" t="s">
        <v>20826</v>
      </c>
      <c r="G593" s="203" t="s">
        <v>20561</v>
      </c>
      <c r="H593" s="203" t="s">
        <v>19467</v>
      </c>
    </row>
    <row r="594" spans="1:8" ht="25.5">
      <c r="A594" s="203">
        <v>560</v>
      </c>
      <c r="B594" s="203" t="s">
        <v>16707</v>
      </c>
      <c r="C594" s="203" t="s">
        <v>21119</v>
      </c>
      <c r="D594" s="203" t="s">
        <v>378</v>
      </c>
      <c r="E594" s="208">
        <v>0.1</v>
      </c>
      <c r="F594" s="203" t="s">
        <v>20827</v>
      </c>
      <c r="G594" s="203" t="s">
        <v>20828</v>
      </c>
      <c r="H594" s="203" t="s">
        <v>19467</v>
      </c>
    </row>
    <row r="595" spans="1:8" ht="127.5">
      <c r="A595" s="203">
        <v>561</v>
      </c>
      <c r="B595" s="203" t="s">
        <v>20829</v>
      </c>
      <c r="C595" s="203" t="s">
        <v>21119</v>
      </c>
      <c r="D595" s="203" t="s">
        <v>378</v>
      </c>
      <c r="E595" s="208">
        <v>5</v>
      </c>
      <c r="F595" s="203" t="s">
        <v>20830</v>
      </c>
      <c r="G595" s="203" t="s">
        <v>19996</v>
      </c>
      <c r="H595" s="203" t="s">
        <v>20825</v>
      </c>
    </row>
    <row r="596" spans="1:8" ht="25.5">
      <c r="A596" s="203">
        <v>562</v>
      </c>
      <c r="B596" s="203" t="s">
        <v>20831</v>
      </c>
      <c r="C596" s="203" t="s">
        <v>21119</v>
      </c>
      <c r="D596" s="203" t="s">
        <v>378</v>
      </c>
      <c r="E596" s="208">
        <v>0.1</v>
      </c>
      <c r="F596" s="203" t="s">
        <v>20832</v>
      </c>
      <c r="G596" s="203" t="s">
        <v>20833</v>
      </c>
      <c r="H596" s="203" t="s">
        <v>19467</v>
      </c>
    </row>
    <row r="597" spans="1:8" ht="102">
      <c r="A597" s="203">
        <v>563</v>
      </c>
      <c r="B597" s="203" t="s">
        <v>20834</v>
      </c>
      <c r="C597" s="203" t="s">
        <v>21119</v>
      </c>
      <c r="D597" s="203" t="s">
        <v>378</v>
      </c>
      <c r="E597" s="208">
        <v>13</v>
      </c>
      <c r="F597" s="203" t="s">
        <v>20835</v>
      </c>
      <c r="G597" s="203" t="s">
        <v>20836</v>
      </c>
      <c r="H597" s="205" t="s">
        <v>20807</v>
      </c>
    </row>
    <row r="598" spans="1:8" ht="102">
      <c r="A598" s="203">
        <v>565</v>
      </c>
      <c r="B598" s="203" t="s">
        <v>20837</v>
      </c>
      <c r="C598" s="203" t="s">
        <v>21119</v>
      </c>
      <c r="D598" s="203" t="s">
        <v>378</v>
      </c>
      <c r="E598" s="208">
        <v>4.4000000000000004</v>
      </c>
      <c r="F598" s="203" t="s">
        <v>20838</v>
      </c>
      <c r="G598" s="203" t="s">
        <v>20839</v>
      </c>
      <c r="H598" s="205" t="s">
        <v>20840</v>
      </c>
    </row>
    <row r="599" spans="1:8" ht="102">
      <c r="A599" s="203">
        <v>565</v>
      </c>
      <c r="B599" s="203" t="s">
        <v>20841</v>
      </c>
      <c r="C599" s="203" t="s">
        <v>21119</v>
      </c>
      <c r="D599" s="203" t="s">
        <v>378</v>
      </c>
      <c r="E599" s="208">
        <v>12</v>
      </c>
      <c r="F599" s="203" t="s">
        <v>20842</v>
      </c>
      <c r="G599" s="203" t="s">
        <v>20843</v>
      </c>
      <c r="H599" s="203" t="s">
        <v>20844</v>
      </c>
    </row>
    <row r="600" spans="1:8" ht="102">
      <c r="A600" s="203">
        <v>566</v>
      </c>
      <c r="B600" s="203" t="s">
        <v>20845</v>
      </c>
      <c r="C600" s="203" t="s">
        <v>21119</v>
      </c>
      <c r="D600" s="203" t="s">
        <v>378</v>
      </c>
      <c r="E600" s="208">
        <v>12</v>
      </c>
      <c r="F600" s="203" t="s">
        <v>20846</v>
      </c>
      <c r="G600" s="203" t="s">
        <v>20847</v>
      </c>
      <c r="H600" s="203" t="s">
        <v>20848</v>
      </c>
    </row>
    <row r="601" spans="1:8" ht="25.5">
      <c r="A601" s="203">
        <v>567</v>
      </c>
      <c r="B601" s="203" t="s">
        <v>20849</v>
      </c>
      <c r="C601" s="203" t="s">
        <v>21119</v>
      </c>
      <c r="D601" s="203" t="s">
        <v>378</v>
      </c>
      <c r="E601" s="208">
        <v>0.01</v>
      </c>
      <c r="F601" s="203" t="s">
        <v>20850</v>
      </c>
      <c r="G601" s="203" t="s">
        <v>20851</v>
      </c>
      <c r="H601" s="203" t="s">
        <v>19793</v>
      </c>
    </row>
    <row r="602" spans="1:8" ht="25.5">
      <c r="A602" s="203">
        <v>568</v>
      </c>
      <c r="B602" s="203" t="s">
        <v>20852</v>
      </c>
      <c r="C602" s="203" t="s">
        <v>21119</v>
      </c>
      <c r="D602" s="203" t="s">
        <v>378</v>
      </c>
      <c r="E602" s="208">
        <v>76</v>
      </c>
      <c r="F602" s="203" t="s">
        <v>20853</v>
      </c>
      <c r="G602" s="203" t="s">
        <v>20854</v>
      </c>
      <c r="H602" s="203" t="s">
        <v>20172</v>
      </c>
    </row>
    <row r="603" spans="1:8" ht="25.5">
      <c r="A603" s="203">
        <v>569</v>
      </c>
      <c r="B603" s="203" t="s">
        <v>20855</v>
      </c>
      <c r="C603" s="203" t="s">
        <v>21119</v>
      </c>
      <c r="D603" s="203" t="s">
        <v>378</v>
      </c>
      <c r="E603" s="208">
        <v>8.1</v>
      </c>
      <c r="F603" s="203" t="s">
        <v>20853</v>
      </c>
      <c r="G603" s="203" t="s">
        <v>20856</v>
      </c>
      <c r="H603" s="203" t="s">
        <v>20635</v>
      </c>
    </row>
    <row r="604" spans="1:8" ht="25.5">
      <c r="A604" s="203">
        <v>570</v>
      </c>
      <c r="B604" s="203" t="s">
        <v>10543</v>
      </c>
      <c r="C604" s="203" t="s">
        <v>21119</v>
      </c>
      <c r="D604" s="203" t="s">
        <v>378</v>
      </c>
      <c r="E604" s="208">
        <v>77.2</v>
      </c>
      <c r="F604" s="203" t="s">
        <v>20857</v>
      </c>
      <c r="G604" s="203" t="s">
        <v>20644</v>
      </c>
      <c r="H604" s="203" t="s">
        <v>20858</v>
      </c>
    </row>
    <row r="605" spans="1:8" ht="102">
      <c r="A605" s="203">
        <v>571</v>
      </c>
      <c r="B605" s="203" t="s">
        <v>20859</v>
      </c>
      <c r="C605" s="203" t="s">
        <v>21119</v>
      </c>
      <c r="D605" s="203" t="s">
        <v>378</v>
      </c>
      <c r="E605" s="208">
        <v>5</v>
      </c>
      <c r="F605" s="203" t="s">
        <v>20860</v>
      </c>
      <c r="G605" s="203" t="s">
        <v>20861</v>
      </c>
      <c r="H605" s="203" t="s">
        <v>20862</v>
      </c>
    </row>
    <row r="606" spans="1:8" ht="102">
      <c r="A606" s="203">
        <v>572</v>
      </c>
      <c r="B606" s="203" t="s">
        <v>20863</v>
      </c>
      <c r="C606" s="203" t="s">
        <v>21119</v>
      </c>
      <c r="D606" s="203" t="s">
        <v>378</v>
      </c>
      <c r="E606" s="208">
        <v>6</v>
      </c>
      <c r="F606" s="203" t="s">
        <v>20864</v>
      </c>
      <c r="G606" s="203" t="s">
        <v>20665</v>
      </c>
      <c r="H606" s="203" t="s">
        <v>20865</v>
      </c>
    </row>
    <row r="607" spans="1:8" ht="76.5">
      <c r="A607" s="203">
        <v>573</v>
      </c>
      <c r="B607" s="203" t="s">
        <v>20866</v>
      </c>
      <c r="C607" s="203" t="s">
        <v>21119</v>
      </c>
      <c r="D607" s="203" t="s">
        <v>378</v>
      </c>
      <c r="E607" s="208">
        <v>3</v>
      </c>
      <c r="F607" s="203" t="s">
        <v>20867</v>
      </c>
      <c r="G607" s="203" t="s">
        <v>19587</v>
      </c>
      <c r="H607" s="205" t="s">
        <v>20868</v>
      </c>
    </row>
    <row r="608" spans="1:8" ht="76.5">
      <c r="A608" s="203">
        <v>574</v>
      </c>
      <c r="B608" s="203" t="s">
        <v>9756</v>
      </c>
      <c r="C608" s="203" t="s">
        <v>21119</v>
      </c>
      <c r="D608" s="203" t="s">
        <v>378</v>
      </c>
      <c r="E608" s="208">
        <v>0.01</v>
      </c>
      <c r="F608" s="203" t="s">
        <v>20869</v>
      </c>
      <c r="G608" s="203" t="s">
        <v>19857</v>
      </c>
      <c r="H608" s="205" t="s">
        <v>20868</v>
      </c>
    </row>
    <row r="609" spans="1:8" ht="102">
      <c r="A609" s="203">
        <v>575</v>
      </c>
      <c r="B609" s="203" t="s">
        <v>20870</v>
      </c>
      <c r="C609" s="203" t="s">
        <v>21119</v>
      </c>
      <c r="D609" s="203" t="s">
        <v>378</v>
      </c>
      <c r="E609" s="208">
        <v>0.1</v>
      </c>
      <c r="F609" s="203" t="s">
        <v>20871</v>
      </c>
      <c r="G609" s="203" t="s">
        <v>20872</v>
      </c>
      <c r="H609" s="205" t="s">
        <v>20865</v>
      </c>
    </row>
    <row r="610" spans="1:8" ht="102">
      <c r="A610" s="203">
        <v>576</v>
      </c>
      <c r="B610" s="203" t="s">
        <v>20873</v>
      </c>
      <c r="C610" s="203" t="s">
        <v>21119</v>
      </c>
      <c r="D610" s="203" t="s">
        <v>378</v>
      </c>
      <c r="E610" s="208">
        <v>0.01</v>
      </c>
      <c r="F610" s="203" t="s">
        <v>20874</v>
      </c>
      <c r="G610" s="203" t="s">
        <v>20875</v>
      </c>
      <c r="H610" s="203" t="s">
        <v>20876</v>
      </c>
    </row>
    <row r="611" spans="1:8" ht="127.5">
      <c r="A611" s="203">
        <v>577</v>
      </c>
      <c r="B611" s="203" t="s">
        <v>20877</v>
      </c>
      <c r="C611" s="203" t="s">
        <v>21119</v>
      </c>
      <c r="D611" s="203" t="s">
        <v>378</v>
      </c>
      <c r="E611" s="208">
        <v>1</v>
      </c>
      <c r="F611" s="203" t="s">
        <v>20878</v>
      </c>
      <c r="G611" s="203" t="s">
        <v>19587</v>
      </c>
      <c r="H611" s="203" t="s">
        <v>20879</v>
      </c>
    </row>
    <row r="612" spans="1:8" ht="76.5">
      <c r="A612" s="203">
        <v>578</v>
      </c>
      <c r="B612" s="203" t="s">
        <v>20880</v>
      </c>
      <c r="C612" s="203" t="s">
        <v>21119</v>
      </c>
      <c r="D612" s="203" t="s">
        <v>378</v>
      </c>
      <c r="E612" s="208">
        <v>0.1</v>
      </c>
      <c r="F612" s="203" t="s">
        <v>20881</v>
      </c>
      <c r="G612" s="203" t="s">
        <v>20882</v>
      </c>
      <c r="H612" s="203" t="s">
        <v>20883</v>
      </c>
    </row>
    <row r="613" spans="1:8" ht="127.5">
      <c r="A613" s="203">
        <v>579</v>
      </c>
      <c r="B613" s="203" t="s">
        <v>20884</v>
      </c>
      <c r="C613" s="203" t="s">
        <v>21119</v>
      </c>
      <c r="D613" s="203" t="s">
        <v>378</v>
      </c>
      <c r="E613" s="208">
        <v>2.4</v>
      </c>
      <c r="F613" s="203" t="s">
        <v>20885</v>
      </c>
      <c r="G613" s="203" t="s">
        <v>19399</v>
      </c>
      <c r="H613" s="205" t="s">
        <v>20879</v>
      </c>
    </row>
    <row r="614" spans="1:8" ht="102">
      <c r="A614" s="203">
        <v>580</v>
      </c>
      <c r="B614" s="203" t="s">
        <v>20886</v>
      </c>
      <c r="C614" s="203" t="s">
        <v>21119</v>
      </c>
      <c r="D614" s="203" t="s">
        <v>378</v>
      </c>
      <c r="E614" s="208">
        <v>63</v>
      </c>
      <c r="F614" s="203" t="s">
        <v>20887</v>
      </c>
      <c r="G614" s="203" t="s">
        <v>20888</v>
      </c>
      <c r="H614" s="205" t="s">
        <v>20889</v>
      </c>
    </row>
    <row r="615" spans="1:8" ht="76.5">
      <c r="A615" s="203">
        <v>581</v>
      </c>
      <c r="B615" s="203" t="s">
        <v>20890</v>
      </c>
      <c r="C615" s="203" t="s">
        <v>21119</v>
      </c>
      <c r="D615" s="203" t="s">
        <v>378</v>
      </c>
      <c r="E615" s="208">
        <v>40</v>
      </c>
      <c r="F615" s="203" t="s">
        <v>20887</v>
      </c>
      <c r="G615" s="203" t="s">
        <v>19628</v>
      </c>
      <c r="H615" s="205" t="s">
        <v>20891</v>
      </c>
    </row>
    <row r="616" spans="1:8" ht="25.5">
      <c r="A616" s="525"/>
      <c r="B616" s="526" t="s">
        <v>14667</v>
      </c>
      <c r="C616" s="526">
        <v>24</v>
      </c>
      <c r="D616" s="527"/>
      <c r="E616" s="528">
        <f>SUM(E592:E615)</f>
        <v>334.03</v>
      </c>
      <c r="F616" s="525"/>
      <c r="G616" s="525"/>
      <c r="H616" s="525"/>
    </row>
    <row r="617" spans="1:8" ht="102">
      <c r="A617" s="203">
        <v>582</v>
      </c>
      <c r="B617" s="203" t="s">
        <v>20892</v>
      </c>
      <c r="C617" s="203" t="s">
        <v>21120</v>
      </c>
      <c r="D617" s="203" t="s">
        <v>21121</v>
      </c>
      <c r="E617" s="208">
        <v>1</v>
      </c>
      <c r="F617" s="203" t="s">
        <v>20893</v>
      </c>
      <c r="G617" s="203" t="s">
        <v>19449</v>
      </c>
      <c r="H617" s="203" t="s">
        <v>20894</v>
      </c>
    </row>
    <row r="618" spans="1:8" ht="102">
      <c r="A618" s="203">
        <v>583</v>
      </c>
      <c r="B618" s="203" t="s">
        <v>20895</v>
      </c>
      <c r="C618" s="203" t="s">
        <v>21120</v>
      </c>
      <c r="D618" s="203" t="s">
        <v>21121</v>
      </c>
      <c r="E618" s="208">
        <v>5</v>
      </c>
      <c r="F618" s="203" t="s">
        <v>20896</v>
      </c>
      <c r="G618" s="203" t="s">
        <v>20897</v>
      </c>
      <c r="H618" s="205" t="s">
        <v>20894</v>
      </c>
    </row>
    <row r="619" spans="1:8" ht="102">
      <c r="A619" s="203">
        <v>584</v>
      </c>
      <c r="B619" s="203" t="s">
        <v>20898</v>
      </c>
      <c r="C619" s="203" t="s">
        <v>21120</v>
      </c>
      <c r="D619" s="203" t="s">
        <v>21121</v>
      </c>
      <c r="E619" s="208">
        <v>5</v>
      </c>
      <c r="F619" s="203" t="s">
        <v>20899</v>
      </c>
      <c r="G619" s="203" t="s">
        <v>20872</v>
      </c>
      <c r="H619" s="205" t="s">
        <v>20894</v>
      </c>
    </row>
    <row r="620" spans="1:8" ht="102">
      <c r="A620" s="203">
        <v>585</v>
      </c>
      <c r="B620" s="203" t="s">
        <v>20900</v>
      </c>
      <c r="C620" s="203" t="s">
        <v>21120</v>
      </c>
      <c r="D620" s="203" t="s">
        <v>21121</v>
      </c>
      <c r="E620" s="208">
        <v>3</v>
      </c>
      <c r="F620" s="203" t="s">
        <v>20901</v>
      </c>
      <c r="G620" s="203" t="s">
        <v>20441</v>
      </c>
      <c r="H620" s="205" t="s">
        <v>20902</v>
      </c>
    </row>
    <row r="621" spans="1:8" ht="25.5">
      <c r="A621" s="525"/>
      <c r="B621" s="526" t="s">
        <v>381</v>
      </c>
      <c r="C621" s="526">
        <v>4</v>
      </c>
      <c r="D621" s="527"/>
      <c r="E621" s="528">
        <f>SUM(E617:E620)</f>
        <v>14</v>
      </c>
      <c r="F621" s="525"/>
      <c r="G621" s="525"/>
      <c r="H621" s="525"/>
    </row>
    <row r="622" spans="1:8" ht="25.5">
      <c r="A622" s="521"/>
      <c r="B622" s="531" t="s">
        <v>4284</v>
      </c>
      <c r="C622" s="532">
        <f>C621+C616+C591+C583</f>
        <v>130</v>
      </c>
      <c r="D622" s="523"/>
      <c r="E622" s="524">
        <f>E621+E616+E591+E583</f>
        <v>551.96999999999991</v>
      </c>
      <c r="F622" s="521"/>
      <c r="G622" s="521"/>
      <c r="H622" s="521"/>
    </row>
    <row r="623" spans="1:8" ht="102">
      <c r="A623" s="203">
        <v>586</v>
      </c>
      <c r="B623" s="203" t="s">
        <v>20903</v>
      </c>
      <c r="C623" s="203" t="s">
        <v>14578</v>
      </c>
      <c r="D623" s="204"/>
      <c r="E623" s="208">
        <v>80</v>
      </c>
      <c r="F623" s="203" t="s">
        <v>20904</v>
      </c>
      <c r="G623" s="203" t="s">
        <v>20905</v>
      </c>
      <c r="H623" s="203" t="s">
        <v>20906</v>
      </c>
    </row>
    <row r="624" spans="1:8" ht="76.5">
      <c r="A624" s="203">
        <v>587</v>
      </c>
      <c r="B624" s="203" t="s">
        <v>760</v>
      </c>
      <c r="C624" s="203" t="s">
        <v>14578</v>
      </c>
      <c r="D624" s="204"/>
      <c r="E624" s="208">
        <v>48</v>
      </c>
      <c r="F624" s="203" t="s">
        <v>20907</v>
      </c>
      <c r="G624" s="203" t="s">
        <v>19411</v>
      </c>
      <c r="H624" s="203" t="s">
        <v>20908</v>
      </c>
    </row>
    <row r="625" spans="1:8" ht="102">
      <c r="A625" s="203">
        <v>588</v>
      </c>
      <c r="B625" s="203" t="s">
        <v>20909</v>
      </c>
      <c r="C625" s="203" t="s">
        <v>14578</v>
      </c>
      <c r="D625" s="204"/>
      <c r="E625" s="208">
        <v>57</v>
      </c>
      <c r="F625" s="203" t="s">
        <v>20910</v>
      </c>
      <c r="G625" s="203" t="s">
        <v>19411</v>
      </c>
      <c r="H625" s="203" t="s">
        <v>20894</v>
      </c>
    </row>
    <row r="626" spans="1:8" ht="102">
      <c r="A626" s="203">
        <v>589</v>
      </c>
      <c r="B626" s="203" t="s">
        <v>20911</v>
      </c>
      <c r="C626" s="203" t="s">
        <v>14578</v>
      </c>
      <c r="D626" s="204"/>
      <c r="E626" s="208">
        <v>190</v>
      </c>
      <c r="F626" s="203" t="s">
        <v>20912</v>
      </c>
      <c r="G626" s="203" t="s">
        <v>19411</v>
      </c>
      <c r="H626" s="203" t="s">
        <v>20913</v>
      </c>
    </row>
    <row r="627" spans="1:8" ht="127.5">
      <c r="A627" s="203">
        <v>590</v>
      </c>
      <c r="B627" s="203" t="s">
        <v>20914</v>
      </c>
      <c r="C627" s="203" t="s">
        <v>14578</v>
      </c>
      <c r="D627" s="204"/>
      <c r="E627" s="208">
        <v>251</v>
      </c>
      <c r="F627" s="203" t="s">
        <v>20915</v>
      </c>
      <c r="G627" s="203" t="s">
        <v>20905</v>
      </c>
      <c r="H627" s="203" t="s">
        <v>20916</v>
      </c>
    </row>
    <row r="628" spans="1:8" ht="76.5">
      <c r="A628" s="203">
        <v>591</v>
      </c>
      <c r="B628" s="203" t="s">
        <v>20917</v>
      </c>
      <c r="C628" s="203" t="s">
        <v>14578</v>
      </c>
      <c r="D628" s="204"/>
      <c r="E628" s="208">
        <v>2208.8000000000002</v>
      </c>
      <c r="F628" s="203" t="s">
        <v>20918</v>
      </c>
      <c r="G628" s="203" t="s">
        <v>20919</v>
      </c>
      <c r="H628" s="203" t="s">
        <v>20920</v>
      </c>
    </row>
    <row r="629" spans="1:8" ht="76.5">
      <c r="A629" s="203">
        <v>592</v>
      </c>
      <c r="B629" s="203" t="s">
        <v>20921</v>
      </c>
      <c r="C629" s="203" t="s">
        <v>14578</v>
      </c>
      <c r="D629" s="204"/>
      <c r="E629" s="208">
        <v>25</v>
      </c>
      <c r="F629" s="203" t="s">
        <v>20922</v>
      </c>
      <c r="G629" s="203" t="s">
        <v>19477</v>
      </c>
      <c r="H629" s="203" t="s">
        <v>20923</v>
      </c>
    </row>
    <row r="630" spans="1:8" ht="25.5">
      <c r="A630" s="203">
        <v>593</v>
      </c>
      <c r="B630" s="203" t="s">
        <v>20924</v>
      </c>
      <c r="C630" s="203" t="s">
        <v>14578</v>
      </c>
      <c r="D630" s="204"/>
      <c r="E630" s="208">
        <v>207</v>
      </c>
      <c r="F630" s="203" t="s">
        <v>20925</v>
      </c>
      <c r="G630" s="203" t="s">
        <v>19428</v>
      </c>
      <c r="H630" s="203" t="s">
        <v>20926</v>
      </c>
    </row>
    <row r="631" spans="1:8" ht="102">
      <c r="A631" s="203">
        <v>594</v>
      </c>
      <c r="B631" s="203" t="s">
        <v>20927</v>
      </c>
      <c r="C631" s="203" t="s">
        <v>14578</v>
      </c>
      <c r="D631" s="204"/>
      <c r="E631" s="208">
        <v>119</v>
      </c>
      <c r="F631" s="203" t="s">
        <v>20928</v>
      </c>
      <c r="G631" s="203" t="s">
        <v>20081</v>
      </c>
      <c r="H631" s="203" t="s">
        <v>20929</v>
      </c>
    </row>
    <row r="632" spans="1:8" ht="76.5">
      <c r="A632" s="203">
        <v>595</v>
      </c>
      <c r="B632" s="203" t="s">
        <v>20930</v>
      </c>
      <c r="C632" s="203" t="s">
        <v>14578</v>
      </c>
      <c r="D632" s="204"/>
      <c r="E632" s="208">
        <v>134</v>
      </c>
      <c r="F632" s="203" t="s">
        <v>20931</v>
      </c>
      <c r="G632" s="203" t="s">
        <v>20081</v>
      </c>
      <c r="H632" s="203" t="s">
        <v>20932</v>
      </c>
    </row>
    <row r="633" spans="1:8" ht="102">
      <c r="A633" s="203">
        <v>596</v>
      </c>
      <c r="B633" s="203" t="s">
        <v>20933</v>
      </c>
      <c r="C633" s="203" t="s">
        <v>14578</v>
      </c>
      <c r="D633" s="204"/>
      <c r="E633" s="208">
        <v>416</v>
      </c>
      <c r="F633" s="203" t="s">
        <v>20934</v>
      </c>
      <c r="G633" s="203" t="s">
        <v>20905</v>
      </c>
      <c r="H633" s="203" t="s">
        <v>20935</v>
      </c>
    </row>
    <row r="634" spans="1:8" ht="51">
      <c r="A634" s="203">
        <v>597</v>
      </c>
      <c r="B634" s="203" t="s">
        <v>20145</v>
      </c>
      <c r="C634" s="203" t="s">
        <v>14578</v>
      </c>
      <c r="D634" s="204"/>
      <c r="E634" s="208">
        <v>61</v>
      </c>
      <c r="F634" s="203" t="s">
        <v>20936</v>
      </c>
      <c r="G634" s="203" t="s">
        <v>19399</v>
      </c>
      <c r="H634" s="203" t="s">
        <v>20128</v>
      </c>
    </row>
    <row r="635" spans="1:8" ht="102">
      <c r="A635" s="203">
        <v>598</v>
      </c>
      <c r="B635" s="203" t="s">
        <v>20937</v>
      </c>
      <c r="C635" s="203" t="s">
        <v>14578</v>
      </c>
      <c r="D635" s="204"/>
      <c r="E635" s="208">
        <v>708</v>
      </c>
      <c r="F635" s="203" t="s">
        <v>20938</v>
      </c>
      <c r="G635" s="203" t="s">
        <v>19399</v>
      </c>
      <c r="H635" s="203" t="s">
        <v>20939</v>
      </c>
    </row>
    <row r="636" spans="1:8" ht="102">
      <c r="A636" s="203">
        <v>599</v>
      </c>
      <c r="B636" s="203" t="s">
        <v>20940</v>
      </c>
      <c r="C636" s="203" t="s">
        <v>14578</v>
      </c>
      <c r="D636" s="204"/>
      <c r="E636" s="208">
        <v>76</v>
      </c>
      <c r="F636" s="203" t="s">
        <v>20941</v>
      </c>
      <c r="G636" s="203" t="s">
        <v>19414</v>
      </c>
      <c r="H636" s="203" t="s">
        <v>20942</v>
      </c>
    </row>
    <row r="637" spans="1:8" ht="102">
      <c r="A637" s="203">
        <v>600</v>
      </c>
      <c r="B637" s="203" t="s">
        <v>20943</v>
      </c>
      <c r="C637" s="203" t="s">
        <v>14578</v>
      </c>
      <c r="D637" s="204"/>
      <c r="E637" s="208">
        <v>53</v>
      </c>
      <c r="F637" s="203" t="s">
        <v>20944</v>
      </c>
      <c r="G637" s="203" t="s">
        <v>19414</v>
      </c>
      <c r="H637" s="203" t="s">
        <v>20945</v>
      </c>
    </row>
    <row r="638" spans="1:8" ht="76.5">
      <c r="A638" s="203">
        <v>601</v>
      </c>
      <c r="B638" s="203" t="s">
        <v>20946</v>
      </c>
      <c r="C638" s="203" t="s">
        <v>14578</v>
      </c>
      <c r="D638" s="204"/>
      <c r="E638" s="208">
        <v>21</v>
      </c>
      <c r="F638" s="203" t="s">
        <v>20947</v>
      </c>
      <c r="G638" s="203" t="s">
        <v>19414</v>
      </c>
      <c r="H638" s="205" t="s">
        <v>20948</v>
      </c>
    </row>
    <row r="639" spans="1:8" ht="76.5">
      <c r="A639" s="203">
        <v>602</v>
      </c>
      <c r="B639" s="203" t="s">
        <v>20949</v>
      </c>
      <c r="C639" s="203" t="s">
        <v>14578</v>
      </c>
      <c r="D639" s="204"/>
      <c r="E639" s="208">
        <v>25</v>
      </c>
      <c r="F639" s="203" t="s">
        <v>20950</v>
      </c>
      <c r="G639" s="203" t="s">
        <v>19399</v>
      </c>
      <c r="H639" s="203" t="s">
        <v>20951</v>
      </c>
    </row>
    <row r="640" spans="1:8" ht="102">
      <c r="A640" s="203">
        <v>603</v>
      </c>
      <c r="B640" s="203" t="s">
        <v>20952</v>
      </c>
      <c r="C640" s="203" t="s">
        <v>14578</v>
      </c>
      <c r="D640" s="204"/>
      <c r="E640" s="208">
        <v>101</v>
      </c>
      <c r="F640" s="203" t="s">
        <v>20953</v>
      </c>
      <c r="G640" s="203" t="s">
        <v>19414</v>
      </c>
      <c r="H640" s="203" t="s">
        <v>20954</v>
      </c>
    </row>
    <row r="641" spans="1:8" ht="25.5">
      <c r="A641" s="203">
        <v>604</v>
      </c>
      <c r="B641" s="203" t="s">
        <v>20930</v>
      </c>
      <c r="C641" s="203" t="s">
        <v>14578</v>
      </c>
      <c r="D641" s="204"/>
      <c r="E641" s="208">
        <v>271</v>
      </c>
      <c r="F641" s="203" t="s">
        <v>20955</v>
      </c>
      <c r="G641" s="203" t="s">
        <v>19428</v>
      </c>
      <c r="H641" s="203" t="s">
        <v>19494</v>
      </c>
    </row>
    <row r="642" spans="1:8" ht="51">
      <c r="A642" s="203">
        <v>605</v>
      </c>
      <c r="B642" s="203" t="s">
        <v>20956</v>
      </c>
      <c r="C642" s="203" t="s">
        <v>14578</v>
      </c>
      <c r="D642" s="204"/>
      <c r="E642" s="208">
        <v>572.6</v>
      </c>
      <c r="F642" s="203" t="s">
        <v>20957</v>
      </c>
      <c r="G642" s="203" t="s">
        <v>20958</v>
      </c>
      <c r="H642" s="203" t="s">
        <v>20959</v>
      </c>
    </row>
    <row r="643" spans="1:8" ht="76.5">
      <c r="A643" s="203">
        <v>606</v>
      </c>
      <c r="B643" s="203" t="s">
        <v>20960</v>
      </c>
      <c r="C643" s="203" t="s">
        <v>14578</v>
      </c>
      <c r="D643" s="204"/>
      <c r="E643" s="208">
        <v>102</v>
      </c>
      <c r="F643" s="203" t="s">
        <v>20961</v>
      </c>
      <c r="G643" s="203" t="s">
        <v>19428</v>
      </c>
      <c r="H643" s="203" t="s">
        <v>20962</v>
      </c>
    </row>
    <row r="644" spans="1:8" ht="51">
      <c r="A644" s="203">
        <v>607</v>
      </c>
      <c r="B644" s="203" t="s">
        <v>20963</v>
      </c>
      <c r="C644" s="203" t="s">
        <v>14578</v>
      </c>
      <c r="D644" s="204"/>
      <c r="E644" s="208">
        <v>1072.5999999999999</v>
      </c>
      <c r="F644" s="203" t="s">
        <v>20964</v>
      </c>
      <c r="G644" s="203" t="s">
        <v>19428</v>
      </c>
      <c r="H644" s="203" t="s">
        <v>20965</v>
      </c>
    </row>
    <row r="645" spans="1:8" ht="76.5">
      <c r="A645" s="203">
        <v>608</v>
      </c>
      <c r="B645" s="203" t="s">
        <v>20966</v>
      </c>
      <c r="C645" s="203" t="s">
        <v>14578</v>
      </c>
      <c r="D645" s="204"/>
      <c r="E645" s="208">
        <v>126</v>
      </c>
      <c r="F645" s="203" t="s">
        <v>20967</v>
      </c>
      <c r="G645" s="203" t="s">
        <v>19399</v>
      </c>
      <c r="H645" s="203" t="s">
        <v>20948</v>
      </c>
    </row>
    <row r="646" spans="1:8" ht="127.5">
      <c r="A646" s="203">
        <v>609</v>
      </c>
      <c r="B646" s="203" t="s">
        <v>20968</v>
      </c>
      <c r="C646" s="203" t="s">
        <v>14578</v>
      </c>
      <c r="D646" s="204"/>
      <c r="E646" s="208">
        <v>46</v>
      </c>
      <c r="F646" s="203" t="s">
        <v>20969</v>
      </c>
      <c r="G646" s="203" t="s">
        <v>20970</v>
      </c>
      <c r="H646" s="203" t="s">
        <v>20971</v>
      </c>
    </row>
    <row r="647" spans="1:8" ht="127.5">
      <c r="A647" s="203">
        <v>610</v>
      </c>
      <c r="B647" s="203" t="s">
        <v>20972</v>
      </c>
      <c r="C647" s="203" t="s">
        <v>14578</v>
      </c>
      <c r="D647" s="204"/>
      <c r="E647" s="208">
        <v>486</v>
      </c>
      <c r="F647" s="203" t="s">
        <v>20973</v>
      </c>
      <c r="G647" s="203" t="s">
        <v>19587</v>
      </c>
      <c r="H647" s="203" t="s">
        <v>20974</v>
      </c>
    </row>
    <row r="648" spans="1:8" ht="76.5">
      <c r="A648" s="203">
        <v>611</v>
      </c>
      <c r="B648" s="203" t="s">
        <v>20975</v>
      </c>
      <c r="C648" s="203" t="s">
        <v>14578</v>
      </c>
      <c r="D648" s="204"/>
      <c r="E648" s="208">
        <v>67</v>
      </c>
      <c r="F648" s="203" t="s">
        <v>20976</v>
      </c>
      <c r="G648" s="203" t="s">
        <v>19587</v>
      </c>
      <c r="H648" s="203" t="s">
        <v>20948</v>
      </c>
    </row>
    <row r="649" spans="1:8" ht="76.5">
      <c r="A649" s="203">
        <v>612</v>
      </c>
      <c r="B649" s="203" t="s">
        <v>20689</v>
      </c>
      <c r="C649" s="203" t="s">
        <v>14578</v>
      </c>
      <c r="D649" s="204"/>
      <c r="E649" s="208">
        <v>72</v>
      </c>
      <c r="F649" s="203" t="s">
        <v>20977</v>
      </c>
      <c r="G649" s="203" t="s">
        <v>19477</v>
      </c>
      <c r="H649" s="203" t="s">
        <v>20978</v>
      </c>
    </row>
    <row r="650" spans="1:8" ht="76.5">
      <c r="A650" s="203">
        <v>613</v>
      </c>
      <c r="B650" s="203" t="s">
        <v>20979</v>
      </c>
      <c r="C650" s="203" t="s">
        <v>14578</v>
      </c>
      <c r="D650" s="204"/>
      <c r="E650" s="208">
        <v>83</v>
      </c>
      <c r="F650" s="203" t="s">
        <v>20980</v>
      </c>
      <c r="G650" s="203" t="s">
        <v>19477</v>
      </c>
      <c r="H650" s="203" t="s">
        <v>20981</v>
      </c>
    </row>
    <row r="651" spans="1:8" ht="38.25">
      <c r="A651" s="203">
        <v>614</v>
      </c>
      <c r="B651" s="203" t="s">
        <v>20982</v>
      </c>
      <c r="C651" s="203" t="s">
        <v>14578</v>
      </c>
      <c r="D651" s="204"/>
      <c r="E651" s="208">
        <v>1132</v>
      </c>
      <c r="F651" s="203" t="s">
        <v>20983</v>
      </c>
      <c r="G651" s="203" t="s">
        <v>19428</v>
      </c>
      <c r="H651" s="203" t="s">
        <v>19494</v>
      </c>
    </row>
    <row r="652" spans="1:8" ht="76.5">
      <c r="A652" s="203">
        <v>615</v>
      </c>
      <c r="B652" s="203" t="s">
        <v>20984</v>
      </c>
      <c r="C652" s="203" t="s">
        <v>14578</v>
      </c>
      <c r="D652" s="204"/>
      <c r="E652" s="208">
        <v>138</v>
      </c>
      <c r="F652" s="203" t="s">
        <v>20985</v>
      </c>
      <c r="G652" s="203" t="s">
        <v>19603</v>
      </c>
      <c r="H652" s="203" t="s">
        <v>21108</v>
      </c>
    </row>
    <row r="653" spans="1:8" ht="51">
      <c r="A653" s="203">
        <v>616</v>
      </c>
      <c r="B653" s="203" t="s">
        <v>20986</v>
      </c>
      <c r="C653" s="203" t="s">
        <v>14578</v>
      </c>
      <c r="D653" s="204"/>
      <c r="E653" s="208">
        <v>356</v>
      </c>
      <c r="F653" s="203" t="s">
        <v>20987</v>
      </c>
      <c r="G653" s="203" t="s">
        <v>19428</v>
      </c>
      <c r="H653" s="203" t="s">
        <v>20988</v>
      </c>
    </row>
    <row r="654" spans="1:8" ht="102">
      <c r="A654" s="203">
        <v>617</v>
      </c>
      <c r="B654" s="203" t="s">
        <v>20989</v>
      </c>
      <c r="C654" s="203" t="s">
        <v>14578</v>
      </c>
      <c r="D654" s="204"/>
      <c r="E654" s="208">
        <v>462</v>
      </c>
      <c r="F654" s="203" t="s">
        <v>20990</v>
      </c>
      <c r="G654" s="203" t="s">
        <v>19428</v>
      </c>
      <c r="H654" s="203" t="s">
        <v>20991</v>
      </c>
    </row>
    <row r="655" spans="1:8" ht="76.5">
      <c r="A655" s="203">
        <v>618</v>
      </c>
      <c r="B655" s="203" t="s">
        <v>20992</v>
      </c>
      <c r="C655" s="203" t="s">
        <v>14578</v>
      </c>
      <c r="D655" s="204"/>
      <c r="E655" s="208">
        <v>109</v>
      </c>
      <c r="F655" s="203" t="s">
        <v>20993</v>
      </c>
      <c r="G655" s="203" t="s">
        <v>19428</v>
      </c>
      <c r="H655" s="203" t="s">
        <v>20994</v>
      </c>
    </row>
    <row r="656" spans="1:8" ht="51">
      <c r="A656" s="203">
        <v>619</v>
      </c>
      <c r="B656" s="203" t="s">
        <v>20995</v>
      </c>
      <c r="C656" s="203" t="s">
        <v>14578</v>
      </c>
      <c r="D656" s="204"/>
      <c r="E656" s="208">
        <v>255</v>
      </c>
      <c r="F656" s="203" t="s">
        <v>20996</v>
      </c>
      <c r="G656" s="203" t="s">
        <v>20997</v>
      </c>
      <c r="H656" s="203" t="s">
        <v>20988</v>
      </c>
    </row>
    <row r="657" spans="1:8" ht="102">
      <c r="A657" s="203">
        <v>620</v>
      </c>
      <c r="B657" s="203" t="s">
        <v>20998</v>
      </c>
      <c r="C657" s="203" t="s">
        <v>14578</v>
      </c>
      <c r="D657" s="204"/>
      <c r="E657" s="208">
        <v>635</v>
      </c>
      <c r="F657" s="203" t="s">
        <v>20999</v>
      </c>
      <c r="G657" s="203" t="s">
        <v>19603</v>
      </c>
      <c r="H657" s="203" t="s">
        <v>20991</v>
      </c>
    </row>
    <row r="658" spans="1:8" ht="25.5">
      <c r="A658" s="203">
        <v>621</v>
      </c>
      <c r="B658" s="203" t="s">
        <v>21000</v>
      </c>
      <c r="C658" s="203" t="s">
        <v>14578</v>
      </c>
      <c r="D658" s="204"/>
      <c r="E658" s="208">
        <v>553</v>
      </c>
      <c r="F658" s="203" t="s">
        <v>21001</v>
      </c>
      <c r="G658" s="203" t="s">
        <v>19603</v>
      </c>
      <c r="H658" s="203" t="s">
        <v>21002</v>
      </c>
    </row>
    <row r="659" spans="1:8" ht="102">
      <c r="A659" s="203">
        <v>622</v>
      </c>
      <c r="B659" s="203" t="s">
        <v>21003</v>
      </c>
      <c r="C659" s="203" t="s">
        <v>14578</v>
      </c>
      <c r="D659" s="204"/>
      <c r="E659" s="208">
        <v>143</v>
      </c>
      <c r="F659" s="203" t="s">
        <v>21004</v>
      </c>
      <c r="G659" s="203" t="s">
        <v>19537</v>
      </c>
      <c r="H659" s="203" t="s">
        <v>21005</v>
      </c>
    </row>
    <row r="660" spans="1:8" ht="127.5">
      <c r="A660" s="203">
        <v>623</v>
      </c>
      <c r="B660" s="203" t="s">
        <v>21006</v>
      </c>
      <c r="C660" s="203" t="s">
        <v>14578</v>
      </c>
      <c r="D660" s="204"/>
      <c r="E660" s="208">
        <v>2317.6</v>
      </c>
      <c r="F660" s="203" t="s">
        <v>21007</v>
      </c>
      <c r="G660" s="203" t="s">
        <v>19537</v>
      </c>
      <c r="H660" s="203" t="s">
        <v>21008</v>
      </c>
    </row>
    <row r="661" spans="1:8" ht="51">
      <c r="A661" s="203">
        <v>624</v>
      </c>
      <c r="B661" s="203" t="s">
        <v>21009</v>
      </c>
      <c r="C661" s="203" t="s">
        <v>14578</v>
      </c>
      <c r="D661" s="204"/>
      <c r="E661" s="208">
        <v>346</v>
      </c>
      <c r="F661" s="203" t="s">
        <v>21010</v>
      </c>
      <c r="G661" s="203" t="s">
        <v>19477</v>
      </c>
      <c r="H661" s="203" t="s">
        <v>21011</v>
      </c>
    </row>
    <row r="662" spans="1:8" ht="76.5">
      <c r="A662" s="203">
        <v>625</v>
      </c>
      <c r="B662" s="203" t="s">
        <v>21012</v>
      </c>
      <c r="C662" s="203" t="s">
        <v>14578</v>
      </c>
      <c r="D662" s="204"/>
      <c r="E662" s="208">
        <v>990</v>
      </c>
      <c r="F662" s="203" t="s">
        <v>21013</v>
      </c>
      <c r="G662" s="203" t="s">
        <v>19428</v>
      </c>
      <c r="H662" s="203" t="s">
        <v>21014</v>
      </c>
    </row>
    <row r="663" spans="1:8" ht="102">
      <c r="A663" s="203">
        <v>626</v>
      </c>
      <c r="B663" s="203" t="s">
        <v>21015</v>
      </c>
      <c r="C663" s="203" t="s">
        <v>14578</v>
      </c>
      <c r="D663" s="204"/>
      <c r="E663" s="208">
        <v>109</v>
      </c>
      <c r="F663" s="203" t="s">
        <v>21016</v>
      </c>
      <c r="G663" s="203" t="s">
        <v>19428</v>
      </c>
      <c r="H663" s="205" t="s">
        <v>21017</v>
      </c>
    </row>
    <row r="664" spans="1:8" ht="102">
      <c r="A664" s="203">
        <v>627</v>
      </c>
      <c r="B664" s="203" t="s">
        <v>21018</v>
      </c>
      <c r="C664" s="203" t="s">
        <v>14578</v>
      </c>
      <c r="D664" s="204"/>
      <c r="E664" s="208">
        <v>248</v>
      </c>
      <c r="F664" s="203" t="s">
        <v>21019</v>
      </c>
      <c r="G664" s="203" t="s">
        <v>19428</v>
      </c>
      <c r="H664" s="203" t="s">
        <v>21020</v>
      </c>
    </row>
    <row r="665" spans="1:8" ht="102">
      <c r="A665" s="203">
        <v>628</v>
      </c>
      <c r="B665" s="203" t="s">
        <v>21021</v>
      </c>
      <c r="C665" s="203" t="s">
        <v>14578</v>
      </c>
      <c r="D665" s="204"/>
      <c r="E665" s="208">
        <v>231</v>
      </c>
      <c r="F665" s="203" t="s">
        <v>21022</v>
      </c>
      <c r="G665" s="203" t="s">
        <v>19428</v>
      </c>
      <c r="H665" s="205" t="s">
        <v>21005</v>
      </c>
    </row>
    <row r="666" spans="1:8" ht="127.5">
      <c r="A666" s="203">
        <v>629</v>
      </c>
      <c r="B666" s="203" t="s">
        <v>21023</v>
      </c>
      <c r="C666" s="203" t="s">
        <v>14578</v>
      </c>
      <c r="D666" s="204"/>
      <c r="E666" s="208">
        <v>135.69999999999999</v>
      </c>
      <c r="F666" s="203" t="s">
        <v>21024</v>
      </c>
      <c r="G666" s="203" t="s">
        <v>19428</v>
      </c>
      <c r="H666" s="205" t="s">
        <v>21025</v>
      </c>
    </row>
    <row r="667" spans="1:8" ht="76.5">
      <c r="A667" s="203">
        <v>630</v>
      </c>
      <c r="B667" s="203" t="s">
        <v>21026</v>
      </c>
      <c r="C667" s="203" t="s">
        <v>14578</v>
      </c>
      <c r="D667" s="204"/>
      <c r="E667" s="208">
        <v>15.9</v>
      </c>
      <c r="F667" s="203" t="s">
        <v>21027</v>
      </c>
      <c r="G667" s="203" t="s">
        <v>21028</v>
      </c>
      <c r="H667" s="205" t="s">
        <v>21029</v>
      </c>
    </row>
    <row r="668" spans="1:8" ht="38.25">
      <c r="A668" s="203">
        <v>631</v>
      </c>
      <c r="B668" s="203" t="s">
        <v>21030</v>
      </c>
      <c r="C668" s="203" t="s">
        <v>14578</v>
      </c>
      <c r="D668" s="204"/>
      <c r="E668" s="208">
        <v>645</v>
      </c>
      <c r="F668" s="203" t="s">
        <v>21031</v>
      </c>
      <c r="G668" s="203" t="s">
        <v>19428</v>
      </c>
      <c r="H668" s="203" t="s">
        <v>19499</v>
      </c>
    </row>
    <row r="669" spans="1:8" ht="76.5">
      <c r="A669" s="203">
        <v>632</v>
      </c>
      <c r="B669" s="203" t="s">
        <v>21032</v>
      </c>
      <c r="C669" s="203" t="s">
        <v>14578</v>
      </c>
      <c r="D669" s="204"/>
      <c r="E669" s="208">
        <v>308</v>
      </c>
      <c r="F669" s="203" t="s">
        <v>21033</v>
      </c>
      <c r="G669" s="203" t="s">
        <v>19428</v>
      </c>
      <c r="H669" s="205" t="s">
        <v>21034</v>
      </c>
    </row>
    <row r="670" spans="1:8" ht="102">
      <c r="A670" s="203">
        <v>633</v>
      </c>
      <c r="B670" s="203" t="s">
        <v>21035</v>
      </c>
      <c r="C670" s="203" t="s">
        <v>14578</v>
      </c>
      <c r="D670" s="204"/>
      <c r="E670" s="208">
        <v>224</v>
      </c>
      <c r="F670" s="203" t="s">
        <v>21036</v>
      </c>
      <c r="G670" s="203" t="s">
        <v>20997</v>
      </c>
      <c r="H670" s="205" t="s">
        <v>21037</v>
      </c>
    </row>
    <row r="671" spans="1:8" ht="25.5">
      <c r="A671" s="203">
        <v>634</v>
      </c>
      <c r="B671" s="203" t="s">
        <v>21038</v>
      </c>
      <c r="C671" s="203" t="s">
        <v>14578</v>
      </c>
      <c r="D671" s="204"/>
      <c r="E671" s="208">
        <v>144</v>
      </c>
      <c r="F671" s="203" t="s">
        <v>21039</v>
      </c>
      <c r="G671" s="203" t="s">
        <v>19428</v>
      </c>
      <c r="H671" s="203" t="s">
        <v>19494</v>
      </c>
    </row>
    <row r="672" spans="1:8" ht="76.5">
      <c r="A672" s="203">
        <v>635</v>
      </c>
      <c r="B672" s="203" t="s">
        <v>21040</v>
      </c>
      <c r="C672" s="203" t="s">
        <v>14578</v>
      </c>
      <c r="D672" s="204"/>
      <c r="E672" s="208">
        <v>229</v>
      </c>
      <c r="F672" s="203" t="s">
        <v>21041</v>
      </c>
      <c r="G672" s="203" t="s">
        <v>19414</v>
      </c>
      <c r="H672" s="203" t="s">
        <v>21042</v>
      </c>
    </row>
    <row r="673" spans="1:8" ht="76.5">
      <c r="A673" s="203">
        <v>636</v>
      </c>
      <c r="B673" s="203" t="s">
        <v>21043</v>
      </c>
      <c r="C673" s="203" t="s">
        <v>14578</v>
      </c>
      <c r="D673" s="204"/>
      <c r="E673" s="208">
        <v>100</v>
      </c>
      <c r="F673" s="203" t="s">
        <v>21044</v>
      </c>
      <c r="G673" s="203" t="s">
        <v>19414</v>
      </c>
      <c r="H673" s="205" t="s">
        <v>21045</v>
      </c>
    </row>
    <row r="674" spans="1:8" ht="127.5">
      <c r="A674" s="203">
        <v>637</v>
      </c>
      <c r="B674" s="203" t="s">
        <v>21046</v>
      </c>
      <c r="C674" s="203" t="s">
        <v>14578</v>
      </c>
      <c r="D674" s="204"/>
      <c r="E674" s="208">
        <v>44</v>
      </c>
      <c r="F674" s="203" t="s">
        <v>21047</v>
      </c>
      <c r="G674" s="203" t="s">
        <v>21048</v>
      </c>
      <c r="H674" s="205" t="s">
        <v>21049</v>
      </c>
    </row>
    <row r="675" spans="1:8" ht="25.5">
      <c r="A675" s="521"/>
      <c r="B675" s="531" t="s">
        <v>21122</v>
      </c>
      <c r="C675" s="531">
        <v>52</v>
      </c>
      <c r="D675" s="523"/>
      <c r="E675" s="524">
        <f>SUM(E623:E674)</f>
        <v>17549.2</v>
      </c>
      <c r="F675" s="521"/>
      <c r="G675" s="521"/>
      <c r="H675" s="521"/>
    </row>
    <row r="676" spans="1:8" ht="25.5">
      <c r="A676" s="203">
        <v>638</v>
      </c>
      <c r="B676" s="203" t="s">
        <v>21050</v>
      </c>
      <c r="C676" s="203" t="s">
        <v>21051</v>
      </c>
      <c r="D676" s="204"/>
      <c r="E676" s="208">
        <v>11.9</v>
      </c>
      <c r="F676" s="203" t="s">
        <v>21052</v>
      </c>
      <c r="G676" s="203" t="s">
        <v>21053</v>
      </c>
      <c r="H676" s="209" t="s">
        <v>19868</v>
      </c>
    </row>
    <row r="677" spans="1:8" ht="25.5">
      <c r="A677" s="521"/>
      <c r="B677" s="531" t="s">
        <v>6928</v>
      </c>
      <c r="C677" s="531">
        <v>1</v>
      </c>
      <c r="D677" s="523"/>
      <c r="E677" s="524">
        <f>E676</f>
        <v>11.9</v>
      </c>
      <c r="F677" s="521"/>
      <c r="G677" s="521"/>
      <c r="H677" s="521"/>
    </row>
    <row r="678" spans="1:8" ht="102">
      <c r="A678" s="203">
        <v>639</v>
      </c>
      <c r="B678" s="210" t="s">
        <v>21054</v>
      </c>
      <c r="C678" s="203" t="s">
        <v>21114</v>
      </c>
      <c r="D678" s="204"/>
      <c r="E678" s="208">
        <v>9.9</v>
      </c>
      <c r="F678" s="203" t="s">
        <v>21055</v>
      </c>
      <c r="G678" s="203" t="s">
        <v>21056</v>
      </c>
      <c r="H678" s="203" t="s">
        <v>21057</v>
      </c>
    </row>
    <row r="679" spans="1:8" ht="102">
      <c r="A679" s="203">
        <v>640</v>
      </c>
      <c r="B679" s="203" t="s">
        <v>21058</v>
      </c>
      <c r="C679" s="203" t="s">
        <v>21114</v>
      </c>
      <c r="D679" s="204"/>
      <c r="E679" s="208">
        <v>20</v>
      </c>
      <c r="F679" s="203" t="s">
        <v>21059</v>
      </c>
      <c r="G679" s="203" t="s">
        <v>21060</v>
      </c>
      <c r="H679" s="203" t="s">
        <v>21061</v>
      </c>
    </row>
    <row r="680" spans="1:8" ht="102">
      <c r="A680" s="203">
        <v>641</v>
      </c>
      <c r="B680" s="203" t="s">
        <v>21062</v>
      </c>
      <c r="C680" s="203" t="s">
        <v>21114</v>
      </c>
      <c r="D680" s="204"/>
      <c r="E680" s="208">
        <v>6</v>
      </c>
      <c r="F680" s="203" t="s">
        <v>21063</v>
      </c>
      <c r="G680" s="203" t="s">
        <v>21064</v>
      </c>
      <c r="H680" s="203" t="s">
        <v>21065</v>
      </c>
    </row>
    <row r="681" spans="1:8" ht="102">
      <c r="A681" s="203">
        <v>642</v>
      </c>
      <c r="B681" s="203" t="s">
        <v>21066</v>
      </c>
      <c r="C681" s="203" t="s">
        <v>21114</v>
      </c>
      <c r="D681" s="204"/>
      <c r="E681" s="208">
        <v>10</v>
      </c>
      <c r="F681" s="203" t="s">
        <v>21067</v>
      </c>
      <c r="G681" s="203" t="s">
        <v>20583</v>
      </c>
      <c r="H681" s="203" t="s">
        <v>21068</v>
      </c>
    </row>
    <row r="682" spans="1:8" ht="76.5">
      <c r="A682" s="203">
        <v>643</v>
      </c>
      <c r="B682" s="203" t="s">
        <v>21069</v>
      </c>
      <c r="C682" s="203" t="s">
        <v>21114</v>
      </c>
      <c r="D682" s="204"/>
      <c r="E682" s="208">
        <v>10</v>
      </c>
      <c r="F682" s="203" t="s">
        <v>21070</v>
      </c>
      <c r="G682" s="203" t="s">
        <v>21071</v>
      </c>
      <c r="H682" s="203" t="s">
        <v>21072</v>
      </c>
    </row>
    <row r="683" spans="1:8" ht="76.5">
      <c r="A683" s="203">
        <v>644</v>
      </c>
      <c r="B683" s="203" t="s">
        <v>21073</v>
      </c>
      <c r="C683" s="203" t="s">
        <v>21114</v>
      </c>
      <c r="D683" s="204"/>
      <c r="E683" s="208">
        <v>3</v>
      </c>
      <c r="F683" s="203" t="s">
        <v>21074</v>
      </c>
      <c r="G683" s="203" t="s">
        <v>21075</v>
      </c>
      <c r="H683" s="203" t="s">
        <v>21072</v>
      </c>
    </row>
    <row r="684" spans="1:8" ht="25.5">
      <c r="A684" s="203">
        <v>645</v>
      </c>
      <c r="B684" s="203" t="s">
        <v>21076</v>
      </c>
      <c r="C684" s="203" t="s">
        <v>21114</v>
      </c>
      <c r="D684" s="204"/>
      <c r="E684" s="208">
        <v>1</v>
      </c>
      <c r="F684" s="203" t="s">
        <v>21077</v>
      </c>
      <c r="G684" s="203" t="s">
        <v>20839</v>
      </c>
      <c r="H684" s="203" t="s">
        <v>19467</v>
      </c>
    </row>
    <row r="685" spans="1:8" ht="102">
      <c r="A685" s="203">
        <v>646</v>
      </c>
      <c r="B685" s="203" t="s">
        <v>21078</v>
      </c>
      <c r="C685" s="203" t="s">
        <v>21114</v>
      </c>
      <c r="D685" s="204"/>
      <c r="E685" s="208">
        <v>12</v>
      </c>
      <c r="F685" s="203" t="s">
        <v>21079</v>
      </c>
      <c r="G685" s="203" t="s">
        <v>20655</v>
      </c>
      <c r="H685" s="206" t="s">
        <v>21080</v>
      </c>
    </row>
    <row r="686" spans="1:8" ht="102">
      <c r="A686" s="203">
        <v>647</v>
      </c>
      <c r="B686" s="203" t="s">
        <v>20692</v>
      </c>
      <c r="C686" s="203" t="s">
        <v>21114</v>
      </c>
      <c r="D686" s="204"/>
      <c r="E686" s="208">
        <v>10</v>
      </c>
      <c r="F686" s="203" t="s">
        <v>21081</v>
      </c>
      <c r="G686" s="203" t="s">
        <v>19857</v>
      </c>
      <c r="H686" s="205" t="s">
        <v>20894</v>
      </c>
    </row>
    <row r="687" spans="1:8" ht="25.5">
      <c r="A687" s="203">
        <v>648</v>
      </c>
      <c r="B687" s="203" t="s">
        <v>21082</v>
      </c>
      <c r="C687" s="203" t="s">
        <v>21114</v>
      </c>
      <c r="D687" s="204"/>
      <c r="E687" s="208">
        <v>12</v>
      </c>
      <c r="F687" s="203" t="s">
        <v>21083</v>
      </c>
      <c r="G687" s="203" t="s">
        <v>21084</v>
      </c>
      <c r="H687" s="203" t="s">
        <v>19793</v>
      </c>
    </row>
    <row r="688" spans="1:8" ht="25.5">
      <c r="A688" s="203">
        <v>649</v>
      </c>
      <c r="B688" s="203" t="s">
        <v>21085</v>
      </c>
      <c r="C688" s="203" t="s">
        <v>21114</v>
      </c>
      <c r="D688" s="204"/>
      <c r="E688" s="208">
        <v>53</v>
      </c>
      <c r="F688" s="203" t="s">
        <v>21086</v>
      </c>
      <c r="G688" s="203" t="s">
        <v>21087</v>
      </c>
      <c r="H688" s="203" t="s">
        <v>19793</v>
      </c>
    </row>
    <row r="689" spans="1:8" ht="102">
      <c r="A689" s="203">
        <v>650</v>
      </c>
      <c r="B689" s="203" t="s">
        <v>20439</v>
      </c>
      <c r="C689" s="203" t="s">
        <v>21114</v>
      </c>
      <c r="D689" s="204"/>
      <c r="E689" s="208">
        <v>25.8</v>
      </c>
      <c r="F689" s="203" t="s">
        <v>21088</v>
      </c>
      <c r="G689" s="203" t="s">
        <v>20441</v>
      </c>
      <c r="H689" s="205" t="s">
        <v>20894</v>
      </c>
    </row>
    <row r="690" spans="1:8" ht="76.5">
      <c r="A690" s="203">
        <v>651</v>
      </c>
      <c r="B690" s="203" t="s">
        <v>21089</v>
      </c>
      <c r="C690" s="203" t="s">
        <v>21114</v>
      </c>
      <c r="D690" s="204"/>
      <c r="E690" s="208">
        <v>96</v>
      </c>
      <c r="F690" s="203" t="s">
        <v>21090</v>
      </c>
      <c r="G690" s="203" t="s">
        <v>20905</v>
      </c>
      <c r="H690" s="203" t="s">
        <v>20923</v>
      </c>
    </row>
    <row r="691" spans="1:8" ht="25.5">
      <c r="A691" s="203">
        <v>652</v>
      </c>
      <c r="B691" s="203" t="s">
        <v>21091</v>
      </c>
      <c r="C691" s="203" t="s">
        <v>21114</v>
      </c>
      <c r="D691" s="204"/>
      <c r="E691" s="208">
        <v>20</v>
      </c>
      <c r="F691" s="203" t="s">
        <v>21092</v>
      </c>
      <c r="G691" s="203" t="s">
        <v>19817</v>
      </c>
      <c r="H691" s="203" t="s">
        <v>19793</v>
      </c>
    </row>
    <row r="692" spans="1:8" ht="102">
      <c r="A692" s="203">
        <v>653</v>
      </c>
      <c r="B692" s="203" t="s">
        <v>21093</v>
      </c>
      <c r="C692" s="203" t="s">
        <v>21114</v>
      </c>
      <c r="D692" s="204"/>
      <c r="E692" s="208">
        <v>22</v>
      </c>
      <c r="F692" s="203" t="s">
        <v>21094</v>
      </c>
      <c r="G692" s="203" t="s">
        <v>21095</v>
      </c>
      <c r="H692" s="203" t="s">
        <v>21096</v>
      </c>
    </row>
    <row r="693" spans="1:8" ht="102">
      <c r="A693" s="203">
        <v>654</v>
      </c>
      <c r="B693" s="203" t="s">
        <v>21097</v>
      </c>
      <c r="C693" s="203" t="s">
        <v>21114</v>
      </c>
      <c r="D693" s="204"/>
      <c r="E693" s="208">
        <v>6</v>
      </c>
      <c r="F693" s="203" t="s">
        <v>21098</v>
      </c>
      <c r="G693" s="203" t="s">
        <v>19628</v>
      </c>
      <c r="H693" s="205" t="s">
        <v>21099</v>
      </c>
    </row>
    <row r="694" spans="1:8" ht="102">
      <c r="A694" s="203">
        <v>655</v>
      </c>
      <c r="B694" s="203" t="s">
        <v>7325</v>
      </c>
      <c r="C694" s="203" t="s">
        <v>21114</v>
      </c>
      <c r="D694" s="204"/>
      <c r="E694" s="208">
        <v>11.2</v>
      </c>
      <c r="F694" s="203" t="s">
        <v>21100</v>
      </c>
      <c r="G694" s="203" t="s">
        <v>19628</v>
      </c>
      <c r="H694" s="205" t="s">
        <v>21101</v>
      </c>
    </row>
    <row r="695" spans="1:8" ht="76.5">
      <c r="A695" s="203">
        <v>656</v>
      </c>
      <c r="B695" s="203" t="s">
        <v>21102</v>
      </c>
      <c r="C695" s="203" t="s">
        <v>21114</v>
      </c>
      <c r="D695" s="204"/>
      <c r="E695" s="208">
        <v>5</v>
      </c>
      <c r="F695" s="203" t="s">
        <v>21103</v>
      </c>
      <c r="G695" s="203" t="s">
        <v>21104</v>
      </c>
      <c r="H695" s="203" t="s">
        <v>21105</v>
      </c>
    </row>
    <row r="696" spans="1:8" ht="38.25">
      <c r="A696" s="521"/>
      <c r="B696" s="522" t="s">
        <v>21123</v>
      </c>
      <c r="C696" s="531">
        <v>18</v>
      </c>
      <c r="D696" s="523"/>
      <c r="E696" s="524">
        <f>SUM(E678:E695)</f>
        <v>332.90000000000003</v>
      </c>
      <c r="F696" s="521"/>
      <c r="G696" s="521"/>
      <c r="H696" s="521"/>
    </row>
    <row r="697" spans="1:8" ht="38.25">
      <c r="A697" s="533"/>
      <c r="B697" s="534" t="s">
        <v>22483</v>
      </c>
      <c r="C697" s="540">
        <f>C696+C677+C675+C622+C487+C48</f>
        <v>633</v>
      </c>
      <c r="D697" s="540"/>
      <c r="E697" s="541">
        <f>E696+E677+E675+E622+E487+E48</f>
        <v>201538.12</v>
      </c>
      <c r="F697" s="533"/>
      <c r="G697" s="533"/>
      <c r="H697" s="533"/>
    </row>
    <row r="698" spans="1:8" ht="47.25">
      <c r="A698" s="542"/>
      <c r="B698" s="543" t="s">
        <v>22484</v>
      </c>
      <c r="C698" s="544">
        <f>C697+C45</f>
        <v>656</v>
      </c>
      <c r="D698" s="544"/>
      <c r="E698" s="545">
        <f>E697+E45</f>
        <v>253403.32</v>
      </c>
      <c r="F698" s="542"/>
      <c r="G698" s="542"/>
      <c r="H698" s="542"/>
    </row>
  </sheetData>
  <mergeCells count="4">
    <mergeCell ref="A46:G46"/>
    <mergeCell ref="A1:H1"/>
    <mergeCell ref="A2:H2"/>
    <mergeCell ref="A8:H8"/>
  </mergeCells>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sheetPr>
  <dimension ref="A1:I39"/>
  <sheetViews>
    <sheetView zoomScaleNormal="100" workbookViewId="0">
      <pane xSplit="6" ySplit="14" topLeftCell="G15" activePane="bottomRight" state="frozen"/>
      <selection pane="topRight" activeCell="G1" sqref="G1"/>
      <selection pane="bottomLeft" activeCell="A15" sqref="A15"/>
      <selection pane="bottomRight" activeCell="B17" sqref="B17:F17"/>
    </sheetView>
  </sheetViews>
  <sheetFormatPr defaultRowHeight="12.75"/>
  <cols>
    <col min="1" max="1" width="24.7109375" style="43" customWidth="1"/>
    <col min="2" max="2" width="12.42578125" style="43" customWidth="1"/>
    <col min="3" max="3" width="14.140625" style="43" customWidth="1"/>
    <col min="4" max="4" width="11" style="43" customWidth="1"/>
    <col min="5" max="5" width="12.28515625" style="43" customWidth="1"/>
    <col min="6" max="6" width="17" style="43" customWidth="1"/>
    <col min="7" max="9" width="9.140625" style="43"/>
    <col min="10" max="10" width="15.5703125" style="43" customWidth="1"/>
    <col min="11" max="256" width="9.140625" style="43"/>
    <col min="257" max="257" width="24.7109375" style="43" customWidth="1"/>
    <col min="258" max="258" width="12.42578125" style="43" customWidth="1"/>
    <col min="259" max="259" width="14.140625" style="43" customWidth="1"/>
    <col min="260" max="260" width="11" style="43" customWidth="1"/>
    <col min="261" max="261" width="12.28515625" style="43" customWidth="1"/>
    <col min="262" max="262" width="17" style="43" customWidth="1"/>
    <col min="263" max="265" width="9.140625" style="43"/>
    <col min="266" max="266" width="15.5703125" style="43" customWidth="1"/>
    <col min="267" max="512" width="9.140625" style="43"/>
    <col min="513" max="513" width="24.7109375" style="43" customWidth="1"/>
    <col min="514" max="514" width="12.42578125" style="43" customWidth="1"/>
    <col min="515" max="515" width="14.140625" style="43" customWidth="1"/>
    <col min="516" max="516" width="11" style="43" customWidth="1"/>
    <col min="517" max="517" width="12.28515625" style="43" customWidth="1"/>
    <col min="518" max="518" width="17" style="43" customWidth="1"/>
    <col min="519" max="521" width="9.140625" style="43"/>
    <col min="522" max="522" width="15.5703125" style="43" customWidth="1"/>
    <col min="523" max="768" width="9.140625" style="43"/>
    <col min="769" max="769" width="24.7109375" style="43" customWidth="1"/>
    <col min="770" max="770" width="12.42578125" style="43" customWidth="1"/>
    <col min="771" max="771" width="14.140625" style="43" customWidth="1"/>
    <col min="772" max="772" width="11" style="43" customWidth="1"/>
    <col min="773" max="773" width="12.28515625" style="43" customWidth="1"/>
    <col min="774" max="774" width="17" style="43" customWidth="1"/>
    <col min="775" max="777" width="9.140625" style="43"/>
    <col min="778" max="778" width="15.5703125" style="43" customWidth="1"/>
    <col min="779" max="1024" width="9.140625" style="43"/>
    <col min="1025" max="1025" width="24.7109375" style="43" customWidth="1"/>
    <col min="1026" max="1026" width="12.42578125" style="43" customWidth="1"/>
    <col min="1027" max="1027" width="14.140625" style="43" customWidth="1"/>
    <col min="1028" max="1028" width="11" style="43" customWidth="1"/>
    <col min="1029" max="1029" width="12.28515625" style="43" customWidth="1"/>
    <col min="1030" max="1030" width="17" style="43" customWidth="1"/>
    <col min="1031" max="1033" width="9.140625" style="43"/>
    <col min="1034" max="1034" width="15.5703125" style="43" customWidth="1"/>
    <col min="1035" max="1280" width="9.140625" style="43"/>
    <col min="1281" max="1281" width="24.7109375" style="43" customWidth="1"/>
    <col min="1282" max="1282" width="12.42578125" style="43" customWidth="1"/>
    <col min="1283" max="1283" width="14.140625" style="43" customWidth="1"/>
    <col min="1284" max="1284" width="11" style="43" customWidth="1"/>
    <col min="1285" max="1285" width="12.28515625" style="43" customWidth="1"/>
    <col min="1286" max="1286" width="17" style="43" customWidth="1"/>
    <col min="1287" max="1289" width="9.140625" style="43"/>
    <col min="1290" max="1290" width="15.5703125" style="43" customWidth="1"/>
    <col min="1291" max="1536" width="9.140625" style="43"/>
    <col min="1537" max="1537" width="24.7109375" style="43" customWidth="1"/>
    <col min="1538" max="1538" width="12.42578125" style="43" customWidth="1"/>
    <col min="1539" max="1539" width="14.140625" style="43" customWidth="1"/>
    <col min="1540" max="1540" width="11" style="43" customWidth="1"/>
    <col min="1541" max="1541" width="12.28515625" style="43" customWidth="1"/>
    <col min="1542" max="1542" width="17" style="43" customWidth="1"/>
    <col min="1543" max="1545" width="9.140625" style="43"/>
    <col min="1546" max="1546" width="15.5703125" style="43" customWidth="1"/>
    <col min="1547" max="1792" width="9.140625" style="43"/>
    <col min="1793" max="1793" width="24.7109375" style="43" customWidth="1"/>
    <col min="1794" max="1794" width="12.42578125" style="43" customWidth="1"/>
    <col min="1795" max="1795" width="14.140625" style="43" customWidth="1"/>
    <col min="1796" max="1796" width="11" style="43" customWidth="1"/>
    <col min="1797" max="1797" width="12.28515625" style="43" customWidth="1"/>
    <col min="1798" max="1798" width="17" style="43" customWidth="1"/>
    <col min="1799" max="1801" width="9.140625" style="43"/>
    <col min="1802" max="1802" width="15.5703125" style="43" customWidth="1"/>
    <col min="1803" max="2048" width="9.140625" style="43"/>
    <col min="2049" max="2049" width="24.7109375" style="43" customWidth="1"/>
    <col min="2050" max="2050" width="12.42578125" style="43" customWidth="1"/>
    <col min="2051" max="2051" width="14.140625" style="43" customWidth="1"/>
    <col min="2052" max="2052" width="11" style="43" customWidth="1"/>
    <col min="2053" max="2053" width="12.28515625" style="43" customWidth="1"/>
    <col min="2054" max="2054" width="17" style="43" customWidth="1"/>
    <col min="2055" max="2057" width="9.140625" style="43"/>
    <col min="2058" max="2058" width="15.5703125" style="43" customWidth="1"/>
    <col min="2059" max="2304" width="9.140625" style="43"/>
    <col min="2305" max="2305" width="24.7109375" style="43" customWidth="1"/>
    <col min="2306" max="2306" width="12.42578125" style="43" customWidth="1"/>
    <col min="2307" max="2307" width="14.140625" style="43" customWidth="1"/>
    <col min="2308" max="2308" width="11" style="43" customWidth="1"/>
    <col min="2309" max="2309" width="12.28515625" style="43" customWidth="1"/>
    <col min="2310" max="2310" width="17" style="43" customWidth="1"/>
    <col min="2311" max="2313" width="9.140625" style="43"/>
    <col min="2314" max="2314" width="15.5703125" style="43" customWidth="1"/>
    <col min="2315" max="2560" width="9.140625" style="43"/>
    <col min="2561" max="2561" width="24.7109375" style="43" customWidth="1"/>
    <col min="2562" max="2562" width="12.42578125" style="43" customWidth="1"/>
    <col min="2563" max="2563" width="14.140625" style="43" customWidth="1"/>
    <col min="2564" max="2564" width="11" style="43" customWidth="1"/>
    <col min="2565" max="2565" width="12.28515625" style="43" customWidth="1"/>
    <col min="2566" max="2566" width="17" style="43" customWidth="1"/>
    <col min="2567" max="2569" width="9.140625" style="43"/>
    <col min="2570" max="2570" width="15.5703125" style="43" customWidth="1"/>
    <col min="2571" max="2816" width="9.140625" style="43"/>
    <col min="2817" max="2817" width="24.7109375" style="43" customWidth="1"/>
    <col min="2818" max="2818" width="12.42578125" style="43" customWidth="1"/>
    <col min="2819" max="2819" width="14.140625" style="43" customWidth="1"/>
    <col min="2820" max="2820" width="11" style="43" customWidth="1"/>
    <col min="2821" max="2821" width="12.28515625" style="43" customWidth="1"/>
    <col min="2822" max="2822" width="17" style="43" customWidth="1"/>
    <col min="2823" max="2825" width="9.140625" style="43"/>
    <col min="2826" max="2826" width="15.5703125" style="43" customWidth="1"/>
    <col min="2827" max="3072" width="9.140625" style="43"/>
    <col min="3073" max="3073" width="24.7109375" style="43" customWidth="1"/>
    <col min="3074" max="3074" width="12.42578125" style="43" customWidth="1"/>
    <col min="3075" max="3075" width="14.140625" style="43" customWidth="1"/>
    <col min="3076" max="3076" width="11" style="43" customWidth="1"/>
    <col min="3077" max="3077" width="12.28515625" style="43" customWidth="1"/>
    <col min="3078" max="3078" width="17" style="43" customWidth="1"/>
    <col min="3079" max="3081" width="9.140625" style="43"/>
    <col min="3082" max="3082" width="15.5703125" style="43" customWidth="1"/>
    <col min="3083" max="3328" width="9.140625" style="43"/>
    <col min="3329" max="3329" width="24.7109375" style="43" customWidth="1"/>
    <col min="3330" max="3330" width="12.42578125" style="43" customWidth="1"/>
    <col min="3331" max="3331" width="14.140625" style="43" customWidth="1"/>
    <col min="3332" max="3332" width="11" style="43" customWidth="1"/>
    <col min="3333" max="3333" width="12.28515625" style="43" customWidth="1"/>
    <col min="3334" max="3334" width="17" style="43" customWidth="1"/>
    <col min="3335" max="3337" width="9.140625" style="43"/>
    <col min="3338" max="3338" width="15.5703125" style="43" customWidth="1"/>
    <col min="3339" max="3584" width="9.140625" style="43"/>
    <col min="3585" max="3585" width="24.7109375" style="43" customWidth="1"/>
    <col min="3586" max="3586" width="12.42578125" style="43" customWidth="1"/>
    <col min="3587" max="3587" width="14.140625" style="43" customWidth="1"/>
    <col min="3588" max="3588" width="11" style="43" customWidth="1"/>
    <col min="3589" max="3589" width="12.28515625" style="43" customWidth="1"/>
    <col min="3590" max="3590" width="17" style="43" customWidth="1"/>
    <col min="3591" max="3593" width="9.140625" style="43"/>
    <col min="3594" max="3594" width="15.5703125" style="43" customWidth="1"/>
    <col min="3595" max="3840" width="9.140625" style="43"/>
    <col min="3841" max="3841" width="24.7109375" style="43" customWidth="1"/>
    <col min="3842" max="3842" width="12.42578125" style="43" customWidth="1"/>
    <col min="3843" max="3843" width="14.140625" style="43" customWidth="1"/>
    <col min="3844" max="3844" width="11" style="43" customWidth="1"/>
    <col min="3845" max="3845" width="12.28515625" style="43" customWidth="1"/>
    <col min="3846" max="3846" width="17" style="43" customWidth="1"/>
    <col min="3847" max="3849" width="9.140625" style="43"/>
    <col min="3850" max="3850" width="15.5703125" style="43" customWidth="1"/>
    <col min="3851" max="4096" width="9.140625" style="43"/>
    <col min="4097" max="4097" width="24.7109375" style="43" customWidth="1"/>
    <col min="4098" max="4098" width="12.42578125" style="43" customWidth="1"/>
    <col min="4099" max="4099" width="14.140625" style="43" customWidth="1"/>
    <col min="4100" max="4100" width="11" style="43" customWidth="1"/>
    <col min="4101" max="4101" width="12.28515625" style="43" customWidth="1"/>
    <col min="4102" max="4102" width="17" style="43" customWidth="1"/>
    <col min="4103" max="4105" width="9.140625" style="43"/>
    <col min="4106" max="4106" width="15.5703125" style="43" customWidth="1"/>
    <col min="4107" max="4352" width="9.140625" style="43"/>
    <col min="4353" max="4353" width="24.7109375" style="43" customWidth="1"/>
    <col min="4354" max="4354" width="12.42578125" style="43" customWidth="1"/>
    <col min="4355" max="4355" width="14.140625" style="43" customWidth="1"/>
    <col min="4356" max="4356" width="11" style="43" customWidth="1"/>
    <col min="4357" max="4357" width="12.28515625" style="43" customWidth="1"/>
    <col min="4358" max="4358" width="17" style="43" customWidth="1"/>
    <col min="4359" max="4361" width="9.140625" style="43"/>
    <col min="4362" max="4362" width="15.5703125" style="43" customWidth="1"/>
    <col min="4363" max="4608" width="9.140625" style="43"/>
    <col min="4609" max="4609" width="24.7109375" style="43" customWidth="1"/>
    <col min="4610" max="4610" width="12.42578125" style="43" customWidth="1"/>
    <col min="4611" max="4611" width="14.140625" style="43" customWidth="1"/>
    <col min="4612" max="4612" width="11" style="43" customWidth="1"/>
    <col min="4613" max="4613" width="12.28515625" style="43" customWidth="1"/>
    <col min="4614" max="4614" width="17" style="43" customWidth="1"/>
    <col min="4615" max="4617" width="9.140625" style="43"/>
    <col min="4618" max="4618" width="15.5703125" style="43" customWidth="1"/>
    <col min="4619" max="4864" width="9.140625" style="43"/>
    <col min="4865" max="4865" width="24.7109375" style="43" customWidth="1"/>
    <col min="4866" max="4866" width="12.42578125" style="43" customWidth="1"/>
    <col min="4867" max="4867" width="14.140625" style="43" customWidth="1"/>
    <col min="4868" max="4868" width="11" style="43" customWidth="1"/>
    <col min="4869" max="4869" width="12.28515625" style="43" customWidth="1"/>
    <col min="4870" max="4870" width="17" style="43" customWidth="1"/>
    <col min="4871" max="4873" width="9.140625" style="43"/>
    <col min="4874" max="4874" width="15.5703125" style="43" customWidth="1"/>
    <col min="4875" max="5120" width="9.140625" style="43"/>
    <col min="5121" max="5121" width="24.7109375" style="43" customWidth="1"/>
    <col min="5122" max="5122" width="12.42578125" style="43" customWidth="1"/>
    <col min="5123" max="5123" width="14.140625" style="43" customWidth="1"/>
    <col min="5124" max="5124" width="11" style="43" customWidth="1"/>
    <col min="5125" max="5125" width="12.28515625" style="43" customWidth="1"/>
    <col min="5126" max="5126" width="17" style="43" customWidth="1"/>
    <col min="5127" max="5129" width="9.140625" style="43"/>
    <col min="5130" max="5130" width="15.5703125" style="43" customWidth="1"/>
    <col min="5131" max="5376" width="9.140625" style="43"/>
    <col min="5377" max="5377" width="24.7109375" style="43" customWidth="1"/>
    <col min="5378" max="5378" width="12.42578125" style="43" customWidth="1"/>
    <col min="5379" max="5379" width="14.140625" style="43" customWidth="1"/>
    <col min="5380" max="5380" width="11" style="43" customWidth="1"/>
    <col min="5381" max="5381" width="12.28515625" style="43" customWidth="1"/>
    <col min="5382" max="5382" width="17" style="43" customWidth="1"/>
    <col min="5383" max="5385" width="9.140625" style="43"/>
    <col min="5386" max="5386" width="15.5703125" style="43" customWidth="1"/>
    <col min="5387" max="5632" width="9.140625" style="43"/>
    <col min="5633" max="5633" width="24.7109375" style="43" customWidth="1"/>
    <col min="5634" max="5634" width="12.42578125" style="43" customWidth="1"/>
    <col min="5635" max="5635" width="14.140625" style="43" customWidth="1"/>
    <col min="5636" max="5636" width="11" style="43" customWidth="1"/>
    <col min="5637" max="5637" width="12.28515625" style="43" customWidth="1"/>
    <col min="5638" max="5638" width="17" style="43" customWidth="1"/>
    <col min="5639" max="5641" width="9.140625" style="43"/>
    <col min="5642" max="5642" width="15.5703125" style="43" customWidth="1"/>
    <col min="5643" max="5888" width="9.140625" style="43"/>
    <col min="5889" max="5889" width="24.7109375" style="43" customWidth="1"/>
    <col min="5890" max="5890" width="12.42578125" style="43" customWidth="1"/>
    <col min="5891" max="5891" width="14.140625" style="43" customWidth="1"/>
    <col min="5892" max="5892" width="11" style="43" customWidth="1"/>
    <col min="5893" max="5893" width="12.28515625" style="43" customWidth="1"/>
    <col min="5894" max="5894" width="17" style="43" customWidth="1"/>
    <col min="5895" max="5897" width="9.140625" style="43"/>
    <col min="5898" max="5898" width="15.5703125" style="43" customWidth="1"/>
    <col min="5899" max="6144" width="9.140625" style="43"/>
    <col min="6145" max="6145" width="24.7109375" style="43" customWidth="1"/>
    <col min="6146" max="6146" width="12.42578125" style="43" customWidth="1"/>
    <col min="6147" max="6147" width="14.140625" style="43" customWidth="1"/>
    <col min="6148" max="6148" width="11" style="43" customWidth="1"/>
    <col min="6149" max="6149" width="12.28515625" style="43" customWidth="1"/>
    <col min="6150" max="6150" width="17" style="43" customWidth="1"/>
    <col min="6151" max="6153" width="9.140625" style="43"/>
    <col min="6154" max="6154" width="15.5703125" style="43" customWidth="1"/>
    <col min="6155" max="6400" width="9.140625" style="43"/>
    <col min="6401" max="6401" width="24.7109375" style="43" customWidth="1"/>
    <col min="6402" max="6402" width="12.42578125" style="43" customWidth="1"/>
    <col min="6403" max="6403" width="14.140625" style="43" customWidth="1"/>
    <col min="6404" max="6404" width="11" style="43" customWidth="1"/>
    <col min="6405" max="6405" width="12.28515625" style="43" customWidth="1"/>
    <col min="6406" max="6406" width="17" style="43" customWidth="1"/>
    <col min="6407" max="6409" width="9.140625" style="43"/>
    <col min="6410" max="6410" width="15.5703125" style="43" customWidth="1"/>
    <col min="6411" max="6656" width="9.140625" style="43"/>
    <col min="6657" max="6657" width="24.7109375" style="43" customWidth="1"/>
    <col min="6658" max="6658" width="12.42578125" style="43" customWidth="1"/>
    <col min="6659" max="6659" width="14.140625" style="43" customWidth="1"/>
    <col min="6660" max="6660" width="11" style="43" customWidth="1"/>
    <col min="6661" max="6661" width="12.28515625" style="43" customWidth="1"/>
    <col min="6662" max="6662" width="17" style="43" customWidth="1"/>
    <col min="6663" max="6665" width="9.140625" style="43"/>
    <col min="6666" max="6666" width="15.5703125" style="43" customWidth="1"/>
    <col min="6667" max="6912" width="9.140625" style="43"/>
    <col min="6913" max="6913" width="24.7109375" style="43" customWidth="1"/>
    <col min="6914" max="6914" width="12.42578125" style="43" customWidth="1"/>
    <col min="6915" max="6915" width="14.140625" style="43" customWidth="1"/>
    <col min="6916" max="6916" width="11" style="43" customWidth="1"/>
    <col min="6917" max="6917" width="12.28515625" style="43" customWidth="1"/>
    <col min="6918" max="6918" width="17" style="43" customWidth="1"/>
    <col min="6919" max="6921" width="9.140625" style="43"/>
    <col min="6922" max="6922" width="15.5703125" style="43" customWidth="1"/>
    <col min="6923" max="7168" width="9.140625" style="43"/>
    <col min="7169" max="7169" width="24.7109375" style="43" customWidth="1"/>
    <col min="7170" max="7170" width="12.42578125" style="43" customWidth="1"/>
    <col min="7171" max="7171" width="14.140625" style="43" customWidth="1"/>
    <col min="7172" max="7172" width="11" style="43" customWidth="1"/>
    <col min="7173" max="7173" width="12.28515625" style="43" customWidth="1"/>
    <col min="7174" max="7174" width="17" style="43" customWidth="1"/>
    <col min="7175" max="7177" width="9.140625" style="43"/>
    <col min="7178" max="7178" width="15.5703125" style="43" customWidth="1"/>
    <col min="7179" max="7424" width="9.140625" style="43"/>
    <col min="7425" max="7425" width="24.7109375" style="43" customWidth="1"/>
    <col min="7426" max="7426" width="12.42578125" style="43" customWidth="1"/>
    <col min="7427" max="7427" width="14.140625" style="43" customWidth="1"/>
    <col min="7428" max="7428" width="11" style="43" customWidth="1"/>
    <col min="7429" max="7429" width="12.28515625" style="43" customWidth="1"/>
    <col min="7430" max="7430" width="17" style="43" customWidth="1"/>
    <col min="7431" max="7433" width="9.140625" style="43"/>
    <col min="7434" max="7434" width="15.5703125" style="43" customWidth="1"/>
    <col min="7435" max="7680" width="9.140625" style="43"/>
    <col min="7681" max="7681" width="24.7109375" style="43" customWidth="1"/>
    <col min="7682" max="7682" width="12.42578125" style="43" customWidth="1"/>
    <col min="7683" max="7683" width="14.140625" style="43" customWidth="1"/>
    <col min="7684" max="7684" width="11" style="43" customWidth="1"/>
    <col min="7685" max="7685" width="12.28515625" style="43" customWidth="1"/>
    <col min="7686" max="7686" width="17" style="43" customWidth="1"/>
    <col min="7687" max="7689" width="9.140625" style="43"/>
    <col min="7690" max="7690" width="15.5703125" style="43" customWidth="1"/>
    <col min="7691" max="7936" width="9.140625" style="43"/>
    <col min="7937" max="7937" width="24.7109375" style="43" customWidth="1"/>
    <col min="7938" max="7938" width="12.42578125" style="43" customWidth="1"/>
    <col min="7939" max="7939" width="14.140625" style="43" customWidth="1"/>
    <col min="7940" max="7940" width="11" style="43" customWidth="1"/>
    <col min="7941" max="7941" width="12.28515625" style="43" customWidth="1"/>
    <col min="7942" max="7942" width="17" style="43" customWidth="1"/>
    <col min="7943" max="7945" width="9.140625" style="43"/>
    <col min="7946" max="7946" width="15.5703125" style="43" customWidth="1"/>
    <col min="7947" max="8192" width="9.140625" style="43"/>
    <col min="8193" max="8193" width="24.7109375" style="43" customWidth="1"/>
    <col min="8194" max="8194" width="12.42578125" style="43" customWidth="1"/>
    <col min="8195" max="8195" width="14.140625" style="43" customWidth="1"/>
    <col min="8196" max="8196" width="11" style="43" customWidth="1"/>
    <col min="8197" max="8197" width="12.28515625" style="43" customWidth="1"/>
    <col min="8198" max="8198" width="17" style="43" customWidth="1"/>
    <col min="8199" max="8201" width="9.140625" style="43"/>
    <col min="8202" max="8202" width="15.5703125" style="43" customWidth="1"/>
    <col min="8203" max="8448" width="9.140625" style="43"/>
    <col min="8449" max="8449" width="24.7109375" style="43" customWidth="1"/>
    <col min="8450" max="8450" width="12.42578125" style="43" customWidth="1"/>
    <col min="8451" max="8451" width="14.140625" style="43" customWidth="1"/>
    <col min="8452" max="8452" width="11" style="43" customWidth="1"/>
    <col min="8453" max="8453" width="12.28515625" style="43" customWidth="1"/>
    <col min="8454" max="8454" width="17" style="43" customWidth="1"/>
    <col min="8455" max="8457" width="9.140625" style="43"/>
    <col min="8458" max="8458" width="15.5703125" style="43" customWidth="1"/>
    <col min="8459" max="8704" width="9.140625" style="43"/>
    <col min="8705" max="8705" width="24.7109375" style="43" customWidth="1"/>
    <col min="8706" max="8706" width="12.42578125" style="43" customWidth="1"/>
    <col min="8707" max="8707" width="14.140625" style="43" customWidth="1"/>
    <col min="8708" max="8708" width="11" style="43" customWidth="1"/>
    <col min="8709" max="8709" width="12.28515625" style="43" customWidth="1"/>
    <col min="8710" max="8710" width="17" style="43" customWidth="1"/>
    <col min="8711" max="8713" width="9.140625" style="43"/>
    <col min="8714" max="8714" width="15.5703125" style="43" customWidth="1"/>
    <col min="8715" max="8960" width="9.140625" style="43"/>
    <col min="8961" max="8961" width="24.7109375" style="43" customWidth="1"/>
    <col min="8962" max="8962" width="12.42578125" style="43" customWidth="1"/>
    <col min="8963" max="8963" width="14.140625" style="43" customWidth="1"/>
    <col min="8964" max="8964" width="11" style="43" customWidth="1"/>
    <col min="8965" max="8965" width="12.28515625" style="43" customWidth="1"/>
    <col min="8966" max="8966" width="17" style="43" customWidth="1"/>
    <col min="8967" max="8969" width="9.140625" style="43"/>
    <col min="8970" max="8970" width="15.5703125" style="43" customWidth="1"/>
    <col min="8971" max="9216" width="9.140625" style="43"/>
    <col min="9217" max="9217" width="24.7109375" style="43" customWidth="1"/>
    <col min="9218" max="9218" width="12.42578125" style="43" customWidth="1"/>
    <col min="9219" max="9219" width="14.140625" style="43" customWidth="1"/>
    <col min="9220" max="9220" width="11" style="43" customWidth="1"/>
    <col min="9221" max="9221" width="12.28515625" style="43" customWidth="1"/>
    <col min="9222" max="9222" width="17" style="43" customWidth="1"/>
    <col min="9223" max="9225" width="9.140625" style="43"/>
    <col min="9226" max="9226" width="15.5703125" style="43" customWidth="1"/>
    <col min="9227" max="9472" width="9.140625" style="43"/>
    <col min="9473" max="9473" width="24.7109375" style="43" customWidth="1"/>
    <col min="9474" max="9474" width="12.42578125" style="43" customWidth="1"/>
    <col min="9475" max="9475" width="14.140625" style="43" customWidth="1"/>
    <col min="9476" max="9476" width="11" style="43" customWidth="1"/>
    <col min="9477" max="9477" width="12.28515625" style="43" customWidth="1"/>
    <col min="9478" max="9478" width="17" style="43" customWidth="1"/>
    <col min="9479" max="9481" width="9.140625" style="43"/>
    <col min="9482" max="9482" width="15.5703125" style="43" customWidth="1"/>
    <col min="9483" max="9728" width="9.140625" style="43"/>
    <col min="9729" max="9729" width="24.7109375" style="43" customWidth="1"/>
    <col min="9730" max="9730" width="12.42578125" style="43" customWidth="1"/>
    <col min="9731" max="9731" width="14.140625" style="43" customWidth="1"/>
    <col min="9732" max="9732" width="11" style="43" customWidth="1"/>
    <col min="9733" max="9733" width="12.28515625" style="43" customWidth="1"/>
    <col min="9734" max="9734" width="17" style="43" customWidth="1"/>
    <col min="9735" max="9737" width="9.140625" style="43"/>
    <col min="9738" max="9738" width="15.5703125" style="43" customWidth="1"/>
    <col min="9739" max="9984" width="9.140625" style="43"/>
    <col min="9985" max="9985" width="24.7109375" style="43" customWidth="1"/>
    <col min="9986" max="9986" width="12.42578125" style="43" customWidth="1"/>
    <col min="9987" max="9987" width="14.140625" style="43" customWidth="1"/>
    <col min="9988" max="9988" width="11" style="43" customWidth="1"/>
    <col min="9989" max="9989" width="12.28515625" style="43" customWidth="1"/>
    <col min="9990" max="9990" width="17" style="43" customWidth="1"/>
    <col min="9991" max="9993" width="9.140625" style="43"/>
    <col min="9994" max="9994" width="15.5703125" style="43" customWidth="1"/>
    <col min="9995" max="10240" width="9.140625" style="43"/>
    <col min="10241" max="10241" width="24.7109375" style="43" customWidth="1"/>
    <col min="10242" max="10242" width="12.42578125" style="43" customWidth="1"/>
    <col min="10243" max="10243" width="14.140625" style="43" customWidth="1"/>
    <col min="10244" max="10244" width="11" style="43" customWidth="1"/>
    <col min="10245" max="10245" width="12.28515625" style="43" customWidth="1"/>
    <col min="10246" max="10246" width="17" style="43" customWidth="1"/>
    <col min="10247" max="10249" width="9.140625" style="43"/>
    <col min="10250" max="10250" width="15.5703125" style="43" customWidth="1"/>
    <col min="10251" max="10496" width="9.140625" style="43"/>
    <col min="10497" max="10497" width="24.7109375" style="43" customWidth="1"/>
    <col min="10498" max="10498" width="12.42578125" style="43" customWidth="1"/>
    <col min="10499" max="10499" width="14.140625" style="43" customWidth="1"/>
    <col min="10500" max="10500" width="11" style="43" customWidth="1"/>
    <col min="10501" max="10501" width="12.28515625" style="43" customWidth="1"/>
    <col min="10502" max="10502" width="17" style="43" customWidth="1"/>
    <col min="10503" max="10505" width="9.140625" style="43"/>
    <col min="10506" max="10506" width="15.5703125" style="43" customWidth="1"/>
    <col min="10507" max="10752" width="9.140625" style="43"/>
    <col min="10753" max="10753" width="24.7109375" style="43" customWidth="1"/>
    <col min="10754" max="10754" width="12.42578125" style="43" customWidth="1"/>
    <col min="10755" max="10755" width="14.140625" style="43" customWidth="1"/>
    <col min="10756" max="10756" width="11" style="43" customWidth="1"/>
    <col min="10757" max="10757" width="12.28515625" style="43" customWidth="1"/>
    <col min="10758" max="10758" width="17" style="43" customWidth="1"/>
    <col min="10759" max="10761" width="9.140625" style="43"/>
    <col min="10762" max="10762" width="15.5703125" style="43" customWidth="1"/>
    <col min="10763" max="11008" width="9.140625" style="43"/>
    <col min="11009" max="11009" width="24.7109375" style="43" customWidth="1"/>
    <col min="11010" max="11010" width="12.42578125" style="43" customWidth="1"/>
    <col min="11011" max="11011" width="14.140625" style="43" customWidth="1"/>
    <col min="11012" max="11012" width="11" style="43" customWidth="1"/>
    <col min="11013" max="11013" width="12.28515625" style="43" customWidth="1"/>
    <col min="11014" max="11014" width="17" style="43" customWidth="1"/>
    <col min="11015" max="11017" width="9.140625" style="43"/>
    <col min="11018" max="11018" width="15.5703125" style="43" customWidth="1"/>
    <col min="11019" max="11264" width="9.140625" style="43"/>
    <col min="11265" max="11265" width="24.7109375" style="43" customWidth="1"/>
    <col min="11266" max="11266" width="12.42578125" style="43" customWidth="1"/>
    <col min="11267" max="11267" width="14.140625" style="43" customWidth="1"/>
    <col min="11268" max="11268" width="11" style="43" customWidth="1"/>
    <col min="11269" max="11269" width="12.28515625" style="43" customWidth="1"/>
    <col min="11270" max="11270" width="17" style="43" customWidth="1"/>
    <col min="11271" max="11273" width="9.140625" style="43"/>
    <col min="11274" max="11274" width="15.5703125" style="43" customWidth="1"/>
    <col min="11275" max="11520" width="9.140625" style="43"/>
    <col min="11521" max="11521" width="24.7109375" style="43" customWidth="1"/>
    <col min="11522" max="11522" width="12.42578125" style="43" customWidth="1"/>
    <col min="11523" max="11523" width="14.140625" style="43" customWidth="1"/>
    <col min="11524" max="11524" width="11" style="43" customWidth="1"/>
    <col min="11525" max="11525" width="12.28515625" style="43" customWidth="1"/>
    <col min="11526" max="11526" width="17" style="43" customWidth="1"/>
    <col min="11527" max="11529" width="9.140625" style="43"/>
    <col min="11530" max="11530" width="15.5703125" style="43" customWidth="1"/>
    <col min="11531" max="11776" width="9.140625" style="43"/>
    <col min="11777" max="11777" width="24.7109375" style="43" customWidth="1"/>
    <col min="11778" max="11778" width="12.42578125" style="43" customWidth="1"/>
    <col min="11779" max="11779" width="14.140625" style="43" customWidth="1"/>
    <col min="11780" max="11780" width="11" style="43" customWidth="1"/>
    <col min="11781" max="11781" width="12.28515625" style="43" customWidth="1"/>
    <col min="11782" max="11782" width="17" style="43" customWidth="1"/>
    <col min="11783" max="11785" width="9.140625" style="43"/>
    <col min="11786" max="11786" width="15.5703125" style="43" customWidth="1"/>
    <col min="11787" max="12032" width="9.140625" style="43"/>
    <col min="12033" max="12033" width="24.7109375" style="43" customWidth="1"/>
    <col min="12034" max="12034" width="12.42578125" style="43" customWidth="1"/>
    <col min="12035" max="12035" width="14.140625" style="43" customWidth="1"/>
    <col min="12036" max="12036" width="11" style="43" customWidth="1"/>
    <col min="12037" max="12037" width="12.28515625" style="43" customWidth="1"/>
    <col min="12038" max="12038" width="17" style="43" customWidth="1"/>
    <col min="12039" max="12041" width="9.140625" style="43"/>
    <col min="12042" max="12042" width="15.5703125" style="43" customWidth="1"/>
    <col min="12043" max="12288" width="9.140625" style="43"/>
    <col min="12289" max="12289" width="24.7109375" style="43" customWidth="1"/>
    <col min="12290" max="12290" width="12.42578125" style="43" customWidth="1"/>
    <col min="12291" max="12291" width="14.140625" style="43" customWidth="1"/>
    <col min="12292" max="12292" width="11" style="43" customWidth="1"/>
    <col min="12293" max="12293" width="12.28515625" style="43" customWidth="1"/>
    <col min="12294" max="12294" width="17" style="43" customWidth="1"/>
    <col min="12295" max="12297" width="9.140625" style="43"/>
    <col min="12298" max="12298" width="15.5703125" style="43" customWidth="1"/>
    <col min="12299" max="12544" width="9.140625" style="43"/>
    <col min="12545" max="12545" width="24.7109375" style="43" customWidth="1"/>
    <col min="12546" max="12546" width="12.42578125" style="43" customWidth="1"/>
    <col min="12547" max="12547" width="14.140625" style="43" customWidth="1"/>
    <col min="12548" max="12548" width="11" style="43" customWidth="1"/>
    <col min="12549" max="12549" width="12.28515625" style="43" customWidth="1"/>
    <col min="12550" max="12550" width="17" style="43" customWidth="1"/>
    <col min="12551" max="12553" width="9.140625" style="43"/>
    <col min="12554" max="12554" width="15.5703125" style="43" customWidth="1"/>
    <col min="12555" max="12800" width="9.140625" style="43"/>
    <col min="12801" max="12801" width="24.7109375" style="43" customWidth="1"/>
    <col min="12802" max="12802" width="12.42578125" style="43" customWidth="1"/>
    <col min="12803" max="12803" width="14.140625" style="43" customWidth="1"/>
    <col min="12804" max="12804" width="11" style="43" customWidth="1"/>
    <col min="12805" max="12805" width="12.28515625" style="43" customWidth="1"/>
    <col min="12806" max="12806" width="17" style="43" customWidth="1"/>
    <col min="12807" max="12809" width="9.140625" style="43"/>
    <col min="12810" max="12810" width="15.5703125" style="43" customWidth="1"/>
    <col min="12811" max="13056" width="9.140625" style="43"/>
    <col min="13057" max="13057" width="24.7109375" style="43" customWidth="1"/>
    <col min="13058" max="13058" width="12.42578125" style="43" customWidth="1"/>
    <col min="13059" max="13059" width="14.140625" style="43" customWidth="1"/>
    <col min="13060" max="13060" width="11" style="43" customWidth="1"/>
    <col min="13061" max="13061" width="12.28515625" style="43" customWidth="1"/>
    <col min="13062" max="13062" width="17" style="43" customWidth="1"/>
    <col min="13063" max="13065" width="9.140625" style="43"/>
    <col min="13066" max="13066" width="15.5703125" style="43" customWidth="1"/>
    <col min="13067" max="13312" width="9.140625" style="43"/>
    <col min="13313" max="13313" width="24.7109375" style="43" customWidth="1"/>
    <col min="13314" max="13314" width="12.42578125" style="43" customWidth="1"/>
    <col min="13315" max="13315" width="14.140625" style="43" customWidth="1"/>
    <col min="13316" max="13316" width="11" style="43" customWidth="1"/>
    <col min="13317" max="13317" width="12.28515625" style="43" customWidth="1"/>
    <col min="13318" max="13318" width="17" style="43" customWidth="1"/>
    <col min="13319" max="13321" width="9.140625" style="43"/>
    <col min="13322" max="13322" width="15.5703125" style="43" customWidth="1"/>
    <col min="13323" max="13568" width="9.140625" style="43"/>
    <col min="13569" max="13569" width="24.7109375" style="43" customWidth="1"/>
    <col min="13570" max="13570" width="12.42578125" style="43" customWidth="1"/>
    <col min="13571" max="13571" width="14.140625" style="43" customWidth="1"/>
    <col min="13572" max="13572" width="11" style="43" customWidth="1"/>
    <col min="13573" max="13573" width="12.28515625" style="43" customWidth="1"/>
    <col min="13574" max="13574" width="17" style="43" customWidth="1"/>
    <col min="13575" max="13577" width="9.140625" style="43"/>
    <col min="13578" max="13578" width="15.5703125" style="43" customWidth="1"/>
    <col min="13579" max="13824" width="9.140625" style="43"/>
    <col min="13825" max="13825" width="24.7109375" style="43" customWidth="1"/>
    <col min="13826" max="13826" width="12.42578125" style="43" customWidth="1"/>
    <col min="13827" max="13827" width="14.140625" style="43" customWidth="1"/>
    <col min="13828" max="13828" width="11" style="43" customWidth="1"/>
    <col min="13829" max="13829" width="12.28515625" style="43" customWidth="1"/>
    <col min="13830" max="13830" width="17" style="43" customWidth="1"/>
    <col min="13831" max="13833" width="9.140625" style="43"/>
    <col min="13834" max="13834" width="15.5703125" style="43" customWidth="1"/>
    <col min="13835" max="14080" width="9.140625" style="43"/>
    <col min="14081" max="14081" width="24.7109375" style="43" customWidth="1"/>
    <col min="14082" max="14082" width="12.42578125" style="43" customWidth="1"/>
    <col min="14083" max="14083" width="14.140625" style="43" customWidth="1"/>
    <col min="14084" max="14084" width="11" style="43" customWidth="1"/>
    <col min="14085" max="14085" width="12.28515625" style="43" customWidth="1"/>
    <col min="14086" max="14086" width="17" style="43" customWidth="1"/>
    <col min="14087" max="14089" width="9.140625" style="43"/>
    <col min="14090" max="14090" width="15.5703125" style="43" customWidth="1"/>
    <col min="14091" max="14336" width="9.140625" style="43"/>
    <col min="14337" max="14337" width="24.7109375" style="43" customWidth="1"/>
    <col min="14338" max="14338" width="12.42578125" style="43" customWidth="1"/>
    <col min="14339" max="14339" width="14.140625" style="43" customWidth="1"/>
    <col min="14340" max="14340" width="11" style="43" customWidth="1"/>
    <col min="14341" max="14341" width="12.28515625" style="43" customWidth="1"/>
    <col min="14342" max="14342" width="17" style="43" customWidth="1"/>
    <col min="14343" max="14345" width="9.140625" style="43"/>
    <col min="14346" max="14346" width="15.5703125" style="43" customWidth="1"/>
    <col min="14347" max="14592" width="9.140625" style="43"/>
    <col min="14593" max="14593" width="24.7109375" style="43" customWidth="1"/>
    <col min="14594" max="14594" width="12.42578125" style="43" customWidth="1"/>
    <col min="14595" max="14595" width="14.140625" style="43" customWidth="1"/>
    <col min="14596" max="14596" width="11" style="43" customWidth="1"/>
    <col min="14597" max="14597" width="12.28515625" style="43" customWidth="1"/>
    <col min="14598" max="14598" width="17" style="43" customWidth="1"/>
    <col min="14599" max="14601" width="9.140625" style="43"/>
    <col min="14602" max="14602" width="15.5703125" style="43" customWidth="1"/>
    <col min="14603" max="14848" width="9.140625" style="43"/>
    <col min="14849" max="14849" width="24.7109375" style="43" customWidth="1"/>
    <col min="14850" max="14850" width="12.42578125" style="43" customWidth="1"/>
    <col min="14851" max="14851" width="14.140625" style="43" customWidth="1"/>
    <col min="14852" max="14852" width="11" style="43" customWidth="1"/>
    <col min="14853" max="14853" width="12.28515625" style="43" customWidth="1"/>
    <col min="14854" max="14854" width="17" style="43" customWidth="1"/>
    <col min="14855" max="14857" width="9.140625" style="43"/>
    <col min="14858" max="14858" width="15.5703125" style="43" customWidth="1"/>
    <col min="14859" max="15104" width="9.140625" style="43"/>
    <col min="15105" max="15105" width="24.7109375" style="43" customWidth="1"/>
    <col min="15106" max="15106" width="12.42578125" style="43" customWidth="1"/>
    <col min="15107" max="15107" width="14.140625" style="43" customWidth="1"/>
    <col min="15108" max="15108" width="11" style="43" customWidth="1"/>
    <col min="15109" max="15109" width="12.28515625" style="43" customWidth="1"/>
    <col min="15110" max="15110" width="17" style="43" customWidth="1"/>
    <col min="15111" max="15113" width="9.140625" style="43"/>
    <col min="15114" max="15114" width="15.5703125" style="43" customWidth="1"/>
    <col min="15115" max="15360" width="9.140625" style="43"/>
    <col min="15361" max="15361" width="24.7109375" style="43" customWidth="1"/>
    <col min="15362" max="15362" width="12.42578125" style="43" customWidth="1"/>
    <col min="15363" max="15363" width="14.140625" style="43" customWidth="1"/>
    <col min="15364" max="15364" width="11" style="43" customWidth="1"/>
    <col min="15365" max="15365" width="12.28515625" style="43" customWidth="1"/>
    <col min="15366" max="15366" width="17" style="43" customWidth="1"/>
    <col min="15367" max="15369" width="9.140625" style="43"/>
    <col min="15370" max="15370" width="15.5703125" style="43" customWidth="1"/>
    <col min="15371" max="15616" width="9.140625" style="43"/>
    <col min="15617" max="15617" width="24.7109375" style="43" customWidth="1"/>
    <col min="15618" max="15618" width="12.42578125" style="43" customWidth="1"/>
    <col min="15619" max="15619" width="14.140625" style="43" customWidth="1"/>
    <col min="15620" max="15620" width="11" style="43" customWidth="1"/>
    <col min="15621" max="15621" width="12.28515625" style="43" customWidth="1"/>
    <col min="15622" max="15622" width="17" style="43" customWidth="1"/>
    <col min="15623" max="15625" width="9.140625" style="43"/>
    <col min="15626" max="15626" width="15.5703125" style="43" customWidth="1"/>
    <col min="15627" max="15872" width="9.140625" style="43"/>
    <col min="15873" max="15873" width="24.7109375" style="43" customWidth="1"/>
    <col min="15874" max="15874" width="12.42578125" style="43" customWidth="1"/>
    <col min="15875" max="15875" width="14.140625" style="43" customWidth="1"/>
    <col min="15876" max="15876" width="11" style="43" customWidth="1"/>
    <col min="15877" max="15877" width="12.28515625" style="43" customWidth="1"/>
    <col min="15878" max="15878" width="17" style="43" customWidth="1"/>
    <col min="15879" max="15881" width="9.140625" style="43"/>
    <col min="15882" max="15882" width="15.5703125" style="43" customWidth="1"/>
    <col min="15883" max="16128" width="9.140625" style="43"/>
    <col min="16129" max="16129" width="24.7109375" style="43" customWidth="1"/>
    <col min="16130" max="16130" width="12.42578125" style="43" customWidth="1"/>
    <col min="16131" max="16131" width="14.140625" style="43" customWidth="1"/>
    <col min="16132" max="16132" width="11" style="43" customWidth="1"/>
    <col min="16133" max="16133" width="12.28515625" style="43" customWidth="1"/>
    <col min="16134" max="16134" width="17" style="43" customWidth="1"/>
    <col min="16135" max="16137" width="9.140625" style="43"/>
    <col min="16138" max="16138" width="15.5703125" style="43" customWidth="1"/>
    <col min="16139" max="16384" width="9.140625" style="43"/>
  </cols>
  <sheetData>
    <row r="1" spans="1:6">
      <c r="A1" s="61" t="s">
        <v>22042</v>
      </c>
      <c r="B1" s="61"/>
      <c r="C1" s="61"/>
      <c r="D1" s="61"/>
      <c r="E1" s="61"/>
      <c r="F1" s="61"/>
    </row>
    <row r="2" spans="1:6">
      <c r="A2" s="171" t="s">
        <v>22445</v>
      </c>
      <c r="E2" s="116"/>
    </row>
    <row r="3" spans="1:6">
      <c r="A3" s="363" t="s">
        <v>22043</v>
      </c>
      <c r="B3" s="169" t="s">
        <v>22044</v>
      </c>
      <c r="C3" s="139"/>
      <c r="D3" s="159" t="s">
        <v>22045</v>
      </c>
      <c r="E3" s="163"/>
      <c r="F3" s="139"/>
    </row>
    <row r="4" spans="1:6" ht="15" customHeight="1">
      <c r="A4" s="364"/>
      <c r="B4" s="363" t="s">
        <v>22046</v>
      </c>
      <c r="C4" s="363" t="s">
        <v>22047</v>
      </c>
      <c r="D4" s="363" t="s">
        <v>22046</v>
      </c>
      <c r="E4" s="360" t="s">
        <v>22048</v>
      </c>
      <c r="F4" s="360" t="s">
        <v>22049</v>
      </c>
    </row>
    <row r="5" spans="1:6" ht="15" customHeight="1">
      <c r="A5" s="364"/>
      <c r="B5" s="364"/>
      <c r="C5" s="364"/>
      <c r="D5" s="364"/>
      <c r="E5" s="361"/>
      <c r="F5" s="361"/>
    </row>
    <row r="6" spans="1:6" ht="15" customHeight="1">
      <c r="A6" s="365"/>
      <c r="B6" s="365"/>
      <c r="C6" s="365"/>
      <c r="D6" s="365"/>
      <c r="E6" s="362"/>
      <c r="F6" s="362"/>
    </row>
    <row r="7" spans="1:6">
      <c r="A7" s="69" t="s">
        <v>22050</v>
      </c>
      <c r="B7" s="438"/>
      <c r="C7" s="439"/>
      <c r="D7" s="438"/>
      <c r="E7" s="438"/>
      <c r="F7" s="438"/>
    </row>
    <row r="8" spans="1:6">
      <c r="A8" s="69" t="s">
        <v>22051</v>
      </c>
      <c r="B8" s="473">
        <f>'Волинська обл.'!C11</f>
        <v>1</v>
      </c>
      <c r="C8" s="437">
        <f>'Волинська обл.'!E11</f>
        <v>2975.7</v>
      </c>
      <c r="D8" s="436"/>
      <c r="E8" s="437"/>
      <c r="F8" s="437"/>
    </row>
    <row r="9" spans="1:6">
      <c r="A9" s="69" t="s">
        <v>22052</v>
      </c>
      <c r="B9" s="473">
        <f>'Дніпропетровська обл.'!C11</f>
        <v>1</v>
      </c>
      <c r="C9" s="437">
        <f>'Дніпропетровська обл.'!E11</f>
        <v>3766.2</v>
      </c>
      <c r="D9" s="436"/>
      <c r="E9" s="437"/>
      <c r="F9" s="437"/>
    </row>
    <row r="10" spans="1:6">
      <c r="A10" s="69" t="s">
        <v>22053</v>
      </c>
      <c r="B10" s="436">
        <f>'Донецька обл.'!C16</f>
        <v>1</v>
      </c>
      <c r="C10" s="437">
        <f>'Донецька обл.'!E16</f>
        <v>3033.2</v>
      </c>
      <c r="D10" s="436"/>
      <c r="E10" s="437"/>
      <c r="F10" s="437"/>
    </row>
    <row r="11" spans="1:6">
      <c r="A11" s="69" t="s">
        <v>22054</v>
      </c>
      <c r="B11" s="436">
        <f>'житомирська обл.'!C12</f>
        <v>2</v>
      </c>
      <c r="C11" s="437">
        <f>'житомирська обл.'!E12</f>
        <v>50976.84</v>
      </c>
      <c r="D11" s="436"/>
      <c r="E11" s="437"/>
      <c r="F11" s="437"/>
    </row>
    <row r="12" spans="1:6">
      <c r="A12" s="69" t="s">
        <v>22055</v>
      </c>
      <c r="B12" s="436"/>
      <c r="C12" s="437"/>
      <c r="D12" s="436">
        <f>'Закарпатська обл.'!C11</f>
        <v>1</v>
      </c>
      <c r="E12" s="437">
        <f>'Закарпатська обл.'!E11</f>
        <v>58035.8</v>
      </c>
      <c r="F12" s="437">
        <v>39485.800000000003</v>
      </c>
    </row>
    <row r="13" spans="1:6">
      <c r="A13" s="69" t="s">
        <v>22056</v>
      </c>
      <c r="B13" s="436">
        <f>'Запорізька обл.'!C11</f>
        <v>0</v>
      </c>
      <c r="C13" s="437">
        <f>'Запорізька обл.'!E11</f>
        <v>100</v>
      </c>
      <c r="D13" s="436"/>
      <c r="E13" s="437"/>
      <c r="F13" s="437"/>
    </row>
    <row r="14" spans="1:6">
      <c r="A14" s="69" t="s">
        <v>22057</v>
      </c>
      <c r="B14" s="473">
        <f>'Івано-Франківська обл.'!C10</f>
        <v>1</v>
      </c>
      <c r="C14" s="437">
        <f>'Івано-Франківська обл.'!E10</f>
        <v>5344.2</v>
      </c>
      <c r="D14" s="436"/>
      <c r="E14" s="437"/>
      <c r="F14" s="437"/>
    </row>
    <row r="15" spans="1:6">
      <c r="A15" s="69" t="s">
        <v>22058</v>
      </c>
      <c r="B15" s="438"/>
      <c r="C15" s="439"/>
      <c r="D15" s="438"/>
      <c r="E15" s="439"/>
      <c r="F15" s="439"/>
    </row>
    <row r="16" spans="1:6">
      <c r="A16" s="69" t="s">
        <v>22059</v>
      </c>
      <c r="B16" s="436"/>
      <c r="C16" s="437"/>
      <c r="D16" s="436"/>
      <c r="E16" s="437"/>
      <c r="F16" s="437"/>
    </row>
    <row r="17" spans="1:9">
      <c r="A17" s="69" t="s">
        <v>22060</v>
      </c>
      <c r="B17" s="436">
        <f>АРК!C16</f>
        <v>6</v>
      </c>
      <c r="C17" s="437">
        <f>АРК!E16</f>
        <v>63855.07</v>
      </c>
      <c r="D17" s="436"/>
      <c r="E17" s="437"/>
      <c r="F17" s="437"/>
    </row>
    <row r="18" spans="1:9">
      <c r="A18" s="69" t="s">
        <v>22061</v>
      </c>
      <c r="B18" s="436">
        <f>'Луганська обл.'!C14</f>
        <v>1</v>
      </c>
      <c r="C18" s="470">
        <f>'Луганська обл.'!E14</f>
        <v>5403.0164000000004</v>
      </c>
      <c r="D18" s="471"/>
      <c r="E18" s="437"/>
      <c r="F18" s="437"/>
    </row>
    <row r="19" spans="1:9">
      <c r="A19" s="69" t="s">
        <v>22062</v>
      </c>
      <c r="B19" s="436">
        <f>'Львівська обл.'!C10</f>
        <v>1</v>
      </c>
      <c r="C19" s="437">
        <f>'Львівська обл.'!E10</f>
        <v>2084.5</v>
      </c>
      <c r="D19" s="436"/>
      <c r="E19" s="437"/>
      <c r="F19" s="437"/>
    </row>
    <row r="20" spans="1:9">
      <c r="A20" s="69" t="s">
        <v>22063</v>
      </c>
      <c r="B20" s="436">
        <f>'Миколаївська обл.'!C12</f>
        <v>1</v>
      </c>
      <c r="C20" s="437">
        <f>'Миколаївська обл.'!E12</f>
        <v>1675.7</v>
      </c>
      <c r="D20" s="436">
        <f>'Миколаївська обл.'!C10</f>
        <v>0</v>
      </c>
      <c r="E20" s="437">
        <f>'Миколаївська обл.'!E10</f>
        <v>2741</v>
      </c>
      <c r="F20" s="437">
        <v>2741</v>
      </c>
    </row>
    <row r="21" spans="1:9">
      <c r="A21" s="69" t="s">
        <v>22064</v>
      </c>
      <c r="B21" s="436"/>
      <c r="C21" s="437"/>
      <c r="D21" s="436">
        <f>'Одеська обл.'!C10</f>
        <v>1</v>
      </c>
      <c r="E21" s="437">
        <f>'Одеська обл.'!E10</f>
        <v>51547.9</v>
      </c>
      <c r="F21" s="437">
        <v>23957</v>
      </c>
      <c r="I21" s="170"/>
    </row>
    <row r="22" spans="1:9">
      <c r="A22" s="69" t="s">
        <v>22065</v>
      </c>
      <c r="B22" s="436"/>
      <c r="C22" s="437"/>
      <c r="D22" s="436"/>
      <c r="E22" s="437"/>
      <c r="F22" s="437"/>
    </row>
    <row r="23" spans="1:9">
      <c r="A23" s="69" t="s">
        <v>22066</v>
      </c>
      <c r="B23" s="436">
        <f>'Рівненська обл.'!C10</f>
        <v>1</v>
      </c>
      <c r="C23" s="437">
        <f>'Рівненська обл.'!E10</f>
        <v>42289</v>
      </c>
      <c r="D23" s="436"/>
      <c r="E23" s="437"/>
      <c r="F23" s="437"/>
    </row>
    <row r="24" spans="1:9">
      <c r="A24" s="69" t="s">
        <v>22067</v>
      </c>
      <c r="B24" s="436">
        <f>'Сумська обл.'!C10</f>
        <v>1</v>
      </c>
      <c r="C24" s="437">
        <f>'Сумська обл.'!E10</f>
        <v>882.9</v>
      </c>
      <c r="D24" s="436"/>
      <c r="E24" s="437"/>
      <c r="F24" s="437"/>
    </row>
    <row r="25" spans="1:9">
      <c r="A25" s="69" t="s">
        <v>22068</v>
      </c>
      <c r="B25" s="436">
        <f>'Тернопільська обл'!C10</f>
        <v>1</v>
      </c>
      <c r="C25" s="437">
        <f>'Тернопільська обл'!E10</f>
        <v>9516.7000000000007</v>
      </c>
      <c r="D25" s="436"/>
      <c r="E25" s="437"/>
      <c r="F25" s="437"/>
    </row>
    <row r="26" spans="1:9">
      <c r="A26" s="69" t="s">
        <v>22069</v>
      </c>
      <c r="B26" s="436"/>
      <c r="C26" s="437"/>
      <c r="D26" s="436"/>
      <c r="E26" s="437"/>
      <c r="F26" s="437"/>
    </row>
    <row r="27" spans="1:9">
      <c r="A27" s="69" t="s">
        <v>22070</v>
      </c>
      <c r="B27" s="436"/>
      <c r="C27" s="437"/>
      <c r="D27" s="436">
        <f>'Херсонська обл.'!C11</f>
        <v>2</v>
      </c>
      <c r="E27" s="437">
        <f>'Херсонська обл.'!E11</f>
        <v>139821.4</v>
      </c>
      <c r="F27" s="437">
        <v>99206</v>
      </c>
    </row>
    <row r="28" spans="1:9">
      <c r="A28" s="69" t="s">
        <v>22071</v>
      </c>
      <c r="B28" s="436"/>
      <c r="C28" s="437"/>
      <c r="D28" s="436"/>
      <c r="E28" s="437"/>
      <c r="F28" s="437"/>
    </row>
    <row r="29" spans="1:9">
      <c r="A29" s="69" t="s">
        <v>22072</v>
      </c>
      <c r="B29" s="436">
        <f>'Черкаська обл.'!C10</f>
        <v>1</v>
      </c>
      <c r="C29" s="437">
        <f>'Черкаська обл.'!E10</f>
        <v>8634.8799999999992</v>
      </c>
      <c r="D29" s="436"/>
      <c r="E29" s="437"/>
      <c r="F29" s="437"/>
    </row>
    <row r="30" spans="1:9">
      <c r="A30" s="69" t="s">
        <v>22073</v>
      </c>
      <c r="B30" s="436"/>
      <c r="C30" s="437"/>
      <c r="D30" s="436"/>
      <c r="E30" s="437"/>
      <c r="F30" s="437"/>
    </row>
    <row r="31" spans="1:9">
      <c r="A31" s="69" t="s">
        <v>22074</v>
      </c>
      <c r="B31" s="436"/>
      <c r="C31" s="437"/>
      <c r="D31" s="436"/>
      <c r="E31" s="437"/>
      <c r="F31" s="437"/>
    </row>
    <row r="32" spans="1:9">
      <c r="A32" s="69" t="s">
        <v>7365</v>
      </c>
      <c r="B32" s="436"/>
      <c r="C32" s="437"/>
      <c r="D32" s="436"/>
      <c r="E32" s="437"/>
      <c r="F32" s="437"/>
    </row>
    <row r="33" spans="1:6">
      <c r="A33" s="69" t="s">
        <v>22075</v>
      </c>
      <c r="B33" s="436"/>
      <c r="C33" s="437"/>
      <c r="D33" s="436"/>
      <c r="E33" s="437"/>
      <c r="F33" s="437"/>
    </row>
    <row r="34" spans="1:6">
      <c r="A34" s="69" t="s">
        <v>22076</v>
      </c>
      <c r="B34" s="53">
        <f>SUM(B7:B33)</f>
        <v>19</v>
      </c>
      <c r="C34" s="84">
        <f>SUM(C7:C33)</f>
        <v>200537.90640000001</v>
      </c>
      <c r="D34" s="53">
        <f>SUM(D7:D33)</f>
        <v>4</v>
      </c>
      <c r="E34" s="84">
        <f>SUM(E7:E33)</f>
        <v>252146.1</v>
      </c>
      <c r="F34" s="84">
        <f>SUM(F7:F33)</f>
        <v>165389.79999999999</v>
      </c>
    </row>
    <row r="35" spans="1:6">
      <c r="C35" s="48"/>
      <c r="E35" s="48"/>
    </row>
    <row r="39" spans="1:6">
      <c r="A39" s="186"/>
    </row>
  </sheetData>
  <mergeCells count="6">
    <mergeCell ref="F4:F6"/>
    <mergeCell ref="A3:A6"/>
    <mergeCell ref="B4:B6"/>
    <mergeCell ref="C4:C6"/>
    <mergeCell ref="D4:D6"/>
    <mergeCell ref="E4:E6"/>
  </mergeCells>
  <pageMargins left="0.19685039370078741" right="0.19685039370078741" top="0.98425196850393704" bottom="0.98425196850393704" header="0.51181102362204722" footer="0.51181102362204722"/>
  <pageSetup paperSize="9" orientation="portrait" r:id="rId1"/>
  <headerFooter alignWithMargins="0"/>
  <legacy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57"/>
  <sheetViews>
    <sheetView workbookViewId="0">
      <selection activeCell="B17" sqref="B17:D17"/>
    </sheetView>
  </sheetViews>
  <sheetFormatPr defaultRowHeight="12.75"/>
  <cols>
    <col min="1" max="1" width="39.5703125" style="43" customWidth="1"/>
    <col min="2" max="2" width="12.42578125" style="43" customWidth="1"/>
    <col min="3" max="3" width="18.85546875" style="170" customWidth="1"/>
    <col min="4" max="4" width="21.42578125" style="170" customWidth="1"/>
    <col min="5" max="256" width="9.140625" style="43"/>
    <col min="257" max="257" width="39.5703125" style="43" customWidth="1"/>
    <col min="258" max="258" width="12.42578125" style="43" customWidth="1"/>
    <col min="259" max="259" width="18.85546875" style="43" customWidth="1"/>
    <col min="260" max="260" width="21.42578125" style="43" customWidth="1"/>
    <col min="261" max="512" width="9.140625" style="43"/>
    <col min="513" max="513" width="39.5703125" style="43" customWidth="1"/>
    <col min="514" max="514" width="12.42578125" style="43" customWidth="1"/>
    <col min="515" max="515" width="18.85546875" style="43" customWidth="1"/>
    <col min="516" max="516" width="21.42578125" style="43" customWidth="1"/>
    <col min="517" max="768" width="9.140625" style="43"/>
    <col min="769" max="769" width="39.5703125" style="43" customWidth="1"/>
    <col min="770" max="770" width="12.42578125" style="43" customWidth="1"/>
    <col min="771" max="771" width="18.85546875" style="43" customWidth="1"/>
    <col min="772" max="772" width="21.42578125" style="43" customWidth="1"/>
    <col min="773" max="1024" width="9.140625" style="43"/>
    <col min="1025" max="1025" width="39.5703125" style="43" customWidth="1"/>
    <col min="1026" max="1026" width="12.42578125" style="43" customWidth="1"/>
    <col min="1027" max="1027" width="18.85546875" style="43" customWidth="1"/>
    <col min="1028" max="1028" width="21.42578125" style="43" customWidth="1"/>
    <col min="1029" max="1280" width="9.140625" style="43"/>
    <col min="1281" max="1281" width="39.5703125" style="43" customWidth="1"/>
    <col min="1282" max="1282" width="12.42578125" style="43" customWidth="1"/>
    <col min="1283" max="1283" width="18.85546875" style="43" customWidth="1"/>
    <col min="1284" max="1284" width="21.42578125" style="43" customWidth="1"/>
    <col min="1285" max="1536" width="9.140625" style="43"/>
    <col min="1537" max="1537" width="39.5703125" style="43" customWidth="1"/>
    <col min="1538" max="1538" width="12.42578125" style="43" customWidth="1"/>
    <col min="1539" max="1539" width="18.85546875" style="43" customWidth="1"/>
    <col min="1540" max="1540" width="21.42578125" style="43" customWidth="1"/>
    <col min="1541" max="1792" width="9.140625" style="43"/>
    <col min="1793" max="1793" width="39.5703125" style="43" customWidth="1"/>
    <col min="1794" max="1794" width="12.42578125" style="43" customWidth="1"/>
    <col min="1795" max="1795" width="18.85546875" style="43" customWidth="1"/>
    <col min="1796" max="1796" width="21.42578125" style="43" customWidth="1"/>
    <col min="1797" max="2048" width="9.140625" style="43"/>
    <col min="2049" max="2049" width="39.5703125" style="43" customWidth="1"/>
    <col min="2050" max="2050" width="12.42578125" style="43" customWidth="1"/>
    <col min="2051" max="2051" width="18.85546875" style="43" customWidth="1"/>
    <col min="2052" max="2052" width="21.42578125" style="43" customWidth="1"/>
    <col min="2053" max="2304" width="9.140625" style="43"/>
    <col min="2305" max="2305" width="39.5703125" style="43" customWidth="1"/>
    <col min="2306" max="2306" width="12.42578125" style="43" customWidth="1"/>
    <col min="2307" max="2307" width="18.85546875" style="43" customWidth="1"/>
    <col min="2308" max="2308" width="21.42578125" style="43" customWidth="1"/>
    <col min="2309" max="2560" width="9.140625" style="43"/>
    <col min="2561" max="2561" width="39.5703125" style="43" customWidth="1"/>
    <col min="2562" max="2562" width="12.42578125" style="43" customWidth="1"/>
    <col min="2563" max="2563" width="18.85546875" style="43" customWidth="1"/>
    <col min="2564" max="2564" width="21.42578125" style="43" customWidth="1"/>
    <col min="2565" max="2816" width="9.140625" style="43"/>
    <col min="2817" max="2817" width="39.5703125" style="43" customWidth="1"/>
    <col min="2818" max="2818" width="12.42578125" style="43" customWidth="1"/>
    <col min="2819" max="2819" width="18.85546875" style="43" customWidth="1"/>
    <col min="2820" max="2820" width="21.42578125" style="43" customWidth="1"/>
    <col min="2821" max="3072" width="9.140625" style="43"/>
    <col min="3073" max="3073" width="39.5703125" style="43" customWidth="1"/>
    <col min="3074" max="3074" width="12.42578125" style="43" customWidth="1"/>
    <col min="3075" max="3075" width="18.85546875" style="43" customWidth="1"/>
    <col min="3076" max="3076" width="21.42578125" style="43" customWidth="1"/>
    <col min="3077" max="3328" width="9.140625" style="43"/>
    <col min="3329" max="3329" width="39.5703125" style="43" customWidth="1"/>
    <col min="3330" max="3330" width="12.42578125" style="43" customWidth="1"/>
    <col min="3331" max="3331" width="18.85546875" style="43" customWidth="1"/>
    <col min="3332" max="3332" width="21.42578125" style="43" customWidth="1"/>
    <col min="3333" max="3584" width="9.140625" style="43"/>
    <col min="3585" max="3585" width="39.5703125" style="43" customWidth="1"/>
    <col min="3586" max="3586" width="12.42578125" style="43" customWidth="1"/>
    <col min="3587" max="3587" width="18.85546875" style="43" customWidth="1"/>
    <col min="3588" max="3588" width="21.42578125" style="43" customWidth="1"/>
    <col min="3589" max="3840" width="9.140625" style="43"/>
    <col min="3841" max="3841" width="39.5703125" style="43" customWidth="1"/>
    <col min="3842" max="3842" width="12.42578125" style="43" customWidth="1"/>
    <col min="3843" max="3843" width="18.85546875" style="43" customWidth="1"/>
    <col min="3844" max="3844" width="21.42578125" style="43" customWidth="1"/>
    <col min="3845" max="4096" width="9.140625" style="43"/>
    <col min="4097" max="4097" width="39.5703125" style="43" customWidth="1"/>
    <col min="4098" max="4098" width="12.42578125" style="43" customWidth="1"/>
    <col min="4099" max="4099" width="18.85546875" style="43" customWidth="1"/>
    <col min="4100" max="4100" width="21.42578125" style="43" customWidth="1"/>
    <col min="4101" max="4352" width="9.140625" style="43"/>
    <col min="4353" max="4353" width="39.5703125" style="43" customWidth="1"/>
    <col min="4354" max="4354" width="12.42578125" style="43" customWidth="1"/>
    <col min="4355" max="4355" width="18.85546875" style="43" customWidth="1"/>
    <col min="4356" max="4356" width="21.42578125" style="43" customWidth="1"/>
    <col min="4357" max="4608" width="9.140625" style="43"/>
    <col min="4609" max="4609" width="39.5703125" style="43" customWidth="1"/>
    <col min="4610" max="4610" width="12.42578125" style="43" customWidth="1"/>
    <col min="4611" max="4611" width="18.85546875" style="43" customWidth="1"/>
    <col min="4612" max="4612" width="21.42578125" style="43" customWidth="1"/>
    <col min="4613" max="4864" width="9.140625" style="43"/>
    <col min="4865" max="4865" width="39.5703125" style="43" customWidth="1"/>
    <col min="4866" max="4866" width="12.42578125" style="43" customWidth="1"/>
    <col min="4867" max="4867" width="18.85546875" style="43" customWidth="1"/>
    <col min="4868" max="4868" width="21.42578125" style="43" customWidth="1"/>
    <col min="4869" max="5120" width="9.140625" style="43"/>
    <col min="5121" max="5121" width="39.5703125" style="43" customWidth="1"/>
    <col min="5122" max="5122" width="12.42578125" style="43" customWidth="1"/>
    <col min="5123" max="5123" width="18.85546875" style="43" customWidth="1"/>
    <col min="5124" max="5124" width="21.42578125" style="43" customWidth="1"/>
    <col min="5125" max="5376" width="9.140625" style="43"/>
    <col min="5377" max="5377" width="39.5703125" style="43" customWidth="1"/>
    <col min="5378" max="5378" width="12.42578125" style="43" customWidth="1"/>
    <col min="5379" max="5379" width="18.85546875" style="43" customWidth="1"/>
    <col min="5380" max="5380" width="21.42578125" style="43" customWidth="1"/>
    <col min="5381" max="5632" width="9.140625" style="43"/>
    <col min="5633" max="5633" width="39.5703125" style="43" customWidth="1"/>
    <col min="5634" max="5634" width="12.42578125" style="43" customWidth="1"/>
    <col min="5635" max="5635" width="18.85546875" style="43" customWidth="1"/>
    <col min="5636" max="5636" width="21.42578125" style="43" customWidth="1"/>
    <col min="5637" max="5888" width="9.140625" style="43"/>
    <col min="5889" max="5889" width="39.5703125" style="43" customWidth="1"/>
    <col min="5890" max="5890" width="12.42578125" style="43" customWidth="1"/>
    <col min="5891" max="5891" width="18.85546875" style="43" customWidth="1"/>
    <col min="5892" max="5892" width="21.42578125" style="43" customWidth="1"/>
    <col min="5893" max="6144" width="9.140625" style="43"/>
    <col min="6145" max="6145" width="39.5703125" style="43" customWidth="1"/>
    <col min="6146" max="6146" width="12.42578125" style="43" customWidth="1"/>
    <col min="6147" max="6147" width="18.85546875" style="43" customWidth="1"/>
    <col min="6148" max="6148" width="21.42578125" style="43" customWidth="1"/>
    <col min="6149" max="6400" width="9.140625" style="43"/>
    <col min="6401" max="6401" width="39.5703125" style="43" customWidth="1"/>
    <col min="6402" max="6402" width="12.42578125" style="43" customWidth="1"/>
    <col min="6403" max="6403" width="18.85546875" style="43" customWidth="1"/>
    <col min="6404" max="6404" width="21.42578125" style="43" customWidth="1"/>
    <col min="6405" max="6656" width="9.140625" style="43"/>
    <col min="6657" max="6657" width="39.5703125" style="43" customWidth="1"/>
    <col min="6658" max="6658" width="12.42578125" style="43" customWidth="1"/>
    <col min="6659" max="6659" width="18.85546875" style="43" customWidth="1"/>
    <col min="6660" max="6660" width="21.42578125" style="43" customWidth="1"/>
    <col min="6661" max="6912" width="9.140625" style="43"/>
    <col min="6913" max="6913" width="39.5703125" style="43" customWidth="1"/>
    <col min="6914" max="6914" width="12.42578125" style="43" customWidth="1"/>
    <col min="6915" max="6915" width="18.85546875" style="43" customWidth="1"/>
    <col min="6916" max="6916" width="21.42578125" style="43" customWidth="1"/>
    <col min="6917" max="7168" width="9.140625" style="43"/>
    <col min="7169" max="7169" width="39.5703125" style="43" customWidth="1"/>
    <col min="7170" max="7170" width="12.42578125" style="43" customWidth="1"/>
    <col min="7171" max="7171" width="18.85546875" style="43" customWidth="1"/>
    <col min="7172" max="7172" width="21.42578125" style="43" customWidth="1"/>
    <col min="7173" max="7424" width="9.140625" style="43"/>
    <col min="7425" max="7425" width="39.5703125" style="43" customWidth="1"/>
    <col min="7426" max="7426" width="12.42578125" style="43" customWidth="1"/>
    <col min="7427" max="7427" width="18.85546875" style="43" customWidth="1"/>
    <col min="7428" max="7428" width="21.42578125" style="43" customWidth="1"/>
    <col min="7429" max="7680" width="9.140625" style="43"/>
    <col min="7681" max="7681" width="39.5703125" style="43" customWidth="1"/>
    <col min="7682" max="7682" width="12.42578125" style="43" customWidth="1"/>
    <col min="7683" max="7683" width="18.85546875" style="43" customWidth="1"/>
    <col min="7684" max="7684" width="21.42578125" style="43" customWidth="1"/>
    <col min="7685" max="7936" width="9.140625" style="43"/>
    <col min="7937" max="7937" width="39.5703125" style="43" customWidth="1"/>
    <col min="7938" max="7938" width="12.42578125" style="43" customWidth="1"/>
    <col min="7939" max="7939" width="18.85546875" style="43" customWidth="1"/>
    <col min="7940" max="7940" width="21.42578125" style="43" customWidth="1"/>
    <col min="7941" max="8192" width="9.140625" style="43"/>
    <col min="8193" max="8193" width="39.5703125" style="43" customWidth="1"/>
    <col min="8194" max="8194" width="12.42578125" style="43" customWidth="1"/>
    <col min="8195" max="8195" width="18.85546875" style="43" customWidth="1"/>
    <col min="8196" max="8196" width="21.42578125" style="43" customWidth="1"/>
    <col min="8197" max="8448" width="9.140625" style="43"/>
    <col min="8449" max="8449" width="39.5703125" style="43" customWidth="1"/>
    <col min="8450" max="8450" width="12.42578125" style="43" customWidth="1"/>
    <col min="8451" max="8451" width="18.85546875" style="43" customWidth="1"/>
    <col min="8452" max="8452" width="21.42578125" style="43" customWidth="1"/>
    <col min="8453" max="8704" width="9.140625" style="43"/>
    <col min="8705" max="8705" width="39.5703125" style="43" customWidth="1"/>
    <col min="8706" max="8706" width="12.42578125" style="43" customWidth="1"/>
    <col min="8707" max="8707" width="18.85546875" style="43" customWidth="1"/>
    <col min="8708" max="8708" width="21.42578125" style="43" customWidth="1"/>
    <col min="8709" max="8960" width="9.140625" style="43"/>
    <col min="8961" max="8961" width="39.5703125" style="43" customWidth="1"/>
    <col min="8962" max="8962" width="12.42578125" style="43" customWidth="1"/>
    <col min="8963" max="8963" width="18.85546875" style="43" customWidth="1"/>
    <col min="8964" max="8964" width="21.42578125" style="43" customWidth="1"/>
    <col min="8965" max="9216" width="9.140625" style="43"/>
    <col min="9217" max="9217" width="39.5703125" style="43" customWidth="1"/>
    <col min="9218" max="9218" width="12.42578125" style="43" customWidth="1"/>
    <col min="9219" max="9219" width="18.85546875" style="43" customWidth="1"/>
    <col min="9220" max="9220" width="21.42578125" style="43" customWidth="1"/>
    <col min="9221" max="9472" width="9.140625" style="43"/>
    <col min="9473" max="9473" width="39.5703125" style="43" customWidth="1"/>
    <col min="9474" max="9474" width="12.42578125" style="43" customWidth="1"/>
    <col min="9475" max="9475" width="18.85546875" style="43" customWidth="1"/>
    <col min="9476" max="9476" width="21.42578125" style="43" customWidth="1"/>
    <col min="9477" max="9728" width="9.140625" style="43"/>
    <col min="9729" max="9729" width="39.5703125" style="43" customWidth="1"/>
    <col min="9730" max="9730" width="12.42578125" style="43" customWidth="1"/>
    <col min="9731" max="9731" width="18.85546875" style="43" customWidth="1"/>
    <col min="9732" max="9732" width="21.42578125" style="43" customWidth="1"/>
    <col min="9733" max="9984" width="9.140625" style="43"/>
    <col min="9985" max="9985" width="39.5703125" style="43" customWidth="1"/>
    <col min="9986" max="9986" width="12.42578125" style="43" customWidth="1"/>
    <col min="9987" max="9987" width="18.85546875" style="43" customWidth="1"/>
    <col min="9988" max="9988" width="21.42578125" style="43" customWidth="1"/>
    <col min="9989" max="10240" width="9.140625" style="43"/>
    <col min="10241" max="10241" width="39.5703125" style="43" customWidth="1"/>
    <col min="10242" max="10242" width="12.42578125" style="43" customWidth="1"/>
    <col min="10243" max="10243" width="18.85546875" style="43" customWidth="1"/>
    <col min="10244" max="10244" width="21.42578125" style="43" customWidth="1"/>
    <col min="10245" max="10496" width="9.140625" style="43"/>
    <col min="10497" max="10497" width="39.5703125" style="43" customWidth="1"/>
    <col min="10498" max="10498" width="12.42578125" style="43" customWidth="1"/>
    <col min="10499" max="10499" width="18.85546875" style="43" customWidth="1"/>
    <col min="10500" max="10500" width="21.42578125" style="43" customWidth="1"/>
    <col min="10501" max="10752" width="9.140625" style="43"/>
    <col min="10753" max="10753" width="39.5703125" style="43" customWidth="1"/>
    <col min="10754" max="10754" width="12.42578125" style="43" customWidth="1"/>
    <col min="10755" max="10755" width="18.85546875" style="43" customWidth="1"/>
    <col min="10756" max="10756" width="21.42578125" style="43" customWidth="1"/>
    <col min="10757" max="11008" width="9.140625" style="43"/>
    <col min="11009" max="11009" width="39.5703125" style="43" customWidth="1"/>
    <col min="11010" max="11010" width="12.42578125" style="43" customWidth="1"/>
    <col min="11011" max="11011" width="18.85546875" style="43" customWidth="1"/>
    <col min="11012" max="11012" width="21.42578125" style="43" customWidth="1"/>
    <col min="11013" max="11264" width="9.140625" style="43"/>
    <col min="11265" max="11265" width="39.5703125" style="43" customWidth="1"/>
    <col min="11266" max="11266" width="12.42578125" style="43" customWidth="1"/>
    <col min="11267" max="11267" width="18.85546875" style="43" customWidth="1"/>
    <col min="11268" max="11268" width="21.42578125" style="43" customWidth="1"/>
    <col min="11269" max="11520" width="9.140625" style="43"/>
    <col min="11521" max="11521" width="39.5703125" style="43" customWidth="1"/>
    <col min="11522" max="11522" width="12.42578125" style="43" customWidth="1"/>
    <col min="11523" max="11523" width="18.85546875" style="43" customWidth="1"/>
    <col min="11524" max="11524" width="21.42578125" style="43" customWidth="1"/>
    <col min="11525" max="11776" width="9.140625" style="43"/>
    <col min="11777" max="11777" width="39.5703125" style="43" customWidth="1"/>
    <col min="11778" max="11778" width="12.42578125" style="43" customWidth="1"/>
    <col min="11779" max="11779" width="18.85546875" style="43" customWidth="1"/>
    <col min="11780" max="11780" width="21.42578125" style="43" customWidth="1"/>
    <col min="11781" max="12032" width="9.140625" style="43"/>
    <col min="12033" max="12033" width="39.5703125" style="43" customWidth="1"/>
    <col min="12034" max="12034" width="12.42578125" style="43" customWidth="1"/>
    <col min="12035" max="12035" width="18.85546875" style="43" customWidth="1"/>
    <col min="12036" max="12036" width="21.42578125" style="43" customWidth="1"/>
    <col min="12037" max="12288" width="9.140625" style="43"/>
    <col min="12289" max="12289" width="39.5703125" style="43" customWidth="1"/>
    <col min="12290" max="12290" width="12.42578125" style="43" customWidth="1"/>
    <col min="12291" max="12291" width="18.85546875" style="43" customWidth="1"/>
    <col min="12292" max="12292" width="21.42578125" style="43" customWidth="1"/>
    <col min="12293" max="12544" width="9.140625" style="43"/>
    <col min="12545" max="12545" width="39.5703125" style="43" customWidth="1"/>
    <col min="12546" max="12546" width="12.42578125" style="43" customWidth="1"/>
    <col min="12547" max="12547" width="18.85546875" style="43" customWidth="1"/>
    <col min="12548" max="12548" width="21.42578125" style="43" customWidth="1"/>
    <col min="12549" max="12800" width="9.140625" style="43"/>
    <col min="12801" max="12801" width="39.5703125" style="43" customWidth="1"/>
    <col min="12802" max="12802" width="12.42578125" style="43" customWidth="1"/>
    <col min="12803" max="12803" width="18.85546875" style="43" customWidth="1"/>
    <col min="12804" max="12804" width="21.42578125" style="43" customWidth="1"/>
    <col min="12805" max="13056" width="9.140625" style="43"/>
    <col min="13057" max="13057" width="39.5703125" style="43" customWidth="1"/>
    <col min="13058" max="13058" width="12.42578125" style="43" customWidth="1"/>
    <col min="13059" max="13059" width="18.85546875" style="43" customWidth="1"/>
    <col min="13060" max="13060" width="21.42578125" style="43" customWidth="1"/>
    <col min="13061" max="13312" width="9.140625" style="43"/>
    <col min="13313" max="13313" width="39.5703125" style="43" customWidth="1"/>
    <col min="13314" max="13314" width="12.42578125" style="43" customWidth="1"/>
    <col min="13315" max="13315" width="18.85546875" style="43" customWidth="1"/>
    <col min="13316" max="13316" width="21.42578125" style="43" customWidth="1"/>
    <col min="13317" max="13568" width="9.140625" style="43"/>
    <col min="13569" max="13569" width="39.5703125" style="43" customWidth="1"/>
    <col min="13570" max="13570" width="12.42578125" style="43" customWidth="1"/>
    <col min="13571" max="13571" width="18.85546875" style="43" customWidth="1"/>
    <col min="13572" max="13572" width="21.42578125" style="43" customWidth="1"/>
    <col min="13573" max="13824" width="9.140625" style="43"/>
    <col min="13825" max="13825" width="39.5703125" style="43" customWidth="1"/>
    <col min="13826" max="13826" width="12.42578125" style="43" customWidth="1"/>
    <col min="13827" max="13827" width="18.85546875" style="43" customWidth="1"/>
    <col min="13828" max="13828" width="21.42578125" style="43" customWidth="1"/>
    <col min="13829" max="14080" width="9.140625" style="43"/>
    <col min="14081" max="14081" width="39.5703125" style="43" customWidth="1"/>
    <col min="14082" max="14082" width="12.42578125" style="43" customWidth="1"/>
    <col min="14083" max="14083" width="18.85546875" style="43" customWidth="1"/>
    <col min="14084" max="14084" width="21.42578125" style="43" customWidth="1"/>
    <col min="14085" max="14336" width="9.140625" style="43"/>
    <col min="14337" max="14337" width="39.5703125" style="43" customWidth="1"/>
    <col min="14338" max="14338" width="12.42578125" style="43" customWidth="1"/>
    <col min="14339" max="14339" width="18.85546875" style="43" customWidth="1"/>
    <col min="14340" max="14340" width="21.42578125" style="43" customWidth="1"/>
    <col min="14341" max="14592" width="9.140625" style="43"/>
    <col min="14593" max="14593" width="39.5703125" style="43" customWidth="1"/>
    <col min="14594" max="14594" width="12.42578125" style="43" customWidth="1"/>
    <col min="14595" max="14595" width="18.85546875" style="43" customWidth="1"/>
    <col min="14596" max="14596" width="21.42578125" style="43" customWidth="1"/>
    <col min="14597" max="14848" width="9.140625" style="43"/>
    <col min="14849" max="14849" width="39.5703125" style="43" customWidth="1"/>
    <col min="14850" max="14850" width="12.42578125" style="43" customWidth="1"/>
    <col min="14851" max="14851" width="18.85546875" style="43" customWidth="1"/>
    <col min="14852" max="14852" width="21.42578125" style="43" customWidth="1"/>
    <col min="14853" max="15104" width="9.140625" style="43"/>
    <col min="15105" max="15105" width="39.5703125" style="43" customWidth="1"/>
    <col min="15106" max="15106" width="12.42578125" style="43" customWidth="1"/>
    <col min="15107" max="15107" width="18.85546875" style="43" customWidth="1"/>
    <col min="15108" max="15108" width="21.42578125" style="43" customWidth="1"/>
    <col min="15109" max="15360" width="9.140625" style="43"/>
    <col min="15361" max="15361" width="39.5703125" style="43" customWidth="1"/>
    <col min="15362" max="15362" width="12.42578125" style="43" customWidth="1"/>
    <col min="15363" max="15363" width="18.85546875" style="43" customWidth="1"/>
    <col min="15364" max="15364" width="21.42578125" style="43" customWidth="1"/>
    <col min="15365" max="15616" width="9.140625" style="43"/>
    <col min="15617" max="15617" width="39.5703125" style="43" customWidth="1"/>
    <col min="15618" max="15618" width="12.42578125" style="43" customWidth="1"/>
    <col min="15619" max="15619" width="18.85546875" style="43" customWidth="1"/>
    <col min="15620" max="15620" width="21.42578125" style="43" customWidth="1"/>
    <col min="15621" max="15872" width="9.140625" style="43"/>
    <col min="15873" max="15873" width="39.5703125" style="43" customWidth="1"/>
    <col min="15874" max="15874" width="12.42578125" style="43" customWidth="1"/>
    <col min="15875" max="15875" width="18.85546875" style="43" customWidth="1"/>
    <col min="15876" max="15876" width="21.42578125" style="43" customWidth="1"/>
    <col min="15877" max="16128" width="9.140625" style="43"/>
    <col min="16129" max="16129" width="39.5703125" style="43" customWidth="1"/>
    <col min="16130" max="16130" width="12.42578125" style="43" customWidth="1"/>
    <col min="16131" max="16131" width="18.85546875" style="43" customWidth="1"/>
    <col min="16132" max="16132" width="21.42578125" style="43" customWidth="1"/>
    <col min="16133" max="16384" width="9.140625" style="43"/>
  </cols>
  <sheetData>
    <row r="1" spans="1:4">
      <c r="A1" s="130"/>
      <c r="B1" s="175" t="s">
        <v>22077</v>
      </c>
      <c r="C1" s="176"/>
    </row>
    <row r="2" spans="1:4">
      <c r="A2" s="60" t="s">
        <v>22078</v>
      </c>
      <c r="B2" s="61"/>
      <c r="C2" s="177"/>
      <c r="D2" s="178"/>
    </row>
    <row r="3" spans="1:4">
      <c r="A3" s="63">
        <v>41640</v>
      </c>
      <c r="B3" s="130"/>
    </row>
    <row r="4" spans="1:4">
      <c r="A4" s="86" t="s">
        <v>22043</v>
      </c>
      <c r="B4" s="68" t="s">
        <v>22079</v>
      </c>
      <c r="C4" s="91" t="s">
        <v>22080</v>
      </c>
      <c r="D4" s="179" t="s">
        <v>22081</v>
      </c>
    </row>
    <row r="5" spans="1:4">
      <c r="A5" s="160"/>
      <c r="B5" s="160" t="s">
        <v>22082</v>
      </c>
      <c r="C5" s="180" t="s">
        <v>22083</v>
      </c>
      <c r="D5" s="181" t="s">
        <v>22084</v>
      </c>
    </row>
    <row r="6" spans="1:4">
      <c r="A6" s="92"/>
      <c r="B6" s="52"/>
      <c r="C6" s="182"/>
      <c r="D6" s="183" t="s">
        <v>22085</v>
      </c>
    </row>
    <row r="7" spans="1:4">
      <c r="A7" s="161" t="s">
        <v>22050</v>
      </c>
      <c r="B7" s="491">
        <f>'Вінницька обл.'!C11</f>
        <v>1</v>
      </c>
      <c r="C7" s="492">
        <f>'Вінницька обл.'!E11</f>
        <v>20203.400000000001</v>
      </c>
      <c r="D7" s="439"/>
    </row>
    <row r="8" spans="1:4">
      <c r="A8" s="69" t="s">
        <v>22051</v>
      </c>
      <c r="B8" s="473">
        <f>'Волинська обл.'!C15</f>
        <v>3</v>
      </c>
      <c r="C8" s="472">
        <f>'Волинська обл.'!E15</f>
        <v>121767.84</v>
      </c>
      <c r="D8" s="437"/>
    </row>
    <row r="9" spans="1:4">
      <c r="A9" s="69" t="s">
        <v>22052</v>
      </c>
      <c r="B9" s="436"/>
      <c r="C9" s="472"/>
      <c r="D9" s="437"/>
    </row>
    <row r="10" spans="1:4">
      <c r="A10" s="69" t="s">
        <v>22053</v>
      </c>
      <c r="B10" s="436">
        <f>'Донецька обл.'!C19</f>
        <v>2</v>
      </c>
      <c r="C10" s="572">
        <f>'Донецька обл.'!E19</f>
        <v>61326.453099999999</v>
      </c>
      <c r="D10" s="437"/>
    </row>
    <row r="11" spans="1:4">
      <c r="A11" s="69" t="s">
        <v>22054</v>
      </c>
      <c r="B11" s="436"/>
      <c r="C11" s="472"/>
      <c r="D11" s="437"/>
    </row>
    <row r="12" spans="1:4">
      <c r="A12" s="69" t="s">
        <v>22055</v>
      </c>
      <c r="B12" s="436">
        <f>'Закарпатська обл.'!C15</f>
        <v>3</v>
      </c>
      <c r="C12" s="472">
        <f>'Закарпатська обл.'!E15</f>
        <v>87964.3</v>
      </c>
      <c r="D12" s="437"/>
    </row>
    <row r="13" spans="1:4">
      <c r="A13" s="69" t="s">
        <v>22056</v>
      </c>
      <c r="B13" s="436">
        <f>'Запорізька обл.'!C14</f>
        <v>2</v>
      </c>
      <c r="C13" s="472">
        <f>'Запорізька обл.'!E14</f>
        <v>94882.92</v>
      </c>
      <c r="D13" s="437"/>
    </row>
    <row r="14" spans="1:4">
      <c r="A14" s="69" t="s">
        <v>22057</v>
      </c>
      <c r="B14" s="473">
        <f>'Івано-Франківська обл.'!C16</f>
        <v>5</v>
      </c>
      <c r="C14" s="472">
        <f>'Івано-Франківська обл.'!E16</f>
        <v>120339.7</v>
      </c>
      <c r="D14" s="437"/>
    </row>
    <row r="15" spans="1:4">
      <c r="A15" s="69" t="s">
        <v>22058</v>
      </c>
      <c r="B15" s="438">
        <f>'Київська область'!C11</f>
        <v>2</v>
      </c>
      <c r="C15" s="440">
        <f>'Київська область'!E11</f>
        <v>17206.72</v>
      </c>
      <c r="D15" s="439"/>
    </row>
    <row r="16" spans="1:4">
      <c r="A16" s="69" t="s">
        <v>22059</v>
      </c>
      <c r="B16" s="436"/>
      <c r="C16" s="472"/>
      <c r="D16" s="437"/>
    </row>
    <row r="17" spans="1:5">
      <c r="A17" s="69" t="s">
        <v>22086</v>
      </c>
      <c r="B17" s="436">
        <f>АРК!C18</f>
        <v>1</v>
      </c>
      <c r="C17" s="472">
        <f>АРК!E18</f>
        <v>10900</v>
      </c>
      <c r="D17" s="437"/>
    </row>
    <row r="18" spans="1:5">
      <c r="A18" s="69" t="s">
        <v>22061</v>
      </c>
      <c r="B18" s="436">
        <f>'Луганська обл.'!C16</f>
        <v>1</v>
      </c>
      <c r="C18" s="472">
        <f>'Луганська обл.'!E16</f>
        <v>7007</v>
      </c>
      <c r="D18" s="437"/>
    </row>
    <row r="19" spans="1:5">
      <c r="A19" s="69" t="s">
        <v>22062</v>
      </c>
      <c r="B19" s="436">
        <f>'Львівська обл.'!C14</f>
        <v>3</v>
      </c>
      <c r="C19" s="472">
        <f>'Львівська обл.'!E14</f>
        <v>58350.5</v>
      </c>
      <c r="D19" s="437"/>
    </row>
    <row r="20" spans="1:5">
      <c r="A20" s="69" t="s">
        <v>22063</v>
      </c>
      <c r="B20" s="436">
        <f>'Миколаївська обл.'!C15</f>
        <v>2</v>
      </c>
      <c r="C20" s="472">
        <f>'Миколаївська обл.'!E15</f>
        <v>41361.279999999999</v>
      </c>
      <c r="D20" s="437"/>
    </row>
    <row r="21" spans="1:5">
      <c r="A21" s="69" t="s">
        <v>22064</v>
      </c>
      <c r="B21" s="436">
        <f>'Одеська обл.'!C13</f>
        <v>2</v>
      </c>
      <c r="C21" s="472">
        <f>'Одеська обл.'!E13</f>
        <v>49176.1</v>
      </c>
      <c r="D21" s="437"/>
    </row>
    <row r="22" spans="1:5">
      <c r="A22" s="69" t="s">
        <v>22065</v>
      </c>
      <c r="B22" s="436">
        <f>'Полтавська обл.'!C11</f>
        <v>2</v>
      </c>
      <c r="C22" s="472">
        <f>'Полтавська обл.'!E11</f>
        <v>22792.620000000003</v>
      </c>
      <c r="D22" s="437"/>
    </row>
    <row r="23" spans="1:5">
      <c r="A23" s="69" t="s">
        <v>22066</v>
      </c>
      <c r="B23" s="436">
        <f>'Рівненська обл.'!C12</f>
        <v>1</v>
      </c>
      <c r="C23" s="472">
        <f>'Рівненська обл.'!E12</f>
        <v>5448.3</v>
      </c>
      <c r="D23" s="437"/>
    </row>
    <row r="24" spans="1:5">
      <c r="A24" s="69" t="s">
        <v>22067</v>
      </c>
      <c r="B24" s="436">
        <f>'Сумська обл.'!C13</f>
        <v>2</v>
      </c>
      <c r="C24" s="472">
        <f>'Сумська обл.'!E13</f>
        <v>39575.199999999997</v>
      </c>
      <c r="D24" s="437"/>
    </row>
    <row r="25" spans="1:5">
      <c r="A25" s="69" t="s">
        <v>22068</v>
      </c>
      <c r="B25" s="436">
        <f>'Тернопільська обл'!C13</f>
        <v>2</v>
      </c>
      <c r="C25" s="472">
        <f>'Тернопільська обл'!E13</f>
        <v>17780.38</v>
      </c>
      <c r="D25" s="437"/>
    </row>
    <row r="26" spans="1:5">
      <c r="A26" s="69" t="s">
        <v>22069</v>
      </c>
      <c r="B26" s="436">
        <f>'Харківська обл.'!C12</f>
        <v>3</v>
      </c>
      <c r="C26" s="472">
        <f>'Харківська обл.'!E12</f>
        <v>22690</v>
      </c>
      <c r="D26" s="437"/>
    </row>
    <row r="27" spans="1:5">
      <c r="A27" s="69" t="s">
        <v>22070</v>
      </c>
      <c r="B27" s="436">
        <f>'Херсонська обл.'!C15</f>
        <v>3</v>
      </c>
      <c r="C27" s="472">
        <f>'Херсонська обл.'!E15</f>
        <v>70174.36</v>
      </c>
      <c r="D27" s="437"/>
    </row>
    <row r="28" spans="1:5">
      <c r="A28" s="69" t="s">
        <v>22071</v>
      </c>
      <c r="B28" s="436">
        <f>'Хмельницька обл.'!C11</f>
        <v>2</v>
      </c>
      <c r="C28" s="472">
        <f>'Хмельницька обл.'!E11</f>
        <v>267314.7</v>
      </c>
      <c r="D28" s="437"/>
    </row>
    <row r="29" spans="1:5">
      <c r="A29" s="69" t="s">
        <v>22072</v>
      </c>
      <c r="B29" s="436">
        <f>'Черкаська обл.'!C14</f>
        <v>2</v>
      </c>
      <c r="C29" s="572">
        <f>'Черкаська обл.'!E14</f>
        <v>11227.228300000001</v>
      </c>
      <c r="D29" s="437"/>
      <c r="E29" s="43" t="s">
        <v>22087</v>
      </c>
    </row>
    <row r="30" spans="1:5">
      <c r="A30" s="69" t="s">
        <v>22073</v>
      </c>
      <c r="B30" s="436">
        <f>'Чернівецька обл.'!C12</f>
        <v>3</v>
      </c>
      <c r="C30" s="472">
        <f>'Чернівецька обл.'!E12</f>
        <v>27801.599999999999</v>
      </c>
      <c r="D30" s="437"/>
    </row>
    <row r="31" spans="1:5">
      <c r="A31" s="69" t="s">
        <v>22074</v>
      </c>
      <c r="B31" s="436">
        <f>'Чернігівська обл.'!C12</f>
        <v>2</v>
      </c>
      <c r="C31" s="472">
        <f>'Чернігівська обл.'!E12</f>
        <v>41988.5</v>
      </c>
      <c r="D31" s="437"/>
      <c r="E31" s="43" t="s">
        <v>22088</v>
      </c>
    </row>
    <row r="32" spans="1:5">
      <c r="A32" s="69" t="s">
        <v>7365</v>
      </c>
      <c r="B32" s="436">
        <f>'м. Київ'!C10</f>
        <v>1</v>
      </c>
      <c r="C32" s="472">
        <f>'м. Київ'!E10</f>
        <v>4525.5200000000004</v>
      </c>
      <c r="D32" s="437"/>
    </row>
    <row r="33" spans="1:4">
      <c r="A33" s="69" t="s">
        <v>22089</v>
      </c>
      <c r="B33" s="436"/>
      <c r="C33" s="472"/>
      <c r="D33" s="437"/>
    </row>
    <row r="34" spans="1:4">
      <c r="A34" s="69" t="s">
        <v>22076</v>
      </c>
      <c r="B34" s="185">
        <f>SUM(B7:B33)-2</f>
        <v>48</v>
      </c>
      <c r="C34" s="184">
        <f>SUM(C7:C33)</f>
        <v>1221804.6214000001</v>
      </c>
      <c r="D34" s="84">
        <f>SUM(D7:D33)</f>
        <v>0</v>
      </c>
    </row>
    <row r="57" spans="3:3">
      <c r="C57" s="177"/>
    </row>
  </sheetData>
  <pageMargins left="0.39370078740157483" right="0.19685039370078741" top="0.98425196850393704" bottom="0.98425196850393704" header="0.51181102362204722" footer="0.51181102362204722"/>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H39"/>
  <sheetViews>
    <sheetView workbookViewId="0">
      <pane xSplit="3" ySplit="12" topLeftCell="D13" activePane="bottomRight" state="frozen"/>
      <selection activeCell="D91" sqref="D91"/>
      <selection pane="topRight" activeCell="D91" sqref="D91"/>
      <selection pane="bottomLeft" activeCell="D91" sqref="D91"/>
      <selection pane="bottomRight" activeCell="B14" sqref="B14:C14"/>
    </sheetView>
  </sheetViews>
  <sheetFormatPr defaultRowHeight="12.75"/>
  <cols>
    <col min="1" max="1" width="51" style="43" customWidth="1"/>
    <col min="2" max="2" width="20.7109375" style="164" customWidth="1"/>
    <col min="3" max="3" width="21" style="75" customWidth="1"/>
    <col min="4" max="5" width="9.140625" style="43"/>
    <col min="6" max="6" width="10.5703125" style="43" bestFit="1" customWidth="1"/>
    <col min="7" max="256" width="9.140625" style="43"/>
    <col min="257" max="257" width="51" style="43" customWidth="1"/>
    <col min="258" max="258" width="20.7109375" style="43" customWidth="1"/>
    <col min="259" max="259" width="21" style="43" customWidth="1"/>
    <col min="260" max="261" width="9.140625" style="43"/>
    <col min="262" max="262" width="10.5703125" style="43" bestFit="1" customWidth="1"/>
    <col min="263" max="512" width="9.140625" style="43"/>
    <col min="513" max="513" width="51" style="43" customWidth="1"/>
    <col min="514" max="514" width="20.7109375" style="43" customWidth="1"/>
    <col min="515" max="515" width="21" style="43" customWidth="1"/>
    <col min="516" max="517" width="9.140625" style="43"/>
    <col min="518" max="518" width="10.5703125" style="43" bestFit="1" customWidth="1"/>
    <col min="519" max="768" width="9.140625" style="43"/>
    <col min="769" max="769" width="51" style="43" customWidth="1"/>
    <col min="770" max="770" width="20.7109375" style="43" customWidth="1"/>
    <col min="771" max="771" width="21" style="43" customWidth="1"/>
    <col min="772" max="773" width="9.140625" style="43"/>
    <col min="774" max="774" width="10.5703125" style="43" bestFit="1" customWidth="1"/>
    <col min="775" max="1024" width="9.140625" style="43"/>
    <col min="1025" max="1025" width="51" style="43" customWidth="1"/>
    <col min="1026" max="1026" width="20.7109375" style="43" customWidth="1"/>
    <col min="1027" max="1027" width="21" style="43" customWidth="1"/>
    <col min="1028" max="1029" width="9.140625" style="43"/>
    <col min="1030" max="1030" width="10.5703125" style="43" bestFit="1" customWidth="1"/>
    <col min="1031" max="1280" width="9.140625" style="43"/>
    <col min="1281" max="1281" width="51" style="43" customWidth="1"/>
    <col min="1282" max="1282" width="20.7109375" style="43" customWidth="1"/>
    <col min="1283" max="1283" width="21" style="43" customWidth="1"/>
    <col min="1284" max="1285" width="9.140625" style="43"/>
    <col min="1286" max="1286" width="10.5703125" style="43" bestFit="1" customWidth="1"/>
    <col min="1287" max="1536" width="9.140625" style="43"/>
    <col min="1537" max="1537" width="51" style="43" customWidth="1"/>
    <col min="1538" max="1538" width="20.7109375" style="43" customWidth="1"/>
    <col min="1539" max="1539" width="21" style="43" customWidth="1"/>
    <col min="1540" max="1541" width="9.140625" style="43"/>
    <col min="1542" max="1542" width="10.5703125" style="43" bestFit="1" customWidth="1"/>
    <col min="1543" max="1792" width="9.140625" style="43"/>
    <col min="1793" max="1793" width="51" style="43" customWidth="1"/>
    <col min="1794" max="1794" width="20.7109375" style="43" customWidth="1"/>
    <col min="1795" max="1795" width="21" style="43" customWidth="1"/>
    <col min="1796" max="1797" width="9.140625" style="43"/>
    <col min="1798" max="1798" width="10.5703125" style="43" bestFit="1" customWidth="1"/>
    <col min="1799" max="2048" width="9.140625" style="43"/>
    <col min="2049" max="2049" width="51" style="43" customWidth="1"/>
    <col min="2050" max="2050" width="20.7109375" style="43" customWidth="1"/>
    <col min="2051" max="2051" width="21" style="43" customWidth="1"/>
    <col min="2052" max="2053" width="9.140625" style="43"/>
    <col min="2054" max="2054" width="10.5703125" style="43" bestFit="1" customWidth="1"/>
    <col min="2055" max="2304" width="9.140625" style="43"/>
    <col min="2305" max="2305" width="51" style="43" customWidth="1"/>
    <col min="2306" max="2306" width="20.7109375" style="43" customWidth="1"/>
    <col min="2307" max="2307" width="21" style="43" customWidth="1"/>
    <col min="2308" max="2309" width="9.140625" style="43"/>
    <col min="2310" max="2310" width="10.5703125" style="43" bestFit="1" customWidth="1"/>
    <col min="2311" max="2560" width="9.140625" style="43"/>
    <col min="2561" max="2561" width="51" style="43" customWidth="1"/>
    <col min="2562" max="2562" width="20.7109375" style="43" customWidth="1"/>
    <col min="2563" max="2563" width="21" style="43" customWidth="1"/>
    <col min="2564" max="2565" width="9.140625" style="43"/>
    <col min="2566" max="2566" width="10.5703125" style="43" bestFit="1" customWidth="1"/>
    <col min="2567" max="2816" width="9.140625" style="43"/>
    <col min="2817" max="2817" width="51" style="43" customWidth="1"/>
    <col min="2818" max="2818" width="20.7109375" style="43" customWidth="1"/>
    <col min="2819" max="2819" width="21" style="43" customWidth="1"/>
    <col min="2820" max="2821" width="9.140625" style="43"/>
    <col min="2822" max="2822" width="10.5703125" style="43" bestFit="1" customWidth="1"/>
    <col min="2823" max="3072" width="9.140625" style="43"/>
    <col min="3073" max="3073" width="51" style="43" customWidth="1"/>
    <col min="3074" max="3074" width="20.7109375" style="43" customWidth="1"/>
    <col min="3075" max="3075" width="21" style="43" customWidth="1"/>
    <col min="3076" max="3077" width="9.140625" style="43"/>
    <col min="3078" max="3078" width="10.5703125" style="43" bestFit="1" customWidth="1"/>
    <col min="3079" max="3328" width="9.140625" style="43"/>
    <col min="3329" max="3329" width="51" style="43" customWidth="1"/>
    <col min="3330" max="3330" width="20.7109375" style="43" customWidth="1"/>
    <col min="3331" max="3331" width="21" style="43" customWidth="1"/>
    <col min="3332" max="3333" width="9.140625" style="43"/>
    <col min="3334" max="3334" width="10.5703125" style="43" bestFit="1" customWidth="1"/>
    <col min="3335" max="3584" width="9.140625" style="43"/>
    <col min="3585" max="3585" width="51" style="43" customWidth="1"/>
    <col min="3586" max="3586" width="20.7109375" style="43" customWidth="1"/>
    <col min="3587" max="3587" width="21" style="43" customWidth="1"/>
    <col min="3588" max="3589" width="9.140625" style="43"/>
    <col min="3590" max="3590" width="10.5703125" style="43" bestFit="1" customWidth="1"/>
    <col min="3591" max="3840" width="9.140625" style="43"/>
    <col min="3841" max="3841" width="51" style="43" customWidth="1"/>
    <col min="3842" max="3842" width="20.7109375" style="43" customWidth="1"/>
    <col min="3843" max="3843" width="21" style="43" customWidth="1"/>
    <col min="3844" max="3845" width="9.140625" style="43"/>
    <col min="3846" max="3846" width="10.5703125" style="43" bestFit="1" customWidth="1"/>
    <col min="3847" max="4096" width="9.140625" style="43"/>
    <col min="4097" max="4097" width="51" style="43" customWidth="1"/>
    <col min="4098" max="4098" width="20.7109375" style="43" customWidth="1"/>
    <col min="4099" max="4099" width="21" style="43" customWidth="1"/>
    <col min="4100" max="4101" width="9.140625" style="43"/>
    <col min="4102" max="4102" width="10.5703125" style="43" bestFit="1" customWidth="1"/>
    <col min="4103" max="4352" width="9.140625" style="43"/>
    <col min="4353" max="4353" width="51" style="43" customWidth="1"/>
    <col min="4354" max="4354" width="20.7109375" style="43" customWidth="1"/>
    <col min="4355" max="4355" width="21" style="43" customWidth="1"/>
    <col min="4356" max="4357" width="9.140625" style="43"/>
    <col min="4358" max="4358" width="10.5703125" style="43" bestFit="1" customWidth="1"/>
    <col min="4359" max="4608" width="9.140625" style="43"/>
    <col min="4609" max="4609" width="51" style="43" customWidth="1"/>
    <col min="4610" max="4610" width="20.7109375" style="43" customWidth="1"/>
    <col min="4611" max="4611" width="21" style="43" customWidth="1"/>
    <col min="4612" max="4613" width="9.140625" style="43"/>
    <col min="4614" max="4614" width="10.5703125" style="43" bestFit="1" customWidth="1"/>
    <col min="4615" max="4864" width="9.140625" style="43"/>
    <col min="4865" max="4865" width="51" style="43" customWidth="1"/>
    <col min="4866" max="4866" width="20.7109375" style="43" customWidth="1"/>
    <col min="4867" max="4867" width="21" style="43" customWidth="1"/>
    <col min="4868" max="4869" width="9.140625" style="43"/>
    <col min="4870" max="4870" width="10.5703125" style="43" bestFit="1" customWidth="1"/>
    <col min="4871" max="5120" width="9.140625" style="43"/>
    <col min="5121" max="5121" width="51" style="43" customWidth="1"/>
    <col min="5122" max="5122" width="20.7109375" style="43" customWidth="1"/>
    <col min="5123" max="5123" width="21" style="43" customWidth="1"/>
    <col min="5124" max="5125" width="9.140625" style="43"/>
    <col min="5126" max="5126" width="10.5703125" style="43" bestFit="1" customWidth="1"/>
    <col min="5127" max="5376" width="9.140625" style="43"/>
    <col min="5377" max="5377" width="51" style="43" customWidth="1"/>
    <col min="5378" max="5378" width="20.7109375" style="43" customWidth="1"/>
    <col min="5379" max="5379" width="21" style="43" customWidth="1"/>
    <col min="5380" max="5381" width="9.140625" style="43"/>
    <col min="5382" max="5382" width="10.5703125" style="43" bestFit="1" customWidth="1"/>
    <col min="5383" max="5632" width="9.140625" style="43"/>
    <col min="5633" max="5633" width="51" style="43" customWidth="1"/>
    <col min="5634" max="5634" width="20.7109375" style="43" customWidth="1"/>
    <col min="5635" max="5635" width="21" style="43" customWidth="1"/>
    <col min="5636" max="5637" width="9.140625" style="43"/>
    <col min="5638" max="5638" width="10.5703125" style="43" bestFit="1" customWidth="1"/>
    <col min="5639" max="5888" width="9.140625" style="43"/>
    <col min="5889" max="5889" width="51" style="43" customWidth="1"/>
    <col min="5890" max="5890" width="20.7109375" style="43" customWidth="1"/>
    <col min="5891" max="5891" width="21" style="43" customWidth="1"/>
    <col min="5892" max="5893" width="9.140625" style="43"/>
    <col min="5894" max="5894" width="10.5703125" style="43" bestFit="1" customWidth="1"/>
    <col min="5895" max="6144" width="9.140625" style="43"/>
    <col min="6145" max="6145" width="51" style="43" customWidth="1"/>
    <col min="6146" max="6146" width="20.7109375" style="43" customWidth="1"/>
    <col min="6147" max="6147" width="21" style="43" customWidth="1"/>
    <col min="6148" max="6149" width="9.140625" style="43"/>
    <col min="6150" max="6150" width="10.5703125" style="43" bestFit="1" customWidth="1"/>
    <col min="6151" max="6400" width="9.140625" style="43"/>
    <col min="6401" max="6401" width="51" style="43" customWidth="1"/>
    <col min="6402" max="6402" width="20.7109375" style="43" customWidth="1"/>
    <col min="6403" max="6403" width="21" style="43" customWidth="1"/>
    <col min="6404" max="6405" width="9.140625" style="43"/>
    <col min="6406" max="6406" width="10.5703125" style="43" bestFit="1" customWidth="1"/>
    <col min="6407" max="6656" width="9.140625" style="43"/>
    <col min="6657" max="6657" width="51" style="43" customWidth="1"/>
    <col min="6658" max="6658" width="20.7109375" style="43" customWidth="1"/>
    <col min="6659" max="6659" width="21" style="43" customWidth="1"/>
    <col min="6660" max="6661" width="9.140625" style="43"/>
    <col min="6662" max="6662" width="10.5703125" style="43" bestFit="1" customWidth="1"/>
    <col min="6663" max="6912" width="9.140625" style="43"/>
    <col min="6913" max="6913" width="51" style="43" customWidth="1"/>
    <col min="6914" max="6914" width="20.7109375" style="43" customWidth="1"/>
    <col min="6915" max="6915" width="21" style="43" customWidth="1"/>
    <col min="6916" max="6917" width="9.140625" style="43"/>
    <col min="6918" max="6918" width="10.5703125" style="43" bestFit="1" customWidth="1"/>
    <col min="6919" max="7168" width="9.140625" style="43"/>
    <col min="7169" max="7169" width="51" style="43" customWidth="1"/>
    <col min="7170" max="7170" width="20.7109375" style="43" customWidth="1"/>
    <col min="7171" max="7171" width="21" style="43" customWidth="1"/>
    <col min="7172" max="7173" width="9.140625" style="43"/>
    <col min="7174" max="7174" width="10.5703125" style="43" bestFit="1" customWidth="1"/>
    <col min="7175" max="7424" width="9.140625" style="43"/>
    <col min="7425" max="7425" width="51" style="43" customWidth="1"/>
    <col min="7426" max="7426" width="20.7109375" style="43" customWidth="1"/>
    <col min="7427" max="7427" width="21" style="43" customWidth="1"/>
    <col min="7428" max="7429" width="9.140625" style="43"/>
    <col min="7430" max="7430" width="10.5703125" style="43" bestFit="1" customWidth="1"/>
    <col min="7431" max="7680" width="9.140625" style="43"/>
    <col min="7681" max="7681" width="51" style="43" customWidth="1"/>
    <col min="7682" max="7682" width="20.7109375" style="43" customWidth="1"/>
    <col min="7683" max="7683" width="21" style="43" customWidth="1"/>
    <col min="7684" max="7685" width="9.140625" style="43"/>
    <col min="7686" max="7686" width="10.5703125" style="43" bestFit="1" customWidth="1"/>
    <col min="7687" max="7936" width="9.140625" style="43"/>
    <col min="7937" max="7937" width="51" style="43" customWidth="1"/>
    <col min="7938" max="7938" width="20.7109375" style="43" customWidth="1"/>
    <col min="7939" max="7939" width="21" style="43" customWidth="1"/>
    <col min="7940" max="7941" width="9.140625" style="43"/>
    <col min="7942" max="7942" width="10.5703125" style="43" bestFit="1" customWidth="1"/>
    <col min="7943" max="8192" width="9.140625" style="43"/>
    <col min="8193" max="8193" width="51" style="43" customWidth="1"/>
    <col min="8194" max="8194" width="20.7109375" style="43" customWidth="1"/>
    <col min="8195" max="8195" width="21" style="43" customWidth="1"/>
    <col min="8196" max="8197" width="9.140625" style="43"/>
    <col min="8198" max="8198" width="10.5703125" style="43" bestFit="1" customWidth="1"/>
    <col min="8199" max="8448" width="9.140625" style="43"/>
    <col min="8449" max="8449" width="51" style="43" customWidth="1"/>
    <col min="8450" max="8450" width="20.7109375" style="43" customWidth="1"/>
    <col min="8451" max="8451" width="21" style="43" customWidth="1"/>
    <col min="8452" max="8453" width="9.140625" style="43"/>
    <col min="8454" max="8454" width="10.5703125" style="43" bestFit="1" customWidth="1"/>
    <col min="8455" max="8704" width="9.140625" style="43"/>
    <col min="8705" max="8705" width="51" style="43" customWidth="1"/>
    <col min="8706" max="8706" width="20.7109375" style="43" customWidth="1"/>
    <col min="8707" max="8707" width="21" style="43" customWidth="1"/>
    <col min="8708" max="8709" width="9.140625" style="43"/>
    <col min="8710" max="8710" width="10.5703125" style="43" bestFit="1" customWidth="1"/>
    <col min="8711" max="8960" width="9.140625" style="43"/>
    <col min="8961" max="8961" width="51" style="43" customWidth="1"/>
    <col min="8962" max="8962" width="20.7109375" style="43" customWidth="1"/>
    <col min="8963" max="8963" width="21" style="43" customWidth="1"/>
    <col min="8964" max="8965" width="9.140625" style="43"/>
    <col min="8966" max="8966" width="10.5703125" style="43" bestFit="1" customWidth="1"/>
    <col min="8967" max="9216" width="9.140625" style="43"/>
    <col min="9217" max="9217" width="51" style="43" customWidth="1"/>
    <col min="9218" max="9218" width="20.7109375" style="43" customWidth="1"/>
    <col min="9219" max="9219" width="21" style="43" customWidth="1"/>
    <col min="9220" max="9221" width="9.140625" style="43"/>
    <col min="9222" max="9222" width="10.5703125" style="43" bestFit="1" customWidth="1"/>
    <col min="9223" max="9472" width="9.140625" style="43"/>
    <col min="9473" max="9473" width="51" style="43" customWidth="1"/>
    <col min="9474" max="9474" width="20.7109375" style="43" customWidth="1"/>
    <col min="9475" max="9475" width="21" style="43" customWidth="1"/>
    <col min="9476" max="9477" width="9.140625" style="43"/>
    <col min="9478" max="9478" width="10.5703125" style="43" bestFit="1" customWidth="1"/>
    <col min="9479" max="9728" width="9.140625" style="43"/>
    <col min="9729" max="9729" width="51" style="43" customWidth="1"/>
    <col min="9730" max="9730" width="20.7109375" style="43" customWidth="1"/>
    <col min="9731" max="9731" width="21" style="43" customWidth="1"/>
    <col min="9732" max="9733" width="9.140625" style="43"/>
    <col min="9734" max="9734" width="10.5703125" style="43" bestFit="1" customWidth="1"/>
    <col min="9735" max="9984" width="9.140625" style="43"/>
    <col min="9985" max="9985" width="51" style="43" customWidth="1"/>
    <col min="9986" max="9986" width="20.7109375" style="43" customWidth="1"/>
    <col min="9987" max="9987" width="21" style="43" customWidth="1"/>
    <col min="9988" max="9989" width="9.140625" style="43"/>
    <col min="9990" max="9990" width="10.5703125" style="43" bestFit="1" customWidth="1"/>
    <col min="9991" max="10240" width="9.140625" style="43"/>
    <col min="10241" max="10241" width="51" style="43" customWidth="1"/>
    <col min="10242" max="10242" width="20.7109375" style="43" customWidth="1"/>
    <col min="10243" max="10243" width="21" style="43" customWidth="1"/>
    <col min="10244" max="10245" width="9.140625" style="43"/>
    <col min="10246" max="10246" width="10.5703125" style="43" bestFit="1" customWidth="1"/>
    <col min="10247" max="10496" width="9.140625" style="43"/>
    <col min="10497" max="10497" width="51" style="43" customWidth="1"/>
    <col min="10498" max="10498" width="20.7109375" style="43" customWidth="1"/>
    <col min="10499" max="10499" width="21" style="43" customWidth="1"/>
    <col min="10500" max="10501" width="9.140625" style="43"/>
    <col min="10502" max="10502" width="10.5703125" style="43" bestFit="1" customWidth="1"/>
    <col min="10503" max="10752" width="9.140625" style="43"/>
    <col min="10753" max="10753" width="51" style="43" customWidth="1"/>
    <col min="10754" max="10754" width="20.7109375" style="43" customWidth="1"/>
    <col min="10755" max="10755" width="21" style="43" customWidth="1"/>
    <col min="10756" max="10757" width="9.140625" style="43"/>
    <col min="10758" max="10758" width="10.5703125" style="43" bestFit="1" customWidth="1"/>
    <col min="10759" max="11008" width="9.140625" style="43"/>
    <col min="11009" max="11009" width="51" style="43" customWidth="1"/>
    <col min="11010" max="11010" width="20.7109375" style="43" customWidth="1"/>
    <col min="11011" max="11011" width="21" style="43" customWidth="1"/>
    <col min="11012" max="11013" width="9.140625" style="43"/>
    <col min="11014" max="11014" width="10.5703125" style="43" bestFit="1" customWidth="1"/>
    <col min="11015" max="11264" width="9.140625" style="43"/>
    <col min="11265" max="11265" width="51" style="43" customWidth="1"/>
    <col min="11266" max="11266" width="20.7109375" style="43" customWidth="1"/>
    <col min="11267" max="11267" width="21" style="43" customWidth="1"/>
    <col min="11268" max="11269" width="9.140625" style="43"/>
    <col min="11270" max="11270" width="10.5703125" style="43" bestFit="1" customWidth="1"/>
    <col min="11271" max="11520" width="9.140625" style="43"/>
    <col min="11521" max="11521" width="51" style="43" customWidth="1"/>
    <col min="11522" max="11522" width="20.7109375" style="43" customWidth="1"/>
    <col min="11523" max="11523" width="21" style="43" customWidth="1"/>
    <col min="11524" max="11525" width="9.140625" style="43"/>
    <col min="11526" max="11526" width="10.5703125" style="43" bestFit="1" customWidth="1"/>
    <col min="11527" max="11776" width="9.140625" style="43"/>
    <col min="11777" max="11777" width="51" style="43" customWidth="1"/>
    <col min="11778" max="11778" width="20.7109375" style="43" customWidth="1"/>
    <col min="11779" max="11779" width="21" style="43" customWidth="1"/>
    <col min="11780" max="11781" width="9.140625" style="43"/>
    <col min="11782" max="11782" width="10.5703125" style="43" bestFit="1" customWidth="1"/>
    <col min="11783" max="12032" width="9.140625" style="43"/>
    <col min="12033" max="12033" width="51" style="43" customWidth="1"/>
    <col min="12034" max="12034" width="20.7109375" style="43" customWidth="1"/>
    <col min="12035" max="12035" width="21" style="43" customWidth="1"/>
    <col min="12036" max="12037" width="9.140625" style="43"/>
    <col min="12038" max="12038" width="10.5703125" style="43" bestFit="1" customWidth="1"/>
    <col min="12039" max="12288" width="9.140625" style="43"/>
    <col min="12289" max="12289" width="51" style="43" customWidth="1"/>
    <col min="12290" max="12290" width="20.7109375" style="43" customWidth="1"/>
    <col min="12291" max="12291" width="21" style="43" customWidth="1"/>
    <col min="12292" max="12293" width="9.140625" style="43"/>
    <col min="12294" max="12294" width="10.5703125" style="43" bestFit="1" customWidth="1"/>
    <col min="12295" max="12544" width="9.140625" style="43"/>
    <col min="12545" max="12545" width="51" style="43" customWidth="1"/>
    <col min="12546" max="12546" width="20.7109375" style="43" customWidth="1"/>
    <col min="12547" max="12547" width="21" style="43" customWidth="1"/>
    <col min="12548" max="12549" width="9.140625" style="43"/>
    <col min="12550" max="12550" width="10.5703125" style="43" bestFit="1" customWidth="1"/>
    <col min="12551" max="12800" width="9.140625" style="43"/>
    <col min="12801" max="12801" width="51" style="43" customWidth="1"/>
    <col min="12802" max="12802" width="20.7109375" style="43" customWidth="1"/>
    <col min="12803" max="12803" width="21" style="43" customWidth="1"/>
    <col min="12804" max="12805" width="9.140625" style="43"/>
    <col min="12806" max="12806" width="10.5703125" style="43" bestFit="1" customWidth="1"/>
    <col min="12807" max="13056" width="9.140625" style="43"/>
    <col min="13057" max="13057" width="51" style="43" customWidth="1"/>
    <col min="13058" max="13058" width="20.7109375" style="43" customWidth="1"/>
    <col min="13059" max="13059" width="21" style="43" customWidth="1"/>
    <col min="13060" max="13061" width="9.140625" style="43"/>
    <col min="13062" max="13062" width="10.5703125" style="43" bestFit="1" customWidth="1"/>
    <col min="13063" max="13312" width="9.140625" style="43"/>
    <col min="13313" max="13313" width="51" style="43" customWidth="1"/>
    <col min="13314" max="13314" width="20.7109375" style="43" customWidth="1"/>
    <col min="13315" max="13315" width="21" style="43" customWidth="1"/>
    <col min="13316" max="13317" width="9.140625" style="43"/>
    <col min="13318" max="13318" width="10.5703125" style="43" bestFit="1" customWidth="1"/>
    <col min="13319" max="13568" width="9.140625" style="43"/>
    <col min="13569" max="13569" width="51" style="43" customWidth="1"/>
    <col min="13570" max="13570" width="20.7109375" style="43" customWidth="1"/>
    <col min="13571" max="13571" width="21" style="43" customWidth="1"/>
    <col min="13572" max="13573" width="9.140625" style="43"/>
    <col min="13574" max="13574" width="10.5703125" style="43" bestFit="1" customWidth="1"/>
    <col min="13575" max="13824" width="9.140625" style="43"/>
    <col min="13825" max="13825" width="51" style="43" customWidth="1"/>
    <col min="13826" max="13826" width="20.7109375" style="43" customWidth="1"/>
    <col min="13827" max="13827" width="21" style="43" customWidth="1"/>
    <col min="13828" max="13829" width="9.140625" style="43"/>
    <col min="13830" max="13830" width="10.5703125" style="43" bestFit="1" customWidth="1"/>
    <col min="13831" max="14080" width="9.140625" style="43"/>
    <col min="14081" max="14081" width="51" style="43" customWidth="1"/>
    <col min="14082" max="14082" width="20.7109375" style="43" customWidth="1"/>
    <col min="14083" max="14083" width="21" style="43" customWidth="1"/>
    <col min="14084" max="14085" width="9.140625" style="43"/>
    <col min="14086" max="14086" width="10.5703125" style="43" bestFit="1" customWidth="1"/>
    <col min="14087" max="14336" width="9.140625" style="43"/>
    <col min="14337" max="14337" width="51" style="43" customWidth="1"/>
    <col min="14338" max="14338" width="20.7109375" style="43" customWidth="1"/>
    <col min="14339" max="14339" width="21" style="43" customWidth="1"/>
    <col min="14340" max="14341" width="9.140625" style="43"/>
    <col min="14342" max="14342" width="10.5703125" style="43" bestFit="1" customWidth="1"/>
    <col min="14343" max="14592" width="9.140625" style="43"/>
    <col min="14593" max="14593" width="51" style="43" customWidth="1"/>
    <col min="14594" max="14594" width="20.7109375" style="43" customWidth="1"/>
    <col min="14595" max="14595" width="21" style="43" customWidth="1"/>
    <col min="14596" max="14597" width="9.140625" style="43"/>
    <col min="14598" max="14598" width="10.5703125" style="43" bestFit="1" customWidth="1"/>
    <col min="14599" max="14848" width="9.140625" style="43"/>
    <col min="14849" max="14849" width="51" style="43" customWidth="1"/>
    <col min="14850" max="14850" width="20.7109375" style="43" customWidth="1"/>
    <col min="14851" max="14851" width="21" style="43" customWidth="1"/>
    <col min="14852" max="14853" width="9.140625" style="43"/>
    <col min="14854" max="14854" width="10.5703125" style="43" bestFit="1" customWidth="1"/>
    <col min="14855" max="15104" width="9.140625" style="43"/>
    <col min="15105" max="15105" width="51" style="43" customWidth="1"/>
    <col min="15106" max="15106" width="20.7109375" style="43" customWidth="1"/>
    <col min="15107" max="15107" width="21" style="43" customWidth="1"/>
    <col min="15108" max="15109" width="9.140625" style="43"/>
    <col min="15110" max="15110" width="10.5703125" style="43" bestFit="1" customWidth="1"/>
    <col min="15111" max="15360" width="9.140625" style="43"/>
    <col min="15361" max="15361" width="51" style="43" customWidth="1"/>
    <col min="15362" max="15362" width="20.7109375" style="43" customWidth="1"/>
    <col min="15363" max="15363" width="21" style="43" customWidth="1"/>
    <col min="15364" max="15365" width="9.140625" style="43"/>
    <col min="15366" max="15366" width="10.5703125" style="43" bestFit="1" customWidth="1"/>
    <col min="15367" max="15616" width="9.140625" style="43"/>
    <col min="15617" max="15617" width="51" style="43" customWidth="1"/>
    <col min="15618" max="15618" width="20.7109375" style="43" customWidth="1"/>
    <col min="15619" max="15619" width="21" style="43" customWidth="1"/>
    <col min="15620" max="15621" width="9.140625" style="43"/>
    <col min="15622" max="15622" width="10.5703125" style="43" bestFit="1" customWidth="1"/>
    <col min="15623" max="15872" width="9.140625" style="43"/>
    <col min="15873" max="15873" width="51" style="43" customWidth="1"/>
    <col min="15874" max="15874" width="20.7109375" style="43" customWidth="1"/>
    <col min="15875" max="15875" width="21" style="43" customWidth="1"/>
    <col min="15876" max="15877" width="9.140625" style="43"/>
    <col min="15878" max="15878" width="10.5703125" style="43" bestFit="1" customWidth="1"/>
    <col min="15879" max="16128" width="9.140625" style="43"/>
    <col min="16129" max="16129" width="51" style="43" customWidth="1"/>
    <col min="16130" max="16130" width="20.7109375" style="43" customWidth="1"/>
    <col min="16131" max="16131" width="21" style="43" customWidth="1"/>
    <col min="16132" max="16133" width="9.140625" style="43"/>
    <col min="16134" max="16134" width="10.5703125" style="43" bestFit="1" customWidth="1"/>
    <col min="16135" max="16384" width="9.140625" style="43"/>
  </cols>
  <sheetData>
    <row r="1" spans="1:7">
      <c r="A1" s="60" t="s">
        <v>22090</v>
      </c>
      <c r="B1" s="172"/>
      <c r="C1" s="149"/>
    </row>
    <row r="2" spans="1:7">
      <c r="A2" s="147"/>
    </row>
    <row r="3" spans="1:7">
      <c r="A3" s="53" t="s">
        <v>22043</v>
      </c>
      <c r="B3" s="79" t="s">
        <v>22091</v>
      </c>
      <c r="C3" s="78" t="s">
        <v>22092</v>
      </c>
    </row>
    <row r="4" spans="1:7">
      <c r="A4" s="69" t="s">
        <v>22050</v>
      </c>
      <c r="B4" s="441">
        <f>'Вінницька обл.'!C71</f>
        <v>4</v>
      </c>
      <c r="C4" s="442">
        <f>'Вінницька обл.'!E71</f>
        <v>18468.38</v>
      </c>
    </row>
    <row r="5" spans="1:7">
      <c r="A5" s="69" t="s">
        <v>22051</v>
      </c>
      <c r="B5" s="473">
        <v>0</v>
      </c>
      <c r="C5" s="470">
        <v>0</v>
      </c>
    </row>
    <row r="6" spans="1:7">
      <c r="A6" s="69" t="s">
        <v>22052</v>
      </c>
      <c r="B6" s="473">
        <f>'Дніпропетровська обл.'!C57</f>
        <v>3</v>
      </c>
      <c r="C6" s="470">
        <f>'Дніпропетровська обл.'!E57</f>
        <v>12156.064999999999</v>
      </c>
    </row>
    <row r="7" spans="1:7">
      <c r="A7" s="69" t="s">
        <v>22053</v>
      </c>
      <c r="B7" s="473">
        <f>'Донецька обл.'!C56</f>
        <v>6</v>
      </c>
      <c r="C7" s="470">
        <f>'Донецька обл.'!E56</f>
        <v>28927.312899999997</v>
      </c>
    </row>
    <row r="8" spans="1:7">
      <c r="A8" s="69" t="s">
        <v>22054</v>
      </c>
      <c r="B8" s="473">
        <v>0</v>
      </c>
      <c r="C8" s="470">
        <v>0</v>
      </c>
    </row>
    <row r="9" spans="1:7">
      <c r="A9" s="69" t="s">
        <v>22055</v>
      </c>
      <c r="B9" s="473">
        <f>'Закарпатська обл.'!C64</f>
        <v>2</v>
      </c>
      <c r="C9" s="470">
        <f>'Закарпатська обл.'!E64</f>
        <v>14961.9558</v>
      </c>
    </row>
    <row r="10" spans="1:7">
      <c r="A10" s="69" t="s">
        <v>22056</v>
      </c>
      <c r="B10" s="473">
        <f>'Запорізька обл.'!C50</f>
        <v>1</v>
      </c>
      <c r="C10" s="470">
        <f>'Запорізька обл.'!E50</f>
        <v>1025</v>
      </c>
    </row>
    <row r="11" spans="1:7">
      <c r="A11" s="69" t="s">
        <v>22057</v>
      </c>
      <c r="B11" s="473">
        <f>'Івано-Франківська обл.'!C62</f>
        <v>3</v>
      </c>
      <c r="C11" s="470">
        <f>'Івано-Франківська обл.'!E62</f>
        <v>38417</v>
      </c>
    </row>
    <row r="12" spans="1:7">
      <c r="A12" s="69" t="s">
        <v>22093</v>
      </c>
      <c r="B12" s="441">
        <f>'Київська область'!C213</f>
        <v>2</v>
      </c>
      <c r="C12" s="442">
        <f>'Київська область'!E213</f>
        <v>5156.2</v>
      </c>
      <c r="F12" s="75"/>
    </row>
    <row r="13" spans="1:7">
      <c r="A13" s="69" t="s">
        <v>22059</v>
      </c>
      <c r="B13" s="473">
        <f>'Кіровоградська обл.'!C51</f>
        <v>2</v>
      </c>
      <c r="C13" s="470">
        <f>'Кіровоградська обл.'!E51</f>
        <v>77850.7</v>
      </c>
      <c r="F13" s="43" t="s">
        <v>22094</v>
      </c>
      <c r="G13" s="43" t="s">
        <v>22095</v>
      </c>
    </row>
    <row r="14" spans="1:7" ht="17.25" customHeight="1">
      <c r="A14" s="69" t="s">
        <v>22086</v>
      </c>
      <c r="B14" s="473">
        <f>АРК!C85</f>
        <v>14</v>
      </c>
      <c r="C14" s="470">
        <f>АРК!E85</f>
        <v>41358</v>
      </c>
    </row>
    <row r="15" spans="1:7">
      <c r="A15" s="69" t="s">
        <v>22061</v>
      </c>
      <c r="B15" s="473">
        <f>'Луганська обл.'!C31</f>
        <v>1</v>
      </c>
      <c r="C15" s="470">
        <f>'Луганська обл.'!E31</f>
        <v>14011</v>
      </c>
    </row>
    <row r="16" spans="1:7">
      <c r="A16" s="69" t="s">
        <v>22062</v>
      </c>
      <c r="B16" s="473">
        <f>'Львівська обл.'!C54</f>
        <v>4</v>
      </c>
      <c r="C16" s="470">
        <f>'Львівська обл.'!E54</f>
        <v>47379</v>
      </c>
    </row>
    <row r="17" spans="1:8">
      <c r="A17" s="69" t="s">
        <v>22063</v>
      </c>
      <c r="B17" s="473">
        <f>'Миколаївська обл.'!C33</f>
        <v>5</v>
      </c>
      <c r="C17" s="470">
        <f>'Миколаївська обл.'!E33</f>
        <v>39345.199999999997</v>
      </c>
    </row>
    <row r="18" spans="1:8">
      <c r="A18" s="69" t="s">
        <v>22064</v>
      </c>
      <c r="B18" s="473">
        <f>'Одеська обл.'!C42</f>
        <v>2</v>
      </c>
      <c r="C18" s="470">
        <f>'Одеська обл.'!E42</f>
        <v>15320</v>
      </c>
    </row>
    <row r="19" spans="1:8">
      <c r="A19" s="69" t="s">
        <v>22065</v>
      </c>
      <c r="B19" s="473">
        <f>'Полтавська обл.'!C57</f>
        <v>5</v>
      </c>
      <c r="C19" s="470">
        <f>'Полтавська обл.'!E57</f>
        <v>53056.450000000004</v>
      </c>
      <c r="H19" s="43" t="s">
        <v>22096</v>
      </c>
    </row>
    <row r="20" spans="1:8">
      <c r="A20" s="69" t="s">
        <v>22066</v>
      </c>
      <c r="B20" s="473">
        <f>'Рівненська обл.'!C354</f>
        <v>3</v>
      </c>
      <c r="C20" s="470">
        <f>'Рівненська обл.'!E354</f>
        <v>58708</v>
      </c>
      <c r="F20" s="43" t="s">
        <v>22097</v>
      </c>
    </row>
    <row r="21" spans="1:8">
      <c r="A21" s="69" t="s">
        <v>22067</v>
      </c>
      <c r="B21" s="473">
        <f>'Сумська обл.'!C45</f>
        <v>1</v>
      </c>
      <c r="C21" s="470">
        <f>'Сумська обл.'!E45</f>
        <v>98857.9</v>
      </c>
    </row>
    <row r="22" spans="1:8">
      <c r="A22" s="69" t="s">
        <v>22068</v>
      </c>
      <c r="B22" s="473">
        <f>'Тернопільська обл'!C65</f>
        <v>3</v>
      </c>
      <c r="C22" s="470">
        <f>'Тернопільська обл'!E65</f>
        <v>42997</v>
      </c>
    </row>
    <row r="23" spans="1:8">
      <c r="A23" s="69" t="s">
        <v>22069</v>
      </c>
      <c r="B23" s="473">
        <f>'Харківська обл.'!C39</f>
        <v>7</v>
      </c>
      <c r="C23" s="470">
        <f>'Харківська обл.'!E39</f>
        <v>20544.329999999998</v>
      </c>
    </row>
    <row r="24" spans="1:8">
      <c r="A24" s="69" t="s">
        <v>22070</v>
      </c>
      <c r="B24" s="473">
        <v>0</v>
      </c>
      <c r="C24" s="470">
        <v>0</v>
      </c>
    </row>
    <row r="25" spans="1:8">
      <c r="A25" s="69" t="s">
        <v>22071</v>
      </c>
      <c r="B25" s="473">
        <f>'Хмельницька обл.'!C561</f>
        <v>1</v>
      </c>
      <c r="C25" s="470">
        <f>'Хмельницька обл.'!E561</f>
        <v>16915.3</v>
      </c>
    </row>
    <row r="26" spans="1:8" ht="17.25" customHeight="1">
      <c r="A26" s="69" t="s">
        <v>22098</v>
      </c>
      <c r="B26" s="473">
        <f>'Черкаська обл.'!C49</f>
        <v>0</v>
      </c>
      <c r="C26" s="470">
        <f>'Черкаська обл.'!E49</f>
        <v>5562.5</v>
      </c>
    </row>
    <row r="27" spans="1:8">
      <c r="A27" s="69" t="s">
        <v>22073</v>
      </c>
      <c r="B27" s="473">
        <f>'Чернівецька обл.'!C50</f>
        <v>2</v>
      </c>
      <c r="C27" s="470">
        <f>'Чернівецька обл.'!E50</f>
        <v>36473.300000000003</v>
      </c>
    </row>
    <row r="28" spans="1:8">
      <c r="A28" s="69" t="s">
        <v>22074</v>
      </c>
      <c r="B28" s="473">
        <f>'Чернігівська обл.'!C48</f>
        <v>1</v>
      </c>
      <c r="C28" s="470">
        <f>'Чернігівська обл.'!E48</f>
        <v>78753.95</v>
      </c>
    </row>
    <row r="29" spans="1:8">
      <c r="A29" s="69" t="s">
        <v>7365</v>
      </c>
      <c r="B29" s="473">
        <f>'м. Київ'!C41</f>
        <v>4</v>
      </c>
      <c r="C29" s="470">
        <f>'м. Київ'!E41</f>
        <v>2651.6</v>
      </c>
    </row>
    <row r="30" spans="1:8">
      <c r="A30" s="69" t="s">
        <v>22075</v>
      </c>
      <c r="B30" s="473">
        <f>'м. Севастополь'!C19</f>
        <v>1</v>
      </c>
      <c r="C30" s="470">
        <f>'м. Севастополь'!E19</f>
        <v>83.9</v>
      </c>
    </row>
    <row r="31" spans="1:8">
      <c r="A31" s="69" t="s">
        <v>22076</v>
      </c>
      <c r="B31" s="79">
        <f>SUM(B4:B30)</f>
        <v>77</v>
      </c>
      <c r="C31" s="78">
        <f>SUM(C4:C30)</f>
        <v>768980.04370000004</v>
      </c>
    </row>
    <row r="32" spans="1:8">
      <c r="A32" s="173"/>
    </row>
    <row r="33" spans="1:4">
      <c r="A33" s="43" t="s">
        <v>22099</v>
      </c>
    </row>
    <row r="35" spans="1:4">
      <c r="A35" s="43" t="s">
        <v>22100</v>
      </c>
      <c r="D35" s="43" t="s">
        <v>22101</v>
      </c>
    </row>
    <row r="37" spans="1:4">
      <c r="A37" s="59"/>
    </row>
    <row r="39" spans="1:4">
      <c r="B39" s="174"/>
    </row>
  </sheetData>
  <pageMargins left="0.39370078740157483" right="0.39370078740157483" top="0.98425196850393704" bottom="0.98425196850393704" header="0.51181102362204722" footer="0.51181102362204722"/>
  <pageSetup paperSize="9"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V36"/>
  <sheetViews>
    <sheetView zoomScaleNormal="100" workbookViewId="0">
      <pane xSplit="13" ySplit="15" topLeftCell="N16" activePane="bottomRight" state="frozen"/>
      <selection pane="topRight" activeCell="N1" sqref="N1"/>
      <selection pane="bottomLeft" activeCell="A16" sqref="A16"/>
      <selection pane="bottomRight" activeCell="S16" sqref="A16:S16"/>
    </sheetView>
  </sheetViews>
  <sheetFormatPr defaultRowHeight="12.75"/>
  <cols>
    <col min="1" max="1" width="16.140625" style="43" customWidth="1"/>
    <col min="2" max="2" width="4.85546875" style="43" customWidth="1"/>
    <col min="3" max="3" width="10.5703125" style="43" customWidth="1"/>
    <col min="4" max="4" width="4.7109375" style="43" customWidth="1"/>
    <col min="5" max="5" width="8.140625" style="43" customWidth="1"/>
    <col min="6" max="6" width="4.5703125" style="43" customWidth="1"/>
    <col min="7" max="7" width="8.85546875" style="43" customWidth="1"/>
    <col min="8" max="8" width="5" style="43" customWidth="1"/>
    <col min="9" max="9" width="8.140625" style="43" customWidth="1"/>
    <col min="10" max="10" width="5.140625" style="43" customWidth="1"/>
    <col min="11" max="11" width="7.7109375" style="43" customWidth="1"/>
    <col min="12" max="12" width="5" style="43" customWidth="1"/>
    <col min="13" max="13" width="7.85546875" style="43" customWidth="1"/>
    <col min="14" max="14" width="4.5703125" style="43" customWidth="1"/>
    <col min="15" max="15" width="6.5703125" style="43" customWidth="1"/>
    <col min="16" max="16" width="5.140625" style="43" customWidth="1"/>
    <col min="17" max="17" width="5.85546875" style="43" customWidth="1"/>
    <col min="18" max="18" width="5.5703125" style="43" customWidth="1"/>
    <col min="19" max="19" width="10.28515625" style="43" customWidth="1"/>
    <col min="20" max="20" width="9.140625" style="43"/>
    <col min="21" max="21" width="9.5703125" style="43" bestFit="1" customWidth="1"/>
    <col min="22" max="256" width="9.140625" style="43"/>
    <col min="257" max="257" width="16.140625" style="43" customWidth="1"/>
    <col min="258" max="258" width="4.85546875" style="43" customWidth="1"/>
    <col min="259" max="259" width="10.5703125" style="43" customWidth="1"/>
    <col min="260" max="260" width="4.7109375" style="43" customWidth="1"/>
    <col min="261" max="261" width="8.140625" style="43" customWidth="1"/>
    <col min="262" max="262" width="4.5703125" style="43" customWidth="1"/>
    <col min="263" max="263" width="8.85546875" style="43" customWidth="1"/>
    <col min="264" max="264" width="5" style="43" customWidth="1"/>
    <col min="265" max="265" width="8.140625" style="43" customWidth="1"/>
    <col min="266" max="266" width="5.140625" style="43" customWidth="1"/>
    <col min="267" max="267" width="7.7109375" style="43" customWidth="1"/>
    <col min="268" max="268" width="5" style="43" customWidth="1"/>
    <col min="269" max="269" width="7.85546875" style="43" customWidth="1"/>
    <col min="270" max="270" width="4.5703125" style="43" customWidth="1"/>
    <col min="271" max="271" width="6.5703125" style="43" customWidth="1"/>
    <col min="272" max="272" width="5.140625" style="43" customWidth="1"/>
    <col min="273" max="273" width="5.85546875" style="43" customWidth="1"/>
    <col min="274" max="274" width="5.5703125" style="43" customWidth="1"/>
    <col min="275" max="275" width="10.28515625" style="43" customWidth="1"/>
    <col min="276" max="276" width="9.140625" style="43"/>
    <col min="277" max="277" width="9.5703125" style="43" bestFit="1" customWidth="1"/>
    <col min="278" max="512" width="9.140625" style="43"/>
    <col min="513" max="513" width="16.140625" style="43" customWidth="1"/>
    <col min="514" max="514" width="4.85546875" style="43" customWidth="1"/>
    <col min="515" max="515" width="10.5703125" style="43" customWidth="1"/>
    <col min="516" max="516" width="4.7109375" style="43" customWidth="1"/>
    <col min="517" max="517" width="8.140625" style="43" customWidth="1"/>
    <col min="518" max="518" width="4.5703125" style="43" customWidth="1"/>
    <col min="519" max="519" width="8.85546875" style="43" customWidth="1"/>
    <col min="520" max="520" width="5" style="43" customWidth="1"/>
    <col min="521" max="521" width="8.140625" style="43" customWidth="1"/>
    <col min="522" max="522" width="5.140625" style="43" customWidth="1"/>
    <col min="523" max="523" width="7.7109375" style="43" customWidth="1"/>
    <col min="524" max="524" width="5" style="43" customWidth="1"/>
    <col min="525" max="525" width="7.85546875" style="43" customWidth="1"/>
    <col min="526" max="526" width="4.5703125" style="43" customWidth="1"/>
    <col min="527" max="527" width="6.5703125" style="43" customWidth="1"/>
    <col min="528" max="528" width="5.140625" style="43" customWidth="1"/>
    <col min="529" max="529" width="5.85546875" style="43" customWidth="1"/>
    <col min="530" max="530" width="5.5703125" style="43" customWidth="1"/>
    <col min="531" max="531" width="10.28515625" style="43" customWidth="1"/>
    <col min="532" max="532" width="9.140625" style="43"/>
    <col min="533" max="533" width="9.5703125" style="43" bestFit="1" customWidth="1"/>
    <col min="534" max="768" width="9.140625" style="43"/>
    <col min="769" max="769" width="16.140625" style="43" customWidth="1"/>
    <col min="770" max="770" width="4.85546875" style="43" customWidth="1"/>
    <col min="771" max="771" width="10.5703125" style="43" customWidth="1"/>
    <col min="772" max="772" width="4.7109375" style="43" customWidth="1"/>
    <col min="773" max="773" width="8.140625" style="43" customWidth="1"/>
    <col min="774" max="774" width="4.5703125" style="43" customWidth="1"/>
    <col min="775" max="775" width="8.85546875" style="43" customWidth="1"/>
    <col min="776" max="776" width="5" style="43" customWidth="1"/>
    <col min="777" max="777" width="8.140625" style="43" customWidth="1"/>
    <col min="778" max="778" width="5.140625" style="43" customWidth="1"/>
    <col min="779" max="779" width="7.7109375" style="43" customWidth="1"/>
    <col min="780" max="780" width="5" style="43" customWidth="1"/>
    <col min="781" max="781" width="7.85546875" style="43" customWidth="1"/>
    <col min="782" max="782" width="4.5703125" style="43" customWidth="1"/>
    <col min="783" max="783" width="6.5703125" style="43" customWidth="1"/>
    <col min="784" max="784" width="5.140625" style="43" customWidth="1"/>
    <col min="785" max="785" width="5.85546875" style="43" customWidth="1"/>
    <col min="786" max="786" width="5.5703125" style="43" customWidth="1"/>
    <col min="787" max="787" width="10.28515625" style="43" customWidth="1"/>
    <col min="788" max="788" width="9.140625" style="43"/>
    <col min="789" max="789" width="9.5703125" style="43" bestFit="1" customWidth="1"/>
    <col min="790" max="1024" width="9.140625" style="43"/>
    <col min="1025" max="1025" width="16.140625" style="43" customWidth="1"/>
    <col min="1026" max="1026" width="4.85546875" style="43" customWidth="1"/>
    <col min="1027" max="1027" width="10.5703125" style="43" customWidth="1"/>
    <col min="1028" max="1028" width="4.7109375" style="43" customWidth="1"/>
    <col min="1029" max="1029" width="8.140625" style="43" customWidth="1"/>
    <col min="1030" max="1030" width="4.5703125" style="43" customWidth="1"/>
    <col min="1031" max="1031" width="8.85546875" style="43" customWidth="1"/>
    <col min="1032" max="1032" width="5" style="43" customWidth="1"/>
    <col min="1033" max="1033" width="8.140625" style="43" customWidth="1"/>
    <col min="1034" max="1034" width="5.140625" style="43" customWidth="1"/>
    <col min="1035" max="1035" width="7.7109375" style="43" customWidth="1"/>
    <col min="1036" max="1036" width="5" style="43" customWidth="1"/>
    <col min="1037" max="1037" width="7.85546875" style="43" customWidth="1"/>
    <col min="1038" max="1038" width="4.5703125" style="43" customWidth="1"/>
    <col min="1039" max="1039" width="6.5703125" style="43" customWidth="1"/>
    <col min="1040" max="1040" width="5.140625" style="43" customWidth="1"/>
    <col min="1041" max="1041" width="5.85546875" style="43" customWidth="1"/>
    <col min="1042" max="1042" width="5.5703125" style="43" customWidth="1"/>
    <col min="1043" max="1043" width="10.28515625" style="43" customWidth="1"/>
    <col min="1044" max="1044" width="9.140625" style="43"/>
    <col min="1045" max="1045" width="9.5703125" style="43" bestFit="1" customWidth="1"/>
    <col min="1046" max="1280" width="9.140625" style="43"/>
    <col min="1281" max="1281" width="16.140625" style="43" customWidth="1"/>
    <col min="1282" max="1282" width="4.85546875" style="43" customWidth="1"/>
    <col min="1283" max="1283" width="10.5703125" style="43" customWidth="1"/>
    <col min="1284" max="1284" width="4.7109375" style="43" customWidth="1"/>
    <col min="1285" max="1285" width="8.140625" style="43" customWidth="1"/>
    <col min="1286" max="1286" width="4.5703125" style="43" customWidth="1"/>
    <col min="1287" max="1287" width="8.85546875" style="43" customWidth="1"/>
    <col min="1288" max="1288" width="5" style="43" customWidth="1"/>
    <col min="1289" max="1289" width="8.140625" style="43" customWidth="1"/>
    <col min="1290" max="1290" width="5.140625" style="43" customWidth="1"/>
    <col min="1291" max="1291" width="7.7109375" style="43" customWidth="1"/>
    <col min="1292" max="1292" width="5" style="43" customWidth="1"/>
    <col min="1293" max="1293" width="7.85546875" style="43" customWidth="1"/>
    <col min="1294" max="1294" width="4.5703125" style="43" customWidth="1"/>
    <col min="1295" max="1295" width="6.5703125" style="43" customWidth="1"/>
    <col min="1296" max="1296" width="5.140625" style="43" customWidth="1"/>
    <col min="1297" max="1297" width="5.85546875" style="43" customWidth="1"/>
    <col min="1298" max="1298" width="5.5703125" style="43" customWidth="1"/>
    <col min="1299" max="1299" width="10.28515625" style="43" customWidth="1"/>
    <col min="1300" max="1300" width="9.140625" style="43"/>
    <col min="1301" max="1301" width="9.5703125" style="43" bestFit="1" customWidth="1"/>
    <col min="1302" max="1536" width="9.140625" style="43"/>
    <col min="1537" max="1537" width="16.140625" style="43" customWidth="1"/>
    <col min="1538" max="1538" width="4.85546875" style="43" customWidth="1"/>
    <col min="1539" max="1539" width="10.5703125" style="43" customWidth="1"/>
    <col min="1540" max="1540" width="4.7109375" style="43" customWidth="1"/>
    <col min="1541" max="1541" width="8.140625" style="43" customWidth="1"/>
    <col min="1542" max="1542" width="4.5703125" style="43" customWidth="1"/>
    <col min="1543" max="1543" width="8.85546875" style="43" customWidth="1"/>
    <col min="1544" max="1544" width="5" style="43" customWidth="1"/>
    <col min="1545" max="1545" width="8.140625" style="43" customWidth="1"/>
    <col min="1546" max="1546" width="5.140625" style="43" customWidth="1"/>
    <col min="1547" max="1547" width="7.7109375" style="43" customWidth="1"/>
    <col min="1548" max="1548" width="5" style="43" customWidth="1"/>
    <col min="1549" max="1549" width="7.85546875" style="43" customWidth="1"/>
    <col min="1550" max="1550" width="4.5703125" style="43" customWidth="1"/>
    <col min="1551" max="1551" width="6.5703125" style="43" customWidth="1"/>
    <col min="1552" max="1552" width="5.140625" style="43" customWidth="1"/>
    <col min="1553" max="1553" width="5.85546875" style="43" customWidth="1"/>
    <col min="1554" max="1554" width="5.5703125" style="43" customWidth="1"/>
    <col min="1555" max="1555" width="10.28515625" style="43" customWidth="1"/>
    <col min="1556" max="1556" width="9.140625" style="43"/>
    <col min="1557" max="1557" width="9.5703125" style="43" bestFit="1" customWidth="1"/>
    <col min="1558" max="1792" width="9.140625" style="43"/>
    <col min="1793" max="1793" width="16.140625" style="43" customWidth="1"/>
    <col min="1794" max="1794" width="4.85546875" style="43" customWidth="1"/>
    <col min="1795" max="1795" width="10.5703125" style="43" customWidth="1"/>
    <col min="1796" max="1796" width="4.7109375" style="43" customWidth="1"/>
    <col min="1797" max="1797" width="8.140625" style="43" customWidth="1"/>
    <col min="1798" max="1798" width="4.5703125" style="43" customWidth="1"/>
    <col min="1799" max="1799" width="8.85546875" style="43" customWidth="1"/>
    <col min="1800" max="1800" width="5" style="43" customWidth="1"/>
    <col min="1801" max="1801" width="8.140625" style="43" customWidth="1"/>
    <col min="1802" max="1802" width="5.140625" style="43" customWidth="1"/>
    <col min="1803" max="1803" width="7.7109375" style="43" customWidth="1"/>
    <col min="1804" max="1804" width="5" style="43" customWidth="1"/>
    <col min="1805" max="1805" width="7.85546875" style="43" customWidth="1"/>
    <col min="1806" max="1806" width="4.5703125" style="43" customWidth="1"/>
    <col min="1807" max="1807" width="6.5703125" style="43" customWidth="1"/>
    <col min="1808" max="1808" width="5.140625" style="43" customWidth="1"/>
    <col min="1809" max="1809" width="5.85546875" style="43" customWidth="1"/>
    <col min="1810" max="1810" width="5.5703125" style="43" customWidth="1"/>
    <col min="1811" max="1811" width="10.28515625" style="43" customWidth="1"/>
    <col min="1812" max="1812" width="9.140625" style="43"/>
    <col min="1813" max="1813" width="9.5703125" style="43" bestFit="1" customWidth="1"/>
    <col min="1814" max="2048" width="9.140625" style="43"/>
    <col min="2049" max="2049" width="16.140625" style="43" customWidth="1"/>
    <col min="2050" max="2050" width="4.85546875" style="43" customWidth="1"/>
    <col min="2051" max="2051" width="10.5703125" style="43" customWidth="1"/>
    <col min="2052" max="2052" width="4.7109375" style="43" customWidth="1"/>
    <col min="2053" max="2053" width="8.140625" style="43" customWidth="1"/>
    <col min="2054" max="2054" width="4.5703125" style="43" customWidth="1"/>
    <col min="2055" max="2055" width="8.85546875" style="43" customWidth="1"/>
    <col min="2056" max="2056" width="5" style="43" customWidth="1"/>
    <col min="2057" max="2057" width="8.140625" style="43" customWidth="1"/>
    <col min="2058" max="2058" width="5.140625" style="43" customWidth="1"/>
    <col min="2059" max="2059" width="7.7109375" style="43" customWidth="1"/>
    <col min="2060" max="2060" width="5" style="43" customWidth="1"/>
    <col min="2061" max="2061" width="7.85546875" style="43" customWidth="1"/>
    <col min="2062" max="2062" width="4.5703125" style="43" customWidth="1"/>
    <col min="2063" max="2063" width="6.5703125" style="43" customWidth="1"/>
    <col min="2064" max="2064" width="5.140625" style="43" customWidth="1"/>
    <col min="2065" max="2065" width="5.85546875" style="43" customWidth="1"/>
    <col min="2066" max="2066" width="5.5703125" style="43" customWidth="1"/>
    <col min="2067" max="2067" width="10.28515625" style="43" customWidth="1"/>
    <col min="2068" max="2068" width="9.140625" style="43"/>
    <col min="2069" max="2069" width="9.5703125" style="43" bestFit="1" customWidth="1"/>
    <col min="2070" max="2304" width="9.140625" style="43"/>
    <col min="2305" max="2305" width="16.140625" style="43" customWidth="1"/>
    <col min="2306" max="2306" width="4.85546875" style="43" customWidth="1"/>
    <col min="2307" max="2307" width="10.5703125" style="43" customWidth="1"/>
    <col min="2308" max="2308" width="4.7109375" style="43" customWidth="1"/>
    <col min="2309" max="2309" width="8.140625" style="43" customWidth="1"/>
    <col min="2310" max="2310" width="4.5703125" style="43" customWidth="1"/>
    <col min="2311" max="2311" width="8.85546875" style="43" customWidth="1"/>
    <col min="2312" max="2312" width="5" style="43" customWidth="1"/>
    <col min="2313" max="2313" width="8.140625" style="43" customWidth="1"/>
    <col min="2314" max="2314" width="5.140625" style="43" customWidth="1"/>
    <col min="2315" max="2315" width="7.7109375" style="43" customWidth="1"/>
    <col min="2316" max="2316" width="5" style="43" customWidth="1"/>
    <col min="2317" max="2317" width="7.85546875" style="43" customWidth="1"/>
    <col min="2318" max="2318" width="4.5703125" style="43" customWidth="1"/>
    <col min="2319" max="2319" width="6.5703125" style="43" customWidth="1"/>
    <col min="2320" max="2320" width="5.140625" style="43" customWidth="1"/>
    <col min="2321" max="2321" width="5.85546875" style="43" customWidth="1"/>
    <col min="2322" max="2322" width="5.5703125" style="43" customWidth="1"/>
    <col min="2323" max="2323" width="10.28515625" style="43" customWidth="1"/>
    <col min="2324" max="2324" width="9.140625" style="43"/>
    <col min="2325" max="2325" width="9.5703125" style="43" bestFit="1" customWidth="1"/>
    <col min="2326" max="2560" width="9.140625" style="43"/>
    <col min="2561" max="2561" width="16.140625" style="43" customWidth="1"/>
    <col min="2562" max="2562" width="4.85546875" style="43" customWidth="1"/>
    <col min="2563" max="2563" width="10.5703125" style="43" customWidth="1"/>
    <col min="2564" max="2564" width="4.7109375" style="43" customWidth="1"/>
    <col min="2565" max="2565" width="8.140625" style="43" customWidth="1"/>
    <col min="2566" max="2566" width="4.5703125" style="43" customWidth="1"/>
    <col min="2567" max="2567" width="8.85546875" style="43" customWidth="1"/>
    <col min="2568" max="2568" width="5" style="43" customWidth="1"/>
    <col min="2569" max="2569" width="8.140625" style="43" customWidth="1"/>
    <col min="2570" max="2570" width="5.140625" style="43" customWidth="1"/>
    <col min="2571" max="2571" width="7.7109375" style="43" customWidth="1"/>
    <col min="2572" max="2572" width="5" style="43" customWidth="1"/>
    <col min="2573" max="2573" width="7.85546875" style="43" customWidth="1"/>
    <col min="2574" max="2574" width="4.5703125" style="43" customWidth="1"/>
    <col min="2575" max="2575" width="6.5703125" style="43" customWidth="1"/>
    <col min="2576" max="2576" width="5.140625" style="43" customWidth="1"/>
    <col min="2577" max="2577" width="5.85546875" style="43" customWidth="1"/>
    <col min="2578" max="2578" width="5.5703125" style="43" customWidth="1"/>
    <col min="2579" max="2579" width="10.28515625" style="43" customWidth="1"/>
    <col min="2580" max="2580" width="9.140625" style="43"/>
    <col min="2581" max="2581" width="9.5703125" style="43" bestFit="1" customWidth="1"/>
    <col min="2582" max="2816" width="9.140625" style="43"/>
    <col min="2817" max="2817" width="16.140625" style="43" customWidth="1"/>
    <col min="2818" max="2818" width="4.85546875" style="43" customWidth="1"/>
    <col min="2819" max="2819" width="10.5703125" style="43" customWidth="1"/>
    <col min="2820" max="2820" width="4.7109375" style="43" customWidth="1"/>
    <col min="2821" max="2821" width="8.140625" style="43" customWidth="1"/>
    <col min="2822" max="2822" width="4.5703125" style="43" customWidth="1"/>
    <col min="2823" max="2823" width="8.85546875" style="43" customWidth="1"/>
    <col min="2824" max="2824" width="5" style="43" customWidth="1"/>
    <col min="2825" max="2825" width="8.140625" style="43" customWidth="1"/>
    <col min="2826" max="2826" width="5.140625" style="43" customWidth="1"/>
    <col min="2827" max="2827" width="7.7109375" style="43" customWidth="1"/>
    <col min="2828" max="2828" width="5" style="43" customWidth="1"/>
    <col min="2829" max="2829" width="7.85546875" style="43" customWidth="1"/>
    <col min="2830" max="2830" width="4.5703125" style="43" customWidth="1"/>
    <col min="2831" max="2831" width="6.5703125" style="43" customWidth="1"/>
    <col min="2832" max="2832" width="5.140625" style="43" customWidth="1"/>
    <col min="2833" max="2833" width="5.85546875" style="43" customWidth="1"/>
    <col min="2834" max="2834" width="5.5703125" style="43" customWidth="1"/>
    <col min="2835" max="2835" width="10.28515625" style="43" customWidth="1"/>
    <col min="2836" max="2836" width="9.140625" style="43"/>
    <col min="2837" max="2837" width="9.5703125" style="43" bestFit="1" customWidth="1"/>
    <col min="2838" max="3072" width="9.140625" style="43"/>
    <col min="3073" max="3073" width="16.140625" style="43" customWidth="1"/>
    <col min="3074" max="3074" width="4.85546875" style="43" customWidth="1"/>
    <col min="3075" max="3075" width="10.5703125" style="43" customWidth="1"/>
    <col min="3076" max="3076" width="4.7109375" style="43" customWidth="1"/>
    <col min="3077" max="3077" width="8.140625" style="43" customWidth="1"/>
    <col min="3078" max="3078" width="4.5703125" style="43" customWidth="1"/>
    <col min="3079" max="3079" width="8.85546875" style="43" customWidth="1"/>
    <col min="3080" max="3080" width="5" style="43" customWidth="1"/>
    <col min="3081" max="3081" width="8.140625" style="43" customWidth="1"/>
    <col min="3082" max="3082" width="5.140625" style="43" customWidth="1"/>
    <col min="3083" max="3083" width="7.7109375" style="43" customWidth="1"/>
    <col min="3084" max="3084" width="5" style="43" customWidth="1"/>
    <col min="3085" max="3085" width="7.85546875" style="43" customWidth="1"/>
    <col min="3086" max="3086" width="4.5703125" style="43" customWidth="1"/>
    <col min="3087" max="3087" width="6.5703125" style="43" customWidth="1"/>
    <col min="3088" max="3088" width="5.140625" style="43" customWidth="1"/>
    <col min="3089" max="3089" width="5.85546875" style="43" customWidth="1"/>
    <col min="3090" max="3090" width="5.5703125" style="43" customWidth="1"/>
    <col min="3091" max="3091" width="10.28515625" style="43" customWidth="1"/>
    <col min="3092" max="3092" width="9.140625" style="43"/>
    <col min="3093" max="3093" width="9.5703125" style="43" bestFit="1" customWidth="1"/>
    <col min="3094" max="3328" width="9.140625" style="43"/>
    <col min="3329" max="3329" width="16.140625" style="43" customWidth="1"/>
    <col min="3330" max="3330" width="4.85546875" style="43" customWidth="1"/>
    <col min="3331" max="3331" width="10.5703125" style="43" customWidth="1"/>
    <col min="3332" max="3332" width="4.7109375" style="43" customWidth="1"/>
    <col min="3333" max="3333" width="8.140625" style="43" customWidth="1"/>
    <col min="3334" max="3334" width="4.5703125" style="43" customWidth="1"/>
    <col min="3335" max="3335" width="8.85546875" style="43" customWidth="1"/>
    <col min="3336" max="3336" width="5" style="43" customWidth="1"/>
    <col min="3337" max="3337" width="8.140625" style="43" customWidth="1"/>
    <col min="3338" max="3338" width="5.140625" style="43" customWidth="1"/>
    <col min="3339" max="3339" width="7.7109375" style="43" customWidth="1"/>
    <col min="3340" max="3340" width="5" style="43" customWidth="1"/>
    <col min="3341" max="3341" width="7.85546875" style="43" customWidth="1"/>
    <col min="3342" max="3342" width="4.5703125" style="43" customWidth="1"/>
    <col min="3343" max="3343" width="6.5703125" style="43" customWidth="1"/>
    <col min="3344" max="3344" width="5.140625" style="43" customWidth="1"/>
    <col min="3345" max="3345" width="5.85546875" style="43" customWidth="1"/>
    <col min="3346" max="3346" width="5.5703125" style="43" customWidth="1"/>
    <col min="3347" max="3347" width="10.28515625" style="43" customWidth="1"/>
    <col min="3348" max="3348" width="9.140625" style="43"/>
    <col min="3349" max="3349" width="9.5703125" style="43" bestFit="1" customWidth="1"/>
    <col min="3350" max="3584" width="9.140625" style="43"/>
    <col min="3585" max="3585" width="16.140625" style="43" customWidth="1"/>
    <col min="3586" max="3586" width="4.85546875" style="43" customWidth="1"/>
    <col min="3587" max="3587" width="10.5703125" style="43" customWidth="1"/>
    <col min="3588" max="3588" width="4.7109375" style="43" customWidth="1"/>
    <col min="3589" max="3589" width="8.140625" style="43" customWidth="1"/>
    <col min="3590" max="3590" width="4.5703125" style="43" customWidth="1"/>
    <col min="3591" max="3591" width="8.85546875" style="43" customWidth="1"/>
    <col min="3592" max="3592" width="5" style="43" customWidth="1"/>
    <col min="3593" max="3593" width="8.140625" style="43" customWidth="1"/>
    <col min="3594" max="3594" width="5.140625" style="43" customWidth="1"/>
    <col min="3595" max="3595" width="7.7109375" style="43" customWidth="1"/>
    <col min="3596" max="3596" width="5" style="43" customWidth="1"/>
    <col min="3597" max="3597" width="7.85546875" style="43" customWidth="1"/>
    <col min="3598" max="3598" width="4.5703125" style="43" customWidth="1"/>
    <col min="3599" max="3599" width="6.5703125" style="43" customWidth="1"/>
    <col min="3600" max="3600" width="5.140625" style="43" customWidth="1"/>
    <col min="3601" max="3601" width="5.85546875" style="43" customWidth="1"/>
    <col min="3602" max="3602" width="5.5703125" style="43" customWidth="1"/>
    <col min="3603" max="3603" width="10.28515625" style="43" customWidth="1"/>
    <col min="3604" max="3604" width="9.140625" style="43"/>
    <col min="3605" max="3605" width="9.5703125" style="43" bestFit="1" customWidth="1"/>
    <col min="3606" max="3840" width="9.140625" style="43"/>
    <col min="3841" max="3841" width="16.140625" style="43" customWidth="1"/>
    <col min="3842" max="3842" width="4.85546875" style="43" customWidth="1"/>
    <col min="3843" max="3843" width="10.5703125" style="43" customWidth="1"/>
    <col min="3844" max="3844" width="4.7109375" style="43" customWidth="1"/>
    <col min="3845" max="3845" width="8.140625" style="43" customWidth="1"/>
    <col min="3846" max="3846" width="4.5703125" style="43" customWidth="1"/>
    <col min="3847" max="3847" width="8.85546875" style="43" customWidth="1"/>
    <col min="3848" max="3848" width="5" style="43" customWidth="1"/>
    <col min="3849" max="3849" width="8.140625" style="43" customWidth="1"/>
    <col min="3850" max="3850" width="5.140625" style="43" customWidth="1"/>
    <col min="3851" max="3851" width="7.7109375" style="43" customWidth="1"/>
    <col min="3852" max="3852" width="5" style="43" customWidth="1"/>
    <col min="3853" max="3853" width="7.85546875" style="43" customWidth="1"/>
    <col min="3854" max="3854" width="4.5703125" style="43" customWidth="1"/>
    <col min="3855" max="3855" width="6.5703125" style="43" customWidth="1"/>
    <col min="3856" max="3856" width="5.140625" style="43" customWidth="1"/>
    <col min="3857" max="3857" width="5.85546875" style="43" customWidth="1"/>
    <col min="3858" max="3858" width="5.5703125" style="43" customWidth="1"/>
    <col min="3859" max="3859" width="10.28515625" style="43" customWidth="1"/>
    <col min="3860" max="3860" width="9.140625" style="43"/>
    <col min="3861" max="3861" width="9.5703125" style="43" bestFit="1" customWidth="1"/>
    <col min="3862" max="4096" width="9.140625" style="43"/>
    <col min="4097" max="4097" width="16.140625" style="43" customWidth="1"/>
    <col min="4098" max="4098" width="4.85546875" style="43" customWidth="1"/>
    <col min="4099" max="4099" width="10.5703125" style="43" customWidth="1"/>
    <col min="4100" max="4100" width="4.7109375" style="43" customWidth="1"/>
    <col min="4101" max="4101" width="8.140625" style="43" customWidth="1"/>
    <col min="4102" max="4102" width="4.5703125" style="43" customWidth="1"/>
    <col min="4103" max="4103" width="8.85546875" style="43" customWidth="1"/>
    <col min="4104" max="4104" width="5" style="43" customWidth="1"/>
    <col min="4105" max="4105" width="8.140625" style="43" customWidth="1"/>
    <col min="4106" max="4106" width="5.140625" style="43" customWidth="1"/>
    <col min="4107" max="4107" width="7.7109375" style="43" customWidth="1"/>
    <col min="4108" max="4108" width="5" style="43" customWidth="1"/>
    <col min="4109" max="4109" width="7.85546875" style="43" customWidth="1"/>
    <col min="4110" max="4110" width="4.5703125" style="43" customWidth="1"/>
    <col min="4111" max="4111" width="6.5703125" style="43" customWidth="1"/>
    <col min="4112" max="4112" width="5.140625" style="43" customWidth="1"/>
    <col min="4113" max="4113" width="5.85546875" style="43" customWidth="1"/>
    <col min="4114" max="4114" width="5.5703125" style="43" customWidth="1"/>
    <col min="4115" max="4115" width="10.28515625" style="43" customWidth="1"/>
    <col min="4116" max="4116" width="9.140625" style="43"/>
    <col min="4117" max="4117" width="9.5703125" style="43" bestFit="1" customWidth="1"/>
    <col min="4118" max="4352" width="9.140625" style="43"/>
    <col min="4353" max="4353" width="16.140625" style="43" customWidth="1"/>
    <col min="4354" max="4354" width="4.85546875" style="43" customWidth="1"/>
    <col min="4355" max="4355" width="10.5703125" style="43" customWidth="1"/>
    <col min="4356" max="4356" width="4.7109375" style="43" customWidth="1"/>
    <col min="4357" max="4357" width="8.140625" style="43" customWidth="1"/>
    <col min="4358" max="4358" width="4.5703125" style="43" customWidth="1"/>
    <col min="4359" max="4359" width="8.85546875" style="43" customWidth="1"/>
    <col min="4360" max="4360" width="5" style="43" customWidth="1"/>
    <col min="4361" max="4361" width="8.140625" style="43" customWidth="1"/>
    <col min="4362" max="4362" width="5.140625" style="43" customWidth="1"/>
    <col min="4363" max="4363" width="7.7109375" style="43" customWidth="1"/>
    <col min="4364" max="4364" width="5" style="43" customWidth="1"/>
    <col min="4365" max="4365" width="7.85546875" style="43" customWidth="1"/>
    <col min="4366" max="4366" width="4.5703125" style="43" customWidth="1"/>
    <col min="4367" max="4367" width="6.5703125" style="43" customWidth="1"/>
    <col min="4368" max="4368" width="5.140625" style="43" customWidth="1"/>
    <col min="4369" max="4369" width="5.85546875" style="43" customWidth="1"/>
    <col min="4370" max="4370" width="5.5703125" style="43" customWidth="1"/>
    <col min="4371" max="4371" width="10.28515625" style="43" customWidth="1"/>
    <col min="4372" max="4372" width="9.140625" style="43"/>
    <col min="4373" max="4373" width="9.5703125" style="43" bestFit="1" customWidth="1"/>
    <col min="4374" max="4608" width="9.140625" style="43"/>
    <col min="4609" max="4609" width="16.140625" style="43" customWidth="1"/>
    <col min="4610" max="4610" width="4.85546875" style="43" customWidth="1"/>
    <col min="4611" max="4611" width="10.5703125" style="43" customWidth="1"/>
    <col min="4612" max="4612" width="4.7109375" style="43" customWidth="1"/>
    <col min="4613" max="4613" width="8.140625" style="43" customWidth="1"/>
    <col min="4614" max="4614" width="4.5703125" style="43" customWidth="1"/>
    <col min="4615" max="4615" width="8.85546875" style="43" customWidth="1"/>
    <col min="4616" max="4616" width="5" style="43" customWidth="1"/>
    <col min="4617" max="4617" width="8.140625" style="43" customWidth="1"/>
    <col min="4618" max="4618" width="5.140625" style="43" customWidth="1"/>
    <col min="4619" max="4619" width="7.7109375" style="43" customWidth="1"/>
    <col min="4620" max="4620" width="5" style="43" customWidth="1"/>
    <col min="4621" max="4621" width="7.85546875" style="43" customWidth="1"/>
    <col min="4622" max="4622" width="4.5703125" style="43" customWidth="1"/>
    <col min="4623" max="4623" width="6.5703125" style="43" customWidth="1"/>
    <col min="4624" max="4624" width="5.140625" style="43" customWidth="1"/>
    <col min="4625" max="4625" width="5.85546875" style="43" customWidth="1"/>
    <col min="4626" max="4626" width="5.5703125" style="43" customWidth="1"/>
    <col min="4627" max="4627" width="10.28515625" style="43" customWidth="1"/>
    <col min="4628" max="4628" width="9.140625" style="43"/>
    <col min="4629" max="4629" width="9.5703125" style="43" bestFit="1" customWidth="1"/>
    <col min="4630" max="4864" width="9.140625" style="43"/>
    <col min="4865" max="4865" width="16.140625" style="43" customWidth="1"/>
    <col min="4866" max="4866" width="4.85546875" style="43" customWidth="1"/>
    <col min="4867" max="4867" width="10.5703125" style="43" customWidth="1"/>
    <col min="4868" max="4868" width="4.7109375" style="43" customWidth="1"/>
    <col min="4869" max="4869" width="8.140625" style="43" customWidth="1"/>
    <col min="4870" max="4870" width="4.5703125" style="43" customWidth="1"/>
    <col min="4871" max="4871" width="8.85546875" style="43" customWidth="1"/>
    <col min="4872" max="4872" width="5" style="43" customWidth="1"/>
    <col min="4873" max="4873" width="8.140625" style="43" customWidth="1"/>
    <col min="4874" max="4874" width="5.140625" style="43" customWidth="1"/>
    <col min="4875" max="4875" width="7.7109375" style="43" customWidth="1"/>
    <col min="4876" max="4876" width="5" style="43" customWidth="1"/>
    <col min="4877" max="4877" width="7.85546875" style="43" customWidth="1"/>
    <col min="4878" max="4878" width="4.5703125" style="43" customWidth="1"/>
    <col min="4879" max="4879" width="6.5703125" style="43" customWidth="1"/>
    <col min="4880" max="4880" width="5.140625" style="43" customWidth="1"/>
    <col min="4881" max="4881" width="5.85546875" style="43" customWidth="1"/>
    <col min="4882" max="4882" width="5.5703125" style="43" customWidth="1"/>
    <col min="4883" max="4883" width="10.28515625" style="43" customWidth="1"/>
    <col min="4884" max="4884" width="9.140625" style="43"/>
    <col min="4885" max="4885" width="9.5703125" style="43" bestFit="1" customWidth="1"/>
    <col min="4886" max="5120" width="9.140625" style="43"/>
    <col min="5121" max="5121" width="16.140625" style="43" customWidth="1"/>
    <col min="5122" max="5122" width="4.85546875" style="43" customWidth="1"/>
    <col min="5123" max="5123" width="10.5703125" style="43" customWidth="1"/>
    <col min="5124" max="5124" width="4.7109375" style="43" customWidth="1"/>
    <col min="5125" max="5125" width="8.140625" style="43" customWidth="1"/>
    <col min="5126" max="5126" width="4.5703125" style="43" customWidth="1"/>
    <col min="5127" max="5127" width="8.85546875" style="43" customWidth="1"/>
    <col min="5128" max="5128" width="5" style="43" customWidth="1"/>
    <col min="5129" max="5129" width="8.140625" style="43" customWidth="1"/>
    <col min="5130" max="5130" width="5.140625" style="43" customWidth="1"/>
    <col min="5131" max="5131" width="7.7109375" style="43" customWidth="1"/>
    <col min="5132" max="5132" width="5" style="43" customWidth="1"/>
    <col min="5133" max="5133" width="7.85546875" style="43" customWidth="1"/>
    <col min="5134" max="5134" width="4.5703125" style="43" customWidth="1"/>
    <col min="5135" max="5135" width="6.5703125" style="43" customWidth="1"/>
    <col min="5136" max="5136" width="5.140625" style="43" customWidth="1"/>
    <col min="5137" max="5137" width="5.85546875" style="43" customWidth="1"/>
    <col min="5138" max="5138" width="5.5703125" style="43" customWidth="1"/>
    <col min="5139" max="5139" width="10.28515625" style="43" customWidth="1"/>
    <col min="5140" max="5140" width="9.140625" style="43"/>
    <col min="5141" max="5141" width="9.5703125" style="43" bestFit="1" customWidth="1"/>
    <col min="5142" max="5376" width="9.140625" style="43"/>
    <col min="5377" max="5377" width="16.140625" style="43" customWidth="1"/>
    <col min="5378" max="5378" width="4.85546875" style="43" customWidth="1"/>
    <col min="5379" max="5379" width="10.5703125" style="43" customWidth="1"/>
    <col min="5380" max="5380" width="4.7109375" style="43" customWidth="1"/>
    <col min="5381" max="5381" width="8.140625" style="43" customWidth="1"/>
    <col min="5382" max="5382" width="4.5703125" style="43" customWidth="1"/>
    <col min="5383" max="5383" width="8.85546875" style="43" customWidth="1"/>
    <col min="5384" max="5384" width="5" style="43" customWidth="1"/>
    <col min="5385" max="5385" width="8.140625" style="43" customWidth="1"/>
    <col min="5386" max="5386" width="5.140625" style="43" customWidth="1"/>
    <col min="5387" max="5387" width="7.7109375" style="43" customWidth="1"/>
    <col min="5388" max="5388" width="5" style="43" customWidth="1"/>
    <col min="5389" max="5389" width="7.85546875" style="43" customWidth="1"/>
    <col min="5390" max="5390" width="4.5703125" style="43" customWidth="1"/>
    <col min="5391" max="5391" width="6.5703125" style="43" customWidth="1"/>
    <col min="5392" max="5392" width="5.140625" style="43" customWidth="1"/>
    <col min="5393" max="5393" width="5.85546875" style="43" customWidth="1"/>
    <col min="5394" max="5394" width="5.5703125" style="43" customWidth="1"/>
    <col min="5395" max="5395" width="10.28515625" style="43" customWidth="1"/>
    <col min="5396" max="5396" width="9.140625" style="43"/>
    <col min="5397" max="5397" width="9.5703125" style="43" bestFit="1" customWidth="1"/>
    <col min="5398" max="5632" width="9.140625" style="43"/>
    <col min="5633" max="5633" width="16.140625" style="43" customWidth="1"/>
    <col min="5634" max="5634" width="4.85546875" style="43" customWidth="1"/>
    <col min="5635" max="5635" width="10.5703125" style="43" customWidth="1"/>
    <col min="5636" max="5636" width="4.7109375" style="43" customWidth="1"/>
    <col min="5637" max="5637" width="8.140625" style="43" customWidth="1"/>
    <col min="5638" max="5638" width="4.5703125" style="43" customWidth="1"/>
    <col min="5639" max="5639" width="8.85546875" style="43" customWidth="1"/>
    <col min="5640" max="5640" width="5" style="43" customWidth="1"/>
    <col min="5641" max="5641" width="8.140625" style="43" customWidth="1"/>
    <col min="5642" max="5642" width="5.140625" style="43" customWidth="1"/>
    <col min="5643" max="5643" width="7.7109375" style="43" customWidth="1"/>
    <col min="5644" max="5644" width="5" style="43" customWidth="1"/>
    <col min="5645" max="5645" width="7.85546875" style="43" customWidth="1"/>
    <col min="5646" max="5646" width="4.5703125" style="43" customWidth="1"/>
    <col min="5647" max="5647" width="6.5703125" style="43" customWidth="1"/>
    <col min="5648" max="5648" width="5.140625" style="43" customWidth="1"/>
    <col min="5649" max="5649" width="5.85546875" style="43" customWidth="1"/>
    <col min="5650" max="5650" width="5.5703125" style="43" customWidth="1"/>
    <col min="5651" max="5651" width="10.28515625" style="43" customWidth="1"/>
    <col min="5652" max="5652" width="9.140625" style="43"/>
    <col min="5653" max="5653" width="9.5703125" style="43" bestFit="1" customWidth="1"/>
    <col min="5654" max="5888" width="9.140625" style="43"/>
    <col min="5889" max="5889" width="16.140625" style="43" customWidth="1"/>
    <col min="5890" max="5890" width="4.85546875" style="43" customWidth="1"/>
    <col min="5891" max="5891" width="10.5703125" style="43" customWidth="1"/>
    <col min="5892" max="5892" width="4.7109375" style="43" customWidth="1"/>
    <col min="5893" max="5893" width="8.140625" style="43" customWidth="1"/>
    <col min="5894" max="5894" width="4.5703125" style="43" customWidth="1"/>
    <col min="5895" max="5895" width="8.85546875" style="43" customWidth="1"/>
    <col min="5896" max="5896" width="5" style="43" customWidth="1"/>
    <col min="5897" max="5897" width="8.140625" style="43" customWidth="1"/>
    <col min="5898" max="5898" width="5.140625" style="43" customWidth="1"/>
    <col min="5899" max="5899" width="7.7109375" style="43" customWidth="1"/>
    <col min="5900" max="5900" width="5" style="43" customWidth="1"/>
    <col min="5901" max="5901" width="7.85546875" style="43" customWidth="1"/>
    <col min="5902" max="5902" width="4.5703125" style="43" customWidth="1"/>
    <col min="5903" max="5903" width="6.5703125" style="43" customWidth="1"/>
    <col min="5904" max="5904" width="5.140625" style="43" customWidth="1"/>
    <col min="5905" max="5905" width="5.85546875" style="43" customWidth="1"/>
    <col min="5906" max="5906" width="5.5703125" style="43" customWidth="1"/>
    <col min="5907" max="5907" width="10.28515625" style="43" customWidth="1"/>
    <col min="5908" max="5908" width="9.140625" style="43"/>
    <col min="5909" max="5909" width="9.5703125" style="43" bestFit="1" customWidth="1"/>
    <col min="5910" max="6144" width="9.140625" style="43"/>
    <col min="6145" max="6145" width="16.140625" style="43" customWidth="1"/>
    <col min="6146" max="6146" width="4.85546875" style="43" customWidth="1"/>
    <col min="6147" max="6147" width="10.5703125" style="43" customWidth="1"/>
    <col min="6148" max="6148" width="4.7109375" style="43" customWidth="1"/>
    <col min="6149" max="6149" width="8.140625" style="43" customWidth="1"/>
    <col min="6150" max="6150" width="4.5703125" style="43" customWidth="1"/>
    <col min="6151" max="6151" width="8.85546875" style="43" customWidth="1"/>
    <col min="6152" max="6152" width="5" style="43" customWidth="1"/>
    <col min="6153" max="6153" width="8.140625" style="43" customWidth="1"/>
    <col min="6154" max="6154" width="5.140625" style="43" customWidth="1"/>
    <col min="6155" max="6155" width="7.7109375" style="43" customWidth="1"/>
    <col min="6156" max="6156" width="5" style="43" customWidth="1"/>
    <col min="6157" max="6157" width="7.85546875" style="43" customWidth="1"/>
    <col min="6158" max="6158" width="4.5703125" style="43" customWidth="1"/>
    <col min="6159" max="6159" width="6.5703125" style="43" customWidth="1"/>
    <col min="6160" max="6160" width="5.140625" style="43" customWidth="1"/>
    <col min="6161" max="6161" width="5.85546875" style="43" customWidth="1"/>
    <col min="6162" max="6162" width="5.5703125" style="43" customWidth="1"/>
    <col min="6163" max="6163" width="10.28515625" style="43" customWidth="1"/>
    <col min="6164" max="6164" width="9.140625" style="43"/>
    <col min="6165" max="6165" width="9.5703125" style="43" bestFit="1" customWidth="1"/>
    <col min="6166" max="6400" width="9.140625" style="43"/>
    <col min="6401" max="6401" width="16.140625" style="43" customWidth="1"/>
    <col min="6402" max="6402" width="4.85546875" style="43" customWidth="1"/>
    <col min="6403" max="6403" width="10.5703125" style="43" customWidth="1"/>
    <col min="6404" max="6404" width="4.7109375" style="43" customWidth="1"/>
    <col min="6405" max="6405" width="8.140625" style="43" customWidth="1"/>
    <col min="6406" max="6406" width="4.5703125" style="43" customWidth="1"/>
    <col min="6407" max="6407" width="8.85546875" style="43" customWidth="1"/>
    <col min="6408" max="6408" width="5" style="43" customWidth="1"/>
    <col min="6409" max="6409" width="8.140625" style="43" customWidth="1"/>
    <col min="6410" max="6410" width="5.140625" style="43" customWidth="1"/>
    <col min="6411" max="6411" width="7.7109375" style="43" customWidth="1"/>
    <col min="6412" max="6412" width="5" style="43" customWidth="1"/>
    <col min="6413" max="6413" width="7.85546875" style="43" customWidth="1"/>
    <col min="6414" max="6414" width="4.5703125" style="43" customWidth="1"/>
    <col min="6415" max="6415" width="6.5703125" style="43" customWidth="1"/>
    <col min="6416" max="6416" width="5.140625" style="43" customWidth="1"/>
    <col min="6417" max="6417" width="5.85546875" style="43" customWidth="1"/>
    <col min="6418" max="6418" width="5.5703125" style="43" customWidth="1"/>
    <col min="6419" max="6419" width="10.28515625" style="43" customWidth="1"/>
    <col min="6420" max="6420" width="9.140625" style="43"/>
    <col min="6421" max="6421" width="9.5703125" style="43" bestFit="1" customWidth="1"/>
    <col min="6422" max="6656" width="9.140625" style="43"/>
    <col min="6657" max="6657" width="16.140625" style="43" customWidth="1"/>
    <col min="6658" max="6658" width="4.85546875" style="43" customWidth="1"/>
    <col min="6659" max="6659" width="10.5703125" style="43" customWidth="1"/>
    <col min="6660" max="6660" width="4.7109375" style="43" customWidth="1"/>
    <col min="6661" max="6661" width="8.140625" style="43" customWidth="1"/>
    <col min="6662" max="6662" width="4.5703125" style="43" customWidth="1"/>
    <col min="6663" max="6663" width="8.85546875" style="43" customWidth="1"/>
    <col min="6664" max="6664" width="5" style="43" customWidth="1"/>
    <col min="6665" max="6665" width="8.140625" style="43" customWidth="1"/>
    <col min="6666" max="6666" width="5.140625" style="43" customWidth="1"/>
    <col min="6667" max="6667" width="7.7109375" style="43" customWidth="1"/>
    <col min="6668" max="6668" width="5" style="43" customWidth="1"/>
    <col min="6669" max="6669" width="7.85546875" style="43" customWidth="1"/>
    <col min="6670" max="6670" width="4.5703125" style="43" customWidth="1"/>
    <col min="6671" max="6671" width="6.5703125" style="43" customWidth="1"/>
    <col min="6672" max="6672" width="5.140625" style="43" customWidth="1"/>
    <col min="6673" max="6673" width="5.85546875" style="43" customWidth="1"/>
    <col min="6674" max="6674" width="5.5703125" style="43" customWidth="1"/>
    <col min="6675" max="6675" width="10.28515625" style="43" customWidth="1"/>
    <col min="6676" max="6676" width="9.140625" style="43"/>
    <col min="6677" max="6677" width="9.5703125" style="43" bestFit="1" customWidth="1"/>
    <col min="6678" max="6912" width="9.140625" style="43"/>
    <col min="6913" max="6913" width="16.140625" style="43" customWidth="1"/>
    <col min="6914" max="6914" width="4.85546875" style="43" customWidth="1"/>
    <col min="6915" max="6915" width="10.5703125" style="43" customWidth="1"/>
    <col min="6916" max="6916" width="4.7109375" style="43" customWidth="1"/>
    <col min="6917" max="6917" width="8.140625" style="43" customWidth="1"/>
    <col min="6918" max="6918" width="4.5703125" style="43" customWidth="1"/>
    <col min="6919" max="6919" width="8.85546875" style="43" customWidth="1"/>
    <col min="6920" max="6920" width="5" style="43" customWidth="1"/>
    <col min="6921" max="6921" width="8.140625" style="43" customWidth="1"/>
    <col min="6922" max="6922" width="5.140625" style="43" customWidth="1"/>
    <col min="6923" max="6923" width="7.7109375" style="43" customWidth="1"/>
    <col min="6924" max="6924" width="5" style="43" customWidth="1"/>
    <col min="6925" max="6925" width="7.85546875" style="43" customWidth="1"/>
    <col min="6926" max="6926" width="4.5703125" style="43" customWidth="1"/>
    <col min="6927" max="6927" width="6.5703125" style="43" customWidth="1"/>
    <col min="6928" max="6928" width="5.140625" style="43" customWidth="1"/>
    <col min="6929" max="6929" width="5.85546875" style="43" customWidth="1"/>
    <col min="6930" max="6930" width="5.5703125" style="43" customWidth="1"/>
    <col min="6931" max="6931" width="10.28515625" style="43" customWidth="1"/>
    <col min="6932" max="6932" width="9.140625" style="43"/>
    <col min="6933" max="6933" width="9.5703125" style="43" bestFit="1" customWidth="1"/>
    <col min="6934" max="7168" width="9.140625" style="43"/>
    <col min="7169" max="7169" width="16.140625" style="43" customWidth="1"/>
    <col min="7170" max="7170" width="4.85546875" style="43" customWidth="1"/>
    <col min="7171" max="7171" width="10.5703125" style="43" customWidth="1"/>
    <col min="7172" max="7172" width="4.7109375" style="43" customWidth="1"/>
    <col min="7173" max="7173" width="8.140625" style="43" customWidth="1"/>
    <col min="7174" max="7174" width="4.5703125" style="43" customWidth="1"/>
    <col min="7175" max="7175" width="8.85546875" style="43" customWidth="1"/>
    <col min="7176" max="7176" width="5" style="43" customWidth="1"/>
    <col min="7177" max="7177" width="8.140625" style="43" customWidth="1"/>
    <col min="7178" max="7178" width="5.140625" style="43" customWidth="1"/>
    <col min="7179" max="7179" width="7.7109375" style="43" customWidth="1"/>
    <col min="7180" max="7180" width="5" style="43" customWidth="1"/>
    <col min="7181" max="7181" width="7.85546875" style="43" customWidth="1"/>
    <col min="7182" max="7182" width="4.5703125" style="43" customWidth="1"/>
    <col min="7183" max="7183" width="6.5703125" style="43" customWidth="1"/>
    <col min="7184" max="7184" width="5.140625" style="43" customWidth="1"/>
    <col min="7185" max="7185" width="5.85546875" style="43" customWidth="1"/>
    <col min="7186" max="7186" width="5.5703125" style="43" customWidth="1"/>
    <col min="7187" max="7187" width="10.28515625" style="43" customWidth="1"/>
    <col min="7188" max="7188" width="9.140625" style="43"/>
    <col min="7189" max="7189" width="9.5703125" style="43" bestFit="1" customWidth="1"/>
    <col min="7190" max="7424" width="9.140625" style="43"/>
    <col min="7425" max="7425" width="16.140625" style="43" customWidth="1"/>
    <col min="7426" max="7426" width="4.85546875" style="43" customWidth="1"/>
    <col min="7427" max="7427" width="10.5703125" style="43" customWidth="1"/>
    <col min="7428" max="7428" width="4.7109375" style="43" customWidth="1"/>
    <col min="7429" max="7429" width="8.140625" style="43" customWidth="1"/>
    <col min="7430" max="7430" width="4.5703125" style="43" customWidth="1"/>
    <col min="7431" max="7431" width="8.85546875" style="43" customWidth="1"/>
    <col min="7432" max="7432" width="5" style="43" customWidth="1"/>
    <col min="7433" max="7433" width="8.140625" style="43" customWidth="1"/>
    <col min="7434" max="7434" width="5.140625" style="43" customWidth="1"/>
    <col min="7435" max="7435" width="7.7109375" style="43" customWidth="1"/>
    <col min="7436" max="7436" width="5" style="43" customWidth="1"/>
    <col min="7437" max="7437" width="7.85546875" style="43" customWidth="1"/>
    <col min="7438" max="7438" width="4.5703125" style="43" customWidth="1"/>
    <col min="7439" max="7439" width="6.5703125" style="43" customWidth="1"/>
    <col min="7440" max="7440" width="5.140625" style="43" customWidth="1"/>
    <col min="7441" max="7441" width="5.85546875" style="43" customWidth="1"/>
    <col min="7442" max="7442" width="5.5703125" style="43" customWidth="1"/>
    <col min="7443" max="7443" width="10.28515625" style="43" customWidth="1"/>
    <col min="7444" max="7444" width="9.140625" style="43"/>
    <col min="7445" max="7445" width="9.5703125" style="43" bestFit="1" customWidth="1"/>
    <col min="7446" max="7680" width="9.140625" style="43"/>
    <col min="7681" max="7681" width="16.140625" style="43" customWidth="1"/>
    <col min="7682" max="7682" width="4.85546875" style="43" customWidth="1"/>
    <col min="7683" max="7683" width="10.5703125" style="43" customWidth="1"/>
    <col min="7684" max="7684" width="4.7109375" style="43" customWidth="1"/>
    <col min="7685" max="7685" width="8.140625" style="43" customWidth="1"/>
    <col min="7686" max="7686" width="4.5703125" style="43" customWidth="1"/>
    <col min="7687" max="7687" width="8.85546875" style="43" customWidth="1"/>
    <col min="7688" max="7688" width="5" style="43" customWidth="1"/>
    <col min="7689" max="7689" width="8.140625" style="43" customWidth="1"/>
    <col min="7690" max="7690" width="5.140625" style="43" customWidth="1"/>
    <col min="7691" max="7691" width="7.7109375" style="43" customWidth="1"/>
    <col min="7692" max="7692" width="5" style="43" customWidth="1"/>
    <col min="7693" max="7693" width="7.85546875" style="43" customWidth="1"/>
    <col min="7694" max="7694" width="4.5703125" style="43" customWidth="1"/>
    <col min="7695" max="7695" width="6.5703125" style="43" customWidth="1"/>
    <col min="7696" max="7696" width="5.140625" style="43" customWidth="1"/>
    <col min="7697" max="7697" width="5.85546875" style="43" customWidth="1"/>
    <col min="7698" max="7698" width="5.5703125" style="43" customWidth="1"/>
    <col min="7699" max="7699" width="10.28515625" style="43" customWidth="1"/>
    <col min="7700" max="7700" width="9.140625" style="43"/>
    <col min="7701" max="7701" width="9.5703125" style="43" bestFit="1" customWidth="1"/>
    <col min="7702" max="7936" width="9.140625" style="43"/>
    <col min="7937" max="7937" width="16.140625" style="43" customWidth="1"/>
    <col min="7938" max="7938" width="4.85546875" style="43" customWidth="1"/>
    <col min="7939" max="7939" width="10.5703125" style="43" customWidth="1"/>
    <col min="7940" max="7940" width="4.7109375" style="43" customWidth="1"/>
    <col min="7941" max="7941" width="8.140625" style="43" customWidth="1"/>
    <col min="7942" max="7942" width="4.5703125" style="43" customWidth="1"/>
    <col min="7943" max="7943" width="8.85546875" style="43" customWidth="1"/>
    <col min="7944" max="7944" width="5" style="43" customWidth="1"/>
    <col min="7945" max="7945" width="8.140625" style="43" customWidth="1"/>
    <col min="7946" max="7946" width="5.140625" style="43" customWidth="1"/>
    <col min="7947" max="7947" width="7.7109375" style="43" customWidth="1"/>
    <col min="7948" max="7948" width="5" style="43" customWidth="1"/>
    <col min="7949" max="7949" width="7.85546875" style="43" customWidth="1"/>
    <col min="7950" max="7950" width="4.5703125" style="43" customWidth="1"/>
    <col min="7951" max="7951" width="6.5703125" style="43" customWidth="1"/>
    <col min="7952" max="7952" width="5.140625" style="43" customWidth="1"/>
    <col min="7953" max="7953" width="5.85546875" style="43" customWidth="1"/>
    <col min="7954" max="7954" width="5.5703125" style="43" customWidth="1"/>
    <col min="7955" max="7955" width="10.28515625" style="43" customWidth="1"/>
    <col min="7956" max="7956" width="9.140625" style="43"/>
    <col min="7957" max="7957" width="9.5703125" style="43" bestFit="1" customWidth="1"/>
    <col min="7958" max="8192" width="9.140625" style="43"/>
    <col min="8193" max="8193" width="16.140625" style="43" customWidth="1"/>
    <col min="8194" max="8194" width="4.85546875" style="43" customWidth="1"/>
    <col min="8195" max="8195" width="10.5703125" style="43" customWidth="1"/>
    <col min="8196" max="8196" width="4.7109375" style="43" customWidth="1"/>
    <col min="8197" max="8197" width="8.140625" style="43" customWidth="1"/>
    <col min="8198" max="8198" width="4.5703125" style="43" customWidth="1"/>
    <col min="8199" max="8199" width="8.85546875" style="43" customWidth="1"/>
    <col min="8200" max="8200" width="5" style="43" customWidth="1"/>
    <col min="8201" max="8201" width="8.140625" style="43" customWidth="1"/>
    <col min="8202" max="8202" width="5.140625" style="43" customWidth="1"/>
    <col min="8203" max="8203" width="7.7109375" style="43" customWidth="1"/>
    <col min="8204" max="8204" width="5" style="43" customWidth="1"/>
    <col min="8205" max="8205" width="7.85546875" style="43" customWidth="1"/>
    <col min="8206" max="8206" width="4.5703125" style="43" customWidth="1"/>
    <col min="8207" max="8207" width="6.5703125" style="43" customWidth="1"/>
    <col min="8208" max="8208" width="5.140625" style="43" customWidth="1"/>
    <col min="8209" max="8209" width="5.85546875" style="43" customWidth="1"/>
    <col min="8210" max="8210" width="5.5703125" style="43" customWidth="1"/>
    <col min="8211" max="8211" width="10.28515625" style="43" customWidth="1"/>
    <col min="8212" max="8212" width="9.140625" style="43"/>
    <col min="8213" max="8213" width="9.5703125" style="43" bestFit="1" customWidth="1"/>
    <col min="8214" max="8448" width="9.140625" style="43"/>
    <col min="8449" max="8449" width="16.140625" style="43" customWidth="1"/>
    <col min="8450" max="8450" width="4.85546875" style="43" customWidth="1"/>
    <col min="8451" max="8451" width="10.5703125" style="43" customWidth="1"/>
    <col min="8452" max="8452" width="4.7109375" style="43" customWidth="1"/>
    <col min="8453" max="8453" width="8.140625" style="43" customWidth="1"/>
    <col min="8454" max="8454" width="4.5703125" style="43" customWidth="1"/>
    <col min="8455" max="8455" width="8.85546875" style="43" customWidth="1"/>
    <col min="8456" max="8456" width="5" style="43" customWidth="1"/>
    <col min="8457" max="8457" width="8.140625" style="43" customWidth="1"/>
    <col min="8458" max="8458" width="5.140625" style="43" customWidth="1"/>
    <col min="8459" max="8459" width="7.7109375" style="43" customWidth="1"/>
    <col min="8460" max="8460" width="5" style="43" customWidth="1"/>
    <col min="8461" max="8461" width="7.85546875" style="43" customWidth="1"/>
    <col min="8462" max="8462" width="4.5703125" style="43" customWidth="1"/>
    <col min="8463" max="8463" width="6.5703125" style="43" customWidth="1"/>
    <col min="8464" max="8464" width="5.140625" style="43" customWidth="1"/>
    <col min="8465" max="8465" width="5.85546875" style="43" customWidth="1"/>
    <col min="8466" max="8466" width="5.5703125" style="43" customWidth="1"/>
    <col min="8467" max="8467" width="10.28515625" style="43" customWidth="1"/>
    <col min="8468" max="8468" width="9.140625" style="43"/>
    <col min="8469" max="8469" width="9.5703125" style="43" bestFit="1" customWidth="1"/>
    <col min="8470" max="8704" width="9.140625" style="43"/>
    <col min="8705" max="8705" width="16.140625" style="43" customWidth="1"/>
    <col min="8706" max="8706" width="4.85546875" style="43" customWidth="1"/>
    <col min="8707" max="8707" width="10.5703125" style="43" customWidth="1"/>
    <col min="8708" max="8708" width="4.7109375" style="43" customWidth="1"/>
    <col min="8709" max="8709" width="8.140625" style="43" customWidth="1"/>
    <col min="8710" max="8710" width="4.5703125" style="43" customWidth="1"/>
    <col min="8711" max="8711" width="8.85546875" style="43" customWidth="1"/>
    <col min="8712" max="8712" width="5" style="43" customWidth="1"/>
    <col min="8713" max="8713" width="8.140625" style="43" customWidth="1"/>
    <col min="8714" max="8714" width="5.140625" style="43" customWidth="1"/>
    <col min="8715" max="8715" width="7.7109375" style="43" customWidth="1"/>
    <col min="8716" max="8716" width="5" style="43" customWidth="1"/>
    <col min="8717" max="8717" width="7.85546875" style="43" customWidth="1"/>
    <col min="8718" max="8718" width="4.5703125" style="43" customWidth="1"/>
    <col min="8719" max="8719" width="6.5703125" style="43" customWidth="1"/>
    <col min="8720" max="8720" width="5.140625" style="43" customWidth="1"/>
    <col min="8721" max="8721" width="5.85546875" style="43" customWidth="1"/>
    <col min="8722" max="8722" width="5.5703125" style="43" customWidth="1"/>
    <col min="8723" max="8723" width="10.28515625" style="43" customWidth="1"/>
    <col min="8724" max="8724" width="9.140625" style="43"/>
    <col min="8725" max="8725" width="9.5703125" style="43" bestFit="1" customWidth="1"/>
    <col min="8726" max="8960" width="9.140625" style="43"/>
    <col min="8961" max="8961" width="16.140625" style="43" customWidth="1"/>
    <col min="8962" max="8962" width="4.85546875" style="43" customWidth="1"/>
    <col min="8963" max="8963" width="10.5703125" style="43" customWidth="1"/>
    <col min="8964" max="8964" width="4.7109375" style="43" customWidth="1"/>
    <col min="8965" max="8965" width="8.140625" style="43" customWidth="1"/>
    <col min="8966" max="8966" width="4.5703125" style="43" customWidth="1"/>
    <col min="8967" max="8967" width="8.85546875" style="43" customWidth="1"/>
    <col min="8968" max="8968" width="5" style="43" customWidth="1"/>
    <col min="8969" max="8969" width="8.140625" style="43" customWidth="1"/>
    <col min="8970" max="8970" width="5.140625" style="43" customWidth="1"/>
    <col min="8971" max="8971" width="7.7109375" style="43" customWidth="1"/>
    <col min="8972" max="8972" width="5" style="43" customWidth="1"/>
    <col min="8973" max="8973" width="7.85546875" style="43" customWidth="1"/>
    <col min="8974" max="8974" width="4.5703125" style="43" customWidth="1"/>
    <col min="8975" max="8975" width="6.5703125" style="43" customWidth="1"/>
    <col min="8976" max="8976" width="5.140625" style="43" customWidth="1"/>
    <col min="8977" max="8977" width="5.85546875" style="43" customWidth="1"/>
    <col min="8978" max="8978" width="5.5703125" style="43" customWidth="1"/>
    <col min="8979" max="8979" width="10.28515625" style="43" customWidth="1"/>
    <col min="8980" max="8980" width="9.140625" style="43"/>
    <col min="8981" max="8981" width="9.5703125" style="43" bestFit="1" customWidth="1"/>
    <col min="8982" max="9216" width="9.140625" style="43"/>
    <col min="9217" max="9217" width="16.140625" style="43" customWidth="1"/>
    <col min="9218" max="9218" width="4.85546875" style="43" customWidth="1"/>
    <col min="9219" max="9219" width="10.5703125" style="43" customWidth="1"/>
    <col min="9220" max="9220" width="4.7109375" style="43" customWidth="1"/>
    <col min="9221" max="9221" width="8.140625" style="43" customWidth="1"/>
    <col min="9222" max="9222" width="4.5703125" style="43" customWidth="1"/>
    <col min="9223" max="9223" width="8.85546875" style="43" customWidth="1"/>
    <col min="9224" max="9224" width="5" style="43" customWidth="1"/>
    <col min="9225" max="9225" width="8.140625" style="43" customWidth="1"/>
    <col min="9226" max="9226" width="5.140625" style="43" customWidth="1"/>
    <col min="9227" max="9227" width="7.7109375" style="43" customWidth="1"/>
    <col min="9228" max="9228" width="5" style="43" customWidth="1"/>
    <col min="9229" max="9229" width="7.85546875" style="43" customWidth="1"/>
    <col min="9230" max="9230" width="4.5703125" style="43" customWidth="1"/>
    <col min="9231" max="9231" width="6.5703125" style="43" customWidth="1"/>
    <col min="9232" max="9232" width="5.140625" style="43" customWidth="1"/>
    <col min="9233" max="9233" width="5.85546875" style="43" customWidth="1"/>
    <col min="9234" max="9234" width="5.5703125" style="43" customWidth="1"/>
    <col min="9235" max="9235" width="10.28515625" style="43" customWidth="1"/>
    <col min="9236" max="9236" width="9.140625" style="43"/>
    <col min="9237" max="9237" width="9.5703125" style="43" bestFit="1" customWidth="1"/>
    <col min="9238" max="9472" width="9.140625" style="43"/>
    <col min="9473" max="9473" width="16.140625" style="43" customWidth="1"/>
    <col min="9474" max="9474" width="4.85546875" style="43" customWidth="1"/>
    <col min="9475" max="9475" width="10.5703125" style="43" customWidth="1"/>
    <col min="9476" max="9476" width="4.7109375" style="43" customWidth="1"/>
    <col min="9477" max="9477" width="8.140625" style="43" customWidth="1"/>
    <col min="9478" max="9478" width="4.5703125" style="43" customWidth="1"/>
    <col min="9479" max="9479" width="8.85546875" style="43" customWidth="1"/>
    <col min="9480" max="9480" width="5" style="43" customWidth="1"/>
    <col min="9481" max="9481" width="8.140625" style="43" customWidth="1"/>
    <col min="9482" max="9482" width="5.140625" style="43" customWidth="1"/>
    <col min="9483" max="9483" width="7.7109375" style="43" customWidth="1"/>
    <col min="9484" max="9484" width="5" style="43" customWidth="1"/>
    <col min="9485" max="9485" width="7.85546875" style="43" customWidth="1"/>
    <col min="9486" max="9486" width="4.5703125" style="43" customWidth="1"/>
    <col min="9487" max="9487" width="6.5703125" style="43" customWidth="1"/>
    <col min="9488" max="9488" width="5.140625" style="43" customWidth="1"/>
    <col min="9489" max="9489" width="5.85546875" style="43" customWidth="1"/>
    <col min="9490" max="9490" width="5.5703125" style="43" customWidth="1"/>
    <col min="9491" max="9491" width="10.28515625" style="43" customWidth="1"/>
    <col min="9492" max="9492" width="9.140625" style="43"/>
    <col min="9493" max="9493" width="9.5703125" style="43" bestFit="1" customWidth="1"/>
    <col min="9494" max="9728" width="9.140625" style="43"/>
    <col min="9729" max="9729" width="16.140625" style="43" customWidth="1"/>
    <col min="9730" max="9730" width="4.85546875" style="43" customWidth="1"/>
    <col min="9731" max="9731" width="10.5703125" style="43" customWidth="1"/>
    <col min="9732" max="9732" width="4.7109375" style="43" customWidth="1"/>
    <col min="9733" max="9733" width="8.140625" style="43" customWidth="1"/>
    <col min="9734" max="9734" width="4.5703125" style="43" customWidth="1"/>
    <col min="9735" max="9735" width="8.85546875" style="43" customWidth="1"/>
    <col min="9736" max="9736" width="5" style="43" customWidth="1"/>
    <col min="9737" max="9737" width="8.140625" style="43" customWidth="1"/>
    <col min="9738" max="9738" width="5.140625" style="43" customWidth="1"/>
    <col min="9739" max="9739" width="7.7109375" style="43" customWidth="1"/>
    <col min="9740" max="9740" width="5" style="43" customWidth="1"/>
    <col min="9741" max="9741" width="7.85546875" style="43" customWidth="1"/>
    <col min="9742" max="9742" width="4.5703125" style="43" customWidth="1"/>
    <col min="9743" max="9743" width="6.5703125" style="43" customWidth="1"/>
    <col min="9744" max="9744" width="5.140625" style="43" customWidth="1"/>
    <col min="9745" max="9745" width="5.85546875" style="43" customWidth="1"/>
    <col min="9746" max="9746" width="5.5703125" style="43" customWidth="1"/>
    <col min="9747" max="9747" width="10.28515625" style="43" customWidth="1"/>
    <col min="9748" max="9748" width="9.140625" style="43"/>
    <col min="9749" max="9749" width="9.5703125" style="43" bestFit="1" customWidth="1"/>
    <col min="9750" max="9984" width="9.140625" style="43"/>
    <col min="9985" max="9985" width="16.140625" style="43" customWidth="1"/>
    <col min="9986" max="9986" width="4.85546875" style="43" customWidth="1"/>
    <col min="9987" max="9987" width="10.5703125" style="43" customWidth="1"/>
    <col min="9988" max="9988" width="4.7109375" style="43" customWidth="1"/>
    <col min="9989" max="9989" width="8.140625" style="43" customWidth="1"/>
    <col min="9990" max="9990" width="4.5703125" style="43" customWidth="1"/>
    <col min="9991" max="9991" width="8.85546875" style="43" customWidth="1"/>
    <col min="9992" max="9992" width="5" style="43" customWidth="1"/>
    <col min="9993" max="9993" width="8.140625" style="43" customWidth="1"/>
    <col min="9994" max="9994" width="5.140625" style="43" customWidth="1"/>
    <col min="9995" max="9995" width="7.7109375" style="43" customWidth="1"/>
    <col min="9996" max="9996" width="5" style="43" customWidth="1"/>
    <col min="9997" max="9997" width="7.85546875" style="43" customWidth="1"/>
    <col min="9998" max="9998" width="4.5703125" style="43" customWidth="1"/>
    <col min="9999" max="9999" width="6.5703125" style="43" customWidth="1"/>
    <col min="10000" max="10000" width="5.140625" style="43" customWidth="1"/>
    <col min="10001" max="10001" width="5.85546875" style="43" customWidth="1"/>
    <col min="10002" max="10002" width="5.5703125" style="43" customWidth="1"/>
    <col min="10003" max="10003" width="10.28515625" style="43" customWidth="1"/>
    <col min="10004" max="10004" width="9.140625" style="43"/>
    <col min="10005" max="10005" width="9.5703125" style="43" bestFit="1" customWidth="1"/>
    <col min="10006" max="10240" width="9.140625" style="43"/>
    <col min="10241" max="10241" width="16.140625" style="43" customWidth="1"/>
    <col min="10242" max="10242" width="4.85546875" style="43" customWidth="1"/>
    <col min="10243" max="10243" width="10.5703125" style="43" customWidth="1"/>
    <col min="10244" max="10244" width="4.7109375" style="43" customWidth="1"/>
    <col min="10245" max="10245" width="8.140625" style="43" customWidth="1"/>
    <col min="10246" max="10246" width="4.5703125" style="43" customWidth="1"/>
    <col min="10247" max="10247" width="8.85546875" style="43" customWidth="1"/>
    <col min="10248" max="10248" width="5" style="43" customWidth="1"/>
    <col min="10249" max="10249" width="8.140625" style="43" customWidth="1"/>
    <col min="10250" max="10250" width="5.140625" style="43" customWidth="1"/>
    <col min="10251" max="10251" width="7.7109375" style="43" customWidth="1"/>
    <col min="10252" max="10252" width="5" style="43" customWidth="1"/>
    <col min="10253" max="10253" width="7.85546875" style="43" customWidth="1"/>
    <col min="10254" max="10254" width="4.5703125" style="43" customWidth="1"/>
    <col min="10255" max="10255" width="6.5703125" style="43" customWidth="1"/>
    <col min="10256" max="10256" width="5.140625" style="43" customWidth="1"/>
    <col min="10257" max="10257" width="5.85546875" style="43" customWidth="1"/>
    <col min="10258" max="10258" width="5.5703125" style="43" customWidth="1"/>
    <col min="10259" max="10259" width="10.28515625" style="43" customWidth="1"/>
    <col min="10260" max="10260" width="9.140625" style="43"/>
    <col min="10261" max="10261" width="9.5703125" style="43" bestFit="1" customWidth="1"/>
    <col min="10262" max="10496" width="9.140625" style="43"/>
    <col min="10497" max="10497" width="16.140625" style="43" customWidth="1"/>
    <col min="10498" max="10498" width="4.85546875" style="43" customWidth="1"/>
    <col min="10499" max="10499" width="10.5703125" style="43" customWidth="1"/>
    <col min="10500" max="10500" width="4.7109375" style="43" customWidth="1"/>
    <col min="10501" max="10501" width="8.140625" style="43" customWidth="1"/>
    <col min="10502" max="10502" width="4.5703125" style="43" customWidth="1"/>
    <col min="10503" max="10503" width="8.85546875" style="43" customWidth="1"/>
    <col min="10504" max="10504" width="5" style="43" customWidth="1"/>
    <col min="10505" max="10505" width="8.140625" style="43" customWidth="1"/>
    <col min="10506" max="10506" width="5.140625" style="43" customWidth="1"/>
    <col min="10507" max="10507" width="7.7109375" style="43" customWidth="1"/>
    <col min="10508" max="10508" width="5" style="43" customWidth="1"/>
    <col min="10509" max="10509" width="7.85546875" style="43" customWidth="1"/>
    <col min="10510" max="10510" width="4.5703125" style="43" customWidth="1"/>
    <col min="10511" max="10511" width="6.5703125" style="43" customWidth="1"/>
    <col min="10512" max="10512" width="5.140625" style="43" customWidth="1"/>
    <col min="10513" max="10513" width="5.85546875" style="43" customWidth="1"/>
    <col min="10514" max="10514" width="5.5703125" style="43" customWidth="1"/>
    <col min="10515" max="10515" width="10.28515625" style="43" customWidth="1"/>
    <col min="10516" max="10516" width="9.140625" style="43"/>
    <col min="10517" max="10517" width="9.5703125" style="43" bestFit="1" customWidth="1"/>
    <col min="10518" max="10752" width="9.140625" style="43"/>
    <col min="10753" max="10753" width="16.140625" style="43" customWidth="1"/>
    <col min="10754" max="10754" width="4.85546875" style="43" customWidth="1"/>
    <col min="10755" max="10755" width="10.5703125" style="43" customWidth="1"/>
    <col min="10756" max="10756" width="4.7109375" style="43" customWidth="1"/>
    <col min="10757" max="10757" width="8.140625" style="43" customWidth="1"/>
    <col min="10758" max="10758" width="4.5703125" style="43" customWidth="1"/>
    <col min="10759" max="10759" width="8.85546875" style="43" customWidth="1"/>
    <col min="10760" max="10760" width="5" style="43" customWidth="1"/>
    <col min="10761" max="10761" width="8.140625" style="43" customWidth="1"/>
    <col min="10762" max="10762" width="5.140625" style="43" customWidth="1"/>
    <col min="10763" max="10763" width="7.7109375" style="43" customWidth="1"/>
    <col min="10764" max="10764" width="5" style="43" customWidth="1"/>
    <col min="10765" max="10765" width="7.85546875" style="43" customWidth="1"/>
    <col min="10766" max="10766" width="4.5703125" style="43" customWidth="1"/>
    <col min="10767" max="10767" width="6.5703125" style="43" customWidth="1"/>
    <col min="10768" max="10768" width="5.140625" style="43" customWidth="1"/>
    <col min="10769" max="10769" width="5.85546875" style="43" customWidth="1"/>
    <col min="10770" max="10770" width="5.5703125" style="43" customWidth="1"/>
    <col min="10771" max="10771" width="10.28515625" style="43" customWidth="1"/>
    <col min="10772" max="10772" width="9.140625" style="43"/>
    <col min="10773" max="10773" width="9.5703125" style="43" bestFit="1" customWidth="1"/>
    <col min="10774" max="11008" width="9.140625" style="43"/>
    <col min="11009" max="11009" width="16.140625" style="43" customWidth="1"/>
    <col min="11010" max="11010" width="4.85546875" style="43" customWidth="1"/>
    <col min="11011" max="11011" width="10.5703125" style="43" customWidth="1"/>
    <col min="11012" max="11012" width="4.7109375" style="43" customWidth="1"/>
    <col min="11013" max="11013" width="8.140625" style="43" customWidth="1"/>
    <col min="11014" max="11014" width="4.5703125" style="43" customWidth="1"/>
    <col min="11015" max="11015" width="8.85546875" style="43" customWidth="1"/>
    <col min="11016" max="11016" width="5" style="43" customWidth="1"/>
    <col min="11017" max="11017" width="8.140625" style="43" customWidth="1"/>
    <col min="11018" max="11018" width="5.140625" style="43" customWidth="1"/>
    <col min="11019" max="11019" width="7.7109375" style="43" customWidth="1"/>
    <col min="11020" max="11020" width="5" style="43" customWidth="1"/>
    <col min="11021" max="11021" width="7.85546875" style="43" customWidth="1"/>
    <col min="11022" max="11022" width="4.5703125" style="43" customWidth="1"/>
    <col min="11023" max="11023" width="6.5703125" style="43" customWidth="1"/>
    <col min="11024" max="11024" width="5.140625" style="43" customWidth="1"/>
    <col min="11025" max="11025" width="5.85546875" style="43" customWidth="1"/>
    <col min="11026" max="11026" width="5.5703125" style="43" customWidth="1"/>
    <col min="11027" max="11027" width="10.28515625" style="43" customWidth="1"/>
    <col min="11028" max="11028" width="9.140625" style="43"/>
    <col min="11029" max="11029" width="9.5703125" style="43" bestFit="1" customWidth="1"/>
    <col min="11030" max="11264" width="9.140625" style="43"/>
    <col min="11265" max="11265" width="16.140625" style="43" customWidth="1"/>
    <col min="11266" max="11266" width="4.85546875" style="43" customWidth="1"/>
    <col min="11267" max="11267" width="10.5703125" style="43" customWidth="1"/>
    <col min="11268" max="11268" width="4.7109375" style="43" customWidth="1"/>
    <col min="11269" max="11269" width="8.140625" style="43" customWidth="1"/>
    <col min="11270" max="11270" width="4.5703125" style="43" customWidth="1"/>
    <col min="11271" max="11271" width="8.85546875" style="43" customWidth="1"/>
    <col min="11272" max="11272" width="5" style="43" customWidth="1"/>
    <col min="11273" max="11273" width="8.140625" style="43" customWidth="1"/>
    <col min="11274" max="11274" width="5.140625" style="43" customWidth="1"/>
    <col min="11275" max="11275" width="7.7109375" style="43" customWidth="1"/>
    <col min="11276" max="11276" width="5" style="43" customWidth="1"/>
    <col min="11277" max="11277" width="7.85546875" style="43" customWidth="1"/>
    <col min="11278" max="11278" width="4.5703125" style="43" customWidth="1"/>
    <col min="11279" max="11279" width="6.5703125" style="43" customWidth="1"/>
    <col min="11280" max="11280" width="5.140625" style="43" customWidth="1"/>
    <col min="11281" max="11281" width="5.85546875" style="43" customWidth="1"/>
    <col min="11282" max="11282" width="5.5703125" style="43" customWidth="1"/>
    <col min="11283" max="11283" width="10.28515625" style="43" customWidth="1"/>
    <col min="11284" max="11284" width="9.140625" style="43"/>
    <col min="11285" max="11285" width="9.5703125" style="43" bestFit="1" customWidth="1"/>
    <col min="11286" max="11520" width="9.140625" style="43"/>
    <col min="11521" max="11521" width="16.140625" style="43" customWidth="1"/>
    <col min="11522" max="11522" width="4.85546875" style="43" customWidth="1"/>
    <col min="11523" max="11523" width="10.5703125" style="43" customWidth="1"/>
    <col min="11524" max="11524" width="4.7109375" style="43" customWidth="1"/>
    <col min="11525" max="11525" width="8.140625" style="43" customWidth="1"/>
    <col min="11526" max="11526" width="4.5703125" style="43" customWidth="1"/>
    <col min="11527" max="11527" width="8.85546875" style="43" customWidth="1"/>
    <col min="11528" max="11528" width="5" style="43" customWidth="1"/>
    <col min="11529" max="11529" width="8.140625" style="43" customWidth="1"/>
    <col min="11530" max="11530" width="5.140625" style="43" customWidth="1"/>
    <col min="11531" max="11531" width="7.7109375" style="43" customWidth="1"/>
    <col min="11532" max="11532" width="5" style="43" customWidth="1"/>
    <col min="11533" max="11533" width="7.85546875" style="43" customWidth="1"/>
    <col min="11534" max="11534" width="4.5703125" style="43" customWidth="1"/>
    <col min="11535" max="11535" width="6.5703125" style="43" customWidth="1"/>
    <col min="11536" max="11536" width="5.140625" style="43" customWidth="1"/>
    <col min="11537" max="11537" width="5.85546875" style="43" customWidth="1"/>
    <col min="11538" max="11538" width="5.5703125" style="43" customWidth="1"/>
    <col min="11539" max="11539" width="10.28515625" style="43" customWidth="1"/>
    <col min="11540" max="11540" width="9.140625" style="43"/>
    <col min="11541" max="11541" width="9.5703125" style="43" bestFit="1" customWidth="1"/>
    <col min="11542" max="11776" width="9.140625" style="43"/>
    <col min="11777" max="11777" width="16.140625" style="43" customWidth="1"/>
    <col min="11778" max="11778" width="4.85546875" style="43" customWidth="1"/>
    <col min="11779" max="11779" width="10.5703125" style="43" customWidth="1"/>
    <col min="11780" max="11780" width="4.7109375" style="43" customWidth="1"/>
    <col min="11781" max="11781" width="8.140625" style="43" customWidth="1"/>
    <col min="11782" max="11782" width="4.5703125" style="43" customWidth="1"/>
    <col min="11783" max="11783" width="8.85546875" style="43" customWidth="1"/>
    <col min="11784" max="11784" width="5" style="43" customWidth="1"/>
    <col min="11785" max="11785" width="8.140625" style="43" customWidth="1"/>
    <col min="11786" max="11786" width="5.140625" style="43" customWidth="1"/>
    <col min="11787" max="11787" width="7.7109375" style="43" customWidth="1"/>
    <col min="11788" max="11788" width="5" style="43" customWidth="1"/>
    <col min="11789" max="11789" width="7.85546875" style="43" customWidth="1"/>
    <col min="11790" max="11790" width="4.5703125" style="43" customWidth="1"/>
    <col min="11791" max="11791" width="6.5703125" style="43" customWidth="1"/>
    <col min="11792" max="11792" width="5.140625" style="43" customWidth="1"/>
    <col min="11793" max="11793" width="5.85546875" style="43" customWidth="1"/>
    <col min="11794" max="11794" width="5.5703125" style="43" customWidth="1"/>
    <col min="11795" max="11795" width="10.28515625" style="43" customWidth="1"/>
    <col min="11796" max="11796" width="9.140625" style="43"/>
    <col min="11797" max="11797" width="9.5703125" style="43" bestFit="1" customWidth="1"/>
    <col min="11798" max="12032" width="9.140625" style="43"/>
    <col min="12033" max="12033" width="16.140625" style="43" customWidth="1"/>
    <col min="12034" max="12034" width="4.85546875" style="43" customWidth="1"/>
    <col min="12035" max="12035" width="10.5703125" style="43" customWidth="1"/>
    <col min="12036" max="12036" width="4.7109375" style="43" customWidth="1"/>
    <col min="12037" max="12037" width="8.140625" style="43" customWidth="1"/>
    <col min="12038" max="12038" width="4.5703125" style="43" customWidth="1"/>
    <col min="12039" max="12039" width="8.85546875" style="43" customWidth="1"/>
    <col min="12040" max="12040" width="5" style="43" customWidth="1"/>
    <col min="12041" max="12041" width="8.140625" style="43" customWidth="1"/>
    <col min="12042" max="12042" width="5.140625" style="43" customWidth="1"/>
    <col min="12043" max="12043" width="7.7109375" style="43" customWidth="1"/>
    <col min="12044" max="12044" width="5" style="43" customWidth="1"/>
    <col min="12045" max="12045" width="7.85546875" style="43" customWidth="1"/>
    <col min="12046" max="12046" width="4.5703125" style="43" customWidth="1"/>
    <col min="12047" max="12047" width="6.5703125" style="43" customWidth="1"/>
    <col min="12048" max="12048" width="5.140625" style="43" customWidth="1"/>
    <col min="12049" max="12049" width="5.85546875" style="43" customWidth="1"/>
    <col min="12050" max="12050" width="5.5703125" style="43" customWidth="1"/>
    <col min="12051" max="12051" width="10.28515625" style="43" customWidth="1"/>
    <col min="12052" max="12052" width="9.140625" style="43"/>
    <col min="12053" max="12053" width="9.5703125" style="43" bestFit="1" customWidth="1"/>
    <col min="12054" max="12288" width="9.140625" style="43"/>
    <col min="12289" max="12289" width="16.140625" style="43" customWidth="1"/>
    <col min="12290" max="12290" width="4.85546875" style="43" customWidth="1"/>
    <col min="12291" max="12291" width="10.5703125" style="43" customWidth="1"/>
    <col min="12292" max="12292" width="4.7109375" style="43" customWidth="1"/>
    <col min="12293" max="12293" width="8.140625" style="43" customWidth="1"/>
    <col min="12294" max="12294" width="4.5703125" style="43" customWidth="1"/>
    <col min="12295" max="12295" width="8.85546875" style="43" customWidth="1"/>
    <col min="12296" max="12296" width="5" style="43" customWidth="1"/>
    <col min="12297" max="12297" width="8.140625" style="43" customWidth="1"/>
    <col min="12298" max="12298" width="5.140625" style="43" customWidth="1"/>
    <col min="12299" max="12299" width="7.7109375" style="43" customWidth="1"/>
    <col min="12300" max="12300" width="5" style="43" customWidth="1"/>
    <col min="12301" max="12301" width="7.85546875" style="43" customWidth="1"/>
    <col min="12302" max="12302" width="4.5703125" style="43" customWidth="1"/>
    <col min="12303" max="12303" width="6.5703125" style="43" customWidth="1"/>
    <col min="12304" max="12304" width="5.140625" style="43" customWidth="1"/>
    <col min="12305" max="12305" width="5.85546875" style="43" customWidth="1"/>
    <col min="12306" max="12306" width="5.5703125" style="43" customWidth="1"/>
    <col min="12307" max="12307" width="10.28515625" style="43" customWidth="1"/>
    <col min="12308" max="12308" width="9.140625" style="43"/>
    <col min="12309" max="12309" width="9.5703125" style="43" bestFit="1" customWidth="1"/>
    <col min="12310" max="12544" width="9.140625" style="43"/>
    <col min="12545" max="12545" width="16.140625" style="43" customWidth="1"/>
    <col min="12546" max="12546" width="4.85546875" style="43" customWidth="1"/>
    <col min="12547" max="12547" width="10.5703125" style="43" customWidth="1"/>
    <col min="12548" max="12548" width="4.7109375" style="43" customWidth="1"/>
    <col min="12549" max="12549" width="8.140625" style="43" customWidth="1"/>
    <col min="12550" max="12550" width="4.5703125" style="43" customWidth="1"/>
    <col min="12551" max="12551" width="8.85546875" style="43" customWidth="1"/>
    <col min="12552" max="12552" width="5" style="43" customWidth="1"/>
    <col min="12553" max="12553" width="8.140625" style="43" customWidth="1"/>
    <col min="12554" max="12554" width="5.140625" style="43" customWidth="1"/>
    <col min="12555" max="12555" width="7.7109375" style="43" customWidth="1"/>
    <col min="12556" max="12556" width="5" style="43" customWidth="1"/>
    <col min="12557" max="12557" width="7.85546875" style="43" customWidth="1"/>
    <col min="12558" max="12558" width="4.5703125" style="43" customWidth="1"/>
    <col min="12559" max="12559" width="6.5703125" style="43" customWidth="1"/>
    <col min="12560" max="12560" width="5.140625" style="43" customWidth="1"/>
    <col min="12561" max="12561" width="5.85546875" style="43" customWidth="1"/>
    <col min="12562" max="12562" width="5.5703125" style="43" customWidth="1"/>
    <col min="12563" max="12563" width="10.28515625" style="43" customWidth="1"/>
    <col min="12564" max="12564" width="9.140625" style="43"/>
    <col min="12565" max="12565" width="9.5703125" style="43" bestFit="1" customWidth="1"/>
    <col min="12566" max="12800" width="9.140625" style="43"/>
    <col min="12801" max="12801" width="16.140625" style="43" customWidth="1"/>
    <col min="12802" max="12802" width="4.85546875" style="43" customWidth="1"/>
    <col min="12803" max="12803" width="10.5703125" style="43" customWidth="1"/>
    <col min="12804" max="12804" width="4.7109375" style="43" customWidth="1"/>
    <col min="12805" max="12805" width="8.140625" style="43" customWidth="1"/>
    <col min="12806" max="12806" width="4.5703125" style="43" customWidth="1"/>
    <col min="12807" max="12807" width="8.85546875" style="43" customWidth="1"/>
    <col min="12808" max="12808" width="5" style="43" customWidth="1"/>
    <col min="12809" max="12809" width="8.140625" style="43" customWidth="1"/>
    <col min="12810" max="12810" width="5.140625" style="43" customWidth="1"/>
    <col min="12811" max="12811" width="7.7109375" style="43" customWidth="1"/>
    <col min="12812" max="12812" width="5" style="43" customWidth="1"/>
    <col min="12813" max="12813" width="7.85546875" style="43" customWidth="1"/>
    <col min="12814" max="12814" width="4.5703125" style="43" customWidth="1"/>
    <col min="12815" max="12815" width="6.5703125" style="43" customWidth="1"/>
    <col min="12816" max="12816" width="5.140625" style="43" customWidth="1"/>
    <col min="12817" max="12817" width="5.85546875" style="43" customWidth="1"/>
    <col min="12818" max="12818" width="5.5703125" style="43" customWidth="1"/>
    <col min="12819" max="12819" width="10.28515625" style="43" customWidth="1"/>
    <col min="12820" max="12820" width="9.140625" style="43"/>
    <col min="12821" max="12821" width="9.5703125" style="43" bestFit="1" customWidth="1"/>
    <col min="12822" max="13056" width="9.140625" style="43"/>
    <col min="13057" max="13057" width="16.140625" style="43" customWidth="1"/>
    <col min="13058" max="13058" width="4.85546875" style="43" customWidth="1"/>
    <col min="13059" max="13059" width="10.5703125" style="43" customWidth="1"/>
    <col min="13060" max="13060" width="4.7109375" style="43" customWidth="1"/>
    <col min="13061" max="13061" width="8.140625" style="43" customWidth="1"/>
    <col min="13062" max="13062" width="4.5703125" style="43" customWidth="1"/>
    <col min="13063" max="13063" width="8.85546875" style="43" customWidth="1"/>
    <col min="13064" max="13064" width="5" style="43" customWidth="1"/>
    <col min="13065" max="13065" width="8.140625" style="43" customWidth="1"/>
    <col min="13066" max="13066" width="5.140625" style="43" customWidth="1"/>
    <col min="13067" max="13067" width="7.7109375" style="43" customWidth="1"/>
    <col min="13068" max="13068" width="5" style="43" customWidth="1"/>
    <col min="13069" max="13069" width="7.85546875" style="43" customWidth="1"/>
    <col min="13070" max="13070" width="4.5703125" style="43" customWidth="1"/>
    <col min="13071" max="13071" width="6.5703125" style="43" customWidth="1"/>
    <col min="13072" max="13072" width="5.140625" style="43" customWidth="1"/>
    <col min="13073" max="13073" width="5.85546875" style="43" customWidth="1"/>
    <col min="13074" max="13074" width="5.5703125" style="43" customWidth="1"/>
    <col min="13075" max="13075" width="10.28515625" style="43" customWidth="1"/>
    <col min="13076" max="13076" width="9.140625" style="43"/>
    <col min="13077" max="13077" width="9.5703125" style="43" bestFit="1" customWidth="1"/>
    <col min="13078" max="13312" width="9.140625" style="43"/>
    <col min="13313" max="13313" width="16.140625" style="43" customWidth="1"/>
    <col min="13314" max="13314" width="4.85546875" style="43" customWidth="1"/>
    <col min="13315" max="13315" width="10.5703125" style="43" customWidth="1"/>
    <col min="13316" max="13316" width="4.7109375" style="43" customWidth="1"/>
    <col min="13317" max="13317" width="8.140625" style="43" customWidth="1"/>
    <col min="13318" max="13318" width="4.5703125" style="43" customWidth="1"/>
    <col min="13319" max="13319" width="8.85546875" style="43" customWidth="1"/>
    <col min="13320" max="13320" width="5" style="43" customWidth="1"/>
    <col min="13321" max="13321" width="8.140625" style="43" customWidth="1"/>
    <col min="13322" max="13322" width="5.140625" style="43" customWidth="1"/>
    <col min="13323" max="13323" width="7.7109375" style="43" customWidth="1"/>
    <col min="13324" max="13324" width="5" style="43" customWidth="1"/>
    <col min="13325" max="13325" width="7.85546875" style="43" customWidth="1"/>
    <col min="13326" max="13326" width="4.5703125" style="43" customWidth="1"/>
    <col min="13327" max="13327" width="6.5703125" style="43" customWidth="1"/>
    <col min="13328" max="13328" width="5.140625" style="43" customWidth="1"/>
    <col min="13329" max="13329" width="5.85546875" style="43" customWidth="1"/>
    <col min="13330" max="13330" width="5.5703125" style="43" customWidth="1"/>
    <col min="13331" max="13331" width="10.28515625" style="43" customWidth="1"/>
    <col min="13332" max="13332" width="9.140625" style="43"/>
    <col min="13333" max="13333" width="9.5703125" style="43" bestFit="1" customWidth="1"/>
    <col min="13334" max="13568" width="9.140625" style="43"/>
    <col min="13569" max="13569" width="16.140625" style="43" customWidth="1"/>
    <col min="13570" max="13570" width="4.85546875" style="43" customWidth="1"/>
    <col min="13571" max="13571" width="10.5703125" style="43" customWidth="1"/>
    <col min="13572" max="13572" width="4.7109375" style="43" customWidth="1"/>
    <col min="13573" max="13573" width="8.140625" style="43" customWidth="1"/>
    <col min="13574" max="13574" width="4.5703125" style="43" customWidth="1"/>
    <col min="13575" max="13575" width="8.85546875" style="43" customWidth="1"/>
    <col min="13576" max="13576" width="5" style="43" customWidth="1"/>
    <col min="13577" max="13577" width="8.140625" style="43" customWidth="1"/>
    <col min="13578" max="13578" width="5.140625" style="43" customWidth="1"/>
    <col min="13579" max="13579" width="7.7109375" style="43" customWidth="1"/>
    <col min="13580" max="13580" width="5" style="43" customWidth="1"/>
    <col min="13581" max="13581" width="7.85546875" style="43" customWidth="1"/>
    <col min="13582" max="13582" width="4.5703125" style="43" customWidth="1"/>
    <col min="13583" max="13583" width="6.5703125" style="43" customWidth="1"/>
    <col min="13584" max="13584" width="5.140625" style="43" customWidth="1"/>
    <col min="13585" max="13585" width="5.85546875" style="43" customWidth="1"/>
    <col min="13586" max="13586" width="5.5703125" style="43" customWidth="1"/>
    <col min="13587" max="13587" width="10.28515625" style="43" customWidth="1"/>
    <col min="13588" max="13588" width="9.140625" style="43"/>
    <col min="13589" max="13589" width="9.5703125" style="43" bestFit="1" customWidth="1"/>
    <col min="13590" max="13824" width="9.140625" style="43"/>
    <col min="13825" max="13825" width="16.140625" style="43" customWidth="1"/>
    <col min="13826" max="13826" width="4.85546875" style="43" customWidth="1"/>
    <col min="13827" max="13827" width="10.5703125" style="43" customWidth="1"/>
    <col min="13828" max="13828" width="4.7109375" style="43" customWidth="1"/>
    <col min="13829" max="13829" width="8.140625" style="43" customWidth="1"/>
    <col min="13830" max="13830" width="4.5703125" style="43" customWidth="1"/>
    <col min="13831" max="13831" width="8.85546875" style="43" customWidth="1"/>
    <col min="13832" max="13832" width="5" style="43" customWidth="1"/>
    <col min="13833" max="13833" width="8.140625" style="43" customWidth="1"/>
    <col min="13834" max="13834" width="5.140625" style="43" customWidth="1"/>
    <col min="13835" max="13835" width="7.7109375" style="43" customWidth="1"/>
    <col min="13836" max="13836" width="5" style="43" customWidth="1"/>
    <col min="13837" max="13837" width="7.85546875" style="43" customWidth="1"/>
    <col min="13838" max="13838" width="4.5703125" style="43" customWidth="1"/>
    <col min="13839" max="13839" width="6.5703125" style="43" customWidth="1"/>
    <col min="13840" max="13840" width="5.140625" style="43" customWidth="1"/>
    <col min="13841" max="13841" width="5.85546875" style="43" customWidth="1"/>
    <col min="13842" max="13842" width="5.5703125" style="43" customWidth="1"/>
    <col min="13843" max="13843" width="10.28515625" style="43" customWidth="1"/>
    <col min="13844" max="13844" width="9.140625" style="43"/>
    <col min="13845" max="13845" width="9.5703125" style="43" bestFit="1" customWidth="1"/>
    <col min="13846" max="14080" width="9.140625" style="43"/>
    <col min="14081" max="14081" width="16.140625" style="43" customWidth="1"/>
    <col min="14082" max="14082" width="4.85546875" style="43" customWidth="1"/>
    <col min="14083" max="14083" width="10.5703125" style="43" customWidth="1"/>
    <col min="14084" max="14084" width="4.7109375" style="43" customWidth="1"/>
    <col min="14085" max="14085" width="8.140625" style="43" customWidth="1"/>
    <col min="14086" max="14086" width="4.5703125" style="43" customWidth="1"/>
    <col min="14087" max="14087" width="8.85546875" style="43" customWidth="1"/>
    <col min="14088" max="14088" width="5" style="43" customWidth="1"/>
    <col min="14089" max="14089" width="8.140625" style="43" customWidth="1"/>
    <col min="14090" max="14090" width="5.140625" style="43" customWidth="1"/>
    <col min="14091" max="14091" width="7.7109375" style="43" customWidth="1"/>
    <col min="14092" max="14092" width="5" style="43" customWidth="1"/>
    <col min="14093" max="14093" width="7.85546875" style="43" customWidth="1"/>
    <col min="14094" max="14094" width="4.5703125" style="43" customWidth="1"/>
    <col min="14095" max="14095" width="6.5703125" style="43" customWidth="1"/>
    <col min="14096" max="14096" width="5.140625" style="43" customWidth="1"/>
    <col min="14097" max="14097" width="5.85546875" style="43" customWidth="1"/>
    <col min="14098" max="14098" width="5.5703125" style="43" customWidth="1"/>
    <col min="14099" max="14099" width="10.28515625" style="43" customWidth="1"/>
    <col min="14100" max="14100" width="9.140625" style="43"/>
    <col min="14101" max="14101" width="9.5703125" style="43" bestFit="1" customWidth="1"/>
    <col min="14102" max="14336" width="9.140625" style="43"/>
    <col min="14337" max="14337" width="16.140625" style="43" customWidth="1"/>
    <col min="14338" max="14338" width="4.85546875" style="43" customWidth="1"/>
    <col min="14339" max="14339" width="10.5703125" style="43" customWidth="1"/>
    <col min="14340" max="14340" width="4.7109375" style="43" customWidth="1"/>
    <col min="14341" max="14341" width="8.140625" style="43" customWidth="1"/>
    <col min="14342" max="14342" width="4.5703125" style="43" customWidth="1"/>
    <col min="14343" max="14343" width="8.85546875" style="43" customWidth="1"/>
    <col min="14344" max="14344" width="5" style="43" customWidth="1"/>
    <col min="14345" max="14345" width="8.140625" style="43" customWidth="1"/>
    <col min="14346" max="14346" width="5.140625" style="43" customWidth="1"/>
    <col min="14347" max="14347" width="7.7109375" style="43" customWidth="1"/>
    <col min="14348" max="14348" width="5" style="43" customWidth="1"/>
    <col min="14349" max="14349" width="7.85546875" style="43" customWidth="1"/>
    <col min="14350" max="14350" width="4.5703125" style="43" customWidth="1"/>
    <col min="14351" max="14351" width="6.5703125" style="43" customWidth="1"/>
    <col min="14352" max="14352" width="5.140625" style="43" customWidth="1"/>
    <col min="14353" max="14353" width="5.85546875" style="43" customWidth="1"/>
    <col min="14354" max="14354" width="5.5703125" style="43" customWidth="1"/>
    <col min="14355" max="14355" width="10.28515625" style="43" customWidth="1"/>
    <col min="14356" max="14356" width="9.140625" style="43"/>
    <col min="14357" max="14357" width="9.5703125" style="43" bestFit="1" customWidth="1"/>
    <col min="14358" max="14592" width="9.140625" style="43"/>
    <col min="14593" max="14593" width="16.140625" style="43" customWidth="1"/>
    <col min="14594" max="14594" width="4.85546875" style="43" customWidth="1"/>
    <col min="14595" max="14595" width="10.5703125" style="43" customWidth="1"/>
    <col min="14596" max="14596" width="4.7109375" style="43" customWidth="1"/>
    <col min="14597" max="14597" width="8.140625" style="43" customWidth="1"/>
    <col min="14598" max="14598" width="4.5703125" style="43" customWidth="1"/>
    <col min="14599" max="14599" width="8.85546875" style="43" customWidth="1"/>
    <col min="14600" max="14600" width="5" style="43" customWidth="1"/>
    <col min="14601" max="14601" width="8.140625" style="43" customWidth="1"/>
    <col min="14602" max="14602" width="5.140625" style="43" customWidth="1"/>
    <col min="14603" max="14603" width="7.7109375" style="43" customWidth="1"/>
    <col min="14604" max="14604" width="5" style="43" customWidth="1"/>
    <col min="14605" max="14605" width="7.85546875" style="43" customWidth="1"/>
    <col min="14606" max="14606" width="4.5703125" style="43" customWidth="1"/>
    <col min="14607" max="14607" width="6.5703125" style="43" customWidth="1"/>
    <col min="14608" max="14608" width="5.140625" style="43" customWidth="1"/>
    <col min="14609" max="14609" width="5.85546875" style="43" customWidth="1"/>
    <col min="14610" max="14610" width="5.5703125" style="43" customWidth="1"/>
    <col min="14611" max="14611" width="10.28515625" style="43" customWidth="1"/>
    <col min="14612" max="14612" width="9.140625" style="43"/>
    <col min="14613" max="14613" width="9.5703125" style="43" bestFit="1" customWidth="1"/>
    <col min="14614" max="14848" width="9.140625" style="43"/>
    <col min="14849" max="14849" width="16.140625" style="43" customWidth="1"/>
    <col min="14850" max="14850" width="4.85546875" style="43" customWidth="1"/>
    <col min="14851" max="14851" width="10.5703125" style="43" customWidth="1"/>
    <col min="14852" max="14852" width="4.7109375" style="43" customWidth="1"/>
    <col min="14853" max="14853" width="8.140625" style="43" customWidth="1"/>
    <col min="14854" max="14854" width="4.5703125" style="43" customWidth="1"/>
    <col min="14855" max="14855" width="8.85546875" style="43" customWidth="1"/>
    <col min="14856" max="14856" width="5" style="43" customWidth="1"/>
    <col min="14857" max="14857" width="8.140625" style="43" customWidth="1"/>
    <col min="14858" max="14858" width="5.140625" style="43" customWidth="1"/>
    <col min="14859" max="14859" width="7.7109375" style="43" customWidth="1"/>
    <col min="14860" max="14860" width="5" style="43" customWidth="1"/>
    <col min="14861" max="14861" width="7.85546875" style="43" customWidth="1"/>
    <col min="14862" max="14862" width="4.5703125" style="43" customWidth="1"/>
    <col min="14863" max="14863" width="6.5703125" style="43" customWidth="1"/>
    <col min="14864" max="14864" width="5.140625" style="43" customWidth="1"/>
    <col min="14865" max="14865" width="5.85546875" style="43" customWidth="1"/>
    <col min="14866" max="14866" width="5.5703125" style="43" customWidth="1"/>
    <col min="14867" max="14867" width="10.28515625" style="43" customWidth="1"/>
    <col min="14868" max="14868" width="9.140625" style="43"/>
    <col min="14869" max="14869" width="9.5703125" style="43" bestFit="1" customWidth="1"/>
    <col min="14870" max="15104" width="9.140625" style="43"/>
    <col min="15105" max="15105" width="16.140625" style="43" customWidth="1"/>
    <col min="15106" max="15106" width="4.85546875" style="43" customWidth="1"/>
    <col min="15107" max="15107" width="10.5703125" style="43" customWidth="1"/>
    <col min="15108" max="15108" width="4.7109375" style="43" customWidth="1"/>
    <col min="15109" max="15109" width="8.140625" style="43" customWidth="1"/>
    <col min="15110" max="15110" width="4.5703125" style="43" customWidth="1"/>
    <col min="15111" max="15111" width="8.85546875" style="43" customWidth="1"/>
    <col min="15112" max="15112" width="5" style="43" customWidth="1"/>
    <col min="15113" max="15113" width="8.140625" style="43" customWidth="1"/>
    <col min="15114" max="15114" width="5.140625" style="43" customWidth="1"/>
    <col min="15115" max="15115" width="7.7109375" style="43" customWidth="1"/>
    <col min="15116" max="15116" width="5" style="43" customWidth="1"/>
    <col min="15117" max="15117" width="7.85546875" style="43" customWidth="1"/>
    <col min="15118" max="15118" width="4.5703125" style="43" customWidth="1"/>
    <col min="15119" max="15119" width="6.5703125" style="43" customWidth="1"/>
    <col min="15120" max="15120" width="5.140625" style="43" customWidth="1"/>
    <col min="15121" max="15121" width="5.85546875" style="43" customWidth="1"/>
    <col min="15122" max="15122" width="5.5703125" style="43" customWidth="1"/>
    <col min="15123" max="15123" width="10.28515625" style="43" customWidth="1"/>
    <col min="15124" max="15124" width="9.140625" style="43"/>
    <col min="15125" max="15125" width="9.5703125" style="43" bestFit="1" customWidth="1"/>
    <col min="15126" max="15360" width="9.140625" style="43"/>
    <col min="15361" max="15361" width="16.140625" style="43" customWidth="1"/>
    <col min="15362" max="15362" width="4.85546875" style="43" customWidth="1"/>
    <col min="15363" max="15363" width="10.5703125" style="43" customWidth="1"/>
    <col min="15364" max="15364" width="4.7109375" style="43" customWidth="1"/>
    <col min="15365" max="15365" width="8.140625" style="43" customWidth="1"/>
    <col min="15366" max="15366" width="4.5703125" style="43" customWidth="1"/>
    <col min="15367" max="15367" width="8.85546875" style="43" customWidth="1"/>
    <col min="15368" max="15368" width="5" style="43" customWidth="1"/>
    <col min="15369" max="15369" width="8.140625" style="43" customWidth="1"/>
    <col min="15370" max="15370" width="5.140625" style="43" customWidth="1"/>
    <col min="15371" max="15371" width="7.7109375" style="43" customWidth="1"/>
    <col min="15372" max="15372" width="5" style="43" customWidth="1"/>
    <col min="15373" max="15373" width="7.85546875" style="43" customWidth="1"/>
    <col min="15374" max="15374" width="4.5703125" style="43" customWidth="1"/>
    <col min="15375" max="15375" width="6.5703125" style="43" customWidth="1"/>
    <col min="15376" max="15376" width="5.140625" style="43" customWidth="1"/>
    <col min="15377" max="15377" width="5.85546875" style="43" customWidth="1"/>
    <col min="15378" max="15378" width="5.5703125" style="43" customWidth="1"/>
    <col min="15379" max="15379" width="10.28515625" style="43" customWidth="1"/>
    <col min="15380" max="15380" width="9.140625" style="43"/>
    <col min="15381" max="15381" width="9.5703125" style="43" bestFit="1" customWidth="1"/>
    <col min="15382" max="15616" width="9.140625" style="43"/>
    <col min="15617" max="15617" width="16.140625" style="43" customWidth="1"/>
    <col min="15618" max="15618" width="4.85546875" style="43" customWidth="1"/>
    <col min="15619" max="15619" width="10.5703125" style="43" customWidth="1"/>
    <col min="15620" max="15620" width="4.7109375" style="43" customWidth="1"/>
    <col min="15621" max="15621" width="8.140625" style="43" customWidth="1"/>
    <col min="15622" max="15622" width="4.5703125" style="43" customWidth="1"/>
    <col min="15623" max="15623" width="8.85546875" style="43" customWidth="1"/>
    <col min="15624" max="15624" width="5" style="43" customWidth="1"/>
    <col min="15625" max="15625" width="8.140625" style="43" customWidth="1"/>
    <col min="15626" max="15626" width="5.140625" style="43" customWidth="1"/>
    <col min="15627" max="15627" width="7.7109375" style="43" customWidth="1"/>
    <col min="15628" max="15628" width="5" style="43" customWidth="1"/>
    <col min="15629" max="15629" width="7.85546875" style="43" customWidth="1"/>
    <col min="15630" max="15630" width="4.5703125" style="43" customWidth="1"/>
    <col min="15631" max="15631" width="6.5703125" style="43" customWidth="1"/>
    <col min="15632" max="15632" width="5.140625" style="43" customWidth="1"/>
    <col min="15633" max="15633" width="5.85546875" style="43" customWidth="1"/>
    <col min="15634" max="15634" width="5.5703125" style="43" customWidth="1"/>
    <col min="15635" max="15635" width="10.28515625" style="43" customWidth="1"/>
    <col min="15636" max="15636" width="9.140625" style="43"/>
    <col min="15637" max="15637" width="9.5703125" style="43" bestFit="1" customWidth="1"/>
    <col min="15638" max="15872" width="9.140625" style="43"/>
    <col min="15873" max="15873" width="16.140625" style="43" customWidth="1"/>
    <col min="15874" max="15874" width="4.85546875" style="43" customWidth="1"/>
    <col min="15875" max="15875" width="10.5703125" style="43" customWidth="1"/>
    <col min="15876" max="15876" width="4.7109375" style="43" customWidth="1"/>
    <col min="15877" max="15877" width="8.140625" style="43" customWidth="1"/>
    <col min="15878" max="15878" width="4.5703125" style="43" customWidth="1"/>
    <col min="15879" max="15879" width="8.85546875" style="43" customWidth="1"/>
    <col min="15880" max="15880" width="5" style="43" customWidth="1"/>
    <col min="15881" max="15881" width="8.140625" style="43" customWidth="1"/>
    <col min="15882" max="15882" width="5.140625" style="43" customWidth="1"/>
    <col min="15883" max="15883" width="7.7109375" style="43" customWidth="1"/>
    <col min="15884" max="15884" width="5" style="43" customWidth="1"/>
    <col min="15885" max="15885" width="7.85546875" style="43" customWidth="1"/>
    <col min="15886" max="15886" width="4.5703125" style="43" customWidth="1"/>
    <col min="15887" max="15887" width="6.5703125" style="43" customWidth="1"/>
    <col min="15888" max="15888" width="5.140625" style="43" customWidth="1"/>
    <col min="15889" max="15889" width="5.85546875" style="43" customWidth="1"/>
    <col min="15890" max="15890" width="5.5703125" style="43" customWidth="1"/>
    <col min="15891" max="15891" width="10.28515625" style="43" customWidth="1"/>
    <col min="15892" max="15892" width="9.140625" style="43"/>
    <col min="15893" max="15893" width="9.5703125" style="43" bestFit="1" customWidth="1"/>
    <col min="15894" max="16128" width="9.140625" style="43"/>
    <col min="16129" max="16129" width="16.140625" style="43" customWidth="1"/>
    <col min="16130" max="16130" width="4.85546875" style="43" customWidth="1"/>
    <col min="16131" max="16131" width="10.5703125" style="43" customWidth="1"/>
    <col min="16132" max="16132" width="4.7109375" style="43" customWidth="1"/>
    <col min="16133" max="16133" width="8.140625" style="43" customWidth="1"/>
    <col min="16134" max="16134" width="4.5703125" style="43" customWidth="1"/>
    <col min="16135" max="16135" width="8.85546875" style="43" customWidth="1"/>
    <col min="16136" max="16136" width="5" style="43" customWidth="1"/>
    <col min="16137" max="16137" width="8.140625" style="43" customWidth="1"/>
    <col min="16138" max="16138" width="5.140625" style="43" customWidth="1"/>
    <col min="16139" max="16139" width="7.7109375" style="43" customWidth="1"/>
    <col min="16140" max="16140" width="5" style="43" customWidth="1"/>
    <col min="16141" max="16141" width="7.85546875" style="43" customWidth="1"/>
    <col min="16142" max="16142" width="4.5703125" style="43" customWidth="1"/>
    <col min="16143" max="16143" width="6.5703125" style="43" customWidth="1"/>
    <col min="16144" max="16144" width="5.140625" style="43" customWidth="1"/>
    <col min="16145" max="16145" width="5.85546875" style="43" customWidth="1"/>
    <col min="16146" max="16146" width="5.5703125" style="43" customWidth="1"/>
    <col min="16147" max="16147" width="10.28515625" style="43" customWidth="1"/>
    <col min="16148" max="16148" width="9.140625" style="43"/>
    <col min="16149" max="16149" width="9.5703125" style="43" bestFit="1" customWidth="1"/>
    <col min="16150" max="16384" width="9.140625" style="43"/>
  </cols>
  <sheetData>
    <row r="1" spans="1:22" s="59" customFormat="1">
      <c r="A1" s="60" t="s">
        <v>22102</v>
      </c>
      <c r="B1" s="61"/>
      <c r="C1" s="61"/>
      <c r="D1" s="61"/>
      <c r="E1" s="61"/>
      <c r="F1" s="61"/>
      <c r="G1" s="61"/>
      <c r="H1" s="61"/>
      <c r="I1" s="61"/>
      <c r="J1" s="61"/>
      <c r="K1" s="61"/>
      <c r="L1" s="61"/>
      <c r="M1" s="61"/>
      <c r="N1" s="61"/>
      <c r="O1" s="61"/>
      <c r="P1" s="61"/>
      <c r="Q1" s="61"/>
      <c r="R1" s="61"/>
    </row>
    <row r="2" spans="1:22">
      <c r="A2" s="166">
        <v>41640</v>
      </c>
      <c r="B2" s="114"/>
      <c r="C2" s="114"/>
      <c r="D2" s="114"/>
      <c r="E2" s="167"/>
      <c r="F2" s="114"/>
      <c r="G2" s="114"/>
      <c r="H2" s="114"/>
      <c r="I2" s="114"/>
      <c r="J2" s="114"/>
      <c r="K2" s="114"/>
      <c r="L2" s="114"/>
      <c r="M2" s="114"/>
      <c r="N2" s="114"/>
      <c r="O2" s="114"/>
      <c r="P2" s="114"/>
      <c r="Q2" s="114"/>
      <c r="R2" s="114"/>
      <c r="S2" s="115"/>
    </row>
    <row r="3" spans="1:22">
      <c r="A3" s="363" t="s">
        <v>22103</v>
      </c>
      <c r="B3" s="69" t="s">
        <v>22104</v>
      </c>
      <c r="C3" s="69"/>
      <c r="D3" s="168" t="s">
        <v>22105</v>
      </c>
      <c r="E3" s="169"/>
      <c r="F3" s="168" t="s">
        <v>22106</v>
      </c>
      <c r="G3" s="169"/>
      <c r="H3" s="168" t="s">
        <v>22107</v>
      </c>
      <c r="I3" s="169"/>
      <c r="J3" s="168" t="s">
        <v>22108</v>
      </c>
      <c r="K3" s="169"/>
      <c r="L3" s="168" t="s">
        <v>22109</v>
      </c>
      <c r="M3" s="169"/>
      <c r="N3" s="168" t="s">
        <v>22110</v>
      </c>
      <c r="O3" s="159"/>
      <c r="P3" s="51" t="s">
        <v>22111</v>
      </c>
      <c r="Q3" s="139"/>
      <c r="R3" s="169" t="s">
        <v>22112</v>
      </c>
      <c r="S3" s="169"/>
    </row>
    <row r="4" spans="1:22">
      <c r="A4" s="364"/>
      <c r="B4" s="360" t="s">
        <v>22113</v>
      </c>
      <c r="C4" s="360" t="s">
        <v>22047</v>
      </c>
      <c r="D4" s="360" t="s">
        <v>22113</v>
      </c>
      <c r="E4" s="360" t="s">
        <v>22047</v>
      </c>
      <c r="F4" s="360" t="s">
        <v>22113</v>
      </c>
      <c r="G4" s="360" t="s">
        <v>22047</v>
      </c>
      <c r="H4" s="360" t="s">
        <v>22113</v>
      </c>
      <c r="I4" s="360" t="s">
        <v>22047</v>
      </c>
      <c r="J4" s="360" t="s">
        <v>22113</v>
      </c>
      <c r="K4" s="360" t="s">
        <v>22047</v>
      </c>
      <c r="L4" s="360" t="s">
        <v>22113</v>
      </c>
      <c r="M4" s="360" t="s">
        <v>22047</v>
      </c>
      <c r="N4" s="360" t="s">
        <v>22113</v>
      </c>
      <c r="O4" s="360" t="s">
        <v>22047</v>
      </c>
      <c r="P4" s="360" t="s">
        <v>22113</v>
      </c>
      <c r="Q4" s="360" t="s">
        <v>22047</v>
      </c>
      <c r="R4" s="360" t="s">
        <v>22113</v>
      </c>
      <c r="S4" s="360" t="s">
        <v>22047</v>
      </c>
    </row>
    <row r="5" spans="1:22">
      <c r="A5" s="365"/>
      <c r="B5" s="362"/>
      <c r="C5" s="362"/>
      <c r="D5" s="362"/>
      <c r="E5" s="362"/>
      <c r="F5" s="362"/>
      <c r="G5" s="362"/>
      <c r="H5" s="362"/>
      <c r="I5" s="362"/>
      <c r="J5" s="362"/>
      <c r="K5" s="362"/>
      <c r="L5" s="362"/>
      <c r="M5" s="362"/>
      <c r="N5" s="362"/>
      <c r="O5" s="362"/>
      <c r="P5" s="362"/>
      <c r="Q5" s="362"/>
      <c r="R5" s="362"/>
      <c r="S5" s="362"/>
    </row>
    <row r="6" spans="1:22">
      <c r="A6" s="443" t="s">
        <v>22050</v>
      </c>
      <c r="B6" s="444">
        <f>'Вінницька обл.'!C31</f>
        <v>4</v>
      </c>
      <c r="C6" s="445">
        <f>'Вінницька обл.'!E31</f>
        <v>1208</v>
      </c>
      <c r="D6" s="444">
        <f>'Вінницька обл.'!C33</f>
        <v>1</v>
      </c>
      <c r="E6" s="445">
        <f>'Вінницька обл.'!E33</f>
        <v>295</v>
      </c>
      <c r="F6" s="444">
        <f>'Вінницька обл.'!C26</f>
        <v>14</v>
      </c>
      <c r="G6" s="445">
        <f>'Вінницька обл.'!E26</f>
        <v>7969</v>
      </c>
      <c r="H6" s="444">
        <f>'Вінницька обл.'!C36</f>
        <v>2</v>
      </c>
      <c r="I6" s="445">
        <f>'Вінницька обл.'!E36</f>
        <v>4091.7</v>
      </c>
      <c r="J6" s="444"/>
      <c r="K6" s="445"/>
      <c r="L6" s="444"/>
      <c r="M6" s="445"/>
      <c r="N6" s="444"/>
      <c r="O6" s="445"/>
      <c r="P6" s="444"/>
      <c r="Q6" s="445"/>
      <c r="R6" s="443">
        <f t="shared" ref="R6:S21" si="0">SUM(B6,D6,F6,H6,J6,L6,N6,P6)</f>
        <v>21</v>
      </c>
      <c r="S6" s="445">
        <f t="shared" si="0"/>
        <v>13563.7</v>
      </c>
    </row>
    <row r="7" spans="1:22">
      <c r="A7" s="433" t="s">
        <v>22051</v>
      </c>
      <c r="B7" s="475">
        <f>'Волинська обл.'!C24</f>
        <v>8</v>
      </c>
      <c r="C7" s="474">
        <f>'Волинська обл.'!E24</f>
        <v>6026.7</v>
      </c>
      <c r="D7" s="434"/>
      <c r="E7" s="474"/>
      <c r="F7" s="475">
        <f>'Волинська обл.'!C31</f>
        <v>6</v>
      </c>
      <c r="G7" s="474">
        <f>'Волинська обл.'!E31</f>
        <v>1384.6</v>
      </c>
      <c r="H7" s="475">
        <f>'Волинська обл.'!C33</f>
        <v>1</v>
      </c>
      <c r="I7" s="474">
        <f>'Волинська обл.'!E33</f>
        <v>320.5</v>
      </c>
      <c r="J7" s="434"/>
      <c r="K7" s="474"/>
      <c r="L7" s="434"/>
      <c r="M7" s="474"/>
      <c r="N7" s="434"/>
      <c r="O7" s="474"/>
      <c r="P7" s="434"/>
      <c r="Q7" s="474"/>
      <c r="R7" s="433">
        <f t="shared" si="0"/>
        <v>15</v>
      </c>
      <c r="S7" s="474">
        <f>SUM(C7,E7,G7,I7,K7,M7,O7,Q7)</f>
        <v>7731.7999999999993</v>
      </c>
    </row>
    <row r="8" spans="1:22">
      <c r="A8" s="433" t="s">
        <v>22052</v>
      </c>
      <c r="B8" s="475">
        <f>'Дніпропетровська обл.'!C26</f>
        <v>14</v>
      </c>
      <c r="C8" s="474">
        <f>'Дніпропетровська обл.'!E26</f>
        <v>22244.5</v>
      </c>
      <c r="D8" s="475">
        <f>'Дніпропетровська обл.'!C32</f>
        <v>5</v>
      </c>
      <c r="E8" s="474">
        <f>'Дніпропетровська обл.'!E32</f>
        <v>2956</v>
      </c>
      <c r="F8" s="475">
        <f>'Дніпропетровська обл.'!C35</f>
        <v>2</v>
      </c>
      <c r="G8" s="474">
        <f>'Дніпропетровська обл.'!E35</f>
        <v>332</v>
      </c>
      <c r="H8" s="434"/>
      <c r="I8" s="474"/>
      <c r="J8" s="475">
        <f>'Дніпропетровська обл.'!C38</f>
        <v>2</v>
      </c>
      <c r="K8" s="474">
        <f>'Дніпропетровська обл.'!E38</f>
        <v>748</v>
      </c>
      <c r="L8" s="434"/>
      <c r="M8" s="474"/>
      <c r="N8" s="434"/>
      <c r="O8" s="474"/>
      <c r="P8" s="434"/>
      <c r="Q8" s="474"/>
      <c r="R8" s="433">
        <f t="shared" si="0"/>
        <v>23</v>
      </c>
      <c r="S8" s="474">
        <f t="shared" si="0"/>
        <v>26280.5</v>
      </c>
    </row>
    <row r="9" spans="1:22">
      <c r="A9" s="433" t="s">
        <v>22053</v>
      </c>
      <c r="B9" s="434">
        <f>'Донецька обл.'!C24</f>
        <v>1</v>
      </c>
      <c r="C9" s="474">
        <f>'Донецька обл.'!E24</f>
        <v>616</v>
      </c>
      <c r="D9" s="434">
        <f>'Донецька обл.'!C22</f>
        <v>2</v>
      </c>
      <c r="E9" s="474">
        <f>'Донецька обл.'!E22</f>
        <v>2956</v>
      </c>
      <c r="F9" s="434"/>
      <c r="G9" s="474"/>
      <c r="H9" s="434"/>
      <c r="I9" s="474"/>
      <c r="J9" s="434">
        <f>'Донецька обл.'!C30</f>
        <v>3</v>
      </c>
      <c r="K9" s="474">
        <f>'Донецька обл.'!E30</f>
        <v>956.6</v>
      </c>
      <c r="L9" s="434"/>
      <c r="M9" s="474"/>
      <c r="N9" s="434">
        <f>'Донецька обл.'!C26</f>
        <v>1</v>
      </c>
      <c r="O9" s="474">
        <f>'Донецька обл.'!E26</f>
        <v>100</v>
      </c>
      <c r="P9" s="434"/>
      <c r="Q9" s="474"/>
      <c r="R9" s="433">
        <f t="shared" si="0"/>
        <v>7</v>
      </c>
      <c r="S9" s="474">
        <f t="shared" si="0"/>
        <v>4628.6000000000004</v>
      </c>
    </row>
    <row r="10" spans="1:22">
      <c r="A10" s="433" t="s">
        <v>22054</v>
      </c>
      <c r="B10" s="434">
        <f>'житомирська обл.'!C14</f>
        <v>1</v>
      </c>
      <c r="C10" s="474">
        <f>'житомирська обл.'!E14</f>
        <v>460</v>
      </c>
      <c r="D10" s="434">
        <f>'житомирська обл.'!C17</f>
        <v>2</v>
      </c>
      <c r="E10" s="474">
        <f>'житомирська обл.'!E17</f>
        <v>358</v>
      </c>
      <c r="F10" s="434">
        <f>'житомирська обл.'!C19</f>
        <v>1</v>
      </c>
      <c r="G10" s="474">
        <f>'житомирська обл.'!E19</f>
        <v>352</v>
      </c>
      <c r="H10" s="434">
        <f>'житомирська обл.'!C22</f>
        <v>2</v>
      </c>
      <c r="I10" s="474">
        <f>'житомирська обл.'!E22</f>
        <v>2781</v>
      </c>
      <c r="J10" s="434">
        <f>'житомирська обл.'!C24</f>
        <v>1</v>
      </c>
      <c r="K10" s="474">
        <f>'житомирська обл.'!E24</f>
        <v>612</v>
      </c>
      <c r="L10" s="434">
        <f>'житомирська обл.'!C28</f>
        <v>3</v>
      </c>
      <c r="M10" s="474">
        <f>'житомирська обл.'!E28</f>
        <v>2194</v>
      </c>
      <c r="N10" s="434"/>
      <c r="O10" s="474"/>
      <c r="P10" s="434"/>
      <c r="Q10" s="474"/>
      <c r="R10" s="433">
        <f t="shared" si="0"/>
        <v>10</v>
      </c>
      <c r="S10" s="474">
        <f t="shared" si="0"/>
        <v>6757</v>
      </c>
    </row>
    <row r="11" spans="1:22">
      <c r="A11" s="433" t="s">
        <v>22055</v>
      </c>
      <c r="B11" s="434">
        <f>'Закарпатська обл.'!C17</f>
        <v>1</v>
      </c>
      <c r="C11" s="474">
        <f>'Закарпатська обл.'!E17</f>
        <v>1026</v>
      </c>
      <c r="D11" s="434">
        <f>'Закарпатська обл.'!C21</f>
        <v>3</v>
      </c>
      <c r="E11" s="474">
        <f>'Закарпатська обл.'!E21</f>
        <v>1501</v>
      </c>
      <c r="F11" s="434">
        <f>'Закарпатська обл.'!C30</f>
        <v>8</v>
      </c>
      <c r="G11" s="474">
        <f>'Закарпатська обл.'!E30</f>
        <v>2173</v>
      </c>
      <c r="H11" s="434">
        <f>'Закарпатська обл.'!C35</f>
        <v>4</v>
      </c>
      <c r="I11" s="474">
        <f>'Закарпатська обл.'!E35</f>
        <v>6807</v>
      </c>
      <c r="J11" s="434">
        <f>'Закарпатська обл.'!C37</f>
        <v>1</v>
      </c>
      <c r="K11" s="474">
        <f>'Закарпатська обл.'!E37</f>
        <v>606</v>
      </c>
      <c r="L11" s="434">
        <f>'Закарпатська обл.'!C39</f>
        <v>1</v>
      </c>
      <c r="M11" s="474">
        <f>'Закарпатська обл.'!E39</f>
        <v>105</v>
      </c>
      <c r="N11" s="434">
        <f>'Закарпатська обл.'!C41</f>
        <v>1</v>
      </c>
      <c r="O11" s="474">
        <f>'Закарпатська обл.'!E41</f>
        <v>150</v>
      </c>
      <c r="P11" s="434"/>
      <c r="Q11" s="474"/>
      <c r="R11" s="433">
        <f t="shared" si="0"/>
        <v>19</v>
      </c>
      <c r="S11" s="474">
        <f t="shared" si="0"/>
        <v>12368</v>
      </c>
    </row>
    <row r="12" spans="1:22">
      <c r="A12" s="433" t="s">
        <v>22056</v>
      </c>
      <c r="B12" s="434">
        <f>'Запорізька обл.'!C28</f>
        <v>7</v>
      </c>
      <c r="C12" s="474">
        <f>'Запорізька обл.'!E28</f>
        <v>16895.099999999999</v>
      </c>
      <c r="D12" s="434">
        <f>'Запорізька обл.'!C30</f>
        <v>1</v>
      </c>
      <c r="E12" s="474">
        <f>'Запорізька обл.'!E30</f>
        <v>370</v>
      </c>
      <c r="F12" s="434"/>
      <c r="G12" s="474"/>
      <c r="H12" s="434">
        <f>'Запорізька обл.'!C20</f>
        <v>1</v>
      </c>
      <c r="I12" s="474">
        <f>'Запорізька обл.'!E20</f>
        <v>950</v>
      </c>
      <c r="J12" s="434">
        <f>'Запорізька обл.'!C32</f>
        <v>1</v>
      </c>
      <c r="K12" s="474">
        <f>'Запорізька обл.'!E32</f>
        <v>400</v>
      </c>
      <c r="L12" s="434">
        <f>'Запорізька обл.'!C16</f>
        <v>1</v>
      </c>
      <c r="M12" s="474">
        <f>'Запорізька обл.'!E16</f>
        <v>19000</v>
      </c>
      <c r="N12" s="434">
        <f>'Запорізька обл.'!C18</f>
        <v>1</v>
      </c>
      <c r="O12" s="474">
        <f>'Запорізька обл.'!E18</f>
        <v>1383</v>
      </c>
      <c r="P12" s="434"/>
      <c r="Q12" s="474"/>
      <c r="R12" s="433">
        <f t="shared" si="0"/>
        <v>12</v>
      </c>
      <c r="S12" s="474">
        <f t="shared" si="0"/>
        <v>38998.1</v>
      </c>
      <c r="T12" s="170"/>
    </row>
    <row r="13" spans="1:22">
      <c r="A13" s="433" t="s">
        <v>22057</v>
      </c>
      <c r="B13" s="475">
        <f>'Івано-Франківська обл.'!C19</f>
        <v>2</v>
      </c>
      <c r="C13" s="474">
        <f>'Івано-Франківська обл.'!E19</f>
        <v>3486.8</v>
      </c>
      <c r="D13" s="475">
        <f>'Івано-Франківська обл.'!C22</f>
        <v>2</v>
      </c>
      <c r="E13" s="474">
        <f>'Івано-Франківська обл.'!E22</f>
        <v>468</v>
      </c>
      <c r="F13" s="475">
        <f>'Івано-Франківська обл.'!C27</f>
        <v>4</v>
      </c>
      <c r="G13" s="474">
        <f>'Івано-Франківська обл.'!E27</f>
        <v>1006.5</v>
      </c>
      <c r="H13" s="434"/>
      <c r="I13" s="474"/>
      <c r="J13" s="475">
        <f>'Івано-Франківська обл.'!C29</f>
        <v>1</v>
      </c>
      <c r="K13" s="474">
        <f>'Івано-Франківська обл.'!E29</f>
        <v>207.5</v>
      </c>
      <c r="L13" s="475">
        <f>'Івано-Франківська обл.'!C31</f>
        <v>1</v>
      </c>
      <c r="M13" s="474">
        <f>'Івано-Франківська обл.'!E31</f>
        <v>255</v>
      </c>
      <c r="N13" s="434"/>
      <c r="O13" s="474"/>
      <c r="P13" s="434"/>
      <c r="Q13" s="474"/>
      <c r="R13" s="433">
        <f t="shared" si="0"/>
        <v>10</v>
      </c>
      <c r="S13" s="474">
        <f t="shared" si="0"/>
        <v>5423.8</v>
      </c>
    </row>
    <row r="14" spans="1:22">
      <c r="A14" s="443" t="s">
        <v>22058</v>
      </c>
      <c r="B14" s="444">
        <f>'Київська область'!C18</f>
        <v>6</v>
      </c>
      <c r="C14" s="445">
        <f>'Київська область'!E18</f>
        <v>5612</v>
      </c>
      <c r="D14" s="444">
        <f>'Київська область'!C25</f>
        <v>3</v>
      </c>
      <c r="E14" s="445">
        <f>'Київська область'!E25</f>
        <v>2296.5</v>
      </c>
      <c r="F14" s="444"/>
      <c r="G14" s="445"/>
      <c r="H14" s="444">
        <f>'Київська область'!C31</f>
        <v>1</v>
      </c>
      <c r="I14" s="445">
        <f>'Київська область'!E31</f>
        <v>48870</v>
      </c>
      <c r="J14" s="444">
        <f>'Київська область'!C21</f>
        <v>2</v>
      </c>
      <c r="K14" s="445">
        <f>'Київська область'!E21</f>
        <v>489.7</v>
      </c>
      <c r="L14" s="444">
        <f>'Київська область'!C29</f>
        <v>3</v>
      </c>
      <c r="M14" s="445">
        <f>'Київська область'!E29</f>
        <v>5447.7</v>
      </c>
      <c r="N14" s="444"/>
      <c r="O14" s="445"/>
      <c r="P14" s="444"/>
      <c r="Q14" s="445"/>
      <c r="R14" s="443">
        <f t="shared" si="0"/>
        <v>15</v>
      </c>
      <c r="S14" s="445">
        <f t="shared" si="0"/>
        <v>62715.899999999994</v>
      </c>
    </row>
    <row r="15" spans="1:22">
      <c r="A15" s="433" t="s">
        <v>22059</v>
      </c>
      <c r="B15" s="434">
        <f>'Кіровоградська обл.'!C16</f>
        <v>7</v>
      </c>
      <c r="C15" s="474">
        <f>'Кіровоградська обл.'!E16</f>
        <v>3844.4</v>
      </c>
      <c r="D15" s="434">
        <f>'Кіровоградська обл.'!C18</f>
        <v>1</v>
      </c>
      <c r="E15" s="474">
        <f>'Кіровоградська обл.'!E18</f>
        <v>43.5</v>
      </c>
      <c r="F15" s="434">
        <f>'Кіровоградська обл.'!C28</f>
        <v>9</v>
      </c>
      <c r="G15" s="474">
        <f>'Кіровоградська обл.'!E28</f>
        <v>741.49999999999989</v>
      </c>
      <c r="H15" s="434">
        <f>'Кіровоградська обл.'!C33</f>
        <v>1</v>
      </c>
      <c r="I15" s="474">
        <f>'Кіровоградська обл.'!E33</f>
        <v>27</v>
      </c>
      <c r="J15" s="434">
        <f>'Кіровоградська обл.'!C31</f>
        <v>2</v>
      </c>
      <c r="K15" s="474">
        <f>'Кіровоградська обл.'!E31</f>
        <v>503.6</v>
      </c>
      <c r="L15" s="434">
        <f>'Кіровоградська обл.'!C35</f>
        <v>1</v>
      </c>
      <c r="M15" s="474">
        <f>'Кіровоградська обл.'!E35</f>
        <v>568</v>
      </c>
      <c r="N15" s="434"/>
      <c r="O15" s="474"/>
      <c r="P15" s="434"/>
      <c r="Q15" s="474"/>
      <c r="R15" s="433">
        <f t="shared" si="0"/>
        <v>21</v>
      </c>
      <c r="S15" s="474">
        <f t="shared" si="0"/>
        <v>5728</v>
      </c>
      <c r="V15" s="171"/>
    </row>
    <row r="16" spans="1:22">
      <c r="A16" s="433" t="s">
        <v>22114</v>
      </c>
      <c r="B16" s="434">
        <f>АРК!C22</f>
        <v>3</v>
      </c>
      <c r="C16" s="474">
        <f>АРК!E22</f>
        <v>848.7</v>
      </c>
      <c r="D16" s="434"/>
      <c r="E16" s="474"/>
      <c r="F16" s="434">
        <f>АРК!C29</f>
        <v>6</v>
      </c>
      <c r="G16" s="474">
        <f>АРК!E29</f>
        <v>40747</v>
      </c>
      <c r="H16" s="434"/>
      <c r="I16" s="474"/>
      <c r="J16" s="434">
        <f>АРК!C32</f>
        <v>2</v>
      </c>
      <c r="K16" s="474">
        <f>АРК!E32</f>
        <v>27696</v>
      </c>
      <c r="L16" s="434">
        <f>АРК!C34</f>
        <v>1</v>
      </c>
      <c r="M16" s="474">
        <f>АРК!E34</f>
        <v>250</v>
      </c>
      <c r="N16" s="434">
        <f>АРК!C37</f>
        <v>2</v>
      </c>
      <c r="O16" s="474">
        <f>АРК!E37</f>
        <v>4416</v>
      </c>
      <c r="P16" s="434"/>
      <c r="Q16" s="474"/>
      <c r="R16" s="433">
        <f t="shared" si="0"/>
        <v>14</v>
      </c>
      <c r="S16" s="474">
        <f t="shared" si="0"/>
        <v>73957.7</v>
      </c>
    </row>
    <row r="17" spans="1:19">
      <c r="A17" s="433" t="s">
        <v>22061</v>
      </c>
      <c r="B17" s="434"/>
      <c r="C17" s="474"/>
      <c r="D17" s="434"/>
      <c r="E17" s="474"/>
      <c r="F17" s="434">
        <f>'Луганська обл.'!C18</f>
        <v>1</v>
      </c>
      <c r="G17" s="474">
        <f>'Луганська обл.'!E18</f>
        <v>1065</v>
      </c>
      <c r="H17" s="434"/>
      <c r="I17" s="474"/>
      <c r="J17" s="434"/>
      <c r="K17" s="474"/>
      <c r="L17" s="434"/>
      <c r="M17" s="474"/>
      <c r="N17" s="434"/>
      <c r="O17" s="474"/>
      <c r="P17" s="434"/>
      <c r="Q17" s="474"/>
      <c r="R17" s="433">
        <f t="shared" si="0"/>
        <v>1</v>
      </c>
      <c r="S17" s="474">
        <f t="shared" si="0"/>
        <v>1065</v>
      </c>
    </row>
    <row r="18" spans="1:19">
      <c r="A18" s="433" t="s">
        <v>22062</v>
      </c>
      <c r="B18" s="434">
        <f>'Львівська обл.'!C18</f>
        <v>3</v>
      </c>
      <c r="C18" s="474">
        <f>'Львівська обл.'!E18</f>
        <v>1866</v>
      </c>
      <c r="D18" s="434">
        <f>'Львівська обл.'!C20</f>
        <v>1</v>
      </c>
      <c r="E18" s="474">
        <f>'Львівська обл.'!E20</f>
        <v>109</v>
      </c>
      <c r="F18" s="434">
        <f>'Львівська обл.'!C25</f>
        <v>2</v>
      </c>
      <c r="G18" s="474">
        <f>'Львівська обл.'!E25</f>
        <v>208</v>
      </c>
      <c r="H18" s="434">
        <f>'Львівська обл.'!C22</f>
        <v>1</v>
      </c>
      <c r="I18" s="474">
        <f>'Львівська обл.'!E22</f>
        <v>839</v>
      </c>
      <c r="J18" s="434"/>
      <c r="K18" s="474"/>
      <c r="L18" s="434">
        <f>'Львівська обл.'!C28</f>
        <v>2</v>
      </c>
      <c r="M18" s="474">
        <f>'Львівська обл.'!E28</f>
        <v>281</v>
      </c>
      <c r="N18" s="434"/>
      <c r="O18" s="474"/>
      <c r="P18" s="434"/>
      <c r="Q18" s="474"/>
      <c r="R18" s="433">
        <f t="shared" si="0"/>
        <v>9</v>
      </c>
      <c r="S18" s="474">
        <f t="shared" si="0"/>
        <v>3303</v>
      </c>
    </row>
    <row r="19" spans="1:19">
      <c r="A19" s="433" t="s">
        <v>22063</v>
      </c>
      <c r="B19" s="434"/>
      <c r="C19" s="474"/>
      <c r="D19" s="434">
        <f>'Миколаївська обл.'!C17</f>
        <v>1</v>
      </c>
      <c r="E19" s="474">
        <f>'Миколаївська обл.'!E17</f>
        <v>1782</v>
      </c>
      <c r="F19" s="434"/>
      <c r="G19" s="474"/>
      <c r="H19" s="434"/>
      <c r="I19" s="474"/>
      <c r="J19" s="434"/>
      <c r="K19" s="474"/>
      <c r="L19" s="434"/>
      <c r="M19" s="474"/>
      <c r="N19" s="434"/>
      <c r="O19" s="474"/>
      <c r="P19" s="434"/>
      <c r="Q19" s="474"/>
      <c r="R19" s="433">
        <f t="shared" si="0"/>
        <v>1</v>
      </c>
      <c r="S19" s="474">
        <f t="shared" si="0"/>
        <v>1782</v>
      </c>
    </row>
    <row r="20" spans="1:19">
      <c r="A20" s="433" t="s">
        <v>22064</v>
      </c>
      <c r="B20" s="434">
        <f>'Одеська обл.'!C18</f>
        <v>1</v>
      </c>
      <c r="C20" s="474">
        <f>'Одеська обл.'!E18</f>
        <v>8397</v>
      </c>
      <c r="D20" s="434"/>
      <c r="E20" s="474"/>
      <c r="F20" s="434">
        <f>'Одеська обл.'!C25</f>
        <v>4</v>
      </c>
      <c r="G20" s="474">
        <f>'Одеська обл.'!E25</f>
        <v>2550</v>
      </c>
      <c r="H20" s="434">
        <f>'Одеська обл.'!C16</f>
        <v>2</v>
      </c>
      <c r="I20" s="474">
        <f>'Одеська обл.'!E16</f>
        <v>572</v>
      </c>
      <c r="J20" s="434">
        <f>'Одеська обл.'!C20</f>
        <v>1</v>
      </c>
      <c r="K20" s="474">
        <f>'Одеська обл.'!E20</f>
        <v>394</v>
      </c>
      <c r="L20" s="434"/>
      <c r="M20" s="474"/>
      <c r="N20" s="434"/>
      <c r="O20" s="474"/>
      <c r="P20" s="434"/>
      <c r="Q20" s="474"/>
      <c r="R20" s="433">
        <f>SUM(B20,D20,F20,H20,J20,L20,N20,P20)</f>
        <v>8</v>
      </c>
      <c r="S20" s="474">
        <f t="shared" si="0"/>
        <v>11913</v>
      </c>
    </row>
    <row r="21" spans="1:19">
      <c r="A21" s="433" t="s">
        <v>22065</v>
      </c>
      <c r="B21" s="434">
        <f>'Полтавська обл.'!C21</f>
        <v>9</v>
      </c>
      <c r="C21" s="474">
        <f>'Полтавська обл.'!E21</f>
        <v>32636</v>
      </c>
      <c r="D21" s="434"/>
      <c r="E21" s="474"/>
      <c r="F21" s="434">
        <f>'Полтавська обл.'!C23</f>
        <v>1</v>
      </c>
      <c r="G21" s="474">
        <f>'Полтавська обл.'!E23</f>
        <v>640</v>
      </c>
      <c r="H21" s="434">
        <f>'Полтавська обл.'!C25</f>
        <v>1</v>
      </c>
      <c r="I21" s="474">
        <f>'Полтавська обл.'!E25</f>
        <v>785</v>
      </c>
      <c r="J21" s="434">
        <f>'Полтавська обл.'!C28</f>
        <v>2</v>
      </c>
      <c r="K21" s="474">
        <f>'Полтавська обл.'!E28</f>
        <v>589.20000000000005</v>
      </c>
      <c r="L21" s="434">
        <f>'Полтавська обл.'!C36</f>
        <v>7</v>
      </c>
      <c r="M21" s="474">
        <f>'Полтавська обл.'!E36</f>
        <v>6543</v>
      </c>
      <c r="N21" s="434"/>
      <c r="O21" s="474"/>
      <c r="P21" s="434"/>
      <c r="Q21" s="474"/>
      <c r="R21" s="433">
        <f>SUM(B21,D21,F21,H21,J21,L21,N21,P21)</f>
        <v>20</v>
      </c>
      <c r="S21" s="474">
        <f t="shared" si="0"/>
        <v>41193.199999999997</v>
      </c>
    </row>
    <row r="22" spans="1:19">
      <c r="A22" s="433" t="s">
        <v>22066</v>
      </c>
      <c r="B22" s="434">
        <f>'Рівненська обл.'!C14</f>
        <v>1</v>
      </c>
      <c r="C22" s="474">
        <f>'Рівненська обл.'!E14</f>
        <v>905</v>
      </c>
      <c r="D22" s="434">
        <f>'Рівненська обл.'!C16</f>
        <v>1</v>
      </c>
      <c r="E22" s="474">
        <f>'Рівненська обл.'!E16</f>
        <v>110</v>
      </c>
      <c r="F22" s="434">
        <f>'Рівненська обл.'!C25</f>
        <v>8</v>
      </c>
      <c r="G22" s="474">
        <f>'Рівненська обл.'!E25</f>
        <v>12301</v>
      </c>
      <c r="H22" s="434">
        <f>'Рівненська обл.'!C27</f>
        <v>1</v>
      </c>
      <c r="I22" s="474">
        <f>'Рівненська обл.'!E27</f>
        <v>100</v>
      </c>
      <c r="J22" s="434"/>
      <c r="K22" s="474"/>
      <c r="L22" s="434">
        <f>'Рівненська обл.'!C30</f>
        <v>2</v>
      </c>
      <c r="M22" s="474">
        <f>'Рівненська обл.'!E30</f>
        <v>3304</v>
      </c>
      <c r="N22" s="434"/>
      <c r="O22" s="474"/>
      <c r="P22" s="434"/>
      <c r="Q22" s="474"/>
      <c r="R22" s="433">
        <f t="shared" ref="R22:S32" si="1">SUM(B22,D22,F22,H22,J22,L22,N22,P22)</f>
        <v>13</v>
      </c>
      <c r="S22" s="474">
        <f t="shared" si="1"/>
        <v>16720</v>
      </c>
    </row>
    <row r="23" spans="1:19">
      <c r="A23" s="433" t="s">
        <v>22067</v>
      </c>
      <c r="B23" s="434">
        <f>'Сумська обл.'!C16</f>
        <v>2</v>
      </c>
      <c r="C23" s="474">
        <f>'Сумська обл.'!E16</f>
        <v>4888.8999999999996</v>
      </c>
      <c r="D23" s="434">
        <f>'Сумська обл.'!C22</f>
        <v>1</v>
      </c>
      <c r="E23" s="474">
        <f>'Сумська обл.'!E22</f>
        <v>1167</v>
      </c>
      <c r="F23" s="434">
        <f>'Сумська обл.'!C18</f>
        <v>1</v>
      </c>
      <c r="G23" s="474">
        <f>'Сумська обл.'!E18</f>
        <v>236</v>
      </c>
      <c r="H23" s="434"/>
      <c r="I23" s="474"/>
      <c r="J23" s="434">
        <f>'Сумська обл.'!C20</f>
        <v>1</v>
      </c>
      <c r="K23" s="474">
        <f>'Сумська обл.'!E20</f>
        <v>258</v>
      </c>
      <c r="L23" s="434">
        <f>'Сумська обл.'!C28</f>
        <v>5</v>
      </c>
      <c r="M23" s="474">
        <f>'Сумська обл.'!E28</f>
        <v>11230.400000000001</v>
      </c>
      <c r="N23" s="434"/>
      <c r="O23" s="474"/>
      <c r="P23" s="434"/>
      <c r="Q23" s="474"/>
      <c r="R23" s="433">
        <f t="shared" si="1"/>
        <v>10</v>
      </c>
      <c r="S23" s="474">
        <f t="shared" si="1"/>
        <v>17780.300000000003</v>
      </c>
    </row>
    <row r="24" spans="1:19" ht="12" customHeight="1">
      <c r="A24" s="433" t="s">
        <v>22068</v>
      </c>
      <c r="B24" s="434">
        <f>'Тернопільська обл'!C15</f>
        <v>1</v>
      </c>
      <c r="C24" s="474">
        <f>'Тернопільська обл'!E15</f>
        <v>818</v>
      </c>
      <c r="D24" s="434">
        <f>'Тернопільська обл'!C18</f>
        <v>2</v>
      </c>
      <c r="E24" s="474">
        <f>'Тернопільська обл'!E18</f>
        <v>5720</v>
      </c>
      <c r="F24" s="434">
        <f>'Тернопільська обл'!C27</f>
        <v>8</v>
      </c>
      <c r="G24" s="474">
        <f>'Тернопільська обл'!E27</f>
        <v>3487</v>
      </c>
      <c r="H24" s="434"/>
      <c r="I24" s="474"/>
      <c r="J24" s="434">
        <f>'Тернопільська обл'!C32</f>
        <v>1</v>
      </c>
      <c r="K24" s="474">
        <f>'Тернопільська обл'!E32</f>
        <v>321</v>
      </c>
      <c r="L24" s="434">
        <f>'Тернопільська обл'!C30</f>
        <v>2</v>
      </c>
      <c r="M24" s="474">
        <f>'Тернопільська обл'!E30</f>
        <v>1356</v>
      </c>
      <c r="N24" s="434"/>
      <c r="O24" s="474"/>
      <c r="P24" s="434"/>
      <c r="Q24" s="474"/>
      <c r="R24" s="433">
        <f t="shared" si="1"/>
        <v>14</v>
      </c>
      <c r="S24" s="474">
        <f t="shared" si="1"/>
        <v>11702</v>
      </c>
    </row>
    <row r="25" spans="1:19">
      <c r="A25" s="433" t="s">
        <v>22069</v>
      </c>
      <c r="B25" s="434"/>
      <c r="C25" s="474"/>
      <c r="D25" s="434"/>
      <c r="E25" s="474"/>
      <c r="F25" s="434">
        <f>'Харківська обл.'!C17</f>
        <v>1</v>
      </c>
      <c r="G25" s="474">
        <f>'Харківська обл.'!E17</f>
        <v>185</v>
      </c>
      <c r="H25" s="434">
        <f>'Харківська обл.'!C15</f>
        <v>2</v>
      </c>
      <c r="I25" s="474">
        <f>'Харківська обл.'!E15</f>
        <v>853</v>
      </c>
      <c r="J25" s="434"/>
      <c r="K25" s="474"/>
      <c r="L25" s="434"/>
      <c r="M25" s="474"/>
      <c r="N25" s="434"/>
      <c r="O25" s="474"/>
      <c r="P25" s="434"/>
      <c r="Q25" s="474"/>
      <c r="R25" s="433">
        <f t="shared" si="1"/>
        <v>3</v>
      </c>
      <c r="S25" s="474">
        <f>SUM(C25,E25,G25,I25,K25,M25,O25,Q25)</f>
        <v>1038</v>
      </c>
    </row>
    <row r="26" spans="1:19">
      <c r="A26" s="433" t="s">
        <v>22070</v>
      </c>
      <c r="B26" s="434">
        <f>'Херсонська обл.'!C19</f>
        <v>3</v>
      </c>
      <c r="C26" s="474">
        <f>'Херсонська обл.'!E19</f>
        <v>2155</v>
      </c>
      <c r="D26" s="434">
        <f>'Херсонська обл.'!C22</f>
        <v>2</v>
      </c>
      <c r="E26" s="474">
        <f>'Херсонська обл.'!E22</f>
        <v>1732</v>
      </c>
      <c r="F26" s="434">
        <f>'Херсонська обл.'!C24</f>
        <v>1</v>
      </c>
      <c r="G26" s="474">
        <f>'Херсонська обл.'!E24</f>
        <v>300</v>
      </c>
      <c r="H26" s="434"/>
      <c r="I26" s="474"/>
      <c r="J26" s="434">
        <f>'Херсонська обл.'!C26</f>
        <v>1</v>
      </c>
      <c r="K26" s="474">
        <f>'Херсонська обл.'!E26</f>
        <v>30300</v>
      </c>
      <c r="L26" s="434"/>
      <c r="M26" s="474"/>
      <c r="N26" s="434"/>
      <c r="O26" s="474"/>
      <c r="P26" s="434"/>
      <c r="Q26" s="474"/>
      <c r="R26" s="433">
        <f t="shared" si="1"/>
        <v>7</v>
      </c>
      <c r="S26" s="474">
        <f t="shared" si="1"/>
        <v>34487</v>
      </c>
    </row>
    <row r="27" spans="1:19">
      <c r="A27" s="433" t="s">
        <v>22071</v>
      </c>
      <c r="B27" s="434">
        <f>'Хмельницька обл.'!C22</f>
        <v>10</v>
      </c>
      <c r="C27" s="474">
        <f>'Хмельницька обл.'!E22</f>
        <v>4370.3999999999996</v>
      </c>
      <c r="D27" s="434">
        <f>'Хмельницька обл.'!C34</f>
        <v>1</v>
      </c>
      <c r="E27" s="474">
        <f>'Хмельницька обл.'!E34</f>
        <v>1778</v>
      </c>
      <c r="F27" s="434">
        <f>'Хмельницька обл.'!C32</f>
        <v>9</v>
      </c>
      <c r="G27" s="474">
        <f>'Хмельницька обл.'!E32</f>
        <v>2381.4</v>
      </c>
      <c r="H27" s="434"/>
      <c r="I27" s="474"/>
      <c r="J27" s="434"/>
      <c r="K27" s="474"/>
      <c r="L27" s="434">
        <f>'Хмельницька обл.'!C40</f>
        <v>5</v>
      </c>
      <c r="M27" s="474">
        <f>'Хмельницька обл.'!E40</f>
        <v>1131</v>
      </c>
      <c r="N27" s="434"/>
      <c r="O27" s="474"/>
      <c r="P27" s="434"/>
      <c r="Q27" s="474"/>
      <c r="R27" s="433">
        <f t="shared" si="1"/>
        <v>25</v>
      </c>
      <c r="S27" s="474">
        <f t="shared" si="1"/>
        <v>9660.7999999999993</v>
      </c>
    </row>
    <row r="28" spans="1:19">
      <c r="A28" s="433" t="s">
        <v>22072</v>
      </c>
      <c r="B28" s="434">
        <f>'Черкаська обл.'!C17</f>
        <v>2</v>
      </c>
      <c r="C28" s="435">
        <f>'Черкаська обл.'!E17</f>
        <v>8276.0083000000013</v>
      </c>
      <c r="D28" s="434"/>
      <c r="E28" s="474"/>
      <c r="F28" s="434">
        <f>'Черкаська обл.'!C21</f>
        <v>1</v>
      </c>
      <c r="G28" s="474">
        <f>'Черкаська обл.'!E21</f>
        <v>166</v>
      </c>
      <c r="H28" s="434"/>
      <c r="I28" s="474"/>
      <c r="J28" s="434">
        <f>'Черкаська обл.'!C19</f>
        <v>1</v>
      </c>
      <c r="K28" s="474">
        <f>'Черкаська обл.'!E19</f>
        <v>4500</v>
      </c>
      <c r="L28" s="434">
        <f>'Черкаська обл.'!C23</f>
        <v>1</v>
      </c>
      <c r="M28" s="474">
        <f>'Черкаська обл.'!E23</f>
        <v>940</v>
      </c>
      <c r="N28" s="434"/>
      <c r="O28" s="474"/>
      <c r="P28" s="434"/>
      <c r="Q28" s="474"/>
      <c r="R28" s="433">
        <f t="shared" si="1"/>
        <v>5</v>
      </c>
      <c r="S28" s="435">
        <f t="shared" si="1"/>
        <v>13882.008300000001</v>
      </c>
    </row>
    <row r="29" spans="1:19">
      <c r="A29" s="433" t="s">
        <v>22073</v>
      </c>
      <c r="B29" s="434">
        <f>'Чернівецька обл.'!C18</f>
        <v>5</v>
      </c>
      <c r="C29" s="474">
        <f>'Чернівецька обл.'!E18</f>
        <v>836.5</v>
      </c>
      <c r="D29" s="434">
        <f>'Чернівецька обл.'!C21</f>
        <v>2</v>
      </c>
      <c r="E29" s="474">
        <f>'Чернівецька обл.'!E21</f>
        <v>276</v>
      </c>
      <c r="F29" s="434"/>
      <c r="G29" s="474"/>
      <c r="H29" s="434"/>
      <c r="I29" s="474"/>
      <c r="J29" s="434">
        <f>'Чернівецька обл.'!C23</f>
        <v>1</v>
      </c>
      <c r="K29" s="474">
        <f>'Чернівецька обл.'!E23</f>
        <v>80</v>
      </c>
      <c r="L29" s="434"/>
      <c r="M29" s="474"/>
      <c r="N29" s="434"/>
      <c r="O29" s="474"/>
      <c r="P29" s="434">
        <f>'Чернівецька обл.'!C26</f>
        <v>2</v>
      </c>
      <c r="Q29" s="474">
        <f>'Чернівецька обл.'!E26</f>
        <v>69.3</v>
      </c>
      <c r="R29" s="433">
        <f t="shared" si="1"/>
        <v>10</v>
      </c>
      <c r="S29" s="474">
        <f t="shared" si="1"/>
        <v>1261.8</v>
      </c>
    </row>
    <row r="30" spans="1:19">
      <c r="A30" s="433" t="s">
        <v>22074</v>
      </c>
      <c r="B30" s="434">
        <f>'Чернігівська обл.'!C15</f>
        <v>2</v>
      </c>
      <c r="C30" s="474">
        <f>'Чернігівська обл.'!E15</f>
        <v>5217</v>
      </c>
      <c r="D30" s="434"/>
      <c r="E30" s="474"/>
      <c r="F30" s="434">
        <f>'Чернігівська обл.'!C20</f>
        <v>4</v>
      </c>
      <c r="G30" s="474">
        <f>'Чернігівська обл.'!E20</f>
        <v>1038</v>
      </c>
      <c r="H30" s="434">
        <f>'Чернігівська обл.'!C27</f>
        <v>1</v>
      </c>
      <c r="I30" s="474">
        <f>'Чернігівська обл.'!E27</f>
        <v>515</v>
      </c>
      <c r="J30" s="434"/>
      <c r="K30" s="474"/>
      <c r="L30" s="434">
        <f>'Чернігівська обл.'!C25</f>
        <v>4</v>
      </c>
      <c r="M30" s="474">
        <f>'Чернігівська обл.'!E25</f>
        <v>2556</v>
      </c>
      <c r="N30" s="434"/>
      <c r="O30" s="474"/>
      <c r="P30" s="434"/>
      <c r="Q30" s="474"/>
      <c r="R30" s="433">
        <f t="shared" si="1"/>
        <v>11</v>
      </c>
      <c r="S30" s="474">
        <f t="shared" si="1"/>
        <v>9326</v>
      </c>
    </row>
    <row r="31" spans="1:19">
      <c r="A31" s="433" t="s">
        <v>7365</v>
      </c>
      <c r="B31" s="434"/>
      <c r="C31" s="474"/>
      <c r="D31" s="434"/>
      <c r="E31" s="474"/>
      <c r="F31" s="434">
        <f>'м. Київ'!C12</f>
        <v>1</v>
      </c>
      <c r="G31" s="474">
        <f>'м. Київ'!E12</f>
        <v>1110.2</v>
      </c>
      <c r="H31" s="434"/>
      <c r="I31" s="474"/>
      <c r="J31" s="434"/>
      <c r="K31" s="474"/>
      <c r="L31" s="434"/>
      <c r="M31" s="474"/>
      <c r="N31" s="434"/>
      <c r="O31" s="474"/>
      <c r="P31" s="434"/>
      <c r="Q31" s="474"/>
      <c r="R31" s="433">
        <f t="shared" si="1"/>
        <v>1</v>
      </c>
      <c r="S31" s="474">
        <f t="shared" si="1"/>
        <v>1110.2</v>
      </c>
    </row>
    <row r="32" spans="1:19">
      <c r="A32" s="433" t="s">
        <v>22075</v>
      </c>
      <c r="B32" s="434">
        <f>'м. Севастополь'!C12</f>
        <v>3</v>
      </c>
      <c r="C32" s="474">
        <f>'м. Севастополь'!E12</f>
        <v>25666.7</v>
      </c>
      <c r="D32" s="434"/>
      <c r="E32" s="474"/>
      <c r="F32" s="434"/>
      <c r="G32" s="474"/>
      <c r="H32" s="434">
        <f>'м. Севастополь'!C14</f>
        <v>1</v>
      </c>
      <c r="I32" s="474">
        <f>'м. Севастополь'!E14</f>
        <v>23.2</v>
      </c>
      <c r="J32" s="434"/>
      <c r="K32" s="474"/>
      <c r="L32" s="434"/>
      <c r="M32" s="474"/>
      <c r="N32" s="434"/>
      <c r="O32" s="474"/>
      <c r="P32" s="434"/>
      <c r="Q32" s="474"/>
      <c r="R32" s="433">
        <f t="shared" si="1"/>
        <v>4</v>
      </c>
      <c r="S32" s="474">
        <f t="shared" si="1"/>
        <v>25689.9</v>
      </c>
    </row>
    <row r="33" spans="1:22">
      <c r="A33" s="69" t="s">
        <v>22076</v>
      </c>
      <c r="B33" s="102">
        <f t="shared" ref="B33:S33" si="2">SUM(B6:B32)</f>
        <v>96</v>
      </c>
      <c r="C33" s="103">
        <f t="shared" si="2"/>
        <v>158300.7083</v>
      </c>
      <c r="D33" s="102">
        <f t="shared" si="2"/>
        <v>31</v>
      </c>
      <c r="E33" s="109">
        <f t="shared" si="2"/>
        <v>23918</v>
      </c>
      <c r="F33" s="102">
        <f t="shared" si="2"/>
        <v>92</v>
      </c>
      <c r="G33" s="109">
        <f t="shared" si="2"/>
        <v>80373.2</v>
      </c>
      <c r="H33" s="102">
        <f t="shared" si="2"/>
        <v>21</v>
      </c>
      <c r="I33" s="109">
        <f t="shared" si="2"/>
        <v>67534.399999999994</v>
      </c>
      <c r="J33" s="102">
        <f t="shared" si="2"/>
        <v>23</v>
      </c>
      <c r="K33" s="109">
        <f t="shared" si="2"/>
        <v>68661.600000000006</v>
      </c>
      <c r="L33" s="102">
        <f t="shared" si="2"/>
        <v>39</v>
      </c>
      <c r="M33" s="109">
        <f t="shared" si="2"/>
        <v>55161.1</v>
      </c>
      <c r="N33" s="102">
        <f t="shared" si="2"/>
        <v>5</v>
      </c>
      <c r="O33" s="109">
        <f t="shared" si="2"/>
        <v>6049</v>
      </c>
      <c r="P33" s="105">
        <f t="shared" si="2"/>
        <v>2</v>
      </c>
      <c r="Q33" s="109">
        <f t="shared" si="2"/>
        <v>69.3</v>
      </c>
      <c r="R33" s="69">
        <f t="shared" si="2"/>
        <v>309</v>
      </c>
      <c r="S33" s="103">
        <f t="shared" si="2"/>
        <v>460067.30830000003</v>
      </c>
      <c r="U33" s="170"/>
      <c r="V33" s="170"/>
    </row>
    <row r="34" spans="1:22">
      <c r="A34" s="69" t="s">
        <v>22115</v>
      </c>
      <c r="B34" s="106"/>
      <c r="C34" s="109"/>
      <c r="D34" s="102"/>
      <c r="E34" s="109"/>
      <c r="F34" s="102">
        <v>1</v>
      </c>
      <c r="G34" s="109">
        <v>402500</v>
      </c>
      <c r="H34" s="102"/>
      <c r="I34" s="109"/>
      <c r="J34" s="102"/>
      <c r="K34" s="109"/>
      <c r="L34" s="102"/>
      <c r="M34" s="109"/>
      <c r="N34" s="102"/>
      <c r="O34" s="109"/>
      <c r="P34" s="105"/>
      <c r="Q34" s="109"/>
      <c r="R34" s="69">
        <v>1</v>
      </c>
      <c r="S34" s="109">
        <v>402500</v>
      </c>
    </row>
    <row r="35" spans="1:22">
      <c r="I35" s="48"/>
    </row>
    <row r="36" spans="1:22">
      <c r="A36" s="43" t="s">
        <v>22116</v>
      </c>
    </row>
  </sheetData>
  <mergeCells count="19">
    <mergeCell ref="S4:S5"/>
    <mergeCell ref="M4:M5"/>
    <mergeCell ref="N4:N5"/>
    <mergeCell ref="O4:O5"/>
    <mergeCell ref="P4:P5"/>
    <mergeCell ref="Q4:Q5"/>
    <mergeCell ref="R4:R5"/>
    <mergeCell ref="L4:L5"/>
    <mergeCell ref="A3:A5"/>
    <mergeCell ref="B4:B5"/>
    <mergeCell ref="C4:C5"/>
    <mergeCell ref="D4:D5"/>
    <mergeCell ref="E4:E5"/>
    <mergeCell ref="F4:F5"/>
    <mergeCell ref="G4:G5"/>
    <mergeCell ref="H4:H5"/>
    <mergeCell ref="I4:I5"/>
    <mergeCell ref="J4:J5"/>
    <mergeCell ref="K4:K5"/>
  </mergeCells>
  <pageMargins left="0.78740157480314965" right="0.78740157480314965" top="0.98425196850393704" bottom="0.98425196850393704" header="0.51181102362204722" footer="0.51181102362204722"/>
  <pageSetup paperSize="9"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W36"/>
  <sheetViews>
    <sheetView workbookViewId="0">
      <pane xSplit="23" ySplit="4" topLeftCell="X5" activePane="bottomRight" state="frozen"/>
      <selection activeCell="D91" sqref="D91"/>
      <selection pane="topRight" activeCell="D91" sqref="D91"/>
      <selection pane="bottomLeft" activeCell="D91" sqref="D91"/>
      <selection pane="bottomRight" activeCell="A17" sqref="A17:W17"/>
    </sheetView>
  </sheetViews>
  <sheetFormatPr defaultRowHeight="12.75"/>
  <cols>
    <col min="1" max="1" width="12.7109375" style="43" customWidth="1"/>
    <col min="2" max="2" width="4.28515625" style="43" customWidth="1"/>
    <col min="3" max="3" width="9.85546875" style="43" customWidth="1"/>
    <col min="4" max="4" width="3.5703125" style="43" customWidth="1"/>
    <col min="5" max="5" width="9.28515625" style="43" customWidth="1"/>
    <col min="6" max="6" width="4.28515625" style="43" customWidth="1"/>
    <col min="7" max="7" width="10.7109375" style="43" customWidth="1"/>
    <col min="8" max="8" width="4.140625" style="43" customWidth="1"/>
    <col min="9" max="9" width="10.42578125" style="43" customWidth="1"/>
    <col min="10" max="10" width="4.5703125" style="43" customWidth="1"/>
    <col min="11" max="11" width="7.140625" style="43" customWidth="1"/>
    <col min="12" max="12" width="4.7109375" style="43" customWidth="1"/>
    <col min="13" max="13" width="6.42578125" style="43" customWidth="1"/>
    <col min="14" max="14" width="4.140625" style="43" customWidth="1"/>
    <col min="15" max="15" width="8.140625" style="43" customWidth="1"/>
    <col min="16" max="16" width="4.7109375" style="43" customWidth="1"/>
    <col min="17" max="17" width="9.85546875" style="43" customWidth="1"/>
    <col min="18" max="18" width="4.28515625" style="43" customWidth="1"/>
    <col min="19" max="19" width="7.7109375" style="43" customWidth="1"/>
    <col min="20" max="20" width="4.5703125" style="43" customWidth="1"/>
    <col min="21" max="21" width="6.85546875" style="43" customWidth="1"/>
    <col min="22" max="22" width="5.7109375" style="43" customWidth="1"/>
    <col min="23" max="23" width="10.85546875" style="43" customWidth="1"/>
    <col min="24" max="256" width="9.140625" style="43"/>
    <col min="257" max="257" width="12.7109375" style="43" customWidth="1"/>
    <col min="258" max="258" width="4.28515625" style="43" customWidth="1"/>
    <col min="259" max="259" width="9.85546875" style="43" customWidth="1"/>
    <col min="260" max="260" width="3.5703125" style="43" customWidth="1"/>
    <col min="261" max="261" width="9.28515625" style="43" customWidth="1"/>
    <col min="262" max="262" width="4.28515625" style="43" customWidth="1"/>
    <col min="263" max="263" width="10.7109375" style="43" customWidth="1"/>
    <col min="264" max="264" width="4.140625" style="43" customWidth="1"/>
    <col min="265" max="265" width="10.42578125" style="43" customWidth="1"/>
    <col min="266" max="266" width="4.5703125" style="43" customWidth="1"/>
    <col min="267" max="267" width="7.140625" style="43" customWidth="1"/>
    <col min="268" max="268" width="4.7109375" style="43" customWidth="1"/>
    <col min="269" max="269" width="6.42578125" style="43" customWidth="1"/>
    <col min="270" max="270" width="4.140625" style="43" customWidth="1"/>
    <col min="271" max="271" width="8.140625" style="43" customWidth="1"/>
    <col min="272" max="272" width="4.7109375" style="43" customWidth="1"/>
    <col min="273" max="273" width="9.85546875" style="43" customWidth="1"/>
    <col min="274" max="274" width="4.28515625" style="43" customWidth="1"/>
    <col min="275" max="275" width="7.7109375" style="43" customWidth="1"/>
    <col min="276" max="276" width="4.5703125" style="43" customWidth="1"/>
    <col min="277" max="277" width="6.85546875" style="43" customWidth="1"/>
    <col min="278" max="278" width="5.7109375" style="43" customWidth="1"/>
    <col min="279" max="279" width="10.85546875" style="43" customWidth="1"/>
    <col min="280" max="512" width="9.140625" style="43"/>
    <col min="513" max="513" width="12.7109375" style="43" customWidth="1"/>
    <col min="514" max="514" width="4.28515625" style="43" customWidth="1"/>
    <col min="515" max="515" width="9.85546875" style="43" customWidth="1"/>
    <col min="516" max="516" width="3.5703125" style="43" customWidth="1"/>
    <col min="517" max="517" width="9.28515625" style="43" customWidth="1"/>
    <col min="518" max="518" width="4.28515625" style="43" customWidth="1"/>
    <col min="519" max="519" width="10.7109375" style="43" customWidth="1"/>
    <col min="520" max="520" width="4.140625" style="43" customWidth="1"/>
    <col min="521" max="521" width="10.42578125" style="43" customWidth="1"/>
    <col min="522" max="522" width="4.5703125" style="43" customWidth="1"/>
    <col min="523" max="523" width="7.140625" style="43" customWidth="1"/>
    <col min="524" max="524" width="4.7109375" style="43" customWidth="1"/>
    <col min="525" max="525" width="6.42578125" style="43" customWidth="1"/>
    <col min="526" max="526" width="4.140625" style="43" customWidth="1"/>
    <col min="527" max="527" width="8.140625" style="43" customWidth="1"/>
    <col min="528" max="528" width="4.7109375" style="43" customWidth="1"/>
    <col min="529" max="529" width="9.85546875" style="43" customWidth="1"/>
    <col min="530" max="530" width="4.28515625" style="43" customWidth="1"/>
    <col min="531" max="531" width="7.7109375" style="43" customWidth="1"/>
    <col min="532" max="532" width="4.5703125" style="43" customWidth="1"/>
    <col min="533" max="533" width="6.85546875" style="43" customWidth="1"/>
    <col min="534" max="534" width="5.7109375" style="43" customWidth="1"/>
    <col min="535" max="535" width="10.85546875" style="43" customWidth="1"/>
    <col min="536" max="768" width="9.140625" style="43"/>
    <col min="769" max="769" width="12.7109375" style="43" customWidth="1"/>
    <col min="770" max="770" width="4.28515625" style="43" customWidth="1"/>
    <col min="771" max="771" width="9.85546875" style="43" customWidth="1"/>
    <col min="772" max="772" width="3.5703125" style="43" customWidth="1"/>
    <col min="773" max="773" width="9.28515625" style="43" customWidth="1"/>
    <col min="774" max="774" width="4.28515625" style="43" customWidth="1"/>
    <col min="775" max="775" width="10.7109375" style="43" customWidth="1"/>
    <col min="776" max="776" width="4.140625" style="43" customWidth="1"/>
    <col min="777" max="777" width="10.42578125" style="43" customWidth="1"/>
    <col min="778" max="778" width="4.5703125" style="43" customWidth="1"/>
    <col min="779" max="779" width="7.140625" style="43" customWidth="1"/>
    <col min="780" max="780" width="4.7109375" style="43" customWidth="1"/>
    <col min="781" max="781" width="6.42578125" style="43" customWidth="1"/>
    <col min="782" max="782" width="4.140625" style="43" customWidth="1"/>
    <col min="783" max="783" width="8.140625" style="43" customWidth="1"/>
    <col min="784" max="784" width="4.7109375" style="43" customWidth="1"/>
    <col min="785" max="785" width="9.85546875" style="43" customWidth="1"/>
    <col min="786" max="786" width="4.28515625" style="43" customWidth="1"/>
    <col min="787" max="787" width="7.7109375" style="43" customWidth="1"/>
    <col min="788" max="788" width="4.5703125" style="43" customWidth="1"/>
    <col min="789" max="789" width="6.85546875" style="43" customWidth="1"/>
    <col min="790" max="790" width="5.7109375" style="43" customWidth="1"/>
    <col min="791" max="791" width="10.85546875" style="43" customWidth="1"/>
    <col min="792" max="1024" width="9.140625" style="43"/>
    <col min="1025" max="1025" width="12.7109375" style="43" customWidth="1"/>
    <col min="1026" max="1026" width="4.28515625" style="43" customWidth="1"/>
    <col min="1027" max="1027" width="9.85546875" style="43" customWidth="1"/>
    <col min="1028" max="1028" width="3.5703125" style="43" customWidth="1"/>
    <col min="1029" max="1029" width="9.28515625" style="43" customWidth="1"/>
    <col min="1030" max="1030" width="4.28515625" style="43" customWidth="1"/>
    <col min="1031" max="1031" width="10.7109375" style="43" customWidth="1"/>
    <col min="1032" max="1032" width="4.140625" style="43" customWidth="1"/>
    <col min="1033" max="1033" width="10.42578125" style="43" customWidth="1"/>
    <col min="1034" max="1034" width="4.5703125" style="43" customWidth="1"/>
    <col min="1035" max="1035" width="7.140625" style="43" customWidth="1"/>
    <col min="1036" max="1036" width="4.7109375" style="43" customWidth="1"/>
    <col min="1037" max="1037" width="6.42578125" style="43" customWidth="1"/>
    <col min="1038" max="1038" width="4.140625" style="43" customWidth="1"/>
    <col min="1039" max="1039" width="8.140625" style="43" customWidth="1"/>
    <col min="1040" max="1040" width="4.7109375" style="43" customWidth="1"/>
    <col min="1041" max="1041" width="9.85546875" style="43" customWidth="1"/>
    <col min="1042" max="1042" width="4.28515625" style="43" customWidth="1"/>
    <col min="1043" max="1043" width="7.7109375" style="43" customWidth="1"/>
    <col min="1044" max="1044" width="4.5703125" style="43" customWidth="1"/>
    <col min="1045" max="1045" width="6.85546875" style="43" customWidth="1"/>
    <col min="1046" max="1046" width="5.7109375" style="43" customWidth="1"/>
    <col min="1047" max="1047" width="10.85546875" style="43" customWidth="1"/>
    <col min="1048" max="1280" width="9.140625" style="43"/>
    <col min="1281" max="1281" width="12.7109375" style="43" customWidth="1"/>
    <col min="1282" max="1282" width="4.28515625" style="43" customWidth="1"/>
    <col min="1283" max="1283" width="9.85546875" style="43" customWidth="1"/>
    <col min="1284" max="1284" width="3.5703125" style="43" customWidth="1"/>
    <col min="1285" max="1285" width="9.28515625" style="43" customWidth="1"/>
    <col min="1286" max="1286" width="4.28515625" style="43" customWidth="1"/>
    <col min="1287" max="1287" width="10.7109375" style="43" customWidth="1"/>
    <col min="1288" max="1288" width="4.140625" style="43" customWidth="1"/>
    <col min="1289" max="1289" width="10.42578125" style="43" customWidth="1"/>
    <col min="1290" max="1290" width="4.5703125" style="43" customWidth="1"/>
    <col min="1291" max="1291" width="7.140625" style="43" customWidth="1"/>
    <col min="1292" max="1292" width="4.7109375" style="43" customWidth="1"/>
    <col min="1293" max="1293" width="6.42578125" style="43" customWidth="1"/>
    <col min="1294" max="1294" width="4.140625" style="43" customWidth="1"/>
    <col min="1295" max="1295" width="8.140625" style="43" customWidth="1"/>
    <col min="1296" max="1296" width="4.7109375" style="43" customWidth="1"/>
    <col min="1297" max="1297" width="9.85546875" style="43" customWidth="1"/>
    <col min="1298" max="1298" width="4.28515625" style="43" customWidth="1"/>
    <col min="1299" max="1299" width="7.7109375" style="43" customWidth="1"/>
    <col min="1300" max="1300" width="4.5703125" style="43" customWidth="1"/>
    <col min="1301" max="1301" width="6.85546875" style="43" customWidth="1"/>
    <col min="1302" max="1302" width="5.7109375" style="43" customWidth="1"/>
    <col min="1303" max="1303" width="10.85546875" style="43" customWidth="1"/>
    <col min="1304" max="1536" width="9.140625" style="43"/>
    <col min="1537" max="1537" width="12.7109375" style="43" customWidth="1"/>
    <col min="1538" max="1538" width="4.28515625" style="43" customWidth="1"/>
    <col min="1539" max="1539" width="9.85546875" style="43" customWidth="1"/>
    <col min="1540" max="1540" width="3.5703125" style="43" customWidth="1"/>
    <col min="1541" max="1541" width="9.28515625" style="43" customWidth="1"/>
    <col min="1542" max="1542" width="4.28515625" style="43" customWidth="1"/>
    <col min="1543" max="1543" width="10.7109375" style="43" customWidth="1"/>
    <col min="1544" max="1544" width="4.140625" style="43" customWidth="1"/>
    <col min="1545" max="1545" width="10.42578125" style="43" customWidth="1"/>
    <col min="1546" max="1546" width="4.5703125" style="43" customWidth="1"/>
    <col min="1547" max="1547" width="7.140625" style="43" customWidth="1"/>
    <col min="1548" max="1548" width="4.7109375" style="43" customWidth="1"/>
    <col min="1549" max="1549" width="6.42578125" style="43" customWidth="1"/>
    <col min="1550" max="1550" width="4.140625" style="43" customWidth="1"/>
    <col min="1551" max="1551" width="8.140625" style="43" customWidth="1"/>
    <col min="1552" max="1552" width="4.7109375" style="43" customWidth="1"/>
    <col min="1553" max="1553" width="9.85546875" style="43" customWidth="1"/>
    <col min="1554" max="1554" width="4.28515625" style="43" customWidth="1"/>
    <col min="1555" max="1555" width="7.7109375" style="43" customWidth="1"/>
    <col min="1556" max="1556" width="4.5703125" style="43" customWidth="1"/>
    <col min="1557" max="1557" width="6.85546875" style="43" customWidth="1"/>
    <col min="1558" max="1558" width="5.7109375" style="43" customWidth="1"/>
    <col min="1559" max="1559" width="10.85546875" style="43" customWidth="1"/>
    <col min="1560" max="1792" width="9.140625" style="43"/>
    <col min="1793" max="1793" width="12.7109375" style="43" customWidth="1"/>
    <col min="1794" max="1794" width="4.28515625" style="43" customWidth="1"/>
    <col min="1795" max="1795" width="9.85546875" style="43" customWidth="1"/>
    <col min="1796" max="1796" width="3.5703125" style="43" customWidth="1"/>
    <col min="1797" max="1797" width="9.28515625" style="43" customWidth="1"/>
    <col min="1798" max="1798" width="4.28515625" style="43" customWidth="1"/>
    <col min="1799" max="1799" width="10.7109375" style="43" customWidth="1"/>
    <col min="1800" max="1800" width="4.140625" style="43" customWidth="1"/>
    <col min="1801" max="1801" width="10.42578125" style="43" customWidth="1"/>
    <col min="1802" max="1802" width="4.5703125" style="43" customWidth="1"/>
    <col min="1803" max="1803" width="7.140625" style="43" customWidth="1"/>
    <col min="1804" max="1804" width="4.7109375" style="43" customWidth="1"/>
    <col min="1805" max="1805" width="6.42578125" style="43" customWidth="1"/>
    <col min="1806" max="1806" width="4.140625" style="43" customWidth="1"/>
    <col min="1807" max="1807" width="8.140625" style="43" customWidth="1"/>
    <col min="1808" max="1808" width="4.7109375" style="43" customWidth="1"/>
    <col min="1809" max="1809" width="9.85546875" style="43" customWidth="1"/>
    <col min="1810" max="1810" width="4.28515625" style="43" customWidth="1"/>
    <col min="1811" max="1811" width="7.7109375" style="43" customWidth="1"/>
    <col min="1812" max="1812" width="4.5703125" style="43" customWidth="1"/>
    <col min="1813" max="1813" width="6.85546875" style="43" customWidth="1"/>
    <col min="1814" max="1814" width="5.7109375" style="43" customWidth="1"/>
    <col min="1815" max="1815" width="10.85546875" style="43" customWidth="1"/>
    <col min="1816" max="2048" width="9.140625" style="43"/>
    <col min="2049" max="2049" width="12.7109375" style="43" customWidth="1"/>
    <col min="2050" max="2050" width="4.28515625" style="43" customWidth="1"/>
    <col min="2051" max="2051" width="9.85546875" style="43" customWidth="1"/>
    <col min="2052" max="2052" width="3.5703125" style="43" customWidth="1"/>
    <col min="2053" max="2053" width="9.28515625" style="43" customWidth="1"/>
    <col min="2054" max="2054" width="4.28515625" style="43" customWidth="1"/>
    <col min="2055" max="2055" width="10.7109375" style="43" customWidth="1"/>
    <col min="2056" max="2056" width="4.140625" style="43" customWidth="1"/>
    <col min="2057" max="2057" width="10.42578125" style="43" customWidth="1"/>
    <col min="2058" max="2058" width="4.5703125" style="43" customWidth="1"/>
    <col min="2059" max="2059" width="7.140625" style="43" customWidth="1"/>
    <col min="2060" max="2060" width="4.7109375" style="43" customWidth="1"/>
    <col min="2061" max="2061" width="6.42578125" style="43" customWidth="1"/>
    <col min="2062" max="2062" width="4.140625" style="43" customWidth="1"/>
    <col min="2063" max="2063" width="8.140625" style="43" customWidth="1"/>
    <col min="2064" max="2064" width="4.7109375" style="43" customWidth="1"/>
    <col min="2065" max="2065" width="9.85546875" style="43" customWidth="1"/>
    <col min="2066" max="2066" width="4.28515625" style="43" customWidth="1"/>
    <col min="2067" max="2067" width="7.7109375" style="43" customWidth="1"/>
    <col min="2068" max="2068" width="4.5703125" style="43" customWidth="1"/>
    <col min="2069" max="2069" width="6.85546875" style="43" customWidth="1"/>
    <col min="2070" max="2070" width="5.7109375" style="43" customWidth="1"/>
    <col min="2071" max="2071" width="10.85546875" style="43" customWidth="1"/>
    <col min="2072" max="2304" width="9.140625" style="43"/>
    <col min="2305" max="2305" width="12.7109375" style="43" customWidth="1"/>
    <col min="2306" max="2306" width="4.28515625" style="43" customWidth="1"/>
    <col min="2307" max="2307" width="9.85546875" style="43" customWidth="1"/>
    <col min="2308" max="2308" width="3.5703125" style="43" customWidth="1"/>
    <col min="2309" max="2309" width="9.28515625" style="43" customWidth="1"/>
    <col min="2310" max="2310" width="4.28515625" style="43" customWidth="1"/>
    <col min="2311" max="2311" width="10.7109375" style="43" customWidth="1"/>
    <col min="2312" max="2312" width="4.140625" style="43" customWidth="1"/>
    <col min="2313" max="2313" width="10.42578125" style="43" customWidth="1"/>
    <col min="2314" max="2314" width="4.5703125" style="43" customWidth="1"/>
    <col min="2315" max="2315" width="7.140625" style="43" customWidth="1"/>
    <col min="2316" max="2316" width="4.7109375" style="43" customWidth="1"/>
    <col min="2317" max="2317" width="6.42578125" style="43" customWidth="1"/>
    <col min="2318" max="2318" width="4.140625" style="43" customWidth="1"/>
    <col min="2319" max="2319" width="8.140625" style="43" customWidth="1"/>
    <col min="2320" max="2320" width="4.7109375" style="43" customWidth="1"/>
    <col min="2321" max="2321" width="9.85546875" style="43" customWidth="1"/>
    <col min="2322" max="2322" width="4.28515625" style="43" customWidth="1"/>
    <col min="2323" max="2323" width="7.7109375" style="43" customWidth="1"/>
    <col min="2324" max="2324" width="4.5703125" style="43" customWidth="1"/>
    <col min="2325" max="2325" width="6.85546875" style="43" customWidth="1"/>
    <col min="2326" max="2326" width="5.7109375" style="43" customWidth="1"/>
    <col min="2327" max="2327" width="10.85546875" style="43" customWidth="1"/>
    <col min="2328" max="2560" width="9.140625" style="43"/>
    <col min="2561" max="2561" width="12.7109375" style="43" customWidth="1"/>
    <col min="2562" max="2562" width="4.28515625" style="43" customWidth="1"/>
    <col min="2563" max="2563" width="9.85546875" style="43" customWidth="1"/>
    <col min="2564" max="2564" width="3.5703125" style="43" customWidth="1"/>
    <col min="2565" max="2565" width="9.28515625" style="43" customWidth="1"/>
    <col min="2566" max="2566" width="4.28515625" style="43" customWidth="1"/>
    <col min="2567" max="2567" width="10.7109375" style="43" customWidth="1"/>
    <col min="2568" max="2568" width="4.140625" style="43" customWidth="1"/>
    <col min="2569" max="2569" width="10.42578125" style="43" customWidth="1"/>
    <col min="2570" max="2570" width="4.5703125" style="43" customWidth="1"/>
    <col min="2571" max="2571" width="7.140625" style="43" customWidth="1"/>
    <col min="2572" max="2572" width="4.7109375" style="43" customWidth="1"/>
    <col min="2573" max="2573" width="6.42578125" style="43" customWidth="1"/>
    <col min="2574" max="2574" width="4.140625" style="43" customWidth="1"/>
    <col min="2575" max="2575" width="8.140625" style="43" customWidth="1"/>
    <col min="2576" max="2576" width="4.7109375" style="43" customWidth="1"/>
    <col min="2577" max="2577" width="9.85546875" style="43" customWidth="1"/>
    <col min="2578" max="2578" width="4.28515625" style="43" customWidth="1"/>
    <col min="2579" max="2579" width="7.7109375" style="43" customWidth="1"/>
    <col min="2580" max="2580" width="4.5703125" style="43" customWidth="1"/>
    <col min="2581" max="2581" width="6.85546875" style="43" customWidth="1"/>
    <col min="2582" max="2582" width="5.7109375" style="43" customWidth="1"/>
    <col min="2583" max="2583" width="10.85546875" style="43" customWidth="1"/>
    <col min="2584" max="2816" width="9.140625" style="43"/>
    <col min="2817" max="2817" width="12.7109375" style="43" customWidth="1"/>
    <col min="2818" max="2818" width="4.28515625" style="43" customWidth="1"/>
    <col min="2819" max="2819" width="9.85546875" style="43" customWidth="1"/>
    <col min="2820" max="2820" width="3.5703125" style="43" customWidth="1"/>
    <col min="2821" max="2821" width="9.28515625" style="43" customWidth="1"/>
    <col min="2822" max="2822" width="4.28515625" style="43" customWidth="1"/>
    <col min="2823" max="2823" width="10.7109375" style="43" customWidth="1"/>
    <col min="2824" max="2824" width="4.140625" style="43" customWidth="1"/>
    <col min="2825" max="2825" width="10.42578125" style="43" customWidth="1"/>
    <col min="2826" max="2826" width="4.5703125" style="43" customWidth="1"/>
    <col min="2827" max="2827" width="7.140625" style="43" customWidth="1"/>
    <col min="2828" max="2828" width="4.7109375" style="43" customWidth="1"/>
    <col min="2829" max="2829" width="6.42578125" style="43" customWidth="1"/>
    <col min="2830" max="2830" width="4.140625" style="43" customWidth="1"/>
    <col min="2831" max="2831" width="8.140625" style="43" customWidth="1"/>
    <col min="2832" max="2832" width="4.7109375" style="43" customWidth="1"/>
    <col min="2833" max="2833" width="9.85546875" style="43" customWidth="1"/>
    <col min="2834" max="2834" width="4.28515625" style="43" customWidth="1"/>
    <col min="2835" max="2835" width="7.7109375" style="43" customWidth="1"/>
    <col min="2836" max="2836" width="4.5703125" style="43" customWidth="1"/>
    <col min="2837" max="2837" width="6.85546875" style="43" customWidth="1"/>
    <col min="2838" max="2838" width="5.7109375" style="43" customWidth="1"/>
    <col min="2839" max="2839" width="10.85546875" style="43" customWidth="1"/>
    <col min="2840" max="3072" width="9.140625" style="43"/>
    <col min="3073" max="3073" width="12.7109375" style="43" customWidth="1"/>
    <col min="3074" max="3074" width="4.28515625" style="43" customWidth="1"/>
    <col min="3075" max="3075" width="9.85546875" style="43" customWidth="1"/>
    <col min="3076" max="3076" width="3.5703125" style="43" customWidth="1"/>
    <col min="3077" max="3077" width="9.28515625" style="43" customWidth="1"/>
    <col min="3078" max="3078" width="4.28515625" style="43" customWidth="1"/>
    <col min="3079" max="3079" width="10.7109375" style="43" customWidth="1"/>
    <col min="3080" max="3080" width="4.140625" style="43" customWidth="1"/>
    <col min="3081" max="3081" width="10.42578125" style="43" customWidth="1"/>
    <col min="3082" max="3082" width="4.5703125" style="43" customWidth="1"/>
    <col min="3083" max="3083" width="7.140625" style="43" customWidth="1"/>
    <col min="3084" max="3084" width="4.7109375" style="43" customWidth="1"/>
    <col min="3085" max="3085" width="6.42578125" style="43" customWidth="1"/>
    <col min="3086" max="3086" width="4.140625" style="43" customWidth="1"/>
    <col min="3087" max="3087" width="8.140625" style="43" customWidth="1"/>
    <col min="3088" max="3088" width="4.7109375" style="43" customWidth="1"/>
    <col min="3089" max="3089" width="9.85546875" style="43" customWidth="1"/>
    <col min="3090" max="3090" width="4.28515625" style="43" customWidth="1"/>
    <col min="3091" max="3091" width="7.7109375" style="43" customWidth="1"/>
    <col min="3092" max="3092" width="4.5703125" style="43" customWidth="1"/>
    <col min="3093" max="3093" width="6.85546875" style="43" customWidth="1"/>
    <col min="3094" max="3094" width="5.7109375" style="43" customWidth="1"/>
    <col min="3095" max="3095" width="10.85546875" style="43" customWidth="1"/>
    <col min="3096" max="3328" width="9.140625" style="43"/>
    <col min="3329" max="3329" width="12.7109375" style="43" customWidth="1"/>
    <col min="3330" max="3330" width="4.28515625" style="43" customWidth="1"/>
    <col min="3331" max="3331" width="9.85546875" style="43" customWidth="1"/>
    <col min="3332" max="3332" width="3.5703125" style="43" customWidth="1"/>
    <col min="3333" max="3333" width="9.28515625" style="43" customWidth="1"/>
    <col min="3334" max="3334" width="4.28515625" style="43" customWidth="1"/>
    <col min="3335" max="3335" width="10.7109375" style="43" customWidth="1"/>
    <col min="3336" max="3336" width="4.140625" style="43" customWidth="1"/>
    <col min="3337" max="3337" width="10.42578125" style="43" customWidth="1"/>
    <col min="3338" max="3338" width="4.5703125" style="43" customWidth="1"/>
    <col min="3339" max="3339" width="7.140625" style="43" customWidth="1"/>
    <col min="3340" max="3340" width="4.7109375" style="43" customWidth="1"/>
    <col min="3341" max="3341" width="6.42578125" style="43" customWidth="1"/>
    <col min="3342" max="3342" width="4.140625" style="43" customWidth="1"/>
    <col min="3343" max="3343" width="8.140625" style="43" customWidth="1"/>
    <col min="3344" max="3344" width="4.7109375" style="43" customWidth="1"/>
    <col min="3345" max="3345" width="9.85546875" style="43" customWidth="1"/>
    <col min="3346" max="3346" width="4.28515625" style="43" customWidth="1"/>
    <col min="3347" max="3347" width="7.7109375" style="43" customWidth="1"/>
    <col min="3348" max="3348" width="4.5703125" style="43" customWidth="1"/>
    <col min="3349" max="3349" width="6.85546875" style="43" customWidth="1"/>
    <col min="3350" max="3350" width="5.7109375" style="43" customWidth="1"/>
    <col min="3351" max="3351" width="10.85546875" style="43" customWidth="1"/>
    <col min="3352" max="3584" width="9.140625" style="43"/>
    <col min="3585" max="3585" width="12.7109375" style="43" customWidth="1"/>
    <col min="3586" max="3586" width="4.28515625" style="43" customWidth="1"/>
    <col min="3587" max="3587" width="9.85546875" style="43" customWidth="1"/>
    <col min="3588" max="3588" width="3.5703125" style="43" customWidth="1"/>
    <col min="3589" max="3589" width="9.28515625" style="43" customWidth="1"/>
    <col min="3590" max="3590" width="4.28515625" style="43" customWidth="1"/>
    <col min="3591" max="3591" width="10.7109375" style="43" customWidth="1"/>
    <col min="3592" max="3592" width="4.140625" style="43" customWidth="1"/>
    <col min="3593" max="3593" width="10.42578125" style="43" customWidth="1"/>
    <col min="3594" max="3594" width="4.5703125" style="43" customWidth="1"/>
    <col min="3595" max="3595" width="7.140625" style="43" customWidth="1"/>
    <col min="3596" max="3596" width="4.7109375" style="43" customWidth="1"/>
    <col min="3597" max="3597" width="6.42578125" style="43" customWidth="1"/>
    <col min="3598" max="3598" width="4.140625" style="43" customWidth="1"/>
    <col min="3599" max="3599" width="8.140625" style="43" customWidth="1"/>
    <col min="3600" max="3600" width="4.7109375" style="43" customWidth="1"/>
    <col min="3601" max="3601" width="9.85546875" style="43" customWidth="1"/>
    <col min="3602" max="3602" width="4.28515625" style="43" customWidth="1"/>
    <col min="3603" max="3603" width="7.7109375" style="43" customWidth="1"/>
    <col min="3604" max="3604" width="4.5703125" style="43" customWidth="1"/>
    <col min="3605" max="3605" width="6.85546875" style="43" customWidth="1"/>
    <col min="3606" max="3606" width="5.7109375" style="43" customWidth="1"/>
    <col min="3607" max="3607" width="10.85546875" style="43" customWidth="1"/>
    <col min="3608" max="3840" width="9.140625" style="43"/>
    <col min="3841" max="3841" width="12.7109375" style="43" customWidth="1"/>
    <col min="3842" max="3842" width="4.28515625" style="43" customWidth="1"/>
    <col min="3843" max="3843" width="9.85546875" style="43" customWidth="1"/>
    <col min="3844" max="3844" width="3.5703125" style="43" customWidth="1"/>
    <col min="3845" max="3845" width="9.28515625" style="43" customWidth="1"/>
    <col min="3846" max="3846" width="4.28515625" style="43" customWidth="1"/>
    <col min="3847" max="3847" width="10.7109375" style="43" customWidth="1"/>
    <col min="3848" max="3848" width="4.140625" style="43" customWidth="1"/>
    <col min="3849" max="3849" width="10.42578125" style="43" customWidth="1"/>
    <col min="3850" max="3850" width="4.5703125" style="43" customWidth="1"/>
    <col min="3851" max="3851" width="7.140625" style="43" customWidth="1"/>
    <col min="3852" max="3852" width="4.7109375" style="43" customWidth="1"/>
    <col min="3853" max="3853" width="6.42578125" style="43" customWidth="1"/>
    <col min="3854" max="3854" width="4.140625" style="43" customWidth="1"/>
    <col min="3855" max="3855" width="8.140625" style="43" customWidth="1"/>
    <col min="3856" max="3856" width="4.7109375" style="43" customWidth="1"/>
    <col min="3857" max="3857" width="9.85546875" style="43" customWidth="1"/>
    <col min="3858" max="3858" width="4.28515625" style="43" customWidth="1"/>
    <col min="3859" max="3859" width="7.7109375" style="43" customWidth="1"/>
    <col min="3860" max="3860" width="4.5703125" style="43" customWidth="1"/>
    <col min="3861" max="3861" width="6.85546875" style="43" customWidth="1"/>
    <col min="3862" max="3862" width="5.7109375" style="43" customWidth="1"/>
    <col min="3863" max="3863" width="10.85546875" style="43" customWidth="1"/>
    <col min="3864" max="4096" width="9.140625" style="43"/>
    <col min="4097" max="4097" width="12.7109375" style="43" customWidth="1"/>
    <col min="4098" max="4098" width="4.28515625" style="43" customWidth="1"/>
    <col min="4099" max="4099" width="9.85546875" style="43" customWidth="1"/>
    <col min="4100" max="4100" width="3.5703125" style="43" customWidth="1"/>
    <col min="4101" max="4101" width="9.28515625" style="43" customWidth="1"/>
    <col min="4102" max="4102" width="4.28515625" style="43" customWidth="1"/>
    <col min="4103" max="4103" width="10.7109375" style="43" customWidth="1"/>
    <col min="4104" max="4104" width="4.140625" style="43" customWidth="1"/>
    <col min="4105" max="4105" width="10.42578125" style="43" customWidth="1"/>
    <col min="4106" max="4106" width="4.5703125" style="43" customWidth="1"/>
    <col min="4107" max="4107" width="7.140625" style="43" customWidth="1"/>
    <col min="4108" max="4108" width="4.7109375" style="43" customWidth="1"/>
    <col min="4109" max="4109" width="6.42578125" style="43" customWidth="1"/>
    <col min="4110" max="4110" width="4.140625" style="43" customWidth="1"/>
    <col min="4111" max="4111" width="8.140625" style="43" customWidth="1"/>
    <col min="4112" max="4112" width="4.7109375" style="43" customWidth="1"/>
    <col min="4113" max="4113" width="9.85546875" style="43" customWidth="1"/>
    <col min="4114" max="4114" width="4.28515625" style="43" customWidth="1"/>
    <col min="4115" max="4115" width="7.7109375" style="43" customWidth="1"/>
    <col min="4116" max="4116" width="4.5703125" style="43" customWidth="1"/>
    <col min="4117" max="4117" width="6.85546875" style="43" customWidth="1"/>
    <col min="4118" max="4118" width="5.7109375" style="43" customWidth="1"/>
    <col min="4119" max="4119" width="10.85546875" style="43" customWidth="1"/>
    <col min="4120" max="4352" width="9.140625" style="43"/>
    <col min="4353" max="4353" width="12.7109375" style="43" customWidth="1"/>
    <col min="4354" max="4354" width="4.28515625" style="43" customWidth="1"/>
    <col min="4355" max="4355" width="9.85546875" style="43" customWidth="1"/>
    <col min="4356" max="4356" width="3.5703125" style="43" customWidth="1"/>
    <col min="4357" max="4357" width="9.28515625" style="43" customWidth="1"/>
    <col min="4358" max="4358" width="4.28515625" style="43" customWidth="1"/>
    <col min="4359" max="4359" width="10.7109375" style="43" customWidth="1"/>
    <col min="4360" max="4360" width="4.140625" style="43" customWidth="1"/>
    <col min="4361" max="4361" width="10.42578125" style="43" customWidth="1"/>
    <col min="4362" max="4362" width="4.5703125" style="43" customWidth="1"/>
    <col min="4363" max="4363" width="7.140625" style="43" customWidth="1"/>
    <col min="4364" max="4364" width="4.7109375" style="43" customWidth="1"/>
    <col min="4365" max="4365" width="6.42578125" style="43" customWidth="1"/>
    <col min="4366" max="4366" width="4.140625" style="43" customWidth="1"/>
    <col min="4367" max="4367" width="8.140625" style="43" customWidth="1"/>
    <col min="4368" max="4368" width="4.7109375" style="43" customWidth="1"/>
    <col min="4369" max="4369" width="9.85546875" style="43" customWidth="1"/>
    <col min="4370" max="4370" width="4.28515625" style="43" customWidth="1"/>
    <col min="4371" max="4371" width="7.7109375" style="43" customWidth="1"/>
    <col min="4372" max="4372" width="4.5703125" style="43" customWidth="1"/>
    <col min="4373" max="4373" width="6.85546875" style="43" customWidth="1"/>
    <col min="4374" max="4374" width="5.7109375" style="43" customWidth="1"/>
    <col min="4375" max="4375" width="10.85546875" style="43" customWidth="1"/>
    <col min="4376" max="4608" width="9.140625" style="43"/>
    <col min="4609" max="4609" width="12.7109375" style="43" customWidth="1"/>
    <col min="4610" max="4610" width="4.28515625" style="43" customWidth="1"/>
    <col min="4611" max="4611" width="9.85546875" style="43" customWidth="1"/>
    <col min="4612" max="4612" width="3.5703125" style="43" customWidth="1"/>
    <col min="4613" max="4613" width="9.28515625" style="43" customWidth="1"/>
    <col min="4614" max="4614" width="4.28515625" style="43" customWidth="1"/>
    <col min="4615" max="4615" width="10.7109375" style="43" customWidth="1"/>
    <col min="4616" max="4616" width="4.140625" style="43" customWidth="1"/>
    <col min="4617" max="4617" width="10.42578125" style="43" customWidth="1"/>
    <col min="4618" max="4618" width="4.5703125" style="43" customWidth="1"/>
    <col min="4619" max="4619" width="7.140625" style="43" customWidth="1"/>
    <col min="4620" max="4620" width="4.7109375" style="43" customWidth="1"/>
    <col min="4621" max="4621" width="6.42578125" style="43" customWidth="1"/>
    <col min="4622" max="4622" width="4.140625" style="43" customWidth="1"/>
    <col min="4623" max="4623" width="8.140625" style="43" customWidth="1"/>
    <col min="4624" max="4624" width="4.7109375" style="43" customWidth="1"/>
    <col min="4625" max="4625" width="9.85546875" style="43" customWidth="1"/>
    <col min="4626" max="4626" width="4.28515625" style="43" customWidth="1"/>
    <col min="4627" max="4627" width="7.7109375" style="43" customWidth="1"/>
    <col min="4628" max="4628" width="4.5703125" style="43" customWidth="1"/>
    <col min="4629" max="4629" width="6.85546875" style="43" customWidth="1"/>
    <col min="4630" max="4630" width="5.7109375" style="43" customWidth="1"/>
    <col min="4631" max="4631" width="10.85546875" style="43" customWidth="1"/>
    <col min="4632" max="4864" width="9.140625" style="43"/>
    <col min="4865" max="4865" width="12.7109375" style="43" customWidth="1"/>
    <col min="4866" max="4866" width="4.28515625" style="43" customWidth="1"/>
    <col min="4867" max="4867" width="9.85546875" style="43" customWidth="1"/>
    <col min="4868" max="4868" width="3.5703125" style="43" customWidth="1"/>
    <col min="4869" max="4869" width="9.28515625" style="43" customWidth="1"/>
    <col min="4870" max="4870" width="4.28515625" style="43" customWidth="1"/>
    <col min="4871" max="4871" width="10.7109375" style="43" customWidth="1"/>
    <col min="4872" max="4872" width="4.140625" style="43" customWidth="1"/>
    <col min="4873" max="4873" width="10.42578125" style="43" customWidth="1"/>
    <col min="4874" max="4874" width="4.5703125" style="43" customWidth="1"/>
    <col min="4875" max="4875" width="7.140625" style="43" customWidth="1"/>
    <col min="4876" max="4876" width="4.7109375" style="43" customWidth="1"/>
    <col min="4877" max="4877" width="6.42578125" style="43" customWidth="1"/>
    <col min="4878" max="4878" width="4.140625" style="43" customWidth="1"/>
    <col min="4879" max="4879" width="8.140625" style="43" customWidth="1"/>
    <col min="4880" max="4880" width="4.7109375" style="43" customWidth="1"/>
    <col min="4881" max="4881" width="9.85546875" style="43" customWidth="1"/>
    <col min="4882" max="4882" width="4.28515625" style="43" customWidth="1"/>
    <col min="4883" max="4883" width="7.7109375" style="43" customWidth="1"/>
    <col min="4884" max="4884" width="4.5703125" style="43" customWidth="1"/>
    <col min="4885" max="4885" width="6.85546875" style="43" customWidth="1"/>
    <col min="4886" max="4886" width="5.7109375" style="43" customWidth="1"/>
    <col min="4887" max="4887" width="10.85546875" style="43" customWidth="1"/>
    <col min="4888" max="5120" width="9.140625" style="43"/>
    <col min="5121" max="5121" width="12.7109375" style="43" customWidth="1"/>
    <col min="5122" max="5122" width="4.28515625" style="43" customWidth="1"/>
    <col min="5123" max="5123" width="9.85546875" style="43" customWidth="1"/>
    <col min="5124" max="5124" width="3.5703125" style="43" customWidth="1"/>
    <col min="5125" max="5125" width="9.28515625" style="43" customWidth="1"/>
    <col min="5126" max="5126" width="4.28515625" style="43" customWidth="1"/>
    <col min="5127" max="5127" width="10.7109375" style="43" customWidth="1"/>
    <col min="5128" max="5128" width="4.140625" style="43" customWidth="1"/>
    <col min="5129" max="5129" width="10.42578125" style="43" customWidth="1"/>
    <col min="5130" max="5130" width="4.5703125" style="43" customWidth="1"/>
    <col min="5131" max="5131" width="7.140625" style="43" customWidth="1"/>
    <col min="5132" max="5132" width="4.7109375" style="43" customWidth="1"/>
    <col min="5133" max="5133" width="6.42578125" style="43" customWidth="1"/>
    <col min="5134" max="5134" width="4.140625" style="43" customWidth="1"/>
    <col min="5135" max="5135" width="8.140625" style="43" customWidth="1"/>
    <col min="5136" max="5136" width="4.7109375" style="43" customWidth="1"/>
    <col min="5137" max="5137" width="9.85546875" style="43" customWidth="1"/>
    <col min="5138" max="5138" width="4.28515625" style="43" customWidth="1"/>
    <col min="5139" max="5139" width="7.7109375" style="43" customWidth="1"/>
    <col min="5140" max="5140" width="4.5703125" style="43" customWidth="1"/>
    <col min="5141" max="5141" width="6.85546875" style="43" customWidth="1"/>
    <col min="5142" max="5142" width="5.7109375" style="43" customWidth="1"/>
    <col min="5143" max="5143" width="10.85546875" style="43" customWidth="1"/>
    <col min="5144" max="5376" width="9.140625" style="43"/>
    <col min="5377" max="5377" width="12.7109375" style="43" customWidth="1"/>
    <col min="5378" max="5378" width="4.28515625" style="43" customWidth="1"/>
    <col min="5379" max="5379" width="9.85546875" style="43" customWidth="1"/>
    <col min="5380" max="5380" width="3.5703125" style="43" customWidth="1"/>
    <col min="5381" max="5381" width="9.28515625" style="43" customWidth="1"/>
    <col min="5382" max="5382" width="4.28515625" style="43" customWidth="1"/>
    <col min="5383" max="5383" width="10.7109375" style="43" customWidth="1"/>
    <col min="5384" max="5384" width="4.140625" style="43" customWidth="1"/>
    <col min="5385" max="5385" width="10.42578125" style="43" customWidth="1"/>
    <col min="5386" max="5386" width="4.5703125" style="43" customWidth="1"/>
    <col min="5387" max="5387" width="7.140625" style="43" customWidth="1"/>
    <col min="5388" max="5388" width="4.7109375" style="43" customWidth="1"/>
    <col min="5389" max="5389" width="6.42578125" style="43" customWidth="1"/>
    <col min="5390" max="5390" width="4.140625" style="43" customWidth="1"/>
    <col min="5391" max="5391" width="8.140625" style="43" customWidth="1"/>
    <col min="5392" max="5392" width="4.7109375" style="43" customWidth="1"/>
    <col min="5393" max="5393" width="9.85546875" style="43" customWidth="1"/>
    <col min="5394" max="5394" width="4.28515625" style="43" customWidth="1"/>
    <col min="5395" max="5395" width="7.7109375" style="43" customWidth="1"/>
    <col min="5396" max="5396" width="4.5703125" style="43" customWidth="1"/>
    <col min="5397" max="5397" width="6.85546875" style="43" customWidth="1"/>
    <col min="5398" max="5398" width="5.7109375" style="43" customWidth="1"/>
    <col min="5399" max="5399" width="10.85546875" style="43" customWidth="1"/>
    <col min="5400" max="5632" width="9.140625" style="43"/>
    <col min="5633" max="5633" width="12.7109375" style="43" customWidth="1"/>
    <col min="5634" max="5634" width="4.28515625" style="43" customWidth="1"/>
    <col min="5635" max="5635" width="9.85546875" style="43" customWidth="1"/>
    <col min="5636" max="5636" width="3.5703125" style="43" customWidth="1"/>
    <col min="5637" max="5637" width="9.28515625" style="43" customWidth="1"/>
    <col min="5638" max="5638" width="4.28515625" style="43" customWidth="1"/>
    <col min="5639" max="5639" width="10.7109375" style="43" customWidth="1"/>
    <col min="5640" max="5640" width="4.140625" style="43" customWidth="1"/>
    <col min="5641" max="5641" width="10.42578125" style="43" customWidth="1"/>
    <col min="5642" max="5642" width="4.5703125" style="43" customWidth="1"/>
    <col min="5643" max="5643" width="7.140625" style="43" customWidth="1"/>
    <col min="5644" max="5644" width="4.7109375" style="43" customWidth="1"/>
    <col min="5645" max="5645" width="6.42578125" style="43" customWidth="1"/>
    <col min="5646" max="5646" width="4.140625" style="43" customWidth="1"/>
    <col min="5647" max="5647" width="8.140625" style="43" customWidth="1"/>
    <col min="5648" max="5648" width="4.7109375" style="43" customWidth="1"/>
    <col min="5649" max="5649" width="9.85546875" style="43" customWidth="1"/>
    <col min="5650" max="5650" width="4.28515625" style="43" customWidth="1"/>
    <col min="5651" max="5651" width="7.7109375" style="43" customWidth="1"/>
    <col min="5652" max="5652" width="4.5703125" style="43" customWidth="1"/>
    <col min="5653" max="5653" width="6.85546875" style="43" customWidth="1"/>
    <col min="5654" max="5654" width="5.7109375" style="43" customWidth="1"/>
    <col min="5655" max="5655" width="10.85546875" style="43" customWidth="1"/>
    <col min="5656" max="5888" width="9.140625" style="43"/>
    <col min="5889" max="5889" width="12.7109375" style="43" customWidth="1"/>
    <col min="5890" max="5890" width="4.28515625" style="43" customWidth="1"/>
    <col min="5891" max="5891" width="9.85546875" style="43" customWidth="1"/>
    <col min="5892" max="5892" width="3.5703125" style="43" customWidth="1"/>
    <col min="5893" max="5893" width="9.28515625" style="43" customWidth="1"/>
    <col min="5894" max="5894" width="4.28515625" style="43" customWidth="1"/>
    <col min="5895" max="5895" width="10.7109375" style="43" customWidth="1"/>
    <col min="5896" max="5896" width="4.140625" style="43" customWidth="1"/>
    <col min="5897" max="5897" width="10.42578125" style="43" customWidth="1"/>
    <col min="5898" max="5898" width="4.5703125" style="43" customWidth="1"/>
    <col min="5899" max="5899" width="7.140625" style="43" customWidth="1"/>
    <col min="5900" max="5900" width="4.7109375" style="43" customWidth="1"/>
    <col min="5901" max="5901" width="6.42578125" style="43" customWidth="1"/>
    <col min="5902" max="5902" width="4.140625" style="43" customWidth="1"/>
    <col min="5903" max="5903" width="8.140625" style="43" customWidth="1"/>
    <col min="5904" max="5904" width="4.7109375" style="43" customWidth="1"/>
    <col min="5905" max="5905" width="9.85546875" style="43" customWidth="1"/>
    <col min="5906" max="5906" width="4.28515625" style="43" customWidth="1"/>
    <col min="5907" max="5907" width="7.7109375" style="43" customWidth="1"/>
    <col min="5908" max="5908" width="4.5703125" style="43" customWidth="1"/>
    <col min="5909" max="5909" width="6.85546875" style="43" customWidth="1"/>
    <col min="5910" max="5910" width="5.7109375" style="43" customWidth="1"/>
    <col min="5911" max="5911" width="10.85546875" style="43" customWidth="1"/>
    <col min="5912" max="6144" width="9.140625" style="43"/>
    <col min="6145" max="6145" width="12.7109375" style="43" customWidth="1"/>
    <col min="6146" max="6146" width="4.28515625" style="43" customWidth="1"/>
    <col min="6147" max="6147" width="9.85546875" style="43" customWidth="1"/>
    <col min="6148" max="6148" width="3.5703125" style="43" customWidth="1"/>
    <col min="6149" max="6149" width="9.28515625" style="43" customWidth="1"/>
    <col min="6150" max="6150" width="4.28515625" style="43" customWidth="1"/>
    <col min="6151" max="6151" width="10.7109375" style="43" customWidth="1"/>
    <col min="6152" max="6152" width="4.140625" style="43" customWidth="1"/>
    <col min="6153" max="6153" width="10.42578125" style="43" customWidth="1"/>
    <col min="6154" max="6154" width="4.5703125" style="43" customWidth="1"/>
    <col min="6155" max="6155" width="7.140625" style="43" customWidth="1"/>
    <col min="6156" max="6156" width="4.7109375" style="43" customWidth="1"/>
    <col min="6157" max="6157" width="6.42578125" style="43" customWidth="1"/>
    <col min="6158" max="6158" width="4.140625" style="43" customWidth="1"/>
    <col min="6159" max="6159" width="8.140625" style="43" customWidth="1"/>
    <col min="6160" max="6160" width="4.7109375" style="43" customWidth="1"/>
    <col min="6161" max="6161" width="9.85546875" style="43" customWidth="1"/>
    <col min="6162" max="6162" width="4.28515625" style="43" customWidth="1"/>
    <col min="6163" max="6163" width="7.7109375" style="43" customWidth="1"/>
    <col min="6164" max="6164" width="4.5703125" style="43" customWidth="1"/>
    <col min="6165" max="6165" width="6.85546875" style="43" customWidth="1"/>
    <col min="6166" max="6166" width="5.7109375" style="43" customWidth="1"/>
    <col min="6167" max="6167" width="10.85546875" style="43" customWidth="1"/>
    <col min="6168" max="6400" width="9.140625" style="43"/>
    <col min="6401" max="6401" width="12.7109375" style="43" customWidth="1"/>
    <col min="6402" max="6402" width="4.28515625" style="43" customWidth="1"/>
    <col min="6403" max="6403" width="9.85546875" style="43" customWidth="1"/>
    <col min="6404" max="6404" width="3.5703125" style="43" customWidth="1"/>
    <col min="6405" max="6405" width="9.28515625" style="43" customWidth="1"/>
    <col min="6406" max="6406" width="4.28515625" style="43" customWidth="1"/>
    <col min="6407" max="6407" width="10.7109375" style="43" customWidth="1"/>
    <col min="6408" max="6408" width="4.140625" style="43" customWidth="1"/>
    <col min="6409" max="6409" width="10.42578125" style="43" customWidth="1"/>
    <col min="6410" max="6410" width="4.5703125" style="43" customWidth="1"/>
    <col min="6411" max="6411" width="7.140625" style="43" customWidth="1"/>
    <col min="6412" max="6412" width="4.7109375" style="43" customWidth="1"/>
    <col min="6413" max="6413" width="6.42578125" style="43" customWidth="1"/>
    <col min="6414" max="6414" width="4.140625" style="43" customWidth="1"/>
    <col min="6415" max="6415" width="8.140625" style="43" customWidth="1"/>
    <col min="6416" max="6416" width="4.7109375" style="43" customWidth="1"/>
    <col min="6417" max="6417" width="9.85546875" style="43" customWidth="1"/>
    <col min="6418" max="6418" width="4.28515625" style="43" customWidth="1"/>
    <col min="6419" max="6419" width="7.7109375" style="43" customWidth="1"/>
    <col min="6420" max="6420" width="4.5703125" style="43" customWidth="1"/>
    <col min="6421" max="6421" width="6.85546875" style="43" customWidth="1"/>
    <col min="6422" max="6422" width="5.7109375" style="43" customWidth="1"/>
    <col min="6423" max="6423" width="10.85546875" style="43" customWidth="1"/>
    <col min="6424" max="6656" width="9.140625" style="43"/>
    <col min="6657" max="6657" width="12.7109375" style="43" customWidth="1"/>
    <col min="6658" max="6658" width="4.28515625" style="43" customWidth="1"/>
    <col min="6659" max="6659" width="9.85546875" style="43" customWidth="1"/>
    <col min="6660" max="6660" width="3.5703125" style="43" customWidth="1"/>
    <col min="6661" max="6661" width="9.28515625" style="43" customWidth="1"/>
    <col min="6662" max="6662" width="4.28515625" style="43" customWidth="1"/>
    <col min="6663" max="6663" width="10.7109375" style="43" customWidth="1"/>
    <col min="6664" max="6664" width="4.140625" style="43" customWidth="1"/>
    <col min="6665" max="6665" width="10.42578125" style="43" customWidth="1"/>
    <col min="6666" max="6666" width="4.5703125" style="43" customWidth="1"/>
    <col min="6667" max="6667" width="7.140625" style="43" customWidth="1"/>
    <col min="6668" max="6668" width="4.7109375" style="43" customWidth="1"/>
    <col min="6669" max="6669" width="6.42578125" style="43" customWidth="1"/>
    <col min="6670" max="6670" width="4.140625" style="43" customWidth="1"/>
    <col min="6671" max="6671" width="8.140625" style="43" customWidth="1"/>
    <col min="6672" max="6672" width="4.7109375" style="43" customWidth="1"/>
    <col min="6673" max="6673" width="9.85546875" style="43" customWidth="1"/>
    <col min="6674" max="6674" width="4.28515625" style="43" customWidth="1"/>
    <col min="6675" max="6675" width="7.7109375" style="43" customWidth="1"/>
    <col min="6676" max="6676" width="4.5703125" style="43" customWidth="1"/>
    <col min="6677" max="6677" width="6.85546875" style="43" customWidth="1"/>
    <col min="6678" max="6678" width="5.7109375" style="43" customWidth="1"/>
    <col min="6679" max="6679" width="10.85546875" style="43" customWidth="1"/>
    <col min="6680" max="6912" width="9.140625" style="43"/>
    <col min="6913" max="6913" width="12.7109375" style="43" customWidth="1"/>
    <col min="6914" max="6914" width="4.28515625" style="43" customWidth="1"/>
    <col min="6915" max="6915" width="9.85546875" style="43" customWidth="1"/>
    <col min="6916" max="6916" width="3.5703125" style="43" customWidth="1"/>
    <col min="6917" max="6917" width="9.28515625" style="43" customWidth="1"/>
    <col min="6918" max="6918" width="4.28515625" style="43" customWidth="1"/>
    <col min="6919" max="6919" width="10.7109375" style="43" customWidth="1"/>
    <col min="6920" max="6920" width="4.140625" style="43" customWidth="1"/>
    <col min="6921" max="6921" width="10.42578125" style="43" customWidth="1"/>
    <col min="6922" max="6922" width="4.5703125" style="43" customWidth="1"/>
    <col min="6923" max="6923" width="7.140625" style="43" customWidth="1"/>
    <col min="6924" max="6924" width="4.7109375" style="43" customWidth="1"/>
    <col min="6925" max="6925" width="6.42578125" style="43" customWidth="1"/>
    <col min="6926" max="6926" width="4.140625" style="43" customWidth="1"/>
    <col min="6927" max="6927" width="8.140625" style="43" customWidth="1"/>
    <col min="6928" max="6928" width="4.7109375" style="43" customWidth="1"/>
    <col min="6929" max="6929" width="9.85546875" style="43" customWidth="1"/>
    <col min="6930" max="6930" width="4.28515625" style="43" customWidth="1"/>
    <col min="6931" max="6931" width="7.7109375" style="43" customWidth="1"/>
    <col min="6932" max="6932" width="4.5703125" style="43" customWidth="1"/>
    <col min="6933" max="6933" width="6.85546875" style="43" customWidth="1"/>
    <col min="6934" max="6934" width="5.7109375" style="43" customWidth="1"/>
    <col min="6935" max="6935" width="10.85546875" style="43" customWidth="1"/>
    <col min="6936" max="7168" width="9.140625" style="43"/>
    <col min="7169" max="7169" width="12.7109375" style="43" customWidth="1"/>
    <col min="7170" max="7170" width="4.28515625" style="43" customWidth="1"/>
    <col min="7171" max="7171" width="9.85546875" style="43" customWidth="1"/>
    <col min="7172" max="7172" width="3.5703125" style="43" customWidth="1"/>
    <col min="7173" max="7173" width="9.28515625" style="43" customWidth="1"/>
    <col min="7174" max="7174" width="4.28515625" style="43" customWidth="1"/>
    <col min="7175" max="7175" width="10.7109375" style="43" customWidth="1"/>
    <col min="7176" max="7176" width="4.140625" style="43" customWidth="1"/>
    <col min="7177" max="7177" width="10.42578125" style="43" customWidth="1"/>
    <col min="7178" max="7178" width="4.5703125" style="43" customWidth="1"/>
    <col min="7179" max="7179" width="7.140625" style="43" customWidth="1"/>
    <col min="7180" max="7180" width="4.7109375" style="43" customWidth="1"/>
    <col min="7181" max="7181" width="6.42578125" style="43" customWidth="1"/>
    <col min="7182" max="7182" width="4.140625" style="43" customWidth="1"/>
    <col min="7183" max="7183" width="8.140625" style="43" customWidth="1"/>
    <col min="7184" max="7184" width="4.7109375" style="43" customWidth="1"/>
    <col min="7185" max="7185" width="9.85546875" style="43" customWidth="1"/>
    <col min="7186" max="7186" width="4.28515625" style="43" customWidth="1"/>
    <col min="7187" max="7187" width="7.7109375" style="43" customWidth="1"/>
    <col min="7188" max="7188" width="4.5703125" style="43" customWidth="1"/>
    <col min="7189" max="7189" width="6.85546875" style="43" customWidth="1"/>
    <col min="7190" max="7190" width="5.7109375" style="43" customWidth="1"/>
    <col min="7191" max="7191" width="10.85546875" style="43" customWidth="1"/>
    <col min="7192" max="7424" width="9.140625" style="43"/>
    <col min="7425" max="7425" width="12.7109375" style="43" customWidth="1"/>
    <col min="7426" max="7426" width="4.28515625" style="43" customWidth="1"/>
    <col min="7427" max="7427" width="9.85546875" style="43" customWidth="1"/>
    <col min="7428" max="7428" width="3.5703125" style="43" customWidth="1"/>
    <col min="7429" max="7429" width="9.28515625" style="43" customWidth="1"/>
    <col min="7430" max="7430" width="4.28515625" style="43" customWidth="1"/>
    <col min="7431" max="7431" width="10.7109375" style="43" customWidth="1"/>
    <col min="7432" max="7432" width="4.140625" style="43" customWidth="1"/>
    <col min="7433" max="7433" width="10.42578125" style="43" customWidth="1"/>
    <col min="7434" max="7434" width="4.5703125" style="43" customWidth="1"/>
    <col min="7435" max="7435" width="7.140625" style="43" customWidth="1"/>
    <col min="7436" max="7436" width="4.7109375" style="43" customWidth="1"/>
    <col min="7437" max="7437" width="6.42578125" style="43" customWidth="1"/>
    <col min="7438" max="7438" width="4.140625" style="43" customWidth="1"/>
    <col min="7439" max="7439" width="8.140625" style="43" customWidth="1"/>
    <col min="7440" max="7440" width="4.7109375" style="43" customWidth="1"/>
    <col min="7441" max="7441" width="9.85546875" style="43" customWidth="1"/>
    <col min="7442" max="7442" width="4.28515625" style="43" customWidth="1"/>
    <col min="7443" max="7443" width="7.7109375" style="43" customWidth="1"/>
    <col min="7444" max="7444" width="4.5703125" style="43" customWidth="1"/>
    <col min="7445" max="7445" width="6.85546875" style="43" customWidth="1"/>
    <col min="7446" max="7446" width="5.7109375" style="43" customWidth="1"/>
    <col min="7447" max="7447" width="10.85546875" style="43" customWidth="1"/>
    <col min="7448" max="7680" width="9.140625" style="43"/>
    <col min="7681" max="7681" width="12.7109375" style="43" customWidth="1"/>
    <col min="7682" max="7682" width="4.28515625" style="43" customWidth="1"/>
    <col min="7683" max="7683" width="9.85546875" style="43" customWidth="1"/>
    <col min="7684" max="7684" width="3.5703125" style="43" customWidth="1"/>
    <col min="7685" max="7685" width="9.28515625" style="43" customWidth="1"/>
    <col min="7686" max="7686" width="4.28515625" style="43" customWidth="1"/>
    <col min="7687" max="7687" width="10.7109375" style="43" customWidth="1"/>
    <col min="7688" max="7688" width="4.140625" style="43" customWidth="1"/>
    <col min="7689" max="7689" width="10.42578125" style="43" customWidth="1"/>
    <col min="7690" max="7690" width="4.5703125" style="43" customWidth="1"/>
    <col min="7691" max="7691" width="7.140625" style="43" customWidth="1"/>
    <col min="7692" max="7692" width="4.7109375" style="43" customWidth="1"/>
    <col min="7693" max="7693" width="6.42578125" style="43" customWidth="1"/>
    <col min="7694" max="7694" width="4.140625" style="43" customWidth="1"/>
    <col min="7695" max="7695" width="8.140625" style="43" customWidth="1"/>
    <col min="7696" max="7696" width="4.7109375" style="43" customWidth="1"/>
    <col min="7697" max="7697" width="9.85546875" style="43" customWidth="1"/>
    <col min="7698" max="7698" width="4.28515625" style="43" customWidth="1"/>
    <col min="7699" max="7699" width="7.7109375" style="43" customWidth="1"/>
    <col min="7700" max="7700" width="4.5703125" style="43" customWidth="1"/>
    <col min="7701" max="7701" width="6.85546875" style="43" customWidth="1"/>
    <col min="7702" max="7702" width="5.7109375" style="43" customWidth="1"/>
    <col min="7703" max="7703" width="10.85546875" style="43" customWidth="1"/>
    <col min="7704" max="7936" width="9.140625" style="43"/>
    <col min="7937" max="7937" width="12.7109375" style="43" customWidth="1"/>
    <col min="7938" max="7938" width="4.28515625" style="43" customWidth="1"/>
    <col min="7939" max="7939" width="9.85546875" style="43" customWidth="1"/>
    <col min="7940" max="7940" width="3.5703125" style="43" customWidth="1"/>
    <col min="7941" max="7941" width="9.28515625" style="43" customWidth="1"/>
    <col min="7942" max="7942" width="4.28515625" style="43" customWidth="1"/>
    <col min="7943" max="7943" width="10.7109375" style="43" customWidth="1"/>
    <col min="7944" max="7944" width="4.140625" style="43" customWidth="1"/>
    <col min="7945" max="7945" width="10.42578125" style="43" customWidth="1"/>
    <col min="7946" max="7946" width="4.5703125" style="43" customWidth="1"/>
    <col min="7947" max="7947" width="7.140625" style="43" customWidth="1"/>
    <col min="7948" max="7948" width="4.7109375" style="43" customWidth="1"/>
    <col min="7949" max="7949" width="6.42578125" style="43" customWidth="1"/>
    <col min="7950" max="7950" width="4.140625" style="43" customWidth="1"/>
    <col min="7951" max="7951" width="8.140625" style="43" customWidth="1"/>
    <col min="7952" max="7952" width="4.7109375" style="43" customWidth="1"/>
    <col min="7953" max="7953" width="9.85546875" style="43" customWidth="1"/>
    <col min="7954" max="7954" width="4.28515625" style="43" customWidth="1"/>
    <col min="7955" max="7955" width="7.7109375" style="43" customWidth="1"/>
    <col min="7956" max="7956" width="4.5703125" style="43" customWidth="1"/>
    <col min="7957" max="7957" width="6.85546875" style="43" customWidth="1"/>
    <col min="7958" max="7958" width="5.7109375" style="43" customWidth="1"/>
    <col min="7959" max="7959" width="10.85546875" style="43" customWidth="1"/>
    <col min="7960" max="8192" width="9.140625" style="43"/>
    <col min="8193" max="8193" width="12.7109375" style="43" customWidth="1"/>
    <col min="8194" max="8194" width="4.28515625" style="43" customWidth="1"/>
    <col min="8195" max="8195" width="9.85546875" style="43" customWidth="1"/>
    <col min="8196" max="8196" width="3.5703125" style="43" customWidth="1"/>
    <col min="8197" max="8197" width="9.28515625" style="43" customWidth="1"/>
    <col min="8198" max="8198" width="4.28515625" style="43" customWidth="1"/>
    <col min="8199" max="8199" width="10.7109375" style="43" customWidth="1"/>
    <col min="8200" max="8200" width="4.140625" style="43" customWidth="1"/>
    <col min="8201" max="8201" width="10.42578125" style="43" customWidth="1"/>
    <col min="8202" max="8202" width="4.5703125" style="43" customWidth="1"/>
    <col min="8203" max="8203" width="7.140625" style="43" customWidth="1"/>
    <col min="8204" max="8204" width="4.7109375" style="43" customWidth="1"/>
    <col min="8205" max="8205" width="6.42578125" style="43" customWidth="1"/>
    <col min="8206" max="8206" width="4.140625" style="43" customWidth="1"/>
    <col min="8207" max="8207" width="8.140625" style="43" customWidth="1"/>
    <col min="8208" max="8208" width="4.7109375" style="43" customWidth="1"/>
    <col min="8209" max="8209" width="9.85546875" style="43" customWidth="1"/>
    <col min="8210" max="8210" width="4.28515625" style="43" customWidth="1"/>
    <col min="8211" max="8211" width="7.7109375" style="43" customWidth="1"/>
    <col min="8212" max="8212" width="4.5703125" style="43" customWidth="1"/>
    <col min="8213" max="8213" width="6.85546875" style="43" customWidth="1"/>
    <col min="8214" max="8214" width="5.7109375" style="43" customWidth="1"/>
    <col min="8215" max="8215" width="10.85546875" style="43" customWidth="1"/>
    <col min="8216" max="8448" width="9.140625" style="43"/>
    <col min="8449" max="8449" width="12.7109375" style="43" customWidth="1"/>
    <col min="8450" max="8450" width="4.28515625" style="43" customWidth="1"/>
    <col min="8451" max="8451" width="9.85546875" style="43" customWidth="1"/>
    <col min="8452" max="8452" width="3.5703125" style="43" customWidth="1"/>
    <col min="8453" max="8453" width="9.28515625" style="43" customWidth="1"/>
    <col min="8454" max="8454" width="4.28515625" style="43" customWidth="1"/>
    <col min="8455" max="8455" width="10.7109375" style="43" customWidth="1"/>
    <col min="8456" max="8456" width="4.140625" style="43" customWidth="1"/>
    <col min="8457" max="8457" width="10.42578125" style="43" customWidth="1"/>
    <col min="8458" max="8458" width="4.5703125" style="43" customWidth="1"/>
    <col min="8459" max="8459" width="7.140625" style="43" customWidth="1"/>
    <col min="8460" max="8460" width="4.7109375" style="43" customWidth="1"/>
    <col min="8461" max="8461" width="6.42578125" style="43" customWidth="1"/>
    <col min="8462" max="8462" width="4.140625" style="43" customWidth="1"/>
    <col min="8463" max="8463" width="8.140625" style="43" customWidth="1"/>
    <col min="8464" max="8464" width="4.7109375" style="43" customWidth="1"/>
    <col min="8465" max="8465" width="9.85546875" style="43" customWidth="1"/>
    <col min="8466" max="8466" width="4.28515625" style="43" customWidth="1"/>
    <col min="8467" max="8467" width="7.7109375" style="43" customWidth="1"/>
    <col min="8468" max="8468" width="4.5703125" style="43" customWidth="1"/>
    <col min="8469" max="8469" width="6.85546875" style="43" customWidth="1"/>
    <col min="8470" max="8470" width="5.7109375" style="43" customWidth="1"/>
    <col min="8471" max="8471" width="10.85546875" style="43" customWidth="1"/>
    <col min="8472" max="8704" width="9.140625" style="43"/>
    <col min="8705" max="8705" width="12.7109375" style="43" customWidth="1"/>
    <col min="8706" max="8706" width="4.28515625" style="43" customWidth="1"/>
    <col min="8707" max="8707" width="9.85546875" style="43" customWidth="1"/>
    <col min="8708" max="8708" width="3.5703125" style="43" customWidth="1"/>
    <col min="8709" max="8709" width="9.28515625" style="43" customWidth="1"/>
    <col min="8710" max="8710" width="4.28515625" style="43" customWidth="1"/>
    <col min="8711" max="8711" width="10.7109375" style="43" customWidth="1"/>
    <col min="8712" max="8712" width="4.140625" style="43" customWidth="1"/>
    <col min="8713" max="8713" width="10.42578125" style="43" customWidth="1"/>
    <col min="8714" max="8714" width="4.5703125" style="43" customWidth="1"/>
    <col min="8715" max="8715" width="7.140625" style="43" customWidth="1"/>
    <col min="8716" max="8716" width="4.7109375" style="43" customWidth="1"/>
    <col min="8717" max="8717" width="6.42578125" style="43" customWidth="1"/>
    <col min="8718" max="8718" width="4.140625" style="43" customWidth="1"/>
    <col min="8719" max="8719" width="8.140625" style="43" customWidth="1"/>
    <col min="8720" max="8720" width="4.7109375" style="43" customWidth="1"/>
    <col min="8721" max="8721" width="9.85546875" style="43" customWidth="1"/>
    <col min="8722" max="8722" width="4.28515625" style="43" customWidth="1"/>
    <col min="8723" max="8723" width="7.7109375" style="43" customWidth="1"/>
    <col min="8724" max="8724" width="4.5703125" style="43" customWidth="1"/>
    <col min="8725" max="8725" width="6.85546875" style="43" customWidth="1"/>
    <col min="8726" max="8726" width="5.7109375" style="43" customWidth="1"/>
    <col min="8727" max="8727" width="10.85546875" style="43" customWidth="1"/>
    <col min="8728" max="8960" width="9.140625" style="43"/>
    <col min="8961" max="8961" width="12.7109375" style="43" customWidth="1"/>
    <col min="8962" max="8962" width="4.28515625" style="43" customWidth="1"/>
    <col min="8963" max="8963" width="9.85546875" style="43" customWidth="1"/>
    <col min="8964" max="8964" width="3.5703125" style="43" customWidth="1"/>
    <col min="8965" max="8965" width="9.28515625" style="43" customWidth="1"/>
    <col min="8966" max="8966" width="4.28515625" style="43" customWidth="1"/>
    <col min="8967" max="8967" width="10.7109375" style="43" customWidth="1"/>
    <col min="8968" max="8968" width="4.140625" style="43" customWidth="1"/>
    <col min="8969" max="8969" width="10.42578125" style="43" customWidth="1"/>
    <col min="8970" max="8970" width="4.5703125" style="43" customWidth="1"/>
    <col min="8971" max="8971" width="7.140625" style="43" customWidth="1"/>
    <col min="8972" max="8972" width="4.7109375" style="43" customWidth="1"/>
    <col min="8973" max="8973" width="6.42578125" style="43" customWidth="1"/>
    <col min="8974" max="8974" width="4.140625" style="43" customWidth="1"/>
    <col min="8975" max="8975" width="8.140625" style="43" customWidth="1"/>
    <col min="8976" max="8976" width="4.7109375" style="43" customWidth="1"/>
    <col min="8977" max="8977" width="9.85546875" style="43" customWidth="1"/>
    <col min="8978" max="8978" width="4.28515625" style="43" customWidth="1"/>
    <col min="8979" max="8979" width="7.7109375" style="43" customWidth="1"/>
    <col min="8980" max="8980" width="4.5703125" style="43" customWidth="1"/>
    <col min="8981" max="8981" width="6.85546875" style="43" customWidth="1"/>
    <col min="8982" max="8982" width="5.7109375" style="43" customWidth="1"/>
    <col min="8983" max="8983" width="10.85546875" style="43" customWidth="1"/>
    <col min="8984" max="9216" width="9.140625" style="43"/>
    <col min="9217" max="9217" width="12.7109375" style="43" customWidth="1"/>
    <col min="9218" max="9218" width="4.28515625" style="43" customWidth="1"/>
    <col min="9219" max="9219" width="9.85546875" style="43" customWidth="1"/>
    <col min="9220" max="9220" width="3.5703125" style="43" customWidth="1"/>
    <col min="9221" max="9221" width="9.28515625" style="43" customWidth="1"/>
    <col min="9222" max="9222" width="4.28515625" style="43" customWidth="1"/>
    <col min="9223" max="9223" width="10.7109375" style="43" customWidth="1"/>
    <col min="9224" max="9224" width="4.140625" style="43" customWidth="1"/>
    <col min="9225" max="9225" width="10.42578125" style="43" customWidth="1"/>
    <col min="9226" max="9226" width="4.5703125" style="43" customWidth="1"/>
    <col min="9227" max="9227" width="7.140625" style="43" customWidth="1"/>
    <col min="9228" max="9228" width="4.7109375" style="43" customWidth="1"/>
    <col min="9229" max="9229" width="6.42578125" style="43" customWidth="1"/>
    <col min="9230" max="9230" width="4.140625" style="43" customWidth="1"/>
    <col min="9231" max="9231" width="8.140625" style="43" customWidth="1"/>
    <col min="9232" max="9232" width="4.7109375" style="43" customWidth="1"/>
    <col min="9233" max="9233" width="9.85546875" style="43" customWidth="1"/>
    <col min="9234" max="9234" width="4.28515625" style="43" customWidth="1"/>
    <col min="9235" max="9235" width="7.7109375" style="43" customWidth="1"/>
    <col min="9236" max="9236" width="4.5703125" style="43" customWidth="1"/>
    <col min="9237" max="9237" width="6.85546875" style="43" customWidth="1"/>
    <col min="9238" max="9238" width="5.7109375" style="43" customWidth="1"/>
    <col min="9239" max="9239" width="10.85546875" style="43" customWidth="1"/>
    <col min="9240" max="9472" width="9.140625" style="43"/>
    <col min="9473" max="9473" width="12.7109375" style="43" customWidth="1"/>
    <col min="9474" max="9474" width="4.28515625" style="43" customWidth="1"/>
    <col min="9475" max="9475" width="9.85546875" style="43" customWidth="1"/>
    <col min="9476" max="9476" width="3.5703125" style="43" customWidth="1"/>
    <col min="9477" max="9477" width="9.28515625" style="43" customWidth="1"/>
    <col min="9478" max="9478" width="4.28515625" style="43" customWidth="1"/>
    <col min="9479" max="9479" width="10.7109375" style="43" customWidth="1"/>
    <col min="9480" max="9480" width="4.140625" style="43" customWidth="1"/>
    <col min="9481" max="9481" width="10.42578125" style="43" customWidth="1"/>
    <col min="9482" max="9482" width="4.5703125" style="43" customWidth="1"/>
    <col min="9483" max="9483" width="7.140625" style="43" customWidth="1"/>
    <col min="9484" max="9484" width="4.7109375" style="43" customWidth="1"/>
    <col min="9485" max="9485" width="6.42578125" style="43" customWidth="1"/>
    <col min="9486" max="9486" width="4.140625" style="43" customWidth="1"/>
    <col min="9487" max="9487" width="8.140625" style="43" customWidth="1"/>
    <col min="9488" max="9488" width="4.7109375" style="43" customWidth="1"/>
    <col min="9489" max="9489" width="9.85546875" style="43" customWidth="1"/>
    <col min="9490" max="9490" width="4.28515625" style="43" customWidth="1"/>
    <col min="9491" max="9491" width="7.7109375" style="43" customWidth="1"/>
    <col min="9492" max="9492" width="4.5703125" style="43" customWidth="1"/>
    <col min="9493" max="9493" width="6.85546875" style="43" customWidth="1"/>
    <col min="9494" max="9494" width="5.7109375" style="43" customWidth="1"/>
    <col min="9495" max="9495" width="10.85546875" style="43" customWidth="1"/>
    <col min="9496" max="9728" width="9.140625" style="43"/>
    <col min="9729" max="9729" width="12.7109375" style="43" customWidth="1"/>
    <col min="9730" max="9730" width="4.28515625" style="43" customWidth="1"/>
    <col min="9731" max="9731" width="9.85546875" style="43" customWidth="1"/>
    <col min="9732" max="9732" width="3.5703125" style="43" customWidth="1"/>
    <col min="9733" max="9733" width="9.28515625" style="43" customWidth="1"/>
    <col min="9734" max="9734" width="4.28515625" style="43" customWidth="1"/>
    <col min="9735" max="9735" width="10.7109375" style="43" customWidth="1"/>
    <col min="9736" max="9736" width="4.140625" style="43" customWidth="1"/>
    <col min="9737" max="9737" width="10.42578125" style="43" customWidth="1"/>
    <col min="9738" max="9738" width="4.5703125" style="43" customWidth="1"/>
    <col min="9739" max="9739" width="7.140625" style="43" customWidth="1"/>
    <col min="9740" max="9740" width="4.7109375" style="43" customWidth="1"/>
    <col min="9741" max="9741" width="6.42578125" style="43" customWidth="1"/>
    <col min="9742" max="9742" width="4.140625" style="43" customWidth="1"/>
    <col min="9743" max="9743" width="8.140625" style="43" customWidth="1"/>
    <col min="9744" max="9744" width="4.7109375" style="43" customWidth="1"/>
    <col min="9745" max="9745" width="9.85546875" style="43" customWidth="1"/>
    <col min="9746" max="9746" width="4.28515625" style="43" customWidth="1"/>
    <col min="9747" max="9747" width="7.7109375" style="43" customWidth="1"/>
    <col min="9748" max="9748" width="4.5703125" style="43" customWidth="1"/>
    <col min="9749" max="9749" width="6.85546875" style="43" customWidth="1"/>
    <col min="9750" max="9750" width="5.7109375" style="43" customWidth="1"/>
    <col min="9751" max="9751" width="10.85546875" style="43" customWidth="1"/>
    <col min="9752" max="9984" width="9.140625" style="43"/>
    <col min="9985" max="9985" width="12.7109375" style="43" customWidth="1"/>
    <col min="9986" max="9986" width="4.28515625" style="43" customWidth="1"/>
    <col min="9987" max="9987" width="9.85546875" style="43" customWidth="1"/>
    <col min="9988" max="9988" width="3.5703125" style="43" customWidth="1"/>
    <col min="9989" max="9989" width="9.28515625" style="43" customWidth="1"/>
    <col min="9990" max="9990" width="4.28515625" style="43" customWidth="1"/>
    <col min="9991" max="9991" width="10.7109375" style="43" customWidth="1"/>
    <col min="9992" max="9992" width="4.140625" style="43" customWidth="1"/>
    <col min="9993" max="9993" width="10.42578125" style="43" customWidth="1"/>
    <col min="9994" max="9994" width="4.5703125" style="43" customWidth="1"/>
    <col min="9995" max="9995" width="7.140625" style="43" customWidth="1"/>
    <col min="9996" max="9996" width="4.7109375" style="43" customWidth="1"/>
    <col min="9997" max="9997" width="6.42578125" style="43" customWidth="1"/>
    <col min="9998" max="9998" width="4.140625" style="43" customWidth="1"/>
    <col min="9999" max="9999" width="8.140625" style="43" customWidth="1"/>
    <col min="10000" max="10000" width="4.7109375" style="43" customWidth="1"/>
    <col min="10001" max="10001" width="9.85546875" style="43" customWidth="1"/>
    <col min="10002" max="10002" width="4.28515625" style="43" customWidth="1"/>
    <col min="10003" max="10003" width="7.7109375" style="43" customWidth="1"/>
    <col min="10004" max="10004" width="4.5703125" style="43" customWidth="1"/>
    <col min="10005" max="10005" width="6.85546875" style="43" customWidth="1"/>
    <col min="10006" max="10006" width="5.7109375" style="43" customWidth="1"/>
    <col min="10007" max="10007" width="10.85546875" style="43" customWidth="1"/>
    <col min="10008" max="10240" width="9.140625" style="43"/>
    <col min="10241" max="10241" width="12.7109375" style="43" customWidth="1"/>
    <col min="10242" max="10242" width="4.28515625" style="43" customWidth="1"/>
    <col min="10243" max="10243" width="9.85546875" style="43" customWidth="1"/>
    <col min="10244" max="10244" width="3.5703125" style="43" customWidth="1"/>
    <col min="10245" max="10245" width="9.28515625" style="43" customWidth="1"/>
    <col min="10246" max="10246" width="4.28515625" style="43" customWidth="1"/>
    <col min="10247" max="10247" width="10.7109375" style="43" customWidth="1"/>
    <col min="10248" max="10248" width="4.140625" style="43" customWidth="1"/>
    <col min="10249" max="10249" width="10.42578125" style="43" customWidth="1"/>
    <col min="10250" max="10250" width="4.5703125" style="43" customWidth="1"/>
    <col min="10251" max="10251" width="7.140625" style="43" customWidth="1"/>
    <col min="10252" max="10252" width="4.7109375" style="43" customWidth="1"/>
    <col min="10253" max="10253" width="6.42578125" style="43" customWidth="1"/>
    <col min="10254" max="10254" width="4.140625" style="43" customWidth="1"/>
    <col min="10255" max="10255" width="8.140625" style="43" customWidth="1"/>
    <col min="10256" max="10256" width="4.7109375" style="43" customWidth="1"/>
    <col min="10257" max="10257" width="9.85546875" style="43" customWidth="1"/>
    <col min="10258" max="10258" width="4.28515625" style="43" customWidth="1"/>
    <col min="10259" max="10259" width="7.7109375" style="43" customWidth="1"/>
    <col min="10260" max="10260" width="4.5703125" style="43" customWidth="1"/>
    <col min="10261" max="10261" width="6.85546875" style="43" customWidth="1"/>
    <col min="10262" max="10262" width="5.7109375" style="43" customWidth="1"/>
    <col min="10263" max="10263" width="10.85546875" style="43" customWidth="1"/>
    <col min="10264" max="10496" width="9.140625" style="43"/>
    <col min="10497" max="10497" width="12.7109375" style="43" customWidth="1"/>
    <col min="10498" max="10498" width="4.28515625" style="43" customWidth="1"/>
    <col min="10499" max="10499" width="9.85546875" style="43" customWidth="1"/>
    <col min="10500" max="10500" width="3.5703125" style="43" customWidth="1"/>
    <col min="10501" max="10501" width="9.28515625" style="43" customWidth="1"/>
    <col min="10502" max="10502" width="4.28515625" style="43" customWidth="1"/>
    <col min="10503" max="10503" width="10.7109375" style="43" customWidth="1"/>
    <col min="10504" max="10504" width="4.140625" style="43" customWidth="1"/>
    <col min="10505" max="10505" width="10.42578125" style="43" customWidth="1"/>
    <col min="10506" max="10506" width="4.5703125" style="43" customWidth="1"/>
    <col min="10507" max="10507" width="7.140625" style="43" customWidth="1"/>
    <col min="10508" max="10508" width="4.7109375" style="43" customWidth="1"/>
    <col min="10509" max="10509" width="6.42578125" style="43" customWidth="1"/>
    <col min="10510" max="10510" width="4.140625" style="43" customWidth="1"/>
    <col min="10511" max="10511" width="8.140625" style="43" customWidth="1"/>
    <col min="10512" max="10512" width="4.7109375" style="43" customWidth="1"/>
    <col min="10513" max="10513" width="9.85546875" style="43" customWidth="1"/>
    <col min="10514" max="10514" width="4.28515625" style="43" customWidth="1"/>
    <col min="10515" max="10515" width="7.7109375" style="43" customWidth="1"/>
    <col min="10516" max="10516" width="4.5703125" style="43" customWidth="1"/>
    <col min="10517" max="10517" width="6.85546875" style="43" customWidth="1"/>
    <col min="10518" max="10518" width="5.7109375" style="43" customWidth="1"/>
    <col min="10519" max="10519" width="10.85546875" style="43" customWidth="1"/>
    <col min="10520" max="10752" width="9.140625" style="43"/>
    <col min="10753" max="10753" width="12.7109375" style="43" customWidth="1"/>
    <col min="10754" max="10754" width="4.28515625" style="43" customWidth="1"/>
    <col min="10755" max="10755" width="9.85546875" style="43" customWidth="1"/>
    <col min="10756" max="10756" width="3.5703125" style="43" customWidth="1"/>
    <col min="10757" max="10757" width="9.28515625" style="43" customWidth="1"/>
    <col min="10758" max="10758" width="4.28515625" style="43" customWidth="1"/>
    <col min="10759" max="10759" width="10.7109375" style="43" customWidth="1"/>
    <col min="10760" max="10760" width="4.140625" style="43" customWidth="1"/>
    <col min="10761" max="10761" width="10.42578125" style="43" customWidth="1"/>
    <col min="10762" max="10762" width="4.5703125" style="43" customWidth="1"/>
    <col min="10763" max="10763" width="7.140625" style="43" customWidth="1"/>
    <col min="10764" max="10764" width="4.7109375" style="43" customWidth="1"/>
    <col min="10765" max="10765" width="6.42578125" style="43" customWidth="1"/>
    <col min="10766" max="10766" width="4.140625" style="43" customWidth="1"/>
    <col min="10767" max="10767" width="8.140625" style="43" customWidth="1"/>
    <col min="10768" max="10768" width="4.7109375" style="43" customWidth="1"/>
    <col min="10769" max="10769" width="9.85546875" style="43" customWidth="1"/>
    <col min="10770" max="10770" width="4.28515625" style="43" customWidth="1"/>
    <col min="10771" max="10771" width="7.7109375" style="43" customWidth="1"/>
    <col min="10772" max="10772" width="4.5703125" style="43" customWidth="1"/>
    <col min="10773" max="10773" width="6.85546875" style="43" customWidth="1"/>
    <col min="10774" max="10774" width="5.7109375" style="43" customWidth="1"/>
    <col min="10775" max="10775" width="10.85546875" style="43" customWidth="1"/>
    <col min="10776" max="11008" width="9.140625" style="43"/>
    <col min="11009" max="11009" width="12.7109375" style="43" customWidth="1"/>
    <col min="11010" max="11010" width="4.28515625" style="43" customWidth="1"/>
    <col min="11011" max="11011" width="9.85546875" style="43" customWidth="1"/>
    <col min="11012" max="11012" width="3.5703125" style="43" customWidth="1"/>
    <col min="11013" max="11013" width="9.28515625" style="43" customWidth="1"/>
    <col min="11014" max="11014" width="4.28515625" style="43" customWidth="1"/>
    <col min="11015" max="11015" width="10.7109375" style="43" customWidth="1"/>
    <col min="11016" max="11016" width="4.140625" style="43" customWidth="1"/>
    <col min="11017" max="11017" width="10.42578125" style="43" customWidth="1"/>
    <col min="11018" max="11018" width="4.5703125" style="43" customWidth="1"/>
    <col min="11019" max="11019" width="7.140625" style="43" customWidth="1"/>
    <col min="11020" max="11020" width="4.7109375" style="43" customWidth="1"/>
    <col min="11021" max="11021" width="6.42578125" style="43" customWidth="1"/>
    <col min="11022" max="11022" width="4.140625" style="43" customWidth="1"/>
    <col min="11023" max="11023" width="8.140625" style="43" customWidth="1"/>
    <col min="11024" max="11024" width="4.7109375" style="43" customWidth="1"/>
    <col min="11025" max="11025" width="9.85546875" style="43" customWidth="1"/>
    <col min="11026" max="11026" width="4.28515625" style="43" customWidth="1"/>
    <col min="11027" max="11027" width="7.7109375" style="43" customWidth="1"/>
    <col min="11028" max="11028" width="4.5703125" style="43" customWidth="1"/>
    <col min="11029" max="11029" width="6.85546875" style="43" customWidth="1"/>
    <col min="11030" max="11030" width="5.7109375" style="43" customWidth="1"/>
    <col min="11031" max="11031" width="10.85546875" style="43" customWidth="1"/>
    <col min="11032" max="11264" width="9.140625" style="43"/>
    <col min="11265" max="11265" width="12.7109375" style="43" customWidth="1"/>
    <col min="11266" max="11266" width="4.28515625" style="43" customWidth="1"/>
    <col min="11267" max="11267" width="9.85546875" style="43" customWidth="1"/>
    <col min="11268" max="11268" width="3.5703125" style="43" customWidth="1"/>
    <col min="11269" max="11269" width="9.28515625" style="43" customWidth="1"/>
    <col min="11270" max="11270" width="4.28515625" style="43" customWidth="1"/>
    <col min="11271" max="11271" width="10.7109375" style="43" customWidth="1"/>
    <col min="11272" max="11272" width="4.140625" style="43" customWidth="1"/>
    <col min="11273" max="11273" width="10.42578125" style="43" customWidth="1"/>
    <col min="11274" max="11274" width="4.5703125" style="43" customWidth="1"/>
    <col min="11275" max="11275" width="7.140625" style="43" customWidth="1"/>
    <col min="11276" max="11276" width="4.7109375" style="43" customWidth="1"/>
    <col min="11277" max="11277" width="6.42578125" style="43" customWidth="1"/>
    <col min="11278" max="11278" width="4.140625" style="43" customWidth="1"/>
    <col min="11279" max="11279" width="8.140625" style="43" customWidth="1"/>
    <col min="11280" max="11280" width="4.7109375" style="43" customWidth="1"/>
    <col min="11281" max="11281" width="9.85546875" style="43" customWidth="1"/>
    <col min="11282" max="11282" width="4.28515625" style="43" customWidth="1"/>
    <col min="11283" max="11283" width="7.7109375" style="43" customWidth="1"/>
    <col min="11284" max="11284" width="4.5703125" style="43" customWidth="1"/>
    <col min="11285" max="11285" width="6.85546875" style="43" customWidth="1"/>
    <col min="11286" max="11286" width="5.7109375" style="43" customWidth="1"/>
    <col min="11287" max="11287" width="10.85546875" style="43" customWidth="1"/>
    <col min="11288" max="11520" width="9.140625" style="43"/>
    <col min="11521" max="11521" width="12.7109375" style="43" customWidth="1"/>
    <col min="11522" max="11522" width="4.28515625" style="43" customWidth="1"/>
    <col min="11523" max="11523" width="9.85546875" style="43" customWidth="1"/>
    <col min="11524" max="11524" width="3.5703125" style="43" customWidth="1"/>
    <col min="11525" max="11525" width="9.28515625" style="43" customWidth="1"/>
    <col min="11526" max="11526" width="4.28515625" style="43" customWidth="1"/>
    <col min="11527" max="11527" width="10.7109375" style="43" customWidth="1"/>
    <col min="11528" max="11528" width="4.140625" style="43" customWidth="1"/>
    <col min="11529" max="11529" width="10.42578125" style="43" customWidth="1"/>
    <col min="11530" max="11530" width="4.5703125" style="43" customWidth="1"/>
    <col min="11531" max="11531" width="7.140625" style="43" customWidth="1"/>
    <col min="11532" max="11532" width="4.7109375" style="43" customWidth="1"/>
    <col min="11533" max="11533" width="6.42578125" style="43" customWidth="1"/>
    <col min="11534" max="11534" width="4.140625" style="43" customWidth="1"/>
    <col min="11535" max="11535" width="8.140625" style="43" customWidth="1"/>
    <col min="11536" max="11536" width="4.7109375" style="43" customWidth="1"/>
    <col min="11537" max="11537" width="9.85546875" style="43" customWidth="1"/>
    <col min="11538" max="11538" width="4.28515625" style="43" customWidth="1"/>
    <col min="11539" max="11539" width="7.7109375" style="43" customWidth="1"/>
    <col min="11540" max="11540" width="4.5703125" style="43" customWidth="1"/>
    <col min="11541" max="11541" width="6.85546875" style="43" customWidth="1"/>
    <col min="11542" max="11542" width="5.7109375" style="43" customWidth="1"/>
    <col min="11543" max="11543" width="10.85546875" style="43" customWidth="1"/>
    <col min="11544" max="11776" width="9.140625" style="43"/>
    <col min="11777" max="11777" width="12.7109375" style="43" customWidth="1"/>
    <col min="11778" max="11778" width="4.28515625" style="43" customWidth="1"/>
    <col min="11779" max="11779" width="9.85546875" style="43" customWidth="1"/>
    <col min="11780" max="11780" width="3.5703125" style="43" customWidth="1"/>
    <col min="11781" max="11781" width="9.28515625" style="43" customWidth="1"/>
    <col min="11782" max="11782" width="4.28515625" style="43" customWidth="1"/>
    <col min="11783" max="11783" width="10.7109375" style="43" customWidth="1"/>
    <col min="11784" max="11784" width="4.140625" style="43" customWidth="1"/>
    <col min="11785" max="11785" width="10.42578125" style="43" customWidth="1"/>
    <col min="11786" max="11786" width="4.5703125" style="43" customWidth="1"/>
    <col min="11787" max="11787" width="7.140625" style="43" customWidth="1"/>
    <col min="11788" max="11788" width="4.7109375" style="43" customWidth="1"/>
    <col min="11789" max="11789" width="6.42578125" style="43" customWidth="1"/>
    <col min="11790" max="11790" width="4.140625" style="43" customWidth="1"/>
    <col min="11791" max="11791" width="8.140625" style="43" customWidth="1"/>
    <col min="11792" max="11792" width="4.7109375" style="43" customWidth="1"/>
    <col min="11793" max="11793" width="9.85546875" style="43" customWidth="1"/>
    <col min="11794" max="11794" width="4.28515625" style="43" customWidth="1"/>
    <col min="11795" max="11795" width="7.7109375" style="43" customWidth="1"/>
    <col min="11796" max="11796" width="4.5703125" style="43" customWidth="1"/>
    <col min="11797" max="11797" width="6.85546875" style="43" customWidth="1"/>
    <col min="11798" max="11798" width="5.7109375" style="43" customWidth="1"/>
    <col min="11799" max="11799" width="10.85546875" style="43" customWidth="1"/>
    <col min="11800" max="12032" width="9.140625" style="43"/>
    <col min="12033" max="12033" width="12.7109375" style="43" customWidth="1"/>
    <col min="12034" max="12034" width="4.28515625" style="43" customWidth="1"/>
    <col min="12035" max="12035" width="9.85546875" style="43" customWidth="1"/>
    <col min="12036" max="12036" width="3.5703125" style="43" customWidth="1"/>
    <col min="12037" max="12037" width="9.28515625" style="43" customWidth="1"/>
    <col min="12038" max="12038" width="4.28515625" style="43" customWidth="1"/>
    <col min="12039" max="12039" width="10.7109375" style="43" customWidth="1"/>
    <col min="12040" max="12040" width="4.140625" style="43" customWidth="1"/>
    <col min="12041" max="12041" width="10.42578125" style="43" customWidth="1"/>
    <col min="12042" max="12042" width="4.5703125" style="43" customWidth="1"/>
    <col min="12043" max="12043" width="7.140625" style="43" customWidth="1"/>
    <col min="12044" max="12044" width="4.7109375" style="43" customWidth="1"/>
    <col min="12045" max="12045" width="6.42578125" style="43" customWidth="1"/>
    <col min="12046" max="12046" width="4.140625" style="43" customWidth="1"/>
    <col min="12047" max="12047" width="8.140625" style="43" customWidth="1"/>
    <col min="12048" max="12048" width="4.7109375" style="43" customWidth="1"/>
    <col min="12049" max="12049" width="9.85546875" style="43" customWidth="1"/>
    <col min="12050" max="12050" width="4.28515625" style="43" customWidth="1"/>
    <col min="12051" max="12051" width="7.7109375" style="43" customWidth="1"/>
    <col min="12052" max="12052" width="4.5703125" style="43" customWidth="1"/>
    <col min="12053" max="12053" width="6.85546875" style="43" customWidth="1"/>
    <col min="12054" max="12054" width="5.7109375" style="43" customWidth="1"/>
    <col min="12055" max="12055" width="10.85546875" style="43" customWidth="1"/>
    <col min="12056" max="12288" width="9.140625" style="43"/>
    <col min="12289" max="12289" width="12.7109375" style="43" customWidth="1"/>
    <col min="12290" max="12290" width="4.28515625" style="43" customWidth="1"/>
    <col min="12291" max="12291" width="9.85546875" style="43" customWidth="1"/>
    <col min="12292" max="12292" width="3.5703125" style="43" customWidth="1"/>
    <col min="12293" max="12293" width="9.28515625" style="43" customWidth="1"/>
    <col min="12294" max="12294" width="4.28515625" style="43" customWidth="1"/>
    <col min="12295" max="12295" width="10.7109375" style="43" customWidth="1"/>
    <col min="12296" max="12296" width="4.140625" style="43" customWidth="1"/>
    <col min="12297" max="12297" width="10.42578125" style="43" customWidth="1"/>
    <col min="12298" max="12298" width="4.5703125" style="43" customWidth="1"/>
    <col min="12299" max="12299" width="7.140625" style="43" customWidth="1"/>
    <col min="12300" max="12300" width="4.7109375" style="43" customWidth="1"/>
    <col min="12301" max="12301" width="6.42578125" style="43" customWidth="1"/>
    <col min="12302" max="12302" width="4.140625" style="43" customWidth="1"/>
    <col min="12303" max="12303" width="8.140625" style="43" customWidth="1"/>
    <col min="12304" max="12304" width="4.7109375" style="43" customWidth="1"/>
    <col min="12305" max="12305" width="9.85546875" style="43" customWidth="1"/>
    <col min="12306" max="12306" width="4.28515625" style="43" customWidth="1"/>
    <col min="12307" max="12307" width="7.7109375" style="43" customWidth="1"/>
    <col min="12308" max="12308" width="4.5703125" style="43" customWidth="1"/>
    <col min="12309" max="12309" width="6.85546875" style="43" customWidth="1"/>
    <col min="12310" max="12310" width="5.7109375" style="43" customWidth="1"/>
    <col min="12311" max="12311" width="10.85546875" style="43" customWidth="1"/>
    <col min="12312" max="12544" width="9.140625" style="43"/>
    <col min="12545" max="12545" width="12.7109375" style="43" customWidth="1"/>
    <col min="12546" max="12546" width="4.28515625" style="43" customWidth="1"/>
    <col min="12547" max="12547" width="9.85546875" style="43" customWidth="1"/>
    <col min="12548" max="12548" width="3.5703125" style="43" customWidth="1"/>
    <col min="12549" max="12549" width="9.28515625" style="43" customWidth="1"/>
    <col min="12550" max="12550" width="4.28515625" style="43" customWidth="1"/>
    <col min="12551" max="12551" width="10.7109375" style="43" customWidth="1"/>
    <col min="12552" max="12552" width="4.140625" style="43" customWidth="1"/>
    <col min="12553" max="12553" width="10.42578125" style="43" customWidth="1"/>
    <col min="12554" max="12554" width="4.5703125" style="43" customWidth="1"/>
    <col min="12555" max="12555" width="7.140625" style="43" customWidth="1"/>
    <col min="12556" max="12556" width="4.7109375" style="43" customWidth="1"/>
    <col min="12557" max="12557" width="6.42578125" style="43" customWidth="1"/>
    <col min="12558" max="12558" width="4.140625" style="43" customWidth="1"/>
    <col min="12559" max="12559" width="8.140625" style="43" customWidth="1"/>
    <col min="12560" max="12560" width="4.7109375" style="43" customWidth="1"/>
    <col min="12561" max="12561" width="9.85546875" style="43" customWidth="1"/>
    <col min="12562" max="12562" width="4.28515625" style="43" customWidth="1"/>
    <col min="12563" max="12563" width="7.7109375" style="43" customWidth="1"/>
    <col min="12564" max="12564" width="4.5703125" style="43" customWidth="1"/>
    <col min="12565" max="12565" width="6.85546875" style="43" customWidth="1"/>
    <col min="12566" max="12566" width="5.7109375" style="43" customWidth="1"/>
    <col min="12567" max="12567" width="10.85546875" style="43" customWidth="1"/>
    <col min="12568" max="12800" width="9.140625" style="43"/>
    <col min="12801" max="12801" width="12.7109375" style="43" customWidth="1"/>
    <col min="12802" max="12802" width="4.28515625" style="43" customWidth="1"/>
    <col min="12803" max="12803" width="9.85546875" style="43" customWidth="1"/>
    <col min="12804" max="12804" width="3.5703125" style="43" customWidth="1"/>
    <col min="12805" max="12805" width="9.28515625" style="43" customWidth="1"/>
    <col min="12806" max="12806" width="4.28515625" style="43" customWidth="1"/>
    <col min="12807" max="12807" width="10.7109375" style="43" customWidth="1"/>
    <col min="12808" max="12808" width="4.140625" style="43" customWidth="1"/>
    <col min="12809" max="12809" width="10.42578125" style="43" customWidth="1"/>
    <col min="12810" max="12810" width="4.5703125" style="43" customWidth="1"/>
    <col min="12811" max="12811" width="7.140625" style="43" customWidth="1"/>
    <col min="12812" max="12812" width="4.7109375" style="43" customWidth="1"/>
    <col min="12813" max="12813" width="6.42578125" style="43" customWidth="1"/>
    <col min="12814" max="12814" width="4.140625" style="43" customWidth="1"/>
    <col min="12815" max="12815" width="8.140625" style="43" customWidth="1"/>
    <col min="12816" max="12816" width="4.7109375" style="43" customWidth="1"/>
    <col min="12817" max="12817" width="9.85546875" style="43" customWidth="1"/>
    <col min="12818" max="12818" width="4.28515625" style="43" customWidth="1"/>
    <col min="12819" max="12819" width="7.7109375" style="43" customWidth="1"/>
    <col min="12820" max="12820" width="4.5703125" style="43" customWidth="1"/>
    <col min="12821" max="12821" width="6.85546875" style="43" customWidth="1"/>
    <col min="12822" max="12822" width="5.7109375" style="43" customWidth="1"/>
    <col min="12823" max="12823" width="10.85546875" style="43" customWidth="1"/>
    <col min="12824" max="13056" width="9.140625" style="43"/>
    <col min="13057" max="13057" width="12.7109375" style="43" customWidth="1"/>
    <col min="13058" max="13058" width="4.28515625" style="43" customWidth="1"/>
    <col min="13059" max="13059" width="9.85546875" style="43" customWidth="1"/>
    <col min="13060" max="13060" width="3.5703125" style="43" customWidth="1"/>
    <col min="13061" max="13061" width="9.28515625" style="43" customWidth="1"/>
    <col min="13062" max="13062" width="4.28515625" style="43" customWidth="1"/>
    <col min="13063" max="13063" width="10.7109375" style="43" customWidth="1"/>
    <col min="13064" max="13064" width="4.140625" style="43" customWidth="1"/>
    <col min="13065" max="13065" width="10.42578125" style="43" customWidth="1"/>
    <col min="13066" max="13066" width="4.5703125" style="43" customWidth="1"/>
    <col min="13067" max="13067" width="7.140625" style="43" customWidth="1"/>
    <col min="13068" max="13068" width="4.7109375" style="43" customWidth="1"/>
    <col min="13069" max="13069" width="6.42578125" style="43" customWidth="1"/>
    <col min="13070" max="13070" width="4.140625" style="43" customWidth="1"/>
    <col min="13071" max="13071" width="8.140625" style="43" customWidth="1"/>
    <col min="13072" max="13072" width="4.7109375" style="43" customWidth="1"/>
    <col min="13073" max="13073" width="9.85546875" style="43" customWidth="1"/>
    <col min="13074" max="13074" width="4.28515625" style="43" customWidth="1"/>
    <col min="13075" max="13075" width="7.7109375" style="43" customWidth="1"/>
    <col min="13076" max="13076" width="4.5703125" style="43" customWidth="1"/>
    <col min="13077" max="13077" width="6.85546875" style="43" customWidth="1"/>
    <col min="13078" max="13078" width="5.7109375" style="43" customWidth="1"/>
    <col min="13079" max="13079" width="10.85546875" style="43" customWidth="1"/>
    <col min="13080" max="13312" width="9.140625" style="43"/>
    <col min="13313" max="13313" width="12.7109375" style="43" customWidth="1"/>
    <col min="13314" max="13314" width="4.28515625" style="43" customWidth="1"/>
    <col min="13315" max="13315" width="9.85546875" style="43" customWidth="1"/>
    <col min="13316" max="13316" width="3.5703125" style="43" customWidth="1"/>
    <col min="13317" max="13317" width="9.28515625" style="43" customWidth="1"/>
    <col min="13318" max="13318" width="4.28515625" style="43" customWidth="1"/>
    <col min="13319" max="13319" width="10.7109375" style="43" customWidth="1"/>
    <col min="13320" max="13320" width="4.140625" style="43" customWidth="1"/>
    <col min="13321" max="13321" width="10.42578125" style="43" customWidth="1"/>
    <col min="13322" max="13322" width="4.5703125" style="43" customWidth="1"/>
    <col min="13323" max="13323" width="7.140625" style="43" customWidth="1"/>
    <col min="13324" max="13324" width="4.7109375" style="43" customWidth="1"/>
    <col min="13325" max="13325" width="6.42578125" style="43" customWidth="1"/>
    <col min="13326" max="13326" width="4.140625" style="43" customWidth="1"/>
    <col min="13327" max="13327" width="8.140625" style="43" customWidth="1"/>
    <col min="13328" max="13328" width="4.7109375" style="43" customWidth="1"/>
    <col min="13329" max="13329" width="9.85546875" style="43" customWidth="1"/>
    <col min="13330" max="13330" width="4.28515625" style="43" customWidth="1"/>
    <col min="13331" max="13331" width="7.7109375" style="43" customWidth="1"/>
    <col min="13332" max="13332" width="4.5703125" style="43" customWidth="1"/>
    <col min="13333" max="13333" width="6.85546875" style="43" customWidth="1"/>
    <col min="13334" max="13334" width="5.7109375" style="43" customWidth="1"/>
    <col min="13335" max="13335" width="10.85546875" style="43" customWidth="1"/>
    <col min="13336" max="13568" width="9.140625" style="43"/>
    <col min="13569" max="13569" width="12.7109375" style="43" customWidth="1"/>
    <col min="13570" max="13570" width="4.28515625" style="43" customWidth="1"/>
    <col min="13571" max="13571" width="9.85546875" style="43" customWidth="1"/>
    <col min="13572" max="13572" width="3.5703125" style="43" customWidth="1"/>
    <col min="13573" max="13573" width="9.28515625" style="43" customWidth="1"/>
    <col min="13574" max="13574" width="4.28515625" style="43" customWidth="1"/>
    <col min="13575" max="13575" width="10.7109375" style="43" customWidth="1"/>
    <col min="13576" max="13576" width="4.140625" style="43" customWidth="1"/>
    <col min="13577" max="13577" width="10.42578125" style="43" customWidth="1"/>
    <col min="13578" max="13578" width="4.5703125" style="43" customWidth="1"/>
    <col min="13579" max="13579" width="7.140625" style="43" customWidth="1"/>
    <col min="13580" max="13580" width="4.7109375" style="43" customWidth="1"/>
    <col min="13581" max="13581" width="6.42578125" style="43" customWidth="1"/>
    <col min="13582" max="13582" width="4.140625" style="43" customWidth="1"/>
    <col min="13583" max="13583" width="8.140625" style="43" customWidth="1"/>
    <col min="13584" max="13584" width="4.7109375" style="43" customWidth="1"/>
    <col min="13585" max="13585" width="9.85546875" style="43" customWidth="1"/>
    <col min="13586" max="13586" width="4.28515625" style="43" customWidth="1"/>
    <col min="13587" max="13587" width="7.7109375" style="43" customWidth="1"/>
    <col min="13588" max="13588" width="4.5703125" style="43" customWidth="1"/>
    <col min="13589" max="13589" width="6.85546875" style="43" customWidth="1"/>
    <col min="13590" max="13590" width="5.7109375" style="43" customWidth="1"/>
    <col min="13591" max="13591" width="10.85546875" style="43" customWidth="1"/>
    <col min="13592" max="13824" width="9.140625" style="43"/>
    <col min="13825" max="13825" width="12.7109375" style="43" customWidth="1"/>
    <col min="13826" max="13826" width="4.28515625" style="43" customWidth="1"/>
    <col min="13827" max="13827" width="9.85546875" style="43" customWidth="1"/>
    <col min="13828" max="13828" width="3.5703125" style="43" customWidth="1"/>
    <col min="13829" max="13829" width="9.28515625" style="43" customWidth="1"/>
    <col min="13830" max="13830" width="4.28515625" style="43" customWidth="1"/>
    <col min="13831" max="13831" width="10.7109375" style="43" customWidth="1"/>
    <col min="13832" max="13832" width="4.140625" style="43" customWidth="1"/>
    <col min="13833" max="13833" width="10.42578125" style="43" customWidth="1"/>
    <col min="13834" max="13834" width="4.5703125" style="43" customWidth="1"/>
    <col min="13835" max="13835" width="7.140625" style="43" customWidth="1"/>
    <col min="13836" max="13836" width="4.7109375" style="43" customWidth="1"/>
    <col min="13837" max="13837" width="6.42578125" style="43" customWidth="1"/>
    <col min="13838" max="13838" width="4.140625" style="43" customWidth="1"/>
    <col min="13839" max="13839" width="8.140625" style="43" customWidth="1"/>
    <col min="13840" max="13840" width="4.7109375" style="43" customWidth="1"/>
    <col min="13841" max="13841" width="9.85546875" style="43" customWidth="1"/>
    <col min="13842" max="13842" width="4.28515625" style="43" customWidth="1"/>
    <col min="13843" max="13843" width="7.7109375" style="43" customWidth="1"/>
    <col min="13844" max="13844" width="4.5703125" style="43" customWidth="1"/>
    <col min="13845" max="13845" width="6.85546875" style="43" customWidth="1"/>
    <col min="13846" max="13846" width="5.7109375" style="43" customWidth="1"/>
    <col min="13847" max="13847" width="10.85546875" style="43" customWidth="1"/>
    <col min="13848" max="14080" width="9.140625" style="43"/>
    <col min="14081" max="14081" width="12.7109375" style="43" customWidth="1"/>
    <col min="14082" max="14082" width="4.28515625" style="43" customWidth="1"/>
    <col min="14083" max="14083" width="9.85546875" style="43" customWidth="1"/>
    <col min="14084" max="14084" width="3.5703125" style="43" customWidth="1"/>
    <col min="14085" max="14085" width="9.28515625" style="43" customWidth="1"/>
    <col min="14086" max="14086" width="4.28515625" style="43" customWidth="1"/>
    <col min="14087" max="14087" width="10.7109375" style="43" customWidth="1"/>
    <col min="14088" max="14088" width="4.140625" style="43" customWidth="1"/>
    <col min="14089" max="14089" width="10.42578125" style="43" customWidth="1"/>
    <col min="14090" max="14090" width="4.5703125" style="43" customWidth="1"/>
    <col min="14091" max="14091" width="7.140625" style="43" customWidth="1"/>
    <col min="14092" max="14092" width="4.7109375" style="43" customWidth="1"/>
    <col min="14093" max="14093" width="6.42578125" style="43" customWidth="1"/>
    <col min="14094" max="14094" width="4.140625" style="43" customWidth="1"/>
    <col min="14095" max="14095" width="8.140625" style="43" customWidth="1"/>
    <col min="14096" max="14096" width="4.7109375" style="43" customWidth="1"/>
    <col min="14097" max="14097" width="9.85546875" style="43" customWidth="1"/>
    <col min="14098" max="14098" width="4.28515625" style="43" customWidth="1"/>
    <col min="14099" max="14099" width="7.7109375" style="43" customWidth="1"/>
    <col min="14100" max="14100" width="4.5703125" style="43" customWidth="1"/>
    <col min="14101" max="14101" width="6.85546875" style="43" customWidth="1"/>
    <col min="14102" max="14102" width="5.7109375" style="43" customWidth="1"/>
    <col min="14103" max="14103" width="10.85546875" style="43" customWidth="1"/>
    <col min="14104" max="14336" width="9.140625" style="43"/>
    <col min="14337" max="14337" width="12.7109375" style="43" customWidth="1"/>
    <col min="14338" max="14338" width="4.28515625" style="43" customWidth="1"/>
    <col min="14339" max="14339" width="9.85546875" style="43" customWidth="1"/>
    <col min="14340" max="14340" width="3.5703125" style="43" customWidth="1"/>
    <col min="14341" max="14341" width="9.28515625" style="43" customWidth="1"/>
    <col min="14342" max="14342" width="4.28515625" style="43" customWidth="1"/>
    <col min="14343" max="14343" width="10.7109375" style="43" customWidth="1"/>
    <col min="14344" max="14344" width="4.140625" style="43" customWidth="1"/>
    <col min="14345" max="14345" width="10.42578125" style="43" customWidth="1"/>
    <col min="14346" max="14346" width="4.5703125" style="43" customWidth="1"/>
    <col min="14347" max="14347" width="7.140625" style="43" customWidth="1"/>
    <col min="14348" max="14348" width="4.7109375" style="43" customWidth="1"/>
    <col min="14349" max="14349" width="6.42578125" style="43" customWidth="1"/>
    <col min="14350" max="14350" width="4.140625" style="43" customWidth="1"/>
    <col min="14351" max="14351" width="8.140625" style="43" customWidth="1"/>
    <col min="14352" max="14352" width="4.7109375" style="43" customWidth="1"/>
    <col min="14353" max="14353" width="9.85546875" style="43" customWidth="1"/>
    <col min="14354" max="14354" width="4.28515625" style="43" customWidth="1"/>
    <col min="14355" max="14355" width="7.7109375" style="43" customWidth="1"/>
    <col min="14356" max="14356" width="4.5703125" style="43" customWidth="1"/>
    <col min="14357" max="14357" width="6.85546875" style="43" customWidth="1"/>
    <col min="14358" max="14358" width="5.7109375" style="43" customWidth="1"/>
    <col min="14359" max="14359" width="10.85546875" style="43" customWidth="1"/>
    <col min="14360" max="14592" width="9.140625" style="43"/>
    <col min="14593" max="14593" width="12.7109375" style="43" customWidth="1"/>
    <col min="14594" max="14594" width="4.28515625" style="43" customWidth="1"/>
    <col min="14595" max="14595" width="9.85546875" style="43" customWidth="1"/>
    <col min="14596" max="14596" width="3.5703125" style="43" customWidth="1"/>
    <col min="14597" max="14597" width="9.28515625" style="43" customWidth="1"/>
    <col min="14598" max="14598" width="4.28515625" style="43" customWidth="1"/>
    <col min="14599" max="14599" width="10.7109375" style="43" customWidth="1"/>
    <col min="14600" max="14600" width="4.140625" style="43" customWidth="1"/>
    <col min="14601" max="14601" width="10.42578125" style="43" customWidth="1"/>
    <col min="14602" max="14602" width="4.5703125" style="43" customWidth="1"/>
    <col min="14603" max="14603" width="7.140625" style="43" customWidth="1"/>
    <col min="14604" max="14604" width="4.7109375" style="43" customWidth="1"/>
    <col min="14605" max="14605" width="6.42578125" style="43" customWidth="1"/>
    <col min="14606" max="14606" width="4.140625" style="43" customWidth="1"/>
    <col min="14607" max="14607" width="8.140625" style="43" customWidth="1"/>
    <col min="14608" max="14608" width="4.7109375" style="43" customWidth="1"/>
    <col min="14609" max="14609" width="9.85546875" style="43" customWidth="1"/>
    <col min="14610" max="14610" width="4.28515625" style="43" customWidth="1"/>
    <col min="14611" max="14611" width="7.7109375" style="43" customWidth="1"/>
    <col min="14612" max="14612" width="4.5703125" style="43" customWidth="1"/>
    <col min="14613" max="14613" width="6.85546875" style="43" customWidth="1"/>
    <col min="14614" max="14614" width="5.7109375" style="43" customWidth="1"/>
    <col min="14615" max="14615" width="10.85546875" style="43" customWidth="1"/>
    <col min="14616" max="14848" width="9.140625" style="43"/>
    <col min="14849" max="14849" width="12.7109375" style="43" customWidth="1"/>
    <col min="14850" max="14850" width="4.28515625" style="43" customWidth="1"/>
    <col min="14851" max="14851" width="9.85546875" style="43" customWidth="1"/>
    <col min="14852" max="14852" width="3.5703125" style="43" customWidth="1"/>
    <col min="14853" max="14853" width="9.28515625" style="43" customWidth="1"/>
    <col min="14854" max="14854" width="4.28515625" style="43" customWidth="1"/>
    <col min="14855" max="14855" width="10.7109375" style="43" customWidth="1"/>
    <col min="14856" max="14856" width="4.140625" style="43" customWidth="1"/>
    <col min="14857" max="14857" width="10.42578125" style="43" customWidth="1"/>
    <col min="14858" max="14858" width="4.5703125" style="43" customWidth="1"/>
    <col min="14859" max="14859" width="7.140625" style="43" customWidth="1"/>
    <col min="14860" max="14860" width="4.7109375" style="43" customWidth="1"/>
    <col min="14861" max="14861" width="6.42578125" style="43" customWidth="1"/>
    <col min="14862" max="14862" width="4.140625" style="43" customWidth="1"/>
    <col min="14863" max="14863" width="8.140625" style="43" customWidth="1"/>
    <col min="14864" max="14864" width="4.7109375" style="43" customWidth="1"/>
    <col min="14865" max="14865" width="9.85546875" style="43" customWidth="1"/>
    <col min="14866" max="14866" width="4.28515625" style="43" customWidth="1"/>
    <col min="14867" max="14867" width="7.7109375" style="43" customWidth="1"/>
    <col min="14868" max="14868" width="4.5703125" style="43" customWidth="1"/>
    <col min="14869" max="14869" width="6.85546875" style="43" customWidth="1"/>
    <col min="14870" max="14870" width="5.7109375" style="43" customWidth="1"/>
    <col min="14871" max="14871" width="10.85546875" style="43" customWidth="1"/>
    <col min="14872" max="15104" width="9.140625" style="43"/>
    <col min="15105" max="15105" width="12.7109375" style="43" customWidth="1"/>
    <col min="15106" max="15106" width="4.28515625" style="43" customWidth="1"/>
    <col min="15107" max="15107" width="9.85546875" style="43" customWidth="1"/>
    <col min="15108" max="15108" width="3.5703125" style="43" customWidth="1"/>
    <col min="15109" max="15109" width="9.28515625" style="43" customWidth="1"/>
    <col min="15110" max="15110" width="4.28515625" style="43" customWidth="1"/>
    <col min="15111" max="15111" width="10.7109375" style="43" customWidth="1"/>
    <col min="15112" max="15112" width="4.140625" style="43" customWidth="1"/>
    <col min="15113" max="15113" width="10.42578125" style="43" customWidth="1"/>
    <col min="15114" max="15114" width="4.5703125" style="43" customWidth="1"/>
    <col min="15115" max="15115" width="7.140625" style="43" customWidth="1"/>
    <col min="15116" max="15116" width="4.7109375" style="43" customWidth="1"/>
    <col min="15117" max="15117" width="6.42578125" style="43" customWidth="1"/>
    <col min="15118" max="15118" width="4.140625" style="43" customWidth="1"/>
    <col min="15119" max="15119" width="8.140625" style="43" customWidth="1"/>
    <col min="15120" max="15120" width="4.7109375" style="43" customWidth="1"/>
    <col min="15121" max="15121" width="9.85546875" style="43" customWidth="1"/>
    <col min="15122" max="15122" width="4.28515625" style="43" customWidth="1"/>
    <col min="15123" max="15123" width="7.7109375" style="43" customWidth="1"/>
    <col min="15124" max="15124" width="4.5703125" style="43" customWidth="1"/>
    <col min="15125" max="15125" width="6.85546875" style="43" customWidth="1"/>
    <col min="15126" max="15126" width="5.7109375" style="43" customWidth="1"/>
    <col min="15127" max="15127" width="10.85546875" style="43" customWidth="1"/>
    <col min="15128" max="15360" width="9.140625" style="43"/>
    <col min="15361" max="15361" width="12.7109375" style="43" customWidth="1"/>
    <col min="15362" max="15362" width="4.28515625" style="43" customWidth="1"/>
    <col min="15363" max="15363" width="9.85546875" style="43" customWidth="1"/>
    <col min="15364" max="15364" width="3.5703125" style="43" customWidth="1"/>
    <col min="15365" max="15365" width="9.28515625" style="43" customWidth="1"/>
    <col min="15366" max="15366" width="4.28515625" style="43" customWidth="1"/>
    <col min="15367" max="15367" width="10.7109375" style="43" customWidth="1"/>
    <col min="15368" max="15368" width="4.140625" style="43" customWidth="1"/>
    <col min="15369" max="15369" width="10.42578125" style="43" customWidth="1"/>
    <col min="15370" max="15370" width="4.5703125" style="43" customWidth="1"/>
    <col min="15371" max="15371" width="7.140625" style="43" customWidth="1"/>
    <col min="15372" max="15372" width="4.7109375" style="43" customWidth="1"/>
    <col min="15373" max="15373" width="6.42578125" style="43" customWidth="1"/>
    <col min="15374" max="15374" width="4.140625" style="43" customWidth="1"/>
    <col min="15375" max="15375" width="8.140625" style="43" customWidth="1"/>
    <col min="15376" max="15376" width="4.7109375" style="43" customWidth="1"/>
    <col min="15377" max="15377" width="9.85546875" style="43" customWidth="1"/>
    <col min="15378" max="15378" width="4.28515625" style="43" customWidth="1"/>
    <col min="15379" max="15379" width="7.7109375" style="43" customWidth="1"/>
    <col min="15380" max="15380" width="4.5703125" style="43" customWidth="1"/>
    <col min="15381" max="15381" width="6.85546875" style="43" customWidth="1"/>
    <col min="15382" max="15382" width="5.7109375" style="43" customWidth="1"/>
    <col min="15383" max="15383" width="10.85546875" style="43" customWidth="1"/>
    <col min="15384" max="15616" width="9.140625" style="43"/>
    <col min="15617" max="15617" width="12.7109375" style="43" customWidth="1"/>
    <col min="15618" max="15618" width="4.28515625" style="43" customWidth="1"/>
    <col min="15619" max="15619" width="9.85546875" style="43" customWidth="1"/>
    <col min="15620" max="15620" width="3.5703125" style="43" customWidth="1"/>
    <col min="15621" max="15621" width="9.28515625" style="43" customWidth="1"/>
    <col min="15622" max="15622" width="4.28515625" style="43" customWidth="1"/>
    <col min="15623" max="15623" width="10.7109375" style="43" customWidth="1"/>
    <col min="15624" max="15624" width="4.140625" style="43" customWidth="1"/>
    <col min="15625" max="15625" width="10.42578125" style="43" customWidth="1"/>
    <col min="15626" max="15626" width="4.5703125" style="43" customWidth="1"/>
    <col min="15627" max="15627" width="7.140625" style="43" customWidth="1"/>
    <col min="15628" max="15628" width="4.7109375" style="43" customWidth="1"/>
    <col min="15629" max="15629" width="6.42578125" style="43" customWidth="1"/>
    <col min="15630" max="15630" width="4.140625" style="43" customWidth="1"/>
    <col min="15631" max="15631" width="8.140625" style="43" customWidth="1"/>
    <col min="15632" max="15632" width="4.7109375" style="43" customWidth="1"/>
    <col min="15633" max="15633" width="9.85546875" style="43" customWidth="1"/>
    <col min="15634" max="15634" width="4.28515625" style="43" customWidth="1"/>
    <col min="15635" max="15635" width="7.7109375" style="43" customWidth="1"/>
    <col min="15636" max="15636" width="4.5703125" style="43" customWidth="1"/>
    <col min="15637" max="15637" width="6.85546875" style="43" customWidth="1"/>
    <col min="15638" max="15638" width="5.7109375" style="43" customWidth="1"/>
    <col min="15639" max="15639" width="10.85546875" style="43" customWidth="1"/>
    <col min="15640" max="15872" width="9.140625" style="43"/>
    <col min="15873" max="15873" width="12.7109375" style="43" customWidth="1"/>
    <col min="15874" max="15874" width="4.28515625" style="43" customWidth="1"/>
    <col min="15875" max="15875" width="9.85546875" style="43" customWidth="1"/>
    <col min="15876" max="15876" width="3.5703125" style="43" customWidth="1"/>
    <col min="15877" max="15877" width="9.28515625" style="43" customWidth="1"/>
    <col min="15878" max="15878" width="4.28515625" style="43" customWidth="1"/>
    <col min="15879" max="15879" width="10.7109375" style="43" customWidth="1"/>
    <col min="15880" max="15880" width="4.140625" style="43" customWidth="1"/>
    <col min="15881" max="15881" width="10.42578125" style="43" customWidth="1"/>
    <col min="15882" max="15882" width="4.5703125" style="43" customWidth="1"/>
    <col min="15883" max="15883" width="7.140625" style="43" customWidth="1"/>
    <col min="15884" max="15884" width="4.7109375" style="43" customWidth="1"/>
    <col min="15885" max="15885" width="6.42578125" style="43" customWidth="1"/>
    <col min="15886" max="15886" width="4.140625" style="43" customWidth="1"/>
    <col min="15887" max="15887" width="8.140625" style="43" customWidth="1"/>
    <col min="15888" max="15888" width="4.7109375" style="43" customWidth="1"/>
    <col min="15889" max="15889" width="9.85546875" style="43" customWidth="1"/>
    <col min="15890" max="15890" width="4.28515625" style="43" customWidth="1"/>
    <col min="15891" max="15891" width="7.7109375" style="43" customWidth="1"/>
    <col min="15892" max="15892" width="4.5703125" style="43" customWidth="1"/>
    <col min="15893" max="15893" width="6.85546875" style="43" customWidth="1"/>
    <col min="15894" max="15894" width="5.7109375" style="43" customWidth="1"/>
    <col min="15895" max="15895" width="10.85546875" style="43" customWidth="1"/>
    <col min="15896" max="16128" width="9.140625" style="43"/>
    <col min="16129" max="16129" width="12.7109375" style="43" customWidth="1"/>
    <col min="16130" max="16130" width="4.28515625" style="43" customWidth="1"/>
    <col min="16131" max="16131" width="9.85546875" style="43" customWidth="1"/>
    <col min="16132" max="16132" width="3.5703125" style="43" customWidth="1"/>
    <col min="16133" max="16133" width="9.28515625" style="43" customWidth="1"/>
    <col min="16134" max="16134" width="4.28515625" style="43" customWidth="1"/>
    <col min="16135" max="16135" width="10.7109375" style="43" customWidth="1"/>
    <col min="16136" max="16136" width="4.140625" style="43" customWidth="1"/>
    <col min="16137" max="16137" width="10.42578125" style="43" customWidth="1"/>
    <col min="16138" max="16138" width="4.5703125" style="43" customWidth="1"/>
    <col min="16139" max="16139" width="7.140625" style="43" customWidth="1"/>
    <col min="16140" max="16140" width="4.7109375" style="43" customWidth="1"/>
    <col min="16141" max="16141" width="6.42578125" style="43" customWidth="1"/>
    <col min="16142" max="16142" width="4.140625" style="43" customWidth="1"/>
    <col min="16143" max="16143" width="8.140625" style="43" customWidth="1"/>
    <col min="16144" max="16144" width="4.7109375" style="43" customWidth="1"/>
    <col min="16145" max="16145" width="9.85546875" style="43" customWidth="1"/>
    <col min="16146" max="16146" width="4.28515625" style="43" customWidth="1"/>
    <col min="16147" max="16147" width="7.7109375" style="43" customWidth="1"/>
    <col min="16148" max="16148" width="4.5703125" style="43" customWidth="1"/>
    <col min="16149" max="16149" width="6.85546875" style="43" customWidth="1"/>
    <col min="16150" max="16150" width="5.7109375" style="43" customWidth="1"/>
    <col min="16151" max="16151" width="10.85546875" style="43" customWidth="1"/>
    <col min="16152" max="16384" width="9.140625" style="43"/>
  </cols>
  <sheetData>
    <row r="1" spans="1:23" s="59" customFormat="1">
      <c r="A1" s="60" t="s">
        <v>22117</v>
      </c>
      <c r="B1" s="61"/>
      <c r="C1" s="61"/>
      <c r="D1" s="61"/>
      <c r="E1" s="61"/>
      <c r="F1" s="61"/>
      <c r="G1" s="61"/>
      <c r="H1" s="61"/>
      <c r="I1" s="61"/>
      <c r="J1" s="61"/>
      <c r="K1" s="61"/>
      <c r="L1" s="130"/>
      <c r="M1" s="370">
        <v>41640</v>
      </c>
      <c r="N1" s="370"/>
      <c r="O1" s="370"/>
      <c r="P1" s="162"/>
      <c r="Q1" s="130"/>
      <c r="R1" s="130"/>
      <c r="S1" s="130"/>
      <c r="T1" s="130"/>
      <c r="U1" s="130"/>
      <c r="V1" s="130"/>
      <c r="W1" s="130"/>
    </row>
    <row r="2" spans="1:23">
      <c r="A2" s="63"/>
    </row>
    <row r="3" spans="1:23">
      <c r="A3" s="363" t="s">
        <v>22103</v>
      </c>
      <c r="B3" s="159" t="s">
        <v>22118</v>
      </c>
      <c r="C3" s="139"/>
      <c r="D3" s="159" t="s">
        <v>22119</v>
      </c>
      <c r="E3" s="139"/>
      <c r="F3" s="159" t="s">
        <v>22120</v>
      </c>
      <c r="G3" s="139"/>
      <c r="H3" s="159" t="s">
        <v>22121</v>
      </c>
      <c r="I3" s="139"/>
      <c r="J3" s="159" t="s">
        <v>22108</v>
      </c>
      <c r="K3" s="139"/>
      <c r="L3" s="159" t="s">
        <v>22122</v>
      </c>
      <c r="M3" s="139"/>
      <c r="N3" s="163" t="s">
        <v>22123</v>
      </c>
      <c r="O3" s="163"/>
      <c r="P3" s="151" t="s">
        <v>22124</v>
      </c>
      <c r="Q3" s="139"/>
      <c r="R3" s="159" t="s">
        <v>22125</v>
      </c>
      <c r="S3" s="139"/>
      <c r="T3" s="159" t="s">
        <v>22126</v>
      </c>
      <c r="U3" s="139"/>
      <c r="V3" s="159" t="s">
        <v>22112</v>
      </c>
      <c r="W3" s="139"/>
    </row>
    <row r="4" spans="1:23" ht="12.75" customHeight="1">
      <c r="A4" s="364"/>
      <c r="B4" s="360" t="s">
        <v>22113</v>
      </c>
      <c r="C4" s="360" t="s">
        <v>1</v>
      </c>
      <c r="D4" s="360" t="s">
        <v>22113</v>
      </c>
      <c r="E4" s="360" t="s">
        <v>1</v>
      </c>
      <c r="F4" s="360" t="s">
        <v>22113</v>
      </c>
      <c r="G4" s="360" t="s">
        <v>1</v>
      </c>
      <c r="H4" s="360" t="s">
        <v>22113</v>
      </c>
      <c r="I4" s="360" t="s">
        <v>1</v>
      </c>
      <c r="J4" s="360" t="s">
        <v>22113</v>
      </c>
      <c r="K4" s="360" t="s">
        <v>1</v>
      </c>
      <c r="L4" s="360" t="s">
        <v>22113</v>
      </c>
      <c r="M4" s="360" t="s">
        <v>1</v>
      </c>
      <c r="N4" s="360" t="s">
        <v>22113</v>
      </c>
      <c r="O4" s="360" t="s">
        <v>1</v>
      </c>
      <c r="P4" s="360" t="s">
        <v>22113</v>
      </c>
      <c r="Q4" s="360" t="s">
        <v>1</v>
      </c>
      <c r="R4" s="360" t="s">
        <v>22113</v>
      </c>
      <c r="S4" s="360" t="s">
        <v>1</v>
      </c>
      <c r="T4" s="360" t="s">
        <v>22113</v>
      </c>
      <c r="U4" s="360" t="s">
        <v>1</v>
      </c>
      <c r="V4" s="360" t="s">
        <v>22113</v>
      </c>
      <c r="W4" s="360" t="s">
        <v>1</v>
      </c>
    </row>
    <row r="5" spans="1:23">
      <c r="A5" s="365"/>
      <c r="B5" s="362"/>
      <c r="C5" s="362"/>
      <c r="D5" s="362"/>
      <c r="E5" s="362"/>
      <c r="F5" s="362"/>
      <c r="G5" s="362"/>
      <c r="H5" s="362"/>
      <c r="I5" s="362"/>
      <c r="J5" s="362"/>
      <c r="K5" s="362"/>
      <c r="L5" s="362"/>
      <c r="M5" s="362"/>
      <c r="N5" s="362"/>
      <c r="O5" s="362"/>
      <c r="P5" s="362"/>
      <c r="Q5" s="362"/>
      <c r="R5" s="362"/>
      <c r="S5" s="362"/>
      <c r="T5" s="362"/>
      <c r="U5" s="362"/>
      <c r="V5" s="362"/>
      <c r="W5" s="362"/>
    </row>
    <row r="6" spans="1:23" ht="12" customHeight="1">
      <c r="A6" s="69"/>
      <c r="B6" s="69"/>
      <c r="C6" s="104"/>
      <c r="D6" s="69"/>
      <c r="E6" s="107"/>
      <c r="F6" s="69"/>
      <c r="G6" s="104"/>
      <c r="H6" s="69"/>
      <c r="I6" s="104"/>
      <c r="J6" s="69"/>
      <c r="K6" s="104"/>
      <c r="L6" s="69"/>
      <c r="M6" s="104"/>
      <c r="N6" s="69"/>
      <c r="O6" s="104"/>
      <c r="P6" s="161"/>
      <c r="Q6" s="104"/>
      <c r="R6" s="69"/>
      <c r="S6" s="104"/>
      <c r="T6" s="69"/>
      <c r="U6" s="104"/>
      <c r="V6" s="69"/>
      <c r="W6" s="104"/>
    </row>
    <row r="7" spans="1:23">
      <c r="A7" s="443" t="s">
        <v>22050</v>
      </c>
      <c r="B7" s="444">
        <f>'Вінницька обл.'!C170</f>
        <v>47</v>
      </c>
      <c r="C7" s="446">
        <f>'Вінницька обл.'!E170</f>
        <v>3375.9199999999992</v>
      </c>
      <c r="D7" s="444">
        <f>'Вінницька обл.'!C122</f>
        <v>6</v>
      </c>
      <c r="E7" s="446">
        <f>'Вінницька обл.'!E122</f>
        <v>83.3</v>
      </c>
      <c r="F7" s="444">
        <f>'Вінницька обл.'!C115</f>
        <v>43</v>
      </c>
      <c r="G7" s="446">
        <f>'Вінницька обл.'!E115</f>
        <v>5010.5499999999984</v>
      </c>
      <c r="H7" s="444">
        <f>'Вінницька обл.'!C190</f>
        <v>2</v>
      </c>
      <c r="I7" s="446">
        <f>'Вінницька обл.'!E190</f>
        <v>630.29999999999995</v>
      </c>
      <c r="J7" s="444">
        <f>'Вінницька обл.'!C193</f>
        <v>2</v>
      </c>
      <c r="K7" s="445">
        <f>'Вінницька обл.'!E193</f>
        <v>208</v>
      </c>
      <c r="L7" s="447">
        <f>'Вінницька обл.'!C195</f>
        <v>1</v>
      </c>
      <c r="M7" s="445">
        <f>'Вінницька обл.'!E195</f>
        <v>13.3</v>
      </c>
      <c r="N7" s="447"/>
      <c r="O7" s="445"/>
      <c r="P7" s="444">
        <f>'Вінницька обл.'!C187</f>
        <v>16</v>
      </c>
      <c r="Q7" s="448">
        <f>'Вінницька обл.'!E187</f>
        <v>1649.86</v>
      </c>
      <c r="R7" s="444"/>
      <c r="S7" s="448"/>
      <c r="T7" s="444"/>
      <c r="U7" s="445"/>
      <c r="V7" s="447">
        <f>SUM(B7,D7,F7,H7,J7,L7,N7,P7,R7,T7)</f>
        <v>117</v>
      </c>
      <c r="W7" s="446">
        <f>SUM(C7,E7,G7,I7,K7,M7,O7,Q7,S7,U7)</f>
        <v>10971.229999999996</v>
      </c>
    </row>
    <row r="8" spans="1:23">
      <c r="A8" s="433" t="s">
        <v>22051</v>
      </c>
      <c r="B8" s="475">
        <f>'Волинська обл.'!C78</f>
        <v>29</v>
      </c>
      <c r="C8" s="435">
        <f>'Волинська обл.'!E78</f>
        <v>14505.000000000002</v>
      </c>
      <c r="D8" s="475">
        <f>'Волинська обл.'!C119</f>
        <v>40</v>
      </c>
      <c r="E8" s="435">
        <f>'Волинська обл.'!E119</f>
        <v>8348.1200000000008</v>
      </c>
      <c r="F8" s="475">
        <f>'Волинська обл.'!C146</f>
        <v>26</v>
      </c>
      <c r="G8" s="435">
        <f>'Волинська обл.'!E146</f>
        <v>1249.3000000000002</v>
      </c>
      <c r="H8" s="475">
        <f>'Волинська обл.'!C181</f>
        <v>34</v>
      </c>
      <c r="I8" s="435">
        <f>'Волинська обл.'!E181</f>
        <v>36891.350000000006</v>
      </c>
      <c r="J8" s="475">
        <f>'Волинська обл.'!C199</f>
        <v>15</v>
      </c>
      <c r="K8" s="474">
        <f>'Волинська обл.'!E199</f>
        <v>3586.1</v>
      </c>
      <c r="L8" s="475"/>
      <c r="M8" s="474"/>
      <c r="N8" s="475">
        <f>'Волинська обл.'!C201</f>
        <v>1</v>
      </c>
      <c r="O8" s="474">
        <f>'Волинська обл.'!E201</f>
        <v>46</v>
      </c>
      <c r="P8" s="475">
        <f>'Волинська обл.'!C261</f>
        <v>59</v>
      </c>
      <c r="Q8" s="476">
        <f>'Волинська обл.'!E261</f>
        <v>24209.300000000003</v>
      </c>
      <c r="R8" s="475">
        <f>'Волинська обл.'!C183</f>
        <v>1</v>
      </c>
      <c r="S8" s="476">
        <f>'Волинська обл.'!E183</f>
        <v>90.1</v>
      </c>
      <c r="T8" s="434"/>
      <c r="U8" s="474"/>
      <c r="V8" s="475">
        <f t="shared" ref="V8:W31" si="0">SUM(B8,D8,F8,H8,J8,L8,N8,P8,R8,T8)</f>
        <v>205</v>
      </c>
      <c r="W8" s="435">
        <f>SUM(C8,E8,G8,I8,K8,M8,O8,Q8,S8,U8)</f>
        <v>88925.270000000019</v>
      </c>
    </row>
    <row r="9" spans="1:23">
      <c r="A9" s="433" t="s">
        <v>22127</v>
      </c>
      <c r="B9" s="475">
        <f>'Дніпропетровська обл.'!C105</f>
        <v>47</v>
      </c>
      <c r="C9" s="435">
        <f>'Дніпропетровська обл.'!E105</f>
        <v>37520.04</v>
      </c>
      <c r="D9" s="475">
        <f>'Дніпропетровська обл.'!C109</f>
        <v>3</v>
      </c>
      <c r="E9" s="435">
        <f>'Дніпропетровська обл.'!E109</f>
        <v>1021</v>
      </c>
      <c r="F9" s="475">
        <f>'Дніпропетровська обл.'!C127</f>
        <v>17</v>
      </c>
      <c r="G9" s="435">
        <f>'Дніпропетровська обл.'!E127</f>
        <v>4146</v>
      </c>
      <c r="H9" s="475">
        <f>'Дніпропетровська обл.'!C138</f>
        <v>1</v>
      </c>
      <c r="I9" s="435">
        <f>'Дніпропетровська обл.'!E138</f>
        <v>287</v>
      </c>
      <c r="J9" s="475">
        <f>'Дніпропетровська обл.'!C131</f>
        <v>3</v>
      </c>
      <c r="K9" s="474">
        <f>'Дніпропетровська обл.'!E131</f>
        <v>144</v>
      </c>
      <c r="L9" s="475">
        <f>'Дніпропетровська обл.'!C136</f>
        <v>4</v>
      </c>
      <c r="M9" s="474">
        <f>'Дніпропетровська обл.'!E136</f>
        <v>462.1</v>
      </c>
      <c r="N9" s="475">
        <f>'Дніпропетровська обл.'!C141</f>
        <v>2</v>
      </c>
      <c r="O9" s="474">
        <f>'Дніпропетровська обл.'!E141</f>
        <v>2422</v>
      </c>
      <c r="P9" s="475">
        <f>'Дніпропетровська обл.'!C143</f>
        <v>1</v>
      </c>
      <c r="Q9" s="476">
        <f>'Дніпропетровська обл.'!E143</f>
        <v>22</v>
      </c>
      <c r="R9" s="434"/>
      <c r="S9" s="476"/>
      <c r="T9" s="434"/>
      <c r="U9" s="474"/>
      <c r="V9" s="475">
        <f t="shared" si="0"/>
        <v>78</v>
      </c>
      <c r="W9" s="435">
        <f>SUM(C9,E9,G9,I9,K9,M9,O9,Q9,S9,U9)</f>
        <v>46024.14</v>
      </c>
    </row>
    <row r="10" spans="1:23">
      <c r="A10" s="433" t="s">
        <v>22053</v>
      </c>
      <c r="B10" s="434">
        <f>'Донецька обл.'!C68</f>
        <v>11</v>
      </c>
      <c r="C10" s="435">
        <f>'Донецька обл.'!E68</f>
        <v>2999.8987000000002</v>
      </c>
      <c r="D10" s="434">
        <f>'Донецька обл.'!C84</f>
        <v>6</v>
      </c>
      <c r="E10" s="435">
        <f>'Донецька обл.'!E84</f>
        <v>4352</v>
      </c>
      <c r="F10" s="434">
        <f>'Донецька обл.'!C106</f>
        <v>21</v>
      </c>
      <c r="G10" s="435">
        <f>'Донецька обл.'!E106</f>
        <v>2075.2199999999998</v>
      </c>
      <c r="H10" s="434"/>
      <c r="I10" s="435"/>
      <c r="J10" s="434">
        <f>'Донецька обл.'!C77</f>
        <v>2</v>
      </c>
      <c r="K10" s="474">
        <f>'Донецька обл.'!E77</f>
        <v>548.20000000000005</v>
      </c>
      <c r="L10" s="475">
        <f>'Донецька обл.'!C74</f>
        <v>5</v>
      </c>
      <c r="M10" s="474">
        <f>'Донецька обл.'!E74</f>
        <v>23.4</v>
      </c>
      <c r="N10" s="475"/>
      <c r="O10" s="474"/>
      <c r="P10" s="434"/>
      <c r="Q10" s="476"/>
      <c r="R10" s="434"/>
      <c r="S10" s="476"/>
      <c r="T10" s="434"/>
      <c r="U10" s="474"/>
      <c r="V10" s="475">
        <f t="shared" si="0"/>
        <v>45</v>
      </c>
      <c r="W10" s="435">
        <f t="shared" si="0"/>
        <v>9998.7186999999994</v>
      </c>
    </row>
    <row r="11" spans="1:23">
      <c r="A11" s="433" t="s">
        <v>22054</v>
      </c>
      <c r="B11" s="434">
        <f>'житомирська обл.'!C58</f>
        <v>15</v>
      </c>
      <c r="C11" s="435">
        <f>'житомирська обл.'!E58</f>
        <v>15776.060000000001</v>
      </c>
      <c r="D11" s="434">
        <f>'житомирська обл.'!C111</f>
        <v>52</v>
      </c>
      <c r="E11" s="435">
        <f>'житомирська обл.'!E111</f>
        <v>31990.399999999998</v>
      </c>
      <c r="F11" s="434">
        <f>'житомирська обл.'!C168</f>
        <v>28</v>
      </c>
      <c r="G11" s="435">
        <f>'житомирська обл.'!E168</f>
        <v>7957.2</v>
      </c>
      <c r="H11" s="434">
        <f>'житомирська обл.'!C188</f>
        <v>19</v>
      </c>
      <c r="I11" s="435">
        <f>'житомирська обл.'!E188</f>
        <v>14031.699999999999</v>
      </c>
      <c r="J11" s="434">
        <f>'житомирська обл.'!C192</f>
        <v>3</v>
      </c>
      <c r="K11" s="474">
        <f>'житомирська обл.'!E192</f>
        <v>367.4</v>
      </c>
      <c r="L11" s="475"/>
      <c r="M11" s="474"/>
      <c r="N11" s="475"/>
      <c r="O11" s="474"/>
      <c r="P11" s="434">
        <f>'житомирська обл.'!C139</f>
        <v>27</v>
      </c>
      <c r="Q11" s="476">
        <f>'житомирська обл.'!E139</f>
        <v>8166.9</v>
      </c>
      <c r="R11" s="434">
        <f>'житомирська обл.'!C194</f>
        <v>1</v>
      </c>
      <c r="S11" s="476">
        <f>'житомирська обл.'!E194</f>
        <v>15</v>
      </c>
      <c r="T11" s="434"/>
      <c r="U11" s="474"/>
      <c r="V11" s="475">
        <f t="shared" si="0"/>
        <v>145</v>
      </c>
      <c r="W11" s="435">
        <f t="shared" si="0"/>
        <v>78304.659999999989</v>
      </c>
    </row>
    <row r="12" spans="1:23">
      <c r="A12" s="433" t="s">
        <v>22055</v>
      </c>
      <c r="B12" s="434">
        <f>'Закарпатська обл.'!C67</f>
        <v>2</v>
      </c>
      <c r="C12" s="435">
        <f>'Закарпатська обл.'!E67</f>
        <v>208.6</v>
      </c>
      <c r="D12" s="434">
        <f>'Закарпатська обл.'!C82</f>
        <v>14</v>
      </c>
      <c r="E12" s="435">
        <f>'Закарпатська обл.'!E82</f>
        <v>3199.1158999999998</v>
      </c>
      <c r="F12" s="434">
        <f>'Закарпатська обл.'!C104</f>
        <v>21</v>
      </c>
      <c r="G12" s="435">
        <f>'Закарпатська обл.'!E104</f>
        <v>1176.6000000000001</v>
      </c>
      <c r="H12" s="434">
        <f>'Закарпатська обл.'!C106</f>
        <v>1</v>
      </c>
      <c r="I12" s="435">
        <f>'Закарпатська обл.'!E106</f>
        <v>75</v>
      </c>
      <c r="J12" s="434">
        <f>'Закарпатська обл.'!C108</f>
        <v>1</v>
      </c>
      <c r="K12" s="474">
        <f>'Закарпатська обл.'!E108</f>
        <v>49.9</v>
      </c>
      <c r="L12" s="475">
        <f>'Закарпатська обл.'!C110</f>
        <v>1</v>
      </c>
      <c r="M12" s="474">
        <f>'Закарпатська обл.'!E110</f>
        <v>9.8000000000000007</v>
      </c>
      <c r="N12" s="475">
        <f>'Закарпатська обл.'!C116</f>
        <v>5</v>
      </c>
      <c r="O12" s="474">
        <f>'Закарпатська обл.'!E116</f>
        <v>819</v>
      </c>
      <c r="P12" s="434">
        <f>'Закарпатська обл.'!C121</f>
        <v>4</v>
      </c>
      <c r="Q12" s="476">
        <f>'Закарпатська обл.'!E121</f>
        <v>851.4</v>
      </c>
      <c r="R12" s="434"/>
      <c r="S12" s="476"/>
      <c r="T12" s="434"/>
      <c r="U12" s="474"/>
      <c r="V12" s="475">
        <f t="shared" si="0"/>
        <v>49</v>
      </c>
      <c r="W12" s="435">
        <f t="shared" si="0"/>
        <v>6389.4158999999991</v>
      </c>
    </row>
    <row r="13" spans="1:23">
      <c r="A13" s="433" t="s">
        <v>22056</v>
      </c>
      <c r="B13" s="434">
        <f>'Запорізька обл.'!C268</f>
        <v>64</v>
      </c>
      <c r="C13" s="435">
        <f>'Запорізька обл.'!E268</f>
        <v>10094.120000000001</v>
      </c>
      <c r="D13" s="434">
        <f>'Запорізька обл.'!C272</f>
        <v>3</v>
      </c>
      <c r="E13" s="435">
        <f>'Запорізька обл.'!E272</f>
        <v>245</v>
      </c>
      <c r="F13" s="434">
        <f>'Запорізька обл.'!C154</f>
        <v>99</v>
      </c>
      <c r="G13" s="435">
        <f>'Запорізька обл.'!E154</f>
        <v>3025.2000000000003</v>
      </c>
      <c r="H13" s="434">
        <f>'Запорізька обл.'!C203</f>
        <v>4</v>
      </c>
      <c r="I13" s="435">
        <f>'Запорізька обл.'!E203</f>
        <v>211.60000000000002</v>
      </c>
      <c r="J13" s="434">
        <f>'Запорізька обл.'!C275</f>
        <v>2</v>
      </c>
      <c r="K13" s="474">
        <f>'Запорізька обл.'!E275</f>
        <v>417</v>
      </c>
      <c r="L13" s="475">
        <f>'Запорізька обл.'!C198</f>
        <v>43</v>
      </c>
      <c r="M13" s="474">
        <f>'Запорізька обл.'!E198</f>
        <v>939.9</v>
      </c>
      <c r="N13" s="475"/>
      <c r="O13" s="474"/>
      <c r="P13" s="434"/>
      <c r="Q13" s="476"/>
      <c r="R13" s="478"/>
      <c r="S13" s="476"/>
      <c r="T13" s="434"/>
      <c r="U13" s="474"/>
      <c r="V13" s="475">
        <f t="shared" si="0"/>
        <v>215</v>
      </c>
      <c r="W13" s="435">
        <f t="shared" si="0"/>
        <v>14932.820000000002</v>
      </c>
    </row>
    <row r="14" spans="1:23">
      <c r="A14" s="433" t="s">
        <v>22128</v>
      </c>
      <c r="B14" s="475">
        <f>'Івано-Франківська обл.'!C74</f>
        <v>11</v>
      </c>
      <c r="C14" s="435">
        <f>'Івано-Франківська обл.'!E74</f>
        <v>16048.800000000001</v>
      </c>
      <c r="D14" s="475">
        <f>'Івано-Франківська обл.'!C88</f>
        <v>13</v>
      </c>
      <c r="E14" s="435">
        <f>'Івано-Франківська обл.'!E88</f>
        <v>6483.7</v>
      </c>
      <c r="F14" s="475">
        <f>'Івано-Франківська обл.'!C112</f>
        <v>23</v>
      </c>
      <c r="G14" s="435">
        <f>'Івано-Франківська обл.'!E112</f>
        <v>1317.1000000000001</v>
      </c>
      <c r="H14" s="475">
        <f>'Івано-Франківська обл.'!C128</f>
        <v>2</v>
      </c>
      <c r="I14" s="435">
        <f>'Івано-Франківська обл.'!E128</f>
        <v>15120.84</v>
      </c>
      <c r="J14" s="475">
        <f>'Івано-Франківська обл.'!C125</f>
        <v>5</v>
      </c>
      <c r="K14" s="474">
        <f>'Івано-Франківська обл.'!E125</f>
        <v>21.9</v>
      </c>
      <c r="L14" s="475"/>
      <c r="M14" s="474"/>
      <c r="N14" s="475"/>
      <c r="O14" s="474"/>
      <c r="P14" s="475">
        <f>'Івано-Франківська обл.'!C119</f>
        <v>5</v>
      </c>
      <c r="Q14" s="476">
        <f>'Івано-Франківська обл.'!E119</f>
        <v>3973</v>
      </c>
      <c r="R14" s="434"/>
      <c r="S14" s="476"/>
      <c r="T14" s="434"/>
      <c r="U14" s="474"/>
      <c r="V14" s="475">
        <f t="shared" si="0"/>
        <v>59</v>
      </c>
      <c r="W14" s="435">
        <f t="shared" si="0"/>
        <v>42965.340000000004</v>
      </c>
    </row>
    <row r="15" spans="1:23">
      <c r="A15" s="443" t="s">
        <v>22058</v>
      </c>
      <c r="B15" s="444">
        <f>'Київська область'!C75</f>
        <v>30</v>
      </c>
      <c r="C15" s="446">
        <f>'Київська область'!E75</f>
        <v>17100.113200000003</v>
      </c>
      <c r="D15" s="444">
        <f>'Київська область'!C117</f>
        <v>12</v>
      </c>
      <c r="E15" s="446">
        <f>'Київська область'!E117</f>
        <v>1429.2918</v>
      </c>
      <c r="F15" s="444">
        <f>'Київська область'!C97</f>
        <v>21</v>
      </c>
      <c r="G15" s="446">
        <f>'Київська область'!E97</f>
        <v>1727.6299999999999</v>
      </c>
      <c r="H15" s="444">
        <f>'Київська область'!C133</f>
        <v>1</v>
      </c>
      <c r="I15" s="446">
        <f>'Київська область'!E133</f>
        <v>212</v>
      </c>
      <c r="J15" s="444">
        <f>'Київська область'!C104</f>
        <v>6</v>
      </c>
      <c r="K15" s="445">
        <f>'Київська область'!E104</f>
        <v>506.1</v>
      </c>
      <c r="L15" s="447"/>
      <c r="M15" s="445"/>
      <c r="N15" s="447">
        <f>'Київська область'!C131</f>
        <v>1</v>
      </c>
      <c r="O15" s="445">
        <f>'Київська область'!E131</f>
        <v>563</v>
      </c>
      <c r="P15" s="444">
        <f>'Київська область'!C129</f>
        <v>11</v>
      </c>
      <c r="Q15" s="448">
        <f>'Київська область'!E129</f>
        <v>3194.8999999999996</v>
      </c>
      <c r="R15" s="444"/>
      <c r="S15" s="448"/>
      <c r="T15" s="444"/>
      <c r="U15" s="445"/>
      <c r="V15" s="447">
        <f t="shared" si="0"/>
        <v>82</v>
      </c>
      <c r="W15" s="446">
        <f>SUM(C15,E15,G15,I15,K15,M15,O15,Q15,S15,U15)</f>
        <v>24733.035000000003</v>
      </c>
    </row>
    <row r="16" spans="1:23">
      <c r="A16" s="433" t="s">
        <v>22129</v>
      </c>
      <c r="B16" s="434">
        <f>'Кіровоградська обл.'!C101</f>
        <v>49</v>
      </c>
      <c r="C16" s="435">
        <f>'Кіровоградська обл.'!E101</f>
        <v>9818.4999999999982</v>
      </c>
      <c r="D16" s="434">
        <f>'Кіровоградська обл.'!C109</f>
        <v>7</v>
      </c>
      <c r="E16" s="435">
        <f>'Кіровоградська обл.'!E109</f>
        <v>1102.0999999999999</v>
      </c>
      <c r="F16" s="434">
        <f>'Кіровоградська обл.'!C132</f>
        <v>18</v>
      </c>
      <c r="G16" s="435">
        <f>'Кіровоградська обл.'!E132</f>
        <v>883.4</v>
      </c>
      <c r="H16" s="434">
        <f>'Кіровоградська обл.'!C113</f>
        <v>3</v>
      </c>
      <c r="I16" s="435">
        <f>'Кіровоградська обл.'!E113</f>
        <v>220.3</v>
      </c>
      <c r="J16" s="434">
        <f>'Кіровоградська обл.'!C138</f>
        <v>5</v>
      </c>
      <c r="K16" s="474">
        <f>'Кіровоградська обл.'!E138</f>
        <v>736.4</v>
      </c>
      <c r="L16" s="475">
        <f>'Кіровоградська обл.'!C140</f>
        <v>1</v>
      </c>
      <c r="M16" s="474">
        <f>'Кіровоградська обл.'!E140</f>
        <v>4.3</v>
      </c>
      <c r="N16" s="475"/>
      <c r="O16" s="474"/>
      <c r="P16" s="434"/>
      <c r="Q16" s="476"/>
      <c r="R16" s="434"/>
      <c r="S16" s="476"/>
      <c r="T16" s="434"/>
      <c r="U16" s="474"/>
      <c r="V16" s="475">
        <f t="shared" si="0"/>
        <v>83</v>
      </c>
      <c r="W16" s="435">
        <f t="shared" si="0"/>
        <v>12764.999999999996</v>
      </c>
    </row>
    <row r="17" spans="1:23">
      <c r="A17" s="433" t="s">
        <v>22130</v>
      </c>
      <c r="B17" s="434">
        <f>АРК!C97</f>
        <v>11</v>
      </c>
      <c r="C17" s="435">
        <f>АРК!E97</f>
        <v>17842</v>
      </c>
      <c r="D17" s="434">
        <f>АРК!C99</f>
        <v>1</v>
      </c>
      <c r="E17" s="435">
        <f>АРК!E99</f>
        <v>172</v>
      </c>
      <c r="F17" s="434">
        <f>АРК!C112</f>
        <v>12</v>
      </c>
      <c r="G17" s="435">
        <f>АРК!E112</f>
        <v>4984.8</v>
      </c>
      <c r="H17" s="434"/>
      <c r="I17" s="435"/>
      <c r="J17" s="434"/>
      <c r="K17" s="474"/>
      <c r="L17" s="475"/>
      <c r="M17" s="474"/>
      <c r="N17" s="475"/>
      <c r="O17" s="474"/>
      <c r="P17" s="434">
        <f>АРК!C114</f>
        <v>1</v>
      </c>
      <c r="Q17" s="476">
        <f>АРК!E114</f>
        <v>1000</v>
      </c>
      <c r="R17" s="434"/>
      <c r="S17" s="476"/>
      <c r="T17" s="434"/>
      <c r="U17" s="474"/>
      <c r="V17" s="475">
        <f t="shared" si="0"/>
        <v>25</v>
      </c>
      <c r="W17" s="435">
        <f>SUM(C17,E17,G17,I17,K17,M17,O17,Q17,S17,U17)</f>
        <v>23998.799999999999</v>
      </c>
    </row>
    <row r="18" spans="1:23">
      <c r="A18" s="433" t="s">
        <v>22061</v>
      </c>
      <c r="B18" s="434">
        <f>'Луганська обл.'!C57</f>
        <v>25</v>
      </c>
      <c r="C18" s="435">
        <f>'Луганська обл.'!E57</f>
        <v>7472.4651000000003</v>
      </c>
      <c r="D18" s="434">
        <f>'Луганська обл.'!C117</f>
        <v>12</v>
      </c>
      <c r="E18" s="435">
        <f>'Луганська обл.'!E117</f>
        <v>4565.2551000000003</v>
      </c>
      <c r="F18" s="434">
        <f>'Луганська обл.'!C96</f>
        <v>20</v>
      </c>
      <c r="G18" s="435">
        <f>'Луганська обл.'!E96</f>
        <v>4427.744999999999</v>
      </c>
      <c r="H18" s="434">
        <f>'Луганська обл.'!C75</f>
        <v>17</v>
      </c>
      <c r="I18" s="435">
        <f>'Луганська обл.'!E75</f>
        <v>34441.425399999993</v>
      </c>
      <c r="J18" s="434">
        <f>'Луганська обл.'!C119</f>
        <v>1</v>
      </c>
      <c r="K18" s="474">
        <f>'Луганська обл.'!E119</f>
        <v>20</v>
      </c>
      <c r="L18" s="475">
        <f>'Луганська обл.'!C101</f>
        <v>4</v>
      </c>
      <c r="M18" s="474">
        <f>'Луганська обл.'!E101</f>
        <v>89.8</v>
      </c>
      <c r="N18" s="475">
        <f>'Луганська обл.'!C124</f>
        <v>4</v>
      </c>
      <c r="O18" s="474">
        <f>'Луганська обл.'!E124</f>
        <v>940.4799999999999</v>
      </c>
      <c r="P18" s="434">
        <f>'Луганська обл.'!C104</f>
        <v>2</v>
      </c>
      <c r="Q18" s="476">
        <f>'Луганська обл.'!E104</f>
        <v>4293</v>
      </c>
      <c r="R18" s="434"/>
      <c r="S18" s="476"/>
      <c r="T18" s="434"/>
      <c r="U18" s="474"/>
      <c r="V18" s="475">
        <f t="shared" si="0"/>
        <v>85</v>
      </c>
      <c r="W18" s="435">
        <f t="shared" si="0"/>
        <v>56250.170599999998</v>
      </c>
    </row>
    <row r="19" spans="1:23">
      <c r="A19" s="433" t="s">
        <v>22062</v>
      </c>
      <c r="B19" s="434">
        <f>'Львівська обл.'!C68</f>
        <v>13</v>
      </c>
      <c r="C19" s="435">
        <f>'Львівська обл.'!E68</f>
        <v>12476.7</v>
      </c>
      <c r="D19" s="434">
        <f>'Львівська обл.'!C85</f>
        <v>11</v>
      </c>
      <c r="E19" s="435">
        <f>'Львівська обл.'!E85</f>
        <v>10450.1</v>
      </c>
      <c r="F19" s="434">
        <f>'Львівська обл.'!C73</f>
        <v>4</v>
      </c>
      <c r="G19" s="435">
        <f>'Львівська обл.'!E73</f>
        <v>42.6</v>
      </c>
      <c r="H19" s="434">
        <f>'Львівська обл.'!C90</f>
        <v>2</v>
      </c>
      <c r="I19" s="435">
        <f>'Львівська обл.'!E90</f>
        <v>3724</v>
      </c>
      <c r="J19" s="434">
        <f>'Львівська обл.'!C93</f>
        <v>2</v>
      </c>
      <c r="K19" s="474">
        <f>'Львівська обл.'!E93</f>
        <v>836</v>
      </c>
      <c r="L19" s="475">
        <f>'Львівська обл.'!C87</f>
        <v>1</v>
      </c>
      <c r="M19" s="474">
        <f>'Львівська обл.'!E87</f>
        <v>0.5</v>
      </c>
      <c r="N19" s="475"/>
      <c r="O19" s="474"/>
      <c r="P19" s="434">
        <f>'Львівська обл.'!C95</f>
        <v>1</v>
      </c>
      <c r="Q19" s="476">
        <f>'Львівська обл.'!E95</f>
        <v>53.7</v>
      </c>
      <c r="R19" s="434"/>
      <c r="S19" s="476"/>
      <c r="T19" s="434"/>
      <c r="U19" s="474"/>
      <c r="V19" s="475">
        <f t="shared" si="0"/>
        <v>34</v>
      </c>
      <c r="W19" s="435">
        <f t="shared" si="0"/>
        <v>27583.600000000002</v>
      </c>
    </row>
    <row r="20" spans="1:23">
      <c r="A20" s="433" t="s">
        <v>22063</v>
      </c>
      <c r="B20" s="434">
        <f>'Миколаївська обл.'!C56</f>
        <v>22</v>
      </c>
      <c r="C20" s="435">
        <f>'Миколаївська обл.'!E56</f>
        <v>4283.22</v>
      </c>
      <c r="D20" s="434">
        <f>'Миколаївська обл.'!C69</f>
        <v>12</v>
      </c>
      <c r="E20" s="435">
        <f>'Миколаївська обл.'!E69</f>
        <v>3528.7</v>
      </c>
      <c r="F20" s="434">
        <f>'Миколаївська обл.'!C80</f>
        <v>10</v>
      </c>
      <c r="G20" s="435">
        <f>'Миколаївська обл.'!E80</f>
        <v>435.5</v>
      </c>
      <c r="H20" s="434"/>
      <c r="I20" s="435"/>
      <c r="J20" s="434">
        <f>'Миколаївська обл.'!C83</f>
        <v>2</v>
      </c>
      <c r="K20" s="474">
        <f>'Миколаївська обл.'!E83</f>
        <v>330</v>
      </c>
      <c r="L20" s="475"/>
      <c r="M20" s="474"/>
      <c r="N20" s="475">
        <f>'Миколаївська обл.'!C86</f>
        <v>2</v>
      </c>
      <c r="O20" s="474">
        <f>'Миколаївська обл.'!E86</f>
        <v>102.5</v>
      </c>
      <c r="P20" s="434">
        <f>'Миколаївська обл.'!C93</f>
        <v>6</v>
      </c>
      <c r="Q20" s="476">
        <f>'Миколаївська обл.'!E93</f>
        <v>1978</v>
      </c>
      <c r="R20" s="434"/>
      <c r="S20" s="476"/>
      <c r="T20" s="434"/>
      <c r="U20" s="474"/>
      <c r="V20" s="475">
        <f t="shared" si="0"/>
        <v>54</v>
      </c>
      <c r="W20" s="435">
        <f>SUM(C20,E20,G20,I20,K20,M20,O20,Q20,S20,U20)</f>
        <v>10657.92</v>
      </c>
    </row>
    <row r="21" spans="1:23">
      <c r="A21" s="433" t="s">
        <v>22064</v>
      </c>
      <c r="B21" s="434">
        <f>'Одеська обл.'!C65</f>
        <v>22</v>
      </c>
      <c r="C21" s="435">
        <f>'Одеська обл.'!E65</f>
        <v>12480.518</v>
      </c>
      <c r="D21" s="434">
        <f>'Одеська обл.'!C70</f>
        <v>1</v>
      </c>
      <c r="E21" s="435">
        <f>'Одеська обл.'!E70</f>
        <v>8.4</v>
      </c>
      <c r="F21" s="434">
        <f>'Одеська обл.'!C76</f>
        <v>5</v>
      </c>
      <c r="G21" s="435">
        <f>'Одеська обл.'!E76</f>
        <v>3521.43</v>
      </c>
      <c r="H21" s="434"/>
      <c r="I21" s="435"/>
      <c r="J21" s="434">
        <f>'Одеська обл.'!C78</f>
        <v>1</v>
      </c>
      <c r="K21" s="474">
        <f>'Одеська обл.'!E78</f>
        <v>390</v>
      </c>
      <c r="L21" s="475">
        <f>'Одеська обл.'!C68</f>
        <v>2</v>
      </c>
      <c r="M21" s="474">
        <f>'Одеська обл.'!E68</f>
        <v>40</v>
      </c>
      <c r="N21" s="475"/>
      <c r="O21" s="474"/>
      <c r="P21" s="434"/>
      <c r="Q21" s="476"/>
      <c r="R21" s="434"/>
      <c r="S21" s="476"/>
      <c r="T21" s="434"/>
      <c r="U21" s="474"/>
      <c r="V21" s="475">
        <f t="shared" si="0"/>
        <v>31</v>
      </c>
      <c r="W21" s="435">
        <f t="shared" si="0"/>
        <v>16440.347999999998</v>
      </c>
    </row>
    <row r="22" spans="1:23">
      <c r="A22" s="433" t="s">
        <v>22065</v>
      </c>
      <c r="B22" s="434">
        <f>'Полтавська обл.'!C110</f>
        <v>50</v>
      </c>
      <c r="C22" s="435">
        <f>'Полтавська обл.'!E110</f>
        <v>19244.199999999997</v>
      </c>
      <c r="D22" s="434">
        <f>'Полтавська обл.'!C114</f>
        <v>3</v>
      </c>
      <c r="E22" s="435">
        <f>'Полтавська обл.'!E114</f>
        <v>2373.6999999999998</v>
      </c>
      <c r="F22" s="434">
        <f>'Полтавська обл.'!C154</f>
        <v>38</v>
      </c>
      <c r="G22" s="435">
        <f>'Полтавська обл.'!E154</f>
        <v>5148.1399999999994</v>
      </c>
      <c r="H22" s="434">
        <f>'Полтавська обл.'!C162</f>
        <v>7</v>
      </c>
      <c r="I22" s="435">
        <f>'Полтавська обл.'!E162</f>
        <v>1614.2</v>
      </c>
      <c r="J22" s="434">
        <f>'Полтавська обл.'!C165</f>
        <v>2</v>
      </c>
      <c r="K22" s="474">
        <f>'Полтавська обл.'!E165</f>
        <v>101.5</v>
      </c>
      <c r="L22" s="475">
        <f>'Полтавська обл.'!C170</f>
        <v>4</v>
      </c>
      <c r="M22" s="474">
        <f>'Полтавська обл.'!E170</f>
        <v>167.3</v>
      </c>
      <c r="N22" s="475"/>
      <c r="O22" s="474"/>
      <c r="P22" s="434">
        <f>'Полтавська обл.'!C223</f>
        <v>52</v>
      </c>
      <c r="Q22" s="476">
        <f>'Полтавська обл.'!E223</f>
        <v>9505.84</v>
      </c>
      <c r="R22" s="434"/>
      <c r="S22" s="476"/>
      <c r="T22" s="434"/>
      <c r="U22" s="474"/>
      <c r="V22" s="475">
        <f t="shared" si="0"/>
        <v>156</v>
      </c>
      <c r="W22" s="435">
        <f t="shared" si="0"/>
        <v>38154.879999999997</v>
      </c>
    </row>
    <row r="23" spans="1:23">
      <c r="A23" s="433" t="s">
        <v>22066</v>
      </c>
      <c r="B23" s="434">
        <f>'Рівненська обл.'!C64</f>
        <v>10</v>
      </c>
      <c r="C23" s="435">
        <f>'Рівненська обл.'!E64</f>
        <v>2201.1999999999998</v>
      </c>
      <c r="D23" s="434">
        <f>'Рівненська обл.'!C81</f>
        <v>16</v>
      </c>
      <c r="E23" s="435">
        <f>'Рівненська обл.'!E81</f>
        <v>2142.8000000000002</v>
      </c>
      <c r="F23" s="434">
        <f>'Рівненська обл.'!C120</f>
        <v>38</v>
      </c>
      <c r="G23" s="435">
        <f>'Рівненська обл.'!E120</f>
        <v>32371.999999999996</v>
      </c>
      <c r="H23" s="434">
        <f>'Рівненська обл.'!C127</f>
        <v>6</v>
      </c>
      <c r="I23" s="435">
        <f>'Рівненська обл.'!E127</f>
        <v>7114</v>
      </c>
      <c r="J23" s="434">
        <f>'Рівненська обл.'!C137</f>
        <v>9</v>
      </c>
      <c r="K23" s="474">
        <f>'Рівненська обл.'!E137</f>
        <v>1556.3</v>
      </c>
      <c r="L23" s="475">
        <f>'Рівненська обл.'!C154</f>
        <v>16</v>
      </c>
      <c r="M23" s="474">
        <f>'Рівненська обл.'!E154</f>
        <v>344</v>
      </c>
      <c r="N23" s="475">
        <f>'Рівненська обл.'!C157</f>
        <v>2</v>
      </c>
      <c r="O23" s="474">
        <f>'Рівненська обл.'!E157</f>
        <v>3255</v>
      </c>
      <c r="P23" s="434">
        <f>'Рівненська обл.'!C169</f>
        <v>11</v>
      </c>
      <c r="Q23" s="476">
        <f>'Рівненська обл.'!E169</f>
        <v>2442</v>
      </c>
      <c r="R23" s="434">
        <f>'Рівненська обл.'!C174</f>
        <v>4</v>
      </c>
      <c r="S23" s="476">
        <f>'Рівненська обл.'!E174</f>
        <v>2460</v>
      </c>
      <c r="T23" s="434"/>
      <c r="U23" s="474"/>
      <c r="V23" s="475">
        <f t="shared" si="0"/>
        <v>112</v>
      </c>
      <c r="W23" s="435">
        <f t="shared" si="0"/>
        <v>53887.3</v>
      </c>
    </row>
    <row r="24" spans="1:23">
      <c r="A24" s="433" t="s">
        <v>22067</v>
      </c>
      <c r="B24" s="434">
        <f>'Сумська обл.'!C67</f>
        <v>21</v>
      </c>
      <c r="C24" s="435">
        <f>'Сумська обл.'!E67</f>
        <v>13272.769999999999</v>
      </c>
      <c r="D24" s="434">
        <f>'Сумська обл.'!C71</f>
        <v>3</v>
      </c>
      <c r="E24" s="435">
        <f>'Сумська обл.'!E71</f>
        <v>1865</v>
      </c>
      <c r="F24" s="434">
        <f>'Сумська обл.'!C96</f>
        <v>24</v>
      </c>
      <c r="G24" s="435">
        <f>'Сумська обл.'!E96</f>
        <v>2921.5800000000004</v>
      </c>
      <c r="H24" s="434">
        <f>'Сумська обл.'!C106</f>
        <v>9</v>
      </c>
      <c r="I24" s="435">
        <f>'Сумська обл.'!E106</f>
        <v>1322.7</v>
      </c>
      <c r="J24" s="434">
        <f>'Сумська обл.'!C111</f>
        <v>4</v>
      </c>
      <c r="K24" s="474">
        <f>'Сумська обл.'!E111</f>
        <v>466.6</v>
      </c>
      <c r="L24" s="475">
        <f>'Сумська обл.'!C114</f>
        <v>2</v>
      </c>
      <c r="M24" s="474">
        <f>'Сумська обл.'!E114</f>
        <v>10</v>
      </c>
      <c r="N24" s="475"/>
      <c r="O24" s="474"/>
      <c r="P24" s="434">
        <f>'Сумська обл.'!C143</f>
        <v>25</v>
      </c>
      <c r="Q24" s="476">
        <f>'Сумська обл.'!E143</f>
        <v>9597.2400000000034</v>
      </c>
      <c r="R24" s="434">
        <f>'Сумська обл.'!C117</f>
        <v>2</v>
      </c>
      <c r="S24" s="476">
        <f>'Сумська обл.'!E117</f>
        <v>17.451999999999998</v>
      </c>
      <c r="T24" s="434"/>
      <c r="U24" s="474"/>
      <c r="V24" s="475">
        <f t="shared" si="0"/>
        <v>90</v>
      </c>
      <c r="W24" s="435">
        <f t="shared" si="0"/>
        <v>29473.342000000001</v>
      </c>
    </row>
    <row r="25" spans="1:23">
      <c r="A25" s="433" t="s">
        <v>22068</v>
      </c>
      <c r="B25" s="434">
        <f>'Тернопільська обл'!C71</f>
        <v>5</v>
      </c>
      <c r="C25" s="435">
        <f>'Тернопільська обл'!E71</f>
        <v>131.4</v>
      </c>
      <c r="D25" s="434">
        <f>'Тернопільська обл'!C73</f>
        <v>1</v>
      </c>
      <c r="E25" s="435">
        <f>'Тернопільська обл'!E73</f>
        <v>30</v>
      </c>
      <c r="F25" s="434">
        <f>'Тернопільська обл'!C122</f>
        <v>48</v>
      </c>
      <c r="G25" s="435">
        <f>'Тернопільська обл'!E122</f>
        <v>1172.8999999999999</v>
      </c>
      <c r="H25" s="434">
        <f>'Тернопільська обл'!C179</f>
        <v>33</v>
      </c>
      <c r="I25" s="435">
        <f>'Тернопільська обл'!E179</f>
        <v>47424.5</v>
      </c>
      <c r="J25" s="434">
        <f>'Тернопільська обл'!C141</f>
        <v>8</v>
      </c>
      <c r="K25" s="474">
        <f>'Тернопільська обл'!E141</f>
        <v>286.2</v>
      </c>
      <c r="L25" s="475"/>
      <c r="M25" s="474"/>
      <c r="N25" s="475">
        <f>'Тернопільська обл'!C145</f>
        <v>3</v>
      </c>
      <c r="O25" s="474">
        <f>'Тернопільська обл'!E145</f>
        <v>90.22</v>
      </c>
      <c r="P25" s="434">
        <f>'Тернопільська обл'!C132</f>
        <v>9</v>
      </c>
      <c r="Q25" s="476">
        <f>'Тернопільська обл'!E132</f>
        <v>531.1</v>
      </c>
      <c r="R25" s="434"/>
      <c r="S25" s="476"/>
      <c r="T25" s="434"/>
      <c r="U25" s="474"/>
      <c r="V25" s="475">
        <f t="shared" si="0"/>
        <v>107</v>
      </c>
      <c r="W25" s="435">
        <f>SUM(C25,E25,G25,I25,K25,M25,O25,Q25,S25,U25)</f>
        <v>49666.32</v>
      </c>
    </row>
    <row r="26" spans="1:23">
      <c r="A26" s="433" t="s">
        <v>22069</v>
      </c>
      <c r="B26" s="434">
        <f>'Харківська обл.'!C53</f>
        <v>13</v>
      </c>
      <c r="C26" s="435">
        <f>'Харківська обл.'!E53</f>
        <v>26043.17</v>
      </c>
      <c r="D26" s="434">
        <f>'Харківська обл.'!C63</f>
        <v>9</v>
      </c>
      <c r="E26" s="435">
        <f>'Харківська обл.'!E63</f>
        <v>3207.1</v>
      </c>
      <c r="F26" s="434">
        <f>'Харківська обл.'!C115</f>
        <v>51</v>
      </c>
      <c r="G26" s="435">
        <f>'Харківська обл.'!E115</f>
        <v>3169.9900000000002</v>
      </c>
      <c r="H26" s="434">
        <f>'Харківська обл.'!C121</f>
        <v>5</v>
      </c>
      <c r="I26" s="435">
        <f>'Харківська обл.'!E121</f>
        <v>1292.4000000000001</v>
      </c>
      <c r="J26" s="434">
        <f>'Харківська обл.'!C193</f>
        <v>7</v>
      </c>
      <c r="K26" s="474">
        <f>'Харківська обл.'!E193</f>
        <v>787.9</v>
      </c>
      <c r="L26" s="475">
        <f>'Харківська обл.'!C185</f>
        <v>63</v>
      </c>
      <c r="M26" s="474">
        <f>'Харківська обл.'!E185</f>
        <v>594.80000000000007</v>
      </c>
      <c r="N26" s="475"/>
      <c r="O26" s="474"/>
      <c r="P26" s="434">
        <f>'Харківська обл.'!C211</f>
        <v>17</v>
      </c>
      <c r="Q26" s="476">
        <f>'Харківська обл.'!E211</f>
        <v>1811.6</v>
      </c>
      <c r="R26" s="434">
        <f>'Харківська обл.'!C213</f>
        <v>1</v>
      </c>
      <c r="S26" s="476">
        <f>'Харківська обл.'!E213</f>
        <v>14.6</v>
      </c>
      <c r="T26" s="434"/>
      <c r="U26" s="474"/>
      <c r="V26" s="475">
        <f>SUM(B26,D26,F26,H26,J26,L26,N26,P26,R26,T26)</f>
        <v>166</v>
      </c>
      <c r="W26" s="435">
        <f>SUM(C26,E26,G26,I26,K26,M26,O26,Q26,S26,U26)</f>
        <v>36921.56</v>
      </c>
    </row>
    <row r="27" spans="1:23">
      <c r="A27" s="433" t="s">
        <v>22070</v>
      </c>
      <c r="B27" s="434">
        <f>'Херсонська обл.'!C36</f>
        <v>4</v>
      </c>
      <c r="C27" s="435">
        <f>'Херсонська обл.'!E36</f>
        <v>2287.9</v>
      </c>
      <c r="D27" s="434"/>
      <c r="E27" s="435"/>
      <c r="F27" s="434">
        <f>'Херсонська обл.'!C42</f>
        <v>5</v>
      </c>
      <c r="G27" s="435">
        <f>'Херсонська обл.'!E42</f>
        <v>410</v>
      </c>
      <c r="H27" s="434">
        <f>'Херсонська обл.'!C46</f>
        <v>3</v>
      </c>
      <c r="I27" s="435">
        <f>'Херсонська обл.'!E46</f>
        <v>22783</v>
      </c>
      <c r="J27" s="434">
        <f>'Херсонська обл.'!C48</f>
        <v>1</v>
      </c>
      <c r="K27" s="474">
        <f>'Херсонська обл.'!E48</f>
        <v>1411.9</v>
      </c>
      <c r="L27" s="475"/>
      <c r="M27" s="474"/>
      <c r="N27" s="475"/>
      <c r="O27" s="474"/>
      <c r="P27" s="434"/>
      <c r="Q27" s="476"/>
      <c r="R27" s="434"/>
      <c r="S27" s="476"/>
      <c r="T27" s="434"/>
      <c r="U27" s="474"/>
      <c r="V27" s="475">
        <f t="shared" si="0"/>
        <v>13</v>
      </c>
      <c r="W27" s="435">
        <f t="shared" si="0"/>
        <v>26892.800000000003</v>
      </c>
    </row>
    <row r="28" spans="1:23">
      <c r="A28" s="433" t="s">
        <v>22071</v>
      </c>
      <c r="B28" s="434">
        <f>'Хмельницька обл.'!C83</f>
        <v>18</v>
      </c>
      <c r="C28" s="435">
        <f>'Хмельницька обл.'!E83</f>
        <v>7313.8</v>
      </c>
      <c r="D28" s="434">
        <f>'Хмельницька обл.'!C133</f>
        <v>27</v>
      </c>
      <c r="E28" s="435">
        <f>'Хмельницька обл.'!E133</f>
        <v>4314.8999999999996</v>
      </c>
      <c r="F28" s="434">
        <f>'Хмельницька обл.'!C105</f>
        <v>21</v>
      </c>
      <c r="G28" s="435">
        <f>'Хмельницька обл.'!E105</f>
        <v>2466.3000000000002</v>
      </c>
      <c r="H28" s="434">
        <f>'Хмельницька обл.'!C190</f>
        <v>6</v>
      </c>
      <c r="I28" s="435">
        <f>'Хмельницька обл.'!E190</f>
        <v>1130.5</v>
      </c>
      <c r="J28" s="434">
        <f>'Хмельницька обл.'!C205</f>
        <v>10</v>
      </c>
      <c r="K28" s="474">
        <f>'Хмельницька обл.'!E205</f>
        <v>3689.09</v>
      </c>
      <c r="L28" s="475">
        <f>'Хмельницька обл.'!C194</f>
        <v>3</v>
      </c>
      <c r="M28" s="474">
        <f>'Хмельницька обл.'!E194</f>
        <v>154.5</v>
      </c>
      <c r="N28" s="475"/>
      <c r="O28" s="474"/>
      <c r="P28" s="434">
        <f>'Хмельницька обл.'!C181</f>
        <v>47</v>
      </c>
      <c r="Q28" s="476">
        <f>'Хмельницька обл.'!E181</f>
        <v>8827.2000000000007</v>
      </c>
      <c r="R28" s="434">
        <f>'Хмельницька обл.'!C183</f>
        <v>1</v>
      </c>
      <c r="S28" s="476">
        <f>'Хмельницька обл.'!E183</f>
        <v>6.6</v>
      </c>
      <c r="T28" s="434"/>
      <c r="U28" s="474"/>
      <c r="V28" s="475">
        <f t="shared" si="0"/>
        <v>133</v>
      </c>
      <c r="W28" s="435">
        <f t="shared" si="0"/>
        <v>27902.89</v>
      </c>
    </row>
    <row r="29" spans="1:23">
      <c r="A29" s="433" t="s">
        <v>22072</v>
      </c>
      <c r="B29" s="434">
        <f>'Черкаська обл.'!C267</f>
        <v>18</v>
      </c>
      <c r="C29" s="435">
        <f>'Черкаська обл.'!E267</f>
        <v>4530.9297000000006</v>
      </c>
      <c r="D29" s="434">
        <f>'Черкаська обл.'!C269</f>
        <v>1</v>
      </c>
      <c r="E29" s="435">
        <f>'Черкаська обл.'!E269</f>
        <v>12.7</v>
      </c>
      <c r="F29" s="434">
        <f>'Черкаська обл.'!C106</f>
        <v>56</v>
      </c>
      <c r="G29" s="435">
        <f>'Черкаська обл.'!E106</f>
        <v>10362.01</v>
      </c>
      <c r="H29" s="434">
        <f>'Черкаська обл.'!C246</f>
        <v>10</v>
      </c>
      <c r="I29" s="435">
        <f>'Черкаська обл.'!E246</f>
        <v>7973.5756000000001</v>
      </c>
      <c r="J29" s="434">
        <f>'Черкаська обл.'!C274</f>
        <v>4</v>
      </c>
      <c r="K29" s="474">
        <f>'Черкаська обл.'!E274</f>
        <v>340.90000000000003</v>
      </c>
      <c r="L29" s="475">
        <f>'Черкаська обл.'!C235</f>
        <v>12</v>
      </c>
      <c r="M29" s="474">
        <f>'Черкаська обл.'!E235</f>
        <v>111.9</v>
      </c>
      <c r="N29" s="475">
        <f>'Черкаська обл.'!C248</f>
        <v>1</v>
      </c>
      <c r="O29" s="474">
        <f>'Черкаська обл.'!E248</f>
        <v>120</v>
      </c>
      <c r="P29" s="434">
        <f>'Черкаська обл.'!C222</f>
        <v>115</v>
      </c>
      <c r="Q29" s="476">
        <f>'Черкаська обл.'!E222</f>
        <v>4856.03</v>
      </c>
      <c r="R29" s="434"/>
      <c r="S29" s="476"/>
      <c r="T29" s="434"/>
      <c r="U29" s="474"/>
      <c r="V29" s="475">
        <f t="shared" si="0"/>
        <v>217</v>
      </c>
      <c r="W29" s="435">
        <f>SUM(C29,E29,G29,I29,K29,M29,O29,Q29,S29,U29)</f>
        <v>28308.045300000002</v>
      </c>
    </row>
    <row r="30" spans="1:23">
      <c r="A30" s="433" t="s">
        <v>22073</v>
      </c>
      <c r="B30" s="434">
        <f>'Чернівецька обл.'!C66</f>
        <v>15</v>
      </c>
      <c r="C30" s="435">
        <f>'Чернівецька обл.'!E66</f>
        <v>5746.8</v>
      </c>
      <c r="D30" s="434">
        <f>'Чернівецька обл.'!C95</f>
        <v>6</v>
      </c>
      <c r="E30" s="435">
        <f>'Чернівецька обл.'!E95</f>
        <v>860.6</v>
      </c>
      <c r="F30" s="434">
        <f>'Чернівецька обл.'!C101</f>
        <v>5</v>
      </c>
      <c r="G30" s="435">
        <f>'Чернівецька обл.'!E101</f>
        <v>82.9</v>
      </c>
      <c r="H30" s="434">
        <f>'Чернівецька обл.'!C103</f>
        <v>1</v>
      </c>
      <c r="I30" s="435">
        <f>'Чернівецька обл.'!E103</f>
        <v>27055.4</v>
      </c>
      <c r="J30" s="434">
        <f>'Чернівецька обл.'!C86</f>
        <v>6</v>
      </c>
      <c r="K30" s="474">
        <f>'Чернівецька обл.'!E86</f>
        <v>119.9</v>
      </c>
      <c r="L30" s="475">
        <f>'Чернівецька обл.'!C105</f>
        <v>1</v>
      </c>
      <c r="M30" s="474">
        <f>'Чернівецька обл.'!E105</f>
        <v>20</v>
      </c>
      <c r="N30" s="475">
        <f>'Чернівецька обл.'!C79</f>
        <v>12</v>
      </c>
      <c r="O30" s="474">
        <f>'Чернівецька обл.'!E79</f>
        <v>8977.4</v>
      </c>
      <c r="P30" s="434"/>
      <c r="Q30" s="476"/>
      <c r="R30" s="434"/>
      <c r="S30" s="476"/>
      <c r="T30" s="434">
        <f>'Чернівецька обл.'!C88</f>
        <v>1</v>
      </c>
      <c r="U30" s="474">
        <f>'Чернівецька обл.'!E88</f>
        <v>12.1</v>
      </c>
      <c r="V30" s="475">
        <f t="shared" si="0"/>
        <v>47</v>
      </c>
      <c r="W30" s="435">
        <f t="shared" si="0"/>
        <v>42875.100000000006</v>
      </c>
    </row>
    <row r="31" spans="1:23">
      <c r="A31" s="433" t="s">
        <v>22074</v>
      </c>
      <c r="B31" s="434">
        <f>'Чернігівська обл.'!C81</f>
        <v>32</v>
      </c>
      <c r="C31" s="435">
        <f>'Чернігівська обл.'!E81</f>
        <v>12385.099999999999</v>
      </c>
      <c r="D31" s="434">
        <f>'Чернігівська обл.'!C117</f>
        <v>35</v>
      </c>
      <c r="E31" s="435">
        <f>'Чернігівська обл.'!E117</f>
        <v>6681.9999999999991</v>
      </c>
      <c r="F31" s="434">
        <f>'Чернігівська обл.'!C214</f>
        <v>96</v>
      </c>
      <c r="G31" s="435">
        <f>'Чернігівська обл.'!E214</f>
        <v>29119.899999999998</v>
      </c>
      <c r="H31" s="434"/>
      <c r="I31" s="435"/>
      <c r="J31" s="434">
        <f>'Чернігівська обл.'!C225</f>
        <v>4</v>
      </c>
      <c r="K31" s="474">
        <f>'Чернігівська обл.'!E225</f>
        <v>104.3</v>
      </c>
      <c r="L31" s="475">
        <f>'Чернігівська обл.'!C217</f>
        <v>2</v>
      </c>
      <c r="M31" s="474">
        <f>'Чернігівська обл.'!E217</f>
        <v>58</v>
      </c>
      <c r="N31" s="475">
        <f>'Чернігівська обл.'!C220</f>
        <v>2</v>
      </c>
      <c r="O31" s="474">
        <f>'Чернігівська обл.'!E220</f>
        <v>52.7</v>
      </c>
      <c r="P31" s="434">
        <f>'Чернігівська обл.'!C486</f>
        <v>260</v>
      </c>
      <c r="Q31" s="476">
        <f>'Чернігівська обл.'!E486</f>
        <v>55936.200000000012</v>
      </c>
      <c r="R31" s="434"/>
      <c r="S31" s="476"/>
      <c r="T31" s="434"/>
      <c r="U31" s="474"/>
      <c r="V31" s="475">
        <f t="shared" si="0"/>
        <v>431</v>
      </c>
      <c r="W31" s="435">
        <f t="shared" si="0"/>
        <v>104338.20000000001</v>
      </c>
    </row>
    <row r="32" spans="1:23">
      <c r="A32" s="433" t="s">
        <v>7365</v>
      </c>
      <c r="B32" s="434">
        <f>'м. Київ'!C56</f>
        <v>5</v>
      </c>
      <c r="C32" s="435">
        <f>'м. Київ'!E56</f>
        <v>1321.2</v>
      </c>
      <c r="D32" s="434">
        <f>'м. Київ'!C48</f>
        <v>6</v>
      </c>
      <c r="E32" s="435">
        <f>'м. Київ'!E48</f>
        <v>2007</v>
      </c>
      <c r="F32" s="434"/>
      <c r="G32" s="435"/>
      <c r="H32" s="434">
        <f>'м. Київ'!C60</f>
        <v>3</v>
      </c>
      <c r="I32" s="435">
        <f>'м. Київ'!E60</f>
        <v>665</v>
      </c>
      <c r="J32" s="434"/>
      <c r="K32" s="474"/>
      <c r="L32" s="475"/>
      <c r="M32" s="474"/>
      <c r="N32" s="475">
        <f>'м. Київ'!C50</f>
        <v>1</v>
      </c>
      <c r="O32" s="474">
        <f>'м. Київ'!E50</f>
        <v>31</v>
      </c>
      <c r="P32" s="434"/>
      <c r="Q32" s="476"/>
      <c r="R32" s="434"/>
      <c r="S32" s="476"/>
      <c r="T32" s="434"/>
      <c r="U32" s="474"/>
      <c r="V32" s="475">
        <f>SUM(B32,D32,F32,H32,J32,L32,N32,P32,R32,T32)</f>
        <v>15</v>
      </c>
      <c r="W32" s="435">
        <f>SUM(C32,E32,G32,I32,K32,M32,O32,Q32,S32,U32)</f>
        <v>4024.2</v>
      </c>
    </row>
    <row r="33" spans="1:23">
      <c r="A33" s="433" t="s">
        <v>22075</v>
      </c>
      <c r="B33" s="434"/>
      <c r="C33" s="435"/>
      <c r="D33" s="434"/>
      <c r="E33" s="435"/>
      <c r="F33" s="434"/>
      <c r="G33" s="435"/>
      <c r="H33" s="434"/>
      <c r="I33" s="435"/>
      <c r="J33" s="434"/>
      <c r="K33" s="474"/>
      <c r="L33" s="475"/>
      <c r="M33" s="474"/>
      <c r="N33" s="475"/>
      <c r="O33" s="474"/>
      <c r="P33" s="434"/>
      <c r="Q33" s="476"/>
      <c r="R33" s="434"/>
      <c r="S33" s="476"/>
      <c r="T33" s="434"/>
      <c r="U33" s="474"/>
      <c r="V33" s="475">
        <f>SUM(B33,D33,F33,H33,J33,L33,N33,P33,R33,T33)</f>
        <v>0</v>
      </c>
      <c r="W33" s="435">
        <f>SUM(C33,E33,G33,I33,K33,M33,O33,Q33,S33,U33)</f>
        <v>0</v>
      </c>
    </row>
    <row r="34" spans="1:23">
      <c r="A34" s="69" t="s">
        <v>22076</v>
      </c>
      <c r="B34" s="102">
        <f t="shared" ref="B34:K34" si="1">SUM(B7:B33)</f>
        <v>589</v>
      </c>
      <c r="C34" s="107">
        <f t="shared" si="1"/>
        <v>276480.42469999997</v>
      </c>
      <c r="D34" s="69">
        <f t="shared" si="1"/>
        <v>300</v>
      </c>
      <c r="E34" s="107">
        <f t="shared" si="1"/>
        <v>100474.28279999999</v>
      </c>
      <c r="F34" s="69">
        <f t="shared" si="1"/>
        <v>750</v>
      </c>
      <c r="G34" s="103">
        <f t="shared" si="1"/>
        <v>129205.99499999998</v>
      </c>
      <c r="H34" s="102">
        <f t="shared" si="1"/>
        <v>169</v>
      </c>
      <c r="I34" s="103">
        <f t="shared" si="1"/>
        <v>224220.791</v>
      </c>
      <c r="J34" s="69">
        <f t="shared" si="1"/>
        <v>105</v>
      </c>
      <c r="K34" s="104">
        <f t="shared" si="1"/>
        <v>17025.59</v>
      </c>
      <c r="L34" s="105">
        <f t="shared" ref="L34:W34" si="2">SUM(L7:L33)</f>
        <v>165</v>
      </c>
      <c r="M34" s="104">
        <f t="shared" si="2"/>
        <v>3043.6</v>
      </c>
      <c r="N34" s="105">
        <f t="shared" si="2"/>
        <v>36</v>
      </c>
      <c r="O34" s="104">
        <f t="shared" si="2"/>
        <v>17419.3</v>
      </c>
      <c r="P34" s="102">
        <f t="shared" si="2"/>
        <v>669</v>
      </c>
      <c r="Q34" s="111">
        <f t="shared" si="2"/>
        <v>142899.27000000002</v>
      </c>
      <c r="R34" s="69">
        <f t="shared" si="2"/>
        <v>10</v>
      </c>
      <c r="S34" s="111">
        <f t="shared" si="2"/>
        <v>2603.7519999999995</v>
      </c>
      <c r="T34" s="102">
        <f t="shared" si="2"/>
        <v>1</v>
      </c>
      <c r="U34" s="104">
        <f t="shared" si="2"/>
        <v>12.1</v>
      </c>
      <c r="V34" s="155">
        <f t="shared" si="2"/>
        <v>2794</v>
      </c>
      <c r="W34" s="103">
        <f t="shared" si="2"/>
        <v>913385.10549999983</v>
      </c>
    </row>
    <row r="35" spans="1:23">
      <c r="E35" s="48"/>
      <c r="G35" s="48"/>
      <c r="I35" s="48"/>
      <c r="K35" s="48"/>
      <c r="L35" s="164"/>
      <c r="M35" s="48"/>
      <c r="N35" s="164"/>
      <c r="Q35" s="165"/>
      <c r="V35" s="164"/>
      <c r="W35" s="48"/>
    </row>
    <row r="36" spans="1:23">
      <c r="G36" s="48"/>
    </row>
  </sheetData>
  <mergeCells count="24">
    <mergeCell ref="V4:V5"/>
    <mergeCell ref="W4:W5"/>
    <mergeCell ref="P4:P5"/>
    <mergeCell ref="Q4:Q5"/>
    <mergeCell ref="R4:R5"/>
    <mergeCell ref="S4:S5"/>
    <mergeCell ref="T4:T5"/>
    <mergeCell ref="U4:U5"/>
    <mergeCell ref="O4:O5"/>
    <mergeCell ref="M1:O1"/>
    <mergeCell ref="A3:A5"/>
    <mergeCell ref="B4:B5"/>
    <mergeCell ref="C4:C5"/>
    <mergeCell ref="D4:D5"/>
    <mergeCell ref="E4:E5"/>
    <mergeCell ref="F4:F5"/>
    <mergeCell ref="G4:G5"/>
    <mergeCell ref="H4:H5"/>
    <mergeCell ref="I4:I5"/>
    <mergeCell ref="J4:J5"/>
    <mergeCell ref="K4:K5"/>
    <mergeCell ref="L4:L5"/>
    <mergeCell ref="M4:M5"/>
    <mergeCell ref="N4:N5"/>
  </mergeCells>
  <pageMargins left="0.39370078740157483" right="0.19685039370078741" top="0.98425196850393704" bottom="0.98425196850393704" header="0.51181102362204722" footer="0.51181102362204722"/>
  <pageSetup paperSize="9"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34"/>
  <sheetViews>
    <sheetView workbookViewId="0">
      <pane ySplit="4" topLeftCell="A5" activePane="bottomLeft" state="frozen"/>
      <selection activeCell="D91" sqref="D91"/>
      <selection pane="bottomLeft" activeCell="M16" sqref="A16:M16"/>
    </sheetView>
  </sheetViews>
  <sheetFormatPr defaultRowHeight="12.75"/>
  <cols>
    <col min="1" max="1" width="28.140625" style="43" customWidth="1"/>
    <col min="2" max="2" width="5" style="43" customWidth="1"/>
    <col min="3" max="3" width="7.42578125" style="43" customWidth="1"/>
    <col min="4" max="4" width="5.42578125" style="43" customWidth="1"/>
    <col min="5" max="5" width="8.140625" style="43" customWidth="1"/>
    <col min="6" max="6" width="5.42578125" style="43" customWidth="1"/>
    <col min="7" max="7" width="7.42578125" style="43" customWidth="1"/>
    <col min="8" max="8" width="6" style="43" customWidth="1"/>
    <col min="9" max="9" width="9.140625" style="43"/>
    <col min="10" max="10" width="5.28515625" style="43" customWidth="1"/>
    <col min="11" max="11" width="8.140625" style="43" customWidth="1"/>
    <col min="12" max="12" width="8.7109375" style="43" customWidth="1"/>
    <col min="13" max="13" width="8.5703125" style="43" customWidth="1"/>
    <col min="14" max="256" width="9.140625" style="43"/>
    <col min="257" max="257" width="28.140625" style="43" customWidth="1"/>
    <col min="258" max="258" width="5" style="43" customWidth="1"/>
    <col min="259" max="259" width="7.42578125" style="43" customWidth="1"/>
    <col min="260" max="260" width="5.42578125" style="43" customWidth="1"/>
    <col min="261" max="261" width="8.140625" style="43" customWidth="1"/>
    <col min="262" max="262" width="5.42578125" style="43" customWidth="1"/>
    <col min="263" max="263" width="7.42578125" style="43" customWidth="1"/>
    <col min="264" max="264" width="6" style="43" customWidth="1"/>
    <col min="265" max="265" width="9.140625" style="43"/>
    <col min="266" max="266" width="5.28515625" style="43" customWidth="1"/>
    <col min="267" max="267" width="8.140625" style="43" customWidth="1"/>
    <col min="268" max="268" width="8.7109375" style="43" customWidth="1"/>
    <col min="269" max="269" width="8.5703125" style="43" customWidth="1"/>
    <col min="270" max="512" width="9.140625" style="43"/>
    <col min="513" max="513" width="28.140625" style="43" customWidth="1"/>
    <col min="514" max="514" width="5" style="43" customWidth="1"/>
    <col min="515" max="515" width="7.42578125" style="43" customWidth="1"/>
    <col min="516" max="516" width="5.42578125" style="43" customWidth="1"/>
    <col min="517" max="517" width="8.140625" style="43" customWidth="1"/>
    <col min="518" max="518" width="5.42578125" style="43" customWidth="1"/>
    <col min="519" max="519" width="7.42578125" style="43" customWidth="1"/>
    <col min="520" max="520" width="6" style="43" customWidth="1"/>
    <col min="521" max="521" width="9.140625" style="43"/>
    <col min="522" max="522" width="5.28515625" style="43" customWidth="1"/>
    <col min="523" max="523" width="8.140625" style="43" customWidth="1"/>
    <col min="524" max="524" width="8.7109375" style="43" customWidth="1"/>
    <col min="525" max="525" width="8.5703125" style="43" customWidth="1"/>
    <col min="526" max="768" width="9.140625" style="43"/>
    <col min="769" max="769" width="28.140625" style="43" customWidth="1"/>
    <col min="770" max="770" width="5" style="43" customWidth="1"/>
    <col min="771" max="771" width="7.42578125" style="43" customWidth="1"/>
    <col min="772" max="772" width="5.42578125" style="43" customWidth="1"/>
    <col min="773" max="773" width="8.140625" style="43" customWidth="1"/>
    <col min="774" max="774" width="5.42578125" style="43" customWidth="1"/>
    <col min="775" max="775" width="7.42578125" style="43" customWidth="1"/>
    <col min="776" max="776" width="6" style="43" customWidth="1"/>
    <col min="777" max="777" width="9.140625" style="43"/>
    <col min="778" max="778" width="5.28515625" style="43" customWidth="1"/>
    <col min="779" max="779" width="8.140625" style="43" customWidth="1"/>
    <col min="780" max="780" width="8.7109375" style="43" customWidth="1"/>
    <col min="781" max="781" width="8.5703125" style="43" customWidth="1"/>
    <col min="782" max="1024" width="9.140625" style="43"/>
    <col min="1025" max="1025" width="28.140625" style="43" customWidth="1"/>
    <col min="1026" max="1026" width="5" style="43" customWidth="1"/>
    <col min="1027" max="1027" width="7.42578125" style="43" customWidth="1"/>
    <col min="1028" max="1028" width="5.42578125" style="43" customWidth="1"/>
    <col min="1029" max="1029" width="8.140625" style="43" customWidth="1"/>
    <col min="1030" max="1030" width="5.42578125" style="43" customWidth="1"/>
    <col min="1031" max="1031" width="7.42578125" style="43" customWidth="1"/>
    <col min="1032" max="1032" width="6" style="43" customWidth="1"/>
    <col min="1033" max="1033" width="9.140625" style="43"/>
    <col min="1034" max="1034" width="5.28515625" style="43" customWidth="1"/>
    <col min="1035" max="1035" width="8.140625" style="43" customWidth="1"/>
    <col min="1036" max="1036" width="8.7109375" style="43" customWidth="1"/>
    <col min="1037" max="1037" width="8.5703125" style="43" customWidth="1"/>
    <col min="1038" max="1280" width="9.140625" style="43"/>
    <col min="1281" max="1281" width="28.140625" style="43" customWidth="1"/>
    <col min="1282" max="1282" width="5" style="43" customWidth="1"/>
    <col min="1283" max="1283" width="7.42578125" style="43" customWidth="1"/>
    <col min="1284" max="1284" width="5.42578125" style="43" customWidth="1"/>
    <col min="1285" max="1285" width="8.140625" style="43" customWidth="1"/>
    <col min="1286" max="1286" width="5.42578125" style="43" customWidth="1"/>
    <col min="1287" max="1287" width="7.42578125" style="43" customWidth="1"/>
    <col min="1288" max="1288" width="6" style="43" customWidth="1"/>
    <col min="1289" max="1289" width="9.140625" style="43"/>
    <col min="1290" max="1290" width="5.28515625" style="43" customWidth="1"/>
    <col min="1291" max="1291" width="8.140625" style="43" customWidth="1"/>
    <col min="1292" max="1292" width="8.7109375" style="43" customWidth="1"/>
    <col min="1293" max="1293" width="8.5703125" style="43" customWidth="1"/>
    <col min="1294" max="1536" width="9.140625" style="43"/>
    <col min="1537" max="1537" width="28.140625" style="43" customWidth="1"/>
    <col min="1538" max="1538" width="5" style="43" customWidth="1"/>
    <col min="1539" max="1539" width="7.42578125" style="43" customWidth="1"/>
    <col min="1540" max="1540" width="5.42578125" style="43" customWidth="1"/>
    <col min="1541" max="1541" width="8.140625" style="43" customWidth="1"/>
    <col min="1542" max="1542" width="5.42578125" style="43" customWidth="1"/>
    <col min="1543" max="1543" width="7.42578125" style="43" customWidth="1"/>
    <col min="1544" max="1544" width="6" style="43" customWidth="1"/>
    <col min="1545" max="1545" width="9.140625" style="43"/>
    <col min="1546" max="1546" width="5.28515625" style="43" customWidth="1"/>
    <col min="1547" max="1547" width="8.140625" style="43" customWidth="1"/>
    <col min="1548" max="1548" width="8.7109375" style="43" customWidth="1"/>
    <col min="1549" max="1549" width="8.5703125" style="43" customWidth="1"/>
    <col min="1550" max="1792" width="9.140625" style="43"/>
    <col min="1793" max="1793" width="28.140625" style="43" customWidth="1"/>
    <col min="1794" max="1794" width="5" style="43" customWidth="1"/>
    <col min="1795" max="1795" width="7.42578125" style="43" customWidth="1"/>
    <col min="1796" max="1796" width="5.42578125" style="43" customWidth="1"/>
    <col min="1797" max="1797" width="8.140625" style="43" customWidth="1"/>
    <col min="1798" max="1798" width="5.42578125" style="43" customWidth="1"/>
    <col min="1799" max="1799" width="7.42578125" style="43" customWidth="1"/>
    <col min="1800" max="1800" width="6" style="43" customWidth="1"/>
    <col min="1801" max="1801" width="9.140625" style="43"/>
    <col min="1802" max="1802" width="5.28515625" style="43" customWidth="1"/>
    <col min="1803" max="1803" width="8.140625" style="43" customWidth="1"/>
    <col min="1804" max="1804" width="8.7109375" style="43" customWidth="1"/>
    <col min="1805" max="1805" width="8.5703125" style="43" customWidth="1"/>
    <col min="1806" max="2048" width="9.140625" style="43"/>
    <col min="2049" max="2049" width="28.140625" style="43" customWidth="1"/>
    <col min="2050" max="2050" width="5" style="43" customWidth="1"/>
    <col min="2051" max="2051" width="7.42578125" style="43" customWidth="1"/>
    <col min="2052" max="2052" width="5.42578125" style="43" customWidth="1"/>
    <col min="2053" max="2053" width="8.140625" style="43" customWidth="1"/>
    <col min="2054" max="2054" width="5.42578125" style="43" customWidth="1"/>
    <col min="2055" max="2055" width="7.42578125" style="43" customWidth="1"/>
    <col min="2056" max="2056" width="6" style="43" customWidth="1"/>
    <col min="2057" max="2057" width="9.140625" style="43"/>
    <col min="2058" max="2058" width="5.28515625" style="43" customWidth="1"/>
    <col min="2059" max="2059" width="8.140625" style="43" customWidth="1"/>
    <col min="2060" max="2060" width="8.7109375" style="43" customWidth="1"/>
    <col min="2061" max="2061" width="8.5703125" style="43" customWidth="1"/>
    <col min="2062" max="2304" width="9.140625" style="43"/>
    <col min="2305" max="2305" width="28.140625" style="43" customWidth="1"/>
    <col min="2306" max="2306" width="5" style="43" customWidth="1"/>
    <col min="2307" max="2307" width="7.42578125" style="43" customWidth="1"/>
    <col min="2308" max="2308" width="5.42578125" style="43" customWidth="1"/>
    <col min="2309" max="2309" width="8.140625" style="43" customWidth="1"/>
    <col min="2310" max="2310" width="5.42578125" style="43" customWidth="1"/>
    <col min="2311" max="2311" width="7.42578125" style="43" customWidth="1"/>
    <col min="2312" max="2312" width="6" style="43" customWidth="1"/>
    <col min="2313" max="2313" width="9.140625" style="43"/>
    <col min="2314" max="2314" width="5.28515625" style="43" customWidth="1"/>
    <col min="2315" max="2315" width="8.140625" style="43" customWidth="1"/>
    <col min="2316" max="2316" width="8.7109375" style="43" customWidth="1"/>
    <col min="2317" max="2317" width="8.5703125" style="43" customWidth="1"/>
    <col min="2318" max="2560" width="9.140625" style="43"/>
    <col min="2561" max="2561" width="28.140625" style="43" customWidth="1"/>
    <col min="2562" max="2562" width="5" style="43" customWidth="1"/>
    <col min="2563" max="2563" width="7.42578125" style="43" customWidth="1"/>
    <col min="2564" max="2564" width="5.42578125" style="43" customWidth="1"/>
    <col min="2565" max="2565" width="8.140625" style="43" customWidth="1"/>
    <col min="2566" max="2566" width="5.42578125" style="43" customWidth="1"/>
    <col min="2567" max="2567" width="7.42578125" style="43" customWidth="1"/>
    <col min="2568" max="2568" width="6" style="43" customWidth="1"/>
    <col min="2569" max="2569" width="9.140625" style="43"/>
    <col min="2570" max="2570" width="5.28515625" style="43" customWidth="1"/>
    <col min="2571" max="2571" width="8.140625" style="43" customWidth="1"/>
    <col min="2572" max="2572" width="8.7109375" style="43" customWidth="1"/>
    <col min="2573" max="2573" width="8.5703125" style="43" customWidth="1"/>
    <col min="2574" max="2816" width="9.140625" style="43"/>
    <col min="2817" max="2817" width="28.140625" style="43" customWidth="1"/>
    <col min="2818" max="2818" width="5" style="43" customWidth="1"/>
    <col min="2819" max="2819" width="7.42578125" style="43" customWidth="1"/>
    <col min="2820" max="2820" width="5.42578125" style="43" customWidth="1"/>
    <col min="2821" max="2821" width="8.140625" style="43" customWidth="1"/>
    <col min="2822" max="2822" width="5.42578125" style="43" customWidth="1"/>
    <col min="2823" max="2823" width="7.42578125" style="43" customWidth="1"/>
    <col min="2824" max="2824" width="6" style="43" customWidth="1"/>
    <col min="2825" max="2825" width="9.140625" style="43"/>
    <col min="2826" max="2826" width="5.28515625" style="43" customWidth="1"/>
    <col min="2827" max="2827" width="8.140625" style="43" customWidth="1"/>
    <col min="2828" max="2828" width="8.7109375" style="43" customWidth="1"/>
    <col min="2829" max="2829" width="8.5703125" style="43" customWidth="1"/>
    <col min="2830" max="3072" width="9.140625" style="43"/>
    <col min="3073" max="3073" width="28.140625" style="43" customWidth="1"/>
    <col min="3074" max="3074" width="5" style="43" customWidth="1"/>
    <col min="3075" max="3075" width="7.42578125" style="43" customWidth="1"/>
    <col min="3076" max="3076" width="5.42578125" style="43" customWidth="1"/>
    <col min="3077" max="3077" width="8.140625" style="43" customWidth="1"/>
    <col min="3078" max="3078" width="5.42578125" style="43" customWidth="1"/>
    <col min="3079" max="3079" width="7.42578125" style="43" customWidth="1"/>
    <col min="3080" max="3080" width="6" style="43" customWidth="1"/>
    <col min="3081" max="3081" width="9.140625" style="43"/>
    <col min="3082" max="3082" width="5.28515625" style="43" customWidth="1"/>
    <col min="3083" max="3083" width="8.140625" style="43" customWidth="1"/>
    <col min="3084" max="3084" width="8.7109375" style="43" customWidth="1"/>
    <col min="3085" max="3085" width="8.5703125" style="43" customWidth="1"/>
    <col min="3086" max="3328" width="9.140625" style="43"/>
    <col min="3329" max="3329" width="28.140625" style="43" customWidth="1"/>
    <col min="3330" max="3330" width="5" style="43" customWidth="1"/>
    <col min="3331" max="3331" width="7.42578125" style="43" customWidth="1"/>
    <col min="3332" max="3332" width="5.42578125" style="43" customWidth="1"/>
    <col min="3333" max="3333" width="8.140625" style="43" customWidth="1"/>
    <col min="3334" max="3334" width="5.42578125" style="43" customWidth="1"/>
    <col min="3335" max="3335" width="7.42578125" style="43" customWidth="1"/>
    <col min="3336" max="3336" width="6" style="43" customWidth="1"/>
    <col min="3337" max="3337" width="9.140625" style="43"/>
    <col min="3338" max="3338" width="5.28515625" style="43" customWidth="1"/>
    <col min="3339" max="3339" width="8.140625" style="43" customWidth="1"/>
    <col min="3340" max="3340" width="8.7109375" style="43" customWidth="1"/>
    <col min="3341" max="3341" width="8.5703125" style="43" customWidth="1"/>
    <col min="3342" max="3584" width="9.140625" style="43"/>
    <col min="3585" max="3585" width="28.140625" style="43" customWidth="1"/>
    <col min="3586" max="3586" width="5" style="43" customWidth="1"/>
    <col min="3587" max="3587" width="7.42578125" style="43" customWidth="1"/>
    <col min="3588" max="3588" width="5.42578125" style="43" customWidth="1"/>
    <col min="3589" max="3589" width="8.140625" style="43" customWidth="1"/>
    <col min="3590" max="3590" width="5.42578125" style="43" customWidth="1"/>
    <col min="3591" max="3591" width="7.42578125" style="43" customWidth="1"/>
    <col min="3592" max="3592" width="6" style="43" customWidth="1"/>
    <col min="3593" max="3593" width="9.140625" style="43"/>
    <col min="3594" max="3594" width="5.28515625" style="43" customWidth="1"/>
    <col min="3595" max="3595" width="8.140625" style="43" customWidth="1"/>
    <col min="3596" max="3596" width="8.7109375" style="43" customWidth="1"/>
    <col min="3597" max="3597" width="8.5703125" style="43" customWidth="1"/>
    <col min="3598" max="3840" width="9.140625" style="43"/>
    <col min="3841" max="3841" width="28.140625" style="43" customWidth="1"/>
    <col min="3842" max="3842" width="5" style="43" customWidth="1"/>
    <col min="3843" max="3843" width="7.42578125" style="43" customWidth="1"/>
    <col min="3844" max="3844" width="5.42578125" style="43" customWidth="1"/>
    <col min="3845" max="3845" width="8.140625" style="43" customWidth="1"/>
    <col min="3846" max="3846" width="5.42578125" style="43" customWidth="1"/>
    <col min="3847" max="3847" width="7.42578125" style="43" customWidth="1"/>
    <col min="3848" max="3848" width="6" style="43" customWidth="1"/>
    <col min="3849" max="3849" width="9.140625" style="43"/>
    <col min="3850" max="3850" width="5.28515625" style="43" customWidth="1"/>
    <col min="3851" max="3851" width="8.140625" style="43" customWidth="1"/>
    <col min="3852" max="3852" width="8.7109375" style="43" customWidth="1"/>
    <col min="3853" max="3853" width="8.5703125" style="43" customWidth="1"/>
    <col min="3854" max="4096" width="9.140625" style="43"/>
    <col min="4097" max="4097" width="28.140625" style="43" customWidth="1"/>
    <col min="4098" max="4098" width="5" style="43" customWidth="1"/>
    <col min="4099" max="4099" width="7.42578125" style="43" customWidth="1"/>
    <col min="4100" max="4100" width="5.42578125" style="43" customWidth="1"/>
    <col min="4101" max="4101" width="8.140625" style="43" customWidth="1"/>
    <col min="4102" max="4102" width="5.42578125" style="43" customWidth="1"/>
    <col min="4103" max="4103" width="7.42578125" style="43" customWidth="1"/>
    <col min="4104" max="4104" width="6" style="43" customWidth="1"/>
    <col min="4105" max="4105" width="9.140625" style="43"/>
    <col min="4106" max="4106" width="5.28515625" style="43" customWidth="1"/>
    <col min="4107" max="4107" width="8.140625" style="43" customWidth="1"/>
    <col min="4108" max="4108" width="8.7109375" style="43" customWidth="1"/>
    <col min="4109" max="4109" width="8.5703125" style="43" customWidth="1"/>
    <col min="4110" max="4352" width="9.140625" style="43"/>
    <col min="4353" max="4353" width="28.140625" style="43" customWidth="1"/>
    <col min="4354" max="4354" width="5" style="43" customWidth="1"/>
    <col min="4355" max="4355" width="7.42578125" style="43" customWidth="1"/>
    <col min="4356" max="4356" width="5.42578125" style="43" customWidth="1"/>
    <col min="4357" max="4357" width="8.140625" style="43" customWidth="1"/>
    <col min="4358" max="4358" width="5.42578125" style="43" customWidth="1"/>
    <col min="4359" max="4359" width="7.42578125" style="43" customWidth="1"/>
    <col min="4360" max="4360" width="6" style="43" customWidth="1"/>
    <col min="4361" max="4361" width="9.140625" style="43"/>
    <col min="4362" max="4362" width="5.28515625" style="43" customWidth="1"/>
    <col min="4363" max="4363" width="8.140625" style="43" customWidth="1"/>
    <col min="4364" max="4364" width="8.7109375" style="43" customWidth="1"/>
    <col min="4365" max="4365" width="8.5703125" style="43" customWidth="1"/>
    <col min="4366" max="4608" width="9.140625" style="43"/>
    <col min="4609" max="4609" width="28.140625" style="43" customWidth="1"/>
    <col min="4610" max="4610" width="5" style="43" customWidth="1"/>
    <col min="4611" max="4611" width="7.42578125" style="43" customWidth="1"/>
    <col min="4612" max="4612" width="5.42578125" style="43" customWidth="1"/>
    <col min="4613" max="4613" width="8.140625" style="43" customWidth="1"/>
    <col min="4614" max="4614" width="5.42578125" style="43" customWidth="1"/>
    <col min="4615" max="4615" width="7.42578125" style="43" customWidth="1"/>
    <col min="4616" max="4616" width="6" style="43" customWidth="1"/>
    <col min="4617" max="4617" width="9.140625" style="43"/>
    <col min="4618" max="4618" width="5.28515625" style="43" customWidth="1"/>
    <col min="4619" max="4619" width="8.140625" style="43" customWidth="1"/>
    <col min="4620" max="4620" width="8.7109375" style="43" customWidth="1"/>
    <col min="4621" max="4621" width="8.5703125" style="43" customWidth="1"/>
    <col min="4622" max="4864" width="9.140625" style="43"/>
    <col min="4865" max="4865" width="28.140625" style="43" customWidth="1"/>
    <col min="4866" max="4866" width="5" style="43" customWidth="1"/>
    <col min="4867" max="4867" width="7.42578125" style="43" customWidth="1"/>
    <col min="4868" max="4868" width="5.42578125" style="43" customWidth="1"/>
    <col min="4869" max="4869" width="8.140625" style="43" customWidth="1"/>
    <col min="4870" max="4870" width="5.42578125" style="43" customWidth="1"/>
    <col min="4871" max="4871" width="7.42578125" style="43" customWidth="1"/>
    <col min="4872" max="4872" width="6" style="43" customWidth="1"/>
    <col min="4873" max="4873" width="9.140625" style="43"/>
    <col min="4874" max="4874" width="5.28515625" style="43" customWidth="1"/>
    <col min="4875" max="4875" width="8.140625" style="43" customWidth="1"/>
    <col min="4876" max="4876" width="8.7109375" style="43" customWidth="1"/>
    <col min="4877" max="4877" width="8.5703125" style="43" customWidth="1"/>
    <col min="4878" max="5120" width="9.140625" style="43"/>
    <col min="5121" max="5121" width="28.140625" style="43" customWidth="1"/>
    <col min="5122" max="5122" width="5" style="43" customWidth="1"/>
    <col min="5123" max="5123" width="7.42578125" style="43" customWidth="1"/>
    <col min="5124" max="5124" width="5.42578125" style="43" customWidth="1"/>
    <col min="5125" max="5125" width="8.140625" style="43" customWidth="1"/>
    <col min="5126" max="5126" width="5.42578125" style="43" customWidth="1"/>
    <col min="5127" max="5127" width="7.42578125" style="43" customWidth="1"/>
    <col min="5128" max="5128" width="6" style="43" customWidth="1"/>
    <col min="5129" max="5129" width="9.140625" style="43"/>
    <col min="5130" max="5130" width="5.28515625" style="43" customWidth="1"/>
    <col min="5131" max="5131" width="8.140625" style="43" customWidth="1"/>
    <col min="5132" max="5132" width="8.7109375" style="43" customWidth="1"/>
    <col min="5133" max="5133" width="8.5703125" style="43" customWidth="1"/>
    <col min="5134" max="5376" width="9.140625" style="43"/>
    <col min="5377" max="5377" width="28.140625" style="43" customWidth="1"/>
    <col min="5378" max="5378" width="5" style="43" customWidth="1"/>
    <col min="5379" max="5379" width="7.42578125" style="43" customWidth="1"/>
    <col min="5380" max="5380" width="5.42578125" style="43" customWidth="1"/>
    <col min="5381" max="5381" width="8.140625" style="43" customWidth="1"/>
    <col min="5382" max="5382" width="5.42578125" style="43" customWidth="1"/>
    <col min="5383" max="5383" width="7.42578125" style="43" customWidth="1"/>
    <col min="5384" max="5384" width="6" style="43" customWidth="1"/>
    <col min="5385" max="5385" width="9.140625" style="43"/>
    <col min="5386" max="5386" width="5.28515625" style="43" customWidth="1"/>
    <col min="5387" max="5387" width="8.140625" style="43" customWidth="1"/>
    <col min="5388" max="5388" width="8.7109375" style="43" customWidth="1"/>
    <col min="5389" max="5389" width="8.5703125" style="43" customWidth="1"/>
    <col min="5390" max="5632" width="9.140625" style="43"/>
    <col min="5633" max="5633" width="28.140625" style="43" customWidth="1"/>
    <col min="5634" max="5634" width="5" style="43" customWidth="1"/>
    <col min="5635" max="5635" width="7.42578125" style="43" customWidth="1"/>
    <col min="5636" max="5636" width="5.42578125" style="43" customWidth="1"/>
    <col min="5637" max="5637" width="8.140625" style="43" customWidth="1"/>
    <col min="5638" max="5638" width="5.42578125" style="43" customWidth="1"/>
    <col min="5639" max="5639" width="7.42578125" style="43" customWidth="1"/>
    <col min="5640" max="5640" width="6" style="43" customWidth="1"/>
    <col min="5641" max="5641" width="9.140625" style="43"/>
    <col min="5642" max="5642" width="5.28515625" style="43" customWidth="1"/>
    <col min="5643" max="5643" width="8.140625" style="43" customWidth="1"/>
    <col min="5644" max="5644" width="8.7109375" style="43" customWidth="1"/>
    <col min="5645" max="5645" width="8.5703125" style="43" customWidth="1"/>
    <col min="5646" max="5888" width="9.140625" style="43"/>
    <col min="5889" max="5889" width="28.140625" style="43" customWidth="1"/>
    <col min="5890" max="5890" width="5" style="43" customWidth="1"/>
    <col min="5891" max="5891" width="7.42578125" style="43" customWidth="1"/>
    <col min="5892" max="5892" width="5.42578125" style="43" customWidth="1"/>
    <col min="5893" max="5893" width="8.140625" style="43" customWidth="1"/>
    <col min="5894" max="5894" width="5.42578125" style="43" customWidth="1"/>
    <col min="5895" max="5895" width="7.42578125" style="43" customWidth="1"/>
    <col min="5896" max="5896" width="6" style="43" customWidth="1"/>
    <col min="5897" max="5897" width="9.140625" style="43"/>
    <col min="5898" max="5898" width="5.28515625" style="43" customWidth="1"/>
    <col min="5899" max="5899" width="8.140625" style="43" customWidth="1"/>
    <col min="5900" max="5900" width="8.7109375" style="43" customWidth="1"/>
    <col min="5901" max="5901" width="8.5703125" style="43" customWidth="1"/>
    <col min="5902" max="6144" width="9.140625" style="43"/>
    <col min="6145" max="6145" width="28.140625" style="43" customWidth="1"/>
    <col min="6146" max="6146" width="5" style="43" customWidth="1"/>
    <col min="6147" max="6147" width="7.42578125" style="43" customWidth="1"/>
    <col min="6148" max="6148" width="5.42578125" style="43" customWidth="1"/>
    <col min="6149" max="6149" width="8.140625" style="43" customWidth="1"/>
    <col min="6150" max="6150" width="5.42578125" style="43" customWidth="1"/>
    <col min="6151" max="6151" width="7.42578125" style="43" customWidth="1"/>
    <col min="6152" max="6152" width="6" style="43" customWidth="1"/>
    <col min="6153" max="6153" width="9.140625" style="43"/>
    <col min="6154" max="6154" width="5.28515625" style="43" customWidth="1"/>
    <col min="6155" max="6155" width="8.140625" style="43" customWidth="1"/>
    <col min="6156" max="6156" width="8.7109375" style="43" customWidth="1"/>
    <col min="6157" max="6157" width="8.5703125" style="43" customWidth="1"/>
    <col min="6158" max="6400" width="9.140625" style="43"/>
    <col min="6401" max="6401" width="28.140625" style="43" customWidth="1"/>
    <col min="6402" max="6402" width="5" style="43" customWidth="1"/>
    <col min="6403" max="6403" width="7.42578125" style="43" customWidth="1"/>
    <col min="6404" max="6404" width="5.42578125" style="43" customWidth="1"/>
    <col min="6405" max="6405" width="8.140625" style="43" customWidth="1"/>
    <col min="6406" max="6406" width="5.42578125" style="43" customWidth="1"/>
    <col min="6407" max="6407" width="7.42578125" style="43" customWidth="1"/>
    <col min="6408" max="6408" width="6" style="43" customWidth="1"/>
    <col min="6409" max="6409" width="9.140625" style="43"/>
    <col min="6410" max="6410" width="5.28515625" style="43" customWidth="1"/>
    <col min="6411" max="6411" width="8.140625" style="43" customWidth="1"/>
    <col min="6412" max="6412" width="8.7109375" style="43" customWidth="1"/>
    <col min="6413" max="6413" width="8.5703125" style="43" customWidth="1"/>
    <col min="6414" max="6656" width="9.140625" style="43"/>
    <col min="6657" max="6657" width="28.140625" style="43" customWidth="1"/>
    <col min="6658" max="6658" width="5" style="43" customWidth="1"/>
    <col min="6659" max="6659" width="7.42578125" style="43" customWidth="1"/>
    <col min="6660" max="6660" width="5.42578125" style="43" customWidth="1"/>
    <col min="6661" max="6661" width="8.140625" style="43" customWidth="1"/>
    <col min="6662" max="6662" width="5.42578125" style="43" customWidth="1"/>
    <col min="6663" max="6663" width="7.42578125" style="43" customWidth="1"/>
    <col min="6664" max="6664" width="6" style="43" customWidth="1"/>
    <col min="6665" max="6665" width="9.140625" style="43"/>
    <col min="6666" max="6666" width="5.28515625" style="43" customWidth="1"/>
    <col min="6667" max="6667" width="8.140625" style="43" customWidth="1"/>
    <col min="6668" max="6668" width="8.7109375" style="43" customWidth="1"/>
    <col min="6669" max="6669" width="8.5703125" style="43" customWidth="1"/>
    <col min="6670" max="6912" width="9.140625" style="43"/>
    <col min="6913" max="6913" width="28.140625" style="43" customWidth="1"/>
    <col min="6914" max="6914" width="5" style="43" customWidth="1"/>
    <col min="6915" max="6915" width="7.42578125" style="43" customWidth="1"/>
    <col min="6916" max="6916" width="5.42578125" style="43" customWidth="1"/>
    <col min="6917" max="6917" width="8.140625" style="43" customWidth="1"/>
    <col min="6918" max="6918" width="5.42578125" style="43" customWidth="1"/>
    <col min="6919" max="6919" width="7.42578125" style="43" customWidth="1"/>
    <col min="6920" max="6920" width="6" style="43" customWidth="1"/>
    <col min="6921" max="6921" width="9.140625" style="43"/>
    <col min="6922" max="6922" width="5.28515625" style="43" customWidth="1"/>
    <col min="6923" max="6923" width="8.140625" style="43" customWidth="1"/>
    <col min="6924" max="6924" width="8.7109375" style="43" customWidth="1"/>
    <col min="6925" max="6925" width="8.5703125" style="43" customWidth="1"/>
    <col min="6926" max="7168" width="9.140625" style="43"/>
    <col min="7169" max="7169" width="28.140625" style="43" customWidth="1"/>
    <col min="7170" max="7170" width="5" style="43" customWidth="1"/>
    <col min="7171" max="7171" width="7.42578125" style="43" customWidth="1"/>
    <col min="7172" max="7172" width="5.42578125" style="43" customWidth="1"/>
    <col min="7173" max="7173" width="8.140625" style="43" customWidth="1"/>
    <col min="7174" max="7174" width="5.42578125" style="43" customWidth="1"/>
    <col min="7175" max="7175" width="7.42578125" style="43" customWidth="1"/>
    <col min="7176" max="7176" width="6" style="43" customWidth="1"/>
    <col min="7177" max="7177" width="9.140625" style="43"/>
    <col min="7178" max="7178" width="5.28515625" style="43" customWidth="1"/>
    <col min="7179" max="7179" width="8.140625" style="43" customWidth="1"/>
    <col min="7180" max="7180" width="8.7109375" style="43" customWidth="1"/>
    <col min="7181" max="7181" width="8.5703125" style="43" customWidth="1"/>
    <col min="7182" max="7424" width="9.140625" style="43"/>
    <col min="7425" max="7425" width="28.140625" style="43" customWidth="1"/>
    <col min="7426" max="7426" width="5" style="43" customWidth="1"/>
    <col min="7427" max="7427" width="7.42578125" style="43" customWidth="1"/>
    <col min="7428" max="7428" width="5.42578125" style="43" customWidth="1"/>
    <col min="7429" max="7429" width="8.140625" style="43" customWidth="1"/>
    <col min="7430" max="7430" width="5.42578125" style="43" customWidth="1"/>
    <col min="7431" max="7431" width="7.42578125" style="43" customWidth="1"/>
    <col min="7432" max="7432" width="6" style="43" customWidth="1"/>
    <col min="7433" max="7433" width="9.140625" style="43"/>
    <col min="7434" max="7434" width="5.28515625" style="43" customWidth="1"/>
    <col min="7435" max="7435" width="8.140625" style="43" customWidth="1"/>
    <col min="7436" max="7436" width="8.7109375" style="43" customWidth="1"/>
    <col min="7437" max="7437" width="8.5703125" style="43" customWidth="1"/>
    <col min="7438" max="7680" width="9.140625" style="43"/>
    <col min="7681" max="7681" width="28.140625" style="43" customWidth="1"/>
    <col min="7682" max="7682" width="5" style="43" customWidth="1"/>
    <col min="7683" max="7683" width="7.42578125" style="43" customWidth="1"/>
    <col min="7684" max="7684" width="5.42578125" style="43" customWidth="1"/>
    <col min="7685" max="7685" width="8.140625" style="43" customWidth="1"/>
    <col min="7686" max="7686" width="5.42578125" style="43" customWidth="1"/>
    <col min="7687" max="7687" width="7.42578125" style="43" customWidth="1"/>
    <col min="7688" max="7688" width="6" style="43" customWidth="1"/>
    <col min="7689" max="7689" width="9.140625" style="43"/>
    <col min="7690" max="7690" width="5.28515625" style="43" customWidth="1"/>
    <col min="7691" max="7691" width="8.140625" style="43" customWidth="1"/>
    <col min="7692" max="7692" width="8.7109375" style="43" customWidth="1"/>
    <col min="7693" max="7693" width="8.5703125" style="43" customWidth="1"/>
    <col min="7694" max="7936" width="9.140625" style="43"/>
    <col min="7937" max="7937" width="28.140625" style="43" customWidth="1"/>
    <col min="7938" max="7938" width="5" style="43" customWidth="1"/>
    <col min="7939" max="7939" width="7.42578125" style="43" customWidth="1"/>
    <col min="7940" max="7940" width="5.42578125" style="43" customWidth="1"/>
    <col min="7941" max="7941" width="8.140625" style="43" customWidth="1"/>
    <col min="7942" max="7942" width="5.42578125" style="43" customWidth="1"/>
    <col min="7943" max="7943" width="7.42578125" style="43" customWidth="1"/>
    <col min="7944" max="7944" width="6" style="43" customWidth="1"/>
    <col min="7945" max="7945" width="9.140625" style="43"/>
    <col min="7946" max="7946" width="5.28515625" style="43" customWidth="1"/>
    <col min="7947" max="7947" width="8.140625" style="43" customWidth="1"/>
    <col min="7948" max="7948" width="8.7109375" style="43" customWidth="1"/>
    <col min="7949" max="7949" width="8.5703125" style="43" customWidth="1"/>
    <col min="7950" max="8192" width="9.140625" style="43"/>
    <col min="8193" max="8193" width="28.140625" style="43" customWidth="1"/>
    <col min="8194" max="8194" width="5" style="43" customWidth="1"/>
    <col min="8195" max="8195" width="7.42578125" style="43" customWidth="1"/>
    <col min="8196" max="8196" width="5.42578125" style="43" customWidth="1"/>
    <col min="8197" max="8197" width="8.140625" style="43" customWidth="1"/>
    <col min="8198" max="8198" width="5.42578125" style="43" customWidth="1"/>
    <col min="8199" max="8199" width="7.42578125" style="43" customWidth="1"/>
    <col min="8200" max="8200" width="6" style="43" customWidth="1"/>
    <col min="8201" max="8201" width="9.140625" style="43"/>
    <col min="8202" max="8202" width="5.28515625" style="43" customWidth="1"/>
    <col min="8203" max="8203" width="8.140625" style="43" customWidth="1"/>
    <col min="8204" max="8204" width="8.7109375" style="43" customWidth="1"/>
    <col min="8205" max="8205" width="8.5703125" style="43" customWidth="1"/>
    <col min="8206" max="8448" width="9.140625" style="43"/>
    <col min="8449" max="8449" width="28.140625" style="43" customWidth="1"/>
    <col min="8450" max="8450" width="5" style="43" customWidth="1"/>
    <col min="8451" max="8451" width="7.42578125" style="43" customWidth="1"/>
    <col min="8452" max="8452" width="5.42578125" style="43" customWidth="1"/>
    <col min="8453" max="8453" width="8.140625" style="43" customWidth="1"/>
    <col min="8454" max="8454" width="5.42578125" style="43" customWidth="1"/>
    <col min="8455" max="8455" width="7.42578125" style="43" customWidth="1"/>
    <col min="8456" max="8456" width="6" style="43" customWidth="1"/>
    <col min="8457" max="8457" width="9.140625" style="43"/>
    <col min="8458" max="8458" width="5.28515625" style="43" customWidth="1"/>
    <col min="8459" max="8459" width="8.140625" style="43" customWidth="1"/>
    <col min="8460" max="8460" width="8.7109375" style="43" customWidth="1"/>
    <col min="8461" max="8461" width="8.5703125" style="43" customWidth="1"/>
    <col min="8462" max="8704" width="9.140625" style="43"/>
    <col min="8705" max="8705" width="28.140625" style="43" customWidth="1"/>
    <col min="8706" max="8706" width="5" style="43" customWidth="1"/>
    <col min="8707" max="8707" width="7.42578125" style="43" customWidth="1"/>
    <col min="8708" max="8708" width="5.42578125" style="43" customWidth="1"/>
    <col min="8709" max="8709" width="8.140625" style="43" customWidth="1"/>
    <col min="8710" max="8710" width="5.42578125" style="43" customWidth="1"/>
    <col min="8711" max="8711" width="7.42578125" style="43" customWidth="1"/>
    <col min="8712" max="8712" width="6" style="43" customWidth="1"/>
    <col min="8713" max="8713" width="9.140625" style="43"/>
    <col min="8714" max="8714" width="5.28515625" style="43" customWidth="1"/>
    <col min="8715" max="8715" width="8.140625" style="43" customWidth="1"/>
    <col min="8716" max="8716" width="8.7109375" style="43" customWidth="1"/>
    <col min="8717" max="8717" width="8.5703125" style="43" customWidth="1"/>
    <col min="8718" max="8960" width="9.140625" style="43"/>
    <col min="8961" max="8961" width="28.140625" style="43" customWidth="1"/>
    <col min="8962" max="8962" width="5" style="43" customWidth="1"/>
    <col min="8963" max="8963" width="7.42578125" style="43" customWidth="1"/>
    <col min="8964" max="8964" width="5.42578125" style="43" customWidth="1"/>
    <col min="8965" max="8965" width="8.140625" style="43" customWidth="1"/>
    <col min="8966" max="8966" width="5.42578125" style="43" customWidth="1"/>
    <col min="8967" max="8967" width="7.42578125" style="43" customWidth="1"/>
    <col min="8968" max="8968" width="6" style="43" customWidth="1"/>
    <col min="8969" max="8969" width="9.140625" style="43"/>
    <col min="8970" max="8970" width="5.28515625" style="43" customWidth="1"/>
    <col min="8971" max="8971" width="8.140625" style="43" customWidth="1"/>
    <col min="8972" max="8972" width="8.7109375" style="43" customWidth="1"/>
    <col min="8973" max="8973" width="8.5703125" style="43" customWidth="1"/>
    <col min="8974" max="9216" width="9.140625" style="43"/>
    <col min="9217" max="9217" width="28.140625" style="43" customWidth="1"/>
    <col min="9218" max="9218" width="5" style="43" customWidth="1"/>
    <col min="9219" max="9219" width="7.42578125" style="43" customWidth="1"/>
    <col min="9220" max="9220" width="5.42578125" style="43" customWidth="1"/>
    <col min="9221" max="9221" width="8.140625" style="43" customWidth="1"/>
    <col min="9222" max="9222" width="5.42578125" style="43" customWidth="1"/>
    <col min="9223" max="9223" width="7.42578125" style="43" customWidth="1"/>
    <col min="9224" max="9224" width="6" style="43" customWidth="1"/>
    <col min="9225" max="9225" width="9.140625" style="43"/>
    <col min="9226" max="9226" width="5.28515625" style="43" customWidth="1"/>
    <col min="9227" max="9227" width="8.140625" style="43" customWidth="1"/>
    <col min="9228" max="9228" width="8.7109375" style="43" customWidth="1"/>
    <col min="9229" max="9229" width="8.5703125" style="43" customWidth="1"/>
    <col min="9230" max="9472" width="9.140625" style="43"/>
    <col min="9473" max="9473" width="28.140625" style="43" customWidth="1"/>
    <col min="9474" max="9474" width="5" style="43" customWidth="1"/>
    <col min="9475" max="9475" width="7.42578125" style="43" customWidth="1"/>
    <col min="9476" max="9476" width="5.42578125" style="43" customWidth="1"/>
    <col min="9477" max="9477" width="8.140625" style="43" customWidth="1"/>
    <col min="9478" max="9478" width="5.42578125" style="43" customWidth="1"/>
    <col min="9479" max="9479" width="7.42578125" style="43" customWidth="1"/>
    <col min="9480" max="9480" width="6" style="43" customWidth="1"/>
    <col min="9481" max="9481" width="9.140625" style="43"/>
    <col min="9482" max="9482" width="5.28515625" style="43" customWidth="1"/>
    <col min="9483" max="9483" width="8.140625" style="43" customWidth="1"/>
    <col min="9484" max="9484" width="8.7109375" style="43" customWidth="1"/>
    <col min="9485" max="9485" width="8.5703125" style="43" customWidth="1"/>
    <col min="9486" max="9728" width="9.140625" style="43"/>
    <col min="9729" max="9729" width="28.140625" style="43" customWidth="1"/>
    <col min="9730" max="9730" width="5" style="43" customWidth="1"/>
    <col min="9731" max="9731" width="7.42578125" style="43" customWidth="1"/>
    <col min="9732" max="9732" width="5.42578125" style="43" customWidth="1"/>
    <col min="9733" max="9733" width="8.140625" style="43" customWidth="1"/>
    <col min="9734" max="9734" width="5.42578125" style="43" customWidth="1"/>
    <col min="9735" max="9735" width="7.42578125" style="43" customWidth="1"/>
    <col min="9736" max="9736" width="6" style="43" customWidth="1"/>
    <col min="9737" max="9737" width="9.140625" style="43"/>
    <col min="9738" max="9738" width="5.28515625" style="43" customWidth="1"/>
    <col min="9739" max="9739" width="8.140625" style="43" customWidth="1"/>
    <col min="9740" max="9740" width="8.7109375" style="43" customWidth="1"/>
    <col min="9741" max="9741" width="8.5703125" style="43" customWidth="1"/>
    <col min="9742" max="9984" width="9.140625" style="43"/>
    <col min="9985" max="9985" width="28.140625" style="43" customWidth="1"/>
    <col min="9986" max="9986" width="5" style="43" customWidth="1"/>
    <col min="9987" max="9987" width="7.42578125" style="43" customWidth="1"/>
    <col min="9988" max="9988" width="5.42578125" style="43" customWidth="1"/>
    <col min="9989" max="9989" width="8.140625" style="43" customWidth="1"/>
    <col min="9990" max="9990" width="5.42578125" style="43" customWidth="1"/>
    <col min="9991" max="9991" width="7.42578125" style="43" customWidth="1"/>
    <col min="9992" max="9992" width="6" style="43" customWidth="1"/>
    <col min="9993" max="9993" width="9.140625" style="43"/>
    <col min="9994" max="9994" width="5.28515625" style="43" customWidth="1"/>
    <col min="9995" max="9995" width="8.140625" style="43" customWidth="1"/>
    <col min="9996" max="9996" width="8.7109375" style="43" customWidth="1"/>
    <col min="9997" max="9997" width="8.5703125" style="43" customWidth="1"/>
    <col min="9998" max="10240" width="9.140625" style="43"/>
    <col min="10241" max="10241" width="28.140625" style="43" customWidth="1"/>
    <col min="10242" max="10242" width="5" style="43" customWidth="1"/>
    <col min="10243" max="10243" width="7.42578125" style="43" customWidth="1"/>
    <col min="10244" max="10244" width="5.42578125" style="43" customWidth="1"/>
    <col min="10245" max="10245" width="8.140625" style="43" customWidth="1"/>
    <col min="10246" max="10246" width="5.42578125" style="43" customWidth="1"/>
    <col min="10247" max="10247" width="7.42578125" style="43" customWidth="1"/>
    <col min="10248" max="10248" width="6" style="43" customWidth="1"/>
    <col min="10249" max="10249" width="9.140625" style="43"/>
    <col min="10250" max="10250" width="5.28515625" style="43" customWidth="1"/>
    <col min="10251" max="10251" width="8.140625" style="43" customWidth="1"/>
    <col min="10252" max="10252" width="8.7109375" style="43" customWidth="1"/>
    <col min="10253" max="10253" width="8.5703125" style="43" customWidth="1"/>
    <col min="10254" max="10496" width="9.140625" style="43"/>
    <col min="10497" max="10497" width="28.140625" style="43" customWidth="1"/>
    <col min="10498" max="10498" width="5" style="43" customWidth="1"/>
    <col min="10499" max="10499" width="7.42578125" style="43" customWidth="1"/>
    <col min="10500" max="10500" width="5.42578125" style="43" customWidth="1"/>
    <col min="10501" max="10501" width="8.140625" style="43" customWidth="1"/>
    <col min="10502" max="10502" width="5.42578125" style="43" customWidth="1"/>
    <col min="10503" max="10503" width="7.42578125" style="43" customWidth="1"/>
    <col min="10504" max="10504" width="6" style="43" customWidth="1"/>
    <col min="10505" max="10505" width="9.140625" style="43"/>
    <col min="10506" max="10506" width="5.28515625" style="43" customWidth="1"/>
    <col min="10507" max="10507" width="8.140625" style="43" customWidth="1"/>
    <col min="10508" max="10508" width="8.7109375" style="43" customWidth="1"/>
    <col min="10509" max="10509" width="8.5703125" style="43" customWidth="1"/>
    <col min="10510" max="10752" width="9.140625" style="43"/>
    <col min="10753" max="10753" width="28.140625" style="43" customWidth="1"/>
    <col min="10754" max="10754" width="5" style="43" customWidth="1"/>
    <col min="10755" max="10755" width="7.42578125" style="43" customWidth="1"/>
    <col min="10756" max="10756" width="5.42578125" style="43" customWidth="1"/>
    <col min="10757" max="10757" width="8.140625" style="43" customWidth="1"/>
    <col min="10758" max="10758" width="5.42578125" style="43" customWidth="1"/>
    <col min="10759" max="10759" width="7.42578125" style="43" customWidth="1"/>
    <col min="10760" max="10760" width="6" style="43" customWidth="1"/>
    <col min="10761" max="10761" width="9.140625" style="43"/>
    <col min="10762" max="10762" width="5.28515625" style="43" customWidth="1"/>
    <col min="10763" max="10763" width="8.140625" style="43" customWidth="1"/>
    <col min="10764" max="10764" width="8.7109375" style="43" customWidth="1"/>
    <col min="10765" max="10765" width="8.5703125" style="43" customWidth="1"/>
    <col min="10766" max="11008" width="9.140625" style="43"/>
    <col min="11009" max="11009" width="28.140625" style="43" customWidth="1"/>
    <col min="11010" max="11010" width="5" style="43" customWidth="1"/>
    <col min="11011" max="11011" width="7.42578125" style="43" customWidth="1"/>
    <col min="11012" max="11012" width="5.42578125" style="43" customWidth="1"/>
    <col min="11013" max="11013" width="8.140625" style="43" customWidth="1"/>
    <col min="11014" max="11014" width="5.42578125" style="43" customWidth="1"/>
    <col min="11015" max="11015" width="7.42578125" style="43" customWidth="1"/>
    <col min="11016" max="11016" width="6" style="43" customWidth="1"/>
    <col min="11017" max="11017" width="9.140625" style="43"/>
    <col min="11018" max="11018" width="5.28515625" style="43" customWidth="1"/>
    <col min="11019" max="11019" width="8.140625" style="43" customWidth="1"/>
    <col min="11020" max="11020" width="8.7109375" style="43" customWidth="1"/>
    <col min="11021" max="11021" width="8.5703125" style="43" customWidth="1"/>
    <col min="11022" max="11264" width="9.140625" style="43"/>
    <col min="11265" max="11265" width="28.140625" style="43" customWidth="1"/>
    <col min="11266" max="11266" width="5" style="43" customWidth="1"/>
    <col min="11267" max="11267" width="7.42578125" style="43" customWidth="1"/>
    <col min="11268" max="11268" width="5.42578125" style="43" customWidth="1"/>
    <col min="11269" max="11269" width="8.140625" style="43" customWidth="1"/>
    <col min="11270" max="11270" width="5.42578125" style="43" customWidth="1"/>
    <col min="11271" max="11271" width="7.42578125" style="43" customWidth="1"/>
    <col min="11272" max="11272" width="6" style="43" customWidth="1"/>
    <col min="11273" max="11273" width="9.140625" style="43"/>
    <col min="11274" max="11274" width="5.28515625" style="43" customWidth="1"/>
    <col min="11275" max="11275" width="8.140625" style="43" customWidth="1"/>
    <col min="11276" max="11276" width="8.7109375" style="43" customWidth="1"/>
    <col min="11277" max="11277" width="8.5703125" style="43" customWidth="1"/>
    <col min="11278" max="11520" width="9.140625" style="43"/>
    <col min="11521" max="11521" width="28.140625" style="43" customWidth="1"/>
    <col min="11522" max="11522" width="5" style="43" customWidth="1"/>
    <col min="11523" max="11523" width="7.42578125" style="43" customWidth="1"/>
    <col min="11524" max="11524" width="5.42578125" style="43" customWidth="1"/>
    <col min="11525" max="11525" width="8.140625" style="43" customWidth="1"/>
    <col min="11526" max="11526" width="5.42578125" style="43" customWidth="1"/>
    <col min="11527" max="11527" width="7.42578125" style="43" customWidth="1"/>
    <col min="11528" max="11528" width="6" style="43" customWidth="1"/>
    <col min="11529" max="11529" width="9.140625" style="43"/>
    <col min="11530" max="11530" width="5.28515625" style="43" customWidth="1"/>
    <col min="11531" max="11531" width="8.140625" style="43" customWidth="1"/>
    <col min="11532" max="11532" width="8.7109375" style="43" customWidth="1"/>
    <col min="11533" max="11533" width="8.5703125" style="43" customWidth="1"/>
    <col min="11534" max="11776" width="9.140625" style="43"/>
    <col min="11777" max="11777" width="28.140625" style="43" customWidth="1"/>
    <col min="11778" max="11778" width="5" style="43" customWidth="1"/>
    <col min="11779" max="11779" width="7.42578125" style="43" customWidth="1"/>
    <col min="11780" max="11780" width="5.42578125" style="43" customWidth="1"/>
    <col min="11781" max="11781" width="8.140625" style="43" customWidth="1"/>
    <col min="11782" max="11782" width="5.42578125" style="43" customWidth="1"/>
    <col min="11783" max="11783" width="7.42578125" style="43" customWidth="1"/>
    <col min="11784" max="11784" width="6" style="43" customWidth="1"/>
    <col min="11785" max="11785" width="9.140625" style="43"/>
    <col min="11786" max="11786" width="5.28515625" style="43" customWidth="1"/>
    <col min="11787" max="11787" width="8.140625" style="43" customWidth="1"/>
    <col min="11788" max="11788" width="8.7109375" style="43" customWidth="1"/>
    <col min="11789" max="11789" width="8.5703125" style="43" customWidth="1"/>
    <col min="11790" max="12032" width="9.140625" style="43"/>
    <col min="12033" max="12033" width="28.140625" style="43" customWidth="1"/>
    <col min="12034" max="12034" width="5" style="43" customWidth="1"/>
    <col min="12035" max="12035" width="7.42578125" style="43" customWidth="1"/>
    <col min="12036" max="12036" width="5.42578125" style="43" customWidth="1"/>
    <col min="12037" max="12037" width="8.140625" style="43" customWidth="1"/>
    <col min="12038" max="12038" width="5.42578125" style="43" customWidth="1"/>
    <col min="12039" max="12039" width="7.42578125" style="43" customWidth="1"/>
    <col min="12040" max="12040" width="6" style="43" customWidth="1"/>
    <col min="12041" max="12041" width="9.140625" style="43"/>
    <col min="12042" max="12042" width="5.28515625" style="43" customWidth="1"/>
    <col min="12043" max="12043" width="8.140625" style="43" customWidth="1"/>
    <col min="12044" max="12044" width="8.7109375" style="43" customWidth="1"/>
    <col min="12045" max="12045" width="8.5703125" style="43" customWidth="1"/>
    <col min="12046" max="12288" width="9.140625" style="43"/>
    <col min="12289" max="12289" width="28.140625" style="43" customWidth="1"/>
    <col min="12290" max="12290" width="5" style="43" customWidth="1"/>
    <col min="12291" max="12291" width="7.42578125" style="43" customWidth="1"/>
    <col min="12292" max="12292" width="5.42578125" style="43" customWidth="1"/>
    <col min="12293" max="12293" width="8.140625" style="43" customWidth="1"/>
    <col min="12294" max="12294" width="5.42578125" style="43" customWidth="1"/>
    <col min="12295" max="12295" width="7.42578125" style="43" customWidth="1"/>
    <col min="12296" max="12296" width="6" style="43" customWidth="1"/>
    <col min="12297" max="12297" width="9.140625" style="43"/>
    <col min="12298" max="12298" width="5.28515625" style="43" customWidth="1"/>
    <col min="12299" max="12299" width="8.140625" style="43" customWidth="1"/>
    <col min="12300" max="12300" width="8.7109375" style="43" customWidth="1"/>
    <col min="12301" max="12301" width="8.5703125" style="43" customWidth="1"/>
    <col min="12302" max="12544" width="9.140625" style="43"/>
    <col min="12545" max="12545" width="28.140625" style="43" customWidth="1"/>
    <col min="12546" max="12546" width="5" style="43" customWidth="1"/>
    <col min="12547" max="12547" width="7.42578125" style="43" customWidth="1"/>
    <col min="12548" max="12548" width="5.42578125" style="43" customWidth="1"/>
    <col min="12549" max="12549" width="8.140625" style="43" customWidth="1"/>
    <col min="12550" max="12550" width="5.42578125" style="43" customWidth="1"/>
    <col min="12551" max="12551" width="7.42578125" style="43" customWidth="1"/>
    <col min="12552" max="12552" width="6" style="43" customWidth="1"/>
    <col min="12553" max="12553" width="9.140625" style="43"/>
    <col min="12554" max="12554" width="5.28515625" style="43" customWidth="1"/>
    <col min="12555" max="12555" width="8.140625" style="43" customWidth="1"/>
    <col min="12556" max="12556" width="8.7109375" style="43" customWidth="1"/>
    <col min="12557" max="12557" width="8.5703125" style="43" customWidth="1"/>
    <col min="12558" max="12800" width="9.140625" style="43"/>
    <col min="12801" max="12801" width="28.140625" style="43" customWidth="1"/>
    <col min="12802" max="12802" width="5" style="43" customWidth="1"/>
    <col min="12803" max="12803" width="7.42578125" style="43" customWidth="1"/>
    <col min="12804" max="12804" width="5.42578125" style="43" customWidth="1"/>
    <col min="12805" max="12805" width="8.140625" style="43" customWidth="1"/>
    <col min="12806" max="12806" width="5.42578125" style="43" customWidth="1"/>
    <col min="12807" max="12807" width="7.42578125" style="43" customWidth="1"/>
    <col min="12808" max="12808" width="6" style="43" customWidth="1"/>
    <col min="12809" max="12809" width="9.140625" style="43"/>
    <col min="12810" max="12810" width="5.28515625" style="43" customWidth="1"/>
    <col min="12811" max="12811" width="8.140625" style="43" customWidth="1"/>
    <col min="12812" max="12812" width="8.7109375" style="43" customWidth="1"/>
    <col min="12813" max="12813" width="8.5703125" style="43" customWidth="1"/>
    <col min="12814" max="13056" width="9.140625" style="43"/>
    <col min="13057" max="13057" width="28.140625" style="43" customWidth="1"/>
    <col min="13058" max="13058" width="5" style="43" customWidth="1"/>
    <col min="13059" max="13059" width="7.42578125" style="43" customWidth="1"/>
    <col min="13060" max="13060" width="5.42578125" style="43" customWidth="1"/>
    <col min="13061" max="13061" width="8.140625" style="43" customWidth="1"/>
    <col min="13062" max="13062" width="5.42578125" style="43" customWidth="1"/>
    <col min="13063" max="13063" width="7.42578125" style="43" customWidth="1"/>
    <col min="13064" max="13064" width="6" style="43" customWidth="1"/>
    <col min="13065" max="13065" width="9.140625" style="43"/>
    <col min="13066" max="13066" width="5.28515625" style="43" customWidth="1"/>
    <col min="13067" max="13067" width="8.140625" style="43" customWidth="1"/>
    <col min="13068" max="13068" width="8.7109375" style="43" customWidth="1"/>
    <col min="13069" max="13069" width="8.5703125" style="43" customWidth="1"/>
    <col min="13070" max="13312" width="9.140625" style="43"/>
    <col min="13313" max="13313" width="28.140625" style="43" customWidth="1"/>
    <col min="13314" max="13314" width="5" style="43" customWidth="1"/>
    <col min="13315" max="13315" width="7.42578125" style="43" customWidth="1"/>
    <col min="13316" max="13316" width="5.42578125" style="43" customWidth="1"/>
    <col min="13317" max="13317" width="8.140625" style="43" customWidth="1"/>
    <col min="13318" max="13318" width="5.42578125" style="43" customWidth="1"/>
    <col min="13319" max="13319" width="7.42578125" style="43" customWidth="1"/>
    <col min="13320" max="13320" width="6" style="43" customWidth="1"/>
    <col min="13321" max="13321" width="9.140625" style="43"/>
    <col min="13322" max="13322" width="5.28515625" style="43" customWidth="1"/>
    <col min="13323" max="13323" width="8.140625" style="43" customWidth="1"/>
    <col min="13324" max="13324" width="8.7109375" style="43" customWidth="1"/>
    <col min="13325" max="13325" width="8.5703125" style="43" customWidth="1"/>
    <col min="13326" max="13568" width="9.140625" style="43"/>
    <col min="13569" max="13569" width="28.140625" style="43" customWidth="1"/>
    <col min="13570" max="13570" width="5" style="43" customWidth="1"/>
    <col min="13571" max="13571" width="7.42578125" style="43" customWidth="1"/>
    <col min="13572" max="13572" width="5.42578125" style="43" customWidth="1"/>
    <col min="13573" max="13573" width="8.140625" style="43" customWidth="1"/>
    <col min="13574" max="13574" width="5.42578125" style="43" customWidth="1"/>
    <col min="13575" max="13575" width="7.42578125" style="43" customWidth="1"/>
    <col min="13576" max="13576" width="6" style="43" customWidth="1"/>
    <col min="13577" max="13577" width="9.140625" style="43"/>
    <col min="13578" max="13578" width="5.28515625" style="43" customWidth="1"/>
    <col min="13579" max="13579" width="8.140625" style="43" customWidth="1"/>
    <col min="13580" max="13580" width="8.7109375" style="43" customWidth="1"/>
    <col min="13581" max="13581" width="8.5703125" style="43" customWidth="1"/>
    <col min="13582" max="13824" width="9.140625" style="43"/>
    <col min="13825" max="13825" width="28.140625" style="43" customWidth="1"/>
    <col min="13826" max="13826" width="5" style="43" customWidth="1"/>
    <col min="13827" max="13827" width="7.42578125" style="43" customWidth="1"/>
    <col min="13828" max="13828" width="5.42578125" style="43" customWidth="1"/>
    <col min="13829" max="13829" width="8.140625" style="43" customWidth="1"/>
    <col min="13830" max="13830" width="5.42578125" style="43" customWidth="1"/>
    <col min="13831" max="13831" width="7.42578125" style="43" customWidth="1"/>
    <col min="13832" max="13832" width="6" style="43" customWidth="1"/>
    <col min="13833" max="13833" width="9.140625" style="43"/>
    <col min="13834" max="13834" width="5.28515625" style="43" customWidth="1"/>
    <col min="13835" max="13835" width="8.140625" style="43" customWidth="1"/>
    <col min="13836" max="13836" width="8.7109375" style="43" customWidth="1"/>
    <col min="13837" max="13837" width="8.5703125" style="43" customWidth="1"/>
    <col min="13838" max="14080" width="9.140625" style="43"/>
    <col min="14081" max="14081" width="28.140625" style="43" customWidth="1"/>
    <col min="14082" max="14082" width="5" style="43" customWidth="1"/>
    <col min="14083" max="14083" width="7.42578125" style="43" customWidth="1"/>
    <col min="14084" max="14084" width="5.42578125" style="43" customWidth="1"/>
    <col min="14085" max="14085" width="8.140625" style="43" customWidth="1"/>
    <col min="14086" max="14086" width="5.42578125" style="43" customWidth="1"/>
    <col min="14087" max="14087" width="7.42578125" style="43" customWidth="1"/>
    <col min="14088" max="14088" width="6" style="43" customWidth="1"/>
    <col min="14089" max="14089" width="9.140625" style="43"/>
    <col min="14090" max="14090" width="5.28515625" style="43" customWidth="1"/>
    <col min="14091" max="14091" width="8.140625" style="43" customWidth="1"/>
    <col min="14092" max="14092" width="8.7109375" style="43" customWidth="1"/>
    <col min="14093" max="14093" width="8.5703125" style="43" customWidth="1"/>
    <col min="14094" max="14336" width="9.140625" style="43"/>
    <col min="14337" max="14337" width="28.140625" style="43" customWidth="1"/>
    <col min="14338" max="14338" width="5" style="43" customWidth="1"/>
    <col min="14339" max="14339" width="7.42578125" style="43" customWidth="1"/>
    <col min="14340" max="14340" width="5.42578125" style="43" customWidth="1"/>
    <col min="14341" max="14341" width="8.140625" style="43" customWidth="1"/>
    <col min="14342" max="14342" width="5.42578125" style="43" customWidth="1"/>
    <col min="14343" max="14343" width="7.42578125" style="43" customWidth="1"/>
    <col min="14344" max="14344" width="6" style="43" customWidth="1"/>
    <col min="14345" max="14345" width="9.140625" style="43"/>
    <col min="14346" max="14346" width="5.28515625" style="43" customWidth="1"/>
    <col min="14347" max="14347" width="8.140625" style="43" customWidth="1"/>
    <col min="14348" max="14348" width="8.7109375" style="43" customWidth="1"/>
    <col min="14349" max="14349" width="8.5703125" style="43" customWidth="1"/>
    <col min="14350" max="14592" width="9.140625" style="43"/>
    <col min="14593" max="14593" width="28.140625" style="43" customWidth="1"/>
    <col min="14594" max="14594" width="5" style="43" customWidth="1"/>
    <col min="14595" max="14595" width="7.42578125" style="43" customWidth="1"/>
    <col min="14596" max="14596" width="5.42578125" style="43" customWidth="1"/>
    <col min="14597" max="14597" width="8.140625" style="43" customWidth="1"/>
    <col min="14598" max="14598" width="5.42578125" style="43" customWidth="1"/>
    <col min="14599" max="14599" width="7.42578125" style="43" customWidth="1"/>
    <col min="14600" max="14600" width="6" style="43" customWidth="1"/>
    <col min="14601" max="14601" width="9.140625" style="43"/>
    <col min="14602" max="14602" width="5.28515625" style="43" customWidth="1"/>
    <col min="14603" max="14603" width="8.140625" style="43" customWidth="1"/>
    <col min="14604" max="14604" width="8.7109375" style="43" customWidth="1"/>
    <col min="14605" max="14605" width="8.5703125" style="43" customWidth="1"/>
    <col min="14606" max="14848" width="9.140625" style="43"/>
    <col min="14849" max="14849" width="28.140625" style="43" customWidth="1"/>
    <col min="14850" max="14850" width="5" style="43" customWidth="1"/>
    <col min="14851" max="14851" width="7.42578125" style="43" customWidth="1"/>
    <col min="14852" max="14852" width="5.42578125" style="43" customWidth="1"/>
    <col min="14853" max="14853" width="8.140625" style="43" customWidth="1"/>
    <col min="14854" max="14854" width="5.42578125" style="43" customWidth="1"/>
    <col min="14855" max="14855" width="7.42578125" style="43" customWidth="1"/>
    <col min="14856" max="14856" width="6" style="43" customWidth="1"/>
    <col min="14857" max="14857" width="9.140625" style="43"/>
    <col min="14858" max="14858" width="5.28515625" style="43" customWidth="1"/>
    <col min="14859" max="14859" width="8.140625" style="43" customWidth="1"/>
    <col min="14860" max="14860" width="8.7109375" style="43" customWidth="1"/>
    <col min="14861" max="14861" width="8.5703125" style="43" customWidth="1"/>
    <col min="14862" max="15104" width="9.140625" style="43"/>
    <col min="15105" max="15105" width="28.140625" style="43" customWidth="1"/>
    <col min="15106" max="15106" width="5" style="43" customWidth="1"/>
    <col min="15107" max="15107" width="7.42578125" style="43" customWidth="1"/>
    <col min="15108" max="15108" width="5.42578125" style="43" customWidth="1"/>
    <col min="15109" max="15109" width="8.140625" style="43" customWidth="1"/>
    <col min="15110" max="15110" width="5.42578125" style="43" customWidth="1"/>
    <col min="15111" max="15111" width="7.42578125" style="43" customWidth="1"/>
    <col min="15112" max="15112" width="6" style="43" customWidth="1"/>
    <col min="15113" max="15113" width="9.140625" style="43"/>
    <col min="15114" max="15114" width="5.28515625" style="43" customWidth="1"/>
    <col min="15115" max="15115" width="8.140625" style="43" customWidth="1"/>
    <col min="15116" max="15116" width="8.7109375" style="43" customWidth="1"/>
    <col min="15117" max="15117" width="8.5703125" style="43" customWidth="1"/>
    <col min="15118" max="15360" width="9.140625" style="43"/>
    <col min="15361" max="15361" width="28.140625" style="43" customWidth="1"/>
    <col min="15362" max="15362" width="5" style="43" customWidth="1"/>
    <col min="15363" max="15363" width="7.42578125" style="43" customWidth="1"/>
    <col min="15364" max="15364" width="5.42578125" style="43" customWidth="1"/>
    <col min="15365" max="15365" width="8.140625" style="43" customWidth="1"/>
    <col min="15366" max="15366" width="5.42578125" style="43" customWidth="1"/>
    <col min="15367" max="15367" width="7.42578125" style="43" customWidth="1"/>
    <col min="15368" max="15368" width="6" style="43" customWidth="1"/>
    <col min="15369" max="15369" width="9.140625" style="43"/>
    <col min="15370" max="15370" width="5.28515625" style="43" customWidth="1"/>
    <col min="15371" max="15371" width="8.140625" style="43" customWidth="1"/>
    <col min="15372" max="15372" width="8.7109375" style="43" customWidth="1"/>
    <col min="15373" max="15373" width="8.5703125" style="43" customWidth="1"/>
    <col min="15374" max="15616" width="9.140625" style="43"/>
    <col min="15617" max="15617" width="28.140625" style="43" customWidth="1"/>
    <col min="15618" max="15618" width="5" style="43" customWidth="1"/>
    <col min="15619" max="15619" width="7.42578125" style="43" customWidth="1"/>
    <col min="15620" max="15620" width="5.42578125" style="43" customWidth="1"/>
    <col min="15621" max="15621" width="8.140625" style="43" customWidth="1"/>
    <col min="15622" max="15622" width="5.42578125" style="43" customWidth="1"/>
    <col min="15623" max="15623" width="7.42578125" style="43" customWidth="1"/>
    <col min="15624" max="15624" width="6" style="43" customWidth="1"/>
    <col min="15625" max="15625" width="9.140625" style="43"/>
    <col min="15626" max="15626" width="5.28515625" style="43" customWidth="1"/>
    <col min="15627" max="15627" width="8.140625" style="43" customWidth="1"/>
    <col min="15628" max="15628" width="8.7109375" style="43" customWidth="1"/>
    <col min="15629" max="15629" width="8.5703125" style="43" customWidth="1"/>
    <col min="15630" max="15872" width="9.140625" style="43"/>
    <col min="15873" max="15873" width="28.140625" style="43" customWidth="1"/>
    <col min="15874" max="15874" width="5" style="43" customWidth="1"/>
    <col min="15875" max="15875" width="7.42578125" style="43" customWidth="1"/>
    <col min="15876" max="15876" width="5.42578125" style="43" customWidth="1"/>
    <col min="15877" max="15877" width="8.140625" style="43" customWidth="1"/>
    <col min="15878" max="15878" width="5.42578125" style="43" customWidth="1"/>
    <col min="15879" max="15879" width="7.42578125" style="43" customWidth="1"/>
    <col min="15880" max="15880" width="6" style="43" customWidth="1"/>
    <col min="15881" max="15881" width="9.140625" style="43"/>
    <col min="15882" max="15882" width="5.28515625" style="43" customWidth="1"/>
    <col min="15883" max="15883" width="8.140625" style="43" customWidth="1"/>
    <col min="15884" max="15884" width="8.7109375" style="43" customWidth="1"/>
    <col min="15885" max="15885" width="8.5703125" style="43" customWidth="1"/>
    <col min="15886" max="16128" width="9.140625" style="43"/>
    <col min="16129" max="16129" width="28.140625" style="43" customWidth="1"/>
    <col min="16130" max="16130" width="5" style="43" customWidth="1"/>
    <col min="16131" max="16131" width="7.42578125" style="43" customWidth="1"/>
    <col min="16132" max="16132" width="5.42578125" style="43" customWidth="1"/>
    <col min="16133" max="16133" width="8.140625" style="43" customWidth="1"/>
    <col min="16134" max="16134" width="5.42578125" style="43" customWidth="1"/>
    <col min="16135" max="16135" width="7.42578125" style="43" customWidth="1"/>
    <col min="16136" max="16136" width="6" style="43" customWidth="1"/>
    <col min="16137" max="16137" width="9.140625" style="43"/>
    <col min="16138" max="16138" width="5.28515625" style="43" customWidth="1"/>
    <col min="16139" max="16139" width="8.140625" style="43" customWidth="1"/>
    <col min="16140" max="16140" width="8.7109375" style="43" customWidth="1"/>
    <col min="16141" max="16141" width="8.5703125" style="43" customWidth="1"/>
    <col min="16142" max="16384" width="9.140625" style="43"/>
  </cols>
  <sheetData>
    <row r="1" spans="1:13">
      <c r="A1" s="60" t="s">
        <v>22131</v>
      </c>
      <c r="B1" s="61"/>
      <c r="C1" s="61"/>
      <c r="D1" s="61"/>
      <c r="E1" s="61"/>
      <c r="F1" s="61"/>
      <c r="G1" s="61"/>
      <c r="H1" s="61"/>
      <c r="I1" s="61"/>
      <c r="J1" s="61"/>
      <c r="K1" s="132"/>
      <c r="L1" s="130"/>
      <c r="M1" s="130"/>
    </row>
    <row r="2" spans="1:13">
      <c r="A2" s="158">
        <v>41640</v>
      </c>
    </row>
    <row r="3" spans="1:13">
      <c r="A3" s="68"/>
      <c r="B3" s="159" t="s">
        <v>22132</v>
      </c>
      <c r="C3" s="139"/>
      <c r="D3" s="159" t="s">
        <v>22133</v>
      </c>
      <c r="E3" s="139"/>
      <c r="F3" s="159" t="s">
        <v>22134</v>
      </c>
      <c r="G3" s="139"/>
      <c r="H3" s="159" t="s">
        <v>3753</v>
      </c>
      <c r="I3" s="139"/>
      <c r="J3" s="159" t="s">
        <v>22135</v>
      </c>
      <c r="K3" s="139"/>
      <c r="L3" s="159" t="s">
        <v>22112</v>
      </c>
      <c r="M3" s="139"/>
    </row>
    <row r="4" spans="1:13" ht="12.75" customHeight="1">
      <c r="A4" s="160" t="s">
        <v>22043</v>
      </c>
      <c r="B4" s="360" t="s">
        <v>22113</v>
      </c>
      <c r="C4" s="360" t="s">
        <v>22047</v>
      </c>
      <c r="D4" s="360" t="s">
        <v>22113</v>
      </c>
      <c r="E4" s="360" t="s">
        <v>22047</v>
      </c>
      <c r="F4" s="360" t="s">
        <v>22113</v>
      </c>
      <c r="G4" s="360" t="s">
        <v>22047</v>
      </c>
      <c r="H4" s="360" t="s">
        <v>22113</v>
      </c>
      <c r="I4" s="360" t="s">
        <v>22047</v>
      </c>
      <c r="J4" s="360" t="s">
        <v>22113</v>
      </c>
      <c r="K4" s="360" t="s">
        <v>22047</v>
      </c>
      <c r="L4" s="360" t="s">
        <v>22113</v>
      </c>
      <c r="M4" s="360" t="s">
        <v>22047</v>
      </c>
    </row>
    <row r="5" spans="1:13" ht="12.75" customHeight="1">
      <c r="A5" s="161"/>
      <c r="B5" s="362"/>
      <c r="C5" s="362"/>
      <c r="D5" s="362"/>
      <c r="E5" s="362"/>
      <c r="F5" s="362"/>
      <c r="G5" s="362"/>
      <c r="H5" s="362"/>
      <c r="I5" s="362"/>
      <c r="J5" s="362"/>
      <c r="K5" s="362"/>
      <c r="L5" s="362"/>
      <c r="M5" s="362"/>
    </row>
    <row r="6" spans="1:13">
      <c r="A6" s="443" t="s">
        <v>22050</v>
      </c>
      <c r="B6" s="444">
        <f>'Вінницька обл.'!C40</f>
        <v>2</v>
      </c>
      <c r="C6" s="445">
        <f>'Вінницька обл.'!E40</f>
        <v>143</v>
      </c>
      <c r="D6" s="444">
        <f>'Вінницька обл.'!C43</f>
        <v>2</v>
      </c>
      <c r="E6" s="445">
        <f>'Вінницька обл.'!E43</f>
        <v>12.5</v>
      </c>
      <c r="F6" s="444">
        <f>'Вінницька обл.'!C46</f>
        <v>2</v>
      </c>
      <c r="G6" s="445">
        <f>'Вінницька обл.'!E46</f>
        <v>69</v>
      </c>
      <c r="H6" s="444"/>
      <c r="I6" s="445"/>
      <c r="J6" s="444">
        <f>'Вінницька обл.'!C51</f>
        <v>4</v>
      </c>
      <c r="K6" s="445">
        <f>'Вінницька обл.'!E51</f>
        <v>97.5</v>
      </c>
      <c r="L6" s="444">
        <f>SUM(B6,D6,F6,H6,J6,)</f>
        <v>10</v>
      </c>
      <c r="M6" s="445">
        <f>SUM(C6,E6,G6,I6,K6)</f>
        <v>322</v>
      </c>
    </row>
    <row r="7" spans="1:13">
      <c r="A7" s="433" t="s">
        <v>22051</v>
      </c>
      <c r="B7" s="475">
        <f>'Волинська обл.'!C36</f>
        <v>1</v>
      </c>
      <c r="C7" s="474">
        <f>'Волинська обл.'!E36</f>
        <v>30</v>
      </c>
      <c r="D7" s="434"/>
      <c r="E7" s="474"/>
      <c r="F7" s="434"/>
      <c r="G7" s="474"/>
      <c r="H7" s="475">
        <f>'Волинська обл.'!C39</f>
        <v>2</v>
      </c>
      <c r="I7" s="474">
        <f>'Волинська обл.'!E39</f>
        <v>90</v>
      </c>
      <c r="J7" s="434"/>
      <c r="K7" s="474"/>
      <c r="L7" s="434">
        <f t="shared" ref="L7:L32" si="0">SUM(B7,D7,F7,H7,J7,)</f>
        <v>3</v>
      </c>
      <c r="M7" s="474">
        <f t="shared" ref="M7:M33" si="1">SUM(C7,E7,G7,I7,K7)</f>
        <v>120</v>
      </c>
    </row>
    <row r="8" spans="1:13" ht="12" customHeight="1">
      <c r="A8" s="433" t="s">
        <v>22052</v>
      </c>
      <c r="B8" s="475">
        <f>'Дніпропетровська обл.'!C41</f>
        <v>1</v>
      </c>
      <c r="C8" s="474">
        <f>'Дніпропетровська обл.'!E41</f>
        <v>30</v>
      </c>
      <c r="D8" s="475">
        <f>'Дніпропетровська обл.'!C43</f>
        <v>1</v>
      </c>
      <c r="E8" s="474">
        <f>'Дніпропетровська обл.'!E43</f>
        <v>56</v>
      </c>
      <c r="F8" s="434"/>
      <c r="G8" s="474"/>
      <c r="H8" s="434"/>
      <c r="I8" s="474"/>
      <c r="J8" s="475">
        <f>'Дніпропетровська обл.'!C45</f>
        <v>1</v>
      </c>
      <c r="K8" s="474">
        <f>'Дніпропетровська обл.'!E45</f>
        <v>62</v>
      </c>
      <c r="L8" s="434">
        <f t="shared" si="0"/>
        <v>3</v>
      </c>
      <c r="M8" s="474">
        <f t="shared" si="1"/>
        <v>148</v>
      </c>
    </row>
    <row r="9" spans="1:13">
      <c r="A9" s="433" t="s">
        <v>22053</v>
      </c>
      <c r="B9" s="434"/>
      <c r="C9" s="474"/>
      <c r="D9" s="434">
        <f>'Донецька обл.'!C41</f>
        <v>3</v>
      </c>
      <c r="E9" s="474">
        <f>'Донецька обл.'!E41</f>
        <v>63</v>
      </c>
      <c r="F9" s="434"/>
      <c r="G9" s="474"/>
      <c r="H9" s="434">
        <f>'Донецька обл.'!C44</f>
        <v>2</v>
      </c>
      <c r="I9" s="474">
        <f>'Донецька обл.'!E44</f>
        <v>62</v>
      </c>
      <c r="J9" s="434">
        <f>'Донецька обл.'!C37</f>
        <v>5</v>
      </c>
      <c r="K9" s="474">
        <f>'Донецька обл.'!E37</f>
        <v>111</v>
      </c>
      <c r="L9" s="434">
        <f t="shared" si="0"/>
        <v>10</v>
      </c>
      <c r="M9" s="474">
        <f t="shared" si="1"/>
        <v>236</v>
      </c>
    </row>
    <row r="10" spans="1:13">
      <c r="A10" s="433" t="s">
        <v>22054</v>
      </c>
      <c r="B10" s="434"/>
      <c r="C10" s="474"/>
      <c r="D10" s="434">
        <f>'житомирська обл.'!C32</f>
        <v>2</v>
      </c>
      <c r="E10" s="474">
        <f>'житомирська обл.'!E32</f>
        <v>51</v>
      </c>
      <c r="F10" s="434"/>
      <c r="G10" s="474"/>
      <c r="H10" s="434"/>
      <c r="I10" s="474"/>
      <c r="J10" s="434"/>
      <c r="K10" s="474"/>
      <c r="L10" s="434">
        <f t="shared" si="0"/>
        <v>2</v>
      </c>
      <c r="M10" s="474">
        <f t="shared" si="1"/>
        <v>51</v>
      </c>
    </row>
    <row r="11" spans="1:13">
      <c r="A11" s="433" t="s">
        <v>22055</v>
      </c>
      <c r="B11" s="434">
        <f>'Закарпатська обл.'!C44</f>
        <v>1</v>
      </c>
      <c r="C11" s="474">
        <f>'Закарпатська обл.'!E44</f>
        <v>22</v>
      </c>
      <c r="D11" s="434">
        <f>'Закарпатська обл.'!C52</f>
        <v>7</v>
      </c>
      <c r="E11" s="474">
        <f>'Закарпатська обл.'!E52</f>
        <v>427</v>
      </c>
      <c r="F11" s="434"/>
      <c r="G11" s="474"/>
      <c r="H11" s="434">
        <f>'Закарпатська обл.'!C54</f>
        <v>1</v>
      </c>
      <c r="I11" s="474">
        <f>'Закарпатська обл.'!E54</f>
        <v>15</v>
      </c>
      <c r="J11" s="434"/>
      <c r="K11" s="474"/>
      <c r="L11" s="434">
        <f t="shared" si="0"/>
        <v>9</v>
      </c>
      <c r="M11" s="474">
        <f t="shared" si="1"/>
        <v>464</v>
      </c>
    </row>
    <row r="12" spans="1:13">
      <c r="A12" s="433" t="s">
        <v>22056</v>
      </c>
      <c r="B12" s="434">
        <f>'Запорізька обл.'!C43</f>
        <v>2</v>
      </c>
      <c r="C12" s="474">
        <f>'Запорізька обл.'!E43</f>
        <v>310</v>
      </c>
      <c r="D12" s="434">
        <f>'Запорізька обл.'!C37</f>
        <v>3</v>
      </c>
      <c r="E12" s="474">
        <f>'Запорізька обл.'!E37</f>
        <v>72</v>
      </c>
      <c r="F12" s="434"/>
      <c r="G12" s="474"/>
      <c r="H12" s="434"/>
      <c r="I12" s="474"/>
      <c r="J12" s="434">
        <f>'Запорізька обл.'!C40</f>
        <v>2</v>
      </c>
      <c r="K12" s="474">
        <f>'Запорізька обл.'!E40</f>
        <v>30</v>
      </c>
      <c r="L12" s="434">
        <f t="shared" si="0"/>
        <v>7</v>
      </c>
      <c r="M12" s="474">
        <f t="shared" si="1"/>
        <v>412</v>
      </c>
    </row>
    <row r="13" spans="1:13">
      <c r="A13" s="433" t="s">
        <v>22057</v>
      </c>
      <c r="B13" s="475">
        <f>'Івано-Франківська обл.'!C36</f>
        <v>3</v>
      </c>
      <c r="C13" s="474">
        <f>'Івано-Франківська обл.'!E36</f>
        <v>213</v>
      </c>
      <c r="D13" s="475">
        <f>'Івано-Франківська обл.'!C42</f>
        <v>5</v>
      </c>
      <c r="E13" s="474">
        <f>'Івано-Франківська обл.'!E42</f>
        <v>133.5</v>
      </c>
      <c r="F13" s="434"/>
      <c r="G13" s="474"/>
      <c r="H13" s="475">
        <f>'Івано-Франківська обл.'!C47</f>
        <v>4</v>
      </c>
      <c r="I13" s="474">
        <f>'Івано-Франківська обл.'!E47</f>
        <v>32.9</v>
      </c>
      <c r="J13" s="475">
        <f>'Івано-Франківська обл.'!C49</f>
        <v>1</v>
      </c>
      <c r="K13" s="474">
        <f>'Івано-Франківська обл.'!E49</f>
        <v>60</v>
      </c>
      <c r="L13" s="434">
        <f t="shared" si="0"/>
        <v>13</v>
      </c>
      <c r="M13" s="474">
        <f t="shared" si="1"/>
        <v>439.4</v>
      </c>
    </row>
    <row r="14" spans="1:13">
      <c r="A14" s="443" t="s">
        <v>22058</v>
      </c>
      <c r="B14" s="444"/>
      <c r="C14" s="445"/>
      <c r="D14" s="444">
        <f>'Київська область'!C35</f>
        <v>2</v>
      </c>
      <c r="E14" s="445">
        <f>'Київська область'!E35</f>
        <v>92</v>
      </c>
      <c r="F14" s="444"/>
      <c r="G14" s="445"/>
      <c r="H14" s="444"/>
      <c r="I14" s="445"/>
      <c r="J14" s="444"/>
      <c r="K14" s="445"/>
      <c r="L14" s="444">
        <f t="shared" si="0"/>
        <v>2</v>
      </c>
      <c r="M14" s="445">
        <f t="shared" si="1"/>
        <v>92</v>
      </c>
    </row>
    <row r="15" spans="1:13">
      <c r="A15" s="433" t="s">
        <v>22059</v>
      </c>
      <c r="B15" s="434">
        <f>'Кіровоградська обл.'!C38</f>
        <v>1</v>
      </c>
      <c r="C15" s="474">
        <f>'Кіровоградська обл.'!E38</f>
        <v>7.1</v>
      </c>
      <c r="D15" s="434"/>
      <c r="E15" s="474"/>
      <c r="F15" s="434"/>
      <c r="G15" s="474"/>
      <c r="H15" s="434">
        <f>'Кіровоградська обл.'!C40</f>
        <v>1</v>
      </c>
      <c r="I15" s="474">
        <f>'Кіровоградська обл.'!E40</f>
        <v>2</v>
      </c>
      <c r="J15" s="434"/>
      <c r="K15" s="474"/>
      <c r="L15" s="434">
        <f>SUM(B15,D15,F15,H15,J15,)</f>
        <v>2</v>
      </c>
      <c r="M15" s="474">
        <f>SUM(C15,E15,G15,I15,K15)</f>
        <v>9.1</v>
      </c>
    </row>
    <row r="16" spans="1:13">
      <c r="A16" s="433" t="s">
        <v>22136</v>
      </c>
      <c r="B16" s="434">
        <f>АРК!C45</f>
        <v>6</v>
      </c>
      <c r="C16" s="474">
        <f>АРК!E45</f>
        <v>410</v>
      </c>
      <c r="D16" s="434">
        <f>АРК!C48</f>
        <v>2</v>
      </c>
      <c r="E16" s="474">
        <f>АРК!E48</f>
        <v>132</v>
      </c>
      <c r="F16" s="434"/>
      <c r="G16" s="474"/>
      <c r="H16" s="434">
        <f>АРК!C50</f>
        <v>1</v>
      </c>
      <c r="I16" s="474">
        <f>АРК!E50</f>
        <v>24</v>
      </c>
      <c r="J16" s="434">
        <f>АРК!C55</f>
        <v>4</v>
      </c>
      <c r="K16" s="474">
        <f>АРК!E55</f>
        <v>73</v>
      </c>
      <c r="L16" s="434">
        <f t="shared" si="0"/>
        <v>13</v>
      </c>
      <c r="M16" s="474">
        <f t="shared" si="1"/>
        <v>639</v>
      </c>
    </row>
    <row r="17" spans="1:13">
      <c r="A17" s="433" t="s">
        <v>22061</v>
      </c>
      <c r="B17" s="434">
        <f>'Луганська обл.'!C23</f>
        <v>1</v>
      </c>
      <c r="C17" s="474">
        <f>'Луганська обл.'!E23</f>
        <v>100</v>
      </c>
      <c r="D17" s="434"/>
      <c r="E17" s="474"/>
      <c r="F17" s="434"/>
      <c r="G17" s="474"/>
      <c r="H17" s="434"/>
      <c r="I17" s="474"/>
      <c r="J17" s="434">
        <f>'Луганська обл.'!C21</f>
        <v>1</v>
      </c>
      <c r="K17" s="474">
        <f>'Луганська обл.'!E21</f>
        <v>20</v>
      </c>
      <c r="L17" s="434">
        <f t="shared" si="0"/>
        <v>2</v>
      </c>
      <c r="M17" s="474">
        <f t="shared" si="1"/>
        <v>120</v>
      </c>
    </row>
    <row r="18" spans="1:13">
      <c r="A18" s="433" t="s">
        <v>22062</v>
      </c>
      <c r="B18" s="434">
        <f>'Львівська обл.'!C31</f>
        <v>1</v>
      </c>
      <c r="C18" s="474">
        <f>'Львівська обл.'!E31</f>
        <v>283</v>
      </c>
      <c r="D18" s="434">
        <f>'Львівська обл.'!C33</f>
        <v>1</v>
      </c>
      <c r="E18" s="474">
        <f>'Львівська обл.'!E33</f>
        <v>309.8</v>
      </c>
      <c r="F18" s="434"/>
      <c r="G18" s="474"/>
      <c r="H18" s="434"/>
      <c r="I18" s="474"/>
      <c r="J18" s="434"/>
      <c r="K18" s="474"/>
      <c r="L18" s="434">
        <f t="shared" si="0"/>
        <v>2</v>
      </c>
      <c r="M18" s="474">
        <f t="shared" si="1"/>
        <v>592.79999999999995</v>
      </c>
    </row>
    <row r="19" spans="1:13">
      <c r="A19" s="433" t="s">
        <v>22063</v>
      </c>
      <c r="B19" s="434"/>
      <c r="C19" s="474"/>
      <c r="D19" s="434">
        <f>'Миколаївська обл.'!C22</f>
        <v>1</v>
      </c>
      <c r="E19" s="474">
        <f>'Миколаївська обл.'!E22</f>
        <v>11</v>
      </c>
      <c r="F19" s="434"/>
      <c r="G19" s="474"/>
      <c r="H19" s="434"/>
      <c r="I19" s="474"/>
      <c r="J19" s="434"/>
      <c r="K19" s="474"/>
      <c r="L19" s="434">
        <f t="shared" si="0"/>
        <v>1</v>
      </c>
      <c r="M19" s="474">
        <f t="shared" si="1"/>
        <v>11</v>
      </c>
    </row>
    <row r="20" spans="1:13">
      <c r="A20" s="433" t="s">
        <v>22064</v>
      </c>
      <c r="B20" s="434"/>
      <c r="C20" s="474"/>
      <c r="D20" s="434">
        <f>'Одеська обл.'!C28</f>
        <v>1</v>
      </c>
      <c r="E20" s="474">
        <f>'Одеська обл.'!E28</f>
        <v>5.5</v>
      </c>
      <c r="F20" s="434"/>
      <c r="G20" s="474"/>
      <c r="H20" s="434"/>
      <c r="I20" s="474"/>
      <c r="J20" s="434">
        <f>'Одеська обл.'!C30</f>
        <v>1</v>
      </c>
      <c r="K20" s="474">
        <f>'Одеська обл.'!E30</f>
        <v>4.67</v>
      </c>
      <c r="L20" s="434">
        <f t="shared" si="0"/>
        <v>2</v>
      </c>
      <c r="M20" s="474">
        <f t="shared" si="1"/>
        <v>10.17</v>
      </c>
    </row>
    <row r="21" spans="1:13">
      <c r="A21" s="433" t="s">
        <v>22065</v>
      </c>
      <c r="B21" s="434"/>
      <c r="C21" s="474"/>
      <c r="D21" s="434">
        <f>'Полтавська обл.'!C39</f>
        <v>1</v>
      </c>
      <c r="E21" s="474">
        <f>'Полтавська обл.'!E39</f>
        <v>145</v>
      </c>
      <c r="F21" s="434"/>
      <c r="G21" s="474"/>
      <c r="H21" s="434"/>
      <c r="I21" s="474"/>
      <c r="J21" s="434"/>
      <c r="K21" s="474"/>
      <c r="L21" s="434">
        <f t="shared" si="0"/>
        <v>1</v>
      </c>
      <c r="M21" s="474">
        <f t="shared" si="1"/>
        <v>145</v>
      </c>
    </row>
    <row r="22" spans="1:13">
      <c r="A22" s="433" t="s">
        <v>22066</v>
      </c>
      <c r="B22" s="434">
        <f>'Рівненська обл.'!C33</f>
        <v>1</v>
      </c>
      <c r="C22" s="474">
        <f>'Рівненська обл.'!E33</f>
        <v>91</v>
      </c>
      <c r="D22" s="434">
        <f>'Рівненська обл.'!C38</f>
        <v>4</v>
      </c>
      <c r="E22" s="474">
        <f>'Рівненська обл.'!E38</f>
        <v>243.2</v>
      </c>
      <c r="F22" s="434">
        <f>'Рівненська обл.'!C40</f>
        <v>1</v>
      </c>
      <c r="G22" s="474">
        <f>'Рівненська обл.'!E40</f>
        <v>13</v>
      </c>
      <c r="H22" s="434">
        <f>'Рівненська обл.'!C43</f>
        <v>2</v>
      </c>
      <c r="I22" s="474">
        <f>'Рівненська обл.'!E43</f>
        <v>73</v>
      </c>
      <c r="J22" s="434"/>
      <c r="K22" s="474"/>
      <c r="L22" s="434">
        <f t="shared" si="0"/>
        <v>8</v>
      </c>
      <c r="M22" s="474">
        <f t="shared" si="1"/>
        <v>420.2</v>
      </c>
    </row>
    <row r="23" spans="1:13">
      <c r="A23" s="433" t="s">
        <v>22067</v>
      </c>
      <c r="B23" s="434"/>
      <c r="C23" s="474"/>
      <c r="D23" s="434">
        <f>'Сумська обл.'!C31</f>
        <v>1</v>
      </c>
      <c r="E23" s="474">
        <f>'Сумська обл.'!E31</f>
        <v>0.1</v>
      </c>
      <c r="F23" s="434">
        <f>'Сумська обл.'!C33</f>
        <v>1</v>
      </c>
      <c r="G23" s="474">
        <f>'Сумська обл.'!E33</f>
        <v>55</v>
      </c>
      <c r="H23" s="434">
        <f>'Сумська обл.'!C35</f>
        <v>1</v>
      </c>
      <c r="I23" s="474">
        <f>'Сумська обл.'!E35</f>
        <v>7</v>
      </c>
      <c r="J23" s="434"/>
      <c r="K23" s="474"/>
      <c r="L23" s="434">
        <f t="shared" si="0"/>
        <v>3</v>
      </c>
      <c r="M23" s="474">
        <f t="shared" si="1"/>
        <v>62.1</v>
      </c>
    </row>
    <row r="24" spans="1:13">
      <c r="A24" s="433" t="s">
        <v>22068</v>
      </c>
      <c r="B24" s="434">
        <f>'Тернопільська обл'!C35</f>
        <v>1</v>
      </c>
      <c r="C24" s="474">
        <f>'Тернопільська обл'!E35</f>
        <v>5</v>
      </c>
      <c r="D24" s="434">
        <f>'Тернопільська обл'!C39</f>
        <v>3</v>
      </c>
      <c r="E24" s="474">
        <f>'Тернопільська обл'!E39</f>
        <v>121</v>
      </c>
      <c r="F24" s="434"/>
      <c r="G24" s="474"/>
      <c r="H24" s="434"/>
      <c r="I24" s="474"/>
      <c r="J24" s="434">
        <f>'Тернопільська обл'!C47</f>
        <v>7</v>
      </c>
      <c r="K24" s="474">
        <f>'Тернопільська обл'!E47</f>
        <v>0</v>
      </c>
      <c r="L24" s="434">
        <f t="shared" si="0"/>
        <v>11</v>
      </c>
      <c r="M24" s="474">
        <f t="shared" si="1"/>
        <v>126</v>
      </c>
    </row>
    <row r="25" spans="1:13">
      <c r="A25" s="433" t="s">
        <v>22069</v>
      </c>
      <c r="B25" s="434"/>
      <c r="C25" s="474"/>
      <c r="D25" s="434"/>
      <c r="E25" s="474"/>
      <c r="F25" s="434"/>
      <c r="G25" s="474"/>
      <c r="H25" s="434"/>
      <c r="I25" s="474"/>
      <c r="J25" s="434"/>
      <c r="K25" s="474"/>
      <c r="L25" s="434">
        <f t="shared" si="0"/>
        <v>0</v>
      </c>
      <c r="M25" s="474">
        <f t="shared" si="1"/>
        <v>0</v>
      </c>
    </row>
    <row r="26" spans="1:13">
      <c r="A26" s="433" t="s">
        <v>22070</v>
      </c>
      <c r="B26" s="434"/>
      <c r="C26" s="474"/>
      <c r="D26" s="434"/>
      <c r="E26" s="474"/>
      <c r="F26" s="434"/>
      <c r="G26" s="474"/>
      <c r="H26" s="434"/>
      <c r="I26" s="474"/>
      <c r="J26" s="434"/>
      <c r="K26" s="474"/>
      <c r="L26" s="434">
        <f t="shared" si="0"/>
        <v>0</v>
      </c>
      <c r="M26" s="474">
        <f t="shared" si="1"/>
        <v>0</v>
      </c>
    </row>
    <row r="27" spans="1:13">
      <c r="A27" s="433" t="s">
        <v>22071</v>
      </c>
      <c r="B27" s="434"/>
      <c r="C27" s="474"/>
      <c r="D27" s="434">
        <f>'Хмельницька обл.'!C47</f>
        <v>1</v>
      </c>
      <c r="E27" s="474">
        <f>'Хмельницька обл.'!E47</f>
        <v>15</v>
      </c>
      <c r="F27" s="434"/>
      <c r="G27" s="474"/>
      <c r="H27" s="434">
        <f>'Хмельницька обл.'!C49</f>
        <v>1</v>
      </c>
      <c r="I27" s="474">
        <f>'Хмельницька обл.'!E49</f>
        <v>8.1999999999999993</v>
      </c>
      <c r="J27" s="434">
        <f>'Хмельницька обл.'!C45</f>
        <v>3</v>
      </c>
      <c r="K27" s="474">
        <f>'Хмельницька обл.'!E45</f>
        <v>150</v>
      </c>
      <c r="L27" s="434">
        <f t="shared" si="0"/>
        <v>5</v>
      </c>
      <c r="M27" s="474">
        <f t="shared" si="1"/>
        <v>173.2</v>
      </c>
    </row>
    <row r="28" spans="1:13">
      <c r="A28" s="433" t="s">
        <v>22072</v>
      </c>
      <c r="B28" s="434">
        <f>'Черкаська обл.'!C33</f>
        <v>4</v>
      </c>
      <c r="C28" s="474">
        <f>'Черкаська обл.'!E33</f>
        <v>590</v>
      </c>
      <c r="D28" s="434">
        <f>'Черкаська обл.'!C26</f>
        <v>1</v>
      </c>
      <c r="E28" s="474">
        <f>'Черкаська обл.'!E26</f>
        <v>85</v>
      </c>
      <c r="F28" s="434">
        <f>'Черкаська обл.'!C28</f>
        <v>1</v>
      </c>
      <c r="G28" s="474">
        <f>'Черкаська обл.'!E28</f>
        <v>5</v>
      </c>
      <c r="H28" s="434"/>
      <c r="I28" s="474"/>
      <c r="J28" s="434"/>
      <c r="K28" s="474"/>
      <c r="L28" s="434">
        <f t="shared" si="0"/>
        <v>6</v>
      </c>
      <c r="M28" s="474">
        <f t="shared" si="1"/>
        <v>680</v>
      </c>
    </row>
    <row r="29" spans="1:13">
      <c r="A29" s="433" t="s">
        <v>22073</v>
      </c>
      <c r="B29" s="434">
        <f>'Чернівецька обл.'!C29</f>
        <v>1</v>
      </c>
      <c r="C29" s="474">
        <f>'Чернівецька обл.'!E29</f>
        <v>20.399999999999999</v>
      </c>
      <c r="D29" s="434">
        <f>'Чернівецька обл.'!C34</f>
        <v>4</v>
      </c>
      <c r="E29" s="474">
        <f>'Чернівецька обл.'!E34</f>
        <v>125</v>
      </c>
      <c r="F29" s="434"/>
      <c r="G29" s="474"/>
      <c r="H29" s="434"/>
      <c r="I29" s="474"/>
      <c r="J29" s="434">
        <f>'Чернівецька обл.'!C39</f>
        <v>4</v>
      </c>
      <c r="K29" s="474">
        <f>'Чернівецька обл.'!E39</f>
        <v>31</v>
      </c>
      <c r="L29" s="434">
        <f t="shared" si="0"/>
        <v>9</v>
      </c>
      <c r="M29" s="474">
        <f t="shared" si="1"/>
        <v>176.4</v>
      </c>
    </row>
    <row r="30" spans="1:13">
      <c r="A30" s="433" t="s">
        <v>22074</v>
      </c>
      <c r="B30" s="434">
        <f>'Чернігівська обл.'!C30</f>
        <v>1</v>
      </c>
      <c r="C30" s="474">
        <f>'Чернігівська обл.'!E30</f>
        <v>100</v>
      </c>
      <c r="D30" s="434"/>
      <c r="E30" s="474"/>
      <c r="F30" s="434"/>
      <c r="G30" s="474"/>
      <c r="H30" s="434">
        <f>'Чернігівська обл.'!C37</f>
        <v>6</v>
      </c>
      <c r="I30" s="474">
        <f>'Чернігівська обл.'!E37</f>
        <v>197</v>
      </c>
      <c r="J30" s="434"/>
      <c r="K30" s="474"/>
      <c r="L30" s="434">
        <f t="shared" si="0"/>
        <v>7</v>
      </c>
      <c r="M30" s="474">
        <f t="shared" si="1"/>
        <v>297</v>
      </c>
    </row>
    <row r="31" spans="1:13">
      <c r="A31" s="433" t="s">
        <v>7365</v>
      </c>
      <c r="B31" s="434"/>
      <c r="C31" s="474"/>
      <c r="D31" s="434">
        <f>'м. Київ'!C15</f>
        <v>1</v>
      </c>
      <c r="E31" s="474">
        <f>'м. Київ'!E15</f>
        <v>30</v>
      </c>
      <c r="F31" s="434"/>
      <c r="G31" s="474"/>
      <c r="H31" s="434"/>
      <c r="I31" s="474"/>
      <c r="J31" s="434"/>
      <c r="K31" s="474"/>
      <c r="L31" s="434">
        <f t="shared" si="0"/>
        <v>1</v>
      </c>
      <c r="M31" s="474">
        <f t="shared" si="1"/>
        <v>30</v>
      </c>
    </row>
    <row r="32" spans="1:13">
      <c r="A32" s="433" t="s">
        <v>22075</v>
      </c>
      <c r="B32" s="434"/>
      <c r="C32" s="474"/>
      <c r="D32" s="434"/>
      <c r="E32" s="474"/>
      <c r="F32" s="434"/>
      <c r="G32" s="474"/>
      <c r="H32" s="434"/>
      <c r="I32" s="474"/>
      <c r="J32" s="434"/>
      <c r="K32" s="474"/>
      <c r="L32" s="434">
        <f t="shared" si="0"/>
        <v>0</v>
      </c>
      <c r="M32" s="474">
        <f t="shared" si="1"/>
        <v>0</v>
      </c>
    </row>
    <row r="33" spans="1:13">
      <c r="A33" s="69" t="s">
        <v>22076</v>
      </c>
      <c r="B33" s="69">
        <f t="shared" ref="B33:G33" si="2">SUM(B6:B32)</f>
        <v>27</v>
      </c>
      <c r="C33" s="104">
        <f t="shared" si="2"/>
        <v>2354.5</v>
      </c>
      <c r="D33" s="102">
        <f t="shared" si="2"/>
        <v>46</v>
      </c>
      <c r="E33" s="104">
        <f t="shared" si="2"/>
        <v>2129.6</v>
      </c>
      <c r="F33" s="69">
        <f t="shared" si="2"/>
        <v>5</v>
      </c>
      <c r="G33" s="104">
        <f t="shared" si="2"/>
        <v>142</v>
      </c>
      <c r="H33" s="69">
        <f>SUM(H6:H32)</f>
        <v>21</v>
      </c>
      <c r="I33" s="104">
        <f>SUM(I6:I32)</f>
        <v>511.09999999999997</v>
      </c>
      <c r="J33" s="69">
        <f>SUM(J6:J32)</f>
        <v>33</v>
      </c>
      <c r="K33" s="104">
        <f>SUM(K6:K32)</f>
        <v>639.17000000000007</v>
      </c>
      <c r="L33" s="102">
        <f>SUM(L6:L32)</f>
        <v>132</v>
      </c>
      <c r="M33" s="109">
        <f t="shared" si="1"/>
        <v>5776.3700000000008</v>
      </c>
    </row>
    <row r="34" spans="1:13">
      <c r="E34" s="48"/>
      <c r="M34" s="48"/>
    </row>
  </sheetData>
  <mergeCells count="12">
    <mergeCell ref="M4:M5"/>
    <mergeCell ref="B4:B5"/>
    <mergeCell ref="C4:C5"/>
    <mergeCell ref="D4:D5"/>
    <mergeCell ref="E4:E5"/>
    <mergeCell ref="F4:F5"/>
    <mergeCell ref="G4:G5"/>
    <mergeCell ref="H4:H5"/>
    <mergeCell ref="I4:I5"/>
    <mergeCell ref="J4:J5"/>
    <mergeCell ref="K4:K5"/>
    <mergeCell ref="L4:L5"/>
  </mergeCells>
  <pageMargins left="0.39370078740157483" right="0.19685039370078741" top="0.98425196850393704" bottom="0.98425196850393704" header="0.51181102362204722" footer="0.51181102362204722"/>
  <pageSetup paperSize="9"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S36"/>
  <sheetViews>
    <sheetView workbookViewId="0">
      <pane xSplit="17" ySplit="5" topLeftCell="R6" activePane="bottomRight" state="frozen"/>
      <selection activeCell="D91" sqref="D91"/>
      <selection pane="topRight" activeCell="D91" sqref="D91"/>
      <selection pane="bottomLeft" activeCell="D91" sqref="D91"/>
      <selection pane="bottomRight" activeCell="S18" sqref="A18:S18"/>
    </sheetView>
  </sheetViews>
  <sheetFormatPr defaultRowHeight="12.75"/>
  <cols>
    <col min="1" max="1" width="22.42578125" style="43" customWidth="1"/>
    <col min="2" max="2" width="5.85546875" style="43" customWidth="1"/>
    <col min="3" max="3" width="10.85546875" style="75" bestFit="1" customWidth="1"/>
    <col min="4" max="4" width="8.5703125" style="43" customWidth="1"/>
    <col min="5" max="5" width="10.42578125" style="75" customWidth="1"/>
    <col min="6" max="6" width="8" style="43" customWidth="1"/>
    <col min="7" max="7" width="8.5703125" style="43" customWidth="1"/>
    <col min="8" max="8" width="8.140625" style="43" customWidth="1"/>
    <col min="9" max="9" width="11.28515625" style="141" customWidth="1"/>
    <col min="10" max="10" width="7.28515625" style="43" customWidth="1"/>
    <col min="11" max="11" width="9.140625" style="43"/>
    <col min="12" max="12" width="8.85546875" style="43" customWidth="1"/>
    <col min="13" max="13" width="8.42578125" style="43" customWidth="1"/>
    <col min="14" max="14" width="7.28515625" style="43" customWidth="1"/>
    <col min="15" max="15" width="9.140625" style="43"/>
    <col min="16" max="16" width="5.7109375" style="43" hidden="1" customWidth="1"/>
    <col min="17" max="17" width="6.85546875" style="43" hidden="1" customWidth="1"/>
    <col min="18" max="18" width="10.140625" style="43" customWidth="1"/>
    <col min="19" max="19" width="12.5703125" style="75" customWidth="1"/>
    <col min="20" max="256" width="9.140625" style="43"/>
    <col min="257" max="257" width="22.42578125" style="43" customWidth="1"/>
    <col min="258" max="258" width="5.85546875" style="43" customWidth="1"/>
    <col min="259" max="259" width="10.85546875" style="43" bestFit="1" customWidth="1"/>
    <col min="260" max="260" width="8.5703125" style="43" customWidth="1"/>
    <col min="261" max="261" width="10.42578125" style="43" customWidth="1"/>
    <col min="262" max="262" width="8" style="43" customWidth="1"/>
    <col min="263" max="263" width="8.5703125" style="43" customWidth="1"/>
    <col min="264" max="264" width="8.140625" style="43" customWidth="1"/>
    <col min="265" max="265" width="11.28515625" style="43" customWidth="1"/>
    <col min="266" max="266" width="7.28515625" style="43" customWidth="1"/>
    <col min="267" max="267" width="9.140625" style="43"/>
    <col min="268" max="268" width="8.85546875" style="43" customWidth="1"/>
    <col min="269" max="269" width="8.42578125" style="43" customWidth="1"/>
    <col min="270" max="270" width="7.28515625" style="43" customWidth="1"/>
    <col min="271" max="271" width="9.140625" style="43"/>
    <col min="272" max="273" width="0" style="43" hidden="1" customWidth="1"/>
    <col min="274" max="274" width="10.140625" style="43" customWidth="1"/>
    <col min="275" max="275" width="12.5703125" style="43" customWidth="1"/>
    <col min="276" max="512" width="9.140625" style="43"/>
    <col min="513" max="513" width="22.42578125" style="43" customWidth="1"/>
    <col min="514" max="514" width="5.85546875" style="43" customWidth="1"/>
    <col min="515" max="515" width="10.85546875" style="43" bestFit="1" customWidth="1"/>
    <col min="516" max="516" width="8.5703125" style="43" customWidth="1"/>
    <col min="517" max="517" width="10.42578125" style="43" customWidth="1"/>
    <col min="518" max="518" width="8" style="43" customWidth="1"/>
    <col min="519" max="519" width="8.5703125" style="43" customWidth="1"/>
    <col min="520" max="520" width="8.140625" style="43" customWidth="1"/>
    <col min="521" max="521" width="11.28515625" style="43" customWidth="1"/>
    <col min="522" max="522" width="7.28515625" style="43" customWidth="1"/>
    <col min="523" max="523" width="9.140625" style="43"/>
    <col min="524" max="524" width="8.85546875" style="43" customWidth="1"/>
    <col min="525" max="525" width="8.42578125" style="43" customWidth="1"/>
    <col min="526" max="526" width="7.28515625" style="43" customWidth="1"/>
    <col min="527" max="527" width="9.140625" style="43"/>
    <col min="528" max="529" width="0" style="43" hidden="1" customWidth="1"/>
    <col min="530" max="530" width="10.140625" style="43" customWidth="1"/>
    <col min="531" max="531" width="12.5703125" style="43" customWidth="1"/>
    <col min="532" max="768" width="9.140625" style="43"/>
    <col min="769" max="769" width="22.42578125" style="43" customWidth="1"/>
    <col min="770" max="770" width="5.85546875" style="43" customWidth="1"/>
    <col min="771" max="771" width="10.85546875" style="43" bestFit="1" customWidth="1"/>
    <col min="772" max="772" width="8.5703125" style="43" customWidth="1"/>
    <col min="773" max="773" width="10.42578125" style="43" customWidth="1"/>
    <col min="774" max="774" width="8" style="43" customWidth="1"/>
    <col min="775" max="775" width="8.5703125" style="43" customWidth="1"/>
    <col min="776" max="776" width="8.140625" style="43" customWidth="1"/>
    <col min="777" max="777" width="11.28515625" style="43" customWidth="1"/>
    <col min="778" max="778" width="7.28515625" style="43" customWidth="1"/>
    <col min="779" max="779" width="9.140625" style="43"/>
    <col min="780" max="780" width="8.85546875" style="43" customWidth="1"/>
    <col min="781" max="781" width="8.42578125" style="43" customWidth="1"/>
    <col min="782" max="782" width="7.28515625" style="43" customWidth="1"/>
    <col min="783" max="783" width="9.140625" style="43"/>
    <col min="784" max="785" width="0" style="43" hidden="1" customWidth="1"/>
    <col min="786" max="786" width="10.140625" style="43" customWidth="1"/>
    <col min="787" max="787" width="12.5703125" style="43" customWidth="1"/>
    <col min="788" max="1024" width="9.140625" style="43"/>
    <col min="1025" max="1025" width="22.42578125" style="43" customWidth="1"/>
    <col min="1026" max="1026" width="5.85546875" style="43" customWidth="1"/>
    <col min="1027" max="1027" width="10.85546875" style="43" bestFit="1" customWidth="1"/>
    <col min="1028" max="1028" width="8.5703125" style="43" customWidth="1"/>
    <col min="1029" max="1029" width="10.42578125" style="43" customWidth="1"/>
    <col min="1030" max="1030" width="8" style="43" customWidth="1"/>
    <col min="1031" max="1031" width="8.5703125" style="43" customWidth="1"/>
    <col min="1032" max="1032" width="8.140625" style="43" customWidth="1"/>
    <col min="1033" max="1033" width="11.28515625" style="43" customWidth="1"/>
    <col min="1034" max="1034" width="7.28515625" style="43" customWidth="1"/>
    <col min="1035" max="1035" width="9.140625" style="43"/>
    <col min="1036" max="1036" width="8.85546875" style="43" customWidth="1"/>
    <col min="1037" max="1037" width="8.42578125" style="43" customWidth="1"/>
    <col min="1038" max="1038" width="7.28515625" style="43" customWidth="1"/>
    <col min="1039" max="1039" width="9.140625" style="43"/>
    <col min="1040" max="1041" width="0" style="43" hidden="1" customWidth="1"/>
    <col min="1042" max="1042" width="10.140625" style="43" customWidth="1"/>
    <col min="1043" max="1043" width="12.5703125" style="43" customWidth="1"/>
    <col min="1044" max="1280" width="9.140625" style="43"/>
    <col min="1281" max="1281" width="22.42578125" style="43" customWidth="1"/>
    <col min="1282" max="1282" width="5.85546875" style="43" customWidth="1"/>
    <col min="1283" max="1283" width="10.85546875" style="43" bestFit="1" customWidth="1"/>
    <col min="1284" max="1284" width="8.5703125" style="43" customWidth="1"/>
    <col min="1285" max="1285" width="10.42578125" style="43" customWidth="1"/>
    <col min="1286" max="1286" width="8" style="43" customWidth="1"/>
    <col min="1287" max="1287" width="8.5703125" style="43" customWidth="1"/>
    <col min="1288" max="1288" width="8.140625" style="43" customWidth="1"/>
    <col min="1289" max="1289" width="11.28515625" style="43" customWidth="1"/>
    <col min="1290" max="1290" width="7.28515625" style="43" customWidth="1"/>
    <col min="1291" max="1291" width="9.140625" style="43"/>
    <col min="1292" max="1292" width="8.85546875" style="43" customWidth="1"/>
    <col min="1293" max="1293" width="8.42578125" style="43" customWidth="1"/>
    <col min="1294" max="1294" width="7.28515625" style="43" customWidth="1"/>
    <col min="1295" max="1295" width="9.140625" style="43"/>
    <col min="1296" max="1297" width="0" style="43" hidden="1" customWidth="1"/>
    <col min="1298" max="1298" width="10.140625" style="43" customWidth="1"/>
    <col min="1299" max="1299" width="12.5703125" style="43" customWidth="1"/>
    <col min="1300" max="1536" width="9.140625" style="43"/>
    <col min="1537" max="1537" width="22.42578125" style="43" customWidth="1"/>
    <col min="1538" max="1538" width="5.85546875" style="43" customWidth="1"/>
    <col min="1539" max="1539" width="10.85546875" style="43" bestFit="1" customWidth="1"/>
    <col min="1540" max="1540" width="8.5703125" style="43" customWidth="1"/>
    <col min="1541" max="1541" width="10.42578125" style="43" customWidth="1"/>
    <col min="1542" max="1542" width="8" style="43" customWidth="1"/>
    <col min="1543" max="1543" width="8.5703125" style="43" customWidth="1"/>
    <col min="1544" max="1544" width="8.140625" style="43" customWidth="1"/>
    <col min="1545" max="1545" width="11.28515625" style="43" customWidth="1"/>
    <col min="1546" max="1546" width="7.28515625" style="43" customWidth="1"/>
    <col min="1547" max="1547" width="9.140625" style="43"/>
    <col min="1548" max="1548" width="8.85546875" style="43" customWidth="1"/>
    <col min="1549" max="1549" width="8.42578125" style="43" customWidth="1"/>
    <col min="1550" max="1550" width="7.28515625" style="43" customWidth="1"/>
    <col min="1551" max="1551" width="9.140625" style="43"/>
    <col min="1552" max="1553" width="0" style="43" hidden="1" customWidth="1"/>
    <col min="1554" max="1554" width="10.140625" style="43" customWidth="1"/>
    <col min="1555" max="1555" width="12.5703125" style="43" customWidth="1"/>
    <col min="1556" max="1792" width="9.140625" style="43"/>
    <col min="1793" max="1793" width="22.42578125" style="43" customWidth="1"/>
    <col min="1794" max="1794" width="5.85546875" style="43" customWidth="1"/>
    <col min="1795" max="1795" width="10.85546875" style="43" bestFit="1" customWidth="1"/>
    <col min="1796" max="1796" width="8.5703125" style="43" customWidth="1"/>
    <col min="1797" max="1797" width="10.42578125" style="43" customWidth="1"/>
    <col min="1798" max="1798" width="8" style="43" customWidth="1"/>
    <col min="1799" max="1799" width="8.5703125" style="43" customWidth="1"/>
    <col min="1800" max="1800" width="8.140625" style="43" customWidth="1"/>
    <col min="1801" max="1801" width="11.28515625" style="43" customWidth="1"/>
    <col min="1802" max="1802" width="7.28515625" style="43" customWidth="1"/>
    <col min="1803" max="1803" width="9.140625" style="43"/>
    <col min="1804" max="1804" width="8.85546875" style="43" customWidth="1"/>
    <col min="1805" max="1805" width="8.42578125" style="43" customWidth="1"/>
    <col min="1806" max="1806" width="7.28515625" style="43" customWidth="1"/>
    <col min="1807" max="1807" width="9.140625" style="43"/>
    <col min="1808" max="1809" width="0" style="43" hidden="1" customWidth="1"/>
    <col min="1810" max="1810" width="10.140625" style="43" customWidth="1"/>
    <col min="1811" max="1811" width="12.5703125" style="43" customWidth="1"/>
    <col min="1812" max="2048" width="9.140625" style="43"/>
    <col min="2049" max="2049" width="22.42578125" style="43" customWidth="1"/>
    <col min="2050" max="2050" width="5.85546875" style="43" customWidth="1"/>
    <col min="2051" max="2051" width="10.85546875" style="43" bestFit="1" customWidth="1"/>
    <col min="2052" max="2052" width="8.5703125" style="43" customWidth="1"/>
    <col min="2053" max="2053" width="10.42578125" style="43" customWidth="1"/>
    <col min="2054" max="2054" width="8" style="43" customWidth="1"/>
    <col min="2055" max="2055" width="8.5703125" style="43" customWidth="1"/>
    <col min="2056" max="2056" width="8.140625" style="43" customWidth="1"/>
    <col min="2057" max="2057" width="11.28515625" style="43" customWidth="1"/>
    <col min="2058" max="2058" width="7.28515625" style="43" customWidth="1"/>
    <col min="2059" max="2059" width="9.140625" style="43"/>
    <col min="2060" max="2060" width="8.85546875" style="43" customWidth="1"/>
    <col min="2061" max="2061" width="8.42578125" style="43" customWidth="1"/>
    <col min="2062" max="2062" width="7.28515625" style="43" customWidth="1"/>
    <col min="2063" max="2063" width="9.140625" style="43"/>
    <col min="2064" max="2065" width="0" style="43" hidden="1" customWidth="1"/>
    <col min="2066" max="2066" width="10.140625" style="43" customWidth="1"/>
    <col min="2067" max="2067" width="12.5703125" style="43" customWidth="1"/>
    <col min="2068" max="2304" width="9.140625" style="43"/>
    <col min="2305" max="2305" width="22.42578125" style="43" customWidth="1"/>
    <col min="2306" max="2306" width="5.85546875" style="43" customWidth="1"/>
    <col min="2307" max="2307" width="10.85546875" style="43" bestFit="1" customWidth="1"/>
    <col min="2308" max="2308" width="8.5703125" style="43" customWidth="1"/>
    <col min="2309" max="2309" width="10.42578125" style="43" customWidth="1"/>
    <col min="2310" max="2310" width="8" style="43" customWidth="1"/>
    <col min="2311" max="2311" width="8.5703125" style="43" customWidth="1"/>
    <col min="2312" max="2312" width="8.140625" style="43" customWidth="1"/>
    <col min="2313" max="2313" width="11.28515625" style="43" customWidth="1"/>
    <col min="2314" max="2314" width="7.28515625" style="43" customWidth="1"/>
    <col min="2315" max="2315" width="9.140625" style="43"/>
    <col min="2316" max="2316" width="8.85546875" style="43" customWidth="1"/>
    <col min="2317" max="2317" width="8.42578125" style="43" customWidth="1"/>
    <col min="2318" max="2318" width="7.28515625" style="43" customWidth="1"/>
    <col min="2319" max="2319" width="9.140625" style="43"/>
    <col min="2320" max="2321" width="0" style="43" hidden="1" customWidth="1"/>
    <col min="2322" max="2322" width="10.140625" style="43" customWidth="1"/>
    <col min="2323" max="2323" width="12.5703125" style="43" customWidth="1"/>
    <col min="2324" max="2560" width="9.140625" style="43"/>
    <col min="2561" max="2561" width="22.42578125" style="43" customWidth="1"/>
    <col min="2562" max="2562" width="5.85546875" style="43" customWidth="1"/>
    <col min="2563" max="2563" width="10.85546875" style="43" bestFit="1" customWidth="1"/>
    <col min="2564" max="2564" width="8.5703125" style="43" customWidth="1"/>
    <col min="2565" max="2565" width="10.42578125" style="43" customWidth="1"/>
    <col min="2566" max="2566" width="8" style="43" customWidth="1"/>
    <col min="2567" max="2567" width="8.5703125" style="43" customWidth="1"/>
    <col min="2568" max="2568" width="8.140625" style="43" customWidth="1"/>
    <col min="2569" max="2569" width="11.28515625" style="43" customWidth="1"/>
    <col min="2570" max="2570" width="7.28515625" style="43" customWidth="1"/>
    <col min="2571" max="2571" width="9.140625" style="43"/>
    <col min="2572" max="2572" width="8.85546875" style="43" customWidth="1"/>
    <col min="2573" max="2573" width="8.42578125" style="43" customWidth="1"/>
    <col min="2574" max="2574" width="7.28515625" style="43" customWidth="1"/>
    <col min="2575" max="2575" width="9.140625" style="43"/>
    <col min="2576" max="2577" width="0" style="43" hidden="1" customWidth="1"/>
    <col min="2578" max="2578" width="10.140625" style="43" customWidth="1"/>
    <col min="2579" max="2579" width="12.5703125" style="43" customWidth="1"/>
    <col min="2580" max="2816" width="9.140625" style="43"/>
    <col min="2817" max="2817" width="22.42578125" style="43" customWidth="1"/>
    <col min="2818" max="2818" width="5.85546875" style="43" customWidth="1"/>
    <col min="2819" max="2819" width="10.85546875" style="43" bestFit="1" customWidth="1"/>
    <col min="2820" max="2820" width="8.5703125" style="43" customWidth="1"/>
    <col min="2821" max="2821" width="10.42578125" style="43" customWidth="1"/>
    <col min="2822" max="2822" width="8" style="43" customWidth="1"/>
    <col min="2823" max="2823" width="8.5703125" style="43" customWidth="1"/>
    <col min="2824" max="2824" width="8.140625" style="43" customWidth="1"/>
    <col min="2825" max="2825" width="11.28515625" style="43" customWidth="1"/>
    <col min="2826" max="2826" width="7.28515625" style="43" customWidth="1"/>
    <col min="2827" max="2827" width="9.140625" style="43"/>
    <col min="2828" max="2828" width="8.85546875" style="43" customWidth="1"/>
    <col min="2829" max="2829" width="8.42578125" style="43" customWidth="1"/>
    <col min="2830" max="2830" width="7.28515625" style="43" customWidth="1"/>
    <col min="2831" max="2831" width="9.140625" style="43"/>
    <col min="2832" max="2833" width="0" style="43" hidden="1" customWidth="1"/>
    <col min="2834" max="2834" width="10.140625" style="43" customWidth="1"/>
    <col min="2835" max="2835" width="12.5703125" style="43" customWidth="1"/>
    <col min="2836" max="3072" width="9.140625" style="43"/>
    <col min="3073" max="3073" width="22.42578125" style="43" customWidth="1"/>
    <col min="3074" max="3074" width="5.85546875" style="43" customWidth="1"/>
    <col min="3075" max="3075" width="10.85546875" style="43" bestFit="1" customWidth="1"/>
    <col min="3076" max="3076" width="8.5703125" style="43" customWidth="1"/>
    <col min="3077" max="3077" width="10.42578125" style="43" customWidth="1"/>
    <col min="3078" max="3078" width="8" style="43" customWidth="1"/>
    <col min="3079" max="3079" width="8.5703125" style="43" customWidth="1"/>
    <col min="3080" max="3080" width="8.140625" style="43" customWidth="1"/>
    <col min="3081" max="3081" width="11.28515625" style="43" customWidth="1"/>
    <col min="3082" max="3082" width="7.28515625" style="43" customWidth="1"/>
    <col min="3083" max="3083" width="9.140625" style="43"/>
    <col min="3084" max="3084" width="8.85546875" style="43" customWidth="1"/>
    <col min="3085" max="3085" width="8.42578125" style="43" customWidth="1"/>
    <col min="3086" max="3086" width="7.28515625" style="43" customWidth="1"/>
    <col min="3087" max="3087" width="9.140625" style="43"/>
    <col min="3088" max="3089" width="0" style="43" hidden="1" customWidth="1"/>
    <col min="3090" max="3090" width="10.140625" style="43" customWidth="1"/>
    <col min="3091" max="3091" width="12.5703125" style="43" customWidth="1"/>
    <col min="3092" max="3328" width="9.140625" style="43"/>
    <col min="3329" max="3329" width="22.42578125" style="43" customWidth="1"/>
    <col min="3330" max="3330" width="5.85546875" style="43" customWidth="1"/>
    <col min="3331" max="3331" width="10.85546875" style="43" bestFit="1" customWidth="1"/>
    <col min="3332" max="3332" width="8.5703125" style="43" customWidth="1"/>
    <col min="3333" max="3333" width="10.42578125" style="43" customWidth="1"/>
    <col min="3334" max="3334" width="8" style="43" customWidth="1"/>
    <col min="3335" max="3335" width="8.5703125" style="43" customWidth="1"/>
    <col min="3336" max="3336" width="8.140625" style="43" customWidth="1"/>
    <col min="3337" max="3337" width="11.28515625" style="43" customWidth="1"/>
    <col min="3338" max="3338" width="7.28515625" style="43" customWidth="1"/>
    <col min="3339" max="3339" width="9.140625" style="43"/>
    <col min="3340" max="3340" width="8.85546875" style="43" customWidth="1"/>
    <col min="3341" max="3341" width="8.42578125" style="43" customWidth="1"/>
    <col min="3342" max="3342" width="7.28515625" style="43" customWidth="1"/>
    <col min="3343" max="3343" width="9.140625" style="43"/>
    <col min="3344" max="3345" width="0" style="43" hidden="1" customWidth="1"/>
    <col min="3346" max="3346" width="10.140625" style="43" customWidth="1"/>
    <col min="3347" max="3347" width="12.5703125" style="43" customWidth="1"/>
    <col min="3348" max="3584" width="9.140625" style="43"/>
    <col min="3585" max="3585" width="22.42578125" style="43" customWidth="1"/>
    <col min="3586" max="3586" width="5.85546875" style="43" customWidth="1"/>
    <col min="3587" max="3587" width="10.85546875" style="43" bestFit="1" customWidth="1"/>
    <col min="3588" max="3588" width="8.5703125" style="43" customWidth="1"/>
    <col min="3589" max="3589" width="10.42578125" style="43" customWidth="1"/>
    <col min="3590" max="3590" width="8" style="43" customWidth="1"/>
    <col min="3591" max="3591" width="8.5703125" style="43" customWidth="1"/>
    <col min="3592" max="3592" width="8.140625" style="43" customWidth="1"/>
    <col min="3593" max="3593" width="11.28515625" style="43" customWidth="1"/>
    <col min="3594" max="3594" width="7.28515625" style="43" customWidth="1"/>
    <col min="3595" max="3595" width="9.140625" style="43"/>
    <col min="3596" max="3596" width="8.85546875" style="43" customWidth="1"/>
    <col min="3597" max="3597" width="8.42578125" style="43" customWidth="1"/>
    <col min="3598" max="3598" width="7.28515625" style="43" customWidth="1"/>
    <col min="3599" max="3599" width="9.140625" style="43"/>
    <col min="3600" max="3601" width="0" style="43" hidden="1" customWidth="1"/>
    <col min="3602" max="3602" width="10.140625" style="43" customWidth="1"/>
    <col min="3603" max="3603" width="12.5703125" style="43" customWidth="1"/>
    <col min="3604" max="3840" width="9.140625" style="43"/>
    <col min="3841" max="3841" width="22.42578125" style="43" customWidth="1"/>
    <col min="3842" max="3842" width="5.85546875" style="43" customWidth="1"/>
    <col min="3843" max="3843" width="10.85546875" style="43" bestFit="1" customWidth="1"/>
    <col min="3844" max="3844" width="8.5703125" style="43" customWidth="1"/>
    <col min="3845" max="3845" width="10.42578125" style="43" customWidth="1"/>
    <col min="3846" max="3846" width="8" style="43" customWidth="1"/>
    <col min="3847" max="3847" width="8.5703125" style="43" customWidth="1"/>
    <col min="3848" max="3848" width="8.140625" style="43" customWidth="1"/>
    <col min="3849" max="3849" width="11.28515625" style="43" customWidth="1"/>
    <col min="3850" max="3850" width="7.28515625" style="43" customWidth="1"/>
    <col min="3851" max="3851" width="9.140625" style="43"/>
    <col min="3852" max="3852" width="8.85546875" style="43" customWidth="1"/>
    <col min="3853" max="3853" width="8.42578125" style="43" customWidth="1"/>
    <col min="3854" max="3854" width="7.28515625" style="43" customWidth="1"/>
    <col min="3855" max="3855" width="9.140625" style="43"/>
    <col min="3856" max="3857" width="0" style="43" hidden="1" customWidth="1"/>
    <col min="3858" max="3858" width="10.140625" style="43" customWidth="1"/>
    <col min="3859" max="3859" width="12.5703125" style="43" customWidth="1"/>
    <col min="3860" max="4096" width="9.140625" style="43"/>
    <col min="4097" max="4097" width="22.42578125" style="43" customWidth="1"/>
    <col min="4098" max="4098" width="5.85546875" style="43" customWidth="1"/>
    <col min="4099" max="4099" width="10.85546875" style="43" bestFit="1" customWidth="1"/>
    <col min="4100" max="4100" width="8.5703125" style="43" customWidth="1"/>
    <col min="4101" max="4101" width="10.42578125" style="43" customWidth="1"/>
    <col min="4102" max="4102" width="8" style="43" customWidth="1"/>
    <col min="4103" max="4103" width="8.5703125" style="43" customWidth="1"/>
    <col min="4104" max="4104" width="8.140625" style="43" customWidth="1"/>
    <col min="4105" max="4105" width="11.28515625" style="43" customWidth="1"/>
    <col min="4106" max="4106" width="7.28515625" style="43" customWidth="1"/>
    <col min="4107" max="4107" width="9.140625" style="43"/>
    <col min="4108" max="4108" width="8.85546875" style="43" customWidth="1"/>
    <col min="4109" max="4109" width="8.42578125" style="43" customWidth="1"/>
    <col min="4110" max="4110" width="7.28515625" style="43" customWidth="1"/>
    <col min="4111" max="4111" width="9.140625" style="43"/>
    <col min="4112" max="4113" width="0" style="43" hidden="1" customWidth="1"/>
    <col min="4114" max="4114" width="10.140625" style="43" customWidth="1"/>
    <col min="4115" max="4115" width="12.5703125" style="43" customWidth="1"/>
    <col min="4116" max="4352" width="9.140625" style="43"/>
    <col min="4353" max="4353" width="22.42578125" style="43" customWidth="1"/>
    <col min="4354" max="4354" width="5.85546875" style="43" customWidth="1"/>
    <col min="4355" max="4355" width="10.85546875" style="43" bestFit="1" customWidth="1"/>
    <col min="4356" max="4356" width="8.5703125" style="43" customWidth="1"/>
    <col min="4357" max="4357" width="10.42578125" style="43" customWidth="1"/>
    <col min="4358" max="4358" width="8" style="43" customWidth="1"/>
    <col min="4359" max="4359" width="8.5703125" style="43" customWidth="1"/>
    <col min="4360" max="4360" width="8.140625" style="43" customWidth="1"/>
    <col min="4361" max="4361" width="11.28515625" style="43" customWidth="1"/>
    <col min="4362" max="4362" width="7.28515625" style="43" customWidth="1"/>
    <col min="4363" max="4363" width="9.140625" style="43"/>
    <col min="4364" max="4364" width="8.85546875" style="43" customWidth="1"/>
    <col min="4365" max="4365" width="8.42578125" style="43" customWidth="1"/>
    <col min="4366" max="4366" width="7.28515625" style="43" customWidth="1"/>
    <col min="4367" max="4367" width="9.140625" style="43"/>
    <col min="4368" max="4369" width="0" style="43" hidden="1" customWidth="1"/>
    <col min="4370" max="4370" width="10.140625" style="43" customWidth="1"/>
    <col min="4371" max="4371" width="12.5703125" style="43" customWidth="1"/>
    <col min="4372" max="4608" width="9.140625" style="43"/>
    <col min="4609" max="4609" width="22.42578125" style="43" customWidth="1"/>
    <col min="4610" max="4610" width="5.85546875" style="43" customWidth="1"/>
    <col min="4611" max="4611" width="10.85546875" style="43" bestFit="1" customWidth="1"/>
    <col min="4612" max="4612" width="8.5703125" style="43" customWidth="1"/>
    <col min="4613" max="4613" width="10.42578125" style="43" customWidth="1"/>
    <col min="4614" max="4614" width="8" style="43" customWidth="1"/>
    <col min="4615" max="4615" width="8.5703125" style="43" customWidth="1"/>
    <col min="4616" max="4616" width="8.140625" style="43" customWidth="1"/>
    <col min="4617" max="4617" width="11.28515625" style="43" customWidth="1"/>
    <col min="4618" max="4618" width="7.28515625" style="43" customWidth="1"/>
    <col min="4619" max="4619" width="9.140625" style="43"/>
    <col min="4620" max="4620" width="8.85546875" style="43" customWidth="1"/>
    <col min="4621" max="4621" width="8.42578125" style="43" customWidth="1"/>
    <col min="4622" max="4622" width="7.28515625" style="43" customWidth="1"/>
    <col min="4623" max="4623" width="9.140625" style="43"/>
    <col min="4624" max="4625" width="0" style="43" hidden="1" customWidth="1"/>
    <col min="4626" max="4626" width="10.140625" style="43" customWidth="1"/>
    <col min="4627" max="4627" width="12.5703125" style="43" customWidth="1"/>
    <col min="4628" max="4864" width="9.140625" style="43"/>
    <col min="4865" max="4865" width="22.42578125" style="43" customWidth="1"/>
    <col min="4866" max="4866" width="5.85546875" style="43" customWidth="1"/>
    <col min="4867" max="4867" width="10.85546875" style="43" bestFit="1" customWidth="1"/>
    <col min="4868" max="4868" width="8.5703125" style="43" customWidth="1"/>
    <col min="4869" max="4869" width="10.42578125" style="43" customWidth="1"/>
    <col min="4870" max="4870" width="8" style="43" customWidth="1"/>
    <col min="4871" max="4871" width="8.5703125" style="43" customWidth="1"/>
    <col min="4872" max="4872" width="8.140625" style="43" customWidth="1"/>
    <col min="4873" max="4873" width="11.28515625" style="43" customWidth="1"/>
    <col min="4874" max="4874" width="7.28515625" style="43" customWidth="1"/>
    <col min="4875" max="4875" width="9.140625" style="43"/>
    <col min="4876" max="4876" width="8.85546875" style="43" customWidth="1"/>
    <col min="4877" max="4877" width="8.42578125" style="43" customWidth="1"/>
    <col min="4878" max="4878" width="7.28515625" style="43" customWidth="1"/>
    <col min="4879" max="4879" width="9.140625" style="43"/>
    <col min="4880" max="4881" width="0" style="43" hidden="1" customWidth="1"/>
    <col min="4882" max="4882" width="10.140625" style="43" customWidth="1"/>
    <col min="4883" max="4883" width="12.5703125" style="43" customWidth="1"/>
    <col min="4884" max="5120" width="9.140625" style="43"/>
    <col min="5121" max="5121" width="22.42578125" style="43" customWidth="1"/>
    <col min="5122" max="5122" width="5.85546875" style="43" customWidth="1"/>
    <col min="5123" max="5123" width="10.85546875" style="43" bestFit="1" customWidth="1"/>
    <col min="5124" max="5124" width="8.5703125" style="43" customWidth="1"/>
    <col min="5125" max="5125" width="10.42578125" style="43" customWidth="1"/>
    <col min="5126" max="5126" width="8" style="43" customWidth="1"/>
    <col min="5127" max="5127" width="8.5703125" style="43" customWidth="1"/>
    <col min="5128" max="5128" width="8.140625" style="43" customWidth="1"/>
    <col min="5129" max="5129" width="11.28515625" style="43" customWidth="1"/>
    <col min="5130" max="5130" width="7.28515625" style="43" customWidth="1"/>
    <col min="5131" max="5131" width="9.140625" style="43"/>
    <col min="5132" max="5132" width="8.85546875" style="43" customWidth="1"/>
    <col min="5133" max="5133" width="8.42578125" style="43" customWidth="1"/>
    <col min="5134" max="5134" width="7.28515625" style="43" customWidth="1"/>
    <col min="5135" max="5135" width="9.140625" style="43"/>
    <col min="5136" max="5137" width="0" style="43" hidden="1" customWidth="1"/>
    <col min="5138" max="5138" width="10.140625" style="43" customWidth="1"/>
    <col min="5139" max="5139" width="12.5703125" style="43" customWidth="1"/>
    <col min="5140" max="5376" width="9.140625" style="43"/>
    <col min="5377" max="5377" width="22.42578125" style="43" customWidth="1"/>
    <col min="5378" max="5378" width="5.85546875" style="43" customWidth="1"/>
    <col min="5379" max="5379" width="10.85546875" style="43" bestFit="1" customWidth="1"/>
    <col min="5380" max="5380" width="8.5703125" style="43" customWidth="1"/>
    <col min="5381" max="5381" width="10.42578125" style="43" customWidth="1"/>
    <col min="5382" max="5382" width="8" style="43" customWidth="1"/>
    <col min="5383" max="5383" width="8.5703125" style="43" customWidth="1"/>
    <col min="5384" max="5384" width="8.140625" style="43" customWidth="1"/>
    <col min="5385" max="5385" width="11.28515625" style="43" customWidth="1"/>
    <col min="5386" max="5386" width="7.28515625" style="43" customWidth="1"/>
    <col min="5387" max="5387" width="9.140625" style="43"/>
    <col min="5388" max="5388" width="8.85546875" style="43" customWidth="1"/>
    <col min="5389" max="5389" width="8.42578125" style="43" customWidth="1"/>
    <col min="5390" max="5390" width="7.28515625" style="43" customWidth="1"/>
    <col min="5391" max="5391" width="9.140625" style="43"/>
    <col min="5392" max="5393" width="0" style="43" hidden="1" customWidth="1"/>
    <col min="5394" max="5394" width="10.140625" style="43" customWidth="1"/>
    <col min="5395" max="5395" width="12.5703125" style="43" customWidth="1"/>
    <col min="5396" max="5632" width="9.140625" style="43"/>
    <col min="5633" max="5633" width="22.42578125" style="43" customWidth="1"/>
    <col min="5634" max="5634" width="5.85546875" style="43" customWidth="1"/>
    <col min="5635" max="5635" width="10.85546875" style="43" bestFit="1" customWidth="1"/>
    <col min="5636" max="5636" width="8.5703125" style="43" customWidth="1"/>
    <col min="5637" max="5637" width="10.42578125" style="43" customWidth="1"/>
    <col min="5638" max="5638" width="8" style="43" customWidth="1"/>
    <col min="5639" max="5639" width="8.5703125" style="43" customWidth="1"/>
    <col min="5640" max="5640" width="8.140625" style="43" customWidth="1"/>
    <col min="5641" max="5641" width="11.28515625" style="43" customWidth="1"/>
    <col min="5642" max="5642" width="7.28515625" style="43" customWidth="1"/>
    <col min="5643" max="5643" width="9.140625" style="43"/>
    <col min="5644" max="5644" width="8.85546875" style="43" customWidth="1"/>
    <col min="5645" max="5645" width="8.42578125" style="43" customWidth="1"/>
    <col min="5646" max="5646" width="7.28515625" style="43" customWidth="1"/>
    <col min="5647" max="5647" width="9.140625" style="43"/>
    <col min="5648" max="5649" width="0" style="43" hidden="1" customWidth="1"/>
    <col min="5650" max="5650" width="10.140625" style="43" customWidth="1"/>
    <col min="5651" max="5651" width="12.5703125" style="43" customWidth="1"/>
    <col min="5652" max="5888" width="9.140625" style="43"/>
    <col min="5889" max="5889" width="22.42578125" style="43" customWidth="1"/>
    <col min="5890" max="5890" width="5.85546875" style="43" customWidth="1"/>
    <col min="5891" max="5891" width="10.85546875" style="43" bestFit="1" customWidth="1"/>
    <col min="5892" max="5892" width="8.5703125" style="43" customWidth="1"/>
    <col min="5893" max="5893" width="10.42578125" style="43" customWidth="1"/>
    <col min="5894" max="5894" width="8" style="43" customWidth="1"/>
    <col min="5895" max="5895" width="8.5703125" style="43" customWidth="1"/>
    <col min="5896" max="5896" width="8.140625" style="43" customWidth="1"/>
    <col min="5897" max="5897" width="11.28515625" style="43" customWidth="1"/>
    <col min="5898" max="5898" width="7.28515625" style="43" customWidth="1"/>
    <col min="5899" max="5899" width="9.140625" style="43"/>
    <col min="5900" max="5900" width="8.85546875" style="43" customWidth="1"/>
    <col min="5901" max="5901" width="8.42578125" style="43" customWidth="1"/>
    <col min="5902" max="5902" width="7.28515625" style="43" customWidth="1"/>
    <col min="5903" max="5903" width="9.140625" style="43"/>
    <col min="5904" max="5905" width="0" style="43" hidden="1" customWidth="1"/>
    <col min="5906" max="5906" width="10.140625" style="43" customWidth="1"/>
    <col min="5907" max="5907" width="12.5703125" style="43" customWidth="1"/>
    <col min="5908" max="6144" width="9.140625" style="43"/>
    <col min="6145" max="6145" width="22.42578125" style="43" customWidth="1"/>
    <col min="6146" max="6146" width="5.85546875" style="43" customWidth="1"/>
    <col min="6147" max="6147" width="10.85546875" style="43" bestFit="1" customWidth="1"/>
    <col min="6148" max="6148" width="8.5703125" style="43" customWidth="1"/>
    <col min="6149" max="6149" width="10.42578125" style="43" customWidth="1"/>
    <col min="6150" max="6150" width="8" style="43" customWidth="1"/>
    <col min="6151" max="6151" width="8.5703125" style="43" customWidth="1"/>
    <col min="6152" max="6152" width="8.140625" style="43" customWidth="1"/>
    <col min="6153" max="6153" width="11.28515625" style="43" customWidth="1"/>
    <col min="6154" max="6154" width="7.28515625" style="43" customWidth="1"/>
    <col min="6155" max="6155" width="9.140625" style="43"/>
    <col min="6156" max="6156" width="8.85546875" style="43" customWidth="1"/>
    <col min="6157" max="6157" width="8.42578125" style="43" customWidth="1"/>
    <col min="6158" max="6158" width="7.28515625" style="43" customWidth="1"/>
    <col min="6159" max="6159" width="9.140625" style="43"/>
    <col min="6160" max="6161" width="0" style="43" hidden="1" customWidth="1"/>
    <col min="6162" max="6162" width="10.140625" style="43" customWidth="1"/>
    <col min="6163" max="6163" width="12.5703125" style="43" customWidth="1"/>
    <col min="6164" max="6400" width="9.140625" style="43"/>
    <col min="6401" max="6401" width="22.42578125" style="43" customWidth="1"/>
    <col min="6402" max="6402" width="5.85546875" style="43" customWidth="1"/>
    <col min="6403" max="6403" width="10.85546875" style="43" bestFit="1" customWidth="1"/>
    <col min="6404" max="6404" width="8.5703125" style="43" customWidth="1"/>
    <col min="6405" max="6405" width="10.42578125" style="43" customWidth="1"/>
    <col min="6406" max="6406" width="8" style="43" customWidth="1"/>
    <col min="6407" max="6407" width="8.5703125" style="43" customWidth="1"/>
    <col min="6408" max="6408" width="8.140625" style="43" customWidth="1"/>
    <col min="6409" max="6409" width="11.28515625" style="43" customWidth="1"/>
    <col min="6410" max="6410" width="7.28515625" style="43" customWidth="1"/>
    <col min="6411" max="6411" width="9.140625" style="43"/>
    <col min="6412" max="6412" width="8.85546875" style="43" customWidth="1"/>
    <col min="6413" max="6413" width="8.42578125" style="43" customWidth="1"/>
    <col min="6414" max="6414" width="7.28515625" style="43" customWidth="1"/>
    <col min="6415" max="6415" width="9.140625" style="43"/>
    <col min="6416" max="6417" width="0" style="43" hidden="1" customWidth="1"/>
    <col min="6418" max="6418" width="10.140625" style="43" customWidth="1"/>
    <col min="6419" max="6419" width="12.5703125" style="43" customWidth="1"/>
    <col min="6420" max="6656" width="9.140625" style="43"/>
    <col min="6657" max="6657" width="22.42578125" style="43" customWidth="1"/>
    <col min="6658" max="6658" width="5.85546875" style="43" customWidth="1"/>
    <col min="6659" max="6659" width="10.85546875" style="43" bestFit="1" customWidth="1"/>
    <col min="6660" max="6660" width="8.5703125" style="43" customWidth="1"/>
    <col min="6661" max="6661" width="10.42578125" style="43" customWidth="1"/>
    <col min="6662" max="6662" width="8" style="43" customWidth="1"/>
    <col min="6663" max="6663" width="8.5703125" style="43" customWidth="1"/>
    <col min="6664" max="6664" width="8.140625" style="43" customWidth="1"/>
    <col min="6665" max="6665" width="11.28515625" style="43" customWidth="1"/>
    <col min="6666" max="6666" width="7.28515625" style="43" customWidth="1"/>
    <col min="6667" max="6667" width="9.140625" style="43"/>
    <col min="6668" max="6668" width="8.85546875" style="43" customWidth="1"/>
    <col min="6669" max="6669" width="8.42578125" style="43" customWidth="1"/>
    <col min="6670" max="6670" width="7.28515625" style="43" customWidth="1"/>
    <col min="6671" max="6671" width="9.140625" style="43"/>
    <col min="6672" max="6673" width="0" style="43" hidden="1" customWidth="1"/>
    <col min="6674" max="6674" width="10.140625" style="43" customWidth="1"/>
    <col min="6675" max="6675" width="12.5703125" style="43" customWidth="1"/>
    <col min="6676" max="6912" width="9.140625" style="43"/>
    <col min="6913" max="6913" width="22.42578125" style="43" customWidth="1"/>
    <col min="6914" max="6914" width="5.85546875" style="43" customWidth="1"/>
    <col min="6915" max="6915" width="10.85546875" style="43" bestFit="1" customWidth="1"/>
    <col min="6916" max="6916" width="8.5703125" style="43" customWidth="1"/>
    <col min="6917" max="6917" width="10.42578125" style="43" customWidth="1"/>
    <col min="6918" max="6918" width="8" style="43" customWidth="1"/>
    <col min="6919" max="6919" width="8.5703125" style="43" customWidth="1"/>
    <col min="6920" max="6920" width="8.140625" style="43" customWidth="1"/>
    <col min="6921" max="6921" width="11.28515625" style="43" customWidth="1"/>
    <col min="6922" max="6922" width="7.28515625" style="43" customWidth="1"/>
    <col min="6923" max="6923" width="9.140625" style="43"/>
    <col min="6924" max="6924" width="8.85546875" style="43" customWidth="1"/>
    <col min="6925" max="6925" width="8.42578125" style="43" customWidth="1"/>
    <col min="6926" max="6926" width="7.28515625" style="43" customWidth="1"/>
    <col min="6927" max="6927" width="9.140625" style="43"/>
    <col min="6928" max="6929" width="0" style="43" hidden="1" customWidth="1"/>
    <col min="6930" max="6930" width="10.140625" style="43" customWidth="1"/>
    <col min="6931" max="6931" width="12.5703125" style="43" customWidth="1"/>
    <col min="6932" max="7168" width="9.140625" style="43"/>
    <col min="7169" max="7169" width="22.42578125" style="43" customWidth="1"/>
    <col min="7170" max="7170" width="5.85546875" style="43" customWidth="1"/>
    <col min="7171" max="7171" width="10.85546875" style="43" bestFit="1" customWidth="1"/>
    <col min="7172" max="7172" width="8.5703125" style="43" customWidth="1"/>
    <col min="7173" max="7173" width="10.42578125" style="43" customWidth="1"/>
    <col min="7174" max="7174" width="8" style="43" customWidth="1"/>
    <col min="7175" max="7175" width="8.5703125" style="43" customWidth="1"/>
    <col min="7176" max="7176" width="8.140625" style="43" customWidth="1"/>
    <col min="7177" max="7177" width="11.28515625" style="43" customWidth="1"/>
    <col min="7178" max="7178" width="7.28515625" style="43" customWidth="1"/>
    <col min="7179" max="7179" width="9.140625" style="43"/>
    <col min="7180" max="7180" width="8.85546875" style="43" customWidth="1"/>
    <col min="7181" max="7181" width="8.42578125" style="43" customWidth="1"/>
    <col min="7182" max="7182" width="7.28515625" style="43" customWidth="1"/>
    <col min="7183" max="7183" width="9.140625" style="43"/>
    <col min="7184" max="7185" width="0" style="43" hidden="1" customWidth="1"/>
    <col min="7186" max="7186" width="10.140625" style="43" customWidth="1"/>
    <col min="7187" max="7187" width="12.5703125" style="43" customWidth="1"/>
    <col min="7188" max="7424" width="9.140625" style="43"/>
    <col min="7425" max="7425" width="22.42578125" style="43" customWidth="1"/>
    <col min="7426" max="7426" width="5.85546875" style="43" customWidth="1"/>
    <col min="7427" max="7427" width="10.85546875" style="43" bestFit="1" customWidth="1"/>
    <col min="7428" max="7428" width="8.5703125" style="43" customWidth="1"/>
    <col min="7429" max="7429" width="10.42578125" style="43" customWidth="1"/>
    <col min="7430" max="7430" width="8" style="43" customWidth="1"/>
    <col min="7431" max="7431" width="8.5703125" style="43" customWidth="1"/>
    <col min="7432" max="7432" width="8.140625" style="43" customWidth="1"/>
    <col min="7433" max="7433" width="11.28515625" style="43" customWidth="1"/>
    <col min="7434" max="7434" width="7.28515625" style="43" customWidth="1"/>
    <col min="7435" max="7435" width="9.140625" style="43"/>
    <col min="7436" max="7436" width="8.85546875" style="43" customWidth="1"/>
    <col min="7437" max="7437" width="8.42578125" style="43" customWidth="1"/>
    <col min="7438" max="7438" width="7.28515625" style="43" customWidth="1"/>
    <col min="7439" max="7439" width="9.140625" style="43"/>
    <col min="7440" max="7441" width="0" style="43" hidden="1" customWidth="1"/>
    <col min="7442" max="7442" width="10.140625" style="43" customWidth="1"/>
    <col min="7443" max="7443" width="12.5703125" style="43" customWidth="1"/>
    <col min="7444" max="7680" width="9.140625" style="43"/>
    <col min="7681" max="7681" width="22.42578125" style="43" customWidth="1"/>
    <col min="7682" max="7682" width="5.85546875" style="43" customWidth="1"/>
    <col min="7683" max="7683" width="10.85546875" style="43" bestFit="1" customWidth="1"/>
    <col min="7684" max="7684" width="8.5703125" style="43" customWidth="1"/>
    <col min="7685" max="7685" width="10.42578125" style="43" customWidth="1"/>
    <col min="7686" max="7686" width="8" style="43" customWidth="1"/>
    <col min="7687" max="7687" width="8.5703125" style="43" customWidth="1"/>
    <col min="7688" max="7688" width="8.140625" style="43" customWidth="1"/>
    <col min="7689" max="7689" width="11.28515625" style="43" customWidth="1"/>
    <col min="7690" max="7690" width="7.28515625" style="43" customWidth="1"/>
    <col min="7691" max="7691" width="9.140625" style="43"/>
    <col min="7692" max="7692" width="8.85546875" style="43" customWidth="1"/>
    <col min="7693" max="7693" width="8.42578125" style="43" customWidth="1"/>
    <col min="7694" max="7694" width="7.28515625" style="43" customWidth="1"/>
    <col min="7695" max="7695" width="9.140625" style="43"/>
    <col min="7696" max="7697" width="0" style="43" hidden="1" customWidth="1"/>
    <col min="7698" max="7698" width="10.140625" style="43" customWidth="1"/>
    <col min="7699" max="7699" width="12.5703125" style="43" customWidth="1"/>
    <col min="7700" max="7936" width="9.140625" style="43"/>
    <col min="7937" max="7937" width="22.42578125" style="43" customWidth="1"/>
    <col min="7938" max="7938" width="5.85546875" style="43" customWidth="1"/>
    <col min="7939" max="7939" width="10.85546875" style="43" bestFit="1" customWidth="1"/>
    <col min="7940" max="7940" width="8.5703125" style="43" customWidth="1"/>
    <col min="7941" max="7941" width="10.42578125" style="43" customWidth="1"/>
    <col min="7942" max="7942" width="8" style="43" customWidth="1"/>
    <col min="7943" max="7943" width="8.5703125" style="43" customWidth="1"/>
    <col min="7944" max="7944" width="8.140625" style="43" customWidth="1"/>
    <col min="7945" max="7945" width="11.28515625" style="43" customWidth="1"/>
    <col min="7946" max="7946" width="7.28515625" style="43" customWidth="1"/>
    <col min="7947" max="7947" width="9.140625" style="43"/>
    <col min="7948" max="7948" width="8.85546875" style="43" customWidth="1"/>
    <col min="7949" max="7949" width="8.42578125" style="43" customWidth="1"/>
    <col min="7950" max="7950" width="7.28515625" style="43" customWidth="1"/>
    <col min="7951" max="7951" width="9.140625" style="43"/>
    <col min="7952" max="7953" width="0" style="43" hidden="1" customWidth="1"/>
    <col min="7954" max="7954" width="10.140625" style="43" customWidth="1"/>
    <col min="7955" max="7955" width="12.5703125" style="43" customWidth="1"/>
    <col min="7956" max="8192" width="9.140625" style="43"/>
    <col min="8193" max="8193" width="22.42578125" style="43" customWidth="1"/>
    <col min="8194" max="8194" width="5.85546875" style="43" customWidth="1"/>
    <col min="8195" max="8195" width="10.85546875" style="43" bestFit="1" customWidth="1"/>
    <col min="8196" max="8196" width="8.5703125" style="43" customWidth="1"/>
    <col min="8197" max="8197" width="10.42578125" style="43" customWidth="1"/>
    <col min="8198" max="8198" width="8" style="43" customWidth="1"/>
    <col min="8199" max="8199" width="8.5703125" style="43" customWidth="1"/>
    <col min="8200" max="8200" width="8.140625" style="43" customWidth="1"/>
    <col min="8201" max="8201" width="11.28515625" style="43" customWidth="1"/>
    <col min="8202" max="8202" width="7.28515625" style="43" customWidth="1"/>
    <col min="8203" max="8203" width="9.140625" style="43"/>
    <col min="8204" max="8204" width="8.85546875" style="43" customWidth="1"/>
    <col min="8205" max="8205" width="8.42578125" style="43" customWidth="1"/>
    <col min="8206" max="8206" width="7.28515625" style="43" customWidth="1"/>
    <col min="8207" max="8207" width="9.140625" style="43"/>
    <col min="8208" max="8209" width="0" style="43" hidden="1" customWidth="1"/>
    <col min="8210" max="8210" width="10.140625" style="43" customWidth="1"/>
    <col min="8211" max="8211" width="12.5703125" style="43" customWidth="1"/>
    <col min="8212" max="8448" width="9.140625" style="43"/>
    <col min="8449" max="8449" width="22.42578125" style="43" customWidth="1"/>
    <col min="8450" max="8450" width="5.85546875" style="43" customWidth="1"/>
    <col min="8451" max="8451" width="10.85546875" style="43" bestFit="1" customWidth="1"/>
    <col min="8452" max="8452" width="8.5703125" style="43" customWidth="1"/>
    <col min="8453" max="8453" width="10.42578125" style="43" customWidth="1"/>
    <col min="8454" max="8454" width="8" style="43" customWidth="1"/>
    <col min="8455" max="8455" width="8.5703125" style="43" customWidth="1"/>
    <col min="8456" max="8456" width="8.140625" style="43" customWidth="1"/>
    <col min="8457" max="8457" width="11.28515625" style="43" customWidth="1"/>
    <col min="8458" max="8458" width="7.28515625" style="43" customWidth="1"/>
    <col min="8459" max="8459" width="9.140625" style="43"/>
    <col min="8460" max="8460" width="8.85546875" style="43" customWidth="1"/>
    <col min="8461" max="8461" width="8.42578125" style="43" customWidth="1"/>
    <col min="8462" max="8462" width="7.28515625" style="43" customWidth="1"/>
    <col min="8463" max="8463" width="9.140625" style="43"/>
    <col min="8464" max="8465" width="0" style="43" hidden="1" customWidth="1"/>
    <col min="8466" max="8466" width="10.140625" style="43" customWidth="1"/>
    <col min="8467" max="8467" width="12.5703125" style="43" customWidth="1"/>
    <col min="8468" max="8704" width="9.140625" style="43"/>
    <col min="8705" max="8705" width="22.42578125" style="43" customWidth="1"/>
    <col min="8706" max="8706" width="5.85546875" style="43" customWidth="1"/>
    <col min="8707" max="8707" width="10.85546875" style="43" bestFit="1" customWidth="1"/>
    <col min="8708" max="8708" width="8.5703125" style="43" customWidth="1"/>
    <col min="8709" max="8709" width="10.42578125" style="43" customWidth="1"/>
    <col min="8710" max="8710" width="8" style="43" customWidth="1"/>
    <col min="8711" max="8711" width="8.5703125" style="43" customWidth="1"/>
    <col min="8712" max="8712" width="8.140625" style="43" customWidth="1"/>
    <col min="8713" max="8713" width="11.28515625" style="43" customWidth="1"/>
    <col min="8714" max="8714" width="7.28515625" style="43" customWidth="1"/>
    <col min="8715" max="8715" width="9.140625" style="43"/>
    <col min="8716" max="8716" width="8.85546875" style="43" customWidth="1"/>
    <col min="8717" max="8717" width="8.42578125" style="43" customWidth="1"/>
    <col min="8718" max="8718" width="7.28515625" style="43" customWidth="1"/>
    <col min="8719" max="8719" width="9.140625" style="43"/>
    <col min="8720" max="8721" width="0" style="43" hidden="1" customWidth="1"/>
    <col min="8722" max="8722" width="10.140625" style="43" customWidth="1"/>
    <col min="8723" max="8723" width="12.5703125" style="43" customWidth="1"/>
    <col min="8724" max="8960" width="9.140625" style="43"/>
    <col min="8961" max="8961" width="22.42578125" style="43" customWidth="1"/>
    <col min="8962" max="8962" width="5.85546875" style="43" customWidth="1"/>
    <col min="8963" max="8963" width="10.85546875" style="43" bestFit="1" customWidth="1"/>
    <col min="8964" max="8964" width="8.5703125" style="43" customWidth="1"/>
    <col min="8965" max="8965" width="10.42578125" style="43" customWidth="1"/>
    <col min="8966" max="8966" width="8" style="43" customWidth="1"/>
    <col min="8967" max="8967" width="8.5703125" style="43" customWidth="1"/>
    <col min="8968" max="8968" width="8.140625" style="43" customWidth="1"/>
    <col min="8969" max="8969" width="11.28515625" style="43" customWidth="1"/>
    <col min="8970" max="8970" width="7.28515625" style="43" customWidth="1"/>
    <col min="8971" max="8971" width="9.140625" style="43"/>
    <col min="8972" max="8972" width="8.85546875" style="43" customWidth="1"/>
    <col min="8973" max="8973" width="8.42578125" style="43" customWidth="1"/>
    <col min="8974" max="8974" width="7.28515625" style="43" customWidth="1"/>
    <col min="8975" max="8975" width="9.140625" style="43"/>
    <col min="8976" max="8977" width="0" style="43" hidden="1" customWidth="1"/>
    <col min="8978" max="8978" width="10.140625" style="43" customWidth="1"/>
    <col min="8979" max="8979" width="12.5703125" style="43" customWidth="1"/>
    <col min="8980" max="9216" width="9.140625" style="43"/>
    <col min="9217" max="9217" width="22.42578125" style="43" customWidth="1"/>
    <col min="9218" max="9218" width="5.85546875" style="43" customWidth="1"/>
    <col min="9219" max="9219" width="10.85546875" style="43" bestFit="1" customWidth="1"/>
    <col min="9220" max="9220" width="8.5703125" style="43" customWidth="1"/>
    <col min="9221" max="9221" width="10.42578125" style="43" customWidth="1"/>
    <col min="9222" max="9222" width="8" style="43" customWidth="1"/>
    <col min="9223" max="9223" width="8.5703125" style="43" customWidth="1"/>
    <col min="9224" max="9224" width="8.140625" style="43" customWidth="1"/>
    <col min="9225" max="9225" width="11.28515625" style="43" customWidth="1"/>
    <col min="9226" max="9226" width="7.28515625" style="43" customWidth="1"/>
    <col min="9227" max="9227" width="9.140625" style="43"/>
    <col min="9228" max="9228" width="8.85546875" style="43" customWidth="1"/>
    <col min="9229" max="9229" width="8.42578125" style="43" customWidth="1"/>
    <col min="9230" max="9230" width="7.28515625" style="43" customWidth="1"/>
    <col min="9231" max="9231" width="9.140625" style="43"/>
    <col min="9232" max="9233" width="0" style="43" hidden="1" customWidth="1"/>
    <col min="9234" max="9234" width="10.140625" style="43" customWidth="1"/>
    <col min="9235" max="9235" width="12.5703125" style="43" customWidth="1"/>
    <col min="9236" max="9472" width="9.140625" style="43"/>
    <col min="9473" max="9473" width="22.42578125" style="43" customWidth="1"/>
    <col min="9474" max="9474" width="5.85546875" style="43" customWidth="1"/>
    <col min="9475" max="9475" width="10.85546875" style="43" bestFit="1" customWidth="1"/>
    <col min="9476" max="9476" width="8.5703125" style="43" customWidth="1"/>
    <col min="9477" max="9477" width="10.42578125" style="43" customWidth="1"/>
    <col min="9478" max="9478" width="8" style="43" customWidth="1"/>
    <col min="9479" max="9479" width="8.5703125" style="43" customWidth="1"/>
    <col min="9480" max="9480" width="8.140625" style="43" customWidth="1"/>
    <col min="9481" max="9481" width="11.28515625" style="43" customWidth="1"/>
    <col min="9482" max="9482" width="7.28515625" style="43" customWidth="1"/>
    <col min="9483" max="9483" width="9.140625" style="43"/>
    <col min="9484" max="9484" width="8.85546875" style="43" customWidth="1"/>
    <col min="9485" max="9485" width="8.42578125" style="43" customWidth="1"/>
    <col min="9486" max="9486" width="7.28515625" style="43" customWidth="1"/>
    <col min="9487" max="9487" width="9.140625" style="43"/>
    <col min="9488" max="9489" width="0" style="43" hidden="1" customWidth="1"/>
    <col min="9490" max="9490" width="10.140625" style="43" customWidth="1"/>
    <col min="9491" max="9491" width="12.5703125" style="43" customWidth="1"/>
    <col min="9492" max="9728" width="9.140625" style="43"/>
    <col min="9729" max="9729" width="22.42578125" style="43" customWidth="1"/>
    <col min="9730" max="9730" width="5.85546875" style="43" customWidth="1"/>
    <col min="9731" max="9731" width="10.85546875" style="43" bestFit="1" customWidth="1"/>
    <col min="9732" max="9732" width="8.5703125" style="43" customWidth="1"/>
    <col min="9733" max="9733" width="10.42578125" style="43" customWidth="1"/>
    <col min="9734" max="9734" width="8" style="43" customWidth="1"/>
    <col min="9735" max="9735" width="8.5703125" style="43" customWidth="1"/>
    <col min="9736" max="9736" width="8.140625" style="43" customWidth="1"/>
    <col min="9737" max="9737" width="11.28515625" style="43" customWidth="1"/>
    <col min="9738" max="9738" width="7.28515625" style="43" customWidth="1"/>
    <col min="9739" max="9739" width="9.140625" style="43"/>
    <col min="9740" max="9740" width="8.85546875" style="43" customWidth="1"/>
    <col min="9741" max="9741" width="8.42578125" style="43" customWidth="1"/>
    <col min="9742" max="9742" width="7.28515625" style="43" customWidth="1"/>
    <col min="9743" max="9743" width="9.140625" style="43"/>
    <col min="9744" max="9745" width="0" style="43" hidden="1" customWidth="1"/>
    <col min="9746" max="9746" width="10.140625" style="43" customWidth="1"/>
    <col min="9747" max="9747" width="12.5703125" style="43" customWidth="1"/>
    <col min="9748" max="9984" width="9.140625" style="43"/>
    <col min="9985" max="9985" width="22.42578125" style="43" customWidth="1"/>
    <col min="9986" max="9986" width="5.85546875" style="43" customWidth="1"/>
    <col min="9987" max="9987" width="10.85546875" style="43" bestFit="1" customWidth="1"/>
    <col min="9988" max="9988" width="8.5703125" style="43" customWidth="1"/>
    <col min="9989" max="9989" width="10.42578125" style="43" customWidth="1"/>
    <col min="9990" max="9990" width="8" style="43" customWidth="1"/>
    <col min="9991" max="9991" width="8.5703125" style="43" customWidth="1"/>
    <col min="9992" max="9992" width="8.140625" style="43" customWidth="1"/>
    <col min="9993" max="9993" width="11.28515625" style="43" customWidth="1"/>
    <col min="9994" max="9994" width="7.28515625" style="43" customWidth="1"/>
    <col min="9995" max="9995" width="9.140625" style="43"/>
    <col min="9996" max="9996" width="8.85546875" style="43" customWidth="1"/>
    <col min="9997" max="9997" width="8.42578125" style="43" customWidth="1"/>
    <col min="9998" max="9998" width="7.28515625" style="43" customWidth="1"/>
    <col min="9999" max="9999" width="9.140625" style="43"/>
    <col min="10000" max="10001" width="0" style="43" hidden="1" customWidth="1"/>
    <col min="10002" max="10002" width="10.140625" style="43" customWidth="1"/>
    <col min="10003" max="10003" width="12.5703125" style="43" customWidth="1"/>
    <col min="10004" max="10240" width="9.140625" style="43"/>
    <col min="10241" max="10241" width="22.42578125" style="43" customWidth="1"/>
    <col min="10242" max="10242" width="5.85546875" style="43" customWidth="1"/>
    <col min="10243" max="10243" width="10.85546875" style="43" bestFit="1" customWidth="1"/>
    <col min="10244" max="10244" width="8.5703125" style="43" customWidth="1"/>
    <col min="10245" max="10245" width="10.42578125" style="43" customWidth="1"/>
    <col min="10246" max="10246" width="8" style="43" customWidth="1"/>
    <col min="10247" max="10247" width="8.5703125" style="43" customWidth="1"/>
    <col min="10248" max="10248" width="8.140625" style="43" customWidth="1"/>
    <col min="10249" max="10249" width="11.28515625" style="43" customWidth="1"/>
    <col min="10250" max="10250" width="7.28515625" style="43" customWidth="1"/>
    <col min="10251" max="10251" width="9.140625" style="43"/>
    <col min="10252" max="10252" width="8.85546875" style="43" customWidth="1"/>
    <col min="10253" max="10253" width="8.42578125" style="43" customWidth="1"/>
    <col min="10254" max="10254" width="7.28515625" style="43" customWidth="1"/>
    <col min="10255" max="10255" width="9.140625" style="43"/>
    <col min="10256" max="10257" width="0" style="43" hidden="1" customWidth="1"/>
    <col min="10258" max="10258" width="10.140625" style="43" customWidth="1"/>
    <col min="10259" max="10259" width="12.5703125" style="43" customWidth="1"/>
    <col min="10260" max="10496" width="9.140625" style="43"/>
    <col min="10497" max="10497" width="22.42578125" style="43" customWidth="1"/>
    <col min="10498" max="10498" width="5.85546875" style="43" customWidth="1"/>
    <col min="10499" max="10499" width="10.85546875" style="43" bestFit="1" customWidth="1"/>
    <col min="10500" max="10500" width="8.5703125" style="43" customWidth="1"/>
    <col min="10501" max="10501" width="10.42578125" style="43" customWidth="1"/>
    <col min="10502" max="10502" width="8" style="43" customWidth="1"/>
    <col min="10503" max="10503" width="8.5703125" style="43" customWidth="1"/>
    <col min="10504" max="10504" width="8.140625" style="43" customWidth="1"/>
    <col min="10505" max="10505" width="11.28515625" style="43" customWidth="1"/>
    <col min="10506" max="10506" width="7.28515625" style="43" customWidth="1"/>
    <col min="10507" max="10507" width="9.140625" style="43"/>
    <col min="10508" max="10508" width="8.85546875" style="43" customWidth="1"/>
    <col min="10509" max="10509" width="8.42578125" style="43" customWidth="1"/>
    <col min="10510" max="10510" width="7.28515625" style="43" customWidth="1"/>
    <col min="10511" max="10511" width="9.140625" style="43"/>
    <col min="10512" max="10513" width="0" style="43" hidden="1" customWidth="1"/>
    <col min="10514" max="10514" width="10.140625" style="43" customWidth="1"/>
    <col min="10515" max="10515" width="12.5703125" style="43" customWidth="1"/>
    <col min="10516" max="10752" width="9.140625" style="43"/>
    <col min="10753" max="10753" width="22.42578125" style="43" customWidth="1"/>
    <col min="10754" max="10754" width="5.85546875" style="43" customWidth="1"/>
    <col min="10755" max="10755" width="10.85546875" style="43" bestFit="1" customWidth="1"/>
    <col min="10756" max="10756" width="8.5703125" style="43" customWidth="1"/>
    <col min="10757" max="10757" width="10.42578125" style="43" customWidth="1"/>
    <col min="10758" max="10758" width="8" style="43" customWidth="1"/>
    <col min="10759" max="10759" width="8.5703125" style="43" customWidth="1"/>
    <col min="10760" max="10760" width="8.140625" style="43" customWidth="1"/>
    <col min="10761" max="10761" width="11.28515625" style="43" customWidth="1"/>
    <col min="10762" max="10762" width="7.28515625" style="43" customWidth="1"/>
    <col min="10763" max="10763" width="9.140625" style="43"/>
    <col min="10764" max="10764" width="8.85546875" style="43" customWidth="1"/>
    <col min="10765" max="10765" width="8.42578125" style="43" customWidth="1"/>
    <col min="10766" max="10766" width="7.28515625" style="43" customWidth="1"/>
    <col min="10767" max="10767" width="9.140625" style="43"/>
    <col min="10768" max="10769" width="0" style="43" hidden="1" customWidth="1"/>
    <col min="10770" max="10770" width="10.140625" style="43" customWidth="1"/>
    <col min="10771" max="10771" width="12.5703125" style="43" customWidth="1"/>
    <col min="10772" max="11008" width="9.140625" style="43"/>
    <col min="11009" max="11009" width="22.42578125" style="43" customWidth="1"/>
    <col min="11010" max="11010" width="5.85546875" style="43" customWidth="1"/>
    <col min="11011" max="11011" width="10.85546875" style="43" bestFit="1" customWidth="1"/>
    <col min="11012" max="11012" width="8.5703125" style="43" customWidth="1"/>
    <col min="11013" max="11013" width="10.42578125" style="43" customWidth="1"/>
    <col min="11014" max="11014" width="8" style="43" customWidth="1"/>
    <col min="11015" max="11015" width="8.5703125" style="43" customWidth="1"/>
    <col min="11016" max="11016" width="8.140625" style="43" customWidth="1"/>
    <col min="11017" max="11017" width="11.28515625" style="43" customWidth="1"/>
    <col min="11018" max="11018" width="7.28515625" style="43" customWidth="1"/>
    <col min="11019" max="11019" width="9.140625" style="43"/>
    <col min="11020" max="11020" width="8.85546875" style="43" customWidth="1"/>
    <col min="11021" max="11021" width="8.42578125" style="43" customWidth="1"/>
    <col min="11022" max="11022" width="7.28515625" style="43" customWidth="1"/>
    <col min="11023" max="11023" width="9.140625" style="43"/>
    <col min="11024" max="11025" width="0" style="43" hidden="1" customWidth="1"/>
    <col min="11026" max="11026" width="10.140625" style="43" customWidth="1"/>
    <col min="11027" max="11027" width="12.5703125" style="43" customWidth="1"/>
    <col min="11028" max="11264" width="9.140625" style="43"/>
    <col min="11265" max="11265" width="22.42578125" style="43" customWidth="1"/>
    <col min="11266" max="11266" width="5.85546875" style="43" customWidth="1"/>
    <col min="11267" max="11267" width="10.85546875" style="43" bestFit="1" customWidth="1"/>
    <col min="11268" max="11268" width="8.5703125" style="43" customWidth="1"/>
    <col min="11269" max="11269" width="10.42578125" style="43" customWidth="1"/>
    <col min="11270" max="11270" width="8" style="43" customWidth="1"/>
    <col min="11271" max="11271" width="8.5703125" style="43" customWidth="1"/>
    <col min="11272" max="11272" width="8.140625" style="43" customWidth="1"/>
    <col min="11273" max="11273" width="11.28515625" style="43" customWidth="1"/>
    <col min="11274" max="11274" width="7.28515625" style="43" customWidth="1"/>
    <col min="11275" max="11275" width="9.140625" style="43"/>
    <col min="11276" max="11276" width="8.85546875" style="43" customWidth="1"/>
    <col min="11277" max="11277" width="8.42578125" style="43" customWidth="1"/>
    <col min="11278" max="11278" width="7.28515625" style="43" customWidth="1"/>
    <col min="11279" max="11279" width="9.140625" style="43"/>
    <col min="11280" max="11281" width="0" style="43" hidden="1" customWidth="1"/>
    <col min="11282" max="11282" width="10.140625" style="43" customWidth="1"/>
    <col min="11283" max="11283" width="12.5703125" style="43" customWidth="1"/>
    <col min="11284" max="11520" width="9.140625" style="43"/>
    <col min="11521" max="11521" width="22.42578125" style="43" customWidth="1"/>
    <col min="11522" max="11522" width="5.85546875" style="43" customWidth="1"/>
    <col min="11523" max="11523" width="10.85546875" style="43" bestFit="1" customWidth="1"/>
    <col min="11524" max="11524" width="8.5703125" style="43" customWidth="1"/>
    <col min="11525" max="11525" width="10.42578125" style="43" customWidth="1"/>
    <col min="11526" max="11526" width="8" style="43" customWidth="1"/>
    <col min="11527" max="11527" width="8.5703125" style="43" customWidth="1"/>
    <col min="11528" max="11528" width="8.140625" style="43" customWidth="1"/>
    <col min="11529" max="11529" width="11.28515625" style="43" customWidth="1"/>
    <col min="11530" max="11530" width="7.28515625" style="43" customWidth="1"/>
    <col min="11531" max="11531" width="9.140625" style="43"/>
    <col min="11532" max="11532" width="8.85546875" style="43" customWidth="1"/>
    <col min="11533" max="11533" width="8.42578125" style="43" customWidth="1"/>
    <col min="11534" max="11534" width="7.28515625" style="43" customWidth="1"/>
    <col min="11535" max="11535" width="9.140625" style="43"/>
    <col min="11536" max="11537" width="0" style="43" hidden="1" customWidth="1"/>
    <col min="11538" max="11538" width="10.140625" style="43" customWidth="1"/>
    <col min="11539" max="11539" width="12.5703125" style="43" customWidth="1"/>
    <col min="11540" max="11776" width="9.140625" style="43"/>
    <col min="11777" max="11777" width="22.42578125" style="43" customWidth="1"/>
    <col min="11778" max="11778" width="5.85546875" style="43" customWidth="1"/>
    <col min="11779" max="11779" width="10.85546875" style="43" bestFit="1" customWidth="1"/>
    <col min="11780" max="11780" width="8.5703125" style="43" customWidth="1"/>
    <col min="11781" max="11781" width="10.42578125" style="43" customWidth="1"/>
    <col min="11782" max="11782" width="8" style="43" customWidth="1"/>
    <col min="11783" max="11783" width="8.5703125" style="43" customWidth="1"/>
    <col min="11784" max="11784" width="8.140625" style="43" customWidth="1"/>
    <col min="11785" max="11785" width="11.28515625" style="43" customWidth="1"/>
    <col min="11786" max="11786" width="7.28515625" style="43" customWidth="1"/>
    <col min="11787" max="11787" width="9.140625" style="43"/>
    <col min="11788" max="11788" width="8.85546875" style="43" customWidth="1"/>
    <col min="11789" max="11789" width="8.42578125" style="43" customWidth="1"/>
    <col min="11790" max="11790" width="7.28515625" style="43" customWidth="1"/>
    <col min="11791" max="11791" width="9.140625" style="43"/>
    <col min="11792" max="11793" width="0" style="43" hidden="1" customWidth="1"/>
    <col min="11794" max="11794" width="10.140625" style="43" customWidth="1"/>
    <col min="11795" max="11795" width="12.5703125" style="43" customWidth="1"/>
    <col min="11796" max="12032" width="9.140625" style="43"/>
    <col min="12033" max="12033" width="22.42578125" style="43" customWidth="1"/>
    <col min="12034" max="12034" width="5.85546875" style="43" customWidth="1"/>
    <col min="12035" max="12035" width="10.85546875" style="43" bestFit="1" customWidth="1"/>
    <col min="12036" max="12036" width="8.5703125" style="43" customWidth="1"/>
    <col min="12037" max="12037" width="10.42578125" style="43" customWidth="1"/>
    <col min="12038" max="12038" width="8" style="43" customWidth="1"/>
    <col min="12039" max="12039" width="8.5703125" style="43" customWidth="1"/>
    <col min="12040" max="12040" width="8.140625" style="43" customWidth="1"/>
    <col min="12041" max="12041" width="11.28515625" style="43" customWidth="1"/>
    <col min="12042" max="12042" width="7.28515625" style="43" customWidth="1"/>
    <col min="12043" max="12043" width="9.140625" style="43"/>
    <col min="12044" max="12044" width="8.85546875" style="43" customWidth="1"/>
    <col min="12045" max="12045" width="8.42578125" style="43" customWidth="1"/>
    <col min="12046" max="12046" width="7.28515625" style="43" customWidth="1"/>
    <col min="12047" max="12047" width="9.140625" style="43"/>
    <col min="12048" max="12049" width="0" style="43" hidden="1" customWidth="1"/>
    <col min="12050" max="12050" width="10.140625" style="43" customWidth="1"/>
    <col min="12051" max="12051" width="12.5703125" style="43" customWidth="1"/>
    <col min="12052" max="12288" width="9.140625" style="43"/>
    <col min="12289" max="12289" width="22.42578125" style="43" customWidth="1"/>
    <col min="12290" max="12290" width="5.85546875" style="43" customWidth="1"/>
    <col min="12291" max="12291" width="10.85546875" style="43" bestFit="1" customWidth="1"/>
    <col min="12292" max="12292" width="8.5703125" style="43" customWidth="1"/>
    <col min="12293" max="12293" width="10.42578125" style="43" customWidth="1"/>
    <col min="12294" max="12294" width="8" style="43" customWidth="1"/>
    <col min="12295" max="12295" width="8.5703125" style="43" customWidth="1"/>
    <col min="12296" max="12296" width="8.140625" style="43" customWidth="1"/>
    <col min="12297" max="12297" width="11.28515625" style="43" customWidth="1"/>
    <col min="12298" max="12298" width="7.28515625" style="43" customWidth="1"/>
    <col min="12299" max="12299" width="9.140625" style="43"/>
    <col min="12300" max="12300" width="8.85546875" style="43" customWidth="1"/>
    <col min="12301" max="12301" width="8.42578125" style="43" customWidth="1"/>
    <col min="12302" max="12302" width="7.28515625" style="43" customWidth="1"/>
    <col min="12303" max="12303" width="9.140625" style="43"/>
    <col min="12304" max="12305" width="0" style="43" hidden="1" customWidth="1"/>
    <col min="12306" max="12306" width="10.140625" style="43" customWidth="1"/>
    <col min="12307" max="12307" width="12.5703125" style="43" customWidth="1"/>
    <col min="12308" max="12544" width="9.140625" style="43"/>
    <col min="12545" max="12545" width="22.42578125" style="43" customWidth="1"/>
    <col min="12546" max="12546" width="5.85546875" style="43" customWidth="1"/>
    <col min="12547" max="12547" width="10.85546875" style="43" bestFit="1" customWidth="1"/>
    <col min="12548" max="12548" width="8.5703125" style="43" customWidth="1"/>
    <col min="12549" max="12549" width="10.42578125" style="43" customWidth="1"/>
    <col min="12550" max="12550" width="8" style="43" customWidth="1"/>
    <col min="12551" max="12551" width="8.5703125" style="43" customWidth="1"/>
    <col min="12552" max="12552" width="8.140625" style="43" customWidth="1"/>
    <col min="12553" max="12553" width="11.28515625" style="43" customWidth="1"/>
    <col min="12554" max="12554" width="7.28515625" style="43" customWidth="1"/>
    <col min="12555" max="12555" width="9.140625" style="43"/>
    <col min="12556" max="12556" width="8.85546875" style="43" customWidth="1"/>
    <col min="12557" max="12557" width="8.42578125" style="43" customWidth="1"/>
    <col min="12558" max="12558" width="7.28515625" style="43" customWidth="1"/>
    <col min="12559" max="12559" width="9.140625" style="43"/>
    <col min="12560" max="12561" width="0" style="43" hidden="1" customWidth="1"/>
    <col min="12562" max="12562" width="10.140625" style="43" customWidth="1"/>
    <col min="12563" max="12563" width="12.5703125" style="43" customWidth="1"/>
    <col min="12564" max="12800" width="9.140625" style="43"/>
    <col min="12801" max="12801" width="22.42578125" style="43" customWidth="1"/>
    <col min="12802" max="12802" width="5.85546875" style="43" customWidth="1"/>
    <col min="12803" max="12803" width="10.85546875" style="43" bestFit="1" customWidth="1"/>
    <col min="12804" max="12804" width="8.5703125" style="43" customWidth="1"/>
    <col min="12805" max="12805" width="10.42578125" style="43" customWidth="1"/>
    <col min="12806" max="12806" width="8" style="43" customWidth="1"/>
    <col min="12807" max="12807" width="8.5703125" style="43" customWidth="1"/>
    <col min="12808" max="12808" width="8.140625" style="43" customWidth="1"/>
    <col min="12809" max="12809" width="11.28515625" style="43" customWidth="1"/>
    <col min="12810" max="12810" width="7.28515625" style="43" customWidth="1"/>
    <col min="12811" max="12811" width="9.140625" style="43"/>
    <col min="12812" max="12812" width="8.85546875" style="43" customWidth="1"/>
    <col min="12813" max="12813" width="8.42578125" style="43" customWidth="1"/>
    <col min="12814" max="12814" width="7.28515625" style="43" customWidth="1"/>
    <col min="12815" max="12815" width="9.140625" style="43"/>
    <col min="12816" max="12817" width="0" style="43" hidden="1" customWidth="1"/>
    <col min="12818" max="12818" width="10.140625" style="43" customWidth="1"/>
    <col min="12819" max="12819" width="12.5703125" style="43" customWidth="1"/>
    <col min="12820" max="13056" width="9.140625" style="43"/>
    <col min="13057" max="13057" width="22.42578125" style="43" customWidth="1"/>
    <col min="13058" max="13058" width="5.85546875" style="43" customWidth="1"/>
    <col min="13059" max="13059" width="10.85546875" style="43" bestFit="1" customWidth="1"/>
    <col min="13060" max="13060" width="8.5703125" style="43" customWidth="1"/>
    <col min="13061" max="13061" width="10.42578125" style="43" customWidth="1"/>
    <col min="13062" max="13062" width="8" style="43" customWidth="1"/>
    <col min="13063" max="13063" width="8.5703125" style="43" customWidth="1"/>
    <col min="13064" max="13064" width="8.140625" style="43" customWidth="1"/>
    <col min="13065" max="13065" width="11.28515625" style="43" customWidth="1"/>
    <col min="13066" max="13066" width="7.28515625" style="43" customWidth="1"/>
    <col min="13067" max="13067" width="9.140625" style="43"/>
    <col min="13068" max="13068" width="8.85546875" style="43" customWidth="1"/>
    <col min="13069" max="13069" width="8.42578125" style="43" customWidth="1"/>
    <col min="13070" max="13070" width="7.28515625" style="43" customWidth="1"/>
    <col min="13071" max="13071" width="9.140625" style="43"/>
    <col min="13072" max="13073" width="0" style="43" hidden="1" customWidth="1"/>
    <col min="13074" max="13074" width="10.140625" style="43" customWidth="1"/>
    <col min="13075" max="13075" width="12.5703125" style="43" customWidth="1"/>
    <col min="13076" max="13312" width="9.140625" style="43"/>
    <col min="13313" max="13313" width="22.42578125" style="43" customWidth="1"/>
    <col min="13314" max="13314" width="5.85546875" style="43" customWidth="1"/>
    <col min="13315" max="13315" width="10.85546875" style="43" bestFit="1" customWidth="1"/>
    <col min="13316" max="13316" width="8.5703125" style="43" customWidth="1"/>
    <col min="13317" max="13317" width="10.42578125" style="43" customWidth="1"/>
    <col min="13318" max="13318" width="8" style="43" customWidth="1"/>
    <col min="13319" max="13319" width="8.5703125" style="43" customWidth="1"/>
    <col min="13320" max="13320" width="8.140625" style="43" customWidth="1"/>
    <col min="13321" max="13321" width="11.28515625" style="43" customWidth="1"/>
    <col min="13322" max="13322" width="7.28515625" style="43" customWidth="1"/>
    <col min="13323" max="13323" width="9.140625" style="43"/>
    <col min="13324" max="13324" width="8.85546875" style="43" customWidth="1"/>
    <col min="13325" max="13325" width="8.42578125" style="43" customWidth="1"/>
    <col min="13326" max="13326" width="7.28515625" style="43" customWidth="1"/>
    <col min="13327" max="13327" width="9.140625" style="43"/>
    <col min="13328" max="13329" width="0" style="43" hidden="1" customWidth="1"/>
    <col min="13330" max="13330" width="10.140625" style="43" customWidth="1"/>
    <col min="13331" max="13331" width="12.5703125" style="43" customWidth="1"/>
    <col min="13332" max="13568" width="9.140625" style="43"/>
    <col min="13569" max="13569" width="22.42578125" style="43" customWidth="1"/>
    <col min="13570" max="13570" width="5.85546875" style="43" customWidth="1"/>
    <col min="13571" max="13571" width="10.85546875" style="43" bestFit="1" customWidth="1"/>
    <col min="13572" max="13572" width="8.5703125" style="43" customWidth="1"/>
    <col min="13573" max="13573" width="10.42578125" style="43" customWidth="1"/>
    <col min="13574" max="13574" width="8" style="43" customWidth="1"/>
    <col min="13575" max="13575" width="8.5703125" style="43" customWidth="1"/>
    <col min="13576" max="13576" width="8.140625" style="43" customWidth="1"/>
    <col min="13577" max="13577" width="11.28515625" style="43" customWidth="1"/>
    <col min="13578" max="13578" width="7.28515625" style="43" customWidth="1"/>
    <col min="13579" max="13579" width="9.140625" style="43"/>
    <col min="13580" max="13580" width="8.85546875" style="43" customWidth="1"/>
    <col min="13581" max="13581" width="8.42578125" style="43" customWidth="1"/>
    <col min="13582" max="13582" width="7.28515625" style="43" customWidth="1"/>
    <col min="13583" max="13583" width="9.140625" style="43"/>
    <col min="13584" max="13585" width="0" style="43" hidden="1" customWidth="1"/>
    <col min="13586" max="13586" width="10.140625" style="43" customWidth="1"/>
    <col min="13587" max="13587" width="12.5703125" style="43" customWidth="1"/>
    <col min="13588" max="13824" width="9.140625" style="43"/>
    <col min="13825" max="13825" width="22.42578125" style="43" customWidth="1"/>
    <col min="13826" max="13826" width="5.85546875" style="43" customWidth="1"/>
    <col min="13827" max="13827" width="10.85546875" style="43" bestFit="1" customWidth="1"/>
    <col min="13828" max="13828" width="8.5703125" style="43" customWidth="1"/>
    <col min="13829" max="13829" width="10.42578125" style="43" customWidth="1"/>
    <col min="13830" max="13830" width="8" style="43" customWidth="1"/>
    <col min="13831" max="13831" width="8.5703125" style="43" customWidth="1"/>
    <col min="13832" max="13832" width="8.140625" style="43" customWidth="1"/>
    <col min="13833" max="13833" width="11.28515625" style="43" customWidth="1"/>
    <col min="13834" max="13834" width="7.28515625" style="43" customWidth="1"/>
    <col min="13835" max="13835" width="9.140625" style="43"/>
    <col min="13836" max="13836" width="8.85546875" style="43" customWidth="1"/>
    <col min="13837" max="13837" width="8.42578125" style="43" customWidth="1"/>
    <col min="13838" max="13838" width="7.28515625" style="43" customWidth="1"/>
    <col min="13839" max="13839" width="9.140625" style="43"/>
    <col min="13840" max="13841" width="0" style="43" hidden="1" customWidth="1"/>
    <col min="13842" max="13842" width="10.140625" style="43" customWidth="1"/>
    <col min="13843" max="13843" width="12.5703125" style="43" customWidth="1"/>
    <col min="13844" max="14080" width="9.140625" style="43"/>
    <col min="14081" max="14081" width="22.42578125" style="43" customWidth="1"/>
    <col min="14082" max="14082" width="5.85546875" style="43" customWidth="1"/>
    <col min="14083" max="14083" width="10.85546875" style="43" bestFit="1" customWidth="1"/>
    <col min="14084" max="14084" width="8.5703125" style="43" customWidth="1"/>
    <col min="14085" max="14085" width="10.42578125" style="43" customWidth="1"/>
    <col min="14086" max="14086" width="8" style="43" customWidth="1"/>
    <col min="14087" max="14087" width="8.5703125" style="43" customWidth="1"/>
    <col min="14088" max="14088" width="8.140625" style="43" customWidth="1"/>
    <col min="14089" max="14089" width="11.28515625" style="43" customWidth="1"/>
    <col min="14090" max="14090" width="7.28515625" style="43" customWidth="1"/>
    <col min="14091" max="14091" width="9.140625" style="43"/>
    <col min="14092" max="14092" width="8.85546875" style="43" customWidth="1"/>
    <col min="14093" max="14093" width="8.42578125" style="43" customWidth="1"/>
    <col min="14094" max="14094" width="7.28515625" style="43" customWidth="1"/>
    <col min="14095" max="14095" width="9.140625" style="43"/>
    <col min="14096" max="14097" width="0" style="43" hidden="1" customWidth="1"/>
    <col min="14098" max="14098" width="10.140625" style="43" customWidth="1"/>
    <col min="14099" max="14099" width="12.5703125" style="43" customWidth="1"/>
    <col min="14100" max="14336" width="9.140625" style="43"/>
    <col min="14337" max="14337" width="22.42578125" style="43" customWidth="1"/>
    <col min="14338" max="14338" width="5.85546875" style="43" customWidth="1"/>
    <col min="14339" max="14339" width="10.85546875" style="43" bestFit="1" customWidth="1"/>
    <col min="14340" max="14340" width="8.5703125" style="43" customWidth="1"/>
    <col min="14341" max="14341" width="10.42578125" style="43" customWidth="1"/>
    <col min="14342" max="14342" width="8" style="43" customWidth="1"/>
    <col min="14343" max="14343" width="8.5703125" style="43" customWidth="1"/>
    <col min="14344" max="14344" width="8.140625" style="43" customWidth="1"/>
    <col min="14345" max="14345" width="11.28515625" style="43" customWidth="1"/>
    <col min="14346" max="14346" width="7.28515625" style="43" customWidth="1"/>
    <col min="14347" max="14347" width="9.140625" style="43"/>
    <col min="14348" max="14348" width="8.85546875" style="43" customWidth="1"/>
    <col min="14349" max="14349" width="8.42578125" style="43" customWidth="1"/>
    <col min="14350" max="14350" width="7.28515625" style="43" customWidth="1"/>
    <col min="14351" max="14351" width="9.140625" style="43"/>
    <col min="14352" max="14353" width="0" style="43" hidden="1" customWidth="1"/>
    <col min="14354" max="14354" width="10.140625" style="43" customWidth="1"/>
    <col min="14355" max="14355" width="12.5703125" style="43" customWidth="1"/>
    <col min="14356" max="14592" width="9.140625" style="43"/>
    <col min="14593" max="14593" width="22.42578125" style="43" customWidth="1"/>
    <col min="14594" max="14594" width="5.85546875" style="43" customWidth="1"/>
    <col min="14595" max="14595" width="10.85546875" style="43" bestFit="1" customWidth="1"/>
    <col min="14596" max="14596" width="8.5703125" style="43" customWidth="1"/>
    <col min="14597" max="14597" width="10.42578125" style="43" customWidth="1"/>
    <col min="14598" max="14598" width="8" style="43" customWidth="1"/>
    <col min="14599" max="14599" width="8.5703125" style="43" customWidth="1"/>
    <col min="14600" max="14600" width="8.140625" style="43" customWidth="1"/>
    <col min="14601" max="14601" width="11.28515625" style="43" customWidth="1"/>
    <col min="14602" max="14602" width="7.28515625" style="43" customWidth="1"/>
    <col min="14603" max="14603" width="9.140625" style="43"/>
    <col min="14604" max="14604" width="8.85546875" style="43" customWidth="1"/>
    <col min="14605" max="14605" width="8.42578125" style="43" customWidth="1"/>
    <col min="14606" max="14606" width="7.28515625" style="43" customWidth="1"/>
    <col min="14607" max="14607" width="9.140625" style="43"/>
    <col min="14608" max="14609" width="0" style="43" hidden="1" customWidth="1"/>
    <col min="14610" max="14610" width="10.140625" style="43" customWidth="1"/>
    <col min="14611" max="14611" width="12.5703125" style="43" customWidth="1"/>
    <col min="14612" max="14848" width="9.140625" style="43"/>
    <col min="14849" max="14849" width="22.42578125" style="43" customWidth="1"/>
    <col min="14850" max="14850" width="5.85546875" style="43" customWidth="1"/>
    <col min="14851" max="14851" width="10.85546875" style="43" bestFit="1" customWidth="1"/>
    <col min="14852" max="14852" width="8.5703125" style="43" customWidth="1"/>
    <col min="14853" max="14853" width="10.42578125" style="43" customWidth="1"/>
    <col min="14854" max="14854" width="8" style="43" customWidth="1"/>
    <col min="14855" max="14855" width="8.5703125" style="43" customWidth="1"/>
    <col min="14856" max="14856" width="8.140625" style="43" customWidth="1"/>
    <col min="14857" max="14857" width="11.28515625" style="43" customWidth="1"/>
    <col min="14858" max="14858" width="7.28515625" style="43" customWidth="1"/>
    <col min="14859" max="14859" width="9.140625" style="43"/>
    <col min="14860" max="14860" width="8.85546875" style="43" customWidth="1"/>
    <col min="14861" max="14861" width="8.42578125" style="43" customWidth="1"/>
    <col min="14862" max="14862" width="7.28515625" style="43" customWidth="1"/>
    <col min="14863" max="14863" width="9.140625" style="43"/>
    <col min="14864" max="14865" width="0" style="43" hidden="1" customWidth="1"/>
    <col min="14866" max="14866" width="10.140625" style="43" customWidth="1"/>
    <col min="14867" max="14867" width="12.5703125" style="43" customWidth="1"/>
    <col min="14868" max="15104" width="9.140625" style="43"/>
    <col min="15105" max="15105" width="22.42578125" style="43" customWidth="1"/>
    <col min="15106" max="15106" width="5.85546875" style="43" customWidth="1"/>
    <col min="15107" max="15107" width="10.85546875" style="43" bestFit="1" customWidth="1"/>
    <col min="15108" max="15108" width="8.5703125" style="43" customWidth="1"/>
    <col min="15109" max="15109" width="10.42578125" style="43" customWidth="1"/>
    <col min="15110" max="15110" width="8" style="43" customWidth="1"/>
    <col min="15111" max="15111" width="8.5703125" style="43" customWidth="1"/>
    <col min="15112" max="15112" width="8.140625" style="43" customWidth="1"/>
    <col min="15113" max="15113" width="11.28515625" style="43" customWidth="1"/>
    <col min="15114" max="15114" width="7.28515625" style="43" customWidth="1"/>
    <col min="15115" max="15115" width="9.140625" style="43"/>
    <col min="15116" max="15116" width="8.85546875" style="43" customWidth="1"/>
    <col min="15117" max="15117" width="8.42578125" style="43" customWidth="1"/>
    <col min="15118" max="15118" width="7.28515625" style="43" customWidth="1"/>
    <col min="15119" max="15119" width="9.140625" style="43"/>
    <col min="15120" max="15121" width="0" style="43" hidden="1" customWidth="1"/>
    <col min="15122" max="15122" width="10.140625" style="43" customWidth="1"/>
    <col min="15123" max="15123" width="12.5703125" style="43" customWidth="1"/>
    <col min="15124" max="15360" width="9.140625" style="43"/>
    <col min="15361" max="15361" width="22.42578125" style="43" customWidth="1"/>
    <col min="15362" max="15362" width="5.85546875" style="43" customWidth="1"/>
    <col min="15363" max="15363" width="10.85546875" style="43" bestFit="1" customWidth="1"/>
    <col min="15364" max="15364" width="8.5703125" style="43" customWidth="1"/>
    <col min="15365" max="15365" width="10.42578125" style="43" customWidth="1"/>
    <col min="15366" max="15366" width="8" style="43" customWidth="1"/>
    <col min="15367" max="15367" width="8.5703125" style="43" customWidth="1"/>
    <col min="15368" max="15368" width="8.140625" style="43" customWidth="1"/>
    <col min="15369" max="15369" width="11.28515625" style="43" customWidth="1"/>
    <col min="15370" max="15370" width="7.28515625" style="43" customWidth="1"/>
    <col min="15371" max="15371" width="9.140625" style="43"/>
    <col min="15372" max="15372" width="8.85546875" style="43" customWidth="1"/>
    <col min="15373" max="15373" width="8.42578125" style="43" customWidth="1"/>
    <col min="15374" max="15374" width="7.28515625" style="43" customWidth="1"/>
    <col min="15375" max="15375" width="9.140625" style="43"/>
    <col min="15376" max="15377" width="0" style="43" hidden="1" customWidth="1"/>
    <col min="15378" max="15378" width="10.140625" style="43" customWidth="1"/>
    <col min="15379" max="15379" width="12.5703125" style="43" customWidth="1"/>
    <col min="15380" max="15616" width="9.140625" style="43"/>
    <col min="15617" max="15617" width="22.42578125" style="43" customWidth="1"/>
    <col min="15618" max="15618" width="5.85546875" style="43" customWidth="1"/>
    <col min="15619" max="15619" width="10.85546875" style="43" bestFit="1" customWidth="1"/>
    <col min="15620" max="15620" width="8.5703125" style="43" customWidth="1"/>
    <col min="15621" max="15621" width="10.42578125" style="43" customWidth="1"/>
    <col min="15622" max="15622" width="8" style="43" customWidth="1"/>
    <col min="15623" max="15623" width="8.5703125" style="43" customWidth="1"/>
    <col min="15624" max="15624" width="8.140625" style="43" customWidth="1"/>
    <col min="15625" max="15625" width="11.28515625" style="43" customWidth="1"/>
    <col min="15626" max="15626" width="7.28515625" style="43" customWidth="1"/>
    <col min="15627" max="15627" width="9.140625" style="43"/>
    <col min="15628" max="15628" width="8.85546875" style="43" customWidth="1"/>
    <col min="15629" max="15629" width="8.42578125" style="43" customWidth="1"/>
    <col min="15630" max="15630" width="7.28515625" style="43" customWidth="1"/>
    <col min="15631" max="15631" width="9.140625" style="43"/>
    <col min="15632" max="15633" width="0" style="43" hidden="1" customWidth="1"/>
    <col min="15634" max="15634" width="10.140625" style="43" customWidth="1"/>
    <col min="15635" max="15635" width="12.5703125" style="43" customWidth="1"/>
    <col min="15636" max="15872" width="9.140625" style="43"/>
    <col min="15873" max="15873" width="22.42578125" style="43" customWidth="1"/>
    <col min="15874" max="15874" width="5.85546875" style="43" customWidth="1"/>
    <col min="15875" max="15875" width="10.85546875" style="43" bestFit="1" customWidth="1"/>
    <col min="15876" max="15876" width="8.5703125" style="43" customWidth="1"/>
    <col min="15877" max="15877" width="10.42578125" style="43" customWidth="1"/>
    <col min="15878" max="15878" width="8" style="43" customWidth="1"/>
    <col min="15879" max="15879" width="8.5703125" style="43" customWidth="1"/>
    <col min="15880" max="15880" width="8.140625" style="43" customWidth="1"/>
    <col min="15881" max="15881" width="11.28515625" style="43" customWidth="1"/>
    <col min="15882" max="15882" width="7.28515625" style="43" customWidth="1"/>
    <col min="15883" max="15883" width="9.140625" style="43"/>
    <col min="15884" max="15884" width="8.85546875" style="43" customWidth="1"/>
    <col min="15885" max="15885" width="8.42578125" style="43" customWidth="1"/>
    <col min="15886" max="15886" width="7.28515625" style="43" customWidth="1"/>
    <col min="15887" max="15887" width="9.140625" style="43"/>
    <col min="15888" max="15889" width="0" style="43" hidden="1" customWidth="1"/>
    <col min="15890" max="15890" width="10.140625" style="43" customWidth="1"/>
    <col min="15891" max="15891" width="12.5703125" style="43" customWidth="1"/>
    <col min="15892" max="16128" width="9.140625" style="43"/>
    <col min="16129" max="16129" width="22.42578125" style="43" customWidth="1"/>
    <col min="16130" max="16130" width="5.85546875" style="43" customWidth="1"/>
    <col min="16131" max="16131" width="10.85546875" style="43" bestFit="1" customWidth="1"/>
    <col min="16132" max="16132" width="8.5703125" style="43" customWidth="1"/>
    <col min="16133" max="16133" width="10.42578125" style="43" customWidth="1"/>
    <col min="16134" max="16134" width="8" style="43" customWidth="1"/>
    <col min="16135" max="16135" width="8.5703125" style="43" customWidth="1"/>
    <col min="16136" max="16136" width="8.140625" style="43" customWidth="1"/>
    <col min="16137" max="16137" width="11.28515625" style="43" customWidth="1"/>
    <col min="16138" max="16138" width="7.28515625" style="43" customWidth="1"/>
    <col min="16139" max="16139" width="9.140625" style="43"/>
    <col min="16140" max="16140" width="8.85546875" style="43" customWidth="1"/>
    <col min="16141" max="16141" width="8.42578125" style="43" customWidth="1"/>
    <col min="16142" max="16142" width="7.28515625" style="43" customWidth="1"/>
    <col min="16143" max="16143" width="9.140625" style="43"/>
    <col min="16144" max="16145" width="0" style="43" hidden="1" customWidth="1"/>
    <col min="16146" max="16146" width="10.140625" style="43" customWidth="1"/>
    <col min="16147" max="16147" width="12.5703125" style="43" customWidth="1"/>
    <col min="16148" max="16384" width="9.140625" style="43"/>
  </cols>
  <sheetData>
    <row r="1" spans="1:19">
      <c r="A1" s="60" t="s">
        <v>22137</v>
      </c>
      <c r="B1" s="61"/>
      <c r="C1" s="148"/>
      <c r="D1" s="61"/>
      <c r="E1" s="148"/>
      <c r="F1" s="61"/>
      <c r="G1" s="61"/>
      <c r="H1" s="61"/>
      <c r="I1" s="131"/>
      <c r="J1" s="130"/>
      <c r="K1" s="130"/>
      <c r="L1" s="130"/>
      <c r="M1" s="130"/>
      <c r="N1" s="130"/>
      <c r="O1" s="130"/>
      <c r="P1" s="130"/>
      <c r="Q1" s="130"/>
      <c r="R1" s="130"/>
      <c r="S1" s="149"/>
    </row>
    <row r="2" spans="1:19" ht="19.5" customHeight="1">
      <c r="A2" s="63">
        <v>41640</v>
      </c>
    </row>
    <row r="3" spans="1:19" ht="12.75" customHeight="1">
      <c r="A3" s="363" t="s">
        <v>22103</v>
      </c>
      <c r="B3" s="371" t="s">
        <v>22132</v>
      </c>
      <c r="C3" s="372"/>
      <c r="D3" s="371" t="s">
        <v>22133</v>
      </c>
      <c r="E3" s="372"/>
      <c r="F3" s="371" t="s">
        <v>22134</v>
      </c>
      <c r="G3" s="372"/>
      <c r="H3" s="371" t="s">
        <v>3753</v>
      </c>
      <c r="I3" s="372"/>
      <c r="J3" s="371" t="s">
        <v>22135</v>
      </c>
      <c r="K3" s="372"/>
      <c r="L3" s="150"/>
      <c r="M3" s="150"/>
      <c r="N3" s="371" t="s">
        <v>22138</v>
      </c>
      <c r="O3" s="372"/>
      <c r="P3" s="151"/>
      <c r="Q3" s="152"/>
      <c r="R3" s="371" t="s">
        <v>22112</v>
      </c>
      <c r="S3" s="372"/>
    </row>
    <row r="4" spans="1:19" ht="30" customHeight="1">
      <c r="A4" s="364"/>
      <c r="B4" s="373"/>
      <c r="C4" s="374"/>
      <c r="D4" s="373"/>
      <c r="E4" s="374"/>
      <c r="F4" s="373"/>
      <c r="G4" s="374"/>
      <c r="H4" s="373"/>
      <c r="I4" s="374"/>
      <c r="J4" s="373"/>
      <c r="K4" s="374"/>
      <c r="L4" s="377" t="s">
        <v>22139</v>
      </c>
      <c r="M4" s="378"/>
      <c r="N4" s="373"/>
      <c r="O4" s="374"/>
      <c r="P4" s="153"/>
      <c r="Q4" s="154"/>
      <c r="R4" s="373"/>
      <c r="S4" s="374"/>
    </row>
    <row r="5" spans="1:19" ht="14.25" customHeight="1">
      <c r="A5" s="364"/>
      <c r="B5" s="360" t="s">
        <v>22113</v>
      </c>
      <c r="C5" s="379" t="s">
        <v>22047</v>
      </c>
      <c r="D5" s="360" t="s">
        <v>22113</v>
      </c>
      <c r="E5" s="379" t="s">
        <v>22047</v>
      </c>
      <c r="F5" s="360" t="s">
        <v>22113</v>
      </c>
      <c r="G5" s="381" t="s">
        <v>22047</v>
      </c>
      <c r="H5" s="360" t="s">
        <v>22113</v>
      </c>
      <c r="I5" s="375" t="s">
        <v>22047</v>
      </c>
      <c r="J5" s="360" t="s">
        <v>22113</v>
      </c>
      <c r="K5" s="381" t="s">
        <v>22047</v>
      </c>
      <c r="L5" s="88" t="s">
        <v>22113</v>
      </c>
      <c r="M5" s="88" t="s">
        <v>22047</v>
      </c>
      <c r="N5" s="360" t="s">
        <v>22113</v>
      </c>
      <c r="O5" s="381" t="s">
        <v>22047</v>
      </c>
      <c r="P5" s="86"/>
      <c r="Q5" s="88"/>
      <c r="R5" s="360" t="s">
        <v>22113</v>
      </c>
      <c r="S5" s="379" t="s">
        <v>22047</v>
      </c>
    </row>
    <row r="6" spans="1:19">
      <c r="A6" s="365"/>
      <c r="B6" s="362"/>
      <c r="C6" s="380"/>
      <c r="D6" s="362"/>
      <c r="E6" s="380"/>
      <c r="F6" s="362"/>
      <c r="G6" s="382"/>
      <c r="H6" s="362"/>
      <c r="I6" s="376"/>
      <c r="J6" s="362"/>
      <c r="K6" s="382"/>
      <c r="L6" s="82"/>
      <c r="M6" s="82"/>
      <c r="N6" s="362"/>
      <c r="O6" s="382"/>
      <c r="P6" s="92"/>
      <c r="Q6" s="82"/>
      <c r="R6" s="362"/>
      <c r="S6" s="380"/>
    </row>
    <row r="7" spans="1:19">
      <c r="A7" s="69"/>
      <c r="B7" s="69"/>
      <c r="C7" s="107"/>
      <c r="D7" s="69"/>
      <c r="E7" s="107"/>
      <c r="F7" s="69"/>
      <c r="G7" s="104"/>
      <c r="H7" s="69"/>
      <c r="I7" s="111"/>
      <c r="J7" s="69"/>
      <c r="K7" s="104"/>
      <c r="L7" s="104"/>
      <c r="M7" s="104"/>
      <c r="N7" s="69"/>
      <c r="O7" s="104"/>
      <c r="P7" s="69"/>
      <c r="Q7" s="69"/>
      <c r="R7" s="69"/>
      <c r="S7" s="107"/>
    </row>
    <row r="8" spans="1:19">
      <c r="A8" s="443" t="s">
        <v>22050</v>
      </c>
      <c r="B8" s="444">
        <f>'Вінницька обл.'!C387</f>
        <v>6</v>
      </c>
      <c r="C8" s="446">
        <f>'Вінницька обл.'!E387</f>
        <v>309.09999999999997</v>
      </c>
      <c r="D8" s="443">
        <f>'Вінницька обл.'!C299</f>
        <v>102</v>
      </c>
      <c r="E8" s="446">
        <f>'Вінницька обл.'!E299</f>
        <v>283.92</v>
      </c>
      <c r="F8" s="444">
        <f>'Вінницька обл.'!C380</f>
        <v>4</v>
      </c>
      <c r="G8" s="445">
        <f>'Вінницька обл.'!E380</f>
        <v>77.8</v>
      </c>
      <c r="H8" s="444">
        <f>'Вінницька обл.'!C360</f>
        <v>60</v>
      </c>
      <c r="I8" s="448">
        <f>'Вінницька обл.'!E360</f>
        <v>1.1100000000000005</v>
      </c>
      <c r="J8" s="444">
        <f>'Вінницька обл.'!C375</f>
        <v>14</v>
      </c>
      <c r="K8" s="445">
        <f>'Вінницька обл.'!E375</f>
        <v>10.55</v>
      </c>
      <c r="L8" s="445"/>
      <c r="M8" s="445"/>
      <c r="N8" s="444"/>
      <c r="O8" s="445"/>
      <c r="P8" s="493"/>
      <c r="Q8" s="438"/>
      <c r="R8" s="447">
        <f>N8+H8+F8+D8+B8+J8+L8</f>
        <v>186</v>
      </c>
      <c r="S8" s="446">
        <f>SUM(C8,E8,G8,I8,O8,K8,M8)</f>
        <v>682.4799999999999</v>
      </c>
    </row>
    <row r="9" spans="1:19">
      <c r="A9" s="433" t="s">
        <v>22051</v>
      </c>
      <c r="B9" s="434"/>
      <c r="C9" s="435"/>
      <c r="D9" s="509">
        <f>'Волинська обл.'!C360</f>
        <v>97</v>
      </c>
      <c r="E9" s="435">
        <f>'Волинська обл.'!E360</f>
        <v>294.04999999999995</v>
      </c>
      <c r="F9" s="475">
        <f>'Волинська обл.'!C385</f>
        <v>7</v>
      </c>
      <c r="G9" s="474">
        <f>'Волинська обл.'!E385</f>
        <v>45</v>
      </c>
      <c r="H9" s="475">
        <f>'Волинська обл.'!C377</f>
        <v>16</v>
      </c>
      <c r="I9" s="435">
        <f>'Волинська обл.'!E377</f>
        <v>116.45</v>
      </c>
      <c r="J9" s="434"/>
      <c r="K9" s="474"/>
      <c r="L9" s="474"/>
      <c r="M9" s="474"/>
      <c r="N9" s="434"/>
      <c r="O9" s="474"/>
      <c r="P9" s="53"/>
      <c r="Q9" s="53"/>
      <c r="R9" s="475">
        <f t="shared" ref="R9:R34" si="0">N9+H9+F9+D9+B9+J9+L9</f>
        <v>120</v>
      </c>
      <c r="S9" s="435">
        <f t="shared" ref="S9:S34" si="1">SUM(C9,E9,G9,I9,O9,K9,M9)</f>
        <v>455.49999999999994</v>
      </c>
    </row>
    <row r="10" spans="1:19">
      <c r="A10" s="433" t="s">
        <v>22052</v>
      </c>
      <c r="B10" s="475">
        <f>'Дніпропетровська обл.'!C181</f>
        <v>1</v>
      </c>
      <c r="C10" s="435">
        <f>'Дніпропетровська обл.'!E181</f>
        <v>3.7</v>
      </c>
      <c r="D10" s="509">
        <f>'Дніпропетровська обл.'!C179</f>
        <v>34</v>
      </c>
      <c r="E10" s="435">
        <f>'Дніпропетровська обл.'!E179</f>
        <v>232.245</v>
      </c>
      <c r="F10" s="434"/>
      <c r="G10" s="474"/>
      <c r="H10" s="475">
        <f>'Дніпропетровська обл.'!C184</f>
        <v>2</v>
      </c>
      <c r="I10" s="435">
        <f>'Дніпропетровська обл.'!E184</f>
        <v>1.5</v>
      </c>
      <c r="J10" s="475">
        <f>'Дніпропетровська обл.'!C197</f>
        <v>12</v>
      </c>
      <c r="K10" s="474">
        <f>'Дніпропетровська обл.'!E197</f>
        <v>39.5</v>
      </c>
      <c r="L10" s="474"/>
      <c r="M10" s="474"/>
      <c r="N10" s="434"/>
      <c r="O10" s="474"/>
      <c r="P10" s="436"/>
      <c r="Q10" s="436"/>
      <c r="R10" s="475">
        <f t="shared" si="0"/>
        <v>49</v>
      </c>
      <c r="S10" s="435">
        <f t="shared" si="1"/>
        <v>276.94499999999999</v>
      </c>
    </row>
    <row r="11" spans="1:19">
      <c r="A11" s="433" t="s">
        <v>22053</v>
      </c>
      <c r="B11" s="434">
        <f>'Донецька обл.'!C132</f>
        <v>2</v>
      </c>
      <c r="C11" s="435">
        <f>'Донецька обл.'!E132</f>
        <v>10.199999999999999</v>
      </c>
      <c r="D11" s="433">
        <f>'Донецька обл.'!C129</f>
        <v>10</v>
      </c>
      <c r="E11" s="435">
        <f ca="1">'Донецька обл.'!E129</f>
        <v>430.86</v>
      </c>
      <c r="F11" s="434">
        <f>'Донецька обл.'!C134</f>
        <v>1</v>
      </c>
      <c r="G11" s="474">
        <f>'Донецька обл.'!E134</f>
        <v>5</v>
      </c>
      <c r="H11" s="434">
        <f>'Донецька обл.'!C142</f>
        <v>7</v>
      </c>
      <c r="I11" s="435">
        <f>'Донецька обл.'!E142</f>
        <v>9.2199999999999989</v>
      </c>
      <c r="J11" s="434">
        <f>'Донецька обл.'!C118</f>
        <v>10</v>
      </c>
      <c r="K11" s="474">
        <f>'Донецька обл.'!E118</f>
        <v>30.560000000000002</v>
      </c>
      <c r="L11" s="474"/>
      <c r="M11" s="474"/>
      <c r="N11" s="434"/>
      <c r="O11" s="474"/>
      <c r="P11" s="436"/>
      <c r="Q11" s="436"/>
      <c r="R11" s="475">
        <f t="shared" si="0"/>
        <v>30</v>
      </c>
      <c r="S11" s="435">
        <f t="shared" ca="1" si="1"/>
        <v>485.84</v>
      </c>
    </row>
    <row r="12" spans="1:19">
      <c r="A12" s="433" t="s">
        <v>22054</v>
      </c>
      <c r="B12" s="434"/>
      <c r="C12" s="435"/>
      <c r="D12" s="433">
        <f>'житомирська обл.'!C213</f>
        <v>17</v>
      </c>
      <c r="E12" s="435">
        <f>'житомирська обл.'!E213</f>
        <v>80.410000000000011</v>
      </c>
      <c r="F12" s="434"/>
      <c r="G12" s="474"/>
      <c r="H12" s="434">
        <f>'житомирська обл.'!C217</f>
        <v>3</v>
      </c>
      <c r="I12" s="435">
        <f>'житомирська обл.'!E217</f>
        <v>0.15</v>
      </c>
      <c r="J12" s="434">
        <f>'житомирська обл.'!C233</f>
        <v>15</v>
      </c>
      <c r="K12" s="474">
        <f>'житомирська обл.'!E233</f>
        <v>13.129999999999995</v>
      </c>
      <c r="L12" s="474"/>
      <c r="M12" s="474"/>
      <c r="N12" s="434"/>
      <c r="O12" s="474"/>
      <c r="P12" s="436"/>
      <c r="Q12" s="436"/>
      <c r="R12" s="475">
        <f t="shared" si="0"/>
        <v>35</v>
      </c>
      <c r="S12" s="435">
        <f t="shared" si="1"/>
        <v>93.690000000000012</v>
      </c>
    </row>
    <row r="13" spans="1:19">
      <c r="A13" s="433" t="s">
        <v>22055</v>
      </c>
      <c r="B13" s="434"/>
      <c r="C13" s="435"/>
      <c r="D13" s="433">
        <f>'Закарпатська обл.'!C174</f>
        <v>40</v>
      </c>
      <c r="E13" s="435">
        <f>'Закарпатська обл.'!E174</f>
        <v>87.151600000000016</v>
      </c>
      <c r="F13" s="434">
        <f>'Закарпатська обл.'!C176</f>
        <v>1</v>
      </c>
      <c r="G13" s="474">
        <f>'Закарпатська обл.'!E176</f>
        <v>1</v>
      </c>
      <c r="H13" s="434">
        <f>'Закарпатська обл.'!C455</f>
        <v>250</v>
      </c>
      <c r="I13" s="435">
        <f>'Закарпатська обл.'!E455</f>
        <v>216.12</v>
      </c>
      <c r="J13" s="434">
        <f>'Закарпатська обл.'!C494</f>
        <v>38</v>
      </c>
      <c r="K13" s="474">
        <f>'Закарпатська обл.'!E494</f>
        <v>174.2</v>
      </c>
      <c r="L13" s="474"/>
      <c r="M13" s="474"/>
      <c r="N13" s="434"/>
      <c r="O13" s="474"/>
      <c r="P13" s="434"/>
      <c r="Q13" s="434"/>
      <c r="R13" s="475">
        <f t="shared" si="0"/>
        <v>329</v>
      </c>
      <c r="S13" s="435">
        <f t="shared" si="1"/>
        <v>478.47160000000002</v>
      </c>
    </row>
    <row r="14" spans="1:19">
      <c r="A14" s="433" t="s">
        <v>22056</v>
      </c>
      <c r="B14" s="434">
        <f>'Запорізька обл.'!C353</f>
        <v>20</v>
      </c>
      <c r="C14" s="435">
        <f>'Запорізька обл.'!E353</f>
        <v>324</v>
      </c>
      <c r="D14" s="433">
        <f>'Запорізька обл.'!C321</f>
        <v>44</v>
      </c>
      <c r="E14" s="435">
        <f>'Запорізька обл.'!E321</f>
        <v>123.89499999999997</v>
      </c>
      <c r="F14" s="434"/>
      <c r="G14" s="474"/>
      <c r="H14" s="434"/>
      <c r="I14" s="435"/>
      <c r="J14" s="434">
        <f>'Запорізька обл.'!C332</f>
        <v>10</v>
      </c>
      <c r="K14" s="474">
        <f>'Запорізька обл.'!E332</f>
        <v>58.3</v>
      </c>
      <c r="L14" s="474"/>
      <c r="M14" s="474"/>
      <c r="N14" s="434">
        <f>'Запорізька обл.'!C355</f>
        <v>1</v>
      </c>
      <c r="O14" s="474">
        <f>'Запорізька обл.'!E355</f>
        <v>5</v>
      </c>
      <c r="P14" s="53"/>
      <c r="Q14" s="53"/>
      <c r="R14" s="475">
        <f t="shared" si="0"/>
        <v>75</v>
      </c>
      <c r="S14" s="435">
        <f t="shared" si="1"/>
        <v>511.19499999999999</v>
      </c>
    </row>
    <row r="15" spans="1:19">
      <c r="A15" s="433" t="s">
        <v>22140</v>
      </c>
      <c r="B15" s="475">
        <f>'Івано-Франківська обл.'!C141</f>
        <v>11</v>
      </c>
      <c r="C15" s="435">
        <f>'Івано-Франківська обл.'!E141</f>
        <v>97.3</v>
      </c>
      <c r="D15" s="509">
        <f>'Івано-Франківська обл.'!C301</f>
        <v>159</v>
      </c>
      <c r="E15" s="435">
        <f>'Івано-Франківська обл.'!E301</f>
        <v>766.14999999999952</v>
      </c>
      <c r="F15" s="475">
        <f>'Івано-Франківська обл.'!C335</f>
        <v>1</v>
      </c>
      <c r="G15" s="474">
        <f>'Івано-Франківська обл.'!E335</f>
        <v>0.01</v>
      </c>
      <c r="H15" s="475">
        <f>'Івано-Франківська обл.'!C317</f>
        <v>15</v>
      </c>
      <c r="I15" s="435">
        <f>'Івано-Франківська обл.'!E317</f>
        <v>21.14</v>
      </c>
      <c r="J15" s="475">
        <f>'Івано-Франківська обл.'!C333</f>
        <v>15</v>
      </c>
      <c r="K15" s="474">
        <f>'Івано-Франківська обл.'!E333</f>
        <v>27</v>
      </c>
      <c r="L15" s="474"/>
      <c r="M15" s="474"/>
      <c r="N15" s="434"/>
      <c r="O15" s="474"/>
      <c r="P15" s="436"/>
      <c r="Q15" s="436"/>
      <c r="R15" s="475">
        <f t="shared" si="0"/>
        <v>201</v>
      </c>
      <c r="S15" s="435">
        <f t="shared" si="1"/>
        <v>911.59999999999945</v>
      </c>
    </row>
    <row r="16" spans="1:19">
      <c r="A16" s="443" t="s">
        <v>22058</v>
      </c>
      <c r="B16" s="444">
        <v>6</v>
      </c>
      <c r="C16" s="446">
        <v>14.9</v>
      </c>
      <c r="D16" s="443">
        <v>45</v>
      </c>
      <c r="E16" s="446">
        <v>140.81</v>
      </c>
      <c r="F16" s="444"/>
      <c r="G16" s="445"/>
      <c r="H16" s="444">
        <f>'Київська область'!C191</f>
        <v>3</v>
      </c>
      <c r="I16" s="446">
        <f>'Київська область'!E191</f>
        <v>181.42500000000001</v>
      </c>
      <c r="J16" s="444">
        <f>'Київська область'!C197</f>
        <v>5</v>
      </c>
      <c r="K16" s="445">
        <f>'Київська область'!E197</f>
        <v>25.75</v>
      </c>
      <c r="L16" s="445"/>
      <c r="M16" s="445"/>
      <c r="N16" s="444"/>
      <c r="O16" s="445"/>
      <c r="P16" s="449"/>
      <c r="Q16" s="449"/>
      <c r="R16" s="447">
        <f t="shared" si="0"/>
        <v>59</v>
      </c>
      <c r="S16" s="446">
        <f t="shared" si="1"/>
        <v>362.88499999999999</v>
      </c>
    </row>
    <row r="17" spans="1:19">
      <c r="A17" s="433" t="s">
        <v>22059</v>
      </c>
      <c r="B17" s="434">
        <f>'Кіровоградська обл.'!C149</f>
        <v>7</v>
      </c>
      <c r="C17" s="435">
        <f>'Кіровоградська обл.'!E149</f>
        <v>128.21</v>
      </c>
      <c r="D17" s="433">
        <f>'Кіровоградська обл.'!C178</f>
        <v>28</v>
      </c>
      <c r="E17" s="435">
        <f>'Кіровоградська обл.'!E178</f>
        <v>331.53999999999996</v>
      </c>
      <c r="F17" s="434">
        <f>'Кіровоградська обл.'!C181</f>
        <v>2</v>
      </c>
      <c r="G17" s="474">
        <f>'Кіровоградська обл.'!E181</f>
        <v>0.4</v>
      </c>
      <c r="H17" s="434">
        <f>'Кіровоградська обл.'!C196</f>
        <v>10</v>
      </c>
      <c r="I17" s="435">
        <f>'Кіровоградська обл.'!E196</f>
        <v>55.83</v>
      </c>
      <c r="J17" s="434">
        <f>'Кіровоградська обл.'!C185</f>
        <v>3</v>
      </c>
      <c r="K17" s="474">
        <f>'Кіровоградська обл.'!E185</f>
        <v>9.5</v>
      </c>
      <c r="L17" s="474"/>
      <c r="M17" s="474"/>
      <c r="N17" s="434"/>
      <c r="O17" s="474"/>
      <c r="P17" s="477"/>
      <c r="Q17" s="477"/>
      <c r="R17" s="475">
        <f t="shared" si="0"/>
        <v>50</v>
      </c>
      <c r="S17" s="435">
        <f t="shared" si="1"/>
        <v>525.48</v>
      </c>
    </row>
    <row r="18" spans="1:19">
      <c r="A18" s="433" t="s">
        <v>22130</v>
      </c>
      <c r="B18" s="434">
        <f>АРК!C131</f>
        <v>15</v>
      </c>
      <c r="C18" s="435">
        <f>АРК!E131</f>
        <v>732.49099999999999</v>
      </c>
      <c r="D18" s="434">
        <f>АРК!C162</f>
        <v>30</v>
      </c>
      <c r="E18" s="435">
        <f>АРК!E162</f>
        <v>5.1893000000000002</v>
      </c>
      <c r="F18" s="434"/>
      <c r="G18" s="474"/>
      <c r="H18" s="434">
        <f>АРК!C177</f>
        <v>14</v>
      </c>
      <c r="I18" s="435">
        <f>АРК!E177</f>
        <v>1800</v>
      </c>
      <c r="J18" s="434">
        <f>АРК!C200</f>
        <v>22</v>
      </c>
      <c r="K18" s="474">
        <f>АРК!E200</f>
        <v>42.5</v>
      </c>
      <c r="L18" s="474"/>
      <c r="M18" s="474"/>
      <c r="N18" s="434"/>
      <c r="O18" s="474"/>
      <c r="P18" s="477"/>
      <c r="Q18" s="477"/>
      <c r="R18" s="475">
        <f t="shared" si="0"/>
        <v>81</v>
      </c>
      <c r="S18" s="435">
        <f t="shared" si="1"/>
        <v>2580.1803</v>
      </c>
    </row>
    <row r="19" spans="1:19">
      <c r="A19" s="433" t="s">
        <v>22061</v>
      </c>
      <c r="B19" s="434">
        <f>'Луганська обл.'!C154</f>
        <v>6</v>
      </c>
      <c r="C19" s="435">
        <f>'Луганська обл.'!E154</f>
        <v>565.12159999999994</v>
      </c>
      <c r="D19" s="433">
        <f>'Луганська обл.'!C179</f>
        <v>24</v>
      </c>
      <c r="E19" s="435">
        <f>'Луганська обл.'!E179</f>
        <v>4595.7989000000016</v>
      </c>
      <c r="F19" s="434"/>
      <c r="G19" s="474"/>
      <c r="H19" s="434">
        <f>'Луганська обл.'!C147</f>
        <v>21</v>
      </c>
      <c r="I19" s="435">
        <f>'Луганська обл.'!E147</f>
        <v>13.699999999999998</v>
      </c>
      <c r="J19" s="434">
        <f>'Луганська обл.'!C194</f>
        <v>14</v>
      </c>
      <c r="K19" s="474">
        <f>'Луганська обл.'!E194</f>
        <v>58.9</v>
      </c>
      <c r="L19" s="474"/>
      <c r="M19" s="474"/>
      <c r="N19" s="434"/>
      <c r="O19" s="474"/>
      <c r="P19" s="83"/>
      <c r="Q19" s="83"/>
      <c r="R19" s="475">
        <f t="shared" si="0"/>
        <v>65</v>
      </c>
      <c r="S19" s="435">
        <f t="shared" si="1"/>
        <v>5233.5205000000014</v>
      </c>
    </row>
    <row r="20" spans="1:19">
      <c r="A20" s="433" t="s">
        <v>22062</v>
      </c>
      <c r="B20" s="434">
        <f>'Львівська обл.'!C221</f>
        <v>16</v>
      </c>
      <c r="C20" s="435">
        <f>'Львівська обл.'!E221</f>
        <v>1280.8000000000002</v>
      </c>
      <c r="D20" s="433">
        <f>'Львівська обл.'!C334</f>
        <v>112</v>
      </c>
      <c r="E20" s="435">
        <f>'Львівська обл.'!E334</f>
        <v>285.32400000000035</v>
      </c>
      <c r="F20" s="434"/>
      <c r="G20" s="474"/>
      <c r="H20" s="434">
        <f>'Львівська обл.'!C368</f>
        <v>33</v>
      </c>
      <c r="I20" s="435">
        <f>'Львівська обл.'!E368</f>
        <v>11.590000000000002</v>
      </c>
      <c r="J20" s="434">
        <f>'Львівська обл.'!C388</f>
        <v>19</v>
      </c>
      <c r="K20" s="474">
        <f>'Львівська обл.'!E388</f>
        <v>190.62999999999997</v>
      </c>
      <c r="L20" s="474"/>
      <c r="M20" s="474"/>
      <c r="N20" s="434"/>
      <c r="O20" s="474"/>
      <c r="P20" s="477"/>
      <c r="Q20" s="477"/>
      <c r="R20" s="475">
        <f t="shared" si="0"/>
        <v>180</v>
      </c>
      <c r="S20" s="435">
        <f t="shared" si="1"/>
        <v>1768.3440000000003</v>
      </c>
    </row>
    <row r="21" spans="1:19">
      <c r="A21" s="433" t="s">
        <v>22063</v>
      </c>
      <c r="B21" s="434">
        <f>'Миколаївська обл.'!C97</f>
        <v>2</v>
      </c>
      <c r="C21" s="435">
        <f>'Миколаївська обл.'!E97</f>
        <v>58.1</v>
      </c>
      <c r="D21" s="433">
        <f>'Миколаївська обл.'!C119</f>
        <v>21</v>
      </c>
      <c r="E21" s="435">
        <f>'Миколаївська обл.'!E119</f>
        <v>167.84</v>
      </c>
      <c r="F21" s="434"/>
      <c r="G21" s="474"/>
      <c r="H21" s="434">
        <f>'Миколаївська обл.'!C133</f>
        <v>13</v>
      </c>
      <c r="I21" s="435">
        <f>'Миколаївська обл.'!E133</f>
        <v>27.08</v>
      </c>
      <c r="J21" s="434">
        <f>'Миколаївська обл.'!C141</f>
        <v>7</v>
      </c>
      <c r="K21" s="474">
        <f>'Миколаївська обл.'!E141</f>
        <v>32.94</v>
      </c>
      <c r="L21" s="474"/>
      <c r="M21" s="474"/>
      <c r="N21" s="434"/>
      <c r="O21" s="474"/>
      <c r="P21" s="477"/>
      <c r="Q21" s="477"/>
      <c r="R21" s="475">
        <f t="shared" si="0"/>
        <v>43</v>
      </c>
      <c r="S21" s="435">
        <f t="shared" si="1"/>
        <v>285.95999999999998</v>
      </c>
    </row>
    <row r="22" spans="1:19">
      <c r="A22" s="433" t="s">
        <v>22064</v>
      </c>
      <c r="B22" s="434"/>
      <c r="C22" s="435"/>
      <c r="D22" s="433">
        <f>'Одеська обл.'!C129</f>
        <v>40</v>
      </c>
      <c r="E22" s="435">
        <f>'Одеська обл.'!E129</f>
        <v>10.25519999999999</v>
      </c>
      <c r="F22" s="434"/>
      <c r="G22" s="474"/>
      <c r="H22" s="434">
        <f>'Одеська обл.'!C86</f>
        <v>6</v>
      </c>
      <c r="I22" s="435">
        <f>'Одеська обл.'!E86</f>
        <v>0.63000000000000012</v>
      </c>
      <c r="J22" s="434">
        <f>'Одеська обл.'!C88</f>
        <v>1</v>
      </c>
      <c r="K22" s="474">
        <f>'Одеська обл.'!E88</f>
        <v>0.3</v>
      </c>
      <c r="L22" s="474"/>
      <c r="M22" s="474"/>
      <c r="N22" s="434"/>
      <c r="O22" s="474"/>
      <c r="P22" s="477"/>
      <c r="Q22" s="477"/>
      <c r="R22" s="475">
        <f t="shared" si="0"/>
        <v>47</v>
      </c>
      <c r="S22" s="435">
        <f t="shared" si="1"/>
        <v>11.185199999999991</v>
      </c>
    </row>
    <row r="23" spans="1:19">
      <c r="A23" s="433" t="s">
        <v>22065</v>
      </c>
      <c r="B23" s="434">
        <f>'Полтавська обл.'!C237</f>
        <v>12</v>
      </c>
      <c r="C23" s="435">
        <f>'Полтавська обл.'!E237</f>
        <v>114.52</v>
      </c>
      <c r="D23" s="433">
        <f>'Полтавська обл.'!C346</f>
        <v>108</v>
      </c>
      <c r="E23" s="435">
        <f>'Полтавська обл.'!E346</f>
        <v>1563.0249999999992</v>
      </c>
      <c r="F23" s="434">
        <f>'Полтавська обл.'!C349</f>
        <v>2</v>
      </c>
      <c r="G23" s="474">
        <f>'Полтавська обл.'!E349</f>
        <v>7.42</v>
      </c>
      <c r="H23" s="434">
        <f>'Полтавська обл.'!C353</f>
        <v>3</v>
      </c>
      <c r="I23" s="435">
        <f>'Полтавська обл.'!E353</f>
        <v>2.4000000000000004</v>
      </c>
      <c r="J23" s="434">
        <f>'Полтавська обл.'!C363</f>
        <v>9</v>
      </c>
      <c r="K23" s="474">
        <f>'Полтавська обл.'!E363</f>
        <v>45.85</v>
      </c>
      <c r="L23" s="474"/>
      <c r="M23" s="474"/>
      <c r="N23" s="434"/>
      <c r="O23" s="474"/>
      <c r="P23" s="477"/>
      <c r="Q23" s="477"/>
      <c r="R23" s="475">
        <f t="shared" si="0"/>
        <v>134</v>
      </c>
      <c r="S23" s="435">
        <f t="shared" si="1"/>
        <v>1733.2149999999992</v>
      </c>
    </row>
    <row r="24" spans="1:19">
      <c r="A24" s="433" t="s">
        <v>22066</v>
      </c>
      <c r="B24" s="434">
        <f>'Рівненська обл.'!C189</f>
        <v>13</v>
      </c>
      <c r="C24" s="435">
        <f>'Рівненська обл.'!E189</f>
        <v>114.5</v>
      </c>
      <c r="D24" s="433">
        <f>'Рівненська обл.'!C221</f>
        <v>31</v>
      </c>
      <c r="E24" s="435">
        <f>'Рівненська обл.'!E221</f>
        <v>220.81999999999991</v>
      </c>
      <c r="F24" s="434"/>
      <c r="G24" s="474"/>
      <c r="H24" s="434">
        <f>'Рівненська обл.'!C235</f>
        <v>13</v>
      </c>
      <c r="I24" s="435">
        <f>'Рівненська обл.'!E235</f>
        <v>56.300000000000004</v>
      </c>
      <c r="J24" s="434">
        <f>'Рівненська обл.'!C238</f>
        <v>2</v>
      </c>
      <c r="K24" s="474">
        <f>'Рівненська обл.'!E238</f>
        <v>2.8</v>
      </c>
      <c r="L24" s="474"/>
      <c r="M24" s="474"/>
      <c r="N24" s="434"/>
      <c r="O24" s="474"/>
      <c r="P24" s="477"/>
      <c r="Q24" s="477"/>
      <c r="R24" s="475">
        <f t="shared" si="0"/>
        <v>59</v>
      </c>
      <c r="S24" s="435">
        <f t="shared" si="1"/>
        <v>394.41999999999996</v>
      </c>
    </row>
    <row r="25" spans="1:19">
      <c r="A25" s="433" t="s">
        <v>22067</v>
      </c>
      <c r="B25" s="434">
        <f>'Сумська обл.'!C274</f>
        <v>6</v>
      </c>
      <c r="C25" s="435">
        <f>'Сумська обл.'!E274</f>
        <v>31.450000000000003</v>
      </c>
      <c r="D25" s="433">
        <f>'Сумська обл.'!C225</f>
        <v>52</v>
      </c>
      <c r="E25" s="435">
        <f>'Сумська обл.'!E225</f>
        <v>56.764099999999992</v>
      </c>
      <c r="F25" s="434"/>
      <c r="G25" s="474"/>
      <c r="H25" s="434">
        <f>'Сумська обл.'!C261</f>
        <v>35</v>
      </c>
      <c r="I25" s="435">
        <f>'Сумська обл.'!E261</f>
        <v>69.662499999999994</v>
      </c>
      <c r="J25" s="434">
        <f>'Сумська обл.'!C267</f>
        <v>5</v>
      </c>
      <c r="K25" s="435">
        <f>'Сумська обл.'!E267</f>
        <v>12.8384</v>
      </c>
      <c r="L25" s="474"/>
      <c r="M25" s="474"/>
      <c r="N25" s="434"/>
      <c r="O25" s="474"/>
      <c r="P25" s="477"/>
      <c r="Q25" s="477"/>
      <c r="R25" s="475">
        <f t="shared" si="0"/>
        <v>98</v>
      </c>
      <c r="S25" s="435">
        <f t="shared" si="1"/>
        <v>170.715</v>
      </c>
    </row>
    <row r="26" spans="1:19">
      <c r="A26" s="433" t="s">
        <v>22068</v>
      </c>
      <c r="B26" s="434">
        <f>'Тернопільська обл'!C191</f>
        <v>10</v>
      </c>
      <c r="C26" s="435">
        <f>'Тернопільська обл'!E191</f>
        <v>120.96000000000001</v>
      </c>
      <c r="D26" s="433">
        <f>'Тернопільська обл'!C611</f>
        <v>278</v>
      </c>
      <c r="E26" s="435">
        <f>'Тернопільська обл'!E611</f>
        <v>855.52499999999725</v>
      </c>
      <c r="F26" s="434">
        <f>'Тернопільська обл'!C615</f>
        <v>3</v>
      </c>
      <c r="G26" s="474">
        <f>'Тернопільська обл'!E615</f>
        <v>21.7</v>
      </c>
      <c r="H26" s="434">
        <f>'Тернопільська обл'!C332</f>
        <v>62</v>
      </c>
      <c r="I26" s="435">
        <f>'Тернопільська обл'!E332</f>
        <v>69.375000000000014</v>
      </c>
      <c r="J26" s="434">
        <f>'Тернопільська обл'!C269</f>
        <v>77</v>
      </c>
      <c r="K26" s="474">
        <f>'Тернопільська обл'!E269</f>
        <v>124.69999999999997</v>
      </c>
      <c r="L26" s="474"/>
      <c r="M26" s="474"/>
      <c r="N26" s="434"/>
      <c r="O26" s="474"/>
      <c r="P26" s="477"/>
      <c r="Q26" s="477"/>
      <c r="R26" s="475">
        <f t="shared" si="0"/>
        <v>430</v>
      </c>
      <c r="S26" s="435">
        <f t="shared" si="1"/>
        <v>1192.2599999999975</v>
      </c>
    </row>
    <row r="27" spans="1:19" ht="12" customHeight="1">
      <c r="A27" s="433" t="s">
        <v>22069</v>
      </c>
      <c r="B27" s="434">
        <f>'Харківська обл.'!C217</f>
        <v>2</v>
      </c>
      <c r="C27" s="435">
        <f>'Харківська обл.'!E217</f>
        <v>176.3</v>
      </c>
      <c r="D27" s="433">
        <f>'Харківська обл.'!C256</f>
        <v>38</v>
      </c>
      <c r="E27" s="435">
        <f>'Харківська обл.'!E256</f>
        <v>455.19999999999993</v>
      </c>
      <c r="F27" s="434"/>
      <c r="G27" s="474"/>
      <c r="H27" s="434">
        <f>'Харківська обл.'!C261</f>
        <v>4</v>
      </c>
      <c r="I27" s="435">
        <f>'Харківська обл.'!E261</f>
        <v>14.399999999999999</v>
      </c>
      <c r="J27" s="434"/>
      <c r="K27" s="474"/>
      <c r="L27" s="474"/>
      <c r="M27" s="474"/>
      <c r="N27" s="434"/>
      <c r="O27" s="474"/>
      <c r="P27" s="477"/>
      <c r="Q27" s="477"/>
      <c r="R27" s="475">
        <f t="shared" si="0"/>
        <v>44</v>
      </c>
      <c r="S27" s="435">
        <f t="shared" si="1"/>
        <v>645.9</v>
      </c>
    </row>
    <row r="28" spans="1:19">
      <c r="A28" s="433" t="s">
        <v>22070</v>
      </c>
      <c r="B28" s="434"/>
      <c r="C28" s="435"/>
      <c r="D28" s="433">
        <f>'Херсонська обл.'!C72</f>
        <v>22</v>
      </c>
      <c r="E28" s="435">
        <f>'Херсонська обл.'!E72</f>
        <v>6.6</v>
      </c>
      <c r="F28" s="434">
        <f>'Херсонська обл.'!C76</f>
        <v>3</v>
      </c>
      <c r="G28" s="474">
        <f>'Херсонська обл.'!E76</f>
        <v>14</v>
      </c>
      <c r="H28" s="434">
        <f>'Херсонська обл.'!C81</f>
        <v>4</v>
      </c>
      <c r="I28" s="435">
        <f>'Херсонська обл.'!E81</f>
        <v>5</v>
      </c>
      <c r="J28" s="434">
        <f>'Херсонська обл.'!C83</f>
        <v>1</v>
      </c>
      <c r="K28" s="474">
        <f>'Херсонська обл.'!E83</f>
        <v>0.5</v>
      </c>
      <c r="L28" s="474"/>
      <c r="M28" s="474"/>
      <c r="N28" s="434"/>
      <c r="O28" s="474"/>
      <c r="P28" s="477"/>
      <c r="Q28" s="477"/>
      <c r="R28" s="475">
        <f t="shared" si="0"/>
        <v>30</v>
      </c>
      <c r="S28" s="435">
        <f t="shared" si="1"/>
        <v>26.1</v>
      </c>
    </row>
    <row r="29" spans="1:19">
      <c r="A29" s="433" t="s">
        <v>22071</v>
      </c>
      <c r="B29" s="434">
        <f>'Хмельницька обл.'!C224</f>
        <v>17</v>
      </c>
      <c r="C29" s="435">
        <f>'Хмельницька обл.'!E224</f>
        <v>786.2</v>
      </c>
      <c r="D29" s="433">
        <f>'Хмельницька обл.'!C438</f>
        <v>213</v>
      </c>
      <c r="E29" s="435">
        <f>'Хмельницька обл.'!E438</f>
        <v>405.5833999999997</v>
      </c>
      <c r="F29" s="434">
        <f>'Хмельницька обл.'!C503</f>
        <v>4</v>
      </c>
      <c r="G29" s="474">
        <f>'Хмельницька обл.'!E503</f>
        <v>97.2</v>
      </c>
      <c r="H29" s="434">
        <f>'Хмельницька обл.'!C452</f>
        <v>13</v>
      </c>
      <c r="I29" s="435">
        <f>'Хмельницька обл.'!E452</f>
        <v>84.2</v>
      </c>
      <c r="J29" s="434">
        <f>'Хмельницька обл.'!C498</f>
        <v>45</v>
      </c>
      <c r="K29" s="474">
        <f>'Хмельницька обл.'!E498</f>
        <v>147.6</v>
      </c>
      <c r="L29" s="474"/>
      <c r="M29" s="474"/>
      <c r="N29" s="434"/>
      <c r="O29" s="474"/>
      <c r="P29" s="477"/>
      <c r="Q29" s="477"/>
      <c r="R29" s="475">
        <f t="shared" si="0"/>
        <v>292</v>
      </c>
      <c r="S29" s="435">
        <f t="shared" si="1"/>
        <v>1520.7833999999998</v>
      </c>
    </row>
    <row r="30" spans="1:19">
      <c r="A30" s="433" t="s">
        <v>22072</v>
      </c>
      <c r="B30" s="434">
        <f>'Черкаська обл.'!C466</f>
        <v>9</v>
      </c>
      <c r="C30" s="435">
        <f>'Черкаська обл.'!E466</f>
        <v>238.07459999999998</v>
      </c>
      <c r="D30" s="433">
        <f>'Черкаська обл.'!C387</f>
        <v>111</v>
      </c>
      <c r="E30" s="435">
        <f>'Черкаська обл.'!E387</f>
        <v>369.2453999999999</v>
      </c>
      <c r="F30" s="434">
        <f>'Черкаська обл.'!C456</f>
        <v>2</v>
      </c>
      <c r="G30" s="474">
        <f>'Черкаська обл.'!E456</f>
        <v>0.02</v>
      </c>
      <c r="H30" s="434">
        <f>'Черкаська обл.'!C453</f>
        <v>34</v>
      </c>
      <c r="I30" s="435">
        <f>'Черкаська обл.'!E453</f>
        <v>60.815000000000026</v>
      </c>
      <c r="J30" s="434">
        <f>'Черкаська обл.'!C418</f>
        <v>30</v>
      </c>
      <c r="K30" s="474">
        <f>'Черкаська обл.'!E418</f>
        <v>51.77000000000001</v>
      </c>
      <c r="L30" s="474"/>
      <c r="M30" s="474"/>
      <c r="N30" s="434"/>
      <c r="O30" s="474"/>
      <c r="P30" s="477"/>
      <c r="Q30" s="477"/>
      <c r="R30" s="475">
        <f t="shared" si="0"/>
        <v>186</v>
      </c>
      <c r="S30" s="435">
        <f t="shared" si="1"/>
        <v>719.92499999999995</v>
      </c>
    </row>
    <row r="31" spans="1:19">
      <c r="A31" s="433" t="s">
        <v>22073</v>
      </c>
      <c r="B31" s="434">
        <f>'Чернівецька обл.'!C286</f>
        <v>6</v>
      </c>
      <c r="C31" s="435">
        <f>'Чернівецька обл.'!E286</f>
        <v>26.605000000000004</v>
      </c>
      <c r="D31" s="433">
        <f>'Чернівецька обл.'!C174</f>
        <v>67</v>
      </c>
      <c r="E31" s="435">
        <f>'Чернівецька обл.'!E174</f>
        <v>125.79700000000007</v>
      </c>
      <c r="F31" s="434"/>
      <c r="G31" s="474"/>
      <c r="H31" s="434">
        <f>'Чернівецька обл.'!C227</f>
        <v>52</v>
      </c>
      <c r="I31" s="435">
        <f>'Чернівецька обл.'!E227</f>
        <v>54.250000000000007</v>
      </c>
      <c r="J31" s="434">
        <f>'Чернівецька обл.'!C271</f>
        <v>43</v>
      </c>
      <c r="K31" s="474">
        <f>'Чернівецька обл.'!E271</f>
        <v>311.90999999999997</v>
      </c>
      <c r="L31" s="474">
        <f>'Чернівецька обл.'!C279</f>
        <v>7</v>
      </c>
      <c r="M31" s="474">
        <f>'Чернівецька обл.'!E279</f>
        <v>88.300000000000011</v>
      </c>
      <c r="N31" s="434"/>
      <c r="O31" s="474"/>
      <c r="P31" s="105"/>
      <c r="Q31" s="106"/>
      <c r="R31" s="475">
        <f t="shared" si="0"/>
        <v>175</v>
      </c>
      <c r="S31" s="435">
        <f t="shared" si="1"/>
        <v>606.86200000000008</v>
      </c>
    </row>
    <row r="32" spans="1:19">
      <c r="A32" s="433" t="s">
        <v>22074</v>
      </c>
      <c r="B32" s="434"/>
      <c r="C32" s="435"/>
      <c r="D32" s="433">
        <f>'Чернігівська обл.'!C583</f>
        <v>95</v>
      </c>
      <c r="E32" s="435">
        <f>'Чернігівська обл.'!E583</f>
        <v>139.63999999999996</v>
      </c>
      <c r="F32" s="434">
        <f>'Чернігівська обл.'!C591</f>
        <v>7</v>
      </c>
      <c r="G32" s="474">
        <f>'Чернігівська обл.'!E591</f>
        <v>64.3</v>
      </c>
      <c r="H32" s="434">
        <f>'Чернігівська обл.'!C616</f>
        <v>24</v>
      </c>
      <c r="I32" s="435">
        <f>'Чернігівська обл.'!E616</f>
        <v>334.03</v>
      </c>
      <c r="J32" s="434">
        <f>'Чернігівська обл.'!C621</f>
        <v>4</v>
      </c>
      <c r="K32" s="474">
        <f>'Чернігівська обл.'!E621</f>
        <v>14</v>
      </c>
      <c r="L32" s="474"/>
      <c r="M32" s="474"/>
      <c r="N32" s="434"/>
      <c r="O32" s="474"/>
      <c r="P32" s="477"/>
      <c r="Q32" s="477"/>
      <c r="R32" s="475">
        <f t="shared" si="0"/>
        <v>130</v>
      </c>
      <c r="S32" s="435">
        <f t="shared" si="1"/>
        <v>551.96999999999991</v>
      </c>
    </row>
    <row r="33" spans="1:19">
      <c r="A33" s="433" t="s">
        <v>7365</v>
      </c>
      <c r="B33" s="434">
        <f>'м. Київ'!C188</f>
        <v>4</v>
      </c>
      <c r="C33" s="435">
        <f>'м. Київ'!E188</f>
        <v>115.4</v>
      </c>
      <c r="D33" s="433">
        <f>'м. Київ'!C178</f>
        <v>114</v>
      </c>
      <c r="E33" s="435">
        <f>'м. Київ'!E178</f>
        <v>16.450000000000003</v>
      </c>
      <c r="F33" s="434"/>
      <c r="G33" s="474"/>
      <c r="H33" s="434">
        <f>'м. Київ'!C183</f>
        <v>4</v>
      </c>
      <c r="I33" s="435">
        <f>'м. Київ'!E183</f>
        <v>0</v>
      </c>
      <c r="J33" s="434"/>
      <c r="K33" s="474"/>
      <c r="L33" s="474"/>
      <c r="M33" s="474"/>
      <c r="N33" s="434"/>
      <c r="O33" s="474"/>
      <c r="P33" s="436"/>
      <c r="Q33" s="436"/>
      <c r="R33" s="475">
        <f t="shared" si="0"/>
        <v>122</v>
      </c>
      <c r="S33" s="435">
        <f t="shared" si="1"/>
        <v>131.85000000000002</v>
      </c>
    </row>
    <row r="34" spans="1:19">
      <c r="A34" s="433" t="s">
        <v>22075</v>
      </c>
      <c r="B34" s="434">
        <f>'м. Севастополь'!C28</f>
        <v>1</v>
      </c>
      <c r="C34" s="435">
        <f>'м. Севастополь'!E28</f>
        <v>5.8982000000000001</v>
      </c>
      <c r="D34" s="433">
        <f>'м. Севастополь'!C26</f>
        <v>1</v>
      </c>
      <c r="E34" s="435">
        <f>'м. Севастополь'!E26</f>
        <v>11.92</v>
      </c>
      <c r="F34" s="434"/>
      <c r="G34" s="474"/>
      <c r="H34" s="434">
        <f>'м. Севастополь'!C24</f>
        <v>4</v>
      </c>
      <c r="I34" s="435">
        <f>'м. Севастополь'!E24</f>
        <v>430.95939999999996</v>
      </c>
      <c r="J34" s="434"/>
      <c r="K34" s="474"/>
      <c r="L34" s="474"/>
      <c r="M34" s="474"/>
      <c r="N34" s="434"/>
      <c r="O34" s="474"/>
      <c r="P34" s="436"/>
      <c r="Q34" s="436"/>
      <c r="R34" s="475">
        <f t="shared" si="0"/>
        <v>6</v>
      </c>
      <c r="S34" s="435">
        <f t="shared" si="1"/>
        <v>448.77759999999995</v>
      </c>
    </row>
    <row r="35" spans="1:19">
      <c r="A35" s="69" t="s">
        <v>22076</v>
      </c>
      <c r="B35" s="69">
        <f t="shared" ref="B35:O35" si="2">SUM(B8:B34)</f>
        <v>172</v>
      </c>
      <c r="C35" s="103">
        <f t="shared" si="2"/>
        <v>5253.8303999999989</v>
      </c>
      <c r="D35" s="155">
        <f t="shared" si="2"/>
        <v>1933</v>
      </c>
      <c r="E35" s="103">
        <f t="shared" ca="1" si="2"/>
        <v>12098.011200000001</v>
      </c>
      <c r="F35" s="69">
        <f t="shared" si="2"/>
        <v>37</v>
      </c>
      <c r="G35" s="109">
        <f t="shared" si="2"/>
        <v>333.84999999999997</v>
      </c>
      <c r="H35" s="69">
        <f t="shared" si="2"/>
        <v>705</v>
      </c>
      <c r="I35" s="103">
        <f t="shared" si="2"/>
        <v>3637.3369000000002</v>
      </c>
      <c r="J35" s="69">
        <f>SUM(J8:J34)</f>
        <v>401</v>
      </c>
      <c r="K35" s="109">
        <f>SUM(K8:K34)</f>
        <v>1425.7284</v>
      </c>
      <c r="L35" s="109"/>
      <c r="M35" s="109"/>
      <c r="N35" s="69">
        <f t="shared" si="2"/>
        <v>1</v>
      </c>
      <c r="O35" s="109">
        <f t="shared" si="2"/>
        <v>5</v>
      </c>
      <c r="P35" s="69"/>
      <c r="Q35" s="69"/>
      <c r="R35" s="155">
        <f>SUM(R8:R34)</f>
        <v>3256</v>
      </c>
      <c r="S35" s="103">
        <f ca="1">SUM(S8:S34)</f>
        <v>23013.8469</v>
      </c>
    </row>
    <row r="36" spans="1:19">
      <c r="R36" s="156"/>
      <c r="S36" s="157"/>
    </row>
  </sheetData>
  <mergeCells count="23">
    <mergeCell ref="N5:N6"/>
    <mergeCell ref="O5:O6"/>
    <mergeCell ref="R5:R6"/>
    <mergeCell ref="S5:S6"/>
    <mergeCell ref="N3:O4"/>
    <mergeCell ref="R3:S4"/>
    <mergeCell ref="L4:M4"/>
    <mergeCell ref="B5:B6"/>
    <mergeCell ref="C5:C6"/>
    <mergeCell ref="D5:D6"/>
    <mergeCell ref="E5:E6"/>
    <mergeCell ref="F5:F6"/>
    <mergeCell ref="G5:G6"/>
    <mergeCell ref="H5:H6"/>
    <mergeCell ref="J3:K4"/>
    <mergeCell ref="J5:J6"/>
    <mergeCell ref="K5:K6"/>
    <mergeCell ref="A3:A6"/>
    <mergeCell ref="B3:C4"/>
    <mergeCell ref="D3:E4"/>
    <mergeCell ref="F3:G4"/>
    <mergeCell ref="H3:I4"/>
    <mergeCell ref="I5:I6"/>
  </mergeCells>
  <pageMargins left="0.78740157480314965" right="0.19685039370078741" top="0.98425196850393704" bottom="0.98425196850393704" header="0.51181102362204722" footer="0.51181102362204722"/>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C31"/>
  <sheetViews>
    <sheetView workbookViewId="0">
      <selection activeCell="A14" sqref="A14:C14"/>
    </sheetView>
  </sheetViews>
  <sheetFormatPr defaultRowHeight="12.75"/>
  <cols>
    <col min="1" max="1" width="49.7109375" style="43" customWidth="1"/>
    <col min="2" max="2" width="17.85546875" style="43" customWidth="1"/>
    <col min="3" max="3" width="17.28515625" style="48" customWidth="1"/>
    <col min="4" max="256" width="9.140625" style="43"/>
    <col min="257" max="257" width="49.7109375" style="43" customWidth="1"/>
    <col min="258" max="258" width="17.85546875" style="43" customWidth="1"/>
    <col min="259" max="259" width="17.28515625" style="43" customWidth="1"/>
    <col min="260" max="512" width="9.140625" style="43"/>
    <col min="513" max="513" width="49.7109375" style="43" customWidth="1"/>
    <col min="514" max="514" width="17.85546875" style="43" customWidth="1"/>
    <col min="515" max="515" width="17.28515625" style="43" customWidth="1"/>
    <col min="516" max="768" width="9.140625" style="43"/>
    <col min="769" max="769" width="49.7109375" style="43" customWidth="1"/>
    <col min="770" max="770" width="17.85546875" style="43" customWidth="1"/>
    <col min="771" max="771" width="17.28515625" style="43" customWidth="1"/>
    <col min="772" max="1024" width="9.140625" style="43"/>
    <col min="1025" max="1025" width="49.7109375" style="43" customWidth="1"/>
    <col min="1026" max="1026" width="17.85546875" style="43" customWidth="1"/>
    <col min="1027" max="1027" width="17.28515625" style="43" customWidth="1"/>
    <col min="1028" max="1280" width="9.140625" style="43"/>
    <col min="1281" max="1281" width="49.7109375" style="43" customWidth="1"/>
    <col min="1282" max="1282" width="17.85546875" style="43" customWidth="1"/>
    <col min="1283" max="1283" width="17.28515625" style="43" customWidth="1"/>
    <col min="1284" max="1536" width="9.140625" style="43"/>
    <col min="1537" max="1537" width="49.7109375" style="43" customWidth="1"/>
    <col min="1538" max="1538" width="17.85546875" style="43" customWidth="1"/>
    <col min="1539" max="1539" width="17.28515625" style="43" customWidth="1"/>
    <col min="1540" max="1792" width="9.140625" style="43"/>
    <col min="1793" max="1793" width="49.7109375" style="43" customWidth="1"/>
    <col min="1794" max="1794" width="17.85546875" style="43" customWidth="1"/>
    <col min="1795" max="1795" width="17.28515625" style="43" customWidth="1"/>
    <col min="1796" max="2048" width="9.140625" style="43"/>
    <col min="2049" max="2049" width="49.7109375" style="43" customWidth="1"/>
    <col min="2050" max="2050" width="17.85546875" style="43" customWidth="1"/>
    <col min="2051" max="2051" width="17.28515625" style="43" customWidth="1"/>
    <col min="2052" max="2304" width="9.140625" style="43"/>
    <col min="2305" max="2305" width="49.7109375" style="43" customWidth="1"/>
    <col min="2306" max="2306" width="17.85546875" style="43" customWidth="1"/>
    <col min="2307" max="2307" width="17.28515625" style="43" customWidth="1"/>
    <col min="2308" max="2560" width="9.140625" style="43"/>
    <col min="2561" max="2561" width="49.7109375" style="43" customWidth="1"/>
    <col min="2562" max="2562" width="17.85546875" style="43" customWidth="1"/>
    <col min="2563" max="2563" width="17.28515625" style="43" customWidth="1"/>
    <col min="2564" max="2816" width="9.140625" style="43"/>
    <col min="2817" max="2817" width="49.7109375" style="43" customWidth="1"/>
    <col min="2818" max="2818" width="17.85546875" style="43" customWidth="1"/>
    <col min="2819" max="2819" width="17.28515625" style="43" customWidth="1"/>
    <col min="2820" max="3072" width="9.140625" style="43"/>
    <col min="3073" max="3073" width="49.7109375" style="43" customWidth="1"/>
    <col min="3074" max="3074" width="17.85546875" style="43" customWidth="1"/>
    <col min="3075" max="3075" width="17.28515625" style="43" customWidth="1"/>
    <col min="3076" max="3328" width="9.140625" style="43"/>
    <col min="3329" max="3329" width="49.7109375" style="43" customWidth="1"/>
    <col min="3330" max="3330" width="17.85546875" style="43" customWidth="1"/>
    <col min="3331" max="3331" width="17.28515625" style="43" customWidth="1"/>
    <col min="3332" max="3584" width="9.140625" style="43"/>
    <col min="3585" max="3585" width="49.7109375" style="43" customWidth="1"/>
    <col min="3586" max="3586" width="17.85546875" style="43" customWidth="1"/>
    <col min="3587" max="3587" width="17.28515625" style="43" customWidth="1"/>
    <col min="3588" max="3840" width="9.140625" style="43"/>
    <col min="3841" max="3841" width="49.7109375" style="43" customWidth="1"/>
    <col min="3842" max="3842" width="17.85546875" style="43" customWidth="1"/>
    <col min="3843" max="3843" width="17.28515625" style="43" customWidth="1"/>
    <col min="3844" max="4096" width="9.140625" style="43"/>
    <col min="4097" max="4097" width="49.7109375" style="43" customWidth="1"/>
    <col min="4098" max="4098" width="17.85546875" style="43" customWidth="1"/>
    <col min="4099" max="4099" width="17.28515625" style="43" customWidth="1"/>
    <col min="4100" max="4352" width="9.140625" style="43"/>
    <col min="4353" max="4353" width="49.7109375" style="43" customWidth="1"/>
    <col min="4354" max="4354" width="17.85546875" style="43" customWidth="1"/>
    <col min="4355" max="4355" width="17.28515625" style="43" customWidth="1"/>
    <col min="4356" max="4608" width="9.140625" style="43"/>
    <col min="4609" max="4609" width="49.7109375" style="43" customWidth="1"/>
    <col min="4610" max="4610" width="17.85546875" style="43" customWidth="1"/>
    <col min="4611" max="4611" width="17.28515625" style="43" customWidth="1"/>
    <col min="4612" max="4864" width="9.140625" style="43"/>
    <col min="4865" max="4865" width="49.7109375" style="43" customWidth="1"/>
    <col min="4866" max="4866" width="17.85546875" style="43" customWidth="1"/>
    <col min="4867" max="4867" width="17.28515625" style="43" customWidth="1"/>
    <col min="4868" max="5120" width="9.140625" style="43"/>
    <col min="5121" max="5121" width="49.7109375" style="43" customWidth="1"/>
    <col min="5122" max="5122" width="17.85546875" style="43" customWidth="1"/>
    <col min="5123" max="5123" width="17.28515625" style="43" customWidth="1"/>
    <col min="5124" max="5376" width="9.140625" style="43"/>
    <col min="5377" max="5377" width="49.7109375" style="43" customWidth="1"/>
    <col min="5378" max="5378" width="17.85546875" style="43" customWidth="1"/>
    <col min="5379" max="5379" width="17.28515625" style="43" customWidth="1"/>
    <col min="5380" max="5632" width="9.140625" style="43"/>
    <col min="5633" max="5633" width="49.7109375" style="43" customWidth="1"/>
    <col min="5634" max="5634" width="17.85546875" style="43" customWidth="1"/>
    <col min="5635" max="5635" width="17.28515625" style="43" customWidth="1"/>
    <col min="5636" max="5888" width="9.140625" style="43"/>
    <col min="5889" max="5889" width="49.7109375" style="43" customWidth="1"/>
    <col min="5890" max="5890" width="17.85546875" style="43" customWidth="1"/>
    <col min="5891" max="5891" width="17.28515625" style="43" customWidth="1"/>
    <col min="5892" max="6144" width="9.140625" style="43"/>
    <col min="6145" max="6145" width="49.7109375" style="43" customWidth="1"/>
    <col min="6146" max="6146" width="17.85546875" style="43" customWidth="1"/>
    <col min="6147" max="6147" width="17.28515625" style="43" customWidth="1"/>
    <col min="6148" max="6400" width="9.140625" style="43"/>
    <col min="6401" max="6401" width="49.7109375" style="43" customWidth="1"/>
    <col min="6402" max="6402" width="17.85546875" style="43" customWidth="1"/>
    <col min="6403" max="6403" width="17.28515625" style="43" customWidth="1"/>
    <col min="6404" max="6656" width="9.140625" style="43"/>
    <col min="6657" max="6657" width="49.7109375" style="43" customWidth="1"/>
    <col min="6658" max="6658" width="17.85546875" style="43" customWidth="1"/>
    <col min="6659" max="6659" width="17.28515625" style="43" customWidth="1"/>
    <col min="6660" max="6912" width="9.140625" style="43"/>
    <col min="6913" max="6913" width="49.7109375" style="43" customWidth="1"/>
    <col min="6914" max="6914" width="17.85546875" style="43" customWidth="1"/>
    <col min="6915" max="6915" width="17.28515625" style="43" customWidth="1"/>
    <col min="6916" max="7168" width="9.140625" style="43"/>
    <col min="7169" max="7169" width="49.7109375" style="43" customWidth="1"/>
    <col min="7170" max="7170" width="17.85546875" style="43" customWidth="1"/>
    <col min="7171" max="7171" width="17.28515625" style="43" customWidth="1"/>
    <col min="7172" max="7424" width="9.140625" style="43"/>
    <col min="7425" max="7425" width="49.7109375" style="43" customWidth="1"/>
    <col min="7426" max="7426" width="17.85546875" style="43" customWidth="1"/>
    <col min="7427" max="7427" width="17.28515625" style="43" customWidth="1"/>
    <col min="7428" max="7680" width="9.140625" style="43"/>
    <col min="7681" max="7681" width="49.7109375" style="43" customWidth="1"/>
    <col min="7682" max="7682" width="17.85546875" style="43" customWidth="1"/>
    <col min="7683" max="7683" width="17.28515625" style="43" customWidth="1"/>
    <col min="7684" max="7936" width="9.140625" style="43"/>
    <col min="7937" max="7937" width="49.7109375" style="43" customWidth="1"/>
    <col min="7938" max="7938" width="17.85546875" style="43" customWidth="1"/>
    <col min="7939" max="7939" width="17.28515625" style="43" customWidth="1"/>
    <col min="7940" max="8192" width="9.140625" style="43"/>
    <col min="8193" max="8193" width="49.7109375" style="43" customWidth="1"/>
    <col min="8194" max="8194" width="17.85546875" style="43" customWidth="1"/>
    <col min="8195" max="8195" width="17.28515625" style="43" customWidth="1"/>
    <col min="8196" max="8448" width="9.140625" style="43"/>
    <col min="8449" max="8449" width="49.7109375" style="43" customWidth="1"/>
    <col min="8450" max="8450" width="17.85546875" style="43" customWidth="1"/>
    <col min="8451" max="8451" width="17.28515625" style="43" customWidth="1"/>
    <col min="8452" max="8704" width="9.140625" style="43"/>
    <col min="8705" max="8705" width="49.7109375" style="43" customWidth="1"/>
    <col min="8706" max="8706" width="17.85546875" style="43" customWidth="1"/>
    <col min="8707" max="8707" width="17.28515625" style="43" customWidth="1"/>
    <col min="8708" max="8960" width="9.140625" style="43"/>
    <col min="8961" max="8961" width="49.7109375" style="43" customWidth="1"/>
    <col min="8962" max="8962" width="17.85546875" style="43" customWidth="1"/>
    <col min="8963" max="8963" width="17.28515625" style="43" customWidth="1"/>
    <col min="8964" max="9216" width="9.140625" style="43"/>
    <col min="9217" max="9217" width="49.7109375" style="43" customWidth="1"/>
    <col min="9218" max="9218" width="17.85546875" style="43" customWidth="1"/>
    <col min="9219" max="9219" width="17.28515625" style="43" customWidth="1"/>
    <col min="9220" max="9472" width="9.140625" style="43"/>
    <col min="9473" max="9473" width="49.7109375" style="43" customWidth="1"/>
    <col min="9474" max="9474" width="17.85546875" style="43" customWidth="1"/>
    <col min="9475" max="9475" width="17.28515625" style="43" customWidth="1"/>
    <col min="9476" max="9728" width="9.140625" style="43"/>
    <col min="9729" max="9729" width="49.7109375" style="43" customWidth="1"/>
    <col min="9730" max="9730" width="17.85546875" style="43" customWidth="1"/>
    <col min="9731" max="9731" width="17.28515625" style="43" customWidth="1"/>
    <col min="9732" max="9984" width="9.140625" style="43"/>
    <col min="9985" max="9985" width="49.7109375" style="43" customWidth="1"/>
    <col min="9986" max="9986" width="17.85546875" style="43" customWidth="1"/>
    <col min="9987" max="9987" width="17.28515625" style="43" customWidth="1"/>
    <col min="9988" max="10240" width="9.140625" style="43"/>
    <col min="10241" max="10241" width="49.7109375" style="43" customWidth="1"/>
    <col min="10242" max="10242" width="17.85546875" style="43" customWidth="1"/>
    <col min="10243" max="10243" width="17.28515625" style="43" customWidth="1"/>
    <col min="10244" max="10496" width="9.140625" style="43"/>
    <col min="10497" max="10497" width="49.7109375" style="43" customWidth="1"/>
    <col min="10498" max="10498" width="17.85546875" style="43" customWidth="1"/>
    <col min="10499" max="10499" width="17.28515625" style="43" customWidth="1"/>
    <col min="10500" max="10752" width="9.140625" style="43"/>
    <col min="10753" max="10753" width="49.7109375" style="43" customWidth="1"/>
    <col min="10754" max="10754" width="17.85546875" style="43" customWidth="1"/>
    <col min="10755" max="10755" width="17.28515625" style="43" customWidth="1"/>
    <col min="10756" max="11008" width="9.140625" style="43"/>
    <col min="11009" max="11009" width="49.7109375" style="43" customWidth="1"/>
    <col min="11010" max="11010" width="17.85546875" style="43" customWidth="1"/>
    <col min="11011" max="11011" width="17.28515625" style="43" customWidth="1"/>
    <col min="11012" max="11264" width="9.140625" style="43"/>
    <col min="11265" max="11265" width="49.7109375" style="43" customWidth="1"/>
    <col min="11266" max="11266" width="17.85546875" style="43" customWidth="1"/>
    <col min="11267" max="11267" width="17.28515625" style="43" customWidth="1"/>
    <col min="11268" max="11520" width="9.140625" style="43"/>
    <col min="11521" max="11521" width="49.7109375" style="43" customWidth="1"/>
    <col min="11522" max="11522" width="17.85546875" style="43" customWidth="1"/>
    <col min="11523" max="11523" width="17.28515625" style="43" customWidth="1"/>
    <col min="11524" max="11776" width="9.140625" style="43"/>
    <col min="11777" max="11777" width="49.7109375" style="43" customWidth="1"/>
    <col min="11778" max="11778" width="17.85546875" style="43" customWidth="1"/>
    <col min="11779" max="11779" width="17.28515625" style="43" customWidth="1"/>
    <col min="11780" max="12032" width="9.140625" style="43"/>
    <col min="12033" max="12033" width="49.7109375" style="43" customWidth="1"/>
    <col min="12034" max="12034" width="17.85546875" style="43" customWidth="1"/>
    <col min="12035" max="12035" width="17.28515625" style="43" customWidth="1"/>
    <col min="12036" max="12288" width="9.140625" style="43"/>
    <col min="12289" max="12289" width="49.7109375" style="43" customWidth="1"/>
    <col min="12290" max="12290" width="17.85546875" style="43" customWidth="1"/>
    <col min="12291" max="12291" width="17.28515625" style="43" customWidth="1"/>
    <col min="12292" max="12544" width="9.140625" style="43"/>
    <col min="12545" max="12545" width="49.7109375" style="43" customWidth="1"/>
    <col min="12546" max="12546" width="17.85546875" style="43" customWidth="1"/>
    <col min="12547" max="12547" width="17.28515625" style="43" customWidth="1"/>
    <col min="12548" max="12800" width="9.140625" style="43"/>
    <col min="12801" max="12801" width="49.7109375" style="43" customWidth="1"/>
    <col min="12802" max="12802" width="17.85546875" style="43" customWidth="1"/>
    <col min="12803" max="12803" width="17.28515625" style="43" customWidth="1"/>
    <col min="12804" max="13056" width="9.140625" style="43"/>
    <col min="13057" max="13057" width="49.7109375" style="43" customWidth="1"/>
    <col min="13058" max="13058" width="17.85546875" style="43" customWidth="1"/>
    <col min="13059" max="13059" width="17.28515625" style="43" customWidth="1"/>
    <col min="13060" max="13312" width="9.140625" style="43"/>
    <col min="13313" max="13313" width="49.7109375" style="43" customWidth="1"/>
    <col min="13314" max="13314" width="17.85546875" style="43" customWidth="1"/>
    <col min="13315" max="13315" width="17.28515625" style="43" customWidth="1"/>
    <col min="13316" max="13568" width="9.140625" style="43"/>
    <col min="13569" max="13569" width="49.7109375" style="43" customWidth="1"/>
    <col min="13570" max="13570" width="17.85546875" style="43" customWidth="1"/>
    <col min="13571" max="13571" width="17.28515625" style="43" customWidth="1"/>
    <col min="13572" max="13824" width="9.140625" style="43"/>
    <col min="13825" max="13825" width="49.7109375" style="43" customWidth="1"/>
    <col min="13826" max="13826" width="17.85546875" style="43" customWidth="1"/>
    <col min="13827" max="13827" width="17.28515625" style="43" customWidth="1"/>
    <col min="13828" max="14080" width="9.140625" style="43"/>
    <col min="14081" max="14081" width="49.7109375" style="43" customWidth="1"/>
    <col min="14082" max="14082" width="17.85546875" style="43" customWidth="1"/>
    <col min="14083" max="14083" width="17.28515625" style="43" customWidth="1"/>
    <col min="14084" max="14336" width="9.140625" style="43"/>
    <col min="14337" max="14337" width="49.7109375" style="43" customWidth="1"/>
    <col min="14338" max="14338" width="17.85546875" style="43" customWidth="1"/>
    <col min="14339" max="14339" width="17.28515625" style="43" customWidth="1"/>
    <col min="14340" max="14592" width="9.140625" style="43"/>
    <col min="14593" max="14593" width="49.7109375" style="43" customWidth="1"/>
    <col min="14594" max="14594" width="17.85546875" style="43" customWidth="1"/>
    <col min="14595" max="14595" width="17.28515625" style="43" customWidth="1"/>
    <col min="14596" max="14848" width="9.140625" style="43"/>
    <col min="14849" max="14849" width="49.7109375" style="43" customWidth="1"/>
    <col min="14850" max="14850" width="17.85546875" style="43" customWidth="1"/>
    <col min="14851" max="14851" width="17.28515625" style="43" customWidth="1"/>
    <col min="14852" max="15104" width="9.140625" style="43"/>
    <col min="15105" max="15105" width="49.7109375" style="43" customWidth="1"/>
    <col min="15106" max="15106" width="17.85546875" style="43" customWidth="1"/>
    <col min="15107" max="15107" width="17.28515625" style="43" customWidth="1"/>
    <col min="15108" max="15360" width="9.140625" style="43"/>
    <col min="15361" max="15361" width="49.7109375" style="43" customWidth="1"/>
    <col min="15362" max="15362" width="17.85546875" style="43" customWidth="1"/>
    <col min="15363" max="15363" width="17.28515625" style="43" customWidth="1"/>
    <col min="15364" max="15616" width="9.140625" style="43"/>
    <col min="15617" max="15617" width="49.7109375" style="43" customWidth="1"/>
    <col min="15618" max="15618" width="17.85546875" style="43" customWidth="1"/>
    <col min="15619" max="15619" width="17.28515625" style="43" customWidth="1"/>
    <col min="15620" max="15872" width="9.140625" style="43"/>
    <col min="15873" max="15873" width="49.7109375" style="43" customWidth="1"/>
    <col min="15874" max="15874" width="17.85546875" style="43" customWidth="1"/>
    <col min="15875" max="15875" width="17.28515625" style="43" customWidth="1"/>
    <col min="15876" max="16128" width="9.140625" style="43"/>
    <col min="16129" max="16129" width="49.7109375" style="43" customWidth="1"/>
    <col min="16130" max="16130" width="17.85546875" style="43" customWidth="1"/>
    <col min="16131" max="16131" width="17.28515625" style="43" customWidth="1"/>
    <col min="16132" max="16384" width="9.140625" style="43"/>
  </cols>
  <sheetData>
    <row r="1" spans="1:3">
      <c r="A1" s="60" t="s">
        <v>22141</v>
      </c>
      <c r="B1" s="61"/>
      <c r="C1" s="132">
        <v>41640</v>
      </c>
    </row>
    <row r="2" spans="1:3">
      <c r="A2" s="147"/>
    </row>
    <row r="3" spans="1:3">
      <c r="A3" s="53" t="s">
        <v>22043</v>
      </c>
      <c r="B3" s="53" t="s">
        <v>22091</v>
      </c>
      <c r="C3" s="83" t="s">
        <v>22092</v>
      </c>
    </row>
    <row r="4" spans="1:3">
      <c r="A4" s="443" t="s">
        <v>22050</v>
      </c>
      <c r="B4" s="441">
        <f>'Вінницька обл.'!C447</f>
        <v>30</v>
      </c>
      <c r="C4" s="449">
        <f>'Вінницька обл.'!E447</f>
        <v>734.40000000000009</v>
      </c>
    </row>
    <row r="5" spans="1:3" ht="15" customHeight="1">
      <c r="A5" s="433" t="s">
        <v>22051</v>
      </c>
      <c r="B5" s="473">
        <f>'Волинська обл.'!C412</f>
        <v>25</v>
      </c>
      <c r="C5" s="477">
        <f>'Волинська обл.'!E412</f>
        <v>12314.8</v>
      </c>
    </row>
    <row r="6" spans="1:3">
      <c r="A6" s="433" t="s">
        <v>22052</v>
      </c>
      <c r="B6" s="473">
        <f>'Дніпропетровська обл.'!C214</f>
        <v>3</v>
      </c>
      <c r="C6" s="477">
        <f>'Дніпропетровська обл.'!E214</f>
        <v>466.4</v>
      </c>
    </row>
    <row r="7" spans="1:3">
      <c r="A7" s="433" t="s">
        <v>22053</v>
      </c>
      <c r="B7" s="436">
        <f>'Донецька обл.'!C156</f>
        <v>12</v>
      </c>
      <c r="C7" s="477">
        <f>'Донецька обл.'!E156</f>
        <v>800.7</v>
      </c>
    </row>
    <row r="8" spans="1:3">
      <c r="A8" s="433" t="s">
        <v>22054</v>
      </c>
      <c r="B8" s="436"/>
      <c r="C8" s="477"/>
    </row>
    <row r="9" spans="1:3">
      <c r="A9" s="433" t="s">
        <v>22055</v>
      </c>
      <c r="B9" s="436">
        <f>'Закарпатська обл.'!C133</f>
        <v>9</v>
      </c>
      <c r="C9" s="477">
        <f>'Закарпатська обл.'!E133</f>
        <v>1183.3</v>
      </c>
    </row>
    <row r="10" spans="1:3">
      <c r="A10" s="433" t="s">
        <v>22056</v>
      </c>
      <c r="B10" s="436">
        <f>'Запорізька обл.'!C374</f>
        <v>2</v>
      </c>
      <c r="C10" s="477">
        <f>'Запорізька обл.'!E374</f>
        <v>95</v>
      </c>
    </row>
    <row r="11" spans="1:3">
      <c r="A11" s="433" t="s">
        <v>22057</v>
      </c>
      <c r="B11" s="473">
        <f>'Івано-Франківська обл.'!C560</f>
        <v>207</v>
      </c>
      <c r="C11" s="477">
        <f>'Івано-Франківська обл.'!E560</f>
        <v>7521.7000000000007</v>
      </c>
    </row>
    <row r="12" spans="1:3">
      <c r="A12" s="443" t="s">
        <v>22058</v>
      </c>
      <c r="B12" s="438">
        <f>'Київська область'!C231</f>
        <v>17</v>
      </c>
      <c r="C12" s="449">
        <f>'Київська область'!E231</f>
        <v>1571.7</v>
      </c>
    </row>
    <row r="13" spans="1:3">
      <c r="A13" s="433" t="s">
        <v>22059</v>
      </c>
      <c r="B13" s="436">
        <f>'Кіровоградська обл.'!C259</f>
        <v>55</v>
      </c>
      <c r="C13" s="437">
        <f>'Кіровоградська обл.'!E259</f>
        <v>3192.7599999999998</v>
      </c>
    </row>
    <row r="14" spans="1:3">
      <c r="A14" s="433" t="s">
        <v>22086</v>
      </c>
      <c r="B14" s="436">
        <f>АРК!C233</f>
        <v>7</v>
      </c>
      <c r="C14" s="437">
        <f>АРК!E233</f>
        <v>1205.3</v>
      </c>
    </row>
    <row r="15" spans="1:3">
      <c r="A15" s="433" t="s">
        <v>22061</v>
      </c>
      <c r="B15" s="436">
        <f>'Луганська обл.'!C214</f>
        <v>18</v>
      </c>
      <c r="C15" s="477">
        <f>'Луганська обл.'!E214</f>
        <v>3023.6</v>
      </c>
    </row>
    <row r="16" spans="1:3">
      <c r="A16" s="433" t="s">
        <v>22062</v>
      </c>
      <c r="B16" s="436">
        <f>'Львівська обл.'!C145</f>
        <v>48</v>
      </c>
      <c r="C16" s="477">
        <f>'Львівська обл.'!E145</f>
        <v>6502.4</v>
      </c>
    </row>
    <row r="17" spans="1:3">
      <c r="A17" s="433" t="s">
        <v>22063</v>
      </c>
      <c r="B17" s="436">
        <f>'Миколаївська обл.'!C175</f>
        <v>13</v>
      </c>
      <c r="C17" s="477">
        <f>'Миколаївська обл.'!E175</f>
        <v>3656.7</v>
      </c>
    </row>
    <row r="18" spans="1:3">
      <c r="A18" s="433" t="s">
        <v>22064</v>
      </c>
      <c r="B18" s="436">
        <f>'Одеська обл.'!C159</f>
        <v>4</v>
      </c>
      <c r="C18" s="477">
        <f>'Одеська обл.'!E159</f>
        <v>13879</v>
      </c>
    </row>
    <row r="19" spans="1:3">
      <c r="A19" s="433" t="s">
        <v>22065</v>
      </c>
      <c r="B19" s="436">
        <f>'Полтавська обл.'!C413</f>
        <v>48</v>
      </c>
      <c r="C19" s="477">
        <f>'Полтавська обл.'!E413</f>
        <v>7116.2000000000007</v>
      </c>
    </row>
    <row r="20" spans="1:3">
      <c r="A20" s="433" t="s">
        <v>22066</v>
      </c>
      <c r="B20" s="436">
        <f>'Рівненська обл.'!C337</f>
        <v>97</v>
      </c>
      <c r="C20" s="477">
        <f>'Рівненська обл.'!E337</f>
        <v>3454.9000000000005</v>
      </c>
    </row>
    <row r="21" spans="1:3">
      <c r="A21" s="433" t="s">
        <v>22067</v>
      </c>
      <c r="B21" s="436">
        <f>'Сумська обл.'!C172</f>
        <v>27</v>
      </c>
      <c r="C21" s="477">
        <f>'Сумська обл.'!E172</f>
        <v>1283.7999999999997</v>
      </c>
    </row>
    <row r="22" spans="1:3">
      <c r="A22" s="433" t="s">
        <v>22068</v>
      </c>
      <c r="B22" s="436">
        <f>'Тернопільська обл'!C622</f>
        <v>5</v>
      </c>
      <c r="C22" s="477">
        <f>'Тернопільська обл'!E622</f>
        <v>500.2</v>
      </c>
    </row>
    <row r="23" spans="1:3">
      <c r="A23" s="433" t="s">
        <v>22069</v>
      </c>
      <c r="B23" s="436">
        <f>'Харківська обл.'!C272</f>
        <v>9</v>
      </c>
      <c r="C23" s="477">
        <f>'Харківська обл.'!E272</f>
        <v>2537.1999999999998</v>
      </c>
    </row>
    <row r="24" spans="1:3">
      <c r="A24" s="433" t="s">
        <v>22070</v>
      </c>
      <c r="B24" s="436">
        <f>'Херсонська обл.'!C109</f>
        <v>10</v>
      </c>
      <c r="C24" s="477">
        <f>'Херсонська обл.'!E109</f>
        <v>942</v>
      </c>
    </row>
    <row r="25" spans="1:3">
      <c r="A25" s="433" t="s">
        <v>22071</v>
      </c>
      <c r="B25" s="436">
        <f>'Хмельницька обл.'!C559</f>
        <v>20</v>
      </c>
      <c r="C25" s="477">
        <f>'Хмельницька обл.'!E559</f>
        <v>1538.5</v>
      </c>
    </row>
    <row r="26" spans="1:3">
      <c r="A26" s="433" t="s">
        <v>22072</v>
      </c>
      <c r="B26" s="436">
        <f>'Черкаська обл.'!C520</f>
        <v>52</v>
      </c>
      <c r="C26" s="437">
        <f>'Черкаська обл.'!E520</f>
        <v>3743.0900000000006</v>
      </c>
    </row>
    <row r="27" spans="1:3">
      <c r="A27" s="433" t="s">
        <v>22073</v>
      </c>
      <c r="B27" s="436">
        <f>'Чернівецька обл.'!C326</f>
        <v>38</v>
      </c>
      <c r="C27" s="477">
        <f>'Чернівецька обл.'!E326</f>
        <v>1072.5</v>
      </c>
    </row>
    <row r="28" spans="1:3">
      <c r="A28" s="433" t="s">
        <v>22074</v>
      </c>
      <c r="B28" s="436">
        <f>'Чернігівська обл.'!C675</f>
        <v>52</v>
      </c>
      <c r="C28" s="477">
        <f>'Чернігівська обл.'!E675</f>
        <v>17549.2</v>
      </c>
    </row>
    <row r="29" spans="1:3">
      <c r="A29" s="433" t="s">
        <v>7365</v>
      </c>
      <c r="B29" s="436"/>
      <c r="C29" s="477"/>
    </row>
    <row r="30" spans="1:3">
      <c r="A30" s="433" t="s">
        <v>22075</v>
      </c>
      <c r="B30" s="436">
        <f>'м. Севастополь'!C31</f>
        <v>1</v>
      </c>
      <c r="C30" s="470">
        <f>'м. Севастополь'!E31</f>
        <v>18.438700000000001</v>
      </c>
    </row>
    <row r="31" spans="1:3">
      <c r="A31" s="69" t="s">
        <v>22076</v>
      </c>
      <c r="B31" s="53">
        <f>SUM(B4:B30)</f>
        <v>809</v>
      </c>
      <c r="C31" s="78">
        <f>SUM(C4:C30)</f>
        <v>95903.788699999976</v>
      </c>
    </row>
  </sheetData>
  <pageMargins left="0.39370078740157483" right="0.39370078740157483" top="0.98425196850393704" bottom="0.98425196850393704" header="0.51181102362204722" footer="0.51181102362204722"/>
  <pageSetup paperSize="9"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36"/>
  <sheetViews>
    <sheetView topLeftCell="A7" workbookViewId="0">
      <selection activeCell="B18" sqref="B18:E18"/>
    </sheetView>
  </sheetViews>
  <sheetFormatPr defaultRowHeight="12.75"/>
  <cols>
    <col min="1" max="1" width="30.140625" style="43" customWidth="1"/>
    <col min="2" max="2" width="12.7109375" style="43" customWidth="1"/>
    <col min="3" max="3" width="15.42578125" style="43" customWidth="1"/>
    <col min="4" max="4" width="11.28515625" style="43" customWidth="1"/>
    <col min="5" max="5" width="12.5703125" style="43" customWidth="1"/>
    <col min="6" max="256" width="9.140625" style="43"/>
    <col min="257" max="257" width="30.140625" style="43" customWidth="1"/>
    <col min="258" max="258" width="12.7109375" style="43" customWidth="1"/>
    <col min="259" max="259" width="15.42578125" style="43" customWidth="1"/>
    <col min="260" max="260" width="11.28515625" style="43" customWidth="1"/>
    <col min="261" max="261" width="12.5703125" style="43" customWidth="1"/>
    <col min="262" max="512" width="9.140625" style="43"/>
    <col min="513" max="513" width="30.140625" style="43" customWidth="1"/>
    <col min="514" max="514" width="12.7109375" style="43" customWidth="1"/>
    <col min="515" max="515" width="15.42578125" style="43" customWidth="1"/>
    <col min="516" max="516" width="11.28515625" style="43" customWidth="1"/>
    <col min="517" max="517" width="12.5703125" style="43" customWidth="1"/>
    <col min="518" max="768" width="9.140625" style="43"/>
    <col min="769" max="769" width="30.140625" style="43" customWidth="1"/>
    <col min="770" max="770" width="12.7109375" style="43" customWidth="1"/>
    <col min="771" max="771" width="15.42578125" style="43" customWidth="1"/>
    <col min="772" max="772" width="11.28515625" style="43" customWidth="1"/>
    <col min="773" max="773" width="12.5703125" style="43" customWidth="1"/>
    <col min="774" max="1024" width="9.140625" style="43"/>
    <col min="1025" max="1025" width="30.140625" style="43" customWidth="1"/>
    <col min="1026" max="1026" width="12.7109375" style="43" customWidth="1"/>
    <col min="1027" max="1027" width="15.42578125" style="43" customWidth="1"/>
    <col min="1028" max="1028" width="11.28515625" style="43" customWidth="1"/>
    <col min="1029" max="1029" width="12.5703125" style="43" customWidth="1"/>
    <col min="1030" max="1280" width="9.140625" style="43"/>
    <col min="1281" max="1281" width="30.140625" style="43" customWidth="1"/>
    <col min="1282" max="1282" width="12.7109375" style="43" customWidth="1"/>
    <col min="1283" max="1283" width="15.42578125" style="43" customWidth="1"/>
    <col min="1284" max="1284" width="11.28515625" style="43" customWidth="1"/>
    <col min="1285" max="1285" width="12.5703125" style="43" customWidth="1"/>
    <col min="1286" max="1536" width="9.140625" style="43"/>
    <col min="1537" max="1537" width="30.140625" style="43" customWidth="1"/>
    <col min="1538" max="1538" width="12.7109375" style="43" customWidth="1"/>
    <col min="1539" max="1539" width="15.42578125" style="43" customWidth="1"/>
    <col min="1540" max="1540" width="11.28515625" style="43" customWidth="1"/>
    <col min="1541" max="1541" width="12.5703125" style="43" customWidth="1"/>
    <col min="1542" max="1792" width="9.140625" style="43"/>
    <col min="1793" max="1793" width="30.140625" style="43" customWidth="1"/>
    <col min="1794" max="1794" width="12.7109375" style="43" customWidth="1"/>
    <col min="1795" max="1795" width="15.42578125" style="43" customWidth="1"/>
    <col min="1796" max="1796" width="11.28515625" style="43" customWidth="1"/>
    <col min="1797" max="1797" width="12.5703125" style="43" customWidth="1"/>
    <col min="1798" max="2048" width="9.140625" style="43"/>
    <col min="2049" max="2049" width="30.140625" style="43" customWidth="1"/>
    <col min="2050" max="2050" width="12.7109375" style="43" customWidth="1"/>
    <col min="2051" max="2051" width="15.42578125" style="43" customWidth="1"/>
    <col min="2052" max="2052" width="11.28515625" style="43" customWidth="1"/>
    <col min="2053" max="2053" width="12.5703125" style="43" customWidth="1"/>
    <col min="2054" max="2304" width="9.140625" style="43"/>
    <col min="2305" max="2305" width="30.140625" style="43" customWidth="1"/>
    <col min="2306" max="2306" width="12.7109375" style="43" customWidth="1"/>
    <col min="2307" max="2307" width="15.42578125" style="43" customWidth="1"/>
    <col min="2308" max="2308" width="11.28515625" style="43" customWidth="1"/>
    <col min="2309" max="2309" width="12.5703125" style="43" customWidth="1"/>
    <col min="2310" max="2560" width="9.140625" style="43"/>
    <col min="2561" max="2561" width="30.140625" style="43" customWidth="1"/>
    <col min="2562" max="2562" width="12.7109375" style="43" customWidth="1"/>
    <col min="2563" max="2563" width="15.42578125" style="43" customWidth="1"/>
    <col min="2564" max="2564" width="11.28515625" style="43" customWidth="1"/>
    <col min="2565" max="2565" width="12.5703125" style="43" customWidth="1"/>
    <col min="2566" max="2816" width="9.140625" style="43"/>
    <col min="2817" max="2817" width="30.140625" style="43" customWidth="1"/>
    <col min="2818" max="2818" width="12.7109375" style="43" customWidth="1"/>
    <col min="2819" max="2819" width="15.42578125" style="43" customWidth="1"/>
    <col min="2820" max="2820" width="11.28515625" style="43" customWidth="1"/>
    <col min="2821" max="2821" width="12.5703125" style="43" customWidth="1"/>
    <col min="2822" max="3072" width="9.140625" style="43"/>
    <col min="3073" max="3073" width="30.140625" style="43" customWidth="1"/>
    <col min="3074" max="3074" width="12.7109375" style="43" customWidth="1"/>
    <col min="3075" max="3075" width="15.42578125" style="43" customWidth="1"/>
    <col min="3076" max="3076" width="11.28515625" style="43" customWidth="1"/>
    <col min="3077" max="3077" width="12.5703125" style="43" customWidth="1"/>
    <col min="3078" max="3328" width="9.140625" style="43"/>
    <col min="3329" max="3329" width="30.140625" style="43" customWidth="1"/>
    <col min="3330" max="3330" width="12.7109375" style="43" customWidth="1"/>
    <col min="3331" max="3331" width="15.42578125" style="43" customWidth="1"/>
    <col min="3332" max="3332" width="11.28515625" style="43" customWidth="1"/>
    <col min="3333" max="3333" width="12.5703125" style="43" customWidth="1"/>
    <col min="3334" max="3584" width="9.140625" style="43"/>
    <col min="3585" max="3585" width="30.140625" style="43" customWidth="1"/>
    <col min="3586" max="3586" width="12.7109375" style="43" customWidth="1"/>
    <col min="3587" max="3587" width="15.42578125" style="43" customWidth="1"/>
    <col min="3588" max="3588" width="11.28515625" style="43" customWidth="1"/>
    <col min="3589" max="3589" width="12.5703125" style="43" customWidth="1"/>
    <col min="3590" max="3840" width="9.140625" style="43"/>
    <col min="3841" max="3841" width="30.140625" style="43" customWidth="1"/>
    <col min="3842" max="3842" width="12.7109375" style="43" customWidth="1"/>
    <col min="3843" max="3843" width="15.42578125" style="43" customWidth="1"/>
    <col min="3844" max="3844" width="11.28515625" style="43" customWidth="1"/>
    <col min="3845" max="3845" width="12.5703125" style="43" customWidth="1"/>
    <col min="3846" max="4096" width="9.140625" style="43"/>
    <col min="4097" max="4097" width="30.140625" style="43" customWidth="1"/>
    <col min="4098" max="4098" width="12.7109375" style="43" customWidth="1"/>
    <col min="4099" max="4099" width="15.42578125" style="43" customWidth="1"/>
    <col min="4100" max="4100" width="11.28515625" style="43" customWidth="1"/>
    <col min="4101" max="4101" width="12.5703125" style="43" customWidth="1"/>
    <col min="4102" max="4352" width="9.140625" style="43"/>
    <col min="4353" max="4353" width="30.140625" style="43" customWidth="1"/>
    <col min="4354" max="4354" width="12.7109375" style="43" customWidth="1"/>
    <col min="4355" max="4355" width="15.42578125" style="43" customWidth="1"/>
    <col min="4356" max="4356" width="11.28515625" style="43" customWidth="1"/>
    <col min="4357" max="4357" width="12.5703125" style="43" customWidth="1"/>
    <col min="4358" max="4608" width="9.140625" style="43"/>
    <col min="4609" max="4609" width="30.140625" style="43" customWidth="1"/>
    <col min="4610" max="4610" width="12.7109375" style="43" customWidth="1"/>
    <col min="4611" max="4611" width="15.42578125" style="43" customWidth="1"/>
    <col min="4612" max="4612" width="11.28515625" style="43" customWidth="1"/>
    <col min="4613" max="4613" width="12.5703125" style="43" customWidth="1"/>
    <col min="4614" max="4864" width="9.140625" style="43"/>
    <col min="4865" max="4865" width="30.140625" style="43" customWidth="1"/>
    <col min="4866" max="4866" width="12.7109375" style="43" customWidth="1"/>
    <col min="4867" max="4867" width="15.42578125" style="43" customWidth="1"/>
    <col min="4868" max="4868" width="11.28515625" style="43" customWidth="1"/>
    <col min="4869" max="4869" width="12.5703125" style="43" customWidth="1"/>
    <col min="4870" max="5120" width="9.140625" style="43"/>
    <col min="5121" max="5121" width="30.140625" style="43" customWidth="1"/>
    <col min="5122" max="5122" width="12.7109375" style="43" customWidth="1"/>
    <col min="5123" max="5123" width="15.42578125" style="43" customWidth="1"/>
    <col min="5124" max="5124" width="11.28515625" style="43" customWidth="1"/>
    <col min="5125" max="5125" width="12.5703125" style="43" customWidth="1"/>
    <col min="5126" max="5376" width="9.140625" style="43"/>
    <col min="5377" max="5377" width="30.140625" style="43" customWidth="1"/>
    <col min="5378" max="5378" width="12.7109375" style="43" customWidth="1"/>
    <col min="5379" max="5379" width="15.42578125" style="43" customWidth="1"/>
    <col min="5380" max="5380" width="11.28515625" style="43" customWidth="1"/>
    <col min="5381" max="5381" width="12.5703125" style="43" customWidth="1"/>
    <col min="5382" max="5632" width="9.140625" style="43"/>
    <col min="5633" max="5633" width="30.140625" style="43" customWidth="1"/>
    <col min="5634" max="5634" width="12.7109375" style="43" customWidth="1"/>
    <col min="5635" max="5635" width="15.42578125" style="43" customWidth="1"/>
    <col min="5636" max="5636" width="11.28515625" style="43" customWidth="1"/>
    <col min="5637" max="5637" width="12.5703125" style="43" customWidth="1"/>
    <col min="5638" max="5888" width="9.140625" style="43"/>
    <col min="5889" max="5889" width="30.140625" style="43" customWidth="1"/>
    <col min="5890" max="5890" width="12.7109375" style="43" customWidth="1"/>
    <col min="5891" max="5891" width="15.42578125" style="43" customWidth="1"/>
    <col min="5892" max="5892" width="11.28515625" style="43" customWidth="1"/>
    <col min="5893" max="5893" width="12.5703125" style="43" customWidth="1"/>
    <col min="5894" max="6144" width="9.140625" style="43"/>
    <col min="6145" max="6145" width="30.140625" style="43" customWidth="1"/>
    <col min="6146" max="6146" width="12.7109375" style="43" customWidth="1"/>
    <col min="6147" max="6147" width="15.42578125" style="43" customWidth="1"/>
    <col min="6148" max="6148" width="11.28515625" style="43" customWidth="1"/>
    <col min="6149" max="6149" width="12.5703125" style="43" customWidth="1"/>
    <col min="6150" max="6400" width="9.140625" style="43"/>
    <col min="6401" max="6401" width="30.140625" style="43" customWidth="1"/>
    <col min="6402" max="6402" width="12.7109375" style="43" customWidth="1"/>
    <col min="6403" max="6403" width="15.42578125" style="43" customWidth="1"/>
    <col min="6404" max="6404" width="11.28515625" style="43" customWidth="1"/>
    <col min="6405" max="6405" width="12.5703125" style="43" customWidth="1"/>
    <col min="6406" max="6656" width="9.140625" style="43"/>
    <col min="6657" max="6657" width="30.140625" style="43" customWidth="1"/>
    <col min="6658" max="6658" width="12.7109375" style="43" customWidth="1"/>
    <col min="6659" max="6659" width="15.42578125" style="43" customWidth="1"/>
    <col min="6660" max="6660" width="11.28515625" style="43" customWidth="1"/>
    <col min="6661" max="6661" width="12.5703125" style="43" customWidth="1"/>
    <col min="6662" max="6912" width="9.140625" style="43"/>
    <col min="6913" max="6913" width="30.140625" style="43" customWidth="1"/>
    <col min="6914" max="6914" width="12.7109375" style="43" customWidth="1"/>
    <col min="6915" max="6915" width="15.42578125" style="43" customWidth="1"/>
    <col min="6916" max="6916" width="11.28515625" style="43" customWidth="1"/>
    <col min="6917" max="6917" width="12.5703125" style="43" customWidth="1"/>
    <col min="6918" max="7168" width="9.140625" style="43"/>
    <col min="7169" max="7169" width="30.140625" style="43" customWidth="1"/>
    <col min="7170" max="7170" width="12.7109375" style="43" customWidth="1"/>
    <col min="7171" max="7171" width="15.42578125" style="43" customWidth="1"/>
    <col min="7172" max="7172" width="11.28515625" style="43" customWidth="1"/>
    <col min="7173" max="7173" width="12.5703125" style="43" customWidth="1"/>
    <col min="7174" max="7424" width="9.140625" style="43"/>
    <col min="7425" max="7425" width="30.140625" style="43" customWidth="1"/>
    <col min="7426" max="7426" width="12.7109375" style="43" customWidth="1"/>
    <col min="7427" max="7427" width="15.42578125" style="43" customWidth="1"/>
    <col min="7428" max="7428" width="11.28515625" style="43" customWidth="1"/>
    <col min="7429" max="7429" width="12.5703125" style="43" customWidth="1"/>
    <col min="7430" max="7680" width="9.140625" style="43"/>
    <col min="7681" max="7681" width="30.140625" style="43" customWidth="1"/>
    <col min="7682" max="7682" width="12.7109375" style="43" customWidth="1"/>
    <col min="7683" max="7683" width="15.42578125" style="43" customWidth="1"/>
    <col min="7684" max="7684" width="11.28515625" style="43" customWidth="1"/>
    <col min="7685" max="7685" width="12.5703125" style="43" customWidth="1"/>
    <col min="7686" max="7936" width="9.140625" style="43"/>
    <col min="7937" max="7937" width="30.140625" style="43" customWidth="1"/>
    <col min="7938" max="7938" width="12.7109375" style="43" customWidth="1"/>
    <col min="7939" max="7939" width="15.42578125" style="43" customWidth="1"/>
    <col min="7940" max="7940" width="11.28515625" style="43" customWidth="1"/>
    <col min="7941" max="7941" width="12.5703125" style="43" customWidth="1"/>
    <col min="7942" max="8192" width="9.140625" style="43"/>
    <col min="8193" max="8193" width="30.140625" style="43" customWidth="1"/>
    <col min="8194" max="8194" width="12.7109375" style="43" customWidth="1"/>
    <col min="8195" max="8195" width="15.42578125" style="43" customWidth="1"/>
    <col min="8196" max="8196" width="11.28515625" style="43" customWidth="1"/>
    <col min="8197" max="8197" width="12.5703125" style="43" customWidth="1"/>
    <col min="8198" max="8448" width="9.140625" style="43"/>
    <col min="8449" max="8449" width="30.140625" style="43" customWidth="1"/>
    <col min="8450" max="8450" width="12.7109375" style="43" customWidth="1"/>
    <col min="8451" max="8451" width="15.42578125" style="43" customWidth="1"/>
    <col min="8452" max="8452" width="11.28515625" style="43" customWidth="1"/>
    <col min="8453" max="8453" width="12.5703125" style="43" customWidth="1"/>
    <col min="8454" max="8704" width="9.140625" style="43"/>
    <col min="8705" max="8705" width="30.140625" style="43" customWidth="1"/>
    <col min="8706" max="8706" width="12.7109375" style="43" customWidth="1"/>
    <col min="8707" max="8707" width="15.42578125" style="43" customWidth="1"/>
    <col min="8708" max="8708" width="11.28515625" style="43" customWidth="1"/>
    <col min="8709" max="8709" width="12.5703125" style="43" customWidth="1"/>
    <col min="8710" max="8960" width="9.140625" style="43"/>
    <col min="8961" max="8961" width="30.140625" style="43" customWidth="1"/>
    <col min="8962" max="8962" width="12.7109375" style="43" customWidth="1"/>
    <col min="8963" max="8963" width="15.42578125" style="43" customWidth="1"/>
    <col min="8964" max="8964" width="11.28515625" style="43" customWidth="1"/>
    <col min="8965" max="8965" width="12.5703125" style="43" customWidth="1"/>
    <col min="8966" max="9216" width="9.140625" style="43"/>
    <col min="9217" max="9217" width="30.140625" style="43" customWidth="1"/>
    <col min="9218" max="9218" width="12.7109375" style="43" customWidth="1"/>
    <col min="9219" max="9219" width="15.42578125" style="43" customWidth="1"/>
    <col min="9220" max="9220" width="11.28515625" style="43" customWidth="1"/>
    <col min="9221" max="9221" width="12.5703125" style="43" customWidth="1"/>
    <col min="9222" max="9472" width="9.140625" style="43"/>
    <col min="9473" max="9473" width="30.140625" style="43" customWidth="1"/>
    <col min="9474" max="9474" width="12.7109375" style="43" customWidth="1"/>
    <col min="9475" max="9475" width="15.42578125" style="43" customWidth="1"/>
    <col min="9476" max="9476" width="11.28515625" style="43" customWidth="1"/>
    <col min="9477" max="9477" width="12.5703125" style="43" customWidth="1"/>
    <col min="9478" max="9728" width="9.140625" style="43"/>
    <col min="9729" max="9729" width="30.140625" style="43" customWidth="1"/>
    <col min="9730" max="9730" width="12.7109375" style="43" customWidth="1"/>
    <col min="9731" max="9731" width="15.42578125" style="43" customWidth="1"/>
    <col min="9732" max="9732" width="11.28515625" style="43" customWidth="1"/>
    <col min="9733" max="9733" width="12.5703125" style="43" customWidth="1"/>
    <col min="9734" max="9984" width="9.140625" style="43"/>
    <col min="9985" max="9985" width="30.140625" style="43" customWidth="1"/>
    <col min="9986" max="9986" width="12.7109375" style="43" customWidth="1"/>
    <col min="9987" max="9987" width="15.42578125" style="43" customWidth="1"/>
    <col min="9988" max="9988" width="11.28515625" style="43" customWidth="1"/>
    <col min="9989" max="9989" width="12.5703125" style="43" customWidth="1"/>
    <col min="9990" max="10240" width="9.140625" style="43"/>
    <col min="10241" max="10241" width="30.140625" style="43" customWidth="1"/>
    <col min="10242" max="10242" width="12.7109375" style="43" customWidth="1"/>
    <col min="10243" max="10243" width="15.42578125" style="43" customWidth="1"/>
    <col min="10244" max="10244" width="11.28515625" style="43" customWidth="1"/>
    <col min="10245" max="10245" width="12.5703125" style="43" customWidth="1"/>
    <col min="10246" max="10496" width="9.140625" style="43"/>
    <col min="10497" max="10497" width="30.140625" style="43" customWidth="1"/>
    <col min="10498" max="10498" width="12.7109375" style="43" customWidth="1"/>
    <col min="10499" max="10499" width="15.42578125" style="43" customWidth="1"/>
    <col min="10500" max="10500" width="11.28515625" style="43" customWidth="1"/>
    <col min="10501" max="10501" width="12.5703125" style="43" customWidth="1"/>
    <col min="10502" max="10752" width="9.140625" style="43"/>
    <col min="10753" max="10753" width="30.140625" style="43" customWidth="1"/>
    <col min="10754" max="10754" width="12.7109375" style="43" customWidth="1"/>
    <col min="10755" max="10755" width="15.42578125" style="43" customWidth="1"/>
    <col min="10756" max="10756" width="11.28515625" style="43" customWidth="1"/>
    <col min="10757" max="10757" width="12.5703125" style="43" customWidth="1"/>
    <col min="10758" max="11008" width="9.140625" style="43"/>
    <col min="11009" max="11009" width="30.140625" style="43" customWidth="1"/>
    <col min="11010" max="11010" width="12.7109375" style="43" customWidth="1"/>
    <col min="11011" max="11011" width="15.42578125" style="43" customWidth="1"/>
    <col min="11012" max="11012" width="11.28515625" style="43" customWidth="1"/>
    <col min="11013" max="11013" width="12.5703125" style="43" customWidth="1"/>
    <col min="11014" max="11264" width="9.140625" style="43"/>
    <col min="11265" max="11265" width="30.140625" style="43" customWidth="1"/>
    <col min="11266" max="11266" width="12.7109375" style="43" customWidth="1"/>
    <col min="11267" max="11267" width="15.42578125" style="43" customWidth="1"/>
    <col min="11268" max="11268" width="11.28515625" style="43" customWidth="1"/>
    <col min="11269" max="11269" width="12.5703125" style="43" customWidth="1"/>
    <col min="11270" max="11520" width="9.140625" style="43"/>
    <col min="11521" max="11521" width="30.140625" style="43" customWidth="1"/>
    <col min="11522" max="11522" width="12.7109375" style="43" customWidth="1"/>
    <col min="11523" max="11523" width="15.42578125" style="43" customWidth="1"/>
    <col min="11524" max="11524" width="11.28515625" style="43" customWidth="1"/>
    <col min="11525" max="11525" width="12.5703125" style="43" customWidth="1"/>
    <col min="11526" max="11776" width="9.140625" style="43"/>
    <col min="11777" max="11777" width="30.140625" style="43" customWidth="1"/>
    <col min="11778" max="11778" width="12.7109375" style="43" customWidth="1"/>
    <col min="11779" max="11779" width="15.42578125" style="43" customWidth="1"/>
    <col min="11780" max="11780" width="11.28515625" style="43" customWidth="1"/>
    <col min="11781" max="11781" width="12.5703125" style="43" customWidth="1"/>
    <col min="11782" max="12032" width="9.140625" style="43"/>
    <col min="12033" max="12033" width="30.140625" style="43" customWidth="1"/>
    <col min="12034" max="12034" width="12.7109375" style="43" customWidth="1"/>
    <col min="12035" max="12035" width="15.42578125" style="43" customWidth="1"/>
    <col min="12036" max="12036" width="11.28515625" style="43" customWidth="1"/>
    <col min="12037" max="12037" width="12.5703125" style="43" customWidth="1"/>
    <col min="12038" max="12288" width="9.140625" style="43"/>
    <col min="12289" max="12289" width="30.140625" style="43" customWidth="1"/>
    <col min="12290" max="12290" width="12.7109375" style="43" customWidth="1"/>
    <col min="12291" max="12291" width="15.42578125" style="43" customWidth="1"/>
    <col min="12292" max="12292" width="11.28515625" style="43" customWidth="1"/>
    <col min="12293" max="12293" width="12.5703125" style="43" customWidth="1"/>
    <col min="12294" max="12544" width="9.140625" style="43"/>
    <col min="12545" max="12545" width="30.140625" style="43" customWidth="1"/>
    <col min="12546" max="12546" width="12.7109375" style="43" customWidth="1"/>
    <col min="12547" max="12547" width="15.42578125" style="43" customWidth="1"/>
    <col min="12548" max="12548" width="11.28515625" style="43" customWidth="1"/>
    <col min="12549" max="12549" width="12.5703125" style="43" customWidth="1"/>
    <col min="12550" max="12800" width="9.140625" style="43"/>
    <col min="12801" max="12801" width="30.140625" style="43" customWidth="1"/>
    <col min="12802" max="12802" width="12.7109375" style="43" customWidth="1"/>
    <col min="12803" max="12803" width="15.42578125" style="43" customWidth="1"/>
    <col min="12804" max="12804" width="11.28515625" style="43" customWidth="1"/>
    <col min="12805" max="12805" width="12.5703125" style="43" customWidth="1"/>
    <col min="12806" max="13056" width="9.140625" style="43"/>
    <col min="13057" max="13057" width="30.140625" style="43" customWidth="1"/>
    <col min="13058" max="13058" width="12.7109375" style="43" customWidth="1"/>
    <col min="13059" max="13059" width="15.42578125" style="43" customWidth="1"/>
    <col min="13060" max="13060" width="11.28515625" style="43" customWidth="1"/>
    <col min="13061" max="13061" width="12.5703125" style="43" customWidth="1"/>
    <col min="13062" max="13312" width="9.140625" style="43"/>
    <col min="13313" max="13313" width="30.140625" style="43" customWidth="1"/>
    <col min="13314" max="13314" width="12.7109375" style="43" customWidth="1"/>
    <col min="13315" max="13315" width="15.42578125" style="43" customWidth="1"/>
    <col min="13316" max="13316" width="11.28515625" style="43" customWidth="1"/>
    <col min="13317" max="13317" width="12.5703125" style="43" customWidth="1"/>
    <col min="13318" max="13568" width="9.140625" style="43"/>
    <col min="13569" max="13569" width="30.140625" style="43" customWidth="1"/>
    <col min="13570" max="13570" width="12.7109375" style="43" customWidth="1"/>
    <col min="13571" max="13571" width="15.42578125" style="43" customWidth="1"/>
    <col min="13572" max="13572" width="11.28515625" style="43" customWidth="1"/>
    <col min="13573" max="13573" width="12.5703125" style="43" customWidth="1"/>
    <col min="13574" max="13824" width="9.140625" style="43"/>
    <col min="13825" max="13825" width="30.140625" style="43" customWidth="1"/>
    <col min="13826" max="13826" width="12.7109375" style="43" customWidth="1"/>
    <col min="13827" max="13827" width="15.42578125" style="43" customWidth="1"/>
    <col min="13828" max="13828" width="11.28515625" style="43" customWidth="1"/>
    <col min="13829" max="13829" width="12.5703125" style="43" customWidth="1"/>
    <col min="13830" max="14080" width="9.140625" style="43"/>
    <col min="14081" max="14081" width="30.140625" style="43" customWidth="1"/>
    <col min="14082" max="14082" width="12.7109375" style="43" customWidth="1"/>
    <col min="14083" max="14083" width="15.42578125" style="43" customWidth="1"/>
    <col min="14084" max="14084" width="11.28515625" style="43" customWidth="1"/>
    <col min="14085" max="14085" width="12.5703125" style="43" customWidth="1"/>
    <col min="14086" max="14336" width="9.140625" style="43"/>
    <col min="14337" max="14337" width="30.140625" style="43" customWidth="1"/>
    <col min="14338" max="14338" width="12.7109375" style="43" customWidth="1"/>
    <col min="14339" max="14339" width="15.42578125" style="43" customWidth="1"/>
    <col min="14340" max="14340" width="11.28515625" style="43" customWidth="1"/>
    <col min="14341" max="14341" width="12.5703125" style="43" customWidth="1"/>
    <col min="14342" max="14592" width="9.140625" style="43"/>
    <col min="14593" max="14593" width="30.140625" style="43" customWidth="1"/>
    <col min="14594" max="14594" width="12.7109375" style="43" customWidth="1"/>
    <col min="14595" max="14595" width="15.42578125" style="43" customWidth="1"/>
    <col min="14596" max="14596" width="11.28515625" style="43" customWidth="1"/>
    <col min="14597" max="14597" width="12.5703125" style="43" customWidth="1"/>
    <col min="14598" max="14848" width="9.140625" style="43"/>
    <col min="14849" max="14849" width="30.140625" style="43" customWidth="1"/>
    <col min="14850" max="14850" width="12.7109375" style="43" customWidth="1"/>
    <col min="14851" max="14851" width="15.42578125" style="43" customWidth="1"/>
    <col min="14852" max="14852" width="11.28515625" style="43" customWidth="1"/>
    <col min="14853" max="14853" width="12.5703125" style="43" customWidth="1"/>
    <col min="14854" max="15104" width="9.140625" style="43"/>
    <col min="15105" max="15105" width="30.140625" style="43" customWidth="1"/>
    <col min="15106" max="15106" width="12.7109375" style="43" customWidth="1"/>
    <col min="15107" max="15107" width="15.42578125" style="43" customWidth="1"/>
    <col min="15108" max="15108" width="11.28515625" style="43" customWidth="1"/>
    <col min="15109" max="15109" width="12.5703125" style="43" customWidth="1"/>
    <col min="15110" max="15360" width="9.140625" style="43"/>
    <col min="15361" max="15361" width="30.140625" style="43" customWidth="1"/>
    <col min="15362" max="15362" width="12.7109375" style="43" customWidth="1"/>
    <col min="15363" max="15363" width="15.42578125" style="43" customWidth="1"/>
    <col min="15364" max="15364" width="11.28515625" style="43" customWidth="1"/>
    <col min="15365" max="15365" width="12.5703125" style="43" customWidth="1"/>
    <col min="15366" max="15616" width="9.140625" style="43"/>
    <col min="15617" max="15617" width="30.140625" style="43" customWidth="1"/>
    <col min="15618" max="15618" width="12.7109375" style="43" customWidth="1"/>
    <col min="15619" max="15619" width="15.42578125" style="43" customWidth="1"/>
    <col min="15620" max="15620" width="11.28515625" style="43" customWidth="1"/>
    <col min="15621" max="15621" width="12.5703125" style="43" customWidth="1"/>
    <col min="15622" max="15872" width="9.140625" style="43"/>
    <col min="15873" max="15873" width="30.140625" style="43" customWidth="1"/>
    <col min="15874" max="15874" width="12.7109375" style="43" customWidth="1"/>
    <col min="15875" max="15875" width="15.42578125" style="43" customWidth="1"/>
    <col min="15876" max="15876" width="11.28515625" style="43" customWidth="1"/>
    <col min="15877" max="15877" width="12.5703125" style="43" customWidth="1"/>
    <col min="15878" max="16128" width="9.140625" style="43"/>
    <col min="16129" max="16129" width="30.140625" style="43" customWidth="1"/>
    <col min="16130" max="16130" width="12.7109375" style="43" customWidth="1"/>
    <col min="16131" max="16131" width="15.42578125" style="43" customWidth="1"/>
    <col min="16132" max="16132" width="11.28515625" style="43" customWidth="1"/>
    <col min="16133" max="16133" width="12.5703125" style="43" customWidth="1"/>
    <col min="16134" max="16384" width="9.140625" style="43"/>
  </cols>
  <sheetData>
    <row r="1" spans="1:5">
      <c r="A1" s="60" t="s">
        <v>22142</v>
      </c>
      <c r="B1" s="61"/>
      <c r="C1" s="61"/>
      <c r="D1" s="61"/>
      <c r="E1" s="132">
        <v>41640</v>
      </c>
    </row>
    <row r="2" spans="1:5">
      <c r="A2" s="147"/>
    </row>
    <row r="3" spans="1:5" ht="15.75" customHeight="1">
      <c r="A3" s="363" t="s">
        <v>22143</v>
      </c>
      <c r="B3" s="383" t="s">
        <v>22144</v>
      </c>
      <c r="C3" s="384"/>
      <c r="D3" s="371" t="s">
        <v>22145</v>
      </c>
      <c r="E3" s="372"/>
    </row>
    <row r="4" spans="1:5" ht="15.75" customHeight="1">
      <c r="A4" s="364"/>
      <c r="B4" s="385"/>
      <c r="C4" s="386"/>
      <c r="D4" s="373"/>
      <c r="E4" s="374"/>
    </row>
    <row r="5" spans="1:5">
      <c r="A5" s="364"/>
      <c r="B5" s="363" t="s">
        <v>22046</v>
      </c>
      <c r="C5" s="363" t="s">
        <v>22047</v>
      </c>
      <c r="D5" s="363" t="s">
        <v>22046</v>
      </c>
      <c r="E5" s="363" t="s">
        <v>22047</v>
      </c>
    </row>
    <row r="6" spans="1:5">
      <c r="A6" s="364"/>
      <c r="B6" s="364"/>
      <c r="C6" s="364"/>
      <c r="D6" s="364"/>
      <c r="E6" s="364"/>
    </row>
    <row r="7" spans="1:5">
      <c r="A7" s="365"/>
      <c r="B7" s="365"/>
      <c r="C7" s="365"/>
      <c r="D7" s="365"/>
      <c r="E7" s="365"/>
    </row>
    <row r="8" spans="1:5">
      <c r="A8" s="69" t="s">
        <v>22050</v>
      </c>
      <c r="B8" s="438"/>
      <c r="C8" s="438"/>
      <c r="D8" s="438"/>
      <c r="E8" s="438"/>
    </row>
    <row r="9" spans="1:5">
      <c r="A9" s="69" t="s">
        <v>22051</v>
      </c>
      <c r="B9" s="473">
        <f>'Волинська обл.'!C42</f>
        <v>1</v>
      </c>
      <c r="C9" s="477">
        <f>'Волинська обл.'!E42</f>
        <v>10</v>
      </c>
      <c r="D9" s="436"/>
      <c r="E9" s="436"/>
    </row>
    <row r="10" spans="1:5">
      <c r="A10" s="69" t="s">
        <v>22052</v>
      </c>
      <c r="B10" s="473">
        <f>'Дніпропетровська обл.'!C49</f>
        <v>2</v>
      </c>
      <c r="C10" s="477">
        <f>'Дніпропетровська обл.'!E49</f>
        <v>108</v>
      </c>
      <c r="D10" s="473">
        <f>'Дніпропетровська обл.'!C200</f>
        <v>1</v>
      </c>
      <c r="E10" s="477">
        <f>'Дніпропетровська обл.'!E200</f>
        <v>27</v>
      </c>
    </row>
    <row r="11" spans="1:5">
      <c r="A11" s="69" t="s">
        <v>22053</v>
      </c>
      <c r="B11" s="436">
        <f>'Донецька обл.'!C47</f>
        <v>1</v>
      </c>
      <c r="C11" s="477">
        <f>'Донецька обл.'!E47</f>
        <v>203</v>
      </c>
      <c r="D11" s="436"/>
      <c r="E11" s="436"/>
    </row>
    <row r="12" spans="1:5">
      <c r="A12" s="69" t="s">
        <v>22054</v>
      </c>
      <c r="B12" s="436">
        <f>'житомирська обл.'!C34</f>
        <v>1</v>
      </c>
      <c r="C12" s="477">
        <f>'житомирська обл.'!E34</f>
        <v>35.4</v>
      </c>
      <c r="D12" s="436"/>
      <c r="E12" s="436"/>
    </row>
    <row r="13" spans="1:5">
      <c r="A13" s="69" t="s">
        <v>22055</v>
      </c>
      <c r="B13" s="436">
        <f>'Закарпатська обл.'!C57</f>
        <v>1</v>
      </c>
      <c r="C13" s="479">
        <f>'Закарпатська обл.'!E57</f>
        <v>86.414000000000001</v>
      </c>
      <c r="D13" s="436"/>
      <c r="E13" s="436"/>
    </row>
    <row r="14" spans="1:5">
      <c r="A14" s="69" t="s">
        <v>22056</v>
      </c>
      <c r="B14" s="436"/>
      <c r="C14" s="477"/>
      <c r="D14" s="436"/>
      <c r="E14" s="436"/>
    </row>
    <row r="15" spans="1:5">
      <c r="A15" s="69" t="s">
        <v>22057</v>
      </c>
      <c r="B15" s="436"/>
      <c r="C15" s="477"/>
      <c r="D15" s="436"/>
      <c r="E15" s="436"/>
    </row>
    <row r="16" spans="1:5">
      <c r="A16" s="69" t="s">
        <v>22058</v>
      </c>
      <c r="B16" s="438"/>
      <c r="C16" s="449"/>
      <c r="D16" s="438"/>
      <c r="E16" s="438"/>
    </row>
    <row r="17" spans="1:5">
      <c r="A17" s="69" t="s">
        <v>22059</v>
      </c>
      <c r="B17" s="436"/>
      <c r="C17" s="477"/>
      <c r="D17" s="436"/>
      <c r="E17" s="436"/>
    </row>
    <row r="18" spans="1:5">
      <c r="A18" s="69" t="s">
        <v>22146</v>
      </c>
      <c r="B18" s="436">
        <f>АРК!C58</f>
        <v>1</v>
      </c>
      <c r="C18" s="477">
        <f>АРК!E58</f>
        <v>876.6</v>
      </c>
      <c r="D18" s="436">
        <f>АРК!C235</f>
        <v>1</v>
      </c>
      <c r="E18" s="436">
        <f>АРК!E235</f>
        <v>33.159999999999997</v>
      </c>
    </row>
    <row r="19" spans="1:5">
      <c r="A19" s="69" t="s">
        <v>22061</v>
      </c>
      <c r="B19" s="438"/>
      <c r="C19" s="449"/>
      <c r="D19" s="438"/>
      <c r="E19" s="438"/>
    </row>
    <row r="20" spans="1:5">
      <c r="A20" s="69" t="s">
        <v>22062</v>
      </c>
      <c r="B20" s="436">
        <f>'Львівська обл.'!C37</f>
        <v>2</v>
      </c>
      <c r="C20" s="477">
        <f>'Львівська обл.'!E37</f>
        <v>41.2</v>
      </c>
      <c r="D20" s="436">
        <f>'Львівська обл.'!C147</f>
        <v>1</v>
      </c>
      <c r="E20" s="436">
        <f>'Львівська обл.'!E147</f>
        <v>1.5</v>
      </c>
    </row>
    <row r="21" spans="1:5">
      <c r="A21" s="69" t="s">
        <v>22063</v>
      </c>
      <c r="B21" s="436"/>
      <c r="C21" s="477"/>
      <c r="D21" s="436"/>
      <c r="E21" s="436"/>
    </row>
    <row r="22" spans="1:5">
      <c r="A22" s="69" t="s">
        <v>22064</v>
      </c>
      <c r="B22" s="436">
        <f>'Одеська обл.'!C33</f>
        <v>1</v>
      </c>
      <c r="C22" s="477">
        <f>'Одеська обл.'!E33</f>
        <v>16</v>
      </c>
      <c r="D22" s="436"/>
      <c r="E22" s="436"/>
    </row>
    <row r="23" spans="1:5">
      <c r="A23" s="69" t="s">
        <v>22065</v>
      </c>
      <c r="B23" s="436">
        <f>'Полтавська обл.'!C42</f>
        <v>1</v>
      </c>
      <c r="C23" s="477">
        <f>'Полтавська обл.'!E42</f>
        <v>18</v>
      </c>
      <c r="D23" s="436"/>
      <c r="E23" s="436"/>
    </row>
    <row r="24" spans="1:5">
      <c r="A24" s="69" t="s">
        <v>22066</v>
      </c>
      <c r="B24" s="436"/>
      <c r="C24" s="477"/>
      <c r="D24" s="436"/>
      <c r="E24" s="436"/>
    </row>
    <row r="25" spans="1:5">
      <c r="A25" s="69" t="s">
        <v>22067</v>
      </c>
      <c r="B25" s="436"/>
      <c r="C25" s="477"/>
      <c r="D25" s="436">
        <f>'Сумська обл.'!C279</f>
        <v>3</v>
      </c>
      <c r="E25" s="436">
        <f>'Сумська обл.'!E279</f>
        <v>17.0379</v>
      </c>
    </row>
    <row r="26" spans="1:5">
      <c r="A26" s="69" t="s">
        <v>22068</v>
      </c>
      <c r="B26" s="436">
        <f>'Тернопільська обл'!C50</f>
        <v>1</v>
      </c>
      <c r="C26" s="477">
        <f>'Тернопільська обл'!E50</f>
        <v>200</v>
      </c>
      <c r="D26" s="436">
        <f>'Тернопільська обл'!C625</f>
        <v>2</v>
      </c>
      <c r="E26" s="436">
        <f>'Тернопільська обл'!E625</f>
        <v>32.86</v>
      </c>
    </row>
    <row r="27" spans="1:5">
      <c r="A27" s="69" t="s">
        <v>22069</v>
      </c>
      <c r="B27" s="436">
        <f>'Харківська обл.'!C27</f>
        <v>1</v>
      </c>
      <c r="C27" s="477">
        <f>'Харківська обл.'!E27</f>
        <v>41.9</v>
      </c>
      <c r="D27" s="436">
        <f>'Харківська обл.'!C278</f>
        <v>1</v>
      </c>
      <c r="E27" s="436">
        <f>'Харківська обл.'!E278</f>
        <v>13.25</v>
      </c>
    </row>
    <row r="28" spans="1:5">
      <c r="A28" s="69" t="s">
        <v>22070</v>
      </c>
      <c r="B28" s="436"/>
      <c r="C28" s="477"/>
      <c r="D28" s="436"/>
      <c r="E28" s="436"/>
    </row>
    <row r="29" spans="1:5">
      <c r="A29" s="69" t="s">
        <v>22071</v>
      </c>
      <c r="B29" s="436">
        <f>'Хмельницька обл.'!C52</f>
        <v>1</v>
      </c>
      <c r="C29" s="477">
        <f>'Хмельницька обл.'!E52</f>
        <v>17.5</v>
      </c>
      <c r="D29" s="436">
        <f>'Хмельницька обл.'!C563</f>
        <v>1</v>
      </c>
      <c r="E29" s="436">
        <f>'Хмельницька обл.'!E563</f>
        <v>2.21</v>
      </c>
    </row>
    <row r="30" spans="1:5">
      <c r="A30" s="69" t="s">
        <v>22072</v>
      </c>
      <c r="B30" s="436"/>
      <c r="C30" s="477"/>
      <c r="D30" s="436"/>
      <c r="E30" s="436"/>
    </row>
    <row r="31" spans="1:5">
      <c r="A31" s="69" t="s">
        <v>22073</v>
      </c>
      <c r="B31" s="436">
        <f>'Чернівецька обл.'!C45</f>
        <v>1</v>
      </c>
      <c r="C31" s="477">
        <f>'Чернівецька обл.'!E45</f>
        <v>3.5</v>
      </c>
      <c r="D31" s="436"/>
      <c r="E31" s="436"/>
    </row>
    <row r="32" spans="1:5">
      <c r="A32" s="69" t="s">
        <v>22074</v>
      </c>
      <c r="B32" s="436"/>
      <c r="C32" s="477"/>
      <c r="D32" s="436"/>
      <c r="E32" s="436"/>
    </row>
    <row r="33" spans="1:5">
      <c r="A33" s="69" t="s">
        <v>7365</v>
      </c>
      <c r="B33" s="436">
        <f>'м. Київ'!C20</f>
        <v>3</v>
      </c>
      <c r="C33" s="477">
        <f>'м. Київ'!E20</f>
        <v>205.7</v>
      </c>
      <c r="D33" s="436"/>
      <c r="E33" s="436"/>
    </row>
    <row r="34" spans="1:5">
      <c r="A34" s="69" t="s">
        <v>22075</v>
      </c>
      <c r="B34" s="436"/>
      <c r="C34" s="477"/>
      <c r="D34" s="436"/>
      <c r="E34" s="436"/>
    </row>
    <row r="35" spans="1:5">
      <c r="A35" s="69" t="s">
        <v>22076</v>
      </c>
      <c r="B35" s="53">
        <f>SUM(B8:B34)</f>
        <v>18</v>
      </c>
      <c r="C35" s="83">
        <f>SUM(C8:C34)</f>
        <v>1863.2140000000002</v>
      </c>
      <c r="D35" s="53">
        <f>SUM(D8:D34)</f>
        <v>10</v>
      </c>
      <c r="E35" s="53">
        <f>SUM(E8:E34)</f>
        <v>127.0179</v>
      </c>
    </row>
    <row r="36" spans="1:5">
      <c r="C36" s="48"/>
    </row>
  </sheetData>
  <mergeCells count="7">
    <mergeCell ref="A3:A7"/>
    <mergeCell ref="B3:C4"/>
    <mergeCell ref="D3:E4"/>
    <mergeCell ref="B5:B7"/>
    <mergeCell ref="C5:C7"/>
    <mergeCell ref="D5:D7"/>
    <mergeCell ref="E5:E7"/>
  </mergeCells>
  <pageMargins left="0.39370078740157483" right="0.39370078740157483" top="0.98425196850393704" bottom="0.98425196850393704" header="0.51181102362204722" footer="0.51181102362204722"/>
  <pageSetup paperSize="9"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35"/>
  <sheetViews>
    <sheetView workbookViewId="0">
      <pane xSplit="5" ySplit="14" topLeftCell="F15" activePane="bottomRight" state="frozen"/>
      <selection pane="topRight" activeCell="F1" sqref="F1"/>
      <selection pane="bottomLeft" activeCell="A15" sqref="A15"/>
      <selection pane="bottomRight" activeCell="D18" sqref="D18:E18"/>
    </sheetView>
  </sheetViews>
  <sheetFormatPr defaultRowHeight="12.75"/>
  <cols>
    <col min="1" max="1" width="29.7109375" style="43" customWidth="1"/>
    <col min="2" max="2" width="13.140625" style="43" customWidth="1"/>
    <col min="3" max="3" width="17.85546875" style="43" customWidth="1"/>
    <col min="4" max="4" width="13.85546875" style="43" customWidth="1"/>
    <col min="5" max="5" width="17.5703125" style="43" customWidth="1"/>
    <col min="6" max="256" width="9.140625" style="43"/>
    <col min="257" max="257" width="29.7109375" style="43" customWidth="1"/>
    <col min="258" max="258" width="13.140625" style="43" customWidth="1"/>
    <col min="259" max="259" width="17.85546875" style="43" customWidth="1"/>
    <col min="260" max="260" width="13.85546875" style="43" customWidth="1"/>
    <col min="261" max="261" width="17.5703125" style="43" customWidth="1"/>
    <col min="262" max="512" width="9.140625" style="43"/>
    <col min="513" max="513" width="29.7109375" style="43" customWidth="1"/>
    <col min="514" max="514" width="13.140625" style="43" customWidth="1"/>
    <col min="515" max="515" width="17.85546875" style="43" customWidth="1"/>
    <col min="516" max="516" width="13.85546875" style="43" customWidth="1"/>
    <col min="517" max="517" width="17.5703125" style="43" customWidth="1"/>
    <col min="518" max="768" width="9.140625" style="43"/>
    <col min="769" max="769" width="29.7109375" style="43" customWidth="1"/>
    <col min="770" max="770" width="13.140625" style="43" customWidth="1"/>
    <col min="771" max="771" width="17.85546875" style="43" customWidth="1"/>
    <col min="772" max="772" width="13.85546875" style="43" customWidth="1"/>
    <col min="773" max="773" width="17.5703125" style="43" customWidth="1"/>
    <col min="774" max="1024" width="9.140625" style="43"/>
    <col min="1025" max="1025" width="29.7109375" style="43" customWidth="1"/>
    <col min="1026" max="1026" width="13.140625" style="43" customWidth="1"/>
    <col min="1027" max="1027" width="17.85546875" style="43" customWidth="1"/>
    <col min="1028" max="1028" width="13.85546875" style="43" customWidth="1"/>
    <col min="1029" max="1029" width="17.5703125" style="43" customWidth="1"/>
    <col min="1030" max="1280" width="9.140625" style="43"/>
    <col min="1281" max="1281" width="29.7109375" style="43" customWidth="1"/>
    <col min="1282" max="1282" width="13.140625" style="43" customWidth="1"/>
    <col min="1283" max="1283" width="17.85546875" style="43" customWidth="1"/>
    <col min="1284" max="1284" width="13.85546875" style="43" customWidth="1"/>
    <col min="1285" max="1285" width="17.5703125" style="43" customWidth="1"/>
    <col min="1286" max="1536" width="9.140625" style="43"/>
    <col min="1537" max="1537" width="29.7109375" style="43" customWidth="1"/>
    <col min="1538" max="1538" width="13.140625" style="43" customWidth="1"/>
    <col min="1539" max="1539" width="17.85546875" style="43" customWidth="1"/>
    <col min="1540" max="1540" width="13.85546875" style="43" customWidth="1"/>
    <col min="1541" max="1541" width="17.5703125" style="43" customWidth="1"/>
    <col min="1542" max="1792" width="9.140625" style="43"/>
    <col min="1793" max="1793" width="29.7109375" style="43" customWidth="1"/>
    <col min="1794" max="1794" width="13.140625" style="43" customWidth="1"/>
    <col min="1795" max="1795" width="17.85546875" style="43" customWidth="1"/>
    <col min="1796" max="1796" width="13.85546875" style="43" customWidth="1"/>
    <col min="1797" max="1797" width="17.5703125" style="43" customWidth="1"/>
    <col min="1798" max="2048" width="9.140625" style="43"/>
    <col min="2049" max="2049" width="29.7109375" style="43" customWidth="1"/>
    <col min="2050" max="2050" width="13.140625" style="43" customWidth="1"/>
    <col min="2051" max="2051" width="17.85546875" style="43" customWidth="1"/>
    <col min="2052" max="2052" width="13.85546875" style="43" customWidth="1"/>
    <col min="2053" max="2053" width="17.5703125" style="43" customWidth="1"/>
    <col min="2054" max="2304" width="9.140625" style="43"/>
    <col min="2305" max="2305" width="29.7109375" style="43" customWidth="1"/>
    <col min="2306" max="2306" width="13.140625" style="43" customWidth="1"/>
    <col min="2307" max="2307" width="17.85546875" style="43" customWidth="1"/>
    <col min="2308" max="2308" width="13.85546875" style="43" customWidth="1"/>
    <col min="2309" max="2309" width="17.5703125" style="43" customWidth="1"/>
    <col min="2310" max="2560" width="9.140625" style="43"/>
    <col min="2561" max="2561" width="29.7109375" style="43" customWidth="1"/>
    <col min="2562" max="2562" width="13.140625" style="43" customWidth="1"/>
    <col min="2563" max="2563" width="17.85546875" style="43" customWidth="1"/>
    <col min="2564" max="2564" width="13.85546875" style="43" customWidth="1"/>
    <col min="2565" max="2565" width="17.5703125" style="43" customWidth="1"/>
    <col min="2566" max="2816" width="9.140625" style="43"/>
    <col min="2817" max="2817" width="29.7109375" style="43" customWidth="1"/>
    <col min="2818" max="2818" width="13.140625" style="43" customWidth="1"/>
    <col min="2819" max="2819" width="17.85546875" style="43" customWidth="1"/>
    <col min="2820" max="2820" width="13.85546875" style="43" customWidth="1"/>
    <col min="2821" max="2821" width="17.5703125" style="43" customWidth="1"/>
    <col min="2822" max="3072" width="9.140625" style="43"/>
    <col min="3073" max="3073" width="29.7109375" style="43" customWidth="1"/>
    <col min="3074" max="3074" width="13.140625" style="43" customWidth="1"/>
    <col min="3075" max="3075" width="17.85546875" style="43" customWidth="1"/>
    <col min="3076" max="3076" width="13.85546875" style="43" customWidth="1"/>
    <col min="3077" max="3077" width="17.5703125" style="43" customWidth="1"/>
    <col min="3078" max="3328" width="9.140625" style="43"/>
    <col min="3329" max="3329" width="29.7109375" style="43" customWidth="1"/>
    <col min="3330" max="3330" width="13.140625" style="43" customWidth="1"/>
    <col min="3331" max="3331" width="17.85546875" style="43" customWidth="1"/>
    <col min="3332" max="3332" width="13.85546875" style="43" customWidth="1"/>
    <col min="3333" max="3333" width="17.5703125" style="43" customWidth="1"/>
    <col min="3334" max="3584" width="9.140625" style="43"/>
    <col min="3585" max="3585" width="29.7109375" style="43" customWidth="1"/>
    <col min="3586" max="3586" width="13.140625" style="43" customWidth="1"/>
    <col min="3587" max="3587" width="17.85546875" style="43" customWidth="1"/>
    <col min="3588" max="3588" width="13.85546875" style="43" customWidth="1"/>
    <col min="3589" max="3589" width="17.5703125" style="43" customWidth="1"/>
    <col min="3590" max="3840" width="9.140625" style="43"/>
    <col min="3841" max="3841" width="29.7109375" style="43" customWidth="1"/>
    <col min="3842" max="3842" width="13.140625" style="43" customWidth="1"/>
    <col min="3843" max="3843" width="17.85546875" style="43" customWidth="1"/>
    <col min="3844" max="3844" width="13.85546875" style="43" customWidth="1"/>
    <col min="3845" max="3845" width="17.5703125" style="43" customWidth="1"/>
    <col min="3846" max="4096" width="9.140625" style="43"/>
    <col min="4097" max="4097" width="29.7109375" style="43" customWidth="1"/>
    <col min="4098" max="4098" width="13.140625" style="43" customWidth="1"/>
    <col min="4099" max="4099" width="17.85546875" style="43" customWidth="1"/>
    <col min="4100" max="4100" width="13.85546875" style="43" customWidth="1"/>
    <col min="4101" max="4101" width="17.5703125" style="43" customWidth="1"/>
    <col min="4102" max="4352" width="9.140625" style="43"/>
    <col min="4353" max="4353" width="29.7109375" style="43" customWidth="1"/>
    <col min="4354" max="4354" width="13.140625" style="43" customWidth="1"/>
    <col min="4355" max="4355" width="17.85546875" style="43" customWidth="1"/>
    <col min="4356" max="4356" width="13.85546875" style="43" customWidth="1"/>
    <col min="4357" max="4357" width="17.5703125" style="43" customWidth="1"/>
    <col min="4358" max="4608" width="9.140625" style="43"/>
    <col min="4609" max="4609" width="29.7109375" style="43" customWidth="1"/>
    <col min="4610" max="4610" width="13.140625" style="43" customWidth="1"/>
    <col min="4611" max="4611" width="17.85546875" style="43" customWidth="1"/>
    <col min="4612" max="4612" width="13.85546875" style="43" customWidth="1"/>
    <col min="4613" max="4613" width="17.5703125" style="43" customWidth="1"/>
    <col min="4614" max="4864" width="9.140625" style="43"/>
    <col min="4865" max="4865" width="29.7109375" style="43" customWidth="1"/>
    <col min="4866" max="4866" width="13.140625" style="43" customWidth="1"/>
    <col min="4867" max="4867" width="17.85546875" style="43" customWidth="1"/>
    <col min="4868" max="4868" width="13.85546875" style="43" customWidth="1"/>
    <col min="4869" max="4869" width="17.5703125" style="43" customWidth="1"/>
    <col min="4870" max="5120" width="9.140625" style="43"/>
    <col min="5121" max="5121" width="29.7109375" style="43" customWidth="1"/>
    <col min="5122" max="5122" width="13.140625" style="43" customWidth="1"/>
    <col min="5123" max="5123" width="17.85546875" style="43" customWidth="1"/>
    <col min="5124" max="5124" width="13.85546875" style="43" customWidth="1"/>
    <col min="5125" max="5125" width="17.5703125" style="43" customWidth="1"/>
    <col min="5126" max="5376" width="9.140625" style="43"/>
    <col min="5377" max="5377" width="29.7109375" style="43" customWidth="1"/>
    <col min="5378" max="5378" width="13.140625" style="43" customWidth="1"/>
    <col min="5379" max="5379" width="17.85546875" style="43" customWidth="1"/>
    <col min="5380" max="5380" width="13.85546875" style="43" customWidth="1"/>
    <col min="5381" max="5381" width="17.5703125" style="43" customWidth="1"/>
    <col min="5382" max="5632" width="9.140625" style="43"/>
    <col min="5633" max="5633" width="29.7109375" style="43" customWidth="1"/>
    <col min="5634" max="5634" width="13.140625" style="43" customWidth="1"/>
    <col min="5635" max="5635" width="17.85546875" style="43" customWidth="1"/>
    <col min="5636" max="5636" width="13.85546875" style="43" customWidth="1"/>
    <col min="5637" max="5637" width="17.5703125" style="43" customWidth="1"/>
    <col min="5638" max="5888" width="9.140625" style="43"/>
    <col min="5889" max="5889" width="29.7109375" style="43" customWidth="1"/>
    <col min="5890" max="5890" width="13.140625" style="43" customWidth="1"/>
    <col min="5891" max="5891" width="17.85546875" style="43" customWidth="1"/>
    <col min="5892" max="5892" width="13.85546875" style="43" customWidth="1"/>
    <col min="5893" max="5893" width="17.5703125" style="43" customWidth="1"/>
    <col min="5894" max="6144" width="9.140625" style="43"/>
    <col min="6145" max="6145" width="29.7109375" style="43" customWidth="1"/>
    <col min="6146" max="6146" width="13.140625" style="43" customWidth="1"/>
    <col min="6147" max="6147" width="17.85546875" style="43" customWidth="1"/>
    <col min="6148" max="6148" width="13.85546875" style="43" customWidth="1"/>
    <col min="6149" max="6149" width="17.5703125" style="43" customWidth="1"/>
    <col min="6150" max="6400" width="9.140625" style="43"/>
    <col min="6401" max="6401" width="29.7109375" style="43" customWidth="1"/>
    <col min="6402" max="6402" width="13.140625" style="43" customWidth="1"/>
    <col min="6403" max="6403" width="17.85546875" style="43" customWidth="1"/>
    <col min="6404" max="6404" width="13.85546875" style="43" customWidth="1"/>
    <col min="6405" max="6405" width="17.5703125" style="43" customWidth="1"/>
    <col min="6406" max="6656" width="9.140625" style="43"/>
    <col min="6657" max="6657" width="29.7109375" style="43" customWidth="1"/>
    <col min="6658" max="6658" width="13.140625" style="43" customWidth="1"/>
    <col min="6659" max="6659" width="17.85546875" style="43" customWidth="1"/>
    <col min="6660" max="6660" width="13.85546875" style="43" customWidth="1"/>
    <col min="6661" max="6661" width="17.5703125" style="43" customWidth="1"/>
    <col min="6662" max="6912" width="9.140625" style="43"/>
    <col min="6913" max="6913" width="29.7109375" style="43" customWidth="1"/>
    <col min="6914" max="6914" width="13.140625" style="43" customWidth="1"/>
    <col min="6915" max="6915" width="17.85546875" style="43" customWidth="1"/>
    <col min="6916" max="6916" width="13.85546875" style="43" customWidth="1"/>
    <col min="6917" max="6917" width="17.5703125" style="43" customWidth="1"/>
    <col min="6918" max="7168" width="9.140625" style="43"/>
    <col min="7169" max="7169" width="29.7109375" style="43" customWidth="1"/>
    <col min="7170" max="7170" width="13.140625" style="43" customWidth="1"/>
    <col min="7171" max="7171" width="17.85546875" style="43" customWidth="1"/>
    <col min="7172" max="7172" width="13.85546875" style="43" customWidth="1"/>
    <col min="7173" max="7173" width="17.5703125" style="43" customWidth="1"/>
    <col min="7174" max="7424" width="9.140625" style="43"/>
    <col min="7425" max="7425" width="29.7109375" style="43" customWidth="1"/>
    <col min="7426" max="7426" width="13.140625" style="43" customWidth="1"/>
    <col min="7427" max="7427" width="17.85546875" style="43" customWidth="1"/>
    <col min="7428" max="7428" width="13.85546875" style="43" customWidth="1"/>
    <col min="7429" max="7429" width="17.5703125" style="43" customWidth="1"/>
    <col min="7430" max="7680" width="9.140625" style="43"/>
    <col min="7681" max="7681" width="29.7109375" style="43" customWidth="1"/>
    <col min="7682" max="7682" width="13.140625" style="43" customWidth="1"/>
    <col min="7683" max="7683" width="17.85546875" style="43" customWidth="1"/>
    <col min="7684" max="7684" width="13.85546875" style="43" customWidth="1"/>
    <col min="7685" max="7685" width="17.5703125" style="43" customWidth="1"/>
    <col min="7686" max="7936" width="9.140625" style="43"/>
    <col min="7937" max="7937" width="29.7109375" style="43" customWidth="1"/>
    <col min="7938" max="7938" width="13.140625" style="43" customWidth="1"/>
    <col min="7939" max="7939" width="17.85546875" style="43" customWidth="1"/>
    <col min="7940" max="7940" width="13.85546875" style="43" customWidth="1"/>
    <col min="7941" max="7941" width="17.5703125" style="43" customWidth="1"/>
    <col min="7942" max="8192" width="9.140625" style="43"/>
    <col min="8193" max="8193" width="29.7109375" style="43" customWidth="1"/>
    <col min="8194" max="8194" width="13.140625" style="43" customWidth="1"/>
    <col min="8195" max="8195" width="17.85546875" style="43" customWidth="1"/>
    <col min="8196" max="8196" width="13.85546875" style="43" customWidth="1"/>
    <col min="8197" max="8197" width="17.5703125" style="43" customWidth="1"/>
    <col min="8198" max="8448" width="9.140625" style="43"/>
    <col min="8449" max="8449" width="29.7109375" style="43" customWidth="1"/>
    <col min="8450" max="8450" width="13.140625" style="43" customWidth="1"/>
    <col min="8451" max="8451" width="17.85546875" style="43" customWidth="1"/>
    <col min="8452" max="8452" width="13.85546875" style="43" customWidth="1"/>
    <col min="8453" max="8453" width="17.5703125" style="43" customWidth="1"/>
    <col min="8454" max="8704" width="9.140625" style="43"/>
    <col min="8705" max="8705" width="29.7109375" style="43" customWidth="1"/>
    <col min="8706" max="8706" width="13.140625" style="43" customWidth="1"/>
    <col min="8707" max="8707" width="17.85546875" style="43" customWidth="1"/>
    <col min="8708" max="8708" width="13.85546875" style="43" customWidth="1"/>
    <col min="8709" max="8709" width="17.5703125" style="43" customWidth="1"/>
    <col min="8710" max="8960" width="9.140625" style="43"/>
    <col min="8961" max="8961" width="29.7109375" style="43" customWidth="1"/>
    <col min="8962" max="8962" width="13.140625" style="43" customWidth="1"/>
    <col min="8963" max="8963" width="17.85546875" style="43" customWidth="1"/>
    <col min="8964" max="8964" width="13.85546875" style="43" customWidth="1"/>
    <col min="8965" max="8965" width="17.5703125" style="43" customWidth="1"/>
    <col min="8966" max="9216" width="9.140625" style="43"/>
    <col min="9217" max="9217" width="29.7109375" style="43" customWidth="1"/>
    <col min="9218" max="9218" width="13.140625" style="43" customWidth="1"/>
    <col min="9219" max="9219" width="17.85546875" style="43" customWidth="1"/>
    <col min="9220" max="9220" width="13.85546875" style="43" customWidth="1"/>
    <col min="9221" max="9221" width="17.5703125" style="43" customWidth="1"/>
    <col min="9222" max="9472" width="9.140625" style="43"/>
    <col min="9473" max="9473" width="29.7109375" style="43" customWidth="1"/>
    <col min="9474" max="9474" width="13.140625" style="43" customWidth="1"/>
    <col min="9475" max="9475" width="17.85546875" style="43" customWidth="1"/>
    <col min="9476" max="9476" width="13.85546875" style="43" customWidth="1"/>
    <col min="9477" max="9477" width="17.5703125" style="43" customWidth="1"/>
    <col min="9478" max="9728" width="9.140625" style="43"/>
    <col min="9729" max="9729" width="29.7109375" style="43" customWidth="1"/>
    <col min="9730" max="9730" width="13.140625" style="43" customWidth="1"/>
    <col min="9731" max="9731" width="17.85546875" style="43" customWidth="1"/>
    <col min="9732" max="9732" width="13.85546875" style="43" customWidth="1"/>
    <col min="9733" max="9733" width="17.5703125" style="43" customWidth="1"/>
    <col min="9734" max="9984" width="9.140625" style="43"/>
    <col min="9985" max="9985" width="29.7109375" style="43" customWidth="1"/>
    <col min="9986" max="9986" width="13.140625" style="43" customWidth="1"/>
    <col min="9987" max="9987" width="17.85546875" style="43" customWidth="1"/>
    <col min="9988" max="9988" width="13.85546875" style="43" customWidth="1"/>
    <col min="9989" max="9989" width="17.5703125" style="43" customWidth="1"/>
    <col min="9990" max="10240" width="9.140625" style="43"/>
    <col min="10241" max="10241" width="29.7109375" style="43" customWidth="1"/>
    <col min="10242" max="10242" width="13.140625" style="43" customWidth="1"/>
    <col min="10243" max="10243" width="17.85546875" style="43" customWidth="1"/>
    <col min="10244" max="10244" width="13.85546875" style="43" customWidth="1"/>
    <col min="10245" max="10245" width="17.5703125" style="43" customWidth="1"/>
    <col min="10246" max="10496" width="9.140625" style="43"/>
    <col min="10497" max="10497" width="29.7109375" style="43" customWidth="1"/>
    <col min="10498" max="10498" width="13.140625" style="43" customWidth="1"/>
    <col min="10499" max="10499" width="17.85546875" style="43" customWidth="1"/>
    <col min="10500" max="10500" width="13.85546875" style="43" customWidth="1"/>
    <col min="10501" max="10501" width="17.5703125" style="43" customWidth="1"/>
    <col min="10502" max="10752" width="9.140625" style="43"/>
    <col min="10753" max="10753" width="29.7109375" style="43" customWidth="1"/>
    <col min="10754" max="10754" width="13.140625" style="43" customWidth="1"/>
    <col min="10755" max="10755" width="17.85546875" style="43" customWidth="1"/>
    <col min="10756" max="10756" width="13.85546875" style="43" customWidth="1"/>
    <col min="10757" max="10757" width="17.5703125" style="43" customWidth="1"/>
    <col min="10758" max="11008" width="9.140625" style="43"/>
    <col min="11009" max="11009" width="29.7109375" style="43" customWidth="1"/>
    <col min="11010" max="11010" width="13.140625" style="43" customWidth="1"/>
    <col min="11011" max="11011" width="17.85546875" style="43" customWidth="1"/>
    <col min="11012" max="11012" width="13.85546875" style="43" customWidth="1"/>
    <col min="11013" max="11013" width="17.5703125" style="43" customWidth="1"/>
    <col min="11014" max="11264" width="9.140625" style="43"/>
    <col min="11265" max="11265" width="29.7109375" style="43" customWidth="1"/>
    <col min="11266" max="11266" width="13.140625" style="43" customWidth="1"/>
    <col min="11267" max="11267" width="17.85546875" style="43" customWidth="1"/>
    <col min="11268" max="11268" width="13.85546875" style="43" customWidth="1"/>
    <col min="11269" max="11269" width="17.5703125" style="43" customWidth="1"/>
    <col min="11270" max="11520" width="9.140625" style="43"/>
    <col min="11521" max="11521" width="29.7109375" style="43" customWidth="1"/>
    <col min="11522" max="11522" width="13.140625" style="43" customWidth="1"/>
    <col min="11523" max="11523" width="17.85546875" style="43" customWidth="1"/>
    <col min="11524" max="11524" width="13.85546875" style="43" customWidth="1"/>
    <col min="11525" max="11525" width="17.5703125" style="43" customWidth="1"/>
    <col min="11526" max="11776" width="9.140625" style="43"/>
    <col min="11777" max="11777" width="29.7109375" style="43" customWidth="1"/>
    <col min="11778" max="11778" width="13.140625" style="43" customWidth="1"/>
    <col min="11779" max="11779" width="17.85546875" style="43" customWidth="1"/>
    <col min="11780" max="11780" width="13.85546875" style="43" customWidth="1"/>
    <col min="11781" max="11781" width="17.5703125" style="43" customWidth="1"/>
    <col min="11782" max="12032" width="9.140625" style="43"/>
    <col min="12033" max="12033" width="29.7109375" style="43" customWidth="1"/>
    <col min="12034" max="12034" width="13.140625" style="43" customWidth="1"/>
    <col min="12035" max="12035" width="17.85546875" style="43" customWidth="1"/>
    <col min="12036" max="12036" width="13.85546875" style="43" customWidth="1"/>
    <col min="12037" max="12037" width="17.5703125" style="43" customWidth="1"/>
    <col min="12038" max="12288" width="9.140625" style="43"/>
    <col min="12289" max="12289" width="29.7109375" style="43" customWidth="1"/>
    <col min="12290" max="12290" width="13.140625" style="43" customWidth="1"/>
    <col min="12291" max="12291" width="17.85546875" style="43" customWidth="1"/>
    <col min="12292" max="12292" width="13.85546875" style="43" customWidth="1"/>
    <col min="12293" max="12293" width="17.5703125" style="43" customWidth="1"/>
    <col min="12294" max="12544" width="9.140625" style="43"/>
    <col min="12545" max="12545" width="29.7109375" style="43" customWidth="1"/>
    <col min="12546" max="12546" width="13.140625" style="43" customWidth="1"/>
    <col min="12547" max="12547" width="17.85546875" style="43" customWidth="1"/>
    <col min="12548" max="12548" width="13.85546875" style="43" customWidth="1"/>
    <col min="12549" max="12549" width="17.5703125" style="43" customWidth="1"/>
    <col min="12550" max="12800" width="9.140625" style="43"/>
    <col min="12801" max="12801" width="29.7109375" style="43" customWidth="1"/>
    <col min="12802" max="12802" width="13.140625" style="43" customWidth="1"/>
    <col min="12803" max="12803" width="17.85546875" style="43" customWidth="1"/>
    <col min="12804" max="12804" width="13.85546875" style="43" customWidth="1"/>
    <col min="12805" max="12805" width="17.5703125" style="43" customWidth="1"/>
    <col min="12806" max="13056" width="9.140625" style="43"/>
    <col min="13057" max="13057" width="29.7109375" style="43" customWidth="1"/>
    <col min="13058" max="13058" width="13.140625" style="43" customWidth="1"/>
    <col min="13059" max="13059" width="17.85546875" style="43" customWidth="1"/>
    <col min="13060" max="13060" width="13.85546875" style="43" customWidth="1"/>
    <col min="13061" max="13061" width="17.5703125" style="43" customWidth="1"/>
    <col min="13062" max="13312" width="9.140625" style="43"/>
    <col min="13313" max="13313" width="29.7109375" style="43" customWidth="1"/>
    <col min="13314" max="13314" width="13.140625" style="43" customWidth="1"/>
    <col min="13315" max="13315" width="17.85546875" style="43" customWidth="1"/>
    <col min="13316" max="13316" width="13.85546875" style="43" customWidth="1"/>
    <col min="13317" max="13317" width="17.5703125" style="43" customWidth="1"/>
    <col min="13318" max="13568" width="9.140625" style="43"/>
    <col min="13569" max="13569" width="29.7109375" style="43" customWidth="1"/>
    <col min="13570" max="13570" width="13.140625" style="43" customWidth="1"/>
    <col min="13571" max="13571" width="17.85546875" style="43" customWidth="1"/>
    <col min="13572" max="13572" width="13.85546875" style="43" customWidth="1"/>
    <col min="13573" max="13573" width="17.5703125" style="43" customWidth="1"/>
    <col min="13574" max="13824" width="9.140625" style="43"/>
    <col min="13825" max="13825" width="29.7109375" style="43" customWidth="1"/>
    <col min="13826" max="13826" width="13.140625" style="43" customWidth="1"/>
    <col min="13827" max="13827" width="17.85546875" style="43" customWidth="1"/>
    <col min="13828" max="13828" width="13.85546875" style="43" customWidth="1"/>
    <col min="13829" max="13829" width="17.5703125" style="43" customWidth="1"/>
    <col min="13830" max="14080" width="9.140625" style="43"/>
    <col min="14081" max="14081" width="29.7109375" style="43" customWidth="1"/>
    <col min="14082" max="14082" width="13.140625" style="43" customWidth="1"/>
    <col min="14083" max="14083" width="17.85546875" style="43" customWidth="1"/>
    <col min="14084" max="14084" width="13.85546875" style="43" customWidth="1"/>
    <col min="14085" max="14085" width="17.5703125" style="43" customWidth="1"/>
    <col min="14086" max="14336" width="9.140625" style="43"/>
    <col min="14337" max="14337" width="29.7109375" style="43" customWidth="1"/>
    <col min="14338" max="14338" width="13.140625" style="43" customWidth="1"/>
    <col min="14339" max="14339" width="17.85546875" style="43" customWidth="1"/>
    <col min="14340" max="14340" width="13.85546875" style="43" customWidth="1"/>
    <col min="14341" max="14341" width="17.5703125" style="43" customWidth="1"/>
    <col min="14342" max="14592" width="9.140625" style="43"/>
    <col min="14593" max="14593" width="29.7109375" style="43" customWidth="1"/>
    <col min="14594" max="14594" width="13.140625" style="43" customWidth="1"/>
    <col min="14595" max="14595" width="17.85546875" style="43" customWidth="1"/>
    <col min="14596" max="14596" width="13.85546875" style="43" customWidth="1"/>
    <col min="14597" max="14597" width="17.5703125" style="43" customWidth="1"/>
    <col min="14598" max="14848" width="9.140625" style="43"/>
    <col min="14849" max="14849" width="29.7109375" style="43" customWidth="1"/>
    <col min="14850" max="14850" width="13.140625" style="43" customWidth="1"/>
    <col min="14851" max="14851" width="17.85546875" style="43" customWidth="1"/>
    <col min="14852" max="14852" width="13.85546875" style="43" customWidth="1"/>
    <col min="14853" max="14853" width="17.5703125" style="43" customWidth="1"/>
    <col min="14854" max="15104" width="9.140625" style="43"/>
    <col min="15105" max="15105" width="29.7109375" style="43" customWidth="1"/>
    <col min="15106" max="15106" width="13.140625" style="43" customWidth="1"/>
    <col min="15107" max="15107" width="17.85546875" style="43" customWidth="1"/>
    <col min="15108" max="15108" width="13.85546875" style="43" customWidth="1"/>
    <col min="15109" max="15109" width="17.5703125" style="43" customWidth="1"/>
    <col min="15110" max="15360" width="9.140625" style="43"/>
    <col min="15361" max="15361" width="29.7109375" style="43" customWidth="1"/>
    <col min="15362" max="15362" width="13.140625" style="43" customWidth="1"/>
    <col min="15363" max="15363" width="17.85546875" style="43" customWidth="1"/>
    <col min="15364" max="15364" width="13.85546875" style="43" customWidth="1"/>
    <col min="15365" max="15365" width="17.5703125" style="43" customWidth="1"/>
    <col min="15366" max="15616" width="9.140625" style="43"/>
    <col min="15617" max="15617" width="29.7109375" style="43" customWidth="1"/>
    <col min="15618" max="15618" width="13.140625" style="43" customWidth="1"/>
    <col min="15619" max="15619" width="17.85546875" style="43" customWidth="1"/>
    <col min="15620" max="15620" width="13.85546875" style="43" customWidth="1"/>
    <col min="15621" max="15621" width="17.5703125" style="43" customWidth="1"/>
    <col min="15622" max="15872" width="9.140625" style="43"/>
    <col min="15873" max="15873" width="29.7109375" style="43" customWidth="1"/>
    <col min="15874" max="15874" width="13.140625" style="43" customWidth="1"/>
    <col min="15875" max="15875" width="17.85546875" style="43" customWidth="1"/>
    <col min="15876" max="15876" width="13.85546875" style="43" customWidth="1"/>
    <col min="15877" max="15877" width="17.5703125" style="43" customWidth="1"/>
    <col min="15878" max="16128" width="9.140625" style="43"/>
    <col min="16129" max="16129" width="29.7109375" style="43" customWidth="1"/>
    <col min="16130" max="16130" width="13.140625" style="43" customWidth="1"/>
    <col min="16131" max="16131" width="17.85546875" style="43" customWidth="1"/>
    <col min="16132" max="16132" width="13.85546875" style="43" customWidth="1"/>
    <col min="16133" max="16133" width="17.5703125" style="43" customWidth="1"/>
    <col min="16134" max="16384" width="9.140625" style="43"/>
  </cols>
  <sheetData>
    <row r="1" spans="1:5">
      <c r="A1" s="60" t="s">
        <v>22147</v>
      </c>
      <c r="B1" s="61"/>
      <c r="C1" s="61"/>
      <c r="D1" s="132">
        <v>41640</v>
      </c>
      <c r="E1" s="130"/>
    </row>
    <row r="2" spans="1:5">
      <c r="A2" s="147"/>
    </row>
    <row r="3" spans="1:5" ht="15.75" customHeight="1">
      <c r="A3" s="363" t="s">
        <v>22043</v>
      </c>
      <c r="B3" s="371" t="s">
        <v>22148</v>
      </c>
      <c r="C3" s="372"/>
      <c r="D3" s="371" t="s">
        <v>22149</v>
      </c>
      <c r="E3" s="372"/>
    </row>
    <row r="4" spans="1:5" ht="15.75" customHeight="1">
      <c r="A4" s="364"/>
      <c r="B4" s="373"/>
      <c r="C4" s="374"/>
      <c r="D4" s="373"/>
      <c r="E4" s="374"/>
    </row>
    <row r="5" spans="1:5">
      <c r="A5" s="364"/>
      <c r="B5" s="363" t="s">
        <v>22046</v>
      </c>
      <c r="C5" s="363" t="s">
        <v>22150</v>
      </c>
      <c r="D5" s="363" t="s">
        <v>22046</v>
      </c>
      <c r="E5" s="363" t="s">
        <v>22150</v>
      </c>
    </row>
    <row r="6" spans="1:5">
      <c r="A6" s="364"/>
      <c r="B6" s="364"/>
      <c r="C6" s="364"/>
      <c r="D6" s="364"/>
      <c r="E6" s="364"/>
    </row>
    <row r="7" spans="1:5">
      <c r="A7" s="365"/>
      <c r="B7" s="365"/>
      <c r="C7" s="365"/>
      <c r="D7" s="365"/>
      <c r="E7" s="365"/>
    </row>
    <row r="8" spans="1:5">
      <c r="A8" s="443" t="s">
        <v>22050</v>
      </c>
      <c r="B8" s="438"/>
      <c r="C8" s="438"/>
      <c r="D8" s="441">
        <f>'Вінницька обл.'!C390</f>
        <v>1</v>
      </c>
      <c r="E8" s="439">
        <f>'Вінницька обл.'!E390</f>
        <v>10</v>
      </c>
    </row>
    <row r="9" spans="1:5">
      <c r="A9" s="433" t="s">
        <v>22051</v>
      </c>
      <c r="B9" s="436"/>
      <c r="C9" s="436"/>
      <c r="D9" s="436"/>
      <c r="E9" s="436"/>
    </row>
    <row r="10" spans="1:5">
      <c r="A10" s="433" t="s">
        <v>22052</v>
      </c>
      <c r="B10" s="436"/>
      <c r="C10" s="436"/>
      <c r="D10" s="473">
        <f>'Дніпропетровська обл.'!C202</f>
        <v>1</v>
      </c>
      <c r="E10" s="436">
        <f>'Дніпропетровська обл.'!E202</f>
        <v>2.8</v>
      </c>
    </row>
    <row r="11" spans="1:5">
      <c r="A11" s="433" t="s">
        <v>22053</v>
      </c>
      <c r="B11" s="436"/>
      <c r="C11" s="436"/>
      <c r="D11" s="436"/>
      <c r="E11" s="436"/>
    </row>
    <row r="12" spans="1:5">
      <c r="A12" s="433" t="s">
        <v>22054</v>
      </c>
      <c r="B12" s="436"/>
      <c r="C12" s="436"/>
      <c r="D12" s="436">
        <f>'житомирська обл.'!C238</f>
        <v>3</v>
      </c>
      <c r="E12" s="477">
        <f>'житомирська обл.'!E238</f>
        <v>14.9</v>
      </c>
    </row>
    <row r="13" spans="1:5" ht="17.25" customHeight="1">
      <c r="A13" s="433" t="s">
        <v>22055</v>
      </c>
      <c r="B13" s="436"/>
      <c r="C13" s="436"/>
      <c r="D13" s="436">
        <f>'Закарпатська обл.'!C498</f>
        <v>2</v>
      </c>
      <c r="E13" s="477">
        <f>'Закарпатська обл.'!E498</f>
        <v>34.9</v>
      </c>
    </row>
    <row r="14" spans="1:5" ht="17.25" customHeight="1">
      <c r="A14" s="433" t="s">
        <v>22056</v>
      </c>
      <c r="B14" s="436"/>
      <c r="C14" s="436"/>
      <c r="D14" s="436">
        <f>'Запорізька обл.'!C52</f>
        <v>1</v>
      </c>
      <c r="E14" s="436">
        <f>'Запорізька обл.'!E52</f>
        <v>7.5</v>
      </c>
    </row>
    <row r="15" spans="1:5">
      <c r="A15" s="433" t="s">
        <v>22057</v>
      </c>
      <c r="B15" s="473">
        <f>'Івано-Франківська обл.'!C54</f>
        <v>3</v>
      </c>
      <c r="C15" s="477">
        <f>'Івано-Франківська обл.'!E54</f>
        <v>142</v>
      </c>
      <c r="D15" s="473">
        <f>'Івано-Франківська обл.'!C343</f>
        <v>6</v>
      </c>
      <c r="E15" s="436">
        <f>'Івано-Франківська обл.'!E343</f>
        <v>16.36</v>
      </c>
    </row>
    <row r="16" spans="1:5">
      <c r="A16" s="443" t="s">
        <v>22058</v>
      </c>
      <c r="B16" s="438">
        <f>'Київська область'!C42</f>
        <v>1</v>
      </c>
      <c r="C16" s="449">
        <f>'Київська область'!E42</f>
        <v>405.8</v>
      </c>
      <c r="D16" s="438"/>
      <c r="E16" s="438"/>
    </row>
    <row r="17" spans="1:5">
      <c r="A17" s="433" t="s">
        <v>22059</v>
      </c>
      <c r="B17" s="436">
        <f>'Кіровоградська обл.'!C46</f>
        <v>1</v>
      </c>
      <c r="C17" s="477">
        <f>'Кіровоградська обл.'!E46</f>
        <v>109</v>
      </c>
      <c r="D17" s="436"/>
      <c r="E17" s="436"/>
    </row>
    <row r="18" spans="1:5">
      <c r="A18" s="433" t="s">
        <v>22086</v>
      </c>
      <c r="B18" s="436"/>
      <c r="C18" s="436"/>
      <c r="D18" s="436">
        <f>АРК!C203</f>
        <v>1</v>
      </c>
      <c r="E18" s="436">
        <f>АРК!E203</f>
        <v>3.2</v>
      </c>
    </row>
    <row r="19" spans="1:5">
      <c r="A19" s="433" t="s">
        <v>22061</v>
      </c>
      <c r="B19" s="436"/>
      <c r="C19" s="436"/>
      <c r="D19" s="436"/>
      <c r="E19" s="436"/>
    </row>
    <row r="20" spans="1:5">
      <c r="A20" s="433" t="s">
        <v>22062</v>
      </c>
      <c r="B20" s="436">
        <f>'Львівська обл.'!C40</f>
        <v>2</v>
      </c>
      <c r="C20" s="477">
        <f>'Львівська обл.'!E40</f>
        <v>64</v>
      </c>
      <c r="D20" s="436"/>
      <c r="E20" s="436"/>
    </row>
    <row r="21" spans="1:5">
      <c r="A21" s="433" t="s">
        <v>22063</v>
      </c>
      <c r="B21" s="436"/>
      <c r="C21" s="436"/>
      <c r="D21" s="436"/>
      <c r="E21" s="436"/>
    </row>
    <row r="22" spans="1:5">
      <c r="A22" s="433" t="s">
        <v>22064</v>
      </c>
      <c r="B22" s="436"/>
      <c r="C22" s="436"/>
      <c r="D22" s="436"/>
      <c r="E22" s="436"/>
    </row>
    <row r="23" spans="1:5">
      <c r="A23" s="433" t="s">
        <v>22065</v>
      </c>
      <c r="B23" s="436">
        <f>'Полтавська обл.'!C44</f>
        <v>1</v>
      </c>
      <c r="C23" s="477">
        <f>'Полтавська обл.'!E44</f>
        <v>8.9</v>
      </c>
      <c r="D23" s="436">
        <f>'Полтавська обл.'!C415</f>
        <v>1</v>
      </c>
      <c r="E23" s="436">
        <f>'Полтавська обл.'!E415</f>
        <v>7.6364999999999998</v>
      </c>
    </row>
    <row r="24" spans="1:5">
      <c r="A24" s="433" t="s">
        <v>22066</v>
      </c>
      <c r="B24" s="436">
        <f>'Рівненська обл.'!C46</f>
        <v>1</v>
      </c>
      <c r="C24" s="477">
        <f>'Рівненська обл.'!E46</f>
        <v>29.5</v>
      </c>
      <c r="D24" s="436"/>
      <c r="E24" s="436"/>
    </row>
    <row r="25" spans="1:5">
      <c r="A25" s="433" t="s">
        <v>22067</v>
      </c>
      <c r="B25" s="436">
        <f>'Сумська обл.'!C38</f>
        <v>1</v>
      </c>
      <c r="C25" s="477">
        <f>'Сумська обл.'!E38</f>
        <v>21</v>
      </c>
      <c r="D25" s="436">
        <f>'Сумська обл.'!C303</f>
        <v>3</v>
      </c>
      <c r="E25" s="479">
        <f>'Сумська обл.'!E303</f>
        <v>5.04</v>
      </c>
    </row>
    <row r="26" spans="1:5">
      <c r="A26" s="433" t="s">
        <v>22068</v>
      </c>
      <c r="B26" s="436">
        <f>'Тернопільська обл'!C53</f>
        <v>2</v>
      </c>
      <c r="C26" s="477">
        <f>'Тернопільська обл'!E53</f>
        <v>74</v>
      </c>
      <c r="D26" s="436">
        <f>'Тернопільська обл'!C635</f>
        <v>7</v>
      </c>
      <c r="E26" s="436">
        <f>'Тернопільська обл'!E635</f>
        <v>35.700000000000003</v>
      </c>
    </row>
    <row r="27" spans="1:5">
      <c r="A27" s="433" t="s">
        <v>22069</v>
      </c>
      <c r="B27" s="436">
        <f>'Харківська обл.'!C29</f>
        <v>1</v>
      </c>
      <c r="C27" s="477">
        <f>'Харківська обл.'!E29</f>
        <v>22.8</v>
      </c>
      <c r="D27" s="436">
        <f>'Харківська обл.'!C274</f>
        <v>1</v>
      </c>
      <c r="E27" s="436">
        <f>'Харківська обл.'!E274</f>
        <v>51.5</v>
      </c>
    </row>
    <row r="28" spans="1:5">
      <c r="A28" s="433" t="s">
        <v>22070</v>
      </c>
      <c r="B28" s="436">
        <f>'Херсонська обл.'!C29</f>
        <v>1</v>
      </c>
      <c r="C28" s="477">
        <f>'Херсонська обл.'!E29</f>
        <v>183.2</v>
      </c>
      <c r="D28" s="436"/>
      <c r="E28" s="436"/>
    </row>
    <row r="29" spans="1:5">
      <c r="A29" s="433" t="s">
        <v>22071</v>
      </c>
      <c r="B29" s="436"/>
      <c r="C29" s="477"/>
      <c r="D29" s="436">
        <f>'Хмельницька обл.'!C538</f>
        <v>5</v>
      </c>
      <c r="E29" s="436">
        <f>'Хмельницька обл.'!E538</f>
        <v>51.7194</v>
      </c>
    </row>
    <row r="30" spans="1:5">
      <c r="A30" s="433" t="s">
        <v>22072</v>
      </c>
      <c r="B30" s="436">
        <f>'Черкаська обл.'!C36</f>
        <v>1</v>
      </c>
      <c r="C30" s="437">
        <f>'Черкаська обл.'!E36</f>
        <v>179.18</v>
      </c>
      <c r="D30" s="436"/>
      <c r="E30" s="436"/>
    </row>
    <row r="31" spans="1:5">
      <c r="A31" s="433" t="s">
        <v>22073</v>
      </c>
      <c r="B31" s="436">
        <f>'Чернівецька обл.'!C43</f>
        <v>2</v>
      </c>
      <c r="C31" s="477">
        <f>'Чернівецька обл.'!E43</f>
        <v>22.3</v>
      </c>
      <c r="D31" s="436">
        <f>'Чернівецька обл.'!C372</f>
        <v>4</v>
      </c>
      <c r="E31" s="436">
        <f>'Чернівецька обл.'!E372</f>
        <v>41.2</v>
      </c>
    </row>
    <row r="32" spans="1:5">
      <c r="A32" s="433" t="s">
        <v>22074</v>
      </c>
      <c r="B32" s="436">
        <f>'Чернігівська обл.'!C40</f>
        <v>1</v>
      </c>
      <c r="C32" s="477">
        <f>'Чернігівська обл.'!E40</f>
        <v>204.7</v>
      </c>
      <c r="D32" s="436">
        <f>'Чернігівська обл.'!C677</f>
        <v>1</v>
      </c>
      <c r="E32" s="436">
        <f>'Чернігівська обл.'!E677</f>
        <v>11.9</v>
      </c>
    </row>
    <row r="33" spans="1:5">
      <c r="A33" s="433" t="s">
        <v>7365</v>
      </c>
      <c r="B33" s="436">
        <f>'м. Київ'!C22</f>
        <v>1</v>
      </c>
      <c r="C33" s="477">
        <f>'м. Київ'!E22</f>
        <v>6.5</v>
      </c>
      <c r="D33" s="436">
        <f>'м. Київ'!C63</f>
        <v>1</v>
      </c>
      <c r="E33" s="436">
        <f>'м. Київ'!E63</f>
        <v>13.7</v>
      </c>
    </row>
    <row r="34" spans="1:5">
      <c r="A34" s="433" t="s">
        <v>22075</v>
      </c>
      <c r="B34" s="436"/>
      <c r="C34" s="477"/>
      <c r="D34" s="436"/>
      <c r="E34" s="436"/>
    </row>
    <row r="35" spans="1:5">
      <c r="A35" s="69" t="s">
        <v>22076</v>
      </c>
      <c r="B35" s="53">
        <f>SUM(B8:B34)</f>
        <v>19</v>
      </c>
      <c r="C35" s="83">
        <f>SUM(C8:C34)</f>
        <v>1472.8799999999999</v>
      </c>
      <c r="D35" s="53">
        <f>SUM(D8:D34)</f>
        <v>38</v>
      </c>
      <c r="E35" s="53">
        <f>SUM(E8:E34)</f>
        <v>308.05589999999995</v>
      </c>
    </row>
  </sheetData>
  <mergeCells count="7">
    <mergeCell ref="A3:A7"/>
    <mergeCell ref="B3:C4"/>
    <mergeCell ref="D3:E4"/>
    <mergeCell ref="B5:B7"/>
    <mergeCell ref="C5:C7"/>
    <mergeCell ref="D5:D7"/>
    <mergeCell ref="E5:E7"/>
  </mergeCells>
  <pageMargins left="0.39370078740157483" right="0.39370078740157483" top="0.98425196850393704" bottom="0.98425196850393704" header="0.51181102362204722" footer="0.51181102362204722"/>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O35"/>
  <sheetViews>
    <sheetView workbookViewId="0">
      <pane xSplit="6" ySplit="14" topLeftCell="G15" activePane="bottomRight" state="frozen"/>
      <selection pane="topRight" activeCell="G1" sqref="G1"/>
      <selection pane="bottomLeft" activeCell="A15" sqref="A15"/>
      <selection pane="bottomRight" activeCell="D18" sqref="D18:E18"/>
    </sheetView>
  </sheetViews>
  <sheetFormatPr defaultRowHeight="12.75"/>
  <cols>
    <col min="1" max="1" width="39.28515625" style="43" customWidth="1"/>
    <col min="2" max="2" width="9.140625" style="43"/>
    <col min="3" max="3" width="12.42578125" style="43" customWidth="1"/>
    <col min="4" max="4" width="10" style="43" customWidth="1"/>
    <col min="5" max="5" width="12.42578125" style="43" customWidth="1"/>
    <col min="6" max="256" width="9.140625" style="43"/>
    <col min="257" max="257" width="39.28515625" style="43" customWidth="1"/>
    <col min="258" max="258" width="9.140625" style="43"/>
    <col min="259" max="259" width="12.42578125" style="43" customWidth="1"/>
    <col min="260" max="260" width="10" style="43" customWidth="1"/>
    <col min="261" max="261" width="12.42578125" style="43" customWidth="1"/>
    <col min="262" max="512" width="9.140625" style="43"/>
    <col min="513" max="513" width="39.28515625" style="43" customWidth="1"/>
    <col min="514" max="514" width="9.140625" style="43"/>
    <col min="515" max="515" width="12.42578125" style="43" customWidth="1"/>
    <col min="516" max="516" width="10" style="43" customWidth="1"/>
    <col min="517" max="517" width="12.42578125" style="43" customWidth="1"/>
    <col min="518" max="768" width="9.140625" style="43"/>
    <col min="769" max="769" width="39.28515625" style="43" customWidth="1"/>
    <col min="770" max="770" width="9.140625" style="43"/>
    <col min="771" max="771" width="12.42578125" style="43" customWidth="1"/>
    <col min="772" max="772" width="10" style="43" customWidth="1"/>
    <col min="773" max="773" width="12.42578125" style="43" customWidth="1"/>
    <col min="774" max="1024" width="9.140625" style="43"/>
    <col min="1025" max="1025" width="39.28515625" style="43" customWidth="1"/>
    <col min="1026" max="1026" width="9.140625" style="43"/>
    <col min="1027" max="1027" width="12.42578125" style="43" customWidth="1"/>
    <col min="1028" max="1028" width="10" style="43" customWidth="1"/>
    <col min="1029" max="1029" width="12.42578125" style="43" customWidth="1"/>
    <col min="1030" max="1280" width="9.140625" style="43"/>
    <col min="1281" max="1281" width="39.28515625" style="43" customWidth="1"/>
    <col min="1282" max="1282" width="9.140625" style="43"/>
    <col min="1283" max="1283" width="12.42578125" style="43" customWidth="1"/>
    <col min="1284" max="1284" width="10" style="43" customWidth="1"/>
    <col min="1285" max="1285" width="12.42578125" style="43" customWidth="1"/>
    <col min="1286" max="1536" width="9.140625" style="43"/>
    <col min="1537" max="1537" width="39.28515625" style="43" customWidth="1"/>
    <col min="1538" max="1538" width="9.140625" style="43"/>
    <col min="1539" max="1539" width="12.42578125" style="43" customWidth="1"/>
    <col min="1540" max="1540" width="10" style="43" customWidth="1"/>
    <col min="1541" max="1541" width="12.42578125" style="43" customWidth="1"/>
    <col min="1542" max="1792" width="9.140625" style="43"/>
    <col min="1793" max="1793" width="39.28515625" style="43" customWidth="1"/>
    <col min="1794" max="1794" width="9.140625" style="43"/>
    <col min="1795" max="1795" width="12.42578125" style="43" customWidth="1"/>
    <col min="1796" max="1796" width="10" style="43" customWidth="1"/>
    <col min="1797" max="1797" width="12.42578125" style="43" customWidth="1"/>
    <col min="1798" max="2048" width="9.140625" style="43"/>
    <col min="2049" max="2049" width="39.28515625" style="43" customWidth="1"/>
    <col min="2050" max="2050" width="9.140625" style="43"/>
    <col min="2051" max="2051" width="12.42578125" style="43" customWidth="1"/>
    <col min="2052" max="2052" width="10" style="43" customWidth="1"/>
    <col min="2053" max="2053" width="12.42578125" style="43" customWidth="1"/>
    <col min="2054" max="2304" width="9.140625" style="43"/>
    <col min="2305" max="2305" width="39.28515625" style="43" customWidth="1"/>
    <col min="2306" max="2306" width="9.140625" style="43"/>
    <col min="2307" max="2307" width="12.42578125" style="43" customWidth="1"/>
    <col min="2308" max="2308" width="10" style="43" customWidth="1"/>
    <col min="2309" max="2309" width="12.42578125" style="43" customWidth="1"/>
    <col min="2310" max="2560" width="9.140625" style="43"/>
    <col min="2561" max="2561" width="39.28515625" style="43" customWidth="1"/>
    <col min="2562" max="2562" width="9.140625" style="43"/>
    <col min="2563" max="2563" width="12.42578125" style="43" customWidth="1"/>
    <col min="2564" max="2564" width="10" style="43" customWidth="1"/>
    <col min="2565" max="2565" width="12.42578125" style="43" customWidth="1"/>
    <col min="2566" max="2816" width="9.140625" style="43"/>
    <col min="2817" max="2817" width="39.28515625" style="43" customWidth="1"/>
    <col min="2818" max="2818" width="9.140625" style="43"/>
    <col min="2819" max="2819" width="12.42578125" style="43" customWidth="1"/>
    <col min="2820" max="2820" width="10" style="43" customWidth="1"/>
    <col min="2821" max="2821" width="12.42578125" style="43" customWidth="1"/>
    <col min="2822" max="3072" width="9.140625" style="43"/>
    <col min="3073" max="3073" width="39.28515625" style="43" customWidth="1"/>
    <col min="3074" max="3074" width="9.140625" style="43"/>
    <col min="3075" max="3075" width="12.42578125" style="43" customWidth="1"/>
    <col min="3076" max="3076" width="10" style="43" customWidth="1"/>
    <col min="3077" max="3077" width="12.42578125" style="43" customWidth="1"/>
    <col min="3078" max="3328" width="9.140625" style="43"/>
    <col min="3329" max="3329" width="39.28515625" style="43" customWidth="1"/>
    <col min="3330" max="3330" width="9.140625" style="43"/>
    <col min="3331" max="3331" width="12.42578125" style="43" customWidth="1"/>
    <col min="3332" max="3332" width="10" style="43" customWidth="1"/>
    <col min="3333" max="3333" width="12.42578125" style="43" customWidth="1"/>
    <col min="3334" max="3584" width="9.140625" style="43"/>
    <col min="3585" max="3585" width="39.28515625" style="43" customWidth="1"/>
    <col min="3586" max="3586" width="9.140625" style="43"/>
    <col min="3587" max="3587" width="12.42578125" style="43" customWidth="1"/>
    <col min="3588" max="3588" width="10" style="43" customWidth="1"/>
    <col min="3589" max="3589" width="12.42578125" style="43" customWidth="1"/>
    <col min="3590" max="3840" width="9.140625" style="43"/>
    <col min="3841" max="3841" width="39.28515625" style="43" customWidth="1"/>
    <col min="3842" max="3842" width="9.140625" style="43"/>
    <col min="3843" max="3843" width="12.42578125" style="43" customWidth="1"/>
    <col min="3844" max="3844" width="10" style="43" customWidth="1"/>
    <col min="3845" max="3845" width="12.42578125" style="43" customWidth="1"/>
    <col min="3846" max="4096" width="9.140625" style="43"/>
    <col min="4097" max="4097" width="39.28515625" style="43" customWidth="1"/>
    <col min="4098" max="4098" width="9.140625" style="43"/>
    <col min="4099" max="4099" width="12.42578125" style="43" customWidth="1"/>
    <col min="4100" max="4100" width="10" style="43" customWidth="1"/>
    <col min="4101" max="4101" width="12.42578125" style="43" customWidth="1"/>
    <col min="4102" max="4352" width="9.140625" style="43"/>
    <col min="4353" max="4353" width="39.28515625" style="43" customWidth="1"/>
    <col min="4354" max="4354" width="9.140625" style="43"/>
    <col min="4355" max="4355" width="12.42578125" style="43" customWidth="1"/>
    <col min="4356" max="4356" width="10" style="43" customWidth="1"/>
    <col min="4357" max="4357" width="12.42578125" style="43" customWidth="1"/>
    <col min="4358" max="4608" width="9.140625" style="43"/>
    <col min="4609" max="4609" width="39.28515625" style="43" customWidth="1"/>
    <col min="4610" max="4610" width="9.140625" style="43"/>
    <col min="4611" max="4611" width="12.42578125" style="43" customWidth="1"/>
    <col min="4612" max="4612" width="10" style="43" customWidth="1"/>
    <col min="4613" max="4613" width="12.42578125" style="43" customWidth="1"/>
    <col min="4614" max="4864" width="9.140625" style="43"/>
    <col min="4865" max="4865" width="39.28515625" style="43" customWidth="1"/>
    <col min="4866" max="4866" width="9.140625" style="43"/>
    <col min="4867" max="4867" width="12.42578125" style="43" customWidth="1"/>
    <col min="4868" max="4868" width="10" style="43" customWidth="1"/>
    <col min="4869" max="4869" width="12.42578125" style="43" customWidth="1"/>
    <col min="4870" max="5120" width="9.140625" style="43"/>
    <col min="5121" max="5121" width="39.28515625" style="43" customWidth="1"/>
    <col min="5122" max="5122" width="9.140625" style="43"/>
    <col min="5123" max="5123" width="12.42578125" style="43" customWidth="1"/>
    <col min="5124" max="5124" width="10" style="43" customWidth="1"/>
    <col min="5125" max="5125" width="12.42578125" style="43" customWidth="1"/>
    <col min="5126" max="5376" width="9.140625" style="43"/>
    <col min="5377" max="5377" width="39.28515625" style="43" customWidth="1"/>
    <col min="5378" max="5378" width="9.140625" style="43"/>
    <col min="5379" max="5379" width="12.42578125" style="43" customWidth="1"/>
    <col min="5380" max="5380" width="10" style="43" customWidth="1"/>
    <col min="5381" max="5381" width="12.42578125" style="43" customWidth="1"/>
    <col min="5382" max="5632" width="9.140625" style="43"/>
    <col min="5633" max="5633" width="39.28515625" style="43" customWidth="1"/>
    <col min="5634" max="5634" width="9.140625" style="43"/>
    <col min="5635" max="5635" width="12.42578125" style="43" customWidth="1"/>
    <col min="5636" max="5636" width="10" style="43" customWidth="1"/>
    <col min="5637" max="5637" width="12.42578125" style="43" customWidth="1"/>
    <col min="5638" max="5888" width="9.140625" style="43"/>
    <col min="5889" max="5889" width="39.28515625" style="43" customWidth="1"/>
    <col min="5890" max="5890" width="9.140625" style="43"/>
    <col min="5891" max="5891" width="12.42578125" style="43" customWidth="1"/>
    <col min="5892" max="5892" width="10" style="43" customWidth="1"/>
    <col min="5893" max="5893" width="12.42578125" style="43" customWidth="1"/>
    <col min="5894" max="6144" width="9.140625" style="43"/>
    <col min="6145" max="6145" width="39.28515625" style="43" customWidth="1"/>
    <col min="6146" max="6146" width="9.140625" style="43"/>
    <col min="6147" max="6147" width="12.42578125" style="43" customWidth="1"/>
    <col min="6148" max="6148" width="10" style="43" customWidth="1"/>
    <col min="6149" max="6149" width="12.42578125" style="43" customWidth="1"/>
    <col min="6150" max="6400" width="9.140625" style="43"/>
    <col min="6401" max="6401" width="39.28515625" style="43" customWidth="1"/>
    <col min="6402" max="6402" width="9.140625" style="43"/>
    <col min="6403" max="6403" width="12.42578125" style="43" customWidth="1"/>
    <col min="6404" max="6404" width="10" style="43" customWidth="1"/>
    <col min="6405" max="6405" width="12.42578125" style="43" customWidth="1"/>
    <col min="6406" max="6656" width="9.140625" style="43"/>
    <col min="6657" max="6657" width="39.28515625" style="43" customWidth="1"/>
    <col min="6658" max="6658" width="9.140625" style="43"/>
    <col min="6659" max="6659" width="12.42578125" style="43" customWidth="1"/>
    <col min="6660" max="6660" width="10" style="43" customWidth="1"/>
    <col min="6661" max="6661" width="12.42578125" style="43" customWidth="1"/>
    <col min="6662" max="6912" width="9.140625" style="43"/>
    <col min="6913" max="6913" width="39.28515625" style="43" customWidth="1"/>
    <col min="6914" max="6914" width="9.140625" style="43"/>
    <col min="6915" max="6915" width="12.42578125" style="43" customWidth="1"/>
    <col min="6916" max="6916" width="10" style="43" customWidth="1"/>
    <col min="6917" max="6917" width="12.42578125" style="43" customWidth="1"/>
    <col min="6918" max="7168" width="9.140625" style="43"/>
    <col min="7169" max="7169" width="39.28515625" style="43" customWidth="1"/>
    <col min="7170" max="7170" width="9.140625" style="43"/>
    <col min="7171" max="7171" width="12.42578125" style="43" customWidth="1"/>
    <col min="7172" max="7172" width="10" style="43" customWidth="1"/>
    <col min="7173" max="7173" width="12.42578125" style="43" customWidth="1"/>
    <col min="7174" max="7424" width="9.140625" style="43"/>
    <col min="7425" max="7425" width="39.28515625" style="43" customWidth="1"/>
    <col min="7426" max="7426" width="9.140625" style="43"/>
    <col min="7427" max="7427" width="12.42578125" style="43" customWidth="1"/>
    <col min="7428" max="7428" width="10" style="43" customWidth="1"/>
    <col min="7429" max="7429" width="12.42578125" style="43" customWidth="1"/>
    <col min="7430" max="7680" width="9.140625" style="43"/>
    <col min="7681" max="7681" width="39.28515625" style="43" customWidth="1"/>
    <col min="7682" max="7682" width="9.140625" style="43"/>
    <col min="7683" max="7683" width="12.42578125" style="43" customWidth="1"/>
    <col min="7684" max="7684" width="10" style="43" customWidth="1"/>
    <col min="7685" max="7685" width="12.42578125" style="43" customWidth="1"/>
    <col min="7686" max="7936" width="9.140625" style="43"/>
    <col min="7937" max="7937" width="39.28515625" style="43" customWidth="1"/>
    <col min="7938" max="7938" width="9.140625" style="43"/>
    <col min="7939" max="7939" width="12.42578125" style="43" customWidth="1"/>
    <col min="7940" max="7940" width="10" style="43" customWidth="1"/>
    <col min="7941" max="7941" width="12.42578125" style="43" customWidth="1"/>
    <col min="7942" max="8192" width="9.140625" style="43"/>
    <col min="8193" max="8193" width="39.28515625" style="43" customWidth="1"/>
    <col min="8194" max="8194" width="9.140625" style="43"/>
    <col min="8195" max="8195" width="12.42578125" style="43" customWidth="1"/>
    <col min="8196" max="8196" width="10" style="43" customWidth="1"/>
    <col min="8197" max="8197" width="12.42578125" style="43" customWidth="1"/>
    <col min="8198" max="8448" width="9.140625" style="43"/>
    <col min="8449" max="8449" width="39.28515625" style="43" customWidth="1"/>
    <col min="8450" max="8450" width="9.140625" style="43"/>
    <col min="8451" max="8451" width="12.42578125" style="43" customWidth="1"/>
    <col min="8452" max="8452" width="10" style="43" customWidth="1"/>
    <col min="8453" max="8453" width="12.42578125" style="43" customWidth="1"/>
    <col min="8454" max="8704" width="9.140625" style="43"/>
    <col min="8705" max="8705" width="39.28515625" style="43" customWidth="1"/>
    <col min="8706" max="8706" width="9.140625" style="43"/>
    <col min="8707" max="8707" width="12.42578125" style="43" customWidth="1"/>
    <col min="8708" max="8708" width="10" style="43" customWidth="1"/>
    <col min="8709" max="8709" width="12.42578125" style="43" customWidth="1"/>
    <col min="8710" max="8960" width="9.140625" style="43"/>
    <col min="8961" max="8961" width="39.28515625" style="43" customWidth="1"/>
    <col min="8962" max="8962" width="9.140625" style="43"/>
    <col min="8963" max="8963" width="12.42578125" style="43" customWidth="1"/>
    <col min="8964" max="8964" width="10" style="43" customWidth="1"/>
    <col min="8965" max="8965" width="12.42578125" style="43" customWidth="1"/>
    <col min="8966" max="9216" width="9.140625" style="43"/>
    <col min="9217" max="9217" width="39.28515625" style="43" customWidth="1"/>
    <col min="9218" max="9218" width="9.140625" style="43"/>
    <col min="9219" max="9219" width="12.42578125" style="43" customWidth="1"/>
    <col min="9220" max="9220" width="10" style="43" customWidth="1"/>
    <col min="9221" max="9221" width="12.42578125" style="43" customWidth="1"/>
    <col min="9222" max="9472" width="9.140625" style="43"/>
    <col min="9473" max="9473" width="39.28515625" style="43" customWidth="1"/>
    <col min="9474" max="9474" width="9.140625" style="43"/>
    <col min="9475" max="9475" width="12.42578125" style="43" customWidth="1"/>
    <col min="9476" max="9476" width="10" style="43" customWidth="1"/>
    <col min="9477" max="9477" width="12.42578125" style="43" customWidth="1"/>
    <col min="9478" max="9728" width="9.140625" style="43"/>
    <col min="9729" max="9729" width="39.28515625" style="43" customWidth="1"/>
    <col min="9730" max="9730" width="9.140625" style="43"/>
    <col min="9731" max="9731" width="12.42578125" style="43" customWidth="1"/>
    <col min="9732" max="9732" width="10" style="43" customWidth="1"/>
    <col min="9733" max="9733" width="12.42578125" style="43" customWidth="1"/>
    <col min="9734" max="9984" width="9.140625" style="43"/>
    <col min="9985" max="9985" width="39.28515625" style="43" customWidth="1"/>
    <col min="9986" max="9986" width="9.140625" style="43"/>
    <col min="9987" max="9987" width="12.42578125" style="43" customWidth="1"/>
    <col min="9988" max="9988" width="10" style="43" customWidth="1"/>
    <col min="9989" max="9989" width="12.42578125" style="43" customWidth="1"/>
    <col min="9990" max="10240" width="9.140625" style="43"/>
    <col min="10241" max="10241" width="39.28515625" style="43" customWidth="1"/>
    <col min="10242" max="10242" width="9.140625" style="43"/>
    <col min="10243" max="10243" width="12.42578125" style="43" customWidth="1"/>
    <col min="10244" max="10244" width="10" style="43" customWidth="1"/>
    <col min="10245" max="10245" width="12.42578125" style="43" customWidth="1"/>
    <col min="10246" max="10496" width="9.140625" style="43"/>
    <col min="10497" max="10497" width="39.28515625" style="43" customWidth="1"/>
    <col min="10498" max="10498" width="9.140625" style="43"/>
    <col min="10499" max="10499" width="12.42578125" style="43" customWidth="1"/>
    <col min="10500" max="10500" width="10" style="43" customWidth="1"/>
    <col min="10501" max="10501" width="12.42578125" style="43" customWidth="1"/>
    <col min="10502" max="10752" width="9.140625" style="43"/>
    <col min="10753" max="10753" width="39.28515625" style="43" customWidth="1"/>
    <col min="10754" max="10754" width="9.140625" style="43"/>
    <col min="10755" max="10755" width="12.42578125" style="43" customWidth="1"/>
    <col min="10756" max="10756" width="10" style="43" customWidth="1"/>
    <col min="10757" max="10757" width="12.42578125" style="43" customWidth="1"/>
    <col min="10758" max="11008" width="9.140625" style="43"/>
    <col min="11009" max="11009" width="39.28515625" style="43" customWidth="1"/>
    <col min="11010" max="11010" width="9.140625" style="43"/>
    <col min="11011" max="11011" width="12.42578125" style="43" customWidth="1"/>
    <col min="11012" max="11012" width="10" style="43" customWidth="1"/>
    <col min="11013" max="11013" width="12.42578125" style="43" customWidth="1"/>
    <col min="11014" max="11264" width="9.140625" style="43"/>
    <col min="11265" max="11265" width="39.28515625" style="43" customWidth="1"/>
    <col min="11266" max="11266" width="9.140625" style="43"/>
    <col min="11267" max="11267" width="12.42578125" style="43" customWidth="1"/>
    <col min="11268" max="11268" width="10" style="43" customWidth="1"/>
    <col min="11269" max="11269" width="12.42578125" style="43" customWidth="1"/>
    <col min="11270" max="11520" width="9.140625" style="43"/>
    <col min="11521" max="11521" width="39.28515625" style="43" customWidth="1"/>
    <col min="11522" max="11522" width="9.140625" style="43"/>
    <col min="11523" max="11523" width="12.42578125" style="43" customWidth="1"/>
    <col min="11524" max="11524" width="10" style="43" customWidth="1"/>
    <col min="11525" max="11525" width="12.42578125" style="43" customWidth="1"/>
    <col min="11526" max="11776" width="9.140625" style="43"/>
    <col min="11777" max="11777" width="39.28515625" style="43" customWidth="1"/>
    <col min="11778" max="11778" width="9.140625" style="43"/>
    <col min="11779" max="11779" width="12.42578125" style="43" customWidth="1"/>
    <col min="11780" max="11780" width="10" style="43" customWidth="1"/>
    <col min="11781" max="11781" width="12.42578125" style="43" customWidth="1"/>
    <col min="11782" max="12032" width="9.140625" style="43"/>
    <col min="12033" max="12033" width="39.28515625" style="43" customWidth="1"/>
    <col min="12034" max="12034" width="9.140625" style="43"/>
    <col min="12035" max="12035" width="12.42578125" style="43" customWidth="1"/>
    <col min="12036" max="12036" width="10" style="43" customWidth="1"/>
    <col min="12037" max="12037" width="12.42578125" style="43" customWidth="1"/>
    <col min="12038" max="12288" width="9.140625" style="43"/>
    <col min="12289" max="12289" width="39.28515625" style="43" customWidth="1"/>
    <col min="12290" max="12290" width="9.140625" style="43"/>
    <col min="12291" max="12291" width="12.42578125" style="43" customWidth="1"/>
    <col min="12292" max="12292" width="10" style="43" customWidth="1"/>
    <col min="12293" max="12293" width="12.42578125" style="43" customWidth="1"/>
    <col min="12294" max="12544" width="9.140625" style="43"/>
    <col min="12545" max="12545" width="39.28515625" style="43" customWidth="1"/>
    <col min="12546" max="12546" width="9.140625" style="43"/>
    <col min="12547" max="12547" width="12.42578125" style="43" customWidth="1"/>
    <col min="12548" max="12548" width="10" style="43" customWidth="1"/>
    <col min="12549" max="12549" width="12.42578125" style="43" customWidth="1"/>
    <col min="12550" max="12800" width="9.140625" style="43"/>
    <col min="12801" max="12801" width="39.28515625" style="43" customWidth="1"/>
    <col min="12802" max="12802" width="9.140625" style="43"/>
    <col min="12803" max="12803" width="12.42578125" style="43" customWidth="1"/>
    <col min="12804" max="12804" width="10" style="43" customWidth="1"/>
    <col min="12805" max="12805" width="12.42578125" style="43" customWidth="1"/>
    <col min="12806" max="13056" width="9.140625" style="43"/>
    <col min="13057" max="13057" width="39.28515625" style="43" customWidth="1"/>
    <col min="13058" max="13058" width="9.140625" style="43"/>
    <col min="13059" max="13059" width="12.42578125" style="43" customWidth="1"/>
    <col min="13060" max="13060" width="10" style="43" customWidth="1"/>
    <col min="13061" max="13061" width="12.42578125" style="43" customWidth="1"/>
    <col min="13062" max="13312" width="9.140625" style="43"/>
    <col min="13313" max="13313" width="39.28515625" style="43" customWidth="1"/>
    <col min="13314" max="13314" width="9.140625" style="43"/>
    <col min="13315" max="13315" width="12.42578125" style="43" customWidth="1"/>
    <col min="13316" max="13316" width="10" style="43" customWidth="1"/>
    <col min="13317" max="13317" width="12.42578125" style="43" customWidth="1"/>
    <col min="13318" max="13568" width="9.140625" style="43"/>
    <col min="13569" max="13569" width="39.28515625" style="43" customWidth="1"/>
    <col min="13570" max="13570" width="9.140625" style="43"/>
    <col min="13571" max="13571" width="12.42578125" style="43" customWidth="1"/>
    <col min="13572" max="13572" width="10" style="43" customWidth="1"/>
    <col min="13573" max="13573" width="12.42578125" style="43" customWidth="1"/>
    <col min="13574" max="13824" width="9.140625" style="43"/>
    <col min="13825" max="13825" width="39.28515625" style="43" customWidth="1"/>
    <col min="13826" max="13826" width="9.140625" style="43"/>
    <col min="13827" max="13827" width="12.42578125" style="43" customWidth="1"/>
    <col min="13828" max="13828" width="10" style="43" customWidth="1"/>
    <col min="13829" max="13829" width="12.42578125" style="43" customWidth="1"/>
    <col min="13830" max="14080" width="9.140625" style="43"/>
    <col min="14081" max="14081" width="39.28515625" style="43" customWidth="1"/>
    <col min="14082" max="14082" width="9.140625" style="43"/>
    <col min="14083" max="14083" width="12.42578125" style="43" customWidth="1"/>
    <col min="14084" max="14084" width="10" style="43" customWidth="1"/>
    <col min="14085" max="14085" width="12.42578125" style="43" customWidth="1"/>
    <col min="14086" max="14336" width="9.140625" style="43"/>
    <col min="14337" max="14337" width="39.28515625" style="43" customWidth="1"/>
    <col min="14338" max="14338" width="9.140625" style="43"/>
    <col min="14339" max="14339" width="12.42578125" style="43" customWidth="1"/>
    <col min="14340" max="14340" width="10" style="43" customWidth="1"/>
    <col min="14341" max="14341" width="12.42578125" style="43" customWidth="1"/>
    <col min="14342" max="14592" width="9.140625" style="43"/>
    <col min="14593" max="14593" width="39.28515625" style="43" customWidth="1"/>
    <col min="14594" max="14594" width="9.140625" style="43"/>
    <col min="14595" max="14595" width="12.42578125" style="43" customWidth="1"/>
    <col min="14596" max="14596" width="10" style="43" customWidth="1"/>
    <col min="14597" max="14597" width="12.42578125" style="43" customWidth="1"/>
    <col min="14598" max="14848" width="9.140625" style="43"/>
    <col min="14849" max="14849" width="39.28515625" style="43" customWidth="1"/>
    <col min="14850" max="14850" width="9.140625" style="43"/>
    <col min="14851" max="14851" width="12.42578125" style="43" customWidth="1"/>
    <col min="14852" max="14852" width="10" style="43" customWidth="1"/>
    <col min="14853" max="14853" width="12.42578125" style="43" customWidth="1"/>
    <col min="14854" max="15104" width="9.140625" style="43"/>
    <col min="15105" max="15105" width="39.28515625" style="43" customWidth="1"/>
    <col min="15106" max="15106" width="9.140625" style="43"/>
    <col min="15107" max="15107" width="12.42578125" style="43" customWidth="1"/>
    <col min="15108" max="15108" width="10" style="43" customWidth="1"/>
    <col min="15109" max="15109" width="12.42578125" style="43" customWidth="1"/>
    <col min="15110" max="15360" width="9.140625" style="43"/>
    <col min="15361" max="15361" width="39.28515625" style="43" customWidth="1"/>
    <col min="15362" max="15362" width="9.140625" style="43"/>
    <col min="15363" max="15363" width="12.42578125" style="43" customWidth="1"/>
    <col min="15364" max="15364" width="10" style="43" customWidth="1"/>
    <col min="15365" max="15365" width="12.42578125" style="43" customWidth="1"/>
    <col min="15366" max="15616" width="9.140625" style="43"/>
    <col min="15617" max="15617" width="39.28515625" style="43" customWidth="1"/>
    <col min="15618" max="15618" width="9.140625" style="43"/>
    <col min="15619" max="15619" width="12.42578125" style="43" customWidth="1"/>
    <col min="15620" max="15620" width="10" style="43" customWidth="1"/>
    <col min="15621" max="15621" width="12.42578125" style="43" customWidth="1"/>
    <col min="15622" max="15872" width="9.140625" style="43"/>
    <col min="15873" max="15873" width="39.28515625" style="43" customWidth="1"/>
    <col min="15874" max="15874" width="9.140625" style="43"/>
    <col min="15875" max="15875" width="12.42578125" style="43" customWidth="1"/>
    <col min="15876" max="15876" width="10" style="43" customWidth="1"/>
    <col min="15877" max="15877" width="12.42578125" style="43" customWidth="1"/>
    <col min="15878" max="16128" width="9.140625" style="43"/>
    <col min="16129" max="16129" width="39.28515625" style="43" customWidth="1"/>
    <col min="16130" max="16130" width="9.140625" style="43"/>
    <col min="16131" max="16131" width="12.42578125" style="43" customWidth="1"/>
    <col min="16132" max="16132" width="10" style="43" customWidth="1"/>
    <col min="16133" max="16133" width="12.42578125" style="43" customWidth="1"/>
    <col min="16134" max="16384" width="9.140625" style="43"/>
  </cols>
  <sheetData>
    <row r="1" spans="1:15">
      <c r="A1" s="142" t="s">
        <v>22151</v>
      </c>
      <c r="B1" s="143"/>
      <c r="C1" s="143"/>
      <c r="D1" s="144">
        <v>41640</v>
      </c>
      <c r="E1" s="145"/>
    </row>
    <row r="2" spans="1:15">
      <c r="A2" s="44"/>
      <c r="B2" s="49"/>
      <c r="C2" s="49"/>
      <c r="D2" s="49"/>
      <c r="E2" s="49"/>
    </row>
    <row r="3" spans="1:15" s="114" customFormat="1">
      <c r="A3" s="363" t="s">
        <v>22043</v>
      </c>
      <c r="B3" s="383" t="s">
        <v>22144</v>
      </c>
      <c r="C3" s="384"/>
      <c r="D3" s="371" t="s">
        <v>22149</v>
      </c>
      <c r="E3" s="387"/>
      <c r="F3" s="146"/>
      <c r="G3" s="49"/>
      <c r="H3" s="49"/>
      <c r="I3" s="49"/>
      <c r="J3" s="49"/>
      <c r="K3" s="49"/>
      <c r="L3" s="49"/>
      <c r="M3" s="49"/>
      <c r="N3" s="49"/>
      <c r="O3" s="49"/>
    </row>
    <row r="4" spans="1:15">
      <c r="A4" s="364"/>
      <c r="B4" s="385"/>
      <c r="C4" s="386"/>
      <c r="D4" s="373"/>
      <c r="E4" s="374"/>
    </row>
    <row r="5" spans="1:15" ht="15" customHeight="1">
      <c r="A5" s="364"/>
      <c r="B5" s="363" t="s">
        <v>22046</v>
      </c>
      <c r="C5" s="363" t="s">
        <v>1</v>
      </c>
      <c r="D5" s="363" t="s">
        <v>22046</v>
      </c>
      <c r="E5" s="363" t="s">
        <v>22047</v>
      </c>
    </row>
    <row r="6" spans="1:15" ht="15" customHeight="1">
      <c r="A6" s="364"/>
      <c r="B6" s="364"/>
      <c r="C6" s="364"/>
      <c r="D6" s="364"/>
      <c r="E6" s="364"/>
    </row>
    <row r="7" spans="1:15" ht="15" customHeight="1">
      <c r="A7" s="365"/>
      <c r="B7" s="365"/>
      <c r="C7" s="365"/>
      <c r="D7" s="365"/>
      <c r="E7" s="365"/>
    </row>
    <row r="8" spans="1:15">
      <c r="A8" s="443" t="s">
        <v>22050</v>
      </c>
      <c r="B8" s="438"/>
      <c r="C8" s="438"/>
      <c r="D8" s="438"/>
      <c r="E8" s="438"/>
    </row>
    <row r="9" spans="1:15">
      <c r="A9" s="433" t="s">
        <v>22051</v>
      </c>
      <c r="B9" s="436"/>
      <c r="C9" s="436"/>
      <c r="D9" s="436"/>
      <c r="E9" s="436"/>
    </row>
    <row r="10" spans="1:15">
      <c r="A10" s="433" t="s">
        <v>22052</v>
      </c>
      <c r="B10" s="436"/>
      <c r="C10" s="436"/>
      <c r="D10" s="436"/>
      <c r="E10" s="436"/>
    </row>
    <row r="11" spans="1:15">
      <c r="A11" s="433" t="s">
        <v>22053</v>
      </c>
      <c r="B11" s="436"/>
      <c r="C11" s="436"/>
      <c r="D11" s="436"/>
      <c r="E11" s="436"/>
    </row>
    <row r="12" spans="1:15">
      <c r="A12" s="433" t="s">
        <v>22054</v>
      </c>
      <c r="B12" s="436"/>
      <c r="C12" s="436"/>
      <c r="D12" s="436"/>
      <c r="E12" s="436"/>
    </row>
    <row r="13" spans="1:15">
      <c r="A13" s="433" t="s">
        <v>22055</v>
      </c>
      <c r="B13" s="436"/>
      <c r="C13" s="436"/>
      <c r="D13" s="436"/>
      <c r="E13" s="436"/>
    </row>
    <row r="14" spans="1:15">
      <c r="A14" s="433" t="s">
        <v>22056</v>
      </c>
      <c r="B14" s="436"/>
      <c r="C14" s="436"/>
      <c r="D14" s="436">
        <f>'Запорізька обл.'!C54</f>
        <v>1</v>
      </c>
      <c r="E14" s="477">
        <f>'Запорізька обл.'!E54</f>
        <v>290</v>
      </c>
    </row>
    <row r="15" spans="1:15">
      <c r="A15" s="433" t="s">
        <v>22057</v>
      </c>
      <c r="B15" s="436"/>
      <c r="C15" s="436"/>
      <c r="D15" s="436"/>
      <c r="E15" s="477"/>
    </row>
    <row r="16" spans="1:15">
      <c r="A16" s="443" t="s">
        <v>22058</v>
      </c>
      <c r="B16" s="438"/>
      <c r="C16" s="438"/>
      <c r="D16" s="438"/>
      <c r="E16" s="438"/>
    </row>
    <row r="17" spans="1:5">
      <c r="A17" s="433" t="s">
        <v>22059</v>
      </c>
      <c r="B17" s="436"/>
      <c r="C17" s="436"/>
      <c r="D17" s="436"/>
      <c r="E17" s="436"/>
    </row>
    <row r="18" spans="1:5">
      <c r="A18" s="433" t="s">
        <v>22086</v>
      </c>
      <c r="B18" s="436"/>
      <c r="C18" s="436"/>
      <c r="D18" s="436">
        <f>АРК!C238</f>
        <v>2</v>
      </c>
      <c r="E18" s="436">
        <f>АРК!E238</f>
        <v>34.902099999999997</v>
      </c>
    </row>
    <row r="19" spans="1:5">
      <c r="A19" s="443" t="s">
        <v>22061</v>
      </c>
      <c r="B19" s="438"/>
      <c r="C19" s="438"/>
      <c r="D19" s="438"/>
      <c r="E19" s="438"/>
    </row>
    <row r="20" spans="1:5">
      <c r="A20" s="433" t="s">
        <v>22062</v>
      </c>
      <c r="B20" s="436"/>
      <c r="C20" s="436"/>
      <c r="D20" s="436">
        <f>'Львівська обл.'!C149</f>
        <v>1</v>
      </c>
      <c r="E20" s="436">
        <f>'Львівська обл.'!E149</f>
        <v>5.9</v>
      </c>
    </row>
    <row r="21" spans="1:5">
      <c r="A21" s="433" t="s">
        <v>22063</v>
      </c>
      <c r="B21" s="436">
        <f>'Миколаївська обл.'!C25</f>
        <v>1</v>
      </c>
      <c r="C21" s="437">
        <f>'Миколаївська обл.'!E25</f>
        <v>18.48</v>
      </c>
      <c r="D21" s="436"/>
      <c r="E21" s="436"/>
    </row>
    <row r="22" spans="1:5">
      <c r="A22" s="433" t="s">
        <v>22064</v>
      </c>
      <c r="B22" s="436">
        <f>'Одеська обл.'!C35</f>
        <v>1</v>
      </c>
      <c r="C22" s="477">
        <f>'Одеська обл.'!E35</f>
        <v>6.5</v>
      </c>
      <c r="D22" s="436"/>
      <c r="E22" s="436"/>
    </row>
    <row r="23" spans="1:5">
      <c r="A23" s="433" t="s">
        <v>22065</v>
      </c>
      <c r="B23" s="436"/>
      <c r="C23" s="477"/>
      <c r="D23" s="436"/>
      <c r="E23" s="436"/>
    </row>
    <row r="24" spans="1:5">
      <c r="A24" s="433" t="s">
        <v>22066</v>
      </c>
      <c r="B24" s="436">
        <f>'Рівненська обл.'!C48</f>
        <v>1</v>
      </c>
      <c r="C24" s="477">
        <f>'Рівненська обл.'!E48</f>
        <v>11.6</v>
      </c>
      <c r="D24" s="436"/>
      <c r="E24" s="436"/>
    </row>
    <row r="25" spans="1:5">
      <c r="A25" s="433" t="s">
        <v>22067</v>
      </c>
      <c r="B25" s="436"/>
      <c r="C25" s="477"/>
      <c r="D25" s="436"/>
      <c r="E25" s="436"/>
    </row>
    <row r="26" spans="1:5">
      <c r="A26" s="433" t="s">
        <v>22068</v>
      </c>
      <c r="B26" s="436"/>
      <c r="C26" s="477"/>
      <c r="D26" s="436">
        <f>'Тернопільська обл'!C627</f>
        <v>1</v>
      </c>
      <c r="E26" s="477">
        <f>'Тернопільська обл'!E627</f>
        <v>10</v>
      </c>
    </row>
    <row r="27" spans="1:5">
      <c r="A27" s="433" t="s">
        <v>22069</v>
      </c>
      <c r="B27" s="436">
        <f>'Харківська обл.'!C25</f>
        <v>1</v>
      </c>
      <c r="C27" s="477">
        <f>'Харківська обл.'!E25</f>
        <v>22</v>
      </c>
      <c r="D27" s="436"/>
      <c r="E27" s="436"/>
    </row>
    <row r="28" spans="1:5">
      <c r="A28" s="433" t="s">
        <v>22070</v>
      </c>
      <c r="B28" s="436"/>
      <c r="C28" s="477"/>
      <c r="D28" s="436"/>
      <c r="E28" s="436"/>
    </row>
    <row r="29" spans="1:5">
      <c r="A29" s="433" t="s">
        <v>22071</v>
      </c>
      <c r="B29" s="436"/>
      <c r="C29" s="477"/>
      <c r="D29" s="436">
        <f>'Хмельницька обл.'!C565</f>
        <v>1</v>
      </c>
      <c r="E29" s="436">
        <f>'Хмельницька обл.'!E565</f>
        <v>1.57</v>
      </c>
    </row>
    <row r="30" spans="1:5">
      <c r="A30" s="433" t="s">
        <v>22072</v>
      </c>
      <c r="B30" s="436">
        <f>'Черкаська обл.'!C38</f>
        <v>1</v>
      </c>
      <c r="C30" s="437">
        <f>'Черкаська обл.'!E38</f>
        <v>4.37</v>
      </c>
      <c r="D30" s="436"/>
      <c r="E30" s="436"/>
    </row>
    <row r="31" spans="1:5">
      <c r="A31" s="433" t="s">
        <v>22073</v>
      </c>
      <c r="B31" s="436"/>
      <c r="C31" s="477"/>
      <c r="D31" s="436"/>
      <c r="E31" s="436"/>
    </row>
    <row r="32" spans="1:5">
      <c r="A32" s="433" t="s">
        <v>22074</v>
      </c>
      <c r="B32" s="436">
        <f>'Чернігівська обл.'!C42</f>
        <v>1</v>
      </c>
      <c r="C32" s="477">
        <f>'Чернігівська обл.'!E42</f>
        <v>9</v>
      </c>
      <c r="D32" s="436"/>
      <c r="E32" s="436"/>
    </row>
    <row r="33" spans="1:5" ht="14.25" customHeight="1">
      <c r="A33" s="433" t="s">
        <v>7365</v>
      </c>
      <c r="B33" s="436">
        <f>'м. Київ'!C24</f>
        <v>1</v>
      </c>
      <c r="C33" s="477">
        <f>'м. Київ'!E24</f>
        <v>39.5</v>
      </c>
      <c r="D33" s="436"/>
      <c r="E33" s="436"/>
    </row>
    <row r="34" spans="1:5">
      <c r="A34" s="433" t="s">
        <v>22075</v>
      </c>
      <c r="B34" s="436"/>
      <c r="C34" s="477"/>
      <c r="D34" s="436"/>
      <c r="E34" s="436"/>
    </row>
    <row r="35" spans="1:5">
      <c r="A35" s="69" t="s">
        <v>22076</v>
      </c>
      <c r="B35" s="53">
        <f>SUM(B8:B34)</f>
        <v>7</v>
      </c>
      <c r="C35" s="84">
        <f>SUM(C8:C34)</f>
        <v>111.44999999999999</v>
      </c>
      <c r="D35" s="53">
        <f>SUM(D8:D34)</f>
        <v>6</v>
      </c>
      <c r="E35" s="53">
        <f>SUM(E8:E34)</f>
        <v>342.37209999999999</v>
      </c>
    </row>
  </sheetData>
  <mergeCells count="7">
    <mergeCell ref="A3:A7"/>
    <mergeCell ref="B3:C4"/>
    <mergeCell ref="D3:E4"/>
    <mergeCell ref="B5:B7"/>
    <mergeCell ref="C5:C7"/>
    <mergeCell ref="D5:D7"/>
    <mergeCell ref="E5:E7"/>
  </mergeCells>
  <pageMargins left="0.39370078740157483" right="0.39370078740157483" top="0.98425196850393704" bottom="0.98425196850393704" header="0.51181102362204722" footer="0.51181102362204722"/>
  <pageSetup paperSize="9"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35"/>
  <sheetViews>
    <sheetView workbookViewId="0">
      <pane xSplit="7" ySplit="15" topLeftCell="H16" activePane="bottomRight" state="frozen"/>
      <selection pane="topRight" activeCell="H1" sqref="H1"/>
      <selection pane="bottomLeft" activeCell="A16" sqref="A16"/>
      <selection pane="bottomRight" activeCell="A18" sqref="A18:E18"/>
    </sheetView>
  </sheetViews>
  <sheetFormatPr defaultRowHeight="12.75"/>
  <cols>
    <col min="1" max="1" width="32.140625" style="43" customWidth="1"/>
    <col min="2" max="2" width="9.140625" style="43"/>
    <col min="3" max="3" width="12.7109375" style="43" customWidth="1"/>
    <col min="4" max="4" width="9.140625" style="43"/>
    <col min="5" max="5" width="13.85546875" style="141" customWidth="1"/>
    <col min="6" max="256" width="9.140625" style="43"/>
    <col min="257" max="257" width="32.140625" style="43" customWidth="1"/>
    <col min="258" max="258" width="9.140625" style="43"/>
    <col min="259" max="259" width="12.7109375" style="43" customWidth="1"/>
    <col min="260" max="260" width="9.140625" style="43"/>
    <col min="261" max="261" width="13.85546875" style="43" customWidth="1"/>
    <col min="262" max="512" width="9.140625" style="43"/>
    <col min="513" max="513" width="32.140625" style="43" customWidth="1"/>
    <col min="514" max="514" width="9.140625" style="43"/>
    <col min="515" max="515" width="12.7109375" style="43" customWidth="1"/>
    <col min="516" max="516" width="9.140625" style="43"/>
    <col min="517" max="517" width="13.85546875" style="43" customWidth="1"/>
    <col min="518" max="768" width="9.140625" style="43"/>
    <col min="769" max="769" width="32.140625" style="43" customWidth="1"/>
    <col min="770" max="770" width="9.140625" style="43"/>
    <col min="771" max="771" width="12.7109375" style="43" customWidth="1"/>
    <col min="772" max="772" width="9.140625" style="43"/>
    <col min="773" max="773" width="13.85546875" style="43" customWidth="1"/>
    <col min="774" max="1024" width="9.140625" style="43"/>
    <col min="1025" max="1025" width="32.140625" style="43" customWidth="1"/>
    <col min="1026" max="1026" width="9.140625" style="43"/>
    <col min="1027" max="1027" width="12.7109375" style="43" customWidth="1"/>
    <col min="1028" max="1028" width="9.140625" style="43"/>
    <col min="1029" max="1029" width="13.85546875" style="43" customWidth="1"/>
    <col min="1030" max="1280" width="9.140625" style="43"/>
    <col min="1281" max="1281" width="32.140625" style="43" customWidth="1"/>
    <col min="1282" max="1282" width="9.140625" style="43"/>
    <col min="1283" max="1283" width="12.7109375" style="43" customWidth="1"/>
    <col min="1284" max="1284" width="9.140625" style="43"/>
    <col min="1285" max="1285" width="13.85546875" style="43" customWidth="1"/>
    <col min="1286" max="1536" width="9.140625" style="43"/>
    <col min="1537" max="1537" width="32.140625" style="43" customWidth="1"/>
    <col min="1538" max="1538" width="9.140625" style="43"/>
    <col min="1539" max="1539" width="12.7109375" style="43" customWidth="1"/>
    <col min="1540" max="1540" width="9.140625" style="43"/>
    <col min="1541" max="1541" width="13.85546875" style="43" customWidth="1"/>
    <col min="1542" max="1792" width="9.140625" style="43"/>
    <col min="1793" max="1793" width="32.140625" style="43" customWidth="1"/>
    <col min="1794" max="1794" width="9.140625" style="43"/>
    <col min="1795" max="1795" width="12.7109375" style="43" customWidth="1"/>
    <col min="1796" max="1796" width="9.140625" style="43"/>
    <col min="1797" max="1797" width="13.85546875" style="43" customWidth="1"/>
    <col min="1798" max="2048" width="9.140625" style="43"/>
    <col min="2049" max="2049" width="32.140625" style="43" customWidth="1"/>
    <col min="2050" max="2050" width="9.140625" style="43"/>
    <col min="2051" max="2051" width="12.7109375" style="43" customWidth="1"/>
    <col min="2052" max="2052" width="9.140625" style="43"/>
    <col min="2053" max="2053" width="13.85546875" style="43" customWidth="1"/>
    <col min="2054" max="2304" width="9.140625" style="43"/>
    <col min="2305" max="2305" width="32.140625" style="43" customWidth="1"/>
    <col min="2306" max="2306" width="9.140625" style="43"/>
    <col min="2307" max="2307" width="12.7109375" style="43" customWidth="1"/>
    <col min="2308" max="2308" width="9.140625" style="43"/>
    <col min="2309" max="2309" width="13.85546875" style="43" customWidth="1"/>
    <col min="2310" max="2560" width="9.140625" style="43"/>
    <col min="2561" max="2561" width="32.140625" style="43" customWidth="1"/>
    <col min="2562" max="2562" width="9.140625" style="43"/>
    <col min="2563" max="2563" width="12.7109375" style="43" customWidth="1"/>
    <col min="2564" max="2564" width="9.140625" style="43"/>
    <col min="2565" max="2565" width="13.85546875" style="43" customWidth="1"/>
    <col min="2566" max="2816" width="9.140625" style="43"/>
    <col min="2817" max="2817" width="32.140625" style="43" customWidth="1"/>
    <col min="2818" max="2818" width="9.140625" style="43"/>
    <col min="2819" max="2819" width="12.7109375" style="43" customWidth="1"/>
    <col min="2820" max="2820" width="9.140625" style="43"/>
    <col min="2821" max="2821" width="13.85546875" style="43" customWidth="1"/>
    <col min="2822" max="3072" width="9.140625" style="43"/>
    <col min="3073" max="3073" width="32.140625" style="43" customWidth="1"/>
    <col min="3074" max="3074" width="9.140625" style="43"/>
    <col min="3075" max="3075" width="12.7109375" style="43" customWidth="1"/>
    <col min="3076" max="3076" width="9.140625" style="43"/>
    <col min="3077" max="3077" width="13.85546875" style="43" customWidth="1"/>
    <col min="3078" max="3328" width="9.140625" style="43"/>
    <col min="3329" max="3329" width="32.140625" style="43" customWidth="1"/>
    <col min="3330" max="3330" width="9.140625" style="43"/>
    <col min="3331" max="3331" width="12.7109375" style="43" customWidth="1"/>
    <col min="3332" max="3332" width="9.140625" style="43"/>
    <col min="3333" max="3333" width="13.85546875" style="43" customWidth="1"/>
    <col min="3334" max="3584" width="9.140625" style="43"/>
    <col min="3585" max="3585" width="32.140625" style="43" customWidth="1"/>
    <col min="3586" max="3586" width="9.140625" style="43"/>
    <col min="3587" max="3587" width="12.7109375" style="43" customWidth="1"/>
    <col min="3588" max="3588" width="9.140625" style="43"/>
    <col min="3589" max="3589" width="13.85546875" style="43" customWidth="1"/>
    <col min="3590" max="3840" width="9.140625" style="43"/>
    <col min="3841" max="3841" width="32.140625" style="43" customWidth="1"/>
    <col min="3842" max="3842" width="9.140625" style="43"/>
    <col min="3843" max="3843" width="12.7109375" style="43" customWidth="1"/>
    <col min="3844" max="3844" width="9.140625" style="43"/>
    <col min="3845" max="3845" width="13.85546875" style="43" customWidth="1"/>
    <col min="3846" max="4096" width="9.140625" style="43"/>
    <col min="4097" max="4097" width="32.140625" style="43" customWidth="1"/>
    <col min="4098" max="4098" width="9.140625" style="43"/>
    <col min="4099" max="4099" width="12.7109375" style="43" customWidth="1"/>
    <col min="4100" max="4100" width="9.140625" style="43"/>
    <col min="4101" max="4101" width="13.85546875" style="43" customWidth="1"/>
    <col min="4102" max="4352" width="9.140625" style="43"/>
    <col min="4353" max="4353" width="32.140625" style="43" customWidth="1"/>
    <col min="4354" max="4354" width="9.140625" style="43"/>
    <col min="4355" max="4355" width="12.7109375" style="43" customWidth="1"/>
    <col min="4356" max="4356" width="9.140625" style="43"/>
    <col min="4357" max="4357" width="13.85546875" style="43" customWidth="1"/>
    <col min="4358" max="4608" width="9.140625" style="43"/>
    <col min="4609" max="4609" width="32.140625" style="43" customWidth="1"/>
    <col min="4610" max="4610" width="9.140625" style="43"/>
    <col min="4611" max="4611" width="12.7109375" style="43" customWidth="1"/>
    <col min="4612" max="4612" width="9.140625" style="43"/>
    <col min="4613" max="4613" width="13.85546875" style="43" customWidth="1"/>
    <col min="4614" max="4864" width="9.140625" style="43"/>
    <col min="4865" max="4865" width="32.140625" style="43" customWidth="1"/>
    <col min="4866" max="4866" width="9.140625" style="43"/>
    <col min="4867" max="4867" width="12.7109375" style="43" customWidth="1"/>
    <col min="4868" max="4868" width="9.140625" style="43"/>
    <col min="4869" max="4869" width="13.85546875" style="43" customWidth="1"/>
    <col min="4870" max="5120" width="9.140625" style="43"/>
    <col min="5121" max="5121" width="32.140625" style="43" customWidth="1"/>
    <col min="5122" max="5122" width="9.140625" style="43"/>
    <col min="5123" max="5123" width="12.7109375" style="43" customWidth="1"/>
    <col min="5124" max="5124" width="9.140625" style="43"/>
    <col min="5125" max="5125" width="13.85546875" style="43" customWidth="1"/>
    <col min="5126" max="5376" width="9.140625" style="43"/>
    <col min="5377" max="5377" width="32.140625" style="43" customWidth="1"/>
    <col min="5378" max="5378" width="9.140625" style="43"/>
    <col min="5379" max="5379" width="12.7109375" style="43" customWidth="1"/>
    <col min="5380" max="5380" width="9.140625" style="43"/>
    <col min="5381" max="5381" width="13.85546875" style="43" customWidth="1"/>
    <col min="5382" max="5632" width="9.140625" style="43"/>
    <col min="5633" max="5633" width="32.140625" style="43" customWidth="1"/>
    <col min="5634" max="5634" width="9.140625" style="43"/>
    <col min="5635" max="5635" width="12.7109375" style="43" customWidth="1"/>
    <col min="5636" max="5636" width="9.140625" style="43"/>
    <col min="5637" max="5637" width="13.85546875" style="43" customWidth="1"/>
    <col min="5638" max="5888" width="9.140625" style="43"/>
    <col min="5889" max="5889" width="32.140625" style="43" customWidth="1"/>
    <col min="5890" max="5890" width="9.140625" style="43"/>
    <col min="5891" max="5891" width="12.7109375" style="43" customWidth="1"/>
    <col min="5892" max="5892" width="9.140625" style="43"/>
    <col min="5893" max="5893" width="13.85546875" style="43" customWidth="1"/>
    <col min="5894" max="6144" width="9.140625" style="43"/>
    <col min="6145" max="6145" width="32.140625" style="43" customWidth="1"/>
    <col min="6146" max="6146" width="9.140625" style="43"/>
    <col min="6147" max="6147" width="12.7109375" style="43" customWidth="1"/>
    <col min="6148" max="6148" width="9.140625" style="43"/>
    <col min="6149" max="6149" width="13.85546875" style="43" customWidth="1"/>
    <col min="6150" max="6400" width="9.140625" style="43"/>
    <col min="6401" max="6401" width="32.140625" style="43" customWidth="1"/>
    <col min="6402" max="6402" width="9.140625" style="43"/>
    <col min="6403" max="6403" width="12.7109375" style="43" customWidth="1"/>
    <col min="6404" max="6404" width="9.140625" style="43"/>
    <col min="6405" max="6405" width="13.85546875" style="43" customWidth="1"/>
    <col min="6406" max="6656" width="9.140625" style="43"/>
    <col min="6657" max="6657" width="32.140625" style="43" customWidth="1"/>
    <col min="6658" max="6658" width="9.140625" style="43"/>
    <col min="6659" max="6659" width="12.7109375" style="43" customWidth="1"/>
    <col min="6660" max="6660" width="9.140625" style="43"/>
    <col min="6661" max="6661" width="13.85546875" style="43" customWidth="1"/>
    <col min="6662" max="6912" width="9.140625" style="43"/>
    <col min="6913" max="6913" width="32.140625" style="43" customWidth="1"/>
    <col min="6914" max="6914" width="9.140625" style="43"/>
    <col min="6915" max="6915" width="12.7109375" style="43" customWidth="1"/>
    <col min="6916" max="6916" width="9.140625" style="43"/>
    <col min="6917" max="6917" width="13.85546875" style="43" customWidth="1"/>
    <col min="6918" max="7168" width="9.140625" style="43"/>
    <col min="7169" max="7169" width="32.140625" style="43" customWidth="1"/>
    <col min="7170" max="7170" width="9.140625" style="43"/>
    <col min="7171" max="7171" width="12.7109375" style="43" customWidth="1"/>
    <col min="7172" max="7172" width="9.140625" style="43"/>
    <col min="7173" max="7173" width="13.85546875" style="43" customWidth="1"/>
    <col min="7174" max="7424" width="9.140625" style="43"/>
    <col min="7425" max="7425" width="32.140625" style="43" customWidth="1"/>
    <col min="7426" max="7426" width="9.140625" style="43"/>
    <col min="7427" max="7427" width="12.7109375" style="43" customWidth="1"/>
    <col min="7428" max="7428" width="9.140625" style="43"/>
    <col min="7429" max="7429" width="13.85546875" style="43" customWidth="1"/>
    <col min="7430" max="7680" width="9.140625" style="43"/>
    <col min="7681" max="7681" width="32.140625" style="43" customWidth="1"/>
    <col min="7682" max="7682" width="9.140625" style="43"/>
    <col min="7683" max="7683" width="12.7109375" style="43" customWidth="1"/>
    <col min="7684" max="7684" width="9.140625" style="43"/>
    <col min="7685" max="7685" width="13.85546875" style="43" customWidth="1"/>
    <col min="7686" max="7936" width="9.140625" style="43"/>
    <col min="7937" max="7937" width="32.140625" style="43" customWidth="1"/>
    <col min="7938" max="7938" width="9.140625" style="43"/>
    <col min="7939" max="7939" width="12.7109375" style="43" customWidth="1"/>
    <col min="7940" max="7940" width="9.140625" style="43"/>
    <col min="7941" max="7941" width="13.85546875" style="43" customWidth="1"/>
    <col min="7942" max="8192" width="9.140625" style="43"/>
    <col min="8193" max="8193" width="32.140625" style="43" customWidth="1"/>
    <col min="8194" max="8194" width="9.140625" style="43"/>
    <col min="8195" max="8195" width="12.7109375" style="43" customWidth="1"/>
    <col min="8196" max="8196" width="9.140625" style="43"/>
    <col min="8197" max="8197" width="13.85546875" style="43" customWidth="1"/>
    <col min="8198" max="8448" width="9.140625" style="43"/>
    <col min="8449" max="8449" width="32.140625" style="43" customWidth="1"/>
    <col min="8450" max="8450" width="9.140625" style="43"/>
    <col min="8451" max="8451" width="12.7109375" style="43" customWidth="1"/>
    <col min="8452" max="8452" width="9.140625" style="43"/>
    <col min="8453" max="8453" width="13.85546875" style="43" customWidth="1"/>
    <col min="8454" max="8704" width="9.140625" style="43"/>
    <col min="8705" max="8705" width="32.140625" style="43" customWidth="1"/>
    <col min="8706" max="8706" width="9.140625" style="43"/>
    <col min="8707" max="8707" width="12.7109375" style="43" customWidth="1"/>
    <col min="8708" max="8708" width="9.140625" style="43"/>
    <col min="8709" max="8709" width="13.85546875" style="43" customWidth="1"/>
    <col min="8710" max="8960" width="9.140625" style="43"/>
    <col min="8961" max="8961" width="32.140625" style="43" customWidth="1"/>
    <col min="8962" max="8962" width="9.140625" style="43"/>
    <col min="8963" max="8963" width="12.7109375" style="43" customWidth="1"/>
    <col min="8964" max="8964" width="9.140625" style="43"/>
    <col min="8965" max="8965" width="13.85546875" style="43" customWidth="1"/>
    <col min="8966" max="9216" width="9.140625" style="43"/>
    <col min="9217" max="9217" width="32.140625" style="43" customWidth="1"/>
    <col min="9218" max="9218" width="9.140625" style="43"/>
    <col min="9219" max="9219" width="12.7109375" style="43" customWidth="1"/>
    <col min="9220" max="9220" width="9.140625" style="43"/>
    <col min="9221" max="9221" width="13.85546875" style="43" customWidth="1"/>
    <col min="9222" max="9472" width="9.140625" style="43"/>
    <col min="9473" max="9473" width="32.140625" style="43" customWidth="1"/>
    <col min="9474" max="9474" width="9.140625" style="43"/>
    <col min="9475" max="9475" width="12.7109375" style="43" customWidth="1"/>
    <col min="9476" max="9476" width="9.140625" style="43"/>
    <col min="9477" max="9477" width="13.85546875" style="43" customWidth="1"/>
    <col min="9478" max="9728" width="9.140625" style="43"/>
    <col min="9729" max="9729" width="32.140625" style="43" customWidth="1"/>
    <col min="9730" max="9730" width="9.140625" style="43"/>
    <col min="9731" max="9731" width="12.7109375" style="43" customWidth="1"/>
    <col min="9732" max="9732" width="9.140625" style="43"/>
    <col min="9733" max="9733" width="13.85546875" style="43" customWidth="1"/>
    <col min="9734" max="9984" width="9.140625" style="43"/>
    <col min="9985" max="9985" width="32.140625" style="43" customWidth="1"/>
    <col min="9986" max="9986" width="9.140625" style="43"/>
    <col min="9987" max="9987" width="12.7109375" style="43" customWidth="1"/>
    <col min="9988" max="9988" width="9.140625" style="43"/>
    <col min="9989" max="9989" width="13.85546875" style="43" customWidth="1"/>
    <col min="9990" max="10240" width="9.140625" style="43"/>
    <col min="10241" max="10241" width="32.140625" style="43" customWidth="1"/>
    <col min="10242" max="10242" width="9.140625" style="43"/>
    <col min="10243" max="10243" width="12.7109375" style="43" customWidth="1"/>
    <col min="10244" max="10244" width="9.140625" style="43"/>
    <col min="10245" max="10245" width="13.85546875" style="43" customWidth="1"/>
    <col min="10246" max="10496" width="9.140625" style="43"/>
    <col min="10497" max="10497" width="32.140625" style="43" customWidth="1"/>
    <col min="10498" max="10498" width="9.140625" style="43"/>
    <col min="10499" max="10499" width="12.7109375" style="43" customWidth="1"/>
    <col min="10500" max="10500" width="9.140625" style="43"/>
    <col min="10501" max="10501" width="13.85546875" style="43" customWidth="1"/>
    <col min="10502" max="10752" width="9.140625" style="43"/>
    <col min="10753" max="10753" width="32.140625" style="43" customWidth="1"/>
    <col min="10754" max="10754" width="9.140625" style="43"/>
    <col min="10755" max="10755" width="12.7109375" style="43" customWidth="1"/>
    <col min="10756" max="10756" width="9.140625" style="43"/>
    <col min="10757" max="10757" width="13.85546875" style="43" customWidth="1"/>
    <col min="10758" max="11008" width="9.140625" style="43"/>
    <col min="11009" max="11009" width="32.140625" style="43" customWidth="1"/>
    <col min="11010" max="11010" width="9.140625" style="43"/>
    <col min="11011" max="11011" width="12.7109375" style="43" customWidth="1"/>
    <col min="11012" max="11012" width="9.140625" style="43"/>
    <col min="11013" max="11013" width="13.85546875" style="43" customWidth="1"/>
    <col min="11014" max="11264" width="9.140625" style="43"/>
    <col min="11265" max="11265" width="32.140625" style="43" customWidth="1"/>
    <col min="11266" max="11266" width="9.140625" style="43"/>
    <col min="11267" max="11267" width="12.7109375" style="43" customWidth="1"/>
    <col min="11268" max="11268" width="9.140625" style="43"/>
    <col min="11269" max="11269" width="13.85546875" style="43" customWidth="1"/>
    <col min="11270" max="11520" width="9.140625" style="43"/>
    <col min="11521" max="11521" width="32.140625" style="43" customWidth="1"/>
    <col min="11522" max="11522" width="9.140625" style="43"/>
    <col min="11523" max="11523" width="12.7109375" style="43" customWidth="1"/>
    <col min="11524" max="11524" width="9.140625" style="43"/>
    <col min="11525" max="11525" width="13.85546875" style="43" customWidth="1"/>
    <col min="11526" max="11776" width="9.140625" style="43"/>
    <col min="11777" max="11777" width="32.140625" style="43" customWidth="1"/>
    <col min="11778" max="11778" width="9.140625" style="43"/>
    <col min="11779" max="11779" width="12.7109375" style="43" customWidth="1"/>
    <col min="11780" max="11780" width="9.140625" style="43"/>
    <col min="11781" max="11781" width="13.85546875" style="43" customWidth="1"/>
    <col min="11782" max="12032" width="9.140625" style="43"/>
    <col min="12033" max="12033" width="32.140625" style="43" customWidth="1"/>
    <col min="12034" max="12034" width="9.140625" style="43"/>
    <col min="12035" max="12035" width="12.7109375" style="43" customWidth="1"/>
    <col min="12036" max="12036" width="9.140625" style="43"/>
    <col min="12037" max="12037" width="13.85546875" style="43" customWidth="1"/>
    <col min="12038" max="12288" width="9.140625" style="43"/>
    <col min="12289" max="12289" width="32.140625" style="43" customWidth="1"/>
    <col min="12290" max="12290" width="9.140625" style="43"/>
    <col min="12291" max="12291" width="12.7109375" style="43" customWidth="1"/>
    <col min="12292" max="12292" width="9.140625" style="43"/>
    <col min="12293" max="12293" width="13.85546875" style="43" customWidth="1"/>
    <col min="12294" max="12544" width="9.140625" style="43"/>
    <col min="12545" max="12545" width="32.140625" style="43" customWidth="1"/>
    <col min="12546" max="12546" width="9.140625" style="43"/>
    <col min="12547" max="12547" width="12.7109375" style="43" customWidth="1"/>
    <col min="12548" max="12548" width="9.140625" style="43"/>
    <col min="12549" max="12549" width="13.85546875" style="43" customWidth="1"/>
    <col min="12550" max="12800" width="9.140625" style="43"/>
    <col min="12801" max="12801" width="32.140625" style="43" customWidth="1"/>
    <col min="12802" max="12802" width="9.140625" style="43"/>
    <col min="12803" max="12803" width="12.7109375" style="43" customWidth="1"/>
    <col min="12804" max="12804" width="9.140625" style="43"/>
    <col min="12805" max="12805" width="13.85546875" style="43" customWidth="1"/>
    <col min="12806" max="13056" width="9.140625" style="43"/>
    <col min="13057" max="13057" width="32.140625" style="43" customWidth="1"/>
    <col min="13058" max="13058" width="9.140625" style="43"/>
    <col min="13059" max="13059" width="12.7109375" style="43" customWidth="1"/>
    <col min="13060" max="13060" width="9.140625" style="43"/>
    <col min="13061" max="13061" width="13.85546875" style="43" customWidth="1"/>
    <col min="13062" max="13312" width="9.140625" style="43"/>
    <col min="13313" max="13313" width="32.140625" style="43" customWidth="1"/>
    <col min="13314" max="13314" width="9.140625" style="43"/>
    <col min="13315" max="13315" width="12.7109375" style="43" customWidth="1"/>
    <col min="13316" max="13316" width="9.140625" style="43"/>
    <col min="13317" max="13317" width="13.85546875" style="43" customWidth="1"/>
    <col min="13318" max="13568" width="9.140625" style="43"/>
    <col min="13569" max="13569" width="32.140625" style="43" customWidth="1"/>
    <col min="13570" max="13570" width="9.140625" style="43"/>
    <col min="13571" max="13571" width="12.7109375" style="43" customWidth="1"/>
    <col min="13572" max="13572" width="9.140625" style="43"/>
    <col min="13573" max="13573" width="13.85546875" style="43" customWidth="1"/>
    <col min="13574" max="13824" width="9.140625" style="43"/>
    <col min="13825" max="13825" width="32.140625" style="43" customWidth="1"/>
    <col min="13826" max="13826" width="9.140625" style="43"/>
    <col min="13827" max="13827" width="12.7109375" style="43" customWidth="1"/>
    <col min="13828" max="13828" width="9.140625" style="43"/>
    <col min="13829" max="13829" width="13.85546875" style="43" customWidth="1"/>
    <col min="13830" max="14080" width="9.140625" style="43"/>
    <col min="14081" max="14081" width="32.140625" style="43" customWidth="1"/>
    <col min="14082" max="14082" width="9.140625" style="43"/>
    <col min="14083" max="14083" width="12.7109375" style="43" customWidth="1"/>
    <col min="14084" max="14084" width="9.140625" style="43"/>
    <col min="14085" max="14085" width="13.85546875" style="43" customWidth="1"/>
    <col min="14086" max="14336" width="9.140625" style="43"/>
    <col min="14337" max="14337" width="32.140625" style="43" customWidth="1"/>
    <col min="14338" max="14338" width="9.140625" style="43"/>
    <col min="14339" max="14339" width="12.7109375" style="43" customWidth="1"/>
    <col min="14340" max="14340" width="9.140625" style="43"/>
    <col min="14341" max="14341" width="13.85546875" style="43" customWidth="1"/>
    <col min="14342" max="14592" width="9.140625" style="43"/>
    <col min="14593" max="14593" width="32.140625" style="43" customWidth="1"/>
    <col min="14594" max="14594" width="9.140625" style="43"/>
    <col min="14595" max="14595" width="12.7109375" style="43" customWidth="1"/>
    <col min="14596" max="14596" width="9.140625" style="43"/>
    <col min="14597" max="14597" width="13.85546875" style="43" customWidth="1"/>
    <col min="14598" max="14848" width="9.140625" style="43"/>
    <col min="14849" max="14849" width="32.140625" style="43" customWidth="1"/>
    <col min="14850" max="14850" width="9.140625" style="43"/>
    <col min="14851" max="14851" width="12.7109375" style="43" customWidth="1"/>
    <col min="14852" max="14852" width="9.140625" style="43"/>
    <col min="14853" max="14853" width="13.85546875" style="43" customWidth="1"/>
    <col min="14854" max="15104" width="9.140625" style="43"/>
    <col min="15105" max="15105" width="32.140625" style="43" customWidth="1"/>
    <col min="15106" max="15106" width="9.140625" style="43"/>
    <col min="15107" max="15107" width="12.7109375" style="43" customWidth="1"/>
    <col min="15108" max="15108" width="9.140625" style="43"/>
    <col min="15109" max="15109" width="13.85546875" style="43" customWidth="1"/>
    <col min="15110" max="15360" width="9.140625" style="43"/>
    <col min="15361" max="15361" width="32.140625" style="43" customWidth="1"/>
    <col min="15362" max="15362" width="9.140625" style="43"/>
    <col min="15363" max="15363" width="12.7109375" style="43" customWidth="1"/>
    <col min="15364" max="15364" width="9.140625" style="43"/>
    <col min="15365" max="15365" width="13.85546875" style="43" customWidth="1"/>
    <col min="15366" max="15616" width="9.140625" style="43"/>
    <col min="15617" max="15617" width="32.140625" style="43" customWidth="1"/>
    <col min="15618" max="15618" width="9.140625" style="43"/>
    <col min="15619" max="15619" width="12.7109375" style="43" customWidth="1"/>
    <col min="15620" max="15620" width="9.140625" style="43"/>
    <col min="15621" max="15621" width="13.85546875" style="43" customWidth="1"/>
    <col min="15622" max="15872" width="9.140625" style="43"/>
    <col min="15873" max="15873" width="32.140625" style="43" customWidth="1"/>
    <col min="15874" max="15874" width="9.140625" style="43"/>
    <col min="15875" max="15875" width="12.7109375" style="43" customWidth="1"/>
    <col min="15876" max="15876" width="9.140625" style="43"/>
    <col min="15877" max="15877" width="13.85546875" style="43" customWidth="1"/>
    <col min="15878" max="16128" width="9.140625" style="43"/>
    <col min="16129" max="16129" width="32.140625" style="43" customWidth="1"/>
    <col min="16130" max="16130" width="9.140625" style="43"/>
    <col min="16131" max="16131" width="12.7109375" style="43" customWidth="1"/>
    <col min="16132" max="16132" width="9.140625" style="43"/>
    <col min="16133" max="16133" width="13.85546875" style="43" customWidth="1"/>
    <col min="16134" max="16384" width="9.140625" style="43"/>
  </cols>
  <sheetData>
    <row r="1" spans="1:5">
      <c r="A1" s="60" t="s">
        <v>22152</v>
      </c>
      <c r="B1" s="61"/>
      <c r="C1" s="61"/>
      <c r="D1" s="130"/>
      <c r="E1" s="131"/>
    </row>
    <row r="2" spans="1:5">
      <c r="A2" s="61" t="s">
        <v>22153</v>
      </c>
      <c r="B2" s="61"/>
      <c r="C2" s="61"/>
      <c r="D2" s="132">
        <v>41640</v>
      </c>
      <c r="E2" s="133"/>
    </row>
    <row r="3" spans="1:5" s="59" customFormat="1" hidden="1">
      <c r="A3" s="110"/>
      <c r="B3" s="134" t="s">
        <v>22154</v>
      </c>
      <c r="C3" s="135"/>
      <c r="D3" s="136" t="s">
        <v>22149</v>
      </c>
      <c r="E3" s="137"/>
    </row>
    <row r="4" spans="1:5" ht="25.5">
      <c r="A4" s="363" t="s">
        <v>22043</v>
      </c>
      <c r="B4" s="138" t="s">
        <v>22155</v>
      </c>
      <c r="C4" s="139"/>
      <c r="D4" s="388" t="s">
        <v>22156</v>
      </c>
      <c r="E4" s="389"/>
    </row>
    <row r="5" spans="1:5">
      <c r="A5" s="364"/>
      <c r="B5" s="363" t="s">
        <v>22046</v>
      </c>
      <c r="C5" s="363" t="s">
        <v>22157</v>
      </c>
      <c r="D5" s="363" t="s">
        <v>22046</v>
      </c>
      <c r="E5" s="375" t="s">
        <v>22157</v>
      </c>
    </row>
    <row r="6" spans="1:5">
      <c r="A6" s="364"/>
      <c r="B6" s="364"/>
      <c r="C6" s="364"/>
      <c r="D6" s="364"/>
      <c r="E6" s="390"/>
    </row>
    <row r="7" spans="1:5">
      <c r="A7" s="365"/>
      <c r="B7" s="365"/>
      <c r="C7" s="365"/>
      <c r="D7" s="365"/>
      <c r="E7" s="376"/>
    </row>
    <row r="8" spans="1:5">
      <c r="A8" s="443" t="s">
        <v>22050</v>
      </c>
      <c r="B8" s="447">
        <f>'Вінницька обл.'!C64</f>
        <v>11</v>
      </c>
      <c r="C8" s="450">
        <f>'Вінницька обл.'!E64</f>
        <v>401</v>
      </c>
      <c r="D8" s="447">
        <f>'Вінницька обл.'!C416</f>
        <v>25</v>
      </c>
      <c r="E8" s="448">
        <f>'Вінницька обл.'!E416</f>
        <v>367.09999999999997</v>
      </c>
    </row>
    <row r="9" spans="1:5">
      <c r="A9" s="433" t="s">
        <v>22051</v>
      </c>
      <c r="B9" s="475">
        <f>'Волинська обл.'!C46</f>
        <v>3</v>
      </c>
      <c r="C9" s="478">
        <f>'Волинська обл.'!E46</f>
        <v>28.6</v>
      </c>
      <c r="D9" s="475">
        <f>'Волинська обл.'!C421</f>
        <v>8</v>
      </c>
      <c r="E9" s="476">
        <f>'Волинська обл.'!E421</f>
        <v>80.330000000000013</v>
      </c>
    </row>
    <row r="10" spans="1:5">
      <c r="A10" s="433" t="s">
        <v>22052</v>
      </c>
      <c r="B10" s="475">
        <f>'Дніпропетровська обл.'!C51</f>
        <v>1</v>
      </c>
      <c r="C10" s="478">
        <f>'Дніпропетровська обл.'!E51</f>
        <v>45</v>
      </c>
      <c r="D10" s="475">
        <f>'Дніпропетровська обл.'!C210</f>
        <v>7</v>
      </c>
      <c r="E10" s="476">
        <f>'Дніпропетровська обл.'!E210</f>
        <v>417.5</v>
      </c>
    </row>
    <row r="11" spans="1:5">
      <c r="A11" s="433" t="s">
        <v>22053</v>
      </c>
      <c r="B11" s="434"/>
      <c r="C11" s="478"/>
      <c r="D11" s="434">
        <f>'Донецька обл.'!C160</f>
        <v>3</v>
      </c>
      <c r="E11" s="476">
        <f>'Донецька обл.'!E160</f>
        <v>30</v>
      </c>
    </row>
    <row r="12" spans="1:5">
      <c r="A12" s="433" t="s">
        <v>22054</v>
      </c>
      <c r="B12" s="434">
        <f>'житомирська обл.'!C40</f>
        <v>5</v>
      </c>
      <c r="C12" s="478">
        <f>'житомирська обл.'!E40</f>
        <v>119.80000000000001</v>
      </c>
      <c r="D12" s="434">
        <f>'житомирська обл.'!C257</f>
        <v>18</v>
      </c>
      <c r="E12" s="435">
        <f>'житомирська обл.'!E257</f>
        <v>228.6748</v>
      </c>
    </row>
    <row r="13" spans="1:5">
      <c r="A13" s="433" t="s">
        <v>22055</v>
      </c>
      <c r="B13" s="434">
        <f>'Закарпатська обл.'!C59</f>
        <v>1</v>
      </c>
      <c r="C13" s="478">
        <f>'Закарпатська обл.'!E59</f>
        <v>38</v>
      </c>
      <c r="D13" s="434">
        <f>'Закарпатська обл.'!C533</f>
        <v>34</v>
      </c>
      <c r="E13" s="476">
        <f>'Закарпатська обл.'!E533</f>
        <v>138.28200000000001</v>
      </c>
    </row>
    <row r="14" spans="1:5">
      <c r="A14" s="433" t="s">
        <v>22056</v>
      </c>
      <c r="B14" s="434">
        <f>'Запорізька обл.'!C46</f>
        <v>1</v>
      </c>
      <c r="C14" s="478">
        <f>'Запорізька обл.'!E46</f>
        <v>31</v>
      </c>
      <c r="D14" s="434">
        <f>'Запорізька обл.'!C371</f>
        <v>14</v>
      </c>
      <c r="E14" s="476">
        <f>'Запорізька обл.'!E371</f>
        <v>123.30000000000001</v>
      </c>
    </row>
    <row r="15" spans="1:5">
      <c r="A15" s="433" t="s">
        <v>22057</v>
      </c>
      <c r="B15" s="475">
        <f>'Івано-Франківська обл.'!C56</f>
        <v>1</v>
      </c>
      <c r="C15" s="478">
        <f>'Івано-Франківська обл.'!E56</f>
        <v>7</v>
      </c>
      <c r="D15" s="475">
        <f>'Івано-Франківська обл.'!C352</f>
        <v>8</v>
      </c>
      <c r="E15" s="476">
        <f>'Івано-Франківська обл.'!E352</f>
        <v>83.4</v>
      </c>
    </row>
    <row r="16" spans="1:5">
      <c r="A16" s="443" t="s">
        <v>22058</v>
      </c>
      <c r="B16" s="444">
        <f>'Київська область'!C40</f>
        <v>3</v>
      </c>
      <c r="C16" s="450">
        <f>'Київська область'!E40</f>
        <v>488.5</v>
      </c>
      <c r="D16" s="444">
        <f>'Київська область'!C210</f>
        <v>11</v>
      </c>
      <c r="E16" s="448">
        <f>'Київська область'!E210</f>
        <v>185.87470000000002</v>
      </c>
    </row>
    <row r="17" spans="1:5">
      <c r="A17" s="433" t="s">
        <v>22059</v>
      </c>
      <c r="B17" s="434">
        <f>'Кіровоградська обл.'!C44</f>
        <v>2</v>
      </c>
      <c r="C17" s="478">
        <f>'Кіровоградська обл.'!E44</f>
        <v>63.7</v>
      </c>
      <c r="D17" s="434">
        <f>'Кіровоградська обл.'!C203</f>
        <v>5</v>
      </c>
      <c r="E17" s="476">
        <f>'Кіровоградська обл.'!E203</f>
        <v>104.47</v>
      </c>
    </row>
    <row r="18" spans="1:5">
      <c r="A18" s="433" t="s">
        <v>22086</v>
      </c>
      <c r="B18" s="434">
        <f>АРК!C68</f>
        <v>9</v>
      </c>
      <c r="C18" s="434">
        <f>АРК!E68</f>
        <v>267.14999999999998</v>
      </c>
      <c r="D18" s="434">
        <f>АРК!C225</f>
        <v>21</v>
      </c>
      <c r="E18" s="476">
        <f>АРК!E225</f>
        <v>291.24900000000002</v>
      </c>
    </row>
    <row r="19" spans="1:5">
      <c r="A19" s="433" t="s">
        <v>22061</v>
      </c>
      <c r="B19" s="434">
        <f>'Луганська обл.'!C27</f>
        <v>2</v>
      </c>
      <c r="C19" s="478">
        <f>'Луганська обл.'!E27</f>
        <v>136</v>
      </c>
      <c r="D19" s="434">
        <f>'Луганська обл.'!C222</f>
        <v>7</v>
      </c>
      <c r="E19" s="435">
        <f>'Луганська обл.'!E222</f>
        <v>107.0676</v>
      </c>
    </row>
    <row r="20" spans="1:5">
      <c r="A20" s="433" t="s">
        <v>22062</v>
      </c>
      <c r="B20" s="434">
        <f>'Львівська обл.'!C47</f>
        <v>6</v>
      </c>
      <c r="C20" s="478">
        <f>'Львівська обл.'!E47</f>
        <v>115.3</v>
      </c>
      <c r="D20" s="434">
        <f>'Львівська обл.'!C204</f>
        <v>54</v>
      </c>
      <c r="E20" s="476">
        <f>'Львівська обл.'!E204</f>
        <v>774.82</v>
      </c>
    </row>
    <row r="21" spans="1:5">
      <c r="A21" s="433" t="s">
        <v>22063</v>
      </c>
      <c r="B21" s="434">
        <f>'Миколаївська обл.'!C20</f>
        <v>1</v>
      </c>
      <c r="C21" s="478">
        <f>'Миколаївська обл.'!E20</f>
        <v>28</v>
      </c>
      <c r="D21" s="434">
        <f>'Миколаївська обл.'!C161</f>
        <v>18</v>
      </c>
      <c r="E21" s="476">
        <f>'Миколаївська обл.'!E161</f>
        <v>186.29999999999998</v>
      </c>
    </row>
    <row r="22" spans="1:5">
      <c r="A22" s="433" t="s">
        <v>22064</v>
      </c>
      <c r="B22" s="434">
        <f>'Одеська обл.'!C37</f>
        <v>1</v>
      </c>
      <c r="C22" s="478">
        <f>'Одеська обл.'!E37</f>
        <v>49</v>
      </c>
      <c r="D22" s="434">
        <f>'Одеська обл.'!C154</f>
        <v>23</v>
      </c>
      <c r="E22" s="476">
        <f>'Одеська обл.'!E154</f>
        <v>1606.9668000000001</v>
      </c>
    </row>
    <row r="23" spans="1:5">
      <c r="A23" s="433" t="s">
        <v>22065</v>
      </c>
      <c r="B23" s="434">
        <f>'Полтавська обл.'!C49</f>
        <v>4</v>
      </c>
      <c r="C23" s="478">
        <f>'Полтавська обл.'!E49</f>
        <v>442.5</v>
      </c>
      <c r="D23" s="434">
        <f>'Полтавська обл.'!C430</f>
        <v>14</v>
      </c>
      <c r="E23" s="476">
        <f>'Полтавська обл.'!E430</f>
        <v>191.64000000000001</v>
      </c>
    </row>
    <row r="24" spans="1:5">
      <c r="A24" s="433" t="s">
        <v>22066</v>
      </c>
      <c r="B24" s="434">
        <f>'Рівненська обл.'!C51</f>
        <v>2</v>
      </c>
      <c r="C24" s="478">
        <f>'Рівненська обл.'!E51</f>
        <v>39</v>
      </c>
      <c r="D24" s="434">
        <f>'Рівненська обл.'!C350</f>
        <v>12</v>
      </c>
      <c r="E24" s="476">
        <f>'Рівненська обл.'!E350</f>
        <v>128</v>
      </c>
    </row>
    <row r="25" spans="1:5">
      <c r="A25" s="433" t="s">
        <v>22067</v>
      </c>
      <c r="B25" s="434">
        <f>'Сумська обл.'!C41</f>
        <v>2</v>
      </c>
      <c r="C25" s="435">
        <f>'Сумська обл.'!E41</f>
        <v>311.66320000000002</v>
      </c>
      <c r="D25" s="434">
        <f>'Сумська обл.'!C299</f>
        <v>19</v>
      </c>
      <c r="E25" s="435">
        <f>'Сумська обл.'!E299</f>
        <v>339.00650000000002</v>
      </c>
    </row>
    <row r="26" spans="1:5">
      <c r="A26" s="433" t="s">
        <v>22068</v>
      </c>
      <c r="B26" s="434">
        <f>'Тернопільська обл'!C58</f>
        <v>4</v>
      </c>
      <c r="C26" s="478">
        <f>'Тернопільська обл'!E58</f>
        <v>65</v>
      </c>
      <c r="D26" s="434">
        <f>'Тернопільська обл'!C645</f>
        <v>9</v>
      </c>
      <c r="E26" s="435">
        <f>'Тернопільська обл'!E645</f>
        <v>47.796800000000005</v>
      </c>
    </row>
    <row r="27" spans="1:5">
      <c r="A27" s="433" t="s">
        <v>22069</v>
      </c>
      <c r="B27" s="434">
        <f>'Харківська обл.'!C23</f>
        <v>4</v>
      </c>
      <c r="C27" s="478">
        <f>'Харківська обл.'!E23</f>
        <v>169.89999999999998</v>
      </c>
      <c r="D27" s="434">
        <f>'Харківська обл.'!C276</f>
        <v>1</v>
      </c>
      <c r="E27" s="476">
        <f>'Харківська обл.'!E276</f>
        <v>10.8</v>
      </c>
    </row>
    <row r="28" spans="1:5">
      <c r="A28" s="433" t="s">
        <v>22070</v>
      </c>
      <c r="B28" s="434"/>
      <c r="C28" s="478"/>
      <c r="D28" s="434">
        <f>'Херсонська обл.'!C98</f>
        <v>13</v>
      </c>
      <c r="E28" s="476">
        <f>'Херсонська обл.'!E98</f>
        <v>173.34</v>
      </c>
    </row>
    <row r="29" spans="1:5">
      <c r="A29" s="433" t="s">
        <v>22071</v>
      </c>
      <c r="B29" s="434">
        <f>'Хмельницька обл.'!C62</f>
        <v>9</v>
      </c>
      <c r="C29" s="478">
        <f>'Хмельницька обл.'!E62</f>
        <v>197.7</v>
      </c>
      <c r="D29" s="434">
        <f>'Хмельницька обл.'!C532</f>
        <v>27</v>
      </c>
      <c r="E29" s="476">
        <f>'Хмельницька обл.'!E532</f>
        <v>389.55</v>
      </c>
    </row>
    <row r="30" spans="1:5">
      <c r="A30" s="433" t="s">
        <v>22072</v>
      </c>
      <c r="B30" s="434">
        <f>'Черкаська обл.'!C45</f>
        <v>6</v>
      </c>
      <c r="C30" s="474">
        <f>'Черкаська обл.'!E45</f>
        <v>688.8900000000001</v>
      </c>
      <c r="D30" s="434">
        <f>'Черкаська обл.'!C567</f>
        <v>46</v>
      </c>
      <c r="E30" s="476">
        <f>'Черкаська обл.'!E567</f>
        <v>662.40959999999984</v>
      </c>
    </row>
    <row r="31" spans="1:5">
      <c r="A31" s="433" t="s">
        <v>22073</v>
      </c>
      <c r="B31" s="434"/>
      <c r="C31" s="478"/>
      <c r="D31" s="434">
        <f>'Чернівецька обл.'!C367</f>
        <v>40</v>
      </c>
      <c r="E31" s="476">
        <f>'Чернівецька обл.'!E367</f>
        <v>243.9</v>
      </c>
    </row>
    <row r="32" spans="1:5">
      <c r="A32" s="433" t="s">
        <v>22074</v>
      </c>
      <c r="B32" s="434">
        <f>'Чернігівська обл.'!C44</f>
        <v>1</v>
      </c>
      <c r="C32" s="478">
        <f>'Чернігівська обл.'!E44</f>
        <v>40</v>
      </c>
      <c r="D32" s="434">
        <f>'Чернігівська обл.'!C696</f>
        <v>18</v>
      </c>
      <c r="E32" s="476">
        <f>'Чернігівська обл.'!E696</f>
        <v>332.90000000000003</v>
      </c>
    </row>
    <row r="33" spans="1:5">
      <c r="A33" s="433" t="s">
        <v>7365</v>
      </c>
      <c r="B33" s="434">
        <f>'м. Київ'!C34</f>
        <v>9</v>
      </c>
      <c r="C33" s="478">
        <f>'м. Київ'!E34</f>
        <v>1931.73</v>
      </c>
      <c r="D33" s="434">
        <f>'м. Київ'!C203</f>
        <v>13</v>
      </c>
      <c r="E33" s="476">
        <f>'м. Київ'!E203</f>
        <v>187.64</v>
      </c>
    </row>
    <row r="34" spans="1:5">
      <c r="A34" s="433" t="s">
        <v>22075</v>
      </c>
      <c r="B34" s="434"/>
      <c r="C34" s="478"/>
      <c r="D34" s="434"/>
      <c r="E34" s="476"/>
    </row>
    <row r="35" spans="1:5">
      <c r="A35" s="69" t="s">
        <v>22076</v>
      </c>
      <c r="B35" s="102">
        <f>SUM(B8:B34)</f>
        <v>88</v>
      </c>
      <c r="C35" s="103">
        <f>SUM(C8:C34)</f>
        <v>5704.4331999999995</v>
      </c>
      <c r="D35" s="102">
        <f>SUM(D8:D34)</f>
        <v>468</v>
      </c>
      <c r="E35" s="140">
        <f>SUM(E8:E34)</f>
        <v>7432.3178000000016</v>
      </c>
    </row>
  </sheetData>
  <mergeCells count="6">
    <mergeCell ref="A4:A7"/>
    <mergeCell ref="D4:E4"/>
    <mergeCell ref="B5:B7"/>
    <mergeCell ref="C5:C7"/>
    <mergeCell ref="D5:D7"/>
    <mergeCell ref="E5:E7"/>
  </mergeCells>
  <pageMargins left="0.39370078740157483" right="0.39370078740157483" top="0.98425196850393704" bottom="0.98425196850393704" header="0.51181102362204722" footer="0.51181102362204722"/>
  <pageSetup paperSize="9"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Q495"/>
  <sheetViews>
    <sheetView tabSelected="1" view="pageBreakPreview" zoomScale="90" zoomScaleNormal="100" zoomScaleSheetLayoutView="90" workbookViewId="0">
      <pane xSplit="9" ySplit="12" topLeftCell="J13" activePane="bottomRight" state="frozen"/>
      <selection activeCell="D91" sqref="D91"/>
      <selection pane="topRight" activeCell="D91" sqref="D91"/>
      <selection pane="bottomLeft" activeCell="D91" sqref="D91"/>
      <selection pane="bottomRight" activeCell="H29" sqref="H29"/>
    </sheetView>
  </sheetViews>
  <sheetFormatPr defaultRowHeight="12.75"/>
  <cols>
    <col min="1" max="1" width="21" style="43" customWidth="1"/>
    <col min="2" max="2" width="10.140625" style="43" customWidth="1"/>
    <col min="3" max="3" width="11.85546875" style="43" bestFit="1" customWidth="1"/>
    <col min="4" max="4" width="6.140625" style="43" customWidth="1"/>
    <col min="5" max="5" width="11.7109375" style="116" customWidth="1"/>
    <col min="6" max="6" width="5.85546875" style="43" customWidth="1"/>
    <col min="7" max="7" width="15.7109375" style="116" customWidth="1"/>
    <col min="8" max="8" width="9.28515625" style="43" customWidth="1"/>
    <col min="9" max="9" width="13.28515625" style="43" customWidth="1"/>
    <col min="10" max="10" width="7.140625" style="43" customWidth="1"/>
    <col min="11" max="11" width="15.140625" style="117" customWidth="1"/>
    <col min="12" max="12" width="11.140625" style="43" customWidth="1"/>
    <col min="13" max="13" width="9.42578125" style="43" customWidth="1"/>
    <col min="14" max="14" width="8.5703125" style="43" customWidth="1"/>
    <col min="15" max="15" width="11.85546875" style="43" customWidth="1"/>
    <col min="16" max="16" width="6.28515625" style="43" customWidth="1"/>
    <col min="17" max="17" width="12.5703125" style="43" customWidth="1"/>
    <col min="18" max="18" width="6" style="43" customWidth="1"/>
    <col min="19" max="19" width="12.85546875" style="43" customWidth="1"/>
    <col min="20" max="20" width="0.140625" style="43" customWidth="1"/>
    <col min="21" max="21" width="6.5703125" style="43" customWidth="1"/>
    <col min="22" max="22" width="11.7109375" style="43" customWidth="1"/>
    <col min="23" max="23" width="7.7109375" style="43" customWidth="1"/>
    <col min="24" max="24" width="10.5703125" style="43" customWidth="1"/>
    <col min="25" max="25" width="9.28515625" style="43" bestFit="1" customWidth="1"/>
    <col min="26" max="26" width="10.7109375" style="43" bestFit="1" customWidth="1"/>
    <col min="27" max="27" width="4.5703125" style="43" customWidth="1"/>
    <col min="28" max="28" width="10.42578125" style="43" customWidth="1"/>
    <col min="29" max="29" width="4.42578125" style="43" customWidth="1"/>
    <col min="30" max="30" width="11.42578125" style="43" customWidth="1"/>
    <col min="31" max="31" width="4.5703125" style="43" customWidth="1"/>
    <col min="32" max="32" width="10.7109375" style="43" bestFit="1" customWidth="1"/>
    <col min="33" max="33" width="4.7109375" style="43" customWidth="1"/>
    <col min="34" max="34" width="15.5703125" style="43" customWidth="1"/>
    <col min="35" max="35" width="5" style="43" customWidth="1"/>
    <col min="36" max="36" width="10.7109375" style="43" bestFit="1" customWidth="1"/>
    <col min="37" max="37" width="10.28515625" style="43" customWidth="1"/>
    <col min="38" max="38" width="15.42578125" style="43" customWidth="1"/>
    <col min="39" max="39" width="5.5703125" style="43" customWidth="1"/>
    <col min="40" max="40" width="14.140625" style="43" customWidth="1"/>
    <col min="41" max="48" width="0" style="43" hidden="1" customWidth="1"/>
    <col min="49" max="49" width="0.140625" style="43" hidden="1" customWidth="1"/>
    <col min="50" max="56" width="0" style="43" hidden="1" customWidth="1"/>
    <col min="57" max="57" width="0.140625" style="43" hidden="1" customWidth="1"/>
    <col min="58" max="60" width="0" style="43" hidden="1" customWidth="1"/>
    <col min="61" max="61" width="0.42578125" style="43" hidden="1" customWidth="1"/>
    <col min="62" max="62" width="0" style="43" hidden="1" customWidth="1"/>
    <col min="63" max="63" width="11.85546875" style="43" hidden="1" customWidth="1"/>
    <col min="64" max="64" width="0" style="43" hidden="1" customWidth="1"/>
    <col min="65" max="65" width="9.7109375" style="43" hidden="1" customWidth="1"/>
    <col min="66" max="66" width="0.140625" style="43" hidden="1" customWidth="1"/>
    <col min="67" max="78" width="0" style="43" hidden="1" customWidth="1"/>
    <col min="79" max="79" width="17.140625" style="43" hidden="1" customWidth="1"/>
    <col min="80" max="89" width="0" style="43" hidden="1" customWidth="1"/>
    <col min="90" max="90" width="0.42578125" style="43" hidden="1" customWidth="1"/>
    <col min="91" max="93" width="0" style="43" hidden="1" customWidth="1"/>
    <col min="94" max="94" width="0.140625" style="43" hidden="1" customWidth="1"/>
    <col min="95" max="105" width="0" style="43" hidden="1" customWidth="1"/>
    <col min="106" max="106" width="1.140625" style="43" hidden="1" customWidth="1"/>
    <col min="107" max="109" width="0" style="43" hidden="1" customWidth="1"/>
    <col min="110" max="110" width="0.7109375" style="43" hidden="1" customWidth="1"/>
    <col min="111" max="117" width="0" style="43" hidden="1" customWidth="1"/>
    <col min="118" max="118" width="0.5703125" style="43" hidden="1" customWidth="1"/>
    <col min="119" max="121" width="0" style="43" hidden="1" customWidth="1"/>
    <col min="122" max="122" width="0.7109375" style="43" hidden="1" customWidth="1"/>
    <col min="123" max="171" width="0" style="43" hidden="1" customWidth="1"/>
    <col min="172" max="172" width="0.5703125" style="43" hidden="1" customWidth="1"/>
    <col min="173" max="203" width="0" style="43" hidden="1" customWidth="1"/>
    <col min="204" max="204" width="6.85546875" style="43" hidden="1" customWidth="1"/>
    <col min="205" max="220" width="0" style="43" hidden="1" customWidth="1"/>
    <col min="221" max="221" width="17" style="43" customWidth="1"/>
    <col min="222" max="222" width="8.28515625" style="43" customWidth="1"/>
    <col min="223" max="224" width="12.28515625" style="43" customWidth="1"/>
    <col min="225" max="256" width="9.140625" style="43"/>
    <col min="257" max="257" width="21" style="43" customWidth="1"/>
    <col min="258" max="258" width="10.140625" style="43" customWidth="1"/>
    <col min="259" max="259" width="11.85546875" style="43" bestFit="1" customWidth="1"/>
    <col min="260" max="260" width="6.140625" style="43" customWidth="1"/>
    <col min="261" max="261" width="11.7109375" style="43" customWidth="1"/>
    <col min="262" max="262" width="5.85546875" style="43" customWidth="1"/>
    <col min="263" max="263" width="15.7109375" style="43" customWidth="1"/>
    <col min="264" max="264" width="9.28515625" style="43" customWidth="1"/>
    <col min="265" max="265" width="13.28515625" style="43" customWidth="1"/>
    <col min="266" max="266" width="7.140625" style="43" customWidth="1"/>
    <col min="267" max="267" width="15.140625" style="43" customWidth="1"/>
    <col min="268" max="268" width="11.140625" style="43" customWidth="1"/>
    <col min="269" max="269" width="9.42578125" style="43" customWidth="1"/>
    <col min="270" max="270" width="8.5703125" style="43" customWidth="1"/>
    <col min="271" max="271" width="11.85546875" style="43" customWidth="1"/>
    <col min="272" max="272" width="6.28515625" style="43" customWidth="1"/>
    <col min="273" max="273" width="12.5703125" style="43" customWidth="1"/>
    <col min="274" max="274" width="6" style="43" customWidth="1"/>
    <col min="275" max="275" width="12.85546875" style="43" customWidth="1"/>
    <col min="276" max="276" width="0.140625" style="43" customWidth="1"/>
    <col min="277" max="277" width="6.5703125" style="43" customWidth="1"/>
    <col min="278" max="278" width="11.7109375" style="43" customWidth="1"/>
    <col min="279" max="279" width="7.7109375" style="43" customWidth="1"/>
    <col min="280" max="280" width="10.5703125" style="43" customWidth="1"/>
    <col min="281" max="281" width="9.28515625" style="43" bestFit="1" customWidth="1"/>
    <col min="282" max="282" width="10.7109375" style="43" bestFit="1" customWidth="1"/>
    <col min="283" max="283" width="4.5703125" style="43" customWidth="1"/>
    <col min="284" max="284" width="10.42578125" style="43" customWidth="1"/>
    <col min="285" max="285" width="4.42578125" style="43" customWidth="1"/>
    <col min="286" max="286" width="11.42578125" style="43" customWidth="1"/>
    <col min="287" max="287" width="4.5703125" style="43" customWidth="1"/>
    <col min="288" max="288" width="10.7109375" style="43" bestFit="1" customWidth="1"/>
    <col min="289" max="289" width="4.7109375" style="43" customWidth="1"/>
    <col min="290" max="290" width="15.5703125" style="43" customWidth="1"/>
    <col min="291" max="291" width="5" style="43" customWidth="1"/>
    <col min="292" max="292" width="10.7109375" style="43" bestFit="1" customWidth="1"/>
    <col min="293" max="293" width="10.28515625" style="43" customWidth="1"/>
    <col min="294" max="294" width="15.42578125" style="43" customWidth="1"/>
    <col min="295" max="295" width="5.5703125" style="43" customWidth="1"/>
    <col min="296" max="296" width="14.140625" style="43" customWidth="1"/>
    <col min="297" max="476" width="0" style="43" hidden="1" customWidth="1"/>
    <col min="477" max="477" width="17" style="43" customWidth="1"/>
    <col min="478" max="478" width="8.28515625" style="43" customWidth="1"/>
    <col min="479" max="480" width="12.28515625" style="43" customWidth="1"/>
    <col min="481" max="512" width="9.140625" style="43"/>
    <col min="513" max="513" width="21" style="43" customWidth="1"/>
    <col min="514" max="514" width="10.140625" style="43" customWidth="1"/>
    <col min="515" max="515" width="11.85546875" style="43" bestFit="1" customWidth="1"/>
    <col min="516" max="516" width="6.140625" style="43" customWidth="1"/>
    <col min="517" max="517" width="11.7109375" style="43" customWidth="1"/>
    <col min="518" max="518" width="5.85546875" style="43" customWidth="1"/>
    <col min="519" max="519" width="15.7109375" style="43" customWidth="1"/>
    <col min="520" max="520" width="9.28515625" style="43" customWidth="1"/>
    <col min="521" max="521" width="13.28515625" style="43" customWidth="1"/>
    <col min="522" max="522" width="7.140625" style="43" customWidth="1"/>
    <col min="523" max="523" width="15.140625" style="43" customWidth="1"/>
    <col min="524" max="524" width="11.140625" style="43" customWidth="1"/>
    <col min="525" max="525" width="9.42578125" style="43" customWidth="1"/>
    <col min="526" max="526" width="8.5703125" style="43" customWidth="1"/>
    <col min="527" max="527" width="11.85546875" style="43" customWidth="1"/>
    <col min="528" max="528" width="6.28515625" style="43" customWidth="1"/>
    <col min="529" max="529" width="12.5703125" style="43" customWidth="1"/>
    <col min="530" max="530" width="6" style="43" customWidth="1"/>
    <col min="531" max="531" width="12.85546875" style="43" customWidth="1"/>
    <col min="532" max="532" width="0.140625" style="43" customWidth="1"/>
    <col min="533" max="533" width="6.5703125" style="43" customWidth="1"/>
    <col min="534" max="534" width="11.7109375" style="43" customWidth="1"/>
    <col min="535" max="535" width="7.7109375" style="43" customWidth="1"/>
    <col min="536" max="536" width="10.5703125" style="43" customWidth="1"/>
    <col min="537" max="537" width="9.28515625" style="43" bestFit="1" customWidth="1"/>
    <col min="538" max="538" width="10.7109375" style="43" bestFit="1" customWidth="1"/>
    <col min="539" max="539" width="4.5703125" style="43" customWidth="1"/>
    <col min="540" max="540" width="10.42578125" style="43" customWidth="1"/>
    <col min="541" max="541" width="4.42578125" style="43" customWidth="1"/>
    <col min="542" max="542" width="11.42578125" style="43" customWidth="1"/>
    <col min="543" max="543" width="4.5703125" style="43" customWidth="1"/>
    <col min="544" max="544" width="10.7109375" style="43" bestFit="1" customWidth="1"/>
    <col min="545" max="545" width="4.7109375" style="43" customWidth="1"/>
    <col min="546" max="546" width="15.5703125" style="43" customWidth="1"/>
    <col min="547" max="547" width="5" style="43" customWidth="1"/>
    <col min="548" max="548" width="10.7109375" style="43" bestFit="1" customWidth="1"/>
    <col min="549" max="549" width="10.28515625" style="43" customWidth="1"/>
    <col min="550" max="550" width="15.42578125" style="43" customWidth="1"/>
    <col min="551" max="551" width="5.5703125" style="43" customWidth="1"/>
    <col min="552" max="552" width="14.140625" style="43" customWidth="1"/>
    <col min="553" max="732" width="0" style="43" hidden="1" customWidth="1"/>
    <col min="733" max="733" width="17" style="43" customWidth="1"/>
    <col min="734" max="734" width="8.28515625" style="43" customWidth="1"/>
    <col min="735" max="736" width="12.28515625" style="43" customWidth="1"/>
    <col min="737" max="768" width="9.140625" style="43"/>
    <col min="769" max="769" width="21" style="43" customWidth="1"/>
    <col min="770" max="770" width="10.140625" style="43" customWidth="1"/>
    <col min="771" max="771" width="11.85546875" style="43" bestFit="1" customWidth="1"/>
    <col min="772" max="772" width="6.140625" style="43" customWidth="1"/>
    <col min="773" max="773" width="11.7109375" style="43" customWidth="1"/>
    <col min="774" max="774" width="5.85546875" style="43" customWidth="1"/>
    <col min="775" max="775" width="15.7109375" style="43" customWidth="1"/>
    <col min="776" max="776" width="9.28515625" style="43" customWidth="1"/>
    <col min="777" max="777" width="13.28515625" style="43" customWidth="1"/>
    <col min="778" max="778" width="7.140625" style="43" customWidth="1"/>
    <col min="779" max="779" width="15.140625" style="43" customWidth="1"/>
    <col min="780" max="780" width="11.140625" style="43" customWidth="1"/>
    <col min="781" max="781" width="9.42578125" style="43" customWidth="1"/>
    <col min="782" max="782" width="8.5703125" style="43" customWidth="1"/>
    <col min="783" max="783" width="11.85546875" style="43" customWidth="1"/>
    <col min="784" max="784" width="6.28515625" style="43" customWidth="1"/>
    <col min="785" max="785" width="12.5703125" style="43" customWidth="1"/>
    <col min="786" max="786" width="6" style="43" customWidth="1"/>
    <col min="787" max="787" width="12.85546875" style="43" customWidth="1"/>
    <col min="788" max="788" width="0.140625" style="43" customWidth="1"/>
    <col min="789" max="789" width="6.5703125" style="43" customWidth="1"/>
    <col min="790" max="790" width="11.7109375" style="43" customWidth="1"/>
    <col min="791" max="791" width="7.7109375" style="43" customWidth="1"/>
    <col min="792" max="792" width="10.5703125" style="43" customWidth="1"/>
    <col min="793" max="793" width="9.28515625" style="43" bestFit="1" customWidth="1"/>
    <col min="794" max="794" width="10.7109375" style="43" bestFit="1" customWidth="1"/>
    <col min="795" max="795" width="4.5703125" style="43" customWidth="1"/>
    <col min="796" max="796" width="10.42578125" style="43" customWidth="1"/>
    <col min="797" max="797" width="4.42578125" style="43" customWidth="1"/>
    <col min="798" max="798" width="11.42578125" style="43" customWidth="1"/>
    <col min="799" max="799" width="4.5703125" style="43" customWidth="1"/>
    <col min="800" max="800" width="10.7109375" style="43" bestFit="1" customWidth="1"/>
    <col min="801" max="801" width="4.7109375" style="43" customWidth="1"/>
    <col min="802" max="802" width="15.5703125" style="43" customWidth="1"/>
    <col min="803" max="803" width="5" style="43" customWidth="1"/>
    <col min="804" max="804" width="10.7109375" style="43" bestFit="1" customWidth="1"/>
    <col min="805" max="805" width="10.28515625" style="43" customWidth="1"/>
    <col min="806" max="806" width="15.42578125" style="43" customWidth="1"/>
    <col min="807" max="807" width="5.5703125" style="43" customWidth="1"/>
    <col min="808" max="808" width="14.140625" style="43" customWidth="1"/>
    <col min="809" max="988" width="0" style="43" hidden="1" customWidth="1"/>
    <col min="989" max="989" width="17" style="43" customWidth="1"/>
    <col min="990" max="990" width="8.28515625" style="43" customWidth="1"/>
    <col min="991" max="992" width="12.28515625" style="43" customWidth="1"/>
    <col min="993" max="1024" width="9.140625" style="43"/>
    <col min="1025" max="1025" width="21" style="43" customWidth="1"/>
    <col min="1026" max="1026" width="10.140625" style="43" customWidth="1"/>
    <col min="1027" max="1027" width="11.85546875" style="43" bestFit="1" customWidth="1"/>
    <col min="1028" max="1028" width="6.140625" style="43" customWidth="1"/>
    <col min="1029" max="1029" width="11.7109375" style="43" customWidth="1"/>
    <col min="1030" max="1030" width="5.85546875" style="43" customWidth="1"/>
    <col min="1031" max="1031" width="15.7109375" style="43" customWidth="1"/>
    <col min="1032" max="1032" width="9.28515625" style="43" customWidth="1"/>
    <col min="1033" max="1033" width="13.28515625" style="43" customWidth="1"/>
    <col min="1034" max="1034" width="7.140625" style="43" customWidth="1"/>
    <col min="1035" max="1035" width="15.140625" style="43" customWidth="1"/>
    <col min="1036" max="1036" width="11.140625" style="43" customWidth="1"/>
    <col min="1037" max="1037" width="9.42578125" style="43" customWidth="1"/>
    <col min="1038" max="1038" width="8.5703125" style="43" customWidth="1"/>
    <col min="1039" max="1039" width="11.85546875" style="43" customWidth="1"/>
    <col min="1040" max="1040" width="6.28515625" style="43" customWidth="1"/>
    <col min="1041" max="1041" width="12.5703125" style="43" customWidth="1"/>
    <col min="1042" max="1042" width="6" style="43" customWidth="1"/>
    <col min="1043" max="1043" width="12.85546875" style="43" customWidth="1"/>
    <col min="1044" max="1044" width="0.140625" style="43" customWidth="1"/>
    <col min="1045" max="1045" width="6.5703125" style="43" customWidth="1"/>
    <col min="1046" max="1046" width="11.7109375" style="43" customWidth="1"/>
    <col min="1047" max="1047" width="7.7109375" style="43" customWidth="1"/>
    <col min="1048" max="1048" width="10.5703125" style="43" customWidth="1"/>
    <col min="1049" max="1049" width="9.28515625" style="43" bestFit="1" customWidth="1"/>
    <col min="1050" max="1050" width="10.7109375" style="43" bestFit="1" customWidth="1"/>
    <col min="1051" max="1051" width="4.5703125" style="43" customWidth="1"/>
    <col min="1052" max="1052" width="10.42578125" style="43" customWidth="1"/>
    <col min="1053" max="1053" width="4.42578125" style="43" customWidth="1"/>
    <col min="1054" max="1054" width="11.42578125" style="43" customWidth="1"/>
    <col min="1055" max="1055" width="4.5703125" style="43" customWidth="1"/>
    <col min="1056" max="1056" width="10.7109375" style="43" bestFit="1" customWidth="1"/>
    <col min="1057" max="1057" width="4.7109375" style="43" customWidth="1"/>
    <col min="1058" max="1058" width="15.5703125" style="43" customWidth="1"/>
    <col min="1059" max="1059" width="5" style="43" customWidth="1"/>
    <col min="1060" max="1060" width="10.7109375" style="43" bestFit="1" customWidth="1"/>
    <col min="1061" max="1061" width="10.28515625" style="43" customWidth="1"/>
    <col min="1062" max="1062" width="15.42578125" style="43" customWidth="1"/>
    <col min="1063" max="1063" width="5.5703125" style="43" customWidth="1"/>
    <col min="1064" max="1064" width="14.140625" style="43" customWidth="1"/>
    <col min="1065" max="1244" width="0" style="43" hidden="1" customWidth="1"/>
    <col min="1245" max="1245" width="17" style="43" customWidth="1"/>
    <col min="1246" max="1246" width="8.28515625" style="43" customWidth="1"/>
    <col min="1247" max="1248" width="12.28515625" style="43" customWidth="1"/>
    <col min="1249" max="1280" width="9.140625" style="43"/>
    <col min="1281" max="1281" width="21" style="43" customWidth="1"/>
    <col min="1282" max="1282" width="10.140625" style="43" customWidth="1"/>
    <col min="1283" max="1283" width="11.85546875" style="43" bestFit="1" customWidth="1"/>
    <col min="1284" max="1284" width="6.140625" style="43" customWidth="1"/>
    <col min="1285" max="1285" width="11.7109375" style="43" customWidth="1"/>
    <col min="1286" max="1286" width="5.85546875" style="43" customWidth="1"/>
    <col min="1287" max="1287" width="15.7109375" style="43" customWidth="1"/>
    <col min="1288" max="1288" width="9.28515625" style="43" customWidth="1"/>
    <col min="1289" max="1289" width="13.28515625" style="43" customWidth="1"/>
    <col min="1290" max="1290" width="7.140625" style="43" customWidth="1"/>
    <col min="1291" max="1291" width="15.140625" style="43" customWidth="1"/>
    <col min="1292" max="1292" width="11.140625" style="43" customWidth="1"/>
    <col min="1293" max="1293" width="9.42578125" style="43" customWidth="1"/>
    <col min="1294" max="1294" width="8.5703125" style="43" customWidth="1"/>
    <col min="1295" max="1295" width="11.85546875" style="43" customWidth="1"/>
    <col min="1296" max="1296" width="6.28515625" style="43" customWidth="1"/>
    <col min="1297" max="1297" width="12.5703125" style="43" customWidth="1"/>
    <col min="1298" max="1298" width="6" style="43" customWidth="1"/>
    <col min="1299" max="1299" width="12.85546875" style="43" customWidth="1"/>
    <col min="1300" max="1300" width="0.140625" style="43" customWidth="1"/>
    <col min="1301" max="1301" width="6.5703125" style="43" customWidth="1"/>
    <col min="1302" max="1302" width="11.7109375" style="43" customWidth="1"/>
    <col min="1303" max="1303" width="7.7109375" style="43" customWidth="1"/>
    <col min="1304" max="1304" width="10.5703125" style="43" customWidth="1"/>
    <col min="1305" max="1305" width="9.28515625" style="43" bestFit="1" customWidth="1"/>
    <col min="1306" max="1306" width="10.7109375" style="43" bestFit="1" customWidth="1"/>
    <col min="1307" max="1307" width="4.5703125" style="43" customWidth="1"/>
    <col min="1308" max="1308" width="10.42578125" style="43" customWidth="1"/>
    <col min="1309" max="1309" width="4.42578125" style="43" customWidth="1"/>
    <col min="1310" max="1310" width="11.42578125" style="43" customWidth="1"/>
    <col min="1311" max="1311" width="4.5703125" style="43" customWidth="1"/>
    <col min="1312" max="1312" width="10.7109375" style="43" bestFit="1" customWidth="1"/>
    <col min="1313" max="1313" width="4.7109375" style="43" customWidth="1"/>
    <col min="1314" max="1314" width="15.5703125" style="43" customWidth="1"/>
    <col min="1315" max="1315" width="5" style="43" customWidth="1"/>
    <col min="1316" max="1316" width="10.7109375" style="43" bestFit="1" customWidth="1"/>
    <col min="1317" max="1317" width="10.28515625" style="43" customWidth="1"/>
    <col min="1318" max="1318" width="15.42578125" style="43" customWidth="1"/>
    <col min="1319" max="1319" width="5.5703125" style="43" customWidth="1"/>
    <col min="1320" max="1320" width="14.140625" style="43" customWidth="1"/>
    <col min="1321" max="1500" width="0" style="43" hidden="1" customWidth="1"/>
    <col min="1501" max="1501" width="17" style="43" customWidth="1"/>
    <col min="1502" max="1502" width="8.28515625" style="43" customWidth="1"/>
    <col min="1503" max="1504" width="12.28515625" style="43" customWidth="1"/>
    <col min="1505" max="1536" width="9.140625" style="43"/>
    <col min="1537" max="1537" width="21" style="43" customWidth="1"/>
    <col min="1538" max="1538" width="10.140625" style="43" customWidth="1"/>
    <col min="1539" max="1539" width="11.85546875" style="43" bestFit="1" customWidth="1"/>
    <col min="1540" max="1540" width="6.140625" style="43" customWidth="1"/>
    <col min="1541" max="1541" width="11.7109375" style="43" customWidth="1"/>
    <col min="1542" max="1542" width="5.85546875" style="43" customWidth="1"/>
    <col min="1543" max="1543" width="15.7109375" style="43" customWidth="1"/>
    <col min="1544" max="1544" width="9.28515625" style="43" customWidth="1"/>
    <col min="1545" max="1545" width="13.28515625" style="43" customWidth="1"/>
    <col min="1546" max="1546" width="7.140625" style="43" customWidth="1"/>
    <col min="1547" max="1547" width="15.140625" style="43" customWidth="1"/>
    <col min="1548" max="1548" width="11.140625" style="43" customWidth="1"/>
    <col min="1549" max="1549" width="9.42578125" style="43" customWidth="1"/>
    <col min="1550" max="1550" width="8.5703125" style="43" customWidth="1"/>
    <col min="1551" max="1551" width="11.85546875" style="43" customWidth="1"/>
    <col min="1552" max="1552" width="6.28515625" style="43" customWidth="1"/>
    <col min="1553" max="1553" width="12.5703125" style="43" customWidth="1"/>
    <col min="1554" max="1554" width="6" style="43" customWidth="1"/>
    <col min="1555" max="1555" width="12.85546875" style="43" customWidth="1"/>
    <col min="1556" max="1556" width="0.140625" style="43" customWidth="1"/>
    <col min="1557" max="1557" width="6.5703125" style="43" customWidth="1"/>
    <col min="1558" max="1558" width="11.7109375" style="43" customWidth="1"/>
    <col min="1559" max="1559" width="7.7109375" style="43" customWidth="1"/>
    <col min="1560" max="1560" width="10.5703125" style="43" customWidth="1"/>
    <col min="1561" max="1561" width="9.28515625" style="43" bestFit="1" customWidth="1"/>
    <col min="1562" max="1562" width="10.7109375" style="43" bestFit="1" customWidth="1"/>
    <col min="1563" max="1563" width="4.5703125" style="43" customWidth="1"/>
    <col min="1564" max="1564" width="10.42578125" style="43" customWidth="1"/>
    <col min="1565" max="1565" width="4.42578125" style="43" customWidth="1"/>
    <col min="1566" max="1566" width="11.42578125" style="43" customWidth="1"/>
    <col min="1567" max="1567" width="4.5703125" style="43" customWidth="1"/>
    <col min="1568" max="1568" width="10.7109375" style="43" bestFit="1" customWidth="1"/>
    <col min="1569" max="1569" width="4.7109375" style="43" customWidth="1"/>
    <col min="1570" max="1570" width="15.5703125" style="43" customWidth="1"/>
    <col min="1571" max="1571" width="5" style="43" customWidth="1"/>
    <col min="1572" max="1572" width="10.7109375" style="43" bestFit="1" customWidth="1"/>
    <col min="1573" max="1573" width="10.28515625" style="43" customWidth="1"/>
    <col min="1574" max="1574" width="15.42578125" style="43" customWidth="1"/>
    <col min="1575" max="1575" width="5.5703125" style="43" customWidth="1"/>
    <col min="1576" max="1576" width="14.140625" style="43" customWidth="1"/>
    <col min="1577" max="1756" width="0" style="43" hidden="1" customWidth="1"/>
    <col min="1757" max="1757" width="17" style="43" customWidth="1"/>
    <col min="1758" max="1758" width="8.28515625" style="43" customWidth="1"/>
    <col min="1759" max="1760" width="12.28515625" style="43" customWidth="1"/>
    <col min="1761" max="1792" width="9.140625" style="43"/>
    <col min="1793" max="1793" width="21" style="43" customWidth="1"/>
    <col min="1794" max="1794" width="10.140625" style="43" customWidth="1"/>
    <col min="1795" max="1795" width="11.85546875" style="43" bestFit="1" customWidth="1"/>
    <col min="1796" max="1796" width="6.140625" style="43" customWidth="1"/>
    <col min="1797" max="1797" width="11.7109375" style="43" customWidth="1"/>
    <col min="1798" max="1798" width="5.85546875" style="43" customWidth="1"/>
    <col min="1799" max="1799" width="15.7109375" style="43" customWidth="1"/>
    <col min="1800" max="1800" width="9.28515625" style="43" customWidth="1"/>
    <col min="1801" max="1801" width="13.28515625" style="43" customWidth="1"/>
    <col min="1802" max="1802" width="7.140625" style="43" customWidth="1"/>
    <col min="1803" max="1803" width="15.140625" style="43" customWidth="1"/>
    <col min="1804" max="1804" width="11.140625" style="43" customWidth="1"/>
    <col min="1805" max="1805" width="9.42578125" style="43" customWidth="1"/>
    <col min="1806" max="1806" width="8.5703125" style="43" customWidth="1"/>
    <col min="1807" max="1807" width="11.85546875" style="43" customWidth="1"/>
    <col min="1808" max="1808" width="6.28515625" style="43" customWidth="1"/>
    <col min="1809" max="1809" width="12.5703125" style="43" customWidth="1"/>
    <col min="1810" max="1810" width="6" style="43" customWidth="1"/>
    <col min="1811" max="1811" width="12.85546875" style="43" customWidth="1"/>
    <col min="1812" max="1812" width="0.140625" style="43" customWidth="1"/>
    <col min="1813" max="1813" width="6.5703125" style="43" customWidth="1"/>
    <col min="1814" max="1814" width="11.7109375" style="43" customWidth="1"/>
    <col min="1815" max="1815" width="7.7109375" style="43" customWidth="1"/>
    <col min="1816" max="1816" width="10.5703125" style="43" customWidth="1"/>
    <col min="1817" max="1817" width="9.28515625" style="43" bestFit="1" customWidth="1"/>
    <col min="1818" max="1818" width="10.7109375" style="43" bestFit="1" customWidth="1"/>
    <col min="1819" max="1819" width="4.5703125" style="43" customWidth="1"/>
    <col min="1820" max="1820" width="10.42578125" style="43" customWidth="1"/>
    <col min="1821" max="1821" width="4.42578125" style="43" customWidth="1"/>
    <col min="1822" max="1822" width="11.42578125" style="43" customWidth="1"/>
    <col min="1823" max="1823" width="4.5703125" style="43" customWidth="1"/>
    <col min="1824" max="1824" width="10.7109375" style="43" bestFit="1" customWidth="1"/>
    <col min="1825" max="1825" width="4.7109375" style="43" customWidth="1"/>
    <col min="1826" max="1826" width="15.5703125" style="43" customWidth="1"/>
    <col min="1827" max="1827" width="5" style="43" customWidth="1"/>
    <col min="1828" max="1828" width="10.7109375" style="43" bestFit="1" customWidth="1"/>
    <col min="1829" max="1829" width="10.28515625" style="43" customWidth="1"/>
    <col min="1830" max="1830" width="15.42578125" style="43" customWidth="1"/>
    <col min="1831" max="1831" width="5.5703125" style="43" customWidth="1"/>
    <col min="1832" max="1832" width="14.140625" style="43" customWidth="1"/>
    <col min="1833" max="2012" width="0" style="43" hidden="1" customWidth="1"/>
    <col min="2013" max="2013" width="17" style="43" customWidth="1"/>
    <col min="2014" max="2014" width="8.28515625" style="43" customWidth="1"/>
    <col min="2015" max="2016" width="12.28515625" style="43" customWidth="1"/>
    <col min="2017" max="2048" width="9.140625" style="43"/>
    <col min="2049" max="2049" width="21" style="43" customWidth="1"/>
    <col min="2050" max="2050" width="10.140625" style="43" customWidth="1"/>
    <col min="2051" max="2051" width="11.85546875" style="43" bestFit="1" customWidth="1"/>
    <col min="2052" max="2052" width="6.140625" style="43" customWidth="1"/>
    <col min="2053" max="2053" width="11.7109375" style="43" customWidth="1"/>
    <col min="2054" max="2054" width="5.85546875" style="43" customWidth="1"/>
    <col min="2055" max="2055" width="15.7109375" style="43" customWidth="1"/>
    <col min="2056" max="2056" width="9.28515625" style="43" customWidth="1"/>
    <col min="2057" max="2057" width="13.28515625" style="43" customWidth="1"/>
    <col min="2058" max="2058" width="7.140625" style="43" customWidth="1"/>
    <col min="2059" max="2059" width="15.140625" style="43" customWidth="1"/>
    <col min="2060" max="2060" width="11.140625" style="43" customWidth="1"/>
    <col min="2061" max="2061" width="9.42578125" style="43" customWidth="1"/>
    <col min="2062" max="2062" width="8.5703125" style="43" customWidth="1"/>
    <col min="2063" max="2063" width="11.85546875" style="43" customWidth="1"/>
    <col min="2064" max="2064" width="6.28515625" style="43" customWidth="1"/>
    <col min="2065" max="2065" width="12.5703125" style="43" customWidth="1"/>
    <col min="2066" max="2066" width="6" style="43" customWidth="1"/>
    <col min="2067" max="2067" width="12.85546875" style="43" customWidth="1"/>
    <col min="2068" max="2068" width="0.140625" style="43" customWidth="1"/>
    <col min="2069" max="2069" width="6.5703125" style="43" customWidth="1"/>
    <col min="2070" max="2070" width="11.7109375" style="43" customWidth="1"/>
    <col min="2071" max="2071" width="7.7109375" style="43" customWidth="1"/>
    <col min="2072" max="2072" width="10.5703125" style="43" customWidth="1"/>
    <col min="2073" max="2073" width="9.28515625" style="43" bestFit="1" customWidth="1"/>
    <col min="2074" max="2074" width="10.7109375" style="43" bestFit="1" customWidth="1"/>
    <col min="2075" max="2075" width="4.5703125" style="43" customWidth="1"/>
    <col min="2076" max="2076" width="10.42578125" style="43" customWidth="1"/>
    <col min="2077" max="2077" width="4.42578125" style="43" customWidth="1"/>
    <col min="2078" max="2078" width="11.42578125" style="43" customWidth="1"/>
    <col min="2079" max="2079" width="4.5703125" style="43" customWidth="1"/>
    <col min="2080" max="2080" width="10.7109375" style="43" bestFit="1" customWidth="1"/>
    <col min="2081" max="2081" width="4.7109375" style="43" customWidth="1"/>
    <col min="2082" max="2082" width="15.5703125" style="43" customWidth="1"/>
    <col min="2083" max="2083" width="5" style="43" customWidth="1"/>
    <col min="2084" max="2084" width="10.7109375" style="43" bestFit="1" customWidth="1"/>
    <col min="2085" max="2085" width="10.28515625" style="43" customWidth="1"/>
    <col min="2086" max="2086" width="15.42578125" style="43" customWidth="1"/>
    <col min="2087" max="2087" width="5.5703125" style="43" customWidth="1"/>
    <col min="2088" max="2088" width="14.140625" style="43" customWidth="1"/>
    <col min="2089" max="2268" width="0" style="43" hidden="1" customWidth="1"/>
    <col min="2269" max="2269" width="17" style="43" customWidth="1"/>
    <col min="2270" max="2270" width="8.28515625" style="43" customWidth="1"/>
    <col min="2271" max="2272" width="12.28515625" style="43" customWidth="1"/>
    <col min="2273" max="2304" width="9.140625" style="43"/>
    <col min="2305" max="2305" width="21" style="43" customWidth="1"/>
    <col min="2306" max="2306" width="10.140625" style="43" customWidth="1"/>
    <col min="2307" max="2307" width="11.85546875" style="43" bestFit="1" customWidth="1"/>
    <col min="2308" max="2308" width="6.140625" style="43" customWidth="1"/>
    <col min="2309" max="2309" width="11.7109375" style="43" customWidth="1"/>
    <col min="2310" max="2310" width="5.85546875" style="43" customWidth="1"/>
    <col min="2311" max="2311" width="15.7109375" style="43" customWidth="1"/>
    <col min="2312" max="2312" width="9.28515625" style="43" customWidth="1"/>
    <col min="2313" max="2313" width="13.28515625" style="43" customWidth="1"/>
    <col min="2314" max="2314" width="7.140625" style="43" customWidth="1"/>
    <col min="2315" max="2315" width="15.140625" style="43" customWidth="1"/>
    <col min="2316" max="2316" width="11.140625" style="43" customWidth="1"/>
    <col min="2317" max="2317" width="9.42578125" style="43" customWidth="1"/>
    <col min="2318" max="2318" width="8.5703125" style="43" customWidth="1"/>
    <col min="2319" max="2319" width="11.85546875" style="43" customWidth="1"/>
    <col min="2320" max="2320" width="6.28515625" style="43" customWidth="1"/>
    <col min="2321" max="2321" width="12.5703125" style="43" customWidth="1"/>
    <col min="2322" max="2322" width="6" style="43" customWidth="1"/>
    <col min="2323" max="2323" width="12.85546875" style="43" customWidth="1"/>
    <col min="2324" max="2324" width="0.140625" style="43" customWidth="1"/>
    <col min="2325" max="2325" width="6.5703125" style="43" customWidth="1"/>
    <col min="2326" max="2326" width="11.7109375" style="43" customWidth="1"/>
    <col min="2327" max="2327" width="7.7109375" style="43" customWidth="1"/>
    <col min="2328" max="2328" width="10.5703125" style="43" customWidth="1"/>
    <col min="2329" max="2329" width="9.28515625" style="43" bestFit="1" customWidth="1"/>
    <col min="2330" max="2330" width="10.7109375" style="43" bestFit="1" customWidth="1"/>
    <col min="2331" max="2331" width="4.5703125" style="43" customWidth="1"/>
    <col min="2332" max="2332" width="10.42578125" style="43" customWidth="1"/>
    <col min="2333" max="2333" width="4.42578125" style="43" customWidth="1"/>
    <col min="2334" max="2334" width="11.42578125" style="43" customWidth="1"/>
    <col min="2335" max="2335" width="4.5703125" style="43" customWidth="1"/>
    <col min="2336" max="2336" width="10.7109375" style="43" bestFit="1" customWidth="1"/>
    <col min="2337" max="2337" width="4.7109375" style="43" customWidth="1"/>
    <col min="2338" max="2338" width="15.5703125" style="43" customWidth="1"/>
    <col min="2339" max="2339" width="5" style="43" customWidth="1"/>
    <col min="2340" max="2340" width="10.7109375" style="43" bestFit="1" customWidth="1"/>
    <col min="2341" max="2341" width="10.28515625" style="43" customWidth="1"/>
    <col min="2342" max="2342" width="15.42578125" style="43" customWidth="1"/>
    <col min="2343" max="2343" width="5.5703125" style="43" customWidth="1"/>
    <col min="2344" max="2344" width="14.140625" style="43" customWidth="1"/>
    <col min="2345" max="2524" width="0" style="43" hidden="1" customWidth="1"/>
    <col min="2525" max="2525" width="17" style="43" customWidth="1"/>
    <col min="2526" max="2526" width="8.28515625" style="43" customWidth="1"/>
    <col min="2527" max="2528" width="12.28515625" style="43" customWidth="1"/>
    <col min="2529" max="2560" width="9.140625" style="43"/>
    <col min="2561" max="2561" width="21" style="43" customWidth="1"/>
    <col min="2562" max="2562" width="10.140625" style="43" customWidth="1"/>
    <col min="2563" max="2563" width="11.85546875" style="43" bestFit="1" customWidth="1"/>
    <col min="2564" max="2564" width="6.140625" style="43" customWidth="1"/>
    <col min="2565" max="2565" width="11.7109375" style="43" customWidth="1"/>
    <col min="2566" max="2566" width="5.85546875" style="43" customWidth="1"/>
    <col min="2567" max="2567" width="15.7109375" style="43" customWidth="1"/>
    <col min="2568" max="2568" width="9.28515625" style="43" customWidth="1"/>
    <col min="2569" max="2569" width="13.28515625" style="43" customWidth="1"/>
    <col min="2570" max="2570" width="7.140625" style="43" customWidth="1"/>
    <col min="2571" max="2571" width="15.140625" style="43" customWidth="1"/>
    <col min="2572" max="2572" width="11.140625" style="43" customWidth="1"/>
    <col min="2573" max="2573" width="9.42578125" style="43" customWidth="1"/>
    <col min="2574" max="2574" width="8.5703125" style="43" customWidth="1"/>
    <col min="2575" max="2575" width="11.85546875" style="43" customWidth="1"/>
    <col min="2576" max="2576" width="6.28515625" style="43" customWidth="1"/>
    <col min="2577" max="2577" width="12.5703125" style="43" customWidth="1"/>
    <col min="2578" max="2578" width="6" style="43" customWidth="1"/>
    <col min="2579" max="2579" width="12.85546875" style="43" customWidth="1"/>
    <col min="2580" max="2580" width="0.140625" style="43" customWidth="1"/>
    <col min="2581" max="2581" width="6.5703125" style="43" customWidth="1"/>
    <col min="2582" max="2582" width="11.7109375" style="43" customWidth="1"/>
    <col min="2583" max="2583" width="7.7109375" style="43" customWidth="1"/>
    <col min="2584" max="2584" width="10.5703125" style="43" customWidth="1"/>
    <col min="2585" max="2585" width="9.28515625" style="43" bestFit="1" customWidth="1"/>
    <col min="2586" max="2586" width="10.7109375" style="43" bestFit="1" customWidth="1"/>
    <col min="2587" max="2587" width="4.5703125" style="43" customWidth="1"/>
    <col min="2588" max="2588" width="10.42578125" style="43" customWidth="1"/>
    <col min="2589" max="2589" width="4.42578125" style="43" customWidth="1"/>
    <col min="2590" max="2590" width="11.42578125" style="43" customWidth="1"/>
    <col min="2591" max="2591" width="4.5703125" style="43" customWidth="1"/>
    <col min="2592" max="2592" width="10.7109375" style="43" bestFit="1" customWidth="1"/>
    <col min="2593" max="2593" width="4.7109375" style="43" customWidth="1"/>
    <col min="2594" max="2594" width="15.5703125" style="43" customWidth="1"/>
    <col min="2595" max="2595" width="5" style="43" customWidth="1"/>
    <col min="2596" max="2596" width="10.7109375" style="43" bestFit="1" customWidth="1"/>
    <col min="2597" max="2597" width="10.28515625" style="43" customWidth="1"/>
    <col min="2598" max="2598" width="15.42578125" style="43" customWidth="1"/>
    <col min="2599" max="2599" width="5.5703125" style="43" customWidth="1"/>
    <col min="2600" max="2600" width="14.140625" style="43" customWidth="1"/>
    <col min="2601" max="2780" width="0" style="43" hidden="1" customWidth="1"/>
    <col min="2781" max="2781" width="17" style="43" customWidth="1"/>
    <col min="2782" max="2782" width="8.28515625" style="43" customWidth="1"/>
    <col min="2783" max="2784" width="12.28515625" style="43" customWidth="1"/>
    <col min="2785" max="2816" width="9.140625" style="43"/>
    <col min="2817" max="2817" width="21" style="43" customWidth="1"/>
    <col min="2818" max="2818" width="10.140625" style="43" customWidth="1"/>
    <col min="2819" max="2819" width="11.85546875" style="43" bestFit="1" customWidth="1"/>
    <col min="2820" max="2820" width="6.140625" style="43" customWidth="1"/>
    <col min="2821" max="2821" width="11.7109375" style="43" customWidth="1"/>
    <col min="2822" max="2822" width="5.85546875" style="43" customWidth="1"/>
    <col min="2823" max="2823" width="15.7109375" style="43" customWidth="1"/>
    <col min="2824" max="2824" width="9.28515625" style="43" customWidth="1"/>
    <col min="2825" max="2825" width="13.28515625" style="43" customWidth="1"/>
    <col min="2826" max="2826" width="7.140625" style="43" customWidth="1"/>
    <col min="2827" max="2827" width="15.140625" style="43" customWidth="1"/>
    <col min="2828" max="2828" width="11.140625" style="43" customWidth="1"/>
    <col min="2829" max="2829" width="9.42578125" style="43" customWidth="1"/>
    <col min="2830" max="2830" width="8.5703125" style="43" customWidth="1"/>
    <col min="2831" max="2831" width="11.85546875" style="43" customWidth="1"/>
    <col min="2832" max="2832" width="6.28515625" style="43" customWidth="1"/>
    <col min="2833" max="2833" width="12.5703125" style="43" customWidth="1"/>
    <col min="2834" max="2834" width="6" style="43" customWidth="1"/>
    <col min="2835" max="2835" width="12.85546875" style="43" customWidth="1"/>
    <col min="2836" max="2836" width="0.140625" style="43" customWidth="1"/>
    <col min="2837" max="2837" width="6.5703125" style="43" customWidth="1"/>
    <col min="2838" max="2838" width="11.7109375" style="43" customWidth="1"/>
    <col min="2839" max="2839" width="7.7109375" style="43" customWidth="1"/>
    <col min="2840" max="2840" width="10.5703125" style="43" customWidth="1"/>
    <col min="2841" max="2841" width="9.28515625" style="43" bestFit="1" customWidth="1"/>
    <col min="2842" max="2842" width="10.7109375" style="43" bestFit="1" customWidth="1"/>
    <col min="2843" max="2843" width="4.5703125" style="43" customWidth="1"/>
    <col min="2844" max="2844" width="10.42578125" style="43" customWidth="1"/>
    <col min="2845" max="2845" width="4.42578125" style="43" customWidth="1"/>
    <col min="2846" max="2846" width="11.42578125" style="43" customWidth="1"/>
    <col min="2847" max="2847" width="4.5703125" style="43" customWidth="1"/>
    <col min="2848" max="2848" width="10.7109375" style="43" bestFit="1" customWidth="1"/>
    <col min="2849" max="2849" width="4.7109375" style="43" customWidth="1"/>
    <col min="2850" max="2850" width="15.5703125" style="43" customWidth="1"/>
    <col min="2851" max="2851" width="5" style="43" customWidth="1"/>
    <col min="2852" max="2852" width="10.7109375" style="43" bestFit="1" customWidth="1"/>
    <col min="2853" max="2853" width="10.28515625" style="43" customWidth="1"/>
    <col min="2854" max="2854" width="15.42578125" style="43" customWidth="1"/>
    <col min="2855" max="2855" width="5.5703125" style="43" customWidth="1"/>
    <col min="2856" max="2856" width="14.140625" style="43" customWidth="1"/>
    <col min="2857" max="3036" width="0" style="43" hidden="1" customWidth="1"/>
    <col min="3037" max="3037" width="17" style="43" customWidth="1"/>
    <col min="3038" max="3038" width="8.28515625" style="43" customWidth="1"/>
    <col min="3039" max="3040" width="12.28515625" style="43" customWidth="1"/>
    <col min="3041" max="3072" width="9.140625" style="43"/>
    <col min="3073" max="3073" width="21" style="43" customWidth="1"/>
    <col min="3074" max="3074" width="10.140625" style="43" customWidth="1"/>
    <col min="3075" max="3075" width="11.85546875" style="43" bestFit="1" customWidth="1"/>
    <col min="3076" max="3076" width="6.140625" style="43" customWidth="1"/>
    <col min="3077" max="3077" width="11.7109375" style="43" customWidth="1"/>
    <col min="3078" max="3078" width="5.85546875" style="43" customWidth="1"/>
    <col min="3079" max="3079" width="15.7109375" style="43" customWidth="1"/>
    <col min="3080" max="3080" width="9.28515625" style="43" customWidth="1"/>
    <col min="3081" max="3081" width="13.28515625" style="43" customWidth="1"/>
    <col min="3082" max="3082" width="7.140625" style="43" customWidth="1"/>
    <col min="3083" max="3083" width="15.140625" style="43" customWidth="1"/>
    <col min="3084" max="3084" width="11.140625" style="43" customWidth="1"/>
    <col min="3085" max="3085" width="9.42578125" style="43" customWidth="1"/>
    <col min="3086" max="3086" width="8.5703125" style="43" customWidth="1"/>
    <col min="3087" max="3087" width="11.85546875" style="43" customWidth="1"/>
    <col min="3088" max="3088" width="6.28515625" style="43" customWidth="1"/>
    <col min="3089" max="3089" width="12.5703125" style="43" customWidth="1"/>
    <col min="3090" max="3090" width="6" style="43" customWidth="1"/>
    <col min="3091" max="3091" width="12.85546875" style="43" customWidth="1"/>
    <col min="3092" max="3092" width="0.140625" style="43" customWidth="1"/>
    <col min="3093" max="3093" width="6.5703125" style="43" customWidth="1"/>
    <col min="3094" max="3094" width="11.7109375" style="43" customWidth="1"/>
    <col min="3095" max="3095" width="7.7109375" style="43" customWidth="1"/>
    <col min="3096" max="3096" width="10.5703125" style="43" customWidth="1"/>
    <col min="3097" max="3097" width="9.28515625" style="43" bestFit="1" customWidth="1"/>
    <col min="3098" max="3098" width="10.7109375" style="43" bestFit="1" customWidth="1"/>
    <col min="3099" max="3099" width="4.5703125" style="43" customWidth="1"/>
    <col min="3100" max="3100" width="10.42578125" style="43" customWidth="1"/>
    <col min="3101" max="3101" width="4.42578125" style="43" customWidth="1"/>
    <col min="3102" max="3102" width="11.42578125" style="43" customWidth="1"/>
    <col min="3103" max="3103" width="4.5703125" style="43" customWidth="1"/>
    <col min="3104" max="3104" width="10.7109375" style="43" bestFit="1" customWidth="1"/>
    <col min="3105" max="3105" width="4.7109375" style="43" customWidth="1"/>
    <col min="3106" max="3106" width="15.5703125" style="43" customWidth="1"/>
    <col min="3107" max="3107" width="5" style="43" customWidth="1"/>
    <col min="3108" max="3108" width="10.7109375" style="43" bestFit="1" customWidth="1"/>
    <col min="3109" max="3109" width="10.28515625" style="43" customWidth="1"/>
    <col min="3110" max="3110" width="15.42578125" style="43" customWidth="1"/>
    <col min="3111" max="3111" width="5.5703125" style="43" customWidth="1"/>
    <col min="3112" max="3112" width="14.140625" style="43" customWidth="1"/>
    <col min="3113" max="3292" width="0" style="43" hidden="1" customWidth="1"/>
    <col min="3293" max="3293" width="17" style="43" customWidth="1"/>
    <col min="3294" max="3294" width="8.28515625" style="43" customWidth="1"/>
    <col min="3295" max="3296" width="12.28515625" style="43" customWidth="1"/>
    <col min="3297" max="3328" width="9.140625" style="43"/>
    <col min="3329" max="3329" width="21" style="43" customWidth="1"/>
    <col min="3330" max="3330" width="10.140625" style="43" customWidth="1"/>
    <col min="3331" max="3331" width="11.85546875" style="43" bestFit="1" customWidth="1"/>
    <col min="3332" max="3332" width="6.140625" style="43" customWidth="1"/>
    <col min="3333" max="3333" width="11.7109375" style="43" customWidth="1"/>
    <col min="3334" max="3334" width="5.85546875" style="43" customWidth="1"/>
    <col min="3335" max="3335" width="15.7109375" style="43" customWidth="1"/>
    <col min="3336" max="3336" width="9.28515625" style="43" customWidth="1"/>
    <col min="3337" max="3337" width="13.28515625" style="43" customWidth="1"/>
    <col min="3338" max="3338" width="7.140625" style="43" customWidth="1"/>
    <col min="3339" max="3339" width="15.140625" style="43" customWidth="1"/>
    <col min="3340" max="3340" width="11.140625" style="43" customWidth="1"/>
    <col min="3341" max="3341" width="9.42578125" style="43" customWidth="1"/>
    <col min="3342" max="3342" width="8.5703125" style="43" customWidth="1"/>
    <col min="3343" max="3343" width="11.85546875" style="43" customWidth="1"/>
    <col min="3344" max="3344" width="6.28515625" style="43" customWidth="1"/>
    <col min="3345" max="3345" width="12.5703125" style="43" customWidth="1"/>
    <col min="3346" max="3346" width="6" style="43" customWidth="1"/>
    <col min="3347" max="3347" width="12.85546875" style="43" customWidth="1"/>
    <col min="3348" max="3348" width="0.140625" style="43" customWidth="1"/>
    <col min="3349" max="3349" width="6.5703125" style="43" customWidth="1"/>
    <col min="3350" max="3350" width="11.7109375" style="43" customWidth="1"/>
    <col min="3351" max="3351" width="7.7109375" style="43" customWidth="1"/>
    <col min="3352" max="3352" width="10.5703125" style="43" customWidth="1"/>
    <col min="3353" max="3353" width="9.28515625" style="43" bestFit="1" customWidth="1"/>
    <col min="3354" max="3354" width="10.7109375" style="43" bestFit="1" customWidth="1"/>
    <col min="3355" max="3355" width="4.5703125" style="43" customWidth="1"/>
    <col min="3356" max="3356" width="10.42578125" style="43" customWidth="1"/>
    <col min="3357" max="3357" width="4.42578125" style="43" customWidth="1"/>
    <col min="3358" max="3358" width="11.42578125" style="43" customWidth="1"/>
    <col min="3359" max="3359" width="4.5703125" style="43" customWidth="1"/>
    <col min="3360" max="3360" width="10.7109375" style="43" bestFit="1" customWidth="1"/>
    <col min="3361" max="3361" width="4.7109375" style="43" customWidth="1"/>
    <col min="3362" max="3362" width="15.5703125" style="43" customWidth="1"/>
    <col min="3363" max="3363" width="5" style="43" customWidth="1"/>
    <col min="3364" max="3364" width="10.7109375" style="43" bestFit="1" customWidth="1"/>
    <col min="3365" max="3365" width="10.28515625" style="43" customWidth="1"/>
    <col min="3366" max="3366" width="15.42578125" style="43" customWidth="1"/>
    <col min="3367" max="3367" width="5.5703125" style="43" customWidth="1"/>
    <col min="3368" max="3368" width="14.140625" style="43" customWidth="1"/>
    <col min="3369" max="3548" width="0" style="43" hidden="1" customWidth="1"/>
    <col min="3549" max="3549" width="17" style="43" customWidth="1"/>
    <col min="3550" max="3550" width="8.28515625" style="43" customWidth="1"/>
    <col min="3551" max="3552" width="12.28515625" style="43" customWidth="1"/>
    <col min="3553" max="3584" width="9.140625" style="43"/>
    <col min="3585" max="3585" width="21" style="43" customWidth="1"/>
    <col min="3586" max="3586" width="10.140625" style="43" customWidth="1"/>
    <col min="3587" max="3587" width="11.85546875" style="43" bestFit="1" customWidth="1"/>
    <col min="3588" max="3588" width="6.140625" style="43" customWidth="1"/>
    <col min="3589" max="3589" width="11.7109375" style="43" customWidth="1"/>
    <col min="3590" max="3590" width="5.85546875" style="43" customWidth="1"/>
    <col min="3591" max="3591" width="15.7109375" style="43" customWidth="1"/>
    <col min="3592" max="3592" width="9.28515625" style="43" customWidth="1"/>
    <col min="3593" max="3593" width="13.28515625" style="43" customWidth="1"/>
    <col min="3594" max="3594" width="7.140625" style="43" customWidth="1"/>
    <col min="3595" max="3595" width="15.140625" style="43" customWidth="1"/>
    <col min="3596" max="3596" width="11.140625" style="43" customWidth="1"/>
    <col min="3597" max="3597" width="9.42578125" style="43" customWidth="1"/>
    <col min="3598" max="3598" width="8.5703125" style="43" customWidth="1"/>
    <col min="3599" max="3599" width="11.85546875" style="43" customWidth="1"/>
    <col min="3600" max="3600" width="6.28515625" style="43" customWidth="1"/>
    <col min="3601" max="3601" width="12.5703125" style="43" customWidth="1"/>
    <col min="3602" max="3602" width="6" style="43" customWidth="1"/>
    <col min="3603" max="3603" width="12.85546875" style="43" customWidth="1"/>
    <col min="3604" max="3604" width="0.140625" style="43" customWidth="1"/>
    <col min="3605" max="3605" width="6.5703125" style="43" customWidth="1"/>
    <col min="3606" max="3606" width="11.7109375" style="43" customWidth="1"/>
    <col min="3607" max="3607" width="7.7109375" style="43" customWidth="1"/>
    <col min="3608" max="3608" width="10.5703125" style="43" customWidth="1"/>
    <col min="3609" max="3609" width="9.28515625" style="43" bestFit="1" customWidth="1"/>
    <col min="3610" max="3610" width="10.7109375" style="43" bestFit="1" customWidth="1"/>
    <col min="3611" max="3611" width="4.5703125" style="43" customWidth="1"/>
    <col min="3612" max="3612" width="10.42578125" style="43" customWidth="1"/>
    <col min="3613" max="3613" width="4.42578125" style="43" customWidth="1"/>
    <col min="3614" max="3614" width="11.42578125" style="43" customWidth="1"/>
    <col min="3615" max="3615" width="4.5703125" style="43" customWidth="1"/>
    <col min="3616" max="3616" width="10.7109375" style="43" bestFit="1" customWidth="1"/>
    <col min="3617" max="3617" width="4.7109375" style="43" customWidth="1"/>
    <col min="3618" max="3618" width="15.5703125" style="43" customWidth="1"/>
    <col min="3619" max="3619" width="5" style="43" customWidth="1"/>
    <col min="3620" max="3620" width="10.7109375" style="43" bestFit="1" customWidth="1"/>
    <col min="3621" max="3621" width="10.28515625" style="43" customWidth="1"/>
    <col min="3622" max="3622" width="15.42578125" style="43" customWidth="1"/>
    <col min="3623" max="3623" width="5.5703125" style="43" customWidth="1"/>
    <col min="3624" max="3624" width="14.140625" style="43" customWidth="1"/>
    <col min="3625" max="3804" width="0" style="43" hidden="1" customWidth="1"/>
    <col min="3805" max="3805" width="17" style="43" customWidth="1"/>
    <col min="3806" max="3806" width="8.28515625" style="43" customWidth="1"/>
    <col min="3807" max="3808" width="12.28515625" style="43" customWidth="1"/>
    <col min="3809" max="3840" width="9.140625" style="43"/>
    <col min="3841" max="3841" width="21" style="43" customWidth="1"/>
    <col min="3842" max="3842" width="10.140625" style="43" customWidth="1"/>
    <col min="3843" max="3843" width="11.85546875" style="43" bestFit="1" customWidth="1"/>
    <col min="3844" max="3844" width="6.140625" style="43" customWidth="1"/>
    <col min="3845" max="3845" width="11.7109375" style="43" customWidth="1"/>
    <col min="3846" max="3846" width="5.85546875" style="43" customWidth="1"/>
    <col min="3847" max="3847" width="15.7109375" style="43" customWidth="1"/>
    <col min="3848" max="3848" width="9.28515625" style="43" customWidth="1"/>
    <col min="3849" max="3849" width="13.28515625" style="43" customWidth="1"/>
    <col min="3850" max="3850" width="7.140625" style="43" customWidth="1"/>
    <col min="3851" max="3851" width="15.140625" style="43" customWidth="1"/>
    <col min="3852" max="3852" width="11.140625" style="43" customWidth="1"/>
    <col min="3853" max="3853" width="9.42578125" style="43" customWidth="1"/>
    <col min="3854" max="3854" width="8.5703125" style="43" customWidth="1"/>
    <col min="3855" max="3855" width="11.85546875" style="43" customWidth="1"/>
    <col min="3856" max="3856" width="6.28515625" style="43" customWidth="1"/>
    <col min="3857" max="3857" width="12.5703125" style="43" customWidth="1"/>
    <col min="3858" max="3858" width="6" style="43" customWidth="1"/>
    <col min="3859" max="3859" width="12.85546875" style="43" customWidth="1"/>
    <col min="3860" max="3860" width="0.140625" style="43" customWidth="1"/>
    <col min="3861" max="3861" width="6.5703125" style="43" customWidth="1"/>
    <col min="3862" max="3862" width="11.7109375" style="43" customWidth="1"/>
    <col min="3863" max="3863" width="7.7109375" style="43" customWidth="1"/>
    <col min="3864" max="3864" width="10.5703125" style="43" customWidth="1"/>
    <col min="3865" max="3865" width="9.28515625" style="43" bestFit="1" customWidth="1"/>
    <col min="3866" max="3866" width="10.7109375" style="43" bestFit="1" customWidth="1"/>
    <col min="3867" max="3867" width="4.5703125" style="43" customWidth="1"/>
    <col min="3868" max="3868" width="10.42578125" style="43" customWidth="1"/>
    <col min="3869" max="3869" width="4.42578125" style="43" customWidth="1"/>
    <col min="3870" max="3870" width="11.42578125" style="43" customWidth="1"/>
    <col min="3871" max="3871" width="4.5703125" style="43" customWidth="1"/>
    <col min="3872" max="3872" width="10.7109375" style="43" bestFit="1" customWidth="1"/>
    <col min="3873" max="3873" width="4.7109375" style="43" customWidth="1"/>
    <col min="3874" max="3874" width="15.5703125" style="43" customWidth="1"/>
    <col min="3875" max="3875" width="5" style="43" customWidth="1"/>
    <col min="3876" max="3876" width="10.7109375" style="43" bestFit="1" customWidth="1"/>
    <col min="3877" max="3877" width="10.28515625" style="43" customWidth="1"/>
    <col min="3878" max="3878" width="15.42578125" style="43" customWidth="1"/>
    <col min="3879" max="3879" width="5.5703125" style="43" customWidth="1"/>
    <col min="3880" max="3880" width="14.140625" style="43" customWidth="1"/>
    <col min="3881" max="4060" width="0" style="43" hidden="1" customWidth="1"/>
    <col min="4061" max="4061" width="17" style="43" customWidth="1"/>
    <col min="4062" max="4062" width="8.28515625" style="43" customWidth="1"/>
    <col min="4063" max="4064" width="12.28515625" style="43" customWidth="1"/>
    <col min="4065" max="4096" width="9.140625" style="43"/>
    <col min="4097" max="4097" width="21" style="43" customWidth="1"/>
    <col min="4098" max="4098" width="10.140625" style="43" customWidth="1"/>
    <col min="4099" max="4099" width="11.85546875" style="43" bestFit="1" customWidth="1"/>
    <col min="4100" max="4100" width="6.140625" style="43" customWidth="1"/>
    <col min="4101" max="4101" width="11.7109375" style="43" customWidth="1"/>
    <col min="4102" max="4102" width="5.85546875" style="43" customWidth="1"/>
    <col min="4103" max="4103" width="15.7109375" style="43" customWidth="1"/>
    <col min="4104" max="4104" width="9.28515625" style="43" customWidth="1"/>
    <col min="4105" max="4105" width="13.28515625" style="43" customWidth="1"/>
    <col min="4106" max="4106" width="7.140625" style="43" customWidth="1"/>
    <col min="4107" max="4107" width="15.140625" style="43" customWidth="1"/>
    <col min="4108" max="4108" width="11.140625" style="43" customWidth="1"/>
    <col min="4109" max="4109" width="9.42578125" style="43" customWidth="1"/>
    <col min="4110" max="4110" width="8.5703125" style="43" customWidth="1"/>
    <col min="4111" max="4111" width="11.85546875" style="43" customWidth="1"/>
    <col min="4112" max="4112" width="6.28515625" style="43" customWidth="1"/>
    <col min="4113" max="4113" width="12.5703125" style="43" customWidth="1"/>
    <col min="4114" max="4114" width="6" style="43" customWidth="1"/>
    <col min="4115" max="4115" width="12.85546875" style="43" customWidth="1"/>
    <col min="4116" max="4116" width="0.140625" style="43" customWidth="1"/>
    <col min="4117" max="4117" width="6.5703125" style="43" customWidth="1"/>
    <col min="4118" max="4118" width="11.7109375" style="43" customWidth="1"/>
    <col min="4119" max="4119" width="7.7109375" style="43" customWidth="1"/>
    <col min="4120" max="4120" width="10.5703125" style="43" customWidth="1"/>
    <col min="4121" max="4121" width="9.28515625" style="43" bestFit="1" customWidth="1"/>
    <col min="4122" max="4122" width="10.7109375" style="43" bestFit="1" customWidth="1"/>
    <col min="4123" max="4123" width="4.5703125" style="43" customWidth="1"/>
    <col min="4124" max="4124" width="10.42578125" style="43" customWidth="1"/>
    <col min="4125" max="4125" width="4.42578125" style="43" customWidth="1"/>
    <col min="4126" max="4126" width="11.42578125" style="43" customWidth="1"/>
    <col min="4127" max="4127" width="4.5703125" style="43" customWidth="1"/>
    <col min="4128" max="4128" width="10.7109375" style="43" bestFit="1" customWidth="1"/>
    <col min="4129" max="4129" width="4.7109375" style="43" customWidth="1"/>
    <col min="4130" max="4130" width="15.5703125" style="43" customWidth="1"/>
    <col min="4131" max="4131" width="5" style="43" customWidth="1"/>
    <col min="4132" max="4132" width="10.7109375" style="43" bestFit="1" customWidth="1"/>
    <col min="4133" max="4133" width="10.28515625" style="43" customWidth="1"/>
    <col min="4134" max="4134" width="15.42578125" style="43" customWidth="1"/>
    <col min="4135" max="4135" width="5.5703125" style="43" customWidth="1"/>
    <col min="4136" max="4136" width="14.140625" style="43" customWidth="1"/>
    <col min="4137" max="4316" width="0" style="43" hidden="1" customWidth="1"/>
    <col min="4317" max="4317" width="17" style="43" customWidth="1"/>
    <col min="4318" max="4318" width="8.28515625" style="43" customWidth="1"/>
    <col min="4319" max="4320" width="12.28515625" style="43" customWidth="1"/>
    <col min="4321" max="4352" width="9.140625" style="43"/>
    <col min="4353" max="4353" width="21" style="43" customWidth="1"/>
    <col min="4354" max="4354" width="10.140625" style="43" customWidth="1"/>
    <col min="4355" max="4355" width="11.85546875" style="43" bestFit="1" customWidth="1"/>
    <col min="4356" max="4356" width="6.140625" style="43" customWidth="1"/>
    <col min="4357" max="4357" width="11.7109375" style="43" customWidth="1"/>
    <col min="4358" max="4358" width="5.85546875" style="43" customWidth="1"/>
    <col min="4359" max="4359" width="15.7109375" style="43" customWidth="1"/>
    <col min="4360" max="4360" width="9.28515625" style="43" customWidth="1"/>
    <col min="4361" max="4361" width="13.28515625" style="43" customWidth="1"/>
    <col min="4362" max="4362" width="7.140625" style="43" customWidth="1"/>
    <col min="4363" max="4363" width="15.140625" style="43" customWidth="1"/>
    <col min="4364" max="4364" width="11.140625" style="43" customWidth="1"/>
    <col min="4365" max="4365" width="9.42578125" style="43" customWidth="1"/>
    <col min="4366" max="4366" width="8.5703125" style="43" customWidth="1"/>
    <col min="4367" max="4367" width="11.85546875" style="43" customWidth="1"/>
    <col min="4368" max="4368" width="6.28515625" style="43" customWidth="1"/>
    <col min="4369" max="4369" width="12.5703125" style="43" customWidth="1"/>
    <col min="4370" max="4370" width="6" style="43" customWidth="1"/>
    <col min="4371" max="4371" width="12.85546875" style="43" customWidth="1"/>
    <col min="4372" max="4372" width="0.140625" style="43" customWidth="1"/>
    <col min="4373" max="4373" width="6.5703125" style="43" customWidth="1"/>
    <col min="4374" max="4374" width="11.7109375" style="43" customWidth="1"/>
    <col min="4375" max="4375" width="7.7109375" style="43" customWidth="1"/>
    <col min="4376" max="4376" width="10.5703125" style="43" customWidth="1"/>
    <col min="4377" max="4377" width="9.28515625" style="43" bestFit="1" customWidth="1"/>
    <col min="4378" max="4378" width="10.7109375" style="43" bestFit="1" customWidth="1"/>
    <col min="4379" max="4379" width="4.5703125" style="43" customWidth="1"/>
    <col min="4380" max="4380" width="10.42578125" style="43" customWidth="1"/>
    <col min="4381" max="4381" width="4.42578125" style="43" customWidth="1"/>
    <col min="4382" max="4382" width="11.42578125" style="43" customWidth="1"/>
    <col min="4383" max="4383" width="4.5703125" style="43" customWidth="1"/>
    <col min="4384" max="4384" width="10.7109375" style="43" bestFit="1" customWidth="1"/>
    <col min="4385" max="4385" width="4.7109375" style="43" customWidth="1"/>
    <col min="4386" max="4386" width="15.5703125" style="43" customWidth="1"/>
    <col min="4387" max="4387" width="5" style="43" customWidth="1"/>
    <col min="4388" max="4388" width="10.7109375" style="43" bestFit="1" customWidth="1"/>
    <col min="4389" max="4389" width="10.28515625" style="43" customWidth="1"/>
    <col min="4390" max="4390" width="15.42578125" style="43" customWidth="1"/>
    <col min="4391" max="4391" width="5.5703125" style="43" customWidth="1"/>
    <col min="4392" max="4392" width="14.140625" style="43" customWidth="1"/>
    <col min="4393" max="4572" width="0" style="43" hidden="1" customWidth="1"/>
    <col min="4573" max="4573" width="17" style="43" customWidth="1"/>
    <col min="4574" max="4574" width="8.28515625" style="43" customWidth="1"/>
    <col min="4575" max="4576" width="12.28515625" style="43" customWidth="1"/>
    <col min="4577" max="4608" width="9.140625" style="43"/>
    <col min="4609" max="4609" width="21" style="43" customWidth="1"/>
    <col min="4610" max="4610" width="10.140625" style="43" customWidth="1"/>
    <col min="4611" max="4611" width="11.85546875" style="43" bestFit="1" customWidth="1"/>
    <col min="4612" max="4612" width="6.140625" style="43" customWidth="1"/>
    <col min="4613" max="4613" width="11.7109375" style="43" customWidth="1"/>
    <col min="4614" max="4614" width="5.85546875" style="43" customWidth="1"/>
    <col min="4615" max="4615" width="15.7109375" style="43" customWidth="1"/>
    <col min="4616" max="4616" width="9.28515625" style="43" customWidth="1"/>
    <col min="4617" max="4617" width="13.28515625" style="43" customWidth="1"/>
    <col min="4618" max="4618" width="7.140625" style="43" customWidth="1"/>
    <col min="4619" max="4619" width="15.140625" style="43" customWidth="1"/>
    <col min="4620" max="4620" width="11.140625" style="43" customWidth="1"/>
    <col min="4621" max="4621" width="9.42578125" style="43" customWidth="1"/>
    <col min="4622" max="4622" width="8.5703125" style="43" customWidth="1"/>
    <col min="4623" max="4623" width="11.85546875" style="43" customWidth="1"/>
    <col min="4624" max="4624" width="6.28515625" style="43" customWidth="1"/>
    <col min="4625" max="4625" width="12.5703125" style="43" customWidth="1"/>
    <col min="4626" max="4626" width="6" style="43" customWidth="1"/>
    <col min="4627" max="4627" width="12.85546875" style="43" customWidth="1"/>
    <col min="4628" max="4628" width="0.140625" style="43" customWidth="1"/>
    <col min="4629" max="4629" width="6.5703125" style="43" customWidth="1"/>
    <col min="4630" max="4630" width="11.7109375" style="43" customWidth="1"/>
    <col min="4631" max="4631" width="7.7109375" style="43" customWidth="1"/>
    <col min="4632" max="4632" width="10.5703125" style="43" customWidth="1"/>
    <col min="4633" max="4633" width="9.28515625" style="43" bestFit="1" customWidth="1"/>
    <col min="4634" max="4634" width="10.7109375" style="43" bestFit="1" customWidth="1"/>
    <col min="4635" max="4635" width="4.5703125" style="43" customWidth="1"/>
    <col min="4636" max="4636" width="10.42578125" style="43" customWidth="1"/>
    <col min="4637" max="4637" width="4.42578125" style="43" customWidth="1"/>
    <col min="4638" max="4638" width="11.42578125" style="43" customWidth="1"/>
    <col min="4639" max="4639" width="4.5703125" style="43" customWidth="1"/>
    <col min="4640" max="4640" width="10.7109375" style="43" bestFit="1" customWidth="1"/>
    <col min="4641" max="4641" width="4.7109375" style="43" customWidth="1"/>
    <col min="4642" max="4642" width="15.5703125" style="43" customWidth="1"/>
    <col min="4643" max="4643" width="5" style="43" customWidth="1"/>
    <col min="4644" max="4644" width="10.7109375" style="43" bestFit="1" customWidth="1"/>
    <col min="4645" max="4645" width="10.28515625" style="43" customWidth="1"/>
    <col min="4646" max="4646" width="15.42578125" style="43" customWidth="1"/>
    <col min="4647" max="4647" width="5.5703125" style="43" customWidth="1"/>
    <col min="4648" max="4648" width="14.140625" style="43" customWidth="1"/>
    <col min="4649" max="4828" width="0" style="43" hidden="1" customWidth="1"/>
    <col min="4829" max="4829" width="17" style="43" customWidth="1"/>
    <col min="4830" max="4830" width="8.28515625" style="43" customWidth="1"/>
    <col min="4831" max="4832" width="12.28515625" style="43" customWidth="1"/>
    <col min="4833" max="4864" width="9.140625" style="43"/>
    <col min="4865" max="4865" width="21" style="43" customWidth="1"/>
    <col min="4866" max="4866" width="10.140625" style="43" customWidth="1"/>
    <col min="4867" max="4867" width="11.85546875" style="43" bestFit="1" customWidth="1"/>
    <col min="4868" max="4868" width="6.140625" style="43" customWidth="1"/>
    <col min="4869" max="4869" width="11.7109375" style="43" customWidth="1"/>
    <col min="4870" max="4870" width="5.85546875" style="43" customWidth="1"/>
    <col min="4871" max="4871" width="15.7109375" style="43" customWidth="1"/>
    <col min="4872" max="4872" width="9.28515625" style="43" customWidth="1"/>
    <col min="4873" max="4873" width="13.28515625" style="43" customWidth="1"/>
    <col min="4874" max="4874" width="7.140625" style="43" customWidth="1"/>
    <col min="4875" max="4875" width="15.140625" style="43" customWidth="1"/>
    <col min="4876" max="4876" width="11.140625" style="43" customWidth="1"/>
    <col min="4877" max="4877" width="9.42578125" style="43" customWidth="1"/>
    <col min="4878" max="4878" width="8.5703125" style="43" customWidth="1"/>
    <col min="4879" max="4879" width="11.85546875" style="43" customWidth="1"/>
    <col min="4880" max="4880" width="6.28515625" style="43" customWidth="1"/>
    <col min="4881" max="4881" width="12.5703125" style="43" customWidth="1"/>
    <col min="4882" max="4882" width="6" style="43" customWidth="1"/>
    <col min="4883" max="4883" width="12.85546875" style="43" customWidth="1"/>
    <col min="4884" max="4884" width="0.140625" style="43" customWidth="1"/>
    <col min="4885" max="4885" width="6.5703125" style="43" customWidth="1"/>
    <col min="4886" max="4886" width="11.7109375" style="43" customWidth="1"/>
    <col min="4887" max="4887" width="7.7109375" style="43" customWidth="1"/>
    <col min="4888" max="4888" width="10.5703125" style="43" customWidth="1"/>
    <col min="4889" max="4889" width="9.28515625" style="43" bestFit="1" customWidth="1"/>
    <col min="4890" max="4890" width="10.7109375" style="43" bestFit="1" customWidth="1"/>
    <col min="4891" max="4891" width="4.5703125" style="43" customWidth="1"/>
    <col min="4892" max="4892" width="10.42578125" style="43" customWidth="1"/>
    <col min="4893" max="4893" width="4.42578125" style="43" customWidth="1"/>
    <col min="4894" max="4894" width="11.42578125" style="43" customWidth="1"/>
    <col min="4895" max="4895" width="4.5703125" style="43" customWidth="1"/>
    <col min="4896" max="4896" width="10.7109375" style="43" bestFit="1" customWidth="1"/>
    <col min="4897" max="4897" width="4.7109375" style="43" customWidth="1"/>
    <col min="4898" max="4898" width="15.5703125" style="43" customWidth="1"/>
    <col min="4899" max="4899" width="5" style="43" customWidth="1"/>
    <col min="4900" max="4900" width="10.7109375" style="43" bestFit="1" customWidth="1"/>
    <col min="4901" max="4901" width="10.28515625" style="43" customWidth="1"/>
    <col min="4902" max="4902" width="15.42578125" style="43" customWidth="1"/>
    <col min="4903" max="4903" width="5.5703125" style="43" customWidth="1"/>
    <col min="4904" max="4904" width="14.140625" style="43" customWidth="1"/>
    <col min="4905" max="5084" width="0" style="43" hidden="1" customWidth="1"/>
    <col min="5085" max="5085" width="17" style="43" customWidth="1"/>
    <col min="5086" max="5086" width="8.28515625" style="43" customWidth="1"/>
    <col min="5087" max="5088" width="12.28515625" style="43" customWidth="1"/>
    <col min="5089" max="5120" width="9.140625" style="43"/>
    <col min="5121" max="5121" width="21" style="43" customWidth="1"/>
    <col min="5122" max="5122" width="10.140625" style="43" customWidth="1"/>
    <col min="5123" max="5123" width="11.85546875" style="43" bestFit="1" customWidth="1"/>
    <col min="5124" max="5124" width="6.140625" style="43" customWidth="1"/>
    <col min="5125" max="5125" width="11.7109375" style="43" customWidth="1"/>
    <col min="5126" max="5126" width="5.85546875" style="43" customWidth="1"/>
    <col min="5127" max="5127" width="15.7109375" style="43" customWidth="1"/>
    <col min="5128" max="5128" width="9.28515625" style="43" customWidth="1"/>
    <col min="5129" max="5129" width="13.28515625" style="43" customWidth="1"/>
    <col min="5130" max="5130" width="7.140625" style="43" customWidth="1"/>
    <col min="5131" max="5131" width="15.140625" style="43" customWidth="1"/>
    <col min="5132" max="5132" width="11.140625" style="43" customWidth="1"/>
    <col min="5133" max="5133" width="9.42578125" style="43" customWidth="1"/>
    <col min="5134" max="5134" width="8.5703125" style="43" customWidth="1"/>
    <col min="5135" max="5135" width="11.85546875" style="43" customWidth="1"/>
    <col min="5136" max="5136" width="6.28515625" style="43" customWidth="1"/>
    <col min="5137" max="5137" width="12.5703125" style="43" customWidth="1"/>
    <col min="5138" max="5138" width="6" style="43" customWidth="1"/>
    <col min="5139" max="5139" width="12.85546875" style="43" customWidth="1"/>
    <col min="5140" max="5140" width="0.140625" style="43" customWidth="1"/>
    <col min="5141" max="5141" width="6.5703125" style="43" customWidth="1"/>
    <col min="5142" max="5142" width="11.7109375" style="43" customWidth="1"/>
    <col min="5143" max="5143" width="7.7109375" style="43" customWidth="1"/>
    <col min="5144" max="5144" width="10.5703125" style="43" customWidth="1"/>
    <col min="5145" max="5145" width="9.28515625" style="43" bestFit="1" customWidth="1"/>
    <col min="5146" max="5146" width="10.7109375" style="43" bestFit="1" customWidth="1"/>
    <col min="5147" max="5147" width="4.5703125" style="43" customWidth="1"/>
    <col min="5148" max="5148" width="10.42578125" style="43" customWidth="1"/>
    <col min="5149" max="5149" width="4.42578125" style="43" customWidth="1"/>
    <col min="5150" max="5150" width="11.42578125" style="43" customWidth="1"/>
    <col min="5151" max="5151" width="4.5703125" style="43" customWidth="1"/>
    <col min="5152" max="5152" width="10.7109375" style="43" bestFit="1" customWidth="1"/>
    <col min="5153" max="5153" width="4.7109375" style="43" customWidth="1"/>
    <col min="5154" max="5154" width="15.5703125" style="43" customWidth="1"/>
    <col min="5155" max="5155" width="5" style="43" customWidth="1"/>
    <col min="5156" max="5156" width="10.7109375" style="43" bestFit="1" customWidth="1"/>
    <col min="5157" max="5157" width="10.28515625" style="43" customWidth="1"/>
    <col min="5158" max="5158" width="15.42578125" style="43" customWidth="1"/>
    <col min="5159" max="5159" width="5.5703125" style="43" customWidth="1"/>
    <col min="5160" max="5160" width="14.140625" style="43" customWidth="1"/>
    <col min="5161" max="5340" width="0" style="43" hidden="1" customWidth="1"/>
    <col min="5341" max="5341" width="17" style="43" customWidth="1"/>
    <col min="5342" max="5342" width="8.28515625" style="43" customWidth="1"/>
    <col min="5343" max="5344" width="12.28515625" style="43" customWidth="1"/>
    <col min="5345" max="5376" width="9.140625" style="43"/>
    <col min="5377" max="5377" width="21" style="43" customWidth="1"/>
    <col min="5378" max="5378" width="10.140625" style="43" customWidth="1"/>
    <col min="5379" max="5379" width="11.85546875" style="43" bestFit="1" customWidth="1"/>
    <col min="5380" max="5380" width="6.140625" style="43" customWidth="1"/>
    <col min="5381" max="5381" width="11.7109375" style="43" customWidth="1"/>
    <col min="5382" max="5382" width="5.85546875" style="43" customWidth="1"/>
    <col min="5383" max="5383" width="15.7109375" style="43" customWidth="1"/>
    <col min="5384" max="5384" width="9.28515625" style="43" customWidth="1"/>
    <col min="5385" max="5385" width="13.28515625" style="43" customWidth="1"/>
    <col min="5386" max="5386" width="7.140625" style="43" customWidth="1"/>
    <col min="5387" max="5387" width="15.140625" style="43" customWidth="1"/>
    <col min="5388" max="5388" width="11.140625" style="43" customWidth="1"/>
    <col min="5389" max="5389" width="9.42578125" style="43" customWidth="1"/>
    <col min="5390" max="5390" width="8.5703125" style="43" customWidth="1"/>
    <col min="5391" max="5391" width="11.85546875" style="43" customWidth="1"/>
    <col min="5392" max="5392" width="6.28515625" style="43" customWidth="1"/>
    <col min="5393" max="5393" width="12.5703125" style="43" customWidth="1"/>
    <col min="5394" max="5394" width="6" style="43" customWidth="1"/>
    <col min="5395" max="5395" width="12.85546875" style="43" customWidth="1"/>
    <col min="5396" max="5396" width="0.140625" style="43" customWidth="1"/>
    <col min="5397" max="5397" width="6.5703125" style="43" customWidth="1"/>
    <col min="5398" max="5398" width="11.7109375" style="43" customWidth="1"/>
    <col min="5399" max="5399" width="7.7109375" style="43" customWidth="1"/>
    <col min="5400" max="5400" width="10.5703125" style="43" customWidth="1"/>
    <col min="5401" max="5401" width="9.28515625" style="43" bestFit="1" customWidth="1"/>
    <col min="5402" max="5402" width="10.7109375" style="43" bestFit="1" customWidth="1"/>
    <col min="5403" max="5403" width="4.5703125" style="43" customWidth="1"/>
    <col min="5404" max="5404" width="10.42578125" style="43" customWidth="1"/>
    <col min="5405" max="5405" width="4.42578125" style="43" customWidth="1"/>
    <col min="5406" max="5406" width="11.42578125" style="43" customWidth="1"/>
    <col min="5407" max="5407" width="4.5703125" style="43" customWidth="1"/>
    <col min="5408" max="5408" width="10.7109375" style="43" bestFit="1" customWidth="1"/>
    <col min="5409" max="5409" width="4.7109375" style="43" customWidth="1"/>
    <col min="5410" max="5410" width="15.5703125" style="43" customWidth="1"/>
    <col min="5411" max="5411" width="5" style="43" customWidth="1"/>
    <col min="5412" max="5412" width="10.7109375" style="43" bestFit="1" customWidth="1"/>
    <col min="5413" max="5413" width="10.28515625" style="43" customWidth="1"/>
    <col min="5414" max="5414" width="15.42578125" style="43" customWidth="1"/>
    <col min="5415" max="5415" width="5.5703125" style="43" customWidth="1"/>
    <col min="5416" max="5416" width="14.140625" style="43" customWidth="1"/>
    <col min="5417" max="5596" width="0" style="43" hidden="1" customWidth="1"/>
    <col min="5597" max="5597" width="17" style="43" customWidth="1"/>
    <col min="5598" max="5598" width="8.28515625" style="43" customWidth="1"/>
    <col min="5599" max="5600" width="12.28515625" style="43" customWidth="1"/>
    <col min="5601" max="5632" width="9.140625" style="43"/>
    <col min="5633" max="5633" width="21" style="43" customWidth="1"/>
    <col min="5634" max="5634" width="10.140625" style="43" customWidth="1"/>
    <col min="5635" max="5635" width="11.85546875" style="43" bestFit="1" customWidth="1"/>
    <col min="5636" max="5636" width="6.140625" style="43" customWidth="1"/>
    <col min="5637" max="5637" width="11.7109375" style="43" customWidth="1"/>
    <col min="5638" max="5638" width="5.85546875" style="43" customWidth="1"/>
    <col min="5639" max="5639" width="15.7109375" style="43" customWidth="1"/>
    <col min="5640" max="5640" width="9.28515625" style="43" customWidth="1"/>
    <col min="5641" max="5641" width="13.28515625" style="43" customWidth="1"/>
    <col min="5642" max="5642" width="7.140625" style="43" customWidth="1"/>
    <col min="5643" max="5643" width="15.140625" style="43" customWidth="1"/>
    <col min="5644" max="5644" width="11.140625" style="43" customWidth="1"/>
    <col min="5645" max="5645" width="9.42578125" style="43" customWidth="1"/>
    <col min="5646" max="5646" width="8.5703125" style="43" customWidth="1"/>
    <col min="5647" max="5647" width="11.85546875" style="43" customWidth="1"/>
    <col min="5648" max="5648" width="6.28515625" style="43" customWidth="1"/>
    <col min="5649" max="5649" width="12.5703125" style="43" customWidth="1"/>
    <col min="5650" max="5650" width="6" style="43" customWidth="1"/>
    <col min="5651" max="5651" width="12.85546875" style="43" customWidth="1"/>
    <col min="5652" max="5652" width="0.140625" style="43" customWidth="1"/>
    <col min="5653" max="5653" width="6.5703125" style="43" customWidth="1"/>
    <col min="5654" max="5654" width="11.7109375" style="43" customWidth="1"/>
    <col min="5655" max="5655" width="7.7109375" style="43" customWidth="1"/>
    <col min="5656" max="5656" width="10.5703125" style="43" customWidth="1"/>
    <col min="5657" max="5657" width="9.28515625" style="43" bestFit="1" customWidth="1"/>
    <col min="5658" max="5658" width="10.7109375" style="43" bestFit="1" customWidth="1"/>
    <col min="5659" max="5659" width="4.5703125" style="43" customWidth="1"/>
    <col min="5660" max="5660" width="10.42578125" style="43" customWidth="1"/>
    <col min="5661" max="5661" width="4.42578125" style="43" customWidth="1"/>
    <col min="5662" max="5662" width="11.42578125" style="43" customWidth="1"/>
    <col min="5663" max="5663" width="4.5703125" style="43" customWidth="1"/>
    <col min="5664" max="5664" width="10.7109375" style="43" bestFit="1" customWidth="1"/>
    <col min="5665" max="5665" width="4.7109375" style="43" customWidth="1"/>
    <col min="5666" max="5666" width="15.5703125" style="43" customWidth="1"/>
    <col min="5667" max="5667" width="5" style="43" customWidth="1"/>
    <col min="5668" max="5668" width="10.7109375" style="43" bestFit="1" customWidth="1"/>
    <col min="5669" max="5669" width="10.28515625" style="43" customWidth="1"/>
    <col min="5670" max="5670" width="15.42578125" style="43" customWidth="1"/>
    <col min="5671" max="5671" width="5.5703125" style="43" customWidth="1"/>
    <col min="5672" max="5672" width="14.140625" style="43" customWidth="1"/>
    <col min="5673" max="5852" width="0" style="43" hidden="1" customWidth="1"/>
    <col min="5853" max="5853" width="17" style="43" customWidth="1"/>
    <col min="5854" max="5854" width="8.28515625" style="43" customWidth="1"/>
    <col min="5855" max="5856" width="12.28515625" style="43" customWidth="1"/>
    <col min="5857" max="5888" width="9.140625" style="43"/>
    <col min="5889" max="5889" width="21" style="43" customWidth="1"/>
    <col min="5890" max="5890" width="10.140625" style="43" customWidth="1"/>
    <col min="5891" max="5891" width="11.85546875" style="43" bestFit="1" customWidth="1"/>
    <col min="5892" max="5892" width="6.140625" style="43" customWidth="1"/>
    <col min="5893" max="5893" width="11.7109375" style="43" customWidth="1"/>
    <col min="5894" max="5894" width="5.85546875" style="43" customWidth="1"/>
    <col min="5895" max="5895" width="15.7109375" style="43" customWidth="1"/>
    <col min="5896" max="5896" width="9.28515625" style="43" customWidth="1"/>
    <col min="5897" max="5897" width="13.28515625" style="43" customWidth="1"/>
    <col min="5898" max="5898" width="7.140625" style="43" customWidth="1"/>
    <col min="5899" max="5899" width="15.140625" style="43" customWidth="1"/>
    <col min="5900" max="5900" width="11.140625" style="43" customWidth="1"/>
    <col min="5901" max="5901" width="9.42578125" style="43" customWidth="1"/>
    <col min="5902" max="5902" width="8.5703125" style="43" customWidth="1"/>
    <col min="5903" max="5903" width="11.85546875" style="43" customWidth="1"/>
    <col min="5904" max="5904" width="6.28515625" style="43" customWidth="1"/>
    <col min="5905" max="5905" width="12.5703125" style="43" customWidth="1"/>
    <col min="5906" max="5906" width="6" style="43" customWidth="1"/>
    <col min="5907" max="5907" width="12.85546875" style="43" customWidth="1"/>
    <col min="5908" max="5908" width="0.140625" style="43" customWidth="1"/>
    <col min="5909" max="5909" width="6.5703125" style="43" customWidth="1"/>
    <col min="5910" max="5910" width="11.7109375" style="43" customWidth="1"/>
    <col min="5911" max="5911" width="7.7109375" style="43" customWidth="1"/>
    <col min="5912" max="5912" width="10.5703125" style="43" customWidth="1"/>
    <col min="5913" max="5913" width="9.28515625" style="43" bestFit="1" customWidth="1"/>
    <col min="5914" max="5914" width="10.7109375" style="43" bestFit="1" customWidth="1"/>
    <col min="5915" max="5915" width="4.5703125" style="43" customWidth="1"/>
    <col min="5916" max="5916" width="10.42578125" style="43" customWidth="1"/>
    <col min="5917" max="5917" width="4.42578125" style="43" customWidth="1"/>
    <col min="5918" max="5918" width="11.42578125" style="43" customWidth="1"/>
    <col min="5919" max="5919" width="4.5703125" style="43" customWidth="1"/>
    <col min="5920" max="5920" width="10.7109375" style="43" bestFit="1" customWidth="1"/>
    <col min="5921" max="5921" width="4.7109375" style="43" customWidth="1"/>
    <col min="5922" max="5922" width="15.5703125" style="43" customWidth="1"/>
    <col min="5923" max="5923" width="5" style="43" customWidth="1"/>
    <col min="5924" max="5924" width="10.7109375" style="43" bestFit="1" customWidth="1"/>
    <col min="5925" max="5925" width="10.28515625" style="43" customWidth="1"/>
    <col min="5926" max="5926" width="15.42578125" style="43" customWidth="1"/>
    <col min="5927" max="5927" width="5.5703125" style="43" customWidth="1"/>
    <col min="5928" max="5928" width="14.140625" style="43" customWidth="1"/>
    <col min="5929" max="6108" width="0" style="43" hidden="1" customWidth="1"/>
    <col min="6109" max="6109" width="17" style="43" customWidth="1"/>
    <col min="6110" max="6110" width="8.28515625" style="43" customWidth="1"/>
    <col min="6111" max="6112" width="12.28515625" style="43" customWidth="1"/>
    <col min="6113" max="6144" width="9.140625" style="43"/>
    <col min="6145" max="6145" width="21" style="43" customWidth="1"/>
    <col min="6146" max="6146" width="10.140625" style="43" customWidth="1"/>
    <col min="6147" max="6147" width="11.85546875" style="43" bestFit="1" customWidth="1"/>
    <col min="6148" max="6148" width="6.140625" style="43" customWidth="1"/>
    <col min="6149" max="6149" width="11.7109375" style="43" customWidth="1"/>
    <col min="6150" max="6150" width="5.85546875" style="43" customWidth="1"/>
    <col min="6151" max="6151" width="15.7109375" style="43" customWidth="1"/>
    <col min="6152" max="6152" width="9.28515625" style="43" customWidth="1"/>
    <col min="6153" max="6153" width="13.28515625" style="43" customWidth="1"/>
    <col min="6154" max="6154" width="7.140625" style="43" customWidth="1"/>
    <col min="6155" max="6155" width="15.140625" style="43" customWidth="1"/>
    <col min="6156" max="6156" width="11.140625" style="43" customWidth="1"/>
    <col min="6157" max="6157" width="9.42578125" style="43" customWidth="1"/>
    <col min="6158" max="6158" width="8.5703125" style="43" customWidth="1"/>
    <col min="6159" max="6159" width="11.85546875" style="43" customWidth="1"/>
    <col min="6160" max="6160" width="6.28515625" style="43" customWidth="1"/>
    <col min="6161" max="6161" width="12.5703125" style="43" customWidth="1"/>
    <col min="6162" max="6162" width="6" style="43" customWidth="1"/>
    <col min="6163" max="6163" width="12.85546875" style="43" customWidth="1"/>
    <col min="6164" max="6164" width="0.140625" style="43" customWidth="1"/>
    <col min="6165" max="6165" width="6.5703125" style="43" customWidth="1"/>
    <col min="6166" max="6166" width="11.7109375" style="43" customWidth="1"/>
    <col min="6167" max="6167" width="7.7109375" style="43" customWidth="1"/>
    <col min="6168" max="6168" width="10.5703125" style="43" customWidth="1"/>
    <col min="6169" max="6169" width="9.28515625" style="43" bestFit="1" customWidth="1"/>
    <col min="6170" max="6170" width="10.7109375" style="43" bestFit="1" customWidth="1"/>
    <col min="6171" max="6171" width="4.5703125" style="43" customWidth="1"/>
    <col min="6172" max="6172" width="10.42578125" style="43" customWidth="1"/>
    <col min="6173" max="6173" width="4.42578125" style="43" customWidth="1"/>
    <col min="6174" max="6174" width="11.42578125" style="43" customWidth="1"/>
    <col min="6175" max="6175" width="4.5703125" style="43" customWidth="1"/>
    <col min="6176" max="6176" width="10.7109375" style="43" bestFit="1" customWidth="1"/>
    <col min="6177" max="6177" width="4.7109375" style="43" customWidth="1"/>
    <col min="6178" max="6178" width="15.5703125" style="43" customWidth="1"/>
    <col min="6179" max="6179" width="5" style="43" customWidth="1"/>
    <col min="6180" max="6180" width="10.7109375" style="43" bestFit="1" customWidth="1"/>
    <col min="6181" max="6181" width="10.28515625" style="43" customWidth="1"/>
    <col min="6182" max="6182" width="15.42578125" style="43" customWidth="1"/>
    <col min="6183" max="6183" width="5.5703125" style="43" customWidth="1"/>
    <col min="6184" max="6184" width="14.140625" style="43" customWidth="1"/>
    <col min="6185" max="6364" width="0" style="43" hidden="1" customWidth="1"/>
    <col min="6365" max="6365" width="17" style="43" customWidth="1"/>
    <col min="6366" max="6366" width="8.28515625" style="43" customWidth="1"/>
    <col min="6367" max="6368" width="12.28515625" style="43" customWidth="1"/>
    <col min="6369" max="6400" width="9.140625" style="43"/>
    <col min="6401" max="6401" width="21" style="43" customWidth="1"/>
    <col min="6402" max="6402" width="10.140625" style="43" customWidth="1"/>
    <col min="6403" max="6403" width="11.85546875" style="43" bestFit="1" customWidth="1"/>
    <col min="6404" max="6404" width="6.140625" style="43" customWidth="1"/>
    <col min="6405" max="6405" width="11.7109375" style="43" customWidth="1"/>
    <col min="6406" max="6406" width="5.85546875" style="43" customWidth="1"/>
    <col min="6407" max="6407" width="15.7109375" style="43" customWidth="1"/>
    <col min="6408" max="6408" width="9.28515625" style="43" customWidth="1"/>
    <col min="6409" max="6409" width="13.28515625" style="43" customWidth="1"/>
    <col min="6410" max="6410" width="7.140625" style="43" customWidth="1"/>
    <col min="6411" max="6411" width="15.140625" style="43" customWidth="1"/>
    <col min="6412" max="6412" width="11.140625" style="43" customWidth="1"/>
    <col min="6413" max="6413" width="9.42578125" style="43" customWidth="1"/>
    <col min="6414" max="6414" width="8.5703125" style="43" customWidth="1"/>
    <col min="6415" max="6415" width="11.85546875" style="43" customWidth="1"/>
    <col min="6416" max="6416" width="6.28515625" style="43" customWidth="1"/>
    <col min="6417" max="6417" width="12.5703125" style="43" customWidth="1"/>
    <col min="6418" max="6418" width="6" style="43" customWidth="1"/>
    <col min="6419" max="6419" width="12.85546875" style="43" customWidth="1"/>
    <col min="6420" max="6420" width="0.140625" style="43" customWidth="1"/>
    <col min="6421" max="6421" width="6.5703125" style="43" customWidth="1"/>
    <col min="6422" max="6422" width="11.7109375" style="43" customWidth="1"/>
    <col min="6423" max="6423" width="7.7109375" style="43" customWidth="1"/>
    <col min="6424" max="6424" width="10.5703125" style="43" customWidth="1"/>
    <col min="6425" max="6425" width="9.28515625" style="43" bestFit="1" customWidth="1"/>
    <col min="6426" max="6426" width="10.7109375" style="43" bestFit="1" customWidth="1"/>
    <col min="6427" max="6427" width="4.5703125" style="43" customWidth="1"/>
    <col min="6428" max="6428" width="10.42578125" style="43" customWidth="1"/>
    <col min="6429" max="6429" width="4.42578125" style="43" customWidth="1"/>
    <col min="6430" max="6430" width="11.42578125" style="43" customWidth="1"/>
    <col min="6431" max="6431" width="4.5703125" style="43" customWidth="1"/>
    <col min="6432" max="6432" width="10.7109375" style="43" bestFit="1" customWidth="1"/>
    <col min="6433" max="6433" width="4.7109375" style="43" customWidth="1"/>
    <col min="6434" max="6434" width="15.5703125" style="43" customWidth="1"/>
    <col min="6435" max="6435" width="5" style="43" customWidth="1"/>
    <col min="6436" max="6436" width="10.7109375" style="43" bestFit="1" customWidth="1"/>
    <col min="6437" max="6437" width="10.28515625" style="43" customWidth="1"/>
    <col min="6438" max="6438" width="15.42578125" style="43" customWidth="1"/>
    <col min="6439" max="6439" width="5.5703125" style="43" customWidth="1"/>
    <col min="6440" max="6440" width="14.140625" style="43" customWidth="1"/>
    <col min="6441" max="6620" width="0" style="43" hidden="1" customWidth="1"/>
    <col min="6621" max="6621" width="17" style="43" customWidth="1"/>
    <col min="6622" max="6622" width="8.28515625" style="43" customWidth="1"/>
    <col min="6623" max="6624" width="12.28515625" style="43" customWidth="1"/>
    <col min="6625" max="6656" width="9.140625" style="43"/>
    <col min="6657" max="6657" width="21" style="43" customWidth="1"/>
    <col min="6658" max="6658" width="10.140625" style="43" customWidth="1"/>
    <col min="6659" max="6659" width="11.85546875" style="43" bestFit="1" customWidth="1"/>
    <col min="6660" max="6660" width="6.140625" style="43" customWidth="1"/>
    <col min="6661" max="6661" width="11.7109375" style="43" customWidth="1"/>
    <col min="6662" max="6662" width="5.85546875" style="43" customWidth="1"/>
    <col min="6663" max="6663" width="15.7109375" style="43" customWidth="1"/>
    <col min="6664" max="6664" width="9.28515625" style="43" customWidth="1"/>
    <col min="6665" max="6665" width="13.28515625" style="43" customWidth="1"/>
    <col min="6666" max="6666" width="7.140625" style="43" customWidth="1"/>
    <col min="6667" max="6667" width="15.140625" style="43" customWidth="1"/>
    <col min="6668" max="6668" width="11.140625" style="43" customWidth="1"/>
    <col min="6669" max="6669" width="9.42578125" style="43" customWidth="1"/>
    <col min="6670" max="6670" width="8.5703125" style="43" customWidth="1"/>
    <col min="6671" max="6671" width="11.85546875" style="43" customWidth="1"/>
    <col min="6672" max="6672" width="6.28515625" style="43" customWidth="1"/>
    <col min="6673" max="6673" width="12.5703125" style="43" customWidth="1"/>
    <col min="6674" max="6674" width="6" style="43" customWidth="1"/>
    <col min="6675" max="6675" width="12.85546875" style="43" customWidth="1"/>
    <col min="6676" max="6676" width="0.140625" style="43" customWidth="1"/>
    <col min="6677" max="6677" width="6.5703125" style="43" customWidth="1"/>
    <col min="6678" max="6678" width="11.7109375" style="43" customWidth="1"/>
    <col min="6679" max="6679" width="7.7109375" style="43" customWidth="1"/>
    <col min="6680" max="6680" width="10.5703125" style="43" customWidth="1"/>
    <col min="6681" max="6681" width="9.28515625" style="43" bestFit="1" customWidth="1"/>
    <col min="6682" max="6682" width="10.7109375" style="43" bestFit="1" customWidth="1"/>
    <col min="6683" max="6683" width="4.5703125" style="43" customWidth="1"/>
    <col min="6684" max="6684" width="10.42578125" style="43" customWidth="1"/>
    <col min="6685" max="6685" width="4.42578125" style="43" customWidth="1"/>
    <col min="6686" max="6686" width="11.42578125" style="43" customWidth="1"/>
    <col min="6687" max="6687" width="4.5703125" style="43" customWidth="1"/>
    <col min="6688" max="6688" width="10.7109375" style="43" bestFit="1" customWidth="1"/>
    <col min="6689" max="6689" width="4.7109375" style="43" customWidth="1"/>
    <col min="6690" max="6690" width="15.5703125" style="43" customWidth="1"/>
    <col min="6691" max="6691" width="5" style="43" customWidth="1"/>
    <col min="6692" max="6692" width="10.7109375" style="43" bestFit="1" customWidth="1"/>
    <col min="6693" max="6693" width="10.28515625" style="43" customWidth="1"/>
    <col min="6694" max="6694" width="15.42578125" style="43" customWidth="1"/>
    <col min="6695" max="6695" width="5.5703125" style="43" customWidth="1"/>
    <col min="6696" max="6696" width="14.140625" style="43" customWidth="1"/>
    <col min="6697" max="6876" width="0" style="43" hidden="1" customWidth="1"/>
    <col min="6877" max="6877" width="17" style="43" customWidth="1"/>
    <col min="6878" max="6878" width="8.28515625" style="43" customWidth="1"/>
    <col min="6879" max="6880" width="12.28515625" style="43" customWidth="1"/>
    <col min="6881" max="6912" width="9.140625" style="43"/>
    <col min="6913" max="6913" width="21" style="43" customWidth="1"/>
    <col min="6914" max="6914" width="10.140625" style="43" customWidth="1"/>
    <col min="6915" max="6915" width="11.85546875" style="43" bestFit="1" customWidth="1"/>
    <col min="6916" max="6916" width="6.140625" style="43" customWidth="1"/>
    <col min="6917" max="6917" width="11.7109375" style="43" customWidth="1"/>
    <col min="6918" max="6918" width="5.85546875" style="43" customWidth="1"/>
    <col min="6919" max="6919" width="15.7109375" style="43" customWidth="1"/>
    <col min="6920" max="6920" width="9.28515625" style="43" customWidth="1"/>
    <col min="6921" max="6921" width="13.28515625" style="43" customWidth="1"/>
    <col min="6922" max="6922" width="7.140625" style="43" customWidth="1"/>
    <col min="6923" max="6923" width="15.140625" style="43" customWidth="1"/>
    <col min="6924" max="6924" width="11.140625" style="43" customWidth="1"/>
    <col min="6925" max="6925" width="9.42578125" style="43" customWidth="1"/>
    <col min="6926" max="6926" width="8.5703125" style="43" customWidth="1"/>
    <col min="6927" max="6927" width="11.85546875" style="43" customWidth="1"/>
    <col min="6928" max="6928" width="6.28515625" style="43" customWidth="1"/>
    <col min="6929" max="6929" width="12.5703125" style="43" customWidth="1"/>
    <col min="6930" max="6930" width="6" style="43" customWidth="1"/>
    <col min="6931" max="6931" width="12.85546875" style="43" customWidth="1"/>
    <col min="6932" max="6932" width="0.140625" style="43" customWidth="1"/>
    <col min="6933" max="6933" width="6.5703125" style="43" customWidth="1"/>
    <col min="6934" max="6934" width="11.7109375" style="43" customWidth="1"/>
    <col min="6935" max="6935" width="7.7109375" style="43" customWidth="1"/>
    <col min="6936" max="6936" width="10.5703125" style="43" customWidth="1"/>
    <col min="6937" max="6937" width="9.28515625" style="43" bestFit="1" customWidth="1"/>
    <col min="6938" max="6938" width="10.7109375" style="43" bestFit="1" customWidth="1"/>
    <col min="6939" max="6939" width="4.5703125" style="43" customWidth="1"/>
    <col min="6940" max="6940" width="10.42578125" style="43" customWidth="1"/>
    <col min="6941" max="6941" width="4.42578125" style="43" customWidth="1"/>
    <col min="6942" max="6942" width="11.42578125" style="43" customWidth="1"/>
    <col min="6943" max="6943" width="4.5703125" style="43" customWidth="1"/>
    <col min="6944" max="6944" width="10.7109375" style="43" bestFit="1" customWidth="1"/>
    <col min="6945" max="6945" width="4.7109375" style="43" customWidth="1"/>
    <col min="6946" max="6946" width="15.5703125" style="43" customWidth="1"/>
    <col min="6947" max="6947" width="5" style="43" customWidth="1"/>
    <col min="6948" max="6948" width="10.7109375" style="43" bestFit="1" customWidth="1"/>
    <col min="6949" max="6949" width="10.28515625" style="43" customWidth="1"/>
    <col min="6950" max="6950" width="15.42578125" style="43" customWidth="1"/>
    <col min="6951" max="6951" width="5.5703125" style="43" customWidth="1"/>
    <col min="6952" max="6952" width="14.140625" style="43" customWidth="1"/>
    <col min="6953" max="7132" width="0" style="43" hidden="1" customWidth="1"/>
    <col min="7133" max="7133" width="17" style="43" customWidth="1"/>
    <col min="7134" max="7134" width="8.28515625" style="43" customWidth="1"/>
    <col min="7135" max="7136" width="12.28515625" style="43" customWidth="1"/>
    <col min="7137" max="7168" width="9.140625" style="43"/>
    <col min="7169" max="7169" width="21" style="43" customWidth="1"/>
    <col min="7170" max="7170" width="10.140625" style="43" customWidth="1"/>
    <col min="7171" max="7171" width="11.85546875" style="43" bestFit="1" customWidth="1"/>
    <col min="7172" max="7172" width="6.140625" style="43" customWidth="1"/>
    <col min="7173" max="7173" width="11.7109375" style="43" customWidth="1"/>
    <col min="7174" max="7174" width="5.85546875" style="43" customWidth="1"/>
    <col min="7175" max="7175" width="15.7109375" style="43" customWidth="1"/>
    <col min="7176" max="7176" width="9.28515625" style="43" customWidth="1"/>
    <col min="7177" max="7177" width="13.28515625" style="43" customWidth="1"/>
    <col min="7178" max="7178" width="7.140625" style="43" customWidth="1"/>
    <col min="7179" max="7179" width="15.140625" style="43" customWidth="1"/>
    <col min="7180" max="7180" width="11.140625" style="43" customWidth="1"/>
    <col min="7181" max="7181" width="9.42578125" style="43" customWidth="1"/>
    <col min="7182" max="7182" width="8.5703125" style="43" customWidth="1"/>
    <col min="7183" max="7183" width="11.85546875" style="43" customWidth="1"/>
    <col min="7184" max="7184" width="6.28515625" style="43" customWidth="1"/>
    <col min="7185" max="7185" width="12.5703125" style="43" customWidth="1"/>
    <col min="7186" max="7186" width="6" style="43" customWidth="1"/>
    <col min="7187" max="7187" width="12.85546875" style="43" customWidth="1"/>
    <col min="7188" max="7188" width="0.140625" style="43" customWidth="1"/>
    <col min="7189" max="7189" width="6.5703125" style="43" customWidth="1"/>
    <col min="7190" max="7190" width="11.7109375" style="43" customWidth="1"/>
    <col min="7191" max="7191" width="7.7109375" style="43" customWidth="1"/>
    <col min="7192" max="7192" width="10.5703125" style="43" customWidth="1"/>
    <col min="7193" max="7193" width="9.28515625" style="43" bestFit="1" customWidth="1"/>
    <col min="7194" max="7194" width="10.7109375" style="43" bestFit="1" customWidth="1"/>
    <col min="7195" max="7195" width="4.5703125" style="43" customWidth="1"/>
    <col min="7196" max="7196" width="10.42578125" style="43" customWidth="1"/>
    <col min="7197" max="7197" width="4.42578125" style="43" customWidth="1"/>
    <col min="7198" max="7198" width="11.42578125" style="43" customWidth="1"/>
    <col min="7199" max="7199" width="4.5703125" style="43" customWidth="1"/>
    <col min="7200" max="7200" width="10.7109375" style="43" bestFit="1" customWidth="1"/>
    <col min="7201" max="7201" width="4.7109375" style="43" customWidth="1"/>
    <col min="7202" max="7202" width="15.5703125" style="43" customWidth="1"/>
    <col min="7203" max="7203" width="5" style="43" customWidth="1"/>
    <col min="7204" max="7204" width="10.7109375" style="43" bestFit="1" customWidth="1"/>
    <col min="7205" max="7205" width="10.28515625" style="43" customWidth="1"/>
    <col min="7206" max="7206" width="15.42578125" style="43" customWidth="1"/>
    <col min="7207" max="7207" width="5.5703125" style="43" customWidth="1"/>
    <col min="7208" max="7208" width="14.140625" style="43" customWidth="1"/>
    <col min="7209" max="7388" width="0" style="43" hidden="1" customWidth="1"/>
    <col min="7389" max="7389" width="17" style="43" customWidth="1"/>
    <col min="7390" max="7390" width="8.28515625" style="43" customWidth="1"/>
    <col min="7391" max="7392" width="12.28515625" style="43" customWidth="1"/>
    <col min="7393" max="7424" width="9.140625" style="43"/>
    <col min="7425" max="7425" width="21" style="43" customWidth="1"/>
    <col min="7426" max="7426" width="10.140625" style="43" customWidth="1"/>
    <col min="7427" max="7427" width="11.85546875" style="43" bestFit="1" customWidth="1"/>
    <col min="7428" max="7428" width="6.140625" style="43" customWidth="1"/>
    <col min="7429" max="7429" width="11.7109375" style="43" customWidth="1"/>
    <col min="7430" max="7430" width="5.85546875" style="43" customWidth="1"/>
    <col min="7431" max="7431" width="15.7109375" style="43" customWidth="1"/>
    <col min="7432" max="7432" width="9.28515625" style="43" customWidth="1"/>
    <col min="7433" max="7433" width="13.28515625" style="43" customWidth="1"/>
    <col min="7434" max="7434" width="7.140625" style="43" customWidth="1"/>
    <col min="7435" max="7435" width="15.140625" style="43" customWidth="1"/>
    <col min="7436" max="7436" width="11.140625" style="43" customWidth="1"/>
    <col min="7437" max="7437" width="9.42578125" style="43" customWidth="1"/>
    <col min="7438" max="7438" width="8.5703125" style="43" customWidth="1"/>
    <col min="7439" max="7439" width="11.85546875" style="43" customWidth="1"/>
    <col min="7440" max="7440" width="6.28515625" style="43" customWidth="1"/>
    <col min="7441" max="7441" width="12.5703125" style="43" customWidth="1"/>
    <col min="7442" max="7442" width="6" style="43" customWidth="1"/>
    <col min="7443" max="7443" width="12.85546875" style="43" customWidth="1"/>
    <col min="7444" max="7444" width="0.140625" style="43" customWidth="1"/>
    <col min="7445" max="7445" width="6.5703125" style="43" customWidth="1"/>
    <col min="7446" max="7446" width="11.7109375" style="43" customWidth="1"/>
    <col min="7447" max="7447" width="7.7109375" style="43" customWidth="1"/>
    <col min="7448" max="7448" width="10.5703125" style="43" customWidth="1"/>
    <col min="7449" max="7449" width="9.28515625" style="43" bestFit="1" customWidth="1"/>
    <col min="7450" max="7450" width="10.7109375" style="43" bestFit="1" customWidth="1"/>
    <col min="7451" max="7451" width="4.5703125" style="43" customWidth="1"/>
    <col min="7452" max="7452" width="10.42578125" style="43" customWidth="1"/>
    <col min="7453" max="7453" width="4.42578125" style="43" customWidth="1"/>
    <col min="7454" max="7454" width="11.42578125" style="43" customWidth="1"/>
    <col min="7455" max="7455" width="4.5703125" style="43" customWidth="1"/>
    <col min="7456" max="7456" width="10.7109375" style="43" bestFit="1" customWidth="1"/>
    <col min="7457" max="7457" width="4.7109375" style="43" customWidth="1"/>
    <col min="7458" max="7458" width="15.5703125" style="43" customWidth="1"/>
    <col min="7459" max="7459" width="5" style="43" customWidth="1"/>
    <col min="7460" max="7460" width="10.7109375" style="43" bestFit="1" customWidth="1"/>
    <col min="7461" max="7461" width="10.28515625" style="43" customWidth="1"/>
    <col min="7462" max="7462" width="15.42578125" style="43" customWidth="1"/>
    <col min="7463" max="7463" width="5.5703125" style="43" customWidth="1"/>
    <col min="7464" max="7464" width="14.140625" style="43" customWidth="1"/>
    <col min="7465" max="7644" width="0" style="43" hidden="1" customWidth="1"/>
    <col min="7645" max="7645" width="17" style="43" customWidth="1"/>
    <col min="7646" max="7646" width="8.28515625" style="43" customWidth="1"/>
    <col min="7647" max="7648" width="12.28515625" style="43" customWidth="1"/>
    <col min="7649" max="7680" width="9.140625" style="43"/>
    <col min="7681" max="7681" width="21" style="43" customWidth="1"/>
    <col min="7682" max="7682" width="10.140625" style="43" customWidth="1"/>
    <col min="7683" max="7683" width="11.85546875" style="43" bestFit="1" customWidth="1"/>
    <col min="7684" max="7684" width="6.140625" style="43" customWidth="1"/>
    <col min="7685" max="7685" width="11.7109375" style="43" customWidth="1"/>
    <col min="7686" max="7686" width="5.85546875" style="43" customWidth="1"/>
    <col min="7687" max="7687" width="15.7109375" style="43" customWidth="1"/>
    <col min="7688" max="7688" width="9.28515625" style="43" customWidth="1"/>
    <col min="7689" max="7689" width="13.28515625" style="43" customWidth="1"/>
    <col min="7690" max="7690" width="7.140625" style="43" customWidth="1"/>
    <col min="7691" max="7691" width="15.140625" style="43" customWidth="1"/>
    <col min="7692" max="7692" width="11.140625" style="43" customWidth="1"/>
    <col min="7693" max="7693" width="9.42578125" style="43" customWidth="1"/>
    <col min="7694" max="7694" width="8.5703125" style="43" customWidth="1"/>
    <col min="7695" max="7695" width="11.85546875" style="43" customWidth="1"/>
    <col min="7696" max="7696" width="6.28515625" style="43" customWidth="1"/>
    <col min="7697" max="7697" width="12.5703125" style="43" customWidth="1"/>
    <col min="7698" max="7698" width="6" style="43" customWidth="1"/>
    <col min="7699" max="7699" width="12.85546875" style="43" customWidth="1"/>
    <col min="7700" max="7700" width="0.140625" style="43" customWidth="1"/>
    <col min="7701" max="7701" width="6.5703125" style="43" customWidth="1"/>
    <col min="7702" max="7702" width="11.7109375" style="43" customWidth="1"/>
    <col min="7703" max="7703" width="7.7109375" style="43" customWidth="1"/>
    <col min="7704" max="7704" width="10.5703125" style="43" customWidth="1"/>
    <col min="7705" max="7705" width="9.28515625" style="43" bestFit="1" customWidth="1"/>
    <col min="7706" max="7706" width="10.7109375" style="43" bestFit="1" customWidth="1"/>
    <col min="7707" max="7707" width="4.5703125" style="43" customWidth="1"/>
    <col min="7708" max="7708" width="10.42578125" style="43" customWidth="1"/>
    <col min="7709" max="7709" width="4.42578125" style="43" customWidth="1"/>
    <col min="7710" max="7710" width="11.42578125" style="43" customWidth="1"/>
    <col min="7711" max="7711" width="4.5703125" style="43" customWidth="1"/>
    <col min="7712" max="7712" width="10.7109375" style="43" bestFit="1" customWidth="1"/>
    <col min="7713" max="7713" width="4.7109375" style="43" customWidth="1"/>
    <col min="7714" max="7714" width="15.5703125" style="43" customWidth="1"/>
    <col min="7715" max="7715" width="5" style="43" customWidth="1"/>
    <col min="7716" max="7716" width="10.7109375" style="43" bestFit="1" customWidth="1"/>
    <col min="7717" max="7717" width="10.28515625" style="43" customWidth="1"/>
    <col min="7718" max="7718" width="15.42578125" style="43" customWidth="1"/>
    <col min="7719" max="7719" width="5.5703125" style="43" customWidth="1"/>
    <col min="7720" max="7720" width="14.140625" style="43" customWidth="1"/>
    <col min="7721" max="7900" width="0" style="43" hidden="1" customWidth="1"/>
    <col min="7901" max="7901" width="17" style="43" customWidth="1"/>
    <col min="7902" max="7902" width="8.28515625" style="43" customWidth="1"/>
    <col min="7903" max="7904" width="12.28515625" style="43" customWidth="1"/>
    <col min="7905" max="7936" width="9.140625" style="43"/>
    <col min="7937" max="7937" width="21" style="43" customWidth="1"/>
    <col min="7938" max="7938" width="10.140625" style="43" customWidth="1"/>
    <col min="7939" max="7939" width="11.85546875" style="43" bestFit="1" customWidth="1"/>
    <col min="7940" max="7940" width="6.140625" style="43" customWidth="1"/>
    <col min="7941" max="7941" width="11.7109375" style="43" customWidth="1"/>
    <col min="7942" max="7942" width="5.85546875" style="43" customWidth="1"/>
    <col min="7943" max="7943" width="15.7109375" style="43" customWidth="1"/>
    <col min="7944" max="7944" width="9.28515625" style="43" customWidth="1"/>
    <col min="7945" max="7945" width="13.28515625" style="43" customWidth="1"/>
    <col min="7946" max="7946" width="7.140625" style="43" customWidth="1"/>
    <col min="7947" max="7947" width="15.140625" style="43" customWidth="1"/>
    <col min="7948" max="7948" width="11.140625" style="43" customWidth="1"/>
    <col min="7949" max="7949" width="9.42578125" style="43" customWidth="1"/>
    <col min="7950" max="7950" width="8.5703125" style="43" customWidth="1"/>
    <col min="7951" max="7951" width="11.85546875" style="43" customWidth="1"/>
    <col min="7952" max="7952" width="6.28515625" style="43" customWidth="1"/>
    <col min="7953" max="7953" width="12.5703125" style="43" customWidth="1"/>
    <col min="7954" max="7954" width="6" style="43" customWidth="1"/>
    <col min="7955" max="7955" width="12.85546875" style="43" customWidth="1"/>
    <col min="7956" max="7956" width="0.140625" style="43" customWidth="1"/>
    <col min="7957" max="7957" width="6.5703125" style="43" customWidth="1"/>
    <col min="7958" max="7958" width="11.7109375" style="43" customWidth="1"/>
    <col min="7959" max="7959" width="7.7109375" style="43" customWidth="1"/>
    <col min="7960" max="7960" width="10.5703125" style="43" customWidth="1"/>
    <col min="7961" max="7961" width="9.28515625" style="43" bestFit="1" customWidth="1"/>
    <col min="7962" max="7962" width="10.7109375" style="43" bestFit="1" customWidth="1"/>
    <col min="7963" max="7963" width="4.5703125" style="43" customWidth="1"/>
    <col min="7964" max="7964" width="10.42578125" style="43" customWidth="1"/>
    <col min="7965" max="7965" width="4.42578125" style="43" customWidth="1"/>
    <col min="7966" max="7966" width="11.42578125" style="43" customWidth="1"/>
    <col min="7967" max="7967" width="4.5703125" style="43" customWidth="1"/>
    <col min="7968" max="7968" width="10.7109375" style="43" bestFit="1" customWidth="1"/>
    <col min="7969" max="7969" width="4.7109375" style="43" customWidth="1"/>
    <col min="7970" max="7970" width="15.5703125" style="43" customWidth="1"/>
    <col min="7971" max="7971" width="5" style="43" customWidth="1"/>
    <col min="7972" max="7972" width="10.7109375" style="43" bestFit="1" customWidth="1"/>
    <col min="7973" max="7973" width="10.28515625" style="43" customWidth="1"/>
    <col min="7974" max="7974" width="15.42578125" style="43" customWidth="1"/>
    <col min="7975" max="7975" width="5.5703125" style="43" customWidth="1"/>
    <col min="7976" max="7976" width="14.140625" style="43" customWidth="1"/>
    <col min="7977" max="8156" width="0" style="43" hidden="1" customWidth="1"/>
    <col min="8157" max="8157" width="17" style="43" customWidth="1"/>
    <col min="8158" max="8158" width="8.28515625" style="43" customWidth="1"/>
    <col min="8159" max="8160" width="12.28515625" style="43" customWidth="1"/>
    <col min="8161" max="8192" width="9.140625" style="43"/>
    <col min="8193" max="8193" width="21" style="43" customWidth="1"/>
    <col min="8194" max="8194" width="10.140625" style="43" customWidth="1"/>
    <col min="8195" max="8195" width="11.85546875" style="43" bestFit="1" customWidth="1"/>
    <col min="8196" max="8196" width="6.140625" style="43" customWidth="1"/>
    <col min="8197" max="8197" width="11.7109375" style="43" customWidth="1"/>
    <col min="8198" max="8198" width="5.85546875" style="43" customWidth="1"/>
    <col min="8199" max="8199" width="15.7109375" style="43" customWidth="1"/>
    <col min="8200" max="8200" width="9.28515625" style="43" customWidth="1"/>
    <col min="8201" max="8201" width="13.28515625" style="43" customWidth="1"/>
    <col min="8202" max="8202" width="7.140625" style="43" customWidth="1"/>
    <col min="8203" max="8203" width="15.140625" style="43" customWidth="1"/>
    <col min="8204" max="8204" width="11.140625" style="43" customWidth="1"/>
    <col min="8205" max="8205" width="9.42578125" style="43" customWidth="1"/>
    <col min="8206" max="8206" width="8.5703125" style="43" customWidth="1"/>
    <col min="8207" max="8207" width="11.85546875" style="43" customWidth="1"/>
    <col min="8208" max="8208" width="6.28515625" style="43" customWidth="1"/>
    <col min="8209" max="8209" width="12.5703125" style="43" customWidth="1"/>
    <col min="8210" max="8210" width="6" style="43" customWidth="1"/>
    <col min="8211" max="8211" width="12.85546875" style="43" customWidth="1"/>
    <col min="8212" max="8212" width="0.140625" style="43" customWidth="1"/>
    <col min="8213" max="8213" width="6.5703125" style="43" customWidth="1"/>
    <col min="8214" max="8214" width="11.7109375" style="43" customWidth="1"/>
    <col min="8215" max="8215" width="7.7109375" style="43" customWidth="1"/>
    <col min="8216" max="8216" width="10.5703125" style="43" customWidth="1"/>
    <col min="8217" max="8217" width="9.28515625" style="43" bestFit="1" customWidth="1"/>
    <col min="8218" max="8218" width="10.7109375" style="43" bestFit="1" customWidth="1"/>
    <col min="8219" max="8219" width="4.5703125" style="43" customWidth="1"/>
    <col min="8220" max="8220" width="10.42578125" style="43" customWidth="1"/>
    <col min="8221" max="8221" width="4.42578125" style="43" customWidth="1"/>
    <col min="8222" max="8222" width="11.42578125" style="43" customWidth="1"/>
    <col min="8223" max="8223" width="4.5703125" style="43" customWidth="1"/>
    <col min="8224" max="8224" width="10.7109375" style="43" bestFit="1" customWidth="1"/>
    <col min="8225" max="8225" width="4.7109375" style="43" customWidth="1"/>
    <col min="8226" max="8226" width="15.5703125" style="43" customWidth="1"/>
    <col min="8227" max="8227" width="5" style="43" customWidth="1"/>
    <col min="8228" max="8228" width="10.7109375" style="43" bestFit="1" customWidth="1"/>
    <col min="8229" max="8229" width="10.28515625" style="43" customWidth="1"/>
    <col min="8230" max="8230" width="15.42578125" style="43" customWidth="1"/>
    <col min="8231" max="8231" width="5.5703125" style="43" customWidth="1"/>
    <col min="8232" max="8232" width="14.140625" style="43" customWidth="1"/>
    <col min="8233" max="8412" width="0" style="43" hidden="1" customWidth="1"/>
    <col min="8413" max="8413" width="17" style="43" customWidth="1"/>
    <col min="8414" max="8414" width="8.28515625" style="43" customWidth="1"/>
    <col min="8415" max="8416" width="12.28515625" style="43" customWidth="1"/>
    <col min="8417" max="8448" width="9.140625" style="43"/>
    <col min="8449" max="8449" width="21" style="43" customWidth="1"/>
    <col min="8450" max="8450" width="10.140625" style="43" customWidth="1"/>
    <col min="8451" max="8451" width="11.85546875" style="43" bestFit="1" customWidth="1"/>
    <col min="8452" max="8452" width="6.140625" style="43" customWidth="1"/>
    <col min="8453" max="8453" width="11.7109375" style="43" customWidth="1"/>
    <col min="8454" max="8454" width="5.85546875" style="43" customWidth="1"/>
    <col min="8455" max="8455" width="15.7109375" style="43" customWidth="1"/>
    <col min="8456" max="8456" width="9.28515625" style="43" customWidth="1"/>
    <col min="8457" max="8457" width="13.28515625" style="43" customWidth="1"/>
    <col min="8458" max="8458" width="7.140625" style="43" customWidth="1"/>
    <col min="8459" max="8459" width="15.140625" style="43" customWidth="1"/>
    <col min="8460" max="8460" width="11.140625" style="43" customWidth="1"/>
    <col min="8461" max="8461" width="9.42578125" style="43" customWidth="1"/>
    <col min="8462" max="8462" width="8.5703125" style="43" customWidth="1"/>
    <col min="8463" max="8463" width="11.85546875" style="43" customWidth="1"/>
    <col min="8464" max="8464" width="6.28515625" style="43" customWidth="1"/>
    <col min="8465" max="8465" width="12.5703125" style="43" customWidth="1"/>
    <col min="8466" max="8466" width="6" style="43" customWidth="1"/>
    <col min="8467" max="8467" width="12.85546875" style="43" customWidth="1"/>
    <col min="8468" max="8468" width="0.140625" style="43" customWidth="1"/>
    <col min="8469" max="8469" width="6.5703125" style="43" customWidth="1"/>
    <col min="8470" max="8470" width="11.7109375" style="43" customWidth="1"/>
    <col min="8471" max="8471" width="7.7109375" style="43" customWidth="1"/>
    <col min="8472" max="8472" width="10.5703125" style="43" customWidth="1"/>
    <col min="8473" max="8473" width="9.28515625" style="43" bestFit="1" customWidth="1"/>
    <col min="8474" max="8474" width="10.7109375" style="43" bestFit="1" customWidth="1"/>
    <col min="8475" max="8475" width="4.5703125" style="43" customWidth="1"/>
    <col min="8476" max="8476" width="10.42578125" style="43" customWidth="1"/>
    <col min="8477" max="8477" width="4.42578125" style="43" customWidth="1"/>
    <col min="8478" max="8478" width="11.42578125" style="43" customWidth="1"/>
    <col min="8479" max="8479" width="4.5703125" style="43" customWidth="1"/>
    <col min="8480" max="8480" width="10.7109375" style="43" bestFit="1" customWidth="1"/>
    <col min="8481" max="8481" width="4.7109375" style="43" customWidth="1"/>
    <col min="8482" max="8482" width="15.5703125" style="43" customWidth="1"/>
    <col min="8483" max="8483" width="5" style="43" customWidth="1"/>
    <col min="8484" max="8484" width="10.7109375" style="43" bestFit="1" customWidth="1"/>
    <col min="8485" max="8485" width="10.28515625" style="43" customWidth="1"/>
    <col min="8486" max="8486" width="15.42578125" style="43" customWidth="1"/>
    <col min="8487" max="8487" width="5.5703125" style="43" customWidth="1"/>
    <col min="8488" max="8488" width="14.140625" style="43" customWidth="1"/>
    <col min="8489" max="8668" width="0" style="43" hidden="1" customWidth="1"/>
    <col min="8669" max="8669" width="17" style="43" customWidth="1"/>
    <col min="8670" max="8670" width="8.28515625" style="43" customWidth="1"/>
    <col min="8671" max="8672" width="12.28515625" style="43" customWidth="1"/>
    <col min="8673" max="8704" width="9.140625" style="43"/>
    <col min="8705" max="8705" width="21" style="43" customWidth="1"/>
    <col min="8706" max="8706" width="10.140625" style="43" customWidth="1"/>
    <col min="8707" max="8707" width="11.85546875" style="43" bestFit="1" customWidth="1"/>
    <col min="8708" max="8708" width="6.140625" style="43" customWidth="1"/>
    <col min="8709" max="8709" width="11.7109375" style="43" customWidth="1"/>
    <col min="8710" max="8710" width="5.85546875" style="43" customWidth="1"/>
    <col min="8711" max="8711" width="15.7109375" style="43" customWidth="1"/>
    <col min="8712" max="8712" width="9.28515625" style="43" customWidth="1"/>
    <col min="8713" max="8713" width="13.28515625" style="43" customWidth="1"/>
    <col min="8714" max="8714" width="7.140625" style="43" customWidth="1"/>
    <col min="8715" max="8715" width="15.140625" style="43" customWidth="1"/>
    <col min="8716" max="8716" width="11.140625" style="43" customWidth="1"/>
    <col min="8717" max="8717" width="9.42578125" style="43" customWidth="1"/>
    <col min="8718" max="8718" width="8.5703125" style="43" customWidth="1"/>
    <col min="8719" max="8719" width="11.85546875" style="43" customWidth="1"/>
    <col min="8720" max="8720" width="6.28515625" style="43" customWidth="1"/>
    <col min="8721" max="8721" width="12.5703125" style="43" customWidth="1"/>
    <col min="8722" max="8722" width="6" style="43" customWidth="1"/>
    <col min="8723" max="8723" width="12.85546875" style="43" customWidth="1"/>
    <col min="8724" max="8724" width="0.140625" style="43" customWidth="1"/>
    <col min="8725" max="8725" width="6.5703125" style="43" customWidth="1"/>
    <col min="8726" max="8726" width="11.7109375" style="43" customWidth="1"/>
    <col min="8727" max="8727" width="7.7109375" style="43" customWidth="1"/>
    <col min="8728" max="8728" width="10.5703125" style="43" customWidth="1"/>
    <col min="8729" max="8729" width="9.28515625" style="43" bestFit="1" customWidth="1"/>
    <col min="8730" max="8730" width="10.7109375" style="43" bestFit="1" customWidth="1"/>
    <col min="8731" max="8731" width="4.5703125" style="43" customWidth="1"/>
    <col min="8732" max="8732" width="10.42578125" style="43" customWidth="1"/>
    <col min="8733" max="8733" width="4.42578125" style="43" customWidth="1"/>
    <col min="8734" max="8734" width="11.42578125" style="43" customWidth="1"/>
    <col min="8735" max="8735" width="4.5703125" style="43" customWidth="1"/>
    <col min="8736" max="8736" width="10.7109375" style="43" bestFit="1" customWidth="1"/>
    <col min="8737" max="8737" width="4.7109375" style="43" customWidth="1"/>
    <col min="8738" max="8738" width="15.5703125" style="43" customWidth="1"/>
    <col min="8739" max="8739" width="5" style="43" customWidth="1"/>
    <col min="8740" max="8740" width="10.7109375" style="43" bestFit="1" customWidth="1"/>
    <col min="8741" max="8741" width="10.28515625" style="43" customWidth="1"/>
    <col min="8742" max="8742" width="15.42578125" style="43" customWidth="1"/>
    <col min="8743" max="8743" width="5.5703125" style="43" customWidth="1"/>
    <col min="8744" max="8744" width="14.140625" style="43" customWidth="1"/>
    <col min="8745" max="8924" width="0" style="43" hidden="1" customWidth="1"/>
    <col min="8925" max="8925" width="17" style="43" customWidth="1"/>
    <col min="8926" max="8926" width="8.28515625" style="43" customWidth="1"/>
    <col min="8927" max="8928" width="12.28515625" style="43" customWidth="1"/>
    <col min="8929" max="8960" width="9.140625" style="43"/>
    <col min="8961" max="8961" width="21" style="43" customWidth="1"/>
    <col min="8962" max="8962" width="10.140625" style="43" customWidth="1"/>
    <col min="8963" max="8963" width="11.85546875" style="43" bestFit="1" customWidth="1"/>
    <col min="8964" max="8964" width="6.140625" style="43" customWidth="1"/>
    <col min="8965" max="8965" width="11.7109375" style="43" customWidth="1"/>
    <col min="8966" max="8966" width="5.85546875" style="43" customWidth="1"/>
    <col min="8967" max="8967" width="15.7109375" style="43" customWidth="1"/>
    <col min="8968" max="8968" width="9.28515625" style="43" customWidth="1"/>
    <col min="8969" max="8969" width="13.28515625" style="43" customWidth="1"/>
    <col min="8970" max="8970" width="7.140625" style="43" customWidth="1"/>
    <col min="8971" max="8971" width="15.140625" style="43" customWidth="1"/>
    <col min="8972" max="8972" width="11.140625" style="43" customWidth="1"/>
    <col min="8973" max="8973" width="9.42578125" style="43" customWidth="1"/>
    <col min="8974" max="8974" width="8.5703125" style="43" customWidth="1"/>
    <col min="8975" max="8975" width="11.85546875" style="43" customWidth="1"/>
    <col min="8976" max="8976" width="6.28515625" style="43" customWidth="1"/>
    <col min="8977" max="8977" width="12.5703125" style="43" customWidth="1"/>
    <col min="8978" max="8978" width="6" style="43" customWidth="1"/>
    <col min="8979" max="8979" width="12.85546875" style="43" customWidth="1"/>
    <col min="8980" max="8980" width="0.140625" style="43" customWidth="1"/>
    <col min="8981" max="8981" width="6.5703125" style="43" customWidth="1"/>
    <col min="8982" max="8982" width="11.7109375" style="43" customWidth="1"/>
    <col min="8983" max="8983" width="7.7109375" style="43" customWidth="1"/>
    <col min="8984" max="8984" width="10.5703125" style="43" customWidth="1"/>
    <col min="8985" max="8985" width="9.28515625" style="43" bestFit="1" customWidth="1"/>
    <col min="8986" max="8986" width="10.7109375" style="43" bestFit="1" customWidth="1"/>
    <col min="8987" max="8987" width="4.5703125" style="43" customWidth="1"/>
    <col min="8988" max="8988" width="10.42578125" style="43" customWidth="1"/>
    <col min="8989" max="8989" width="4.42578125" style="43" customWidth="1"/>
    <col min="8990" max="8990" width="11.42578125" style="43" customWidth="1"/>
    <col min="8991" max="8991" width="4.5703125" style="43" customWidth="1"/>
    <col min="8992" max="8992" width="10.7109375" style="43" bestFit="1" customWidth="1"/>
    <col min="8993" max="8993" width="4.7109375" style="43" customWidth="1"/>
    <col min="8994" max="8994" width="15.5703125" style="43" customWidth="1"/>
    <col min="8995" max="8995" width="5" style="43" customWidth="1"/>
    <col min="8996" max="8996" width="10.7109375" style="43" bestFit="1" customWidth="1"/>
    <col min="8997" max="8997" width="10.28515625" style="43" customWidth="1"/>
    <col min="8998" max="8998" width="15.42578125" style="43" customWidth="1"/>
    <col min="8999" max="8999" width="5.5703125" style="43" customWidth="1"/>
    <col min="9000" max="9000" width="14.140625" style="43" customWidth="1"/>
    <col min="9001" max="9180" width="0" style="43" hidden="1" customWidth="1"/>
    <col min="9181" max="9181" width="17" style="43" customWidth="1"/>
    <col min="9182" max="9182" width="8.28515625" style="43" customWidth="1"/>
    <col min="9183" max="9184" width="12.28515625" style="43" customWidth="1"/>
    <col min="9185" max="9216" width="9.140625" style="43"/>
    <col min="9217" max="9217" width="21" style="43" customWidth="1"/>
    <col min="9218" max="9218" width="10.140625" style="43" customWidth="1"/>
    <col min="9219" max="9219" width="11.85546875" style="43" bestFit="1" customWidth="1"/>
    <col min="9220" max="9220" width="6.140625" style="43" customWidth="1"/>
    <col min="9221" max="9221" width="11.7109375" style="43" customWidth="1"/>
    <col min="9222" max="9222" width="5.85546875" style="43" customWidth="1"/>
    <col min="9223" max="9223" width="15.7109375" style="43" customWidth="1"/>
    <col min="9224" max="9224" width="9.28515625" style="43" customWidth="1"/>
    <col min="9225" max="9225" width="13.28515625" style="43" customWidth="1"/>
    <col min="9226" max="9226" width="7.140625" style="43" customWidth="1"/>
    <col min="9227" max="9227" width="15.140625" style="43" customWidth="1"/>
    <col min="9228" max="9228" width="11.140625" style="43" customWidth="1"/>
    <col min="9229" max="9229" width="9.42578125" style="43" customWidth="1"/>
    <col min="9230" max="9230" width="8.5703125" style="43" customWidth="1"/>
    <col min="9231" max="9231" width="11.85546875" style="43" customWidth="1"/>
    <col min="9232" max="9232" width="6.28515625" style="43" customWidth="1"/>
    <col min="9233" max="9233" width="12.5703125" style="43" customWidth="1"/>
    <col min="9234" max="9234" width="6" style="43" customWidth="1"/>
    <col min="9235" max="9235" width="12.85546875" style="43" customWidth="1"/>
    <col min="9236" max="9236" width="0.140625" style="43" customWidth="1"/>
    <col min="9237" max="9237" width="6.5703125" style="43" customWidth="1"/>
    <col min="9238" max="9238" width="11.7109375" style="43" customWidth="1"/>
    <col min="9239" max="9239" width="7.7109375" style="43" customWidth="1"/>
    <col min="9240" max="9240" width="10.5703125" style="43" customWidth="1"/>
    <col min="9241" max="9241" width="9.28515625" style="43" bestFit="1" customWidth="1"/>
    <col min="9242" max="9242" width="10.7109375" style="43" bestFit="1" customWidth="1"/>
    <col min="9243" max="9243" width="4.5703125" style="43" customWidth="1"/>
    <col min="9244" max="9244" width="10.42578125" style="43" customWidth="1"/>
    <col min="9245" max="9245" width="4.42578125" style="43" customWidth="1"/>
    <col min="9246" max="9246" width="11.42578125" style="43" customWidth="1"/>
    <col min="9247" max="9247" width="4.5703125" style="43" customWidth="1"/>
    <col min="9248" max="9248" width="10.7109375" style="43" bestFit="1" customWidth="1"/>
    <col min="9249" max="9249" width="4.7109375" style="43" customWidth="1"/>
    <col min="9250" max="9250" width="15.5703125" style="43" customWidth="1"/>
    <col min="9251" max="9251" width="5" style="43" customWidth="1"/>
    <col min="9252" max="9252" width="10.7109375" style="43" bestFit="1" customWidth="1"/>
    <col min="9253" max="9253" width="10.28515625" style="43" customWidth="1"/>
    <col min="9254" max="9254" width="15.42578125" style="43" customWidth="1"/>
    <col min="9255" max="9255" width="5.5703125" style="43" customWidth="1"/>
    <col min="9256" max="9256" width="14.140625" style="43" customWidth="1"/>
    <col min="9257" max="9436" width="0" style="43" hidden="1" customWidth="1"/>
    <col min="9437" max="9437" width="17" style="43" customWidth="1"/>
    <col min="9438" max="9438" width="8.28515625" style="43" customWidth="1"/>
    <col min="9439" max="9440" width="12.28515625" style="43" customWidth="1"/>
    <col min="9441" max="9472" width="9.140625" style="43"/>
    <col min="9473" max="9473" width="21" style="43" customWidth="1"/>
    <col min="9474" max="9474" width="10.140625" style="43" customWidth="1"/>
    <col min="9475" max="9475" width="11.85546875" style="43" bestFit="1" customWidth="1"/>
    <col min="9476" max="9476" width="6.140625" style="43" customWidth="1"/>
    <col min="9477" max="9477" width="11.7109375" style="43" customWidth="1"/>
    <col min="9478" max="9478" width="5.85546875" style="43" customWidth="1"/>
    <col min="9479" max="9479" width="15.7109375" style="43" customWidth="1"/>
    <col min="9480" max="9480" width="9.28515625" style="43" customWidth="1"/>
    <col min="9481" max="9481" width="13.28515625" style="43" customWidth="1"/>
    <col min="9482" max="9482" width="7.140625" style="43" customWidth="1"/>
    <col min="9483" max="9483" width="15.140625" style="43" customWidth="1"/>
    <col min="9484" max="9484" width="11.140625" style="43" customWidth="1"/>
    <col min="9485" max="9485" width="9.42578125" style="43" customWidth="1"/>
    <col min="9486" max="9486" width="8.5703125" style="43" customWidth="1"/>
    <col min="9487" max="9487" width="11.85546875" style="43" customWidth="1"/>
    <col min="9488" max="9488" width="6.28515625" style="43" customWidth="1"/>
    <col min="9489" max="9489" width="12.5703125" style="43" customWidth="1"/>
    <col min="9490" max="9490" width="6" style="43" customWidth="1"/>
    <col min="9491" max="9491" width="12.85546875" style="43" customWidth="1"/>
    <col min="9492" max="9492" width="0.140625" style="43" customWidth="1"/>
    <col min="9493" max="9493" width="6.5703125" style="43" customWidth="1"/>
    <col min="9494" max="9494" width="11.7109375" style="43" customWidth="1"/>
    <col min="9495" max="9495" width="7.7109375" style="43" customWidth="1"/>
    <col min="9496" max="9496" width="10.5703125" style="43" customWidth="1"/>
    <col min="9497" max="9497" width="9.28515625" style="43" bestFit="1" customWidth="1"/>
    <col min="9498" max="9498" width="10.7109375" style="43" bestFit="1" customWidth="1"/>
    <col min="9499" max="9499" width="4.5703125" style="43" customWidth="1"/>
    <col min="9500" max="9500" width="10.42578125" style="43" customWidth="1"/>
    <col min="9501" max="9501" width="4.42578125" style="43" customWidth="1"/>
    <col min="9502" max="9502" width="11.42578125" style="43" customWidth="1"/>
    <col min="9503" max="9503" width="4.5703125" style="43" customWidth="1"/>
    <col min="9504" max="9504" width="10.7109375" style="43" bestFit="1" customWidth="1"/>
    <col min="9505" max="9505" width="4.7109375" style="43" customWidth="1"/>
    <col min="9506" max="9506" width="15.5703125" style="43" customWidth="1"/>
    <col min="9507" max="9507" width="5" style="43" customWidth="1"/>
    <col min="9508" max="9508" width="10.7109375" style="43" bestFit="1" customWidth="1"/>
    <col min="9509" max="9509" width="10.28515625" style="43" customWidth="1"/>
    <col min="9510" max="9510" width="15.42578125" style="43" customWidth="1"/>
    <col min="9511" max="9511" width="5.5703125" style="43" customWidth="1"/>
    <col min="9512" max="9512" width="14.140625" style="43" customWidth="1"/>
    <col min="9513" max="9692" width="0" style="43" hidden="1" customWidth="1"/>
    <col min="9693" max="9693" width="17" style="43" customWidth="1"/>
    <col min="9694" max="9694" width="8.28515625" style="43" customWidth="1"/>
    <col min="9695" max="9696" width="12.28515625" style="43" customWidth="1"/>
    <col min="9697" max="9728" width="9.140625" style="43"/>
    <col min="9729" max="9729" width="21" style="43" customWidth="1"/>
    <col min="9730" max="9730" width="10.140625" style="43" customWidth="1"/>
    <col min="9731" max="9731" width="11.85546875" style="43" bestFit="1" customWidth="1"/>
    <col min="9732" max="9732" width="6.140625" style="43" customWidth="1"/>
    <col min="9733" max="9733" width="11.7109375" style="43" customWidth="1"/>
    <col min="9734" max="9734" width="5.85546875" style="43" customWidth="1"/>
    <col min="9735" max="9735" width="15.7109375" style="43" customWidth="1"/>
    <col min="9736" max="9736" width="9.28515625" style="43" customWidth="1"/>
    <col min="9737" max="9737" width="13.28515625" style="43" customWidth="1"/>
    <col min="9738" max="9738" width="7.140625" style="43" customWidth="1"/>
    <col min="9739" max="9739" width="15.140625" style="43" customWidth="1"/>
    <col min="9740" max="9740" width="11.140625" style="43" customWidth="1"/>
    <col min="9741" max="9741" width="9.42578125" style="43" customWidth="1"/>
    <col min="9742" max="9742" width="8.5703125" style="43" customWidth="1"/>
    <col min="9743" max="9743" width="11.85546875" style="43" customWidth="1"/>
    <col min="9744" max="9744" width="6.28515625" style="43" customWidth="1"/>
    <col min="9745" max="9745" width="12.5703125" style="43" customWidth="1"/>
    <col min="9746" max="9746" width="6" style="43" customWidth="1"/>
    <col min="9747" max="9747" width="12.85546875" style="43" customWidth="1"/>
    <col min="9748" max="9748" width="0.140625" style="43" customWidth="1"/>
    <col min="9749" max="9749" width="6.5703125" style="43" customWidth="1"/>
    <col min="9750" max="9750" width="11.7109375" style="43" customWidth="1"/>
    <col min="9751" max="9751" width="7.7109375" style="43" customWidth="1"/>
    <col min="9752" max="9752" width="10.5703125" style="43" customWidth="1"/>
    <col min="9753" max="9753" width="9.28515625" style="43" bestFit="1" customWidth="1"/>
    <col min="9754" max="9754" width="10.7109375" style="43" bestFit="1" customWidth="1"/>
    <col min="9755" max="9755" width="4.5703125" style="43" customWidth="1"/>
    <col min="9756" max="9756" width="10.42578125" style="43" customWidth="1"/>
    <col min="9757" max="9757" width="4.42578125" style="43" customWidth="1"/>
    <col min="9758" max="9758" width="11.42578125" style="43" customWidth="1"/>
    <col min="9759" max="9759" width="4.5703125" style="43" customWidth="1"/>
    <col min="9760" max="9760" width="10.7109375" style="43" bestFit="1" customWidth="1"/>
    <col min="9761" max="9761" width="4.7109375" style="43" customWidth="1"/>
    <col min="9762" max="9762" width="15.5703125" style="43" customWidth="1"/>
    <col min="9763" max="9763" width="5" style="43" customWidth="1"/>
    <col min="9764" max="9764" width="10.7109375" style="43" bestFit="1" customWidth="1"/>
    <col min="9765" max="9765" width="10.28515625" style="43" customWidth="1"/>
    <col min="9766" max="9766" width="15.42578125" style="43" customWidth="1"/>
    <col min="9767" max="9767" width="5.5703125" style="43" customWidth="1"/>
    <col min="9768" max="9768" width="14.140625" style="43" customWidth="1"/>
    <col min="9769" max="9948" width="0" style="43" hidden="1" customWidth="1"/>
    <col min="9949" max="9949" width="17" style="43" customWidth="1"/>
    <col min="9950" max="9950" width="8.28515625" style="43" customWidth="1"/>
    <col min="9951" max="9952" width="12.28515625" style="43" customWidth="1"/>
    <col min="9953" max="9984" width="9.140625" style="43"/>
    <col min="9985" max="9985" width="21" style="43" customWidth="1"/>
    <col min="9986" max="9986" width="10.140625" style="43" customWidth="1"/>
    <col min="9987" max="9987" width="11.85546875" style="43" bestFit="1" customWidth="1"/>
    <col min="9988" max="9988" width="6.140625" style="43" customWidth="1"/>
    <col min="9989" max="9989" width="11.7109375" style="43" customWidth="1"/>
    <col min="9990" max="9990" width="5.85546875" style="43" customWidth="1"/>
    <col min="9991" max="9991" width="15.7109375" style="43" customWidth="1"/>
    <col min="9992" max="9992" width="9.28515625" style="43" customWidth="1"/>
    <col min="9993" max="9993" width="13.28515625" style="43" customWidth="1"/>
    <col min="9994" max="9994" width="7.140625" style="43" customWidth="1"/>
    <col min="9995" max="9995" width="15.140625" style="43" customWidth="1"/>
    <col min="9996" max="9996" width="11.140625" style="43" customWidth="1"/>
    <col min="9997" max="9997" width="9.42578125" style="43" customWidth="1"/>
    <col min="9998" max="9998" width="8.5703125" style="43" customWidth="1"/>
    <col min="9999" max="9999" width="11.85546875" style="43" customWidth="1"/>
    <col min="10000" max="10000" width="6.28515625" style="43" customWidth="1"/>
    <col min="10001" max="10001" width="12.5703125" style="43" customWidth="1"/>
    <col min="10002" max="10002" width="6" style="43" customWidth="1"/>
    <col min="10003" max="10003" width="12.85546875" style="43" customWidth="1"/>
    <col min="10004" max="10004" width="0.140625" style="43" customWidth="1"/>
    <col min="10005" max="10005" width="6.5703125" style="43" customWidth="1"/>
    <col min="10006" max="10006" width="11.7109375" style="43" customWidth="1"/>
    <col min="10007" max="10007" width="7.7109375" style="43" customWidth="1"/>
    <col min="10008" max="10008" width="10.5703125" style="43" customWidth="1"/>
    <col min="10009" max="10009" width="9.28515625" style="43" bestFit="1" customWidth="1"/>
    <col min="10010" max="10010" width="10.7109375" style="43" bestFit="1" customWidth="1"/>
    <col min="10011" max="10011" width="4.5703125" style="43" customWidth="1"/>
    <col min="10012" max="10012" width="10.42578125" style="43" customWidth="1"/>
    <col min="10013" max="10013" width="4.42578125" style="43" customWidth="1"/>
    <col min="10014" max="10014" width="11.42578125" style="43" customWidth="1"/>
    <col min="10015" max="10015" width="4.5703125" style="43" customWidth="1"/>
    <col min="10016" max="10016" width="10.7109375" style="43" bestFit="1" customWidth="1"/>
    <col min="10017" max="10017" width="4.7109375" style="43" customWidth="1"/>
    <col min="10018" max="10018" width="15.5703125" style="43" customWidth="1"/>
    <col min="10019" max="10019" width="5" style="43" customWidth="1"/>
    <col min="10020" max="10020" width="10.7109375" style="43" bestFit="1" customWidth="1"/>
    <col min="10021" max="10021" width="10.28515625" style="43" customWidth="1"/>
    <col min="10022" max="10022" width="15.42578125" style="43" customWidth="1"/>
    <col min="10023" max="10023" width="5.5703125" style="43" customWidth="1"/>
    <col min="10024" max="10024" width="14.140625" style="43" customWidth="1"/>
    <col min="10025" max="10204" width="0" style="43" hidden="1" customWidth="1"/>
    <col min="10205" max="10205" width="17" style="43" customWidth="1"/>
    <col min="10206" max="10206" width="8.28515625" style="43" customWidth="1"/>
    <col min="10207" max="10208" width="12.28515625" style="43" customWidth="1"/>
    <col min="10209" max="10240" width="9.140625" style="43"/>
    <col min="10241" max="10241" width="21" style="43" customWidth="1"/>
    <col min="10242" max="10242" width="10.140625" style="43" customWidth="1"/>
    <col min="10243" max="10243" width="11.85546875" style="43" bestFit="1" customWidth="1"/>
    <col min="10244" max="10244" width="6.140625" style="43" customWidth="1"/>
    <col min="10245" max="10245" width="11.7109375" style="43" customWidth="1"/>
    <col min="10246" max="10246" width="5.85546875" style="43" customWidth="1"/>
    <col min="10247" max="10247" width="15.7109375" style="43" customWidth="1"/>
    <col min="10248" max="10248" width="9.28515625" style="43" customWidth="1"/>
    <col min="10249" max="10249" width="13.28515625" style="43" customWidth="1"/>
    <col min="10250" max="10250" width="7.140625" style="43" customWidth="1"/>
    <col min="10251" max="10251" width="15.140625" style="43" customWidth="1"/>
    <col min="10252" max="10252" width="11.140625" style="43" customWidth="1"/>
    <col min="10253" max="10253" width="9.42578125" style="43" customWidth="1"/>
    <col min="10254" max="10254" width="8.5703125" style="43" customWidth="1"/>
    <col min="10255" max="10255" width="11.85546875" style="43" customWidth="1"/>
    <col min="10256" max="10256" width="6.28515625" style="43" customWidth="1"/>
    <col min="10257" max="10257" width="12.5703125" style="43" customWidth="1"/>
    <col min="10258" max="10258" width="6" style="43" customWidth="1"/>
    <col min="10259" max="10259" width="12.85546875" style="43" customWidth="1"/>
    <col min="10260" max="10260" width="0.140625" style="43" customWidth="1"/>
    <col min="10261" max="10261" width="6.5703125" style="43" customWidth="1"/>
    <col min="10262" max="10262" width="11.7109375" style="43" customWidth="1"/>
    <col min="10263" max="10263" width="7.7109375" style="43" customWidth="1"/>
    <col min="10264" max="10264" width="10.5703125" style="43" customWidth="1"/>
    <col min="10265" max="10265" width="9.28515625" style="43" bestFit="1" customWidth="1"/>
    <col min="10266" max="10266" width="10.7109375" style="43" bestFit="1" customWidth="1"/>
    <col min="10267" max="10267" width="4.5703125" style="43" customWidth="1"/>
    <col min="10268" max="10268" width="10.42578125" style="43" customWidth="1"/>
    <col min="10269" max="10269" width="4.42578125" style="43" customWidth="1"/>
    <col min="10270" max="10270" width="11.42578125" style="43" customWidth="1"/>
    <col min="10271" max="10271" width="4.5703125" style="43" customWidth="1"/>
    <col min="10272" max="10272" width="10.7109375" style="43" bestFit="1" customWidth="1"/>
    <col min="10273" max="10273" width="4.7109375" style="43" customWidth="1"/>
    <col min="10274" max="10274" width="15.5703125" style="43" customWidth="1"/>
    <col min="10275" max="10275" width="5" style="43" customWidth="1"/>
    <col min="10276" max="10276" width="10.7109375" style="43" bestFit="1" customWidth="1"/>
    <col min="10277" max="10277" width="10.28515625" style="43" customWidth="1"/>
    <col min="10278" max="10278" width="15.42578125" style="43" customWidth="1"/>
    <col min="10279" max="10279" width="5.5703125" style="43" customWidth="1"/>
    <col min="10280" max="10280" width="14.140625" style="43" customWidth="1"/>
    <col min="10281" max="10460" width="0" style="43" hidden="1" customWidth="1"/>
    <col min="10461" max="10461" width="17" style="43" customWidth="1"/>
    <col min="10462" max="10462" width="8.28515625" style="43" customWidth="1"/>
    <col min="10463" max="10464" width="12.28515625" style="43" customWidth="1"/>
    <col min="10465" max="10496" width="9.140625" style="43"/>
    <col min="10497" max="10497" width="21" style="43" customWidth="1"/>
    <col min="10498" max="10498" width="10.140625" style="43" customWidth="1"/>
    <col min="10499" max="10499" width="11.85546875" style="43" bestFit="1" customWidth="1"/>
    <col min="10500" max="10500" width="6.140625" style="43" customWidth="1"/>
    <col min="10501" max="10501" width="11.7109375" style="43" customWidth="1"/>
    <col min="10502" max="10502" width="5.85546875" style="43" customWidth="1"/>
    <col min="10503" max="10503" width="15.7109375" style="43" customWidth="1"/>
    <col min="10504" max="10504" width="9.28515625" style="43" customWidth="1"/>
    <col min="10505" max="10505" width="13.28515625" style="43" customWidth="1"/>
    <col min="10506" max="10506" width="7.140625" style="43" customWidth="1"/>
    <col min="10507" max="10507" width="15.140625" style="43" customWidth="1"/>
    <col min="10508" max="10508" width="11.140625" style="43" customWidth="1"/>
    <col min="10509" max="10509" width="9.42578125" style="43" customWidth="1"/>
    <col min="10510" max="10510" width="8.5703125" style="43" customWidth="1"/>
    <col min="10511" max="10511" width="11.85546875" style="43" customWidth="1"/>
    <col min="10512" max="10512" width="6.28515625" style="43" customWidth="1"/>
    <col min="10513" max="10513" width="12.5703125" style="43" customWidth="1"/>
    <col min="10514" max="10514" width="6" style="43" customWidth="1"/>
    <col min="10515" max="10515" width="12.85546875" style="43" customWidth="1"/>
    <col min="10516" max="10516" width="0.140625" style="43" customWidth="1"/>
    <col min="10517" max="10517" width="6.5703125" style="43" customWidth="1"/>
    <col min="10518" max="10518" width="11.7109375" style="43" customWidth="1"/>
    <col min="10519" max="10519" width="7.7109375" style="43" customWidth="1"/>
    <col min="10520" max="10520" width="10.5703125" style="43" customWidth="1"/>
    <col min="10521" max="10521" width="9.28515625" style="43" bestFit="1" customWidth="1"/>
    <col min="10522" max="10522" width="10.7109375" style="43" bestFit="1" customWidth="1"/>
    <col min="10523" max="10523" width="4.5703125" style="43" customWidth="1"/>
    <col min="10524" max="10524" width="10.42578125" style="43" customWidth="1"/>
    <col min="10525" max="10525" width="4.42578125" style="43" customWidth="1"/>
    <col min="10526" max="10526" width="11.42578125" style="43" customWidth="1"/>
    <col min="10527" max="10527" width="4.5703125" style="43" customWidth="1"/>
    <col min="10528" max="10528" width="10.7109375" style="43" bestFit="1" customWidth="1"/>
    <col min="10529" max="10529" width="4.7109375" style="43" customWidth="1"/>
    <col min="10530" max="10530" width="15.5703125" style="43" customWidth="1"/>
    <col min="10531" max="10531" width="5" style="43" customWidth="1"/>
    <col min="10532" max="10532" width="10.7109375" style="43" bestFit="1" customWidth="1"/>
    <col min="10533" max="10533" width="10.28515625" style="43" customWidth="1"/>
    <col min="10534" max="10534" width="15.42578125" style="43" customWidth="1"/>
    <col min="10535" max="10535" width="5.5703125" style="43" customWidth="1"/>
    <col min="10536" max="10536" width="14.140625" style="43" customWidth="1"/>
    <col min="10537" max="10716" width="0" style="43" hidden="1" customWidth="1"/>
    <col min="10717" max="10717" width="17" style="43" customWidth="1"/>
    <col min="10718" max="10718" width="8.28515625" style="43" customWidth="1"/>
    <col min="10719" max="10720" width="12.28515625" style="43" customWidth="1"/>
    <col min="10721" max="10752" width="9.140625" style="43"/>
    <col min="10753" max="10753" width="21" style="43" customWidth="1"/>
    <col min="10754" max="10754" width="10.140625" style="43" customWidth="1"/>
    <col min="10755" max="10755" width="11.85546875" style="43" bestFit="1" customWidth="1"/>
    <col min="10756" max="10756" width="6.140625" style="43" customWidth="1"/>
    <col min="10757" max="10757" width="11.7109375" style="43" customWidth="1"/>
    <col min="10758" max="10758" width="5.85546875" style="43" customWidth="1"/>
    <col min="10759" max="10759" width="15.7109375" style="43" customWidth="1"/>
    <col min="10760" max="10760" width="9.28515625" style="43" customWidth="1"/>
    <col min="10761" max="10761" width="13.28515625" style="43" customWidth="1"/>
    <col min="10762" max="10762" width="7.140625" style="43" customWidth="1"/>
    <col min="10763" max="10763" width="15.140625" style="43" customWidth="1"/>
    <col min="10764" max="10764" width="11.140625" style="43" customWidth="1"/>
    <col min="10765" max="10765" width="9.42578125" style="43" customWidth="1"/>
    <col min="10766" max="10766" width="8.5703125" style="43" customWidth="1"/>
    <col min="10767" max="10767" width="11.85546875" style="43" customWidth="1"/>
    <col min="10768" max="10768" width="6.28515625" style="43" customWidth="1"/>
    <col min="10769" max="10769" width="12.5703125" style="43" customWidth="1"/>
    <col min="10770" max="10770" width="6" style="43" customWidth="1"/>
    <col min="10771" max="10771" width="12.85546875" style="43" customWidth="1"/>
    <col min="10772" max="10772" width="0.140625" style="43" customWidth="1"/>
    <col min="10773" max="10773" width="6.5703125" style="43" customWidth="1"/>
    <col min="10774" max="10774" width="11.7109375" style="43" customWidth="1"/>
    <col min="10775" max="10775" width="7.7109375" style="43" customWidth="1"/>
    <col min="10776" max="10776" width="10.5703125" style="43" customWidth="1"/>
    <col min="10777" max="10777" width="9.28515625" style="43" bestFit="1" customWidth="1"/>
    <col min="10778" max="10778" width="10.7109375" style="43" bestFit="1" customWidth="1"/>
    <col min="10779" max="10779" width="4.5703125" style="43" customWidth="1"/>
    <col min="10780" max="10780" width="10.42578125" style="43" customWidth="1"/>
    <col min="10781" max="10781" width="4.42578125" style="43" customWidth="1"/>
    <col min="10782" max="10782" width="11.42578125" style="43" customWidth="1"/>
    <col min="10783" max="10783" width="4.5703125" style="43" customWidth="1"/>
    <col min="10784" max="10784" width="10.7109375" style="43" bestFit="1" customWidth="1"/>
    <col min="10785" max="10785" width="4.7109375" style="43" customWidth="1"/>
    <col min="10786" max="10786" width="15.5703125" style="43" customWidth="1"/>
    <col min="10787" max="10787" width="5" style="43" customWidth="1"/>
    <col min="10788" max="10788" width="10.7109375" style="43" bestFit="1" customWidth="1"/>
    <col min="10789" max="10789" width="10.28515625" style="43" customWidth="1"/>
    <col min="10790" max="10790" width="15.42578125" style="43" customWidth="1"/>
    <col min="10791" max="10791" width="5.5703125" style="43" customWidth="1"/>
    <col min="10792" max="10792" width="14.140625" style="43" customWidth="1"/>
    <col min="10793" max="10972" width="0" style="43" hidden="1" customWidth="1"/>
    <col min="10973" max="10973" width="17" style="43" customWidth="1"/>
    <col min="10974" max="10974" width="8.28515625" style="43" customWidth="1"/>
    <col min="10975" max="10976" width="12.28515625" style="43" customWidth="1"/>
    <col min="10977" max="11008" width="9.140625" style="43"/>
    <col min="11009" max="11009" width="21" style="43" customWidth="1"/>
    <col min="11010" max="11010" width="10.140625" style="43" customWidth="1"/>
    <col min="11011" max="11011" width="11.85546875" style="43" bestFit="1" customWidth="1"/>
    <col min="11012" max="11012" width="6.140625" style="43" customWidth="1"/>
    <col min="11013" max="11013" width="11.7109375" style="43" customWidth="1"/>
    <col min="11014" max="11014" width="5.85546875" style="43" customWidth="1"/>
    <col min="11015" max="11015" width="15.7109375" style="43" customWidth="1"/>
    <col min="11016" max="11016" width="9.28515625" style="43" customWidth="1"/>
    <col min="11017" max="11017" width="13.28515625" style="43" customWidth="1"/>
    <col min="11018" max="11018" width="7.140625" style="43" customWidth="1"/>
    <col min="11019" max="11019" width="15.140625" style="43" customWidth="1"/>
    <col min="11020" max="11020" width="11.140625" style="43" customWidth="1"/>
    <col min="11021" max="11021" width="9.42578125" style="43" customWidth="1"/>
    <col min="11022" max="11022" width="8.5703125" style="43" customWidth="1"/>
    <col min="11023" max="11023" width="11.85546875" style="43" customWidth="1"/>
    <col min="11024" max="11024" width="6.28515625" style="43" customWidth="1"/>
    <col min="11025" max="11025" width="12.5703125" style="43" customWidth="1"/>
    <col min="11026" max="11026" width="6" style="43" customWidth="1"/>
    <col min="11027" max="11027" width="12.85546875" style="43" customWidth="1"/>
    <col min="11028" max="11028" width="0.140625" style="43" customWidth="1"/>
    <col min="11029" max="11029" width="6.5703125" style="43" customWidth="1"/>
    <col min="11030" max="11030" width="11.7109375" style="43" customWidth="1"/>
    <col min="11031" max="11031" width="7.7109375" style="43" customWidth="1"/>
    <col min="11032" max="11032" width="10.5703125" style="43" customWidth="1"/>
    <col min="11033" max="11033" width="9.28515625" style="43" bestFit="1" customWidth="1"/>
    <col min="11034" max="11034" width="10.7109375" style="43" bestFit="1" customWidth="1"/>
    <col min="11035" max="11035" width="4.5703125" style="43" customWidth="1"/>
    <col min="11036" max="11036" width="10.42578125" style="43" customWidth="1"/>
    <col min="11037" max="11037" width="4.42578125" style="43" customWidth="1"/>
    <col min="11038" max="11038" width="11.42578125" style="43" customWidth="1"/>
    <col min="11039" max="11039" width="4.5703125" style="43" customWidth="1"/>
    <col min="11040" max="11040" width="10.7109375" style="43" bestFit="1" customWidth="1"/>
    <col min="11041" max="11041" width="4.7109375" style="43" customWidth="1"/>
    <col min="11042" max="11042" width="15.5703125" style="43" customWidth="1"/>
    <col min="11043" max="11043" width="5" style="43" customWidth="1"/>
    <col min="11044" max="11044" width="10.7109375" style="43" bestFit="1" customWidth="1"/>
    <col min="11045" max="11045" width="10.28515625" style="43" customWidth="1"/>
    <col min="11046" max="11046" width="15.42578125" style="43" customWidth="1"/>
    <col min="11047" max="11047" width="5.5703125" style="43" customWidth="1"/>
    <col min="11048" max="11048" width="14.140625" style="43" customWidth="1"/>
    <col min="11049" max="11228" width="0" style="43" hidden="1" customWidth="1"/>
    <col min="11229" max="11229" width="17" style="43" customWidth="1"/>
    <col min="11230" max="11230" width="8.28515625" style="43" customWidth="1"/>
    <col min="11231" max="11232" width="12.28515625" style="43" customWidth="1"/>
    <col min="11233" max="11264" width="9.140625" style="43"/>
    <col min="11265" max="11265" width="21" style="43" customWidth="1"/>
    <col min="11266" max="11266" width="10.140625" style="43" customWidth="1"/>
    <col min="11267" max="11267" width="11.85546875" style="43" bestFit="1" customWidth="1"/>
    <col min="11268" max="11268" width="6.140625" style="43" customWidth="1"/>
    <col min="11269" max="11269" width="11.7109375" style="43" customWidth="1"/>
    <col min="11270" max="11270" width="5.85546875" style="43" customWidth="1"/>
    <col min="11271" max="11271" width="15.7109375" style="43" customWidth="1"/>
    <col min="11272" max="11272" width="9.28515625" style="43" customWidth="1"/>
    <col min="11273" max="11273" width="13.28515625" style="43" customWidth="1"/>
    <col min="11274" max="11274" width="7.140625" style="43" customWidth="1"/>
    <col min="11275" max="11275" width="15.140625" style="43" customWidth="1"/>
    <col min="11276" max="11276" width="11.140625" style="43" customWidth="1"/>
    <col min="11277" max="11277" width="9.42578125" style="43" customWidth="1"/>
    <col min="11278" max="11278" width="8.5703125" style="43" customWidth="1"/>
    <col min="11279" max="11279" width="11.85546875" style="43" customWidth="1"/>
    <col min="11280" max="11280" width="6.28515625" style="43" customWidth="1"/>
    <col min="11281" max="11281" width="12.5703125" style="43" customWidth="1"/>
    <col min="11282" max="11282" width="6" style="43" customWidth="1"/>
    <col min="11283" max="11283" width="12.85546875" style="43" customWidth="1"/>
    <col min="11284" max="11284" width="0.140625" style="43" customWidth="1"/>
    <col min="11285" max="11285" width="6.5703125" style="43" customWidth="1"/>
    <col min="11286" max="11286" width="11.7109375" style="43" customWidth="1"/>
    <col min="11287" max="11287" width="7.7109375" style="43" customWidth="1"/>
    <col min="11288" max="11288" width="10.5703125" style="43" customWidth="1"/>
    <col min="11289" max="11289" width="9.28515625" style="43" bestFit="1" customWidth="1"/>
    <col min="11290" max="11290" width="10.7109375" style="43" bestFit="1" customWidth="1"/>
    <col min="11291" max="11291" width="4.5703125" style="43" customWidth="1"/>
    <col min="11292" max="11292" width="10.42578125" style="43" customWidth="1"/>
    <col min="11293" max="11293" width="4.42578125" style="43" customWidth="1"/>
    <col min="11294" max="11294" width="11.42578125" style="43" customWidth="1"/>
    <col min="11295" max="11295" width="4.5703125" style="43" customWidth="1"/>
    <col min="11296" max="11296" width="10.7109375" style="43" bestFit="1" customWidth="1"/>
    <col min="11297" max="11297" width="4.7109375" style="43" customWidth="1"/>
    <col min="11298" max="11298" width="15.5703125" style="43" customWidth="1"/>
    <col min="11299" max="11299" width="5" style="43" customWidth="1"/>
    <col min="11300" max="11300" width="10.7109375" style="43" bestFit="1" customWidth="1"/>
    <col min="11301" max="11301" width="10.28515625" style="43" customWidth="1"/>
    <col min="11302" max="11302" width="15.42578125" style="43" customWidth="1"/>
    <col min="11303" max="11303" width="5.5703125" style="43" customWidth="1"/>
    <col min="11304" max="11304" width="14.140625" style="43" customWidth="1"/>
    <col min="11305" max="11484" width="0" style="43" hidden="1" customWidth="1"/>
    <col min="11485" max="11485" width="17" style="43" customWidth="1"/>
    <col min="11486" max="11486" width="8.28515625" style="43" customWidth="1"/>
    <col min="11487" max="11488" width="12.28515625" style="43" customWidth="1"/>
    <col min="11489" max="11520" width="9.140625" style="43"/>
    <col min="11521" max="11521" width="21" style="43" customWidth="1"/>
    <col min="11522" max="11522" width="10.140625" style="43" customWidth="1"/>
    <col min="11523" max="11523" width="11.85546875" style="43" bestFit="1" customWidth="1"/>
    <col min="11524" max="11524" width="6.140625" style="43" customWidth="1"/>
    <col min="11525" max="11525" width="11.7109375" style="43" customWidth="1"/>
    <col min="11526" max="11526" width="5.85546875" style="43" customWidth="1"/>
    <col min="11527" max="11527" width="15.7109375" style="43" customWidth="1"/>
    <col min="11528" max="11528" width="9.28515625" style="43" customWidth="1"/>
    <col min="11529" max="11529" width="13.28515625" style="43" customWidth="1"/>
    <col min="11530" max="11530" width="7.140625" style="43" customWidth="1"/>
    <col min="11531" max="11531" width="15.140625" style="43" customWidth="1"/>
    <col min="11532" max="11532" width="11.140625" style="43" customWidth="1"/>
    <col min="11533" max="11533" width="9.42578125" style="43" customWidth="1"/>
    <col min="11534" max="11534" width="8.5703125" style="43" customWidth="1"/>
    <col min="11535" max="11535" width="11.85546875" style="43" customWidth="1"/>
    <col min="11536" max="11536" width="6.28515625" style="43" customWidth="1"/>
    <col min="11537" max="11537" width="12.5703125" style="43" customWidth="1"/>
    <col min="11538" max="11538" width="6" style="43" customWidth="1"/>
    <col min="11539" max="11539" width="12.85546875" style="43" customWidth="1"/>
    <col min="11540" max="11540" width="0.140625" style="43" customWidth="1"/>
    <col min="11541" max="11541" width="6.5703125" style="43" customWidth="1"/>
    <col min="11542" max="11542" width="11.7109375" style="43" customWidth="1"/>
    <col min="11543" max="11543" width="7.7109375" style="43" customWidth="1"/>
    <col min="11544" max="11544" width="10.5703125" style="43" customWidth="1"/>
    <col min="11545" max="11545" width="9.28515625" style="43" bestFit="1" customWidth="1"/>
    <col min="11546" max="11546" width="10.7109375" style="43" bestFit="1" customWidth="1"/>
    <col min="11547" max="11547" width="4.5703125" style="43" customWidth="1"/>
    <col min="11548" max="11548" width="10.42578125" style="43" customWidth="1"/>
    <col min="11549" max="11549" width="4.42578125" style="43" customWidth="1"/>
    <col min="11550" max="11550" width="11.42578125" style="43" customWidth="1"/>
    <col min="11551" max="11551" width="4.5703125" style="43" customWidth="1"/>
    <col min="11552" max="11552" width="10.7109375" style="43" bestFit="1" customWidth="1"/>
    <col min="11553" max="11553" width="4.7109375" style="43" customWidth="1"/>
    <col min="11554" max="11554" width="15.5703125" style="43" customWidth="1"/>
    <col min="11555" max="11555" width="5" style="43" customWidth="1"/>
    <col min="11556" max="11556" width="10.7109375" style="43" bestFit="1" customWidth="1"/>
    <col min="11557" max="11557" width="10.28515625" style="43" customWidth="1"/>
    <col min="11558" max="11558" width="15.42578125" style="43" customWidth="1"/>
    <col min="11559" max="11559" width="5.5703125" style="43" customWidth="1"/>
    <col min="11560" max="11560" width="14.140625" style="43" customWidth="1"/>
    <col min="11561" max="11740" width="0" style="43" hidden="1" customWidth="1"/>
    <col min="11741" max="11741" width="17" style="43" customWidth="1"/>
    <col min="11742" max="11742" width="8.28515625" style="43" customWidth="1"/>
    <col min="11743" max="11744" width="12.28515625" style="43" customWidth="1"/>
    <col min="11745" max="11776" width="9.140625" style="43"/>
    <col min="11777" max="11777" width="21" style="43" customWidth="1"/>
    <col min="11778" max="11778" width="10.140625" style="43" customWidth="1"/>
    <col min="11779" max="11779" width="11.85546875" style="43" bestFit="1" customWidth="1"/>
    <col min="11780" max="11780" width="6.140625" style="43" customWidth="1"/>
    <col min="11781" max="11781" width="11.7109375" style="43" customWidth="1"/>
    <col min="11782" max="11782" width="5.85546875" style="43" customWidth="1"/>
    <col min="11783" max="11783" width="15.7109375" style="43" customWidth="1"/>
    <col min="11784" max="11784" width="9.28515625" style="43" customWidth="1"/>
    <col min="11785" max="11785" width="13.28515625" style="43" customWidth="1"/>
    <col min="11786" max="11786" width="7.140625" style="43" customWidth="1"/>
    <col min="11787" max="11787" width="15.140625" style="43" customWidth="1"/>
    <col min="11788" max="11788" width="11.140625" style="43" customWidth="1"/>
    <col min="11789" max="11789" width="9.42578125" style="43" customWidth="1"/>
    <col min="11790" max="11790" width="8.5703125" style="43" customWidth="1"/>
    <col min="11791" max="11791" width="11.85546875" style="43" customWidth="1"/>
    <col min="11792" max="11792" width="6.28515625" style="43" customWidth="1"/>
    <col min="11793" max="11793" width="12.5703125" style="43" customWidth="1"/>
    <col min="11794" max="11794" width="6" style="43" customWidth="1"/>
    <col min="11795" max="11795" width="12.85546875" style="43" customWidth="1"/>
    <col min="11796" max="11796" width="0.140625" style="43" customWidth="1"/>
    <col min="11797" max="11797" width="6.5703125" style="43" customWidth="1"/>
    <col min="11798" max="11798" width="11.7109375" style="43" customWidth="1"/>
    <col min="11799" max="11799" width="7.7109375" style="43" customWidth="1"/>
    <col min="11800" max="11800" width="10.5703125" style="43" customWidth="1"/>
    <col min="11801" max="11801" width="9.28515625" style="43" bestFit="1" customWidth="1"/>
    <col min="11802" max="11802" width="10.7109375" style="43" bestFit="1" customWidth="1"/>
    <col min="11803" max="11803" width="4.5703125" style="43" customWidth="1"/>
    <col min="11804" max="11804" width="10.42578125" style="43" customWidth="1"/>
    <col min="11805" max="11805" width="4.42578125" style="43" customWidth="1"/>
    <col min="11806" max="11806" width="11.42578125" style="43" customWidth="1"/>
    <col min="11807" max="11807" width="4.5703125" style="43" customWidth="1"/>
    <col min="11808" max="11808" width="10.7109375" style="43" bestFit="1" customWidth="1"/>
    <col min="11809" max="11809" width="4.7109375" style="43" customWidth="1"/>
    <col min="11810" max="11810" width="15.5703125" style="43" customWidth="1"/>
    <col min="11811" max="11811" width="5" style="43" customWidth="1"/>
    <col min="11812" max="11812" width="10.7109375" style="43" bestFit="1" customWidth="1"/>
    <col min="11813" max="11813" width="10.28515625" style="43" customWidth="1"/>
    <col min="11814" max="11814" width="15.42578125" style="43" customWidth="1"/>
    <col min="11815" max="11815" width="5.5703125" style="43" customWidth="1"/>
    <col min="11816" max="11816" width="14.140625" style="43" customWidth="1"/>
    <col min="11817" max="11996" width="0" style="43" hidden="1" customWidth="1"/>
    <col min="11997" max="11997" width="17" style="43" customWidth="1"/>
    <col min="11998" max="11998" width="8.28515625" style="43" customWidth="1"/>
    <col min="11999" max="12000" width="12.28515625" style="43" customWidth="1"/>
    <col min="12001" max="12032" width="9.140625" style="43"/>
    <col min="12033" max="12033" width="21" style="43" customWidth="1"/>
    <col min="12034" max="12034" width="10.140625" style="43" customWidth="1"/>
    <col min="12035" max="12035" width="11.85546875" style="43" bestFit="1" customWidth="1"/>
    <col min="12036" max="12036" width="6.140625" style="43" customWidth="1"/>
    <col min="12037" max="12037" width="11.7109375" style="43" customWidth="1"/>
    <col min="12038" max="12038" width="5.85546875" style="43" customWidth="1"/>
    <col min="12039" max="12039" width="15.7109375" style="43" customWidth="1"/>
    <col min="12040" max="12040" width="9.28515625" style="43" customWidth="1"/>
    <col min="12041" max="12041" width="13.28515625" style="43" customWidth="1"/>
    <col min="12042" max="12042" width="7.140625" style="43" customWidth="1"/>
    <col min="12043" max="12043" width="15.140625" style="43" customWidth="1"/>
    <col min="12044" max="12044" width="11.140625" style="43" customWidth="1"/>
    <col min="12045" max="12045" width="9.42578125" style="43" customWidth="1"/>
    <col min="12046" max="12046" width="8.5703125" style="43" customWidth="1"/>
    <col min="12047" max="12047" width="11.85546875" style="43" customWidth="1"/>
    <col min="12048" max="12048" width="6.28515625" style="43" customWidth="1"/>
    <col min="12049" max="12049" width="12.5703125" style="43" customWidth="1"/>
    <col min="12050" max="12050" width="6" style="43" customWidth="1"/>
    <col min="12051" max="12051" width="12.85546875" style="43" customWidth="1"/>
    <col min="12052" max="12052" width="0.140625" style="43" customWidth="1"/>
    <col min="12053" max="12053" width="6.5703125" style="43" customWidth="1"/>
    <col min="12054" max="12054" width="11.7109375" style="43" customWidth="1"/>
    <col min="12055" max="12055" width="7.7109375" style="43" customWidth="1"/>
    <col min="12056" max="12056" width="10.5703125" style="43" customWidth="1"/>
    <col min="12057" max="12057" width="9.28515625" style="43" bestFit="1" customWidth="1"/>
    <col min="12058" max="12058" width="10.7109375" style="43" bestFit="1" customWidth="1"/>
    <col min="12059" max="12059" width="4.5703125" style="43" customWidth="1"/>
    <col min="12060" max="12060" width="10.42578125" style="43" customWidth="1"/>
    <col min="12061" max="12061" width="4.42578125" style="43" customWidth="1"/>
    <col min="12062" max="12062" width="11.42578125" style="43" customWidth="1"/>
    <col min="12063" max="12063" width="4.5703125" style="43" customWidth="1"/>
    <col min="12064" max="12064" width="10.7109375" style="43" bestFit="1" customWidth="1"/>
    <col min="12065" max="12065" width="4.7109375" style="43" customWidth="1"/>
    <col min="12066" max="12066" width="15.5703125" style="43" customWidth="1"/>
    <col min="12067" max="12067" width="5" style="43" customWidth="1"/>
    <col min="12068" max="12068" width="10.7109375" style="43" bestFit="1" customWidth="1"/>
    <col min="12069" max="12069" width="10.28515625" style="43" customWidth="1"/>
    <col min="12070" max="12070" width="15.42578125" style="43" customWidth="1"/>
    <col min="12071" max="12071" width="5.5703125" style="43" customWidth="1"/>
    <col min="12072" max="12072" width="14.140625" style="43" customWidth="1"/>
    <col min="12073" max="12252" width="0" style="43" hidden="1" customWidth="1"/>
    <col min="12253" max="12253" width="17" style="43" customWidth="1"/>
    <col min="12254" max="12254" width="8.28515625" style="43" customWidth="1"/>
    <col min="12255" max="12256" width="12.28515625" style="43" customWidth="1"/>
    <col min="12257" max="12288" width="9.140625" style="43"/>
    <col min="12289" max="12289" width="21" style="43" customWidth="1"/>
    <col min="12290" max="12290" width="10.140625" style="43" customWidth="1"/>
    <col min="12291" max="12291" width="11.85546875" style="43" bestFit="1" customWidth="1"/>
    <col min="12292" max="12292" width="6.140625" style="43" customWidth="1"/>
    <col min="12293" max="12293" width="11.7109375" style="43" customWidth="1"/>
    <col min="12294" max="12294" width="5.85546875" style="43" customWidth="1"/>
    <col min="12295" max="12295" width="15.7109375" style="43" customWidth="1"/>
    <col min="12296" max="12296" width="9.28515625" style="43" customWidth="1"/>
    <col min="12297" max="12297" width="13.28515625" style="43" customWidth="1"/>
    <col min="12298" max="12298" width="7.140625" style="43" customWidth="1"/>
    <col min="12299" max="12299" width="15.140625" style="43" customWidth="1"/>
    <col min="12300" max="12300" width="11.140625" style="43" customWidth="1"/>
    <col min="12301" max="12301" width="9.42578125" style="43" customWidth="1"/>
    <col min="12302" max="12302" width="8.5703125" style="43" customWidth="1"/>
    <col min="12303" max="12303" width="11.85546875" style="43" customWidth="1"/>
    <col min="12304" max="12304" width="6.28515625" style="43" customWidth="1"/>
    <col min="12305" max="12305" width="12.5703125" style="43" customWidth="1"/>
    <col min="12306" max="12306" width="6" style="43" customWidth="1"/>
    <col min="12307" max="12307" width="12.85546875" style="43" customWidth="1"/>
    <col min="12308" max="12308" width="0.140625" style="43" customWidth="1"/>
    <col min="12309" max="12309" width="6.5703125" style="43" customWidth="1"/>
    <col min="12310" max="12310" width="11.7109375" style="43" customWidth="1"/>
    <col min="12311" max="12311" width="7.7109375" style="43" customWidth="1"/>
    <col min="12312" max="12312" width="10.5703125" style="43" customWidth="1"/>
    <col min="12313" max="12313" width="9.28515625" style="43" bestFit="1" customWidth="1"/>
    <col min="12314" max="12314" width="10.7109375" style="43" bestFit="1" customWidth="1"/>
    <col min="12315" max="12315" width="4.5703125" style="43" customWidth="1"/>
    <col min="12316" max="12316" width="10.42578125" style="43" customWidth="1"/>
    <col min="12317" max="12317" width="4.42578125" style="43" customWidth="1"/>
    <col min="12318" max="12318" width="11.42578125" style="43" customWidth="1"/>
    <col min="12319" max="12319" width="4.5703125" style="43" customWidth="1"/>
    <col min="12320" max="12320" width="10.7109375" style="43" bestFit="1" customWidth="1"/>
    <col min="12321" max="12321" width="4.7109375" style="43" customWidth="1"/>
    <col min="12322" max="12322" width="15.5703125" style="43" customWidth="1"/>
    <col min="12323" max="12323" width="5" style="43" customWidth="1"/>
    <col min="12324" max="12324" width="10.7109375" style="43" bestFit="1" customWidth="1"/>
    <col min="12325" max="12325" width="10.28515625" style="43" customWidth="1"/>
    <col min="12326" max="12326" width="15.42578125" style="43" customWidth="1"/>
    <col min="12327" max="12327" width="5.5703125" style="43" customWidth="1"/>
    <col min="12328" max="12328" width="14.140625" style="43" customWidth="1"/>
    <col min="12329" max="12508" width="0" style="43" hidden="1" customWidth="1"/>
    <col min="12509" max="12509" width="17" style="43" customWidth="1"/>
    <col min="12510" max="12510" width="8.28515625" style="43" customWidth="1"/>
    <col min="12511" max="12512" width="12.28515625" style="43" customWidth="1"/>
    <col min="12513" max="12544" width="9.140625" style="43"/>
    <col min="12545" max="12545" width="21" style="43" customWidth="1"/>
    <col min="12546" max="12546" width="10.140625" style="43" customWidth="1"/>
    <col min="12547" max="12547" width="11.85546875" style="43" bestFit="1" customWidth="1"/>
    <col min="12548" max="12548" width="6.140625" style="43" customWidth="1"/>
    <col min="12549" max="12549" width="11.7109375" style="43" customWidth="1"/>
    <col min="12550" max="12550" width="5.85546875" style="43" customWidth="1"/>
    <col min="12551" max="12551" width="15.7109375" style="43" customWidth="1"/>
    <col min="12552" max="12552" width="9.28515625" style="43" customWidth="1"/>
    <col min="12553" max="12553" width="13.28515625" style="43" customWidth="1"/>
    <col min="12554" max="12554" width="7.140625" style="43" customWidth="1"/>
    <col min="12555" max="12555" width="15.140625" style="43" customWidth="1"/>
    <col min="12556" max="12556" width="11.140625" style="43" customWidth="1"/>
    <col min="12557" max="12557" width="9.42578125" style="43" customWidth="1"/>
    <col min="12558" max="12558" width="8.5703125" style="43" customWidth="1"/>
    <col min="12559" max="12559" width="11.85546875" style="43" customWidth="1"/>
    <col min="12560" max="12560" width="6.28515625" style="43" customWidth="1"/>
    <col min="12561" max="12561" width="12.5703125" style="43" customWidth="1"/>
    <col min="12562" max="12562" width="6" style="43" customWidth="1"/>
    <col min="12563" max="12563" width="12.85546875" style="43" customWidth="1"/>
    <col min="12564" max="12564" width="0.140625" style="43" customWidth="1"/>
    <col min="12565" max="12565" width="6.5703125" style="43" customWidth="1"/>
    <col min="12566" max="12566" width="11.7109375" style="43" customWidth="1"/>
    <col min="12567" max="12567" width="7.7109375" style="43" customWidth="1"/>
    <col min="12568" max="12568" width="10.5703125" style="43" customWidth="1"/>
    <col min="12569" max="12569" width="9.28515625" style="43" bestFit="1" customWidth="1"/>
    <col min="12570" max="12570" width="10.7109375" style="43" bestFit="1" customWidth="1"/>
    <col min="12571" max="12571" width="4.5703125" style="43" customWidth="1"/>
    <col min="12572" max="12572" width="10.42578125" style="43" customWidth="1"/>
    <col min="12573" max="12573" width="4.42578125" style="43" customWidth="1"/>
    <col min="12574" max="12574" width="11.42578125" style="43" customWidth="1"/>
    <col min="12575" max="12575" width="4.5703125" style="43" customWidth="1"/>
    <col min="12576" max="12576" width="10.7109375" style="43" bestFit="1" customWidth="1"/>
    <col min="12577" max="12577" width="4.7109375" style="43" customWidth="1"/>
    <col min="12578" max="12578" width="15.5703125" style="43" customWidth="1"/>
    <col min="12579" max="12579" width="5" style="43" customWidth="1"/>
    <col min="12580" max="12580" width="10.7109375" style="43" bestFit="1" customWidth="1"/>
    <col min="12581" max="12581" width="10.28515625" style="43" customWidth="1"/>
    <col min="12582" max="12582" width="15.42578125" style="43" customWidth="1"/>
    <col min="12583" max="12583" width="5.5703125" style="43" customWidth="1"/>
    <col min="12584" max="12584" width="14.140625" style="43" customWidth="1"/>
    <col min="12585" max="12764" width="0" style="43" hidden="1" customWidth="1"/>
    <col min="12765" max="12765" width="17" style="43" customWidth="1"/>
    <col min="12766" max="12766" width="8.28515625" style="43" customWidth="1"/>
    <col min="12767" max="12768" width="12.28515625" style="43" customWidth="1"/>
    <col min="12769" max="12800" width="9.140625" style="43"/>
    <col min="12801" max="12801" width="21" style="43" customWidth="1"/>
    <col min="12802" max="12802" width="10.140625" style="43" customWidth="1"/>
    <col min="12803" max="12803" width="11.85546875" style="43" bestFit="1" customWidth="1"/>
    <col min="12804" max="12804" width="6.140625" style="43" customWidth="1"/>
    <col min="12805" max="12805" width="11.7109375" style="43" customWidth="1"/>
    <col min="12806" max="12806" width="5.85546875" style="43" customWidth="1"/>
    <col min="12807" max="12807" width="15.7109375" style="43" customWidth="1"/>
    <col min="12808" max="12808" width="9.28515625" style="43" customWidth="1"/>
    <col min="12809" max="12809" width="13.28515625" style="43" customWidth="1"/>
    <col min="12810" max="12810" width="7.140625" style="43" customWidth="1"/>
    <col min="12811" max="12811" width="15.140625" style="43" customWidth="1"/>
    <col min="12812" max="12812" width="11.140625" style="43" customWidth="1"/>
    <col min="12813" max="12813" width="9.42578125" style="43" customWidth="1"/>
    <col min="12814" max="12814" width="8.5703125" style="43" customWidth="1"/>
    <col min="12815" max="12815" width="11.85546875" style="43" customWidth="1"/>
    <col min="12816" max="12816" width="6.28515625" style="43" customWidth="1"/>
    <col min="12817" max="12817" width="12.5703125" style="43" customWidth="1"/>
    <col min="12818" max="12818" width="6" style="43" customWidth="1"/>
    <col min="12819" max="12819" width="12.85546875" style="43" customWidth="1"/>
    <col min="12820" max="12820" width="0.140625" style="43" customWidth="1"/>
    <col min="12821" max="12821" width="6.5703125" style="43" customWidth="1"/>
    <col min="12822" max="12822" width="11.7109375" style="43" customWidth="1"/>
    <col min="12823" max="12823" width="7.7109375" style="43" customWidth="1"/>
    <col min="12824" max="12824" width="10.5703125" style="43" customWidth="1"/>
    <col min="12825" max="12825" width="9.28515625" style="43" bestFit="1" customWidth="1"/>
    <col min="12826" max="12826" width="10.7109375" style="43" bestFit="1" customWidth="1"/>
    <col min="12827" max="12827" width="4.5703125" style="43" customWidth="1"/>
    <col min="12828" max="12828" width="10.42578125" style="43" customWidth="1"/>
    <col min="12829" max="12829" width="4.42578125" style="43" customWidth="1"/>
    <col min="12830" max="12830" width="11.42578125" style="43" customWidth="1"/>
    <col min="12831" max="12831" width="4.5703125" style="43" customWidth="1"/>
    <col min="12832" max="12832" width="10.7109375" style="43" bestFit="1" customWidth="1"/>
    <col min="12833" max="12833" width="4.7109375" style="43" customWidth="1"/>
    <col min="12834" max="12834" width="15.5703125" style="43" customWidth="1"/>
    <col min="12835" max="12835" width="5" style="43" customWidth="1"/>
    <col min="12836" max="12836" width="10.7109375" style="43" bestFit="1" customWidth="1"/>
    <col min="12837" max="12837" width="10.28515625" style="43" customWidth="1"/>
    <col min="12838" max="12838" width="15.42578125" style="43" customWidth="1"/>
    <col min="12839" max="12839" width="5.5703125" style="43" customWidth="1"/>
    <col min="12840" max="12840" width="14.140625" style="43" customWidth="1"/>
    <col min="12841" max="13020" width="0" style="43" hidden="1" customWidth="1"/>
    <col min="13021" max="13021" width="17" style="43" customWidth="1"/>
    <col min="13022" max="13022" width="8.28515625" style="43" customWidth="1"/>
    <col min="13023" max="13024" width="12.28515625" style="43" customWidth="1"/>
    <col min="13025" max="13056" width="9.140625" style="43"/>
    <col min="13057" max="13057" width="21" style="43" customWidth="1"/>
    <col min="13058" max="13058" width="10.140625" style="43" customWidth="1"/>
    <col min="13059" max="13059" width="11.85546875" style="43" bestFit="1" customWidth="1"/>
    <col min="13060" max="13060" width="6.140625" style="43" customWidth="1"/>
    <col min="13061" max="13061" width="11.7109375" style="43" customWidth="1"/>
    <col min="13062" max="13062" width="5.85546875" style="43" customWidth="1"/>
    <col min="13063" max="13063" width="15.7109375" style="43" customWidth="1"/>
    <col min="13064" max="13064" width="9.28515625" style="43" customWidth="1"/>
    <col min="13065" max="13065" width="13.28515625" style="43" customWidth="1"/>
    <col min="13066" max="13066" width="7.140625" style="43" customWidth="1"/>
    <col min="13067" max="13067" width="15.140625" style="43" customWidth="1"/>
    <col min="13068" max="13068" width="11.140625" style="43" customWidth="1"/>
    <col min="13069" max="13069" width="9.42578125" style="43" customWidth="1"/>
    <col min="13070" max="13070" width="8.5703125" style="43" customWidth="1"/>
    <col min="13071" max="13071" width="11.85546875" style="43" customWidth="1"/>
    <col min="13072" max="13072" width="6.28515625" style="43" customWidth="1"/>
    <col min="13073" max="13073" width="12.5703125" style="43" customWidth="1"/>
    <col min="13074" max="13074" width="6" style="43" customWidth="1"/>
    <col min="13075" max="13075" width="12.85546875" style="43" customWidth="1"/>
    <col min="13076" max="13076" width="0.140625" style="43" customWidth="1"/>
    <col min="13077" max="13077" width="6.5703125" style="43" customWidth="1"/>
    <col min="13078" max="13078" width="11.7109375" style="43" customWidth="1"/>
    <col min="13079" max="13079" width="7.7109375" style="43" customWidth="1"/>
    <col min="13080" max="13080" width="10.5703125" style="43" customWidth="1"/>
    <col min="13081" max="13081" width="9.28515625" style="43" bestFit="1" customWidth="1"/>
    <col min="13082" max="13082" width="10.7109375" style="43" bestFit="1" customWidth="1"/>
    <col min="13083" max="13083" width="4.5703125" style="43" customWidth="1"/>
    <col min="13084" max="13084" width="10.42578125" style="43" customWidth="1"/>
    <col min="13085" max="13085" width="4.42578125" style="43" customWidth="1"/>
    <col min="13086" max="13086" width="11.42578125" style="43" customWidth="1"/>
    <col min="13087" max="13087" width="4.5703125" style="43" customWidth="1"/>
    <col min="13088" max="13088" width="10.7109375" style="43" bestFit="1" customWidth="1"/>
    <col min="13089" max="13089" width="4.7109375" style="43" customWidth="1"/>
    <col min="13090" max="13090" width="15.5703125" style="43" customWidth="1"/>
    <col min="13091" max="13091" width="5" style="43" customWidth="1"/>
    <col min="13092" max="13092" width="10.7109375" style="43" bestFit="1" customWidth="1"/>
    <col min="13093" max="13093" width="10.28515625" style="43" customWidth="1"/>
    <col min="13094" max="13094" width="15.42578125" style="43" customWidth="1"/>
    <col min="13095" max="13095" width="5.5703125" style="43" customWidth="1"/>
    <col min="13096" max="13096" width="14.140625" style="43" customWidth="1"/>
    <col min="13097" max="13276" width="0" style="43" hidden="1" customWidth="1"/>
    <col min="13277" max="13277" width="17" style="43" customWidth="1"/>
    <col min="13278" max="13278" width="8.28515625" style="43" customWidth="1"/>
    <col min="13279" max="13280" width="12.28515625" style="43" customWidth="1"/>
    <col min="13281" max="13312" width="9.140625" style="43"/>
    <col min="13313" max="13313" width="21" style="43" customWidth="1"/>
    <col min="13314" max="13314" width="10.140625" style="43" customWidth="1"/>
    <col min="13315" max="13315" width="11.85546875" style="43" bestFit="1" customWidth="1"/>
    <col min="13316" max="13316" width="6.140625" style="43" customWidth="1"/>
    <col min="13317" max="13317" width="11.7109375" style="43" customWidth="1"/>
    <col min="13318" max="13318" width="5.85546875" style="43" customWidth="1"/>
    <col min="13319" max="13319" width="15.7109375" style="43" customWidth="1"/>
    <col min="13320" max="13320" width="9.28515625" style="43" customWidth="1"/>
    <col min="13321" max="13321" width="13.28515625" style="43" customWidth="1"/>
    <col min="13322" max="13322" width="7.140625" style="43" customWidth="1"/>
    <col min="13323" max="13323" width="15.140625" style="43" customWidth="1"/>
    <col min="13324" max="13324" width="11.140625" style="43" customWidth="1"/>
    <col min="13325" max="13325" width="9.42578125" style="43" customWidth="1"/>
    <col min="13326" max="13326" width="8.5703125" style="43" customWidth="1"/>
    <col min="13327" max="13327" width="11.85546875" style="43" customWidth="1"/>
    <col min="13328" max="13328" width="6.28515625" style="43" customWidth="1"/>
    <col min="13329" max="13329" width="12.5703125" style="43" customWidth="1"/>
    <col min="13330" max="13330" width="6" style="43" customWidth="1"/>
    <col min="13331" max="13331" width="12.85546875" style="43" customWidth="1"/>
    <col min="13332" max="13332" width="0.140625" style="43" customWidth="1"/>
    <col min="13333" max="13333" width="6.5703125" style="43" customWidth="1"/>
    <col min="13334" max="13334" width="11.7109375" style="43" customWidth="1"/>
    <col min="13335" max="13335" width="7.7109375" style="43" customWidth="1"/>
    <col min="13336" max="13336" width="10.5703125" style="43" customWidth="1"/>
    <col min="13337" max="13337" width="9.28515625" style="43" bestFit="1" customWidth="1"/>
    <col min="13338" max="13338" width="10.7109375" style="43" bestFit="1" customWidth="1"/>
    <col min="13339" max="13339" width="4.5703125" style="43" customWidth="1"/>
    <col min="13340" max="13340" width="10.42578125" style="43" customWidth="1"/>
    <col min="13341" max="13341" width="4.42578125" style="43" customWidth="1"/>
    <col min="13342" max="13342" width="11.42578125" style="43" customWidth="1"/>
    <col min="13343" max="13343" width="4.5703125" style="43" customWidth="1"/>
    <col min="13344" max="13344" width="10.7109375" style="43" bestFit="1" customWidth="1"/>
    <col min="13345" max="13345" width="4.7109375" style="43" customWidth="1"/>
    <col min="13346" max="13346" width="15.5703125" style="43" customWidth="1"/>
    <col min="13347" max="13347" width="5" style="43" customWidth="1"/>
    <col min="13348" max="13348" width="10.7109375" style="43" bestFit="1" customWidth="1"/>
    <col min="13349" max="13349" width="10.28515625" style="43" customWidth="1"/>
    <col min="13350" max="13350" width="15.42578125" style="43" customWidth="1"/>
    <col min="13351" max="13351" width="5.5703125" style="43" customWidth="1"/>
    <col min="13352" max="13352" width="14.140625" style="43" customWidth="1"/>
    <col min="13353" max="13532" width="0" style="43" hidden="1" customWidth="1"/>
    <col min="13533" max="13533" width="17" style="43" customWidth="1"/>
    <col min="13534" max="13534" width="8.28515625" style="43" customWidth="1"/>
    <col min="13535" max="13536" width="12.28515625" style="43" customWidth="1"/>
    <col min="13537" max="13568" width="9.140625" style="43"/>
    <col min="13569" max="13569" width="21" style="43" customWidth="1"/>
    <col min="13570" max="13570" width="10.140625" style="43" customWidth="1"/>
    <col min="13571" max="13571" width="11.85546875" style="43" bestFit="1" customWidth="1"/>
    <col min="13572" max="13572" width="6.140625" style="43" customWidth="1"/>
    <col min="13573" max="13573" width="11.7109375" style="43" customWidth="1"/>
    <col min="13574" max="13574" width="5.85546875" style="43" customWidth="1"/>
    <col min="13575" max="13575" width="15.7109375" style="43" customWidth="1"/>
    <col min="13576" max="13576" width="9.28515625" style="43" customWidth="1"/>
    <col min="13577" max="13577" width="13.28515625" style="43" customWidth="1"/>
    <col min="13578" max="13578" width="7.140625" style="43" customWidth="1"/>
    <col min="13579" max="13579" width="15.140625" style="43" customWidth="1"/>
    <col min="13580" max="13580" width="11.140625" style="43" customWidth="1"/>
    <col min="13581" max="13581" width="9.42578125" style="43" customWidth="1"/>
    <col min="13582" max="13582" width="8.5703125" style="43" customWidth="1"/>
    <col min="13583" max="13583" width="11.85546875" style="43" customWidth="1"/>
    <col min="13584" max="13584" width="6.28515625" style="43" customWidth="1"/>
    <col min="13585" max="13585" width="12.5703125" style="43" customWidth="1"/>
    <col min="13586" max="13586" width="6" style="43" customWidth="1"/>
    <col min="13587" max="13587" width="12.85546875" style="43" customWidth="1"/>
    <col min="13588" max="13588" width="0.140625" style="43" customWidth="1"/>
    <col min="13589" max="13589" width="6.5703125" style="43" customWidth="1"/>
    <col min="13590" max="13590" width="11.7109375" style="43" customWidth="1"/>
    <col min="13591" max="13591" width="7.7109375" style="43" customWidth="1"/>
    <col min="13592" max="13592" width="10.5703125" style="43" customWidth="1"/>
    <col min="13593" max="13593" width="9.28515625" style="43" bestFit="1" customWidth="1"/>
    <col min="13594" max="13594" width="10.7109375" style="43" bestFit="1" customWidth="1"/>
    <col min="13595" max="13595" width="4.5703125" style="43" customWidth="1"/>
    <col min="13596" max="13596" width="10.42578125" style="43" customWidth="1"/>
    <col min="13597" max="13597" width="4.42578125" style="43" customWidth="1"/>
    <col min="13598" max="13598" width="11.42578125" style="43" customWidth="1"/>
    <col min="13599" max="13599" width="4.5703125" style="43" customWidth="1"/>
    <col min="13600" max="13600" width="10.7109375" style="43" bestFit="1" customWidth="1"/>
    <col min="13601" max="13601" width="4.7109375" style="43" customWidth="1"/>
    <col min="13602" max="13602" width="15.5703125" style="43" customWidth="1"/>
    <col min="13603" max="13603" width="5" style="43" customWidth="1"/>
    <col min="13604" max="13604" width="10.7109375" style="43" bestFit="1" customWidth="1"/>
    <col min="13605" max="13605" width="10.28515625" style="43" customWidth="1"/>
    <col min="13606" max="13606" width="15.42578125" style="43" customWidth="1"/>
    <col min="13607" max="13607" width="5.5703125" style="43" customWidth="1"/>
    <col min="13608" max="13608" width="14.140625" style="43" customWidth="1"/>
    <col min="13609" max="13788" width="0" style="43" hidden="1" customWidth="1"/>
    <col min="13789" max="13789" width="17" style="43" customWidth="1"/>
    <col min="13790" max="13790" width="8.28515625" style="43" customWidth="1"/>
    <col min="13791" max="13792" width="12.28515625" style="43" customWidth="1"/>
    <col min="13793" max="13824" width="9.140625" style="43"/>
    <col min="13825" max="13825" width="21" style="43" customWidth="1"/>
    <col min="13826" max="13826" width="10.140625" style="43" customWidth="1"/>
    <col min="13827" max="13827" width="11.85546875" style="43" bestFit="1" customWidth="1"/>
    <col min="13828" max="13828" width="6.140625" style="43" customWidth="1"/>
    <col min="13829" max="13829" width="11.7109375" style="43" customWidth="1"/>
    <col min="13830" max="13830" width="5.85546875" style="43" customWidth="1"/>
    <col min="13831" max="13831" width="15.7109375" style="43" customWidth="1"/>
    <col min="13832" max="13832" width="9.28515625" style="43" customWidth="1"/>
    <col min="13833" max="13833" width="13.28515625" style="43" customWidth="1"/>
    <col min="13834" max="13834" width="7.140625" style="43" customWidth="1"/>
    <col min="13835" max="13835" width="15.140625" style="43" customWidth="1"/>
    <col min="13836" max="13836" width="11.140625" style="43" customWidth="1"/>
    <col min="13837" max="13837" width="9.42578125" style="43" customWidth="1"/>
    <col min="13838" max="13838" width="8.5703125" style="43" customWidth="1"/>
    <col min="13839" max="13839" width="11.85546875" style="43" customWidth="1"/>
    <col min="13840" max="13840" width="6.28515625" style="43" customWidth="1"/>
    <col min="13841" max="13841" width="12.5703125" style="43" customWidth="1"/>
    <col min="13842" max="13842" width="6" style="43" customWidth="1"/>
    <col min="13843" max="13843" width="12.85546875" style="43" customWidth="1"/>
    <col min="13844" max="13844" width="0.140625" style="43" customWidth="1"/>
    <col min="13845" max="13845" width="6.5703125" style="43" customWidth="1"/>
    <col min="13846" max="13846" width="11.7109375" style="43" customWidth="1"/>
    <col min="13847" max="13847" width="7.7109375" style="43" customWidth="1"/>
    <col min="13848" max="13848" width="10.5703125" style="43" customWidth="1"/>
    <col min="13849" max="13849" width="9.28515625" style="43" bestFit="1" customWidth="1"/>
    <col min="13850" max="13850" width="10.7109375" style="43" bestFit="1" customWidth="1"/>
    <col min="13851" max="13851" width="4.5703125" style="43" customWidth="1"/>
    <col min="13852" max="13852" width="10.42578125" style="43" customWidth="1"/>
    <col min="13853" max="13853" width="4.42578125" style="43" customWidth="1"/>
    <col min="13854" max="13854" width="11.42578125" style="43" customWidth="1"/>
    <col min="13855" max="13855" width="4.5703125" style="43" customWidth="1"/>
    <col min="13856" max="13856" width="10.7109375" style="43" bestFit="1" customWidth="1"/>
    <col min="13857" max="13857" width="4.7109375" style="43" customWidth="1"/>
    <col min="13858" max="13858" width="15.5703125" style="43" customWidth="1"/>
    <col min="13859" max="13859" width="5" style="43" customWidth="1"/>
    <col min="13860" max="13860" width="10.7109375" style="43" bestFit="1" customWidth="1"/>
    <col min="13861" max="13861" width="10.28515625" style="43" customWidth="1"/>
    <col min="13862" max="13862" width="15.42578125" style="43" customWidth="1"/>
    <col min="13863" max="13863" width="5.5703125" style="43" customWidth="1"/>
    <col min="13864" max="13864" width="14.140625" style="43" customWidth="1"/>
    <col min="13865" max="14044" width="0" style="43" hidden="1" customWidth="1"/>
    <col min="14045" max="14045" width="17" style="43" customWidth="1"/>
    <col min="14046" max="14046" width="8.28515625" style="43" customWidth="1"/>
    <col min="14047" max="14048" width="12.28515625" style="43" customWidth="1"/>
    <col min="14049" max="14080" width="9.140625" style="43"/>
    <col min="14081" max="14081" width="21" style="43" customWidth="1"/>
    <col min="14082" max="14082" width="10.140625" style="43" customWidth="1"/>
    <col min="14083" max="14083" width="11.85546875" style="43" bestFit="1" customWidth="1"/>
    <col min="14084" max="14084" width="6.140625" style="43" customWidth="1"/>
    <col min="14085" max="14085" width="11.7109375" style="43" customWidth="1"/>
    <col min="14086" max="14086" width="5.85546875" style="43" customWidth="1"/>
    <col min="14087" max="14087" width="15.7109375" style="43" customWidth="1"/>
    <col min="14088" max="14088" width="9.28515625" style="43" customWidth="1"/>
    <col min="14089" max="14089" width="13.28515625" style="43" customWidth="1"/>
    <col min="14090" max="14090" width="7.140625" style="43" customWidth="1"/>
    <col min="14091" max="14091" width="15.140625" style="43" customWidth="1"/>
    <col min="14092" max="14092" width="11.140625" style="43" customWidth="1"/>
    <col min="14093" max="14093" width="9.42578125" style="43" customWidth="1"/>
    <col min="14094" max="14094" width="8.5703125" style="43" customWidth="1"/>
    <col min="14095" max="14095" width="11.85546875" style="43" customWidth="1"/>
    <col min="14096" max="14096" width="6.28515625" style="43" customWidth="1"/>
    <col min="14097" max="14097" width="12.5703125" style="43" customWidth="1"/>
    <col min="14098" max="14098" width="6" style="43" customWidth="1"/>
    <col min="14099" max="14099" width="12.85546875" style="43" customWidth="1"/>
    <col min="14100" max="14100" width="0.140625" style="43" customWidth="1"/>
    <col min="14101" max="14101" width="6.5703125" style="43" customWidth="1"/>
    <col min="14102" max="14102" width="11.7109375" style="43" customWidth="1"/>
    <col min="14103" max="14103" width="7.7109375" style="43" customWidth="1"/>
    <col min="14104" max="14104" width="10.5703125" style="43" customWidth="1"/>
    <col min="14105" max="14105" width="9.28515625" style="43" bestFit="1" customWidth="1"/>
    <col min="14106" max="14106" width="10.7109375" style="43" bestFit="1" customWidth="1"/>
    <col min="14107" max="14107" width="4.5703125" style="43" customWidth="1"/>
    <col min="14108" max="14108" width="10.42578125" style="43" customWidth="1"/>
    <col min="14109" max="14109" width="4.42578125" style="43" customWidth="1"/>
    <col min="14110" max="14110" width="11.42578125" style="43" customWidth="1"/>
    <col min="14111" max="14111" width="4.5703125" style="43" customWidth="1"/>
    <col min="14112" max="14112" width="10.7109375" style="43" bestFit="1" customWidth="1"/>
    <col min="14113" max="14113" width="4.7109375" style="43" customWidth="1"/>
    <col min="14114" max="14114" width="15.5703125" style="43" customWidth="1"/>
    <col min="14115" max="14115" width="5" style="43" customWidth="1"/>
    <col min="14116" max="14116" width="10.7109375" style="43" bestFit="1" customWidth="1"/>
    <col min="14117" max="14117" width="10.28515625" style="43" customWidth="1"/>
    <col min="14118" max="14118" width="15.42578125" style="43" customWidth="1"/>
    <col min="14119" max="14119" width="5.5703125" style="43" customWidth="1"/>
    <col min="14120" max="14120" width="14.140625" style="43" customWidth="1"/>
    <col min="14121" max="14300" width="0" style="43" hidden="1" customWidth="1"/>
    <col min="14301" max="14301" width="17" style="43" customWidth="1"/>
    <col min="14302" max="14302" width="8.28515625" style="43" customWidth="1"/>
    <col min="14303" max="14304" width="12.28515625" style="43" customWidth="1"/>
    <col min="14305" max="14336" width="9.140625" style="43"/>
    <col min="14337" max="14337" width="21" style="43" customWidth="1"/>
    <col min="14338" max="14338" width="10.140625" style="43" customWidth="1"/>
    <col min="14339" max="14339" width="11.85546875" style="43" bestFit="1" customWidth="1"/>
    <col min="14340" max="14340" width="6.140625" style="43" customWidth="1"/>
    <col min="14341" max="14341" width="11.7109375" style="43" customWidth="1"/>
    <col min="14342" max="14342" width="5.85546875" style="43" customWidth="1"/>
    <col min="14343" max="14343" width="15.7109375" style="43" customWidth="1"/>
    <col min="14344" max="14344" width="9.28515625" style="43" customWidth="1"/>
    <col min="14345" max="14345" width="13.28515625" style="43" customWidth="1"/>
    <col min="14346" max="14346" width="7.140625" style="43" customWidth="1"/>
    <col min="14347" max="14347" width="15.140625" style="43" customWidth="1"/>
    <col min="14348" max="14348" width="11.140625" style="43" customWidth="1"/>
    <col min="14349" max="14349" width="9.42578125" style="43" customWidth="1"/>
    <col min="14350" max="14350" width="8.5703125" style="43" customWidth="1"/>
    <col min="14351" max="14351" width="11.85546875" style="43" customWidth="1"/>
    <col min="14352" max="14352" width="6.28515625" style="43" customWidth="1"/>
    <col min="14353" max="14353" width="12.5703125" style="43" customWidth="1"/>
    <col min="14354" max="14354" width="6" style="43" customWidth="1"/>
    <col min="14355" max="14355" width="12.85546875" style="43" customWidth="1"/>
    <col min="14356" max="14356" width="0.140625" style="43" customWidth="1"/>
    <col min="14357" max="14357" width="6.5703125" style="43" customWidth="1"/>
    <col min="14358" max="14358" width="11.7109375" style="43" customWidth="1"/>
    <col min="14359" max="14359" width="7.7109375" style="43" customWidth="1"/>
    <col min="14360" max="14360" width="10.5703125" style="43" customWidth="1"/>
    <col min="14361" max="14361" width="9.28515625" style="43" bestFit="1" customWidth="1"/>
    <col min="14362" max="14362" width="10.7109375" style="43" bestFit="1" customWidth="1"/>
    <col min="14363" max="14363" width="4.5703125" style="43" customWidth="1"/>
    <col min="14364" max="14364" width="10.42578125" style="43" customWidth="1"/>
    <col min="14365" max="14365" width="4.42578125" style="43" customWidth="1"/>
    <col min="14366" max="14366" width="11.42578125" style="43" customWidth="1"/>
    <col min="14367" max="14367" width="4.5703125" style="43" customWidth="1"/>
    <col min="14368" max="14368" width="10.7109375" style="43" bestFit="1" customWidth="1"/>
    <col min="14369" max="14369" width="4.7109375" style="43" customWidth="1"/>
    <col min="14370" max="14370" width="15.5703125" style="43" customWidth="1"/>
    <col min="14371" max="14371" width="5" style="43" customWidth="1"/>
    <col min="14372" max="14372" width="10.7109375" style="43" bestFit="1" customWidth="1"/>
    <col min="14373" max="14373" width="10.28515625" style="43" customWidth="1"/>
    <col min="14374" max="14374" width="15.42578125" style="43" customWidth="1"/>
    <col min="14375" max="14375" width="5.5703125" style="43" customWidth="1"/>
    <col min="14376" max="14376" width="14.140625" style="43" customWidth="1"/>
    <col min="14377" max="14556" width="0" style="43" hidden="1" customWidth="1"/>
    <col min="14557" max="14557" width="17" style="43" customWidth="1"/>
    <col min="14558" max="14558" width="8.28515625" style="43" customWidth="1"/>
    <col min="14559" max="14560" width="12.28515625" style="43" customWidth="1"/>
    <col min="14561" max="14592" width="9.140625" style="43"/>
    <col min="14593" max="14593" width="21" style="43" customWidth="1"/>
    <col min="14594" max="14594" width="10.140625" style="43" customWidth="1"/>
    <col min="14595" max="14595" width="11.85546875" style="43" bestFit="1" customWidth="1"/>
    <col min="14596" max="14596" width="6.140625" style="43" customWidth="1"/>
    <col min="14597" max="14597" width="11.7109375" style="43" customWidth="1"/>
    <col min="14598" max="14598" width="5.85546875" style="43" customWidth="1"/>
    <col min="14599" max="14599" width="15.7109375" style="43" customWidth="1"/>
    <col min="14600" max="14600" width="9.28515625" style="43" customWidth="1"/>
    <col min="14601" max="14601" width="13.28515625" style="43" customWidth="1"/>
    <col min="14602" max="14602" width="7.140625" style="43" customWidth="1"/>
    <col min="14603" max="14603" width="15.140625" style="43" customWidth="1"/>
    <col min="14604" max="14604" width="11.140625" style="43" customWidth="1"/>
    <col min="14605" max="14605" width="9.42578125" style="43" customWidth="1"/>
    <col min="14606" max="14606" width="8.5703125" style="43" customWidth="1"/>
    <col min="14607" max="14607" width="11.85546875" style="43" customWidth="1"/>
    <col min="14608" max="14608" width="6.28515625" style="43" customWidth="1"/>
    <col min="14609" max="14609" width="12.5703125" style="43" customWidth="1"/>
    <col min="14610" max="14610" width="6" style="43" customWidth="1"/>
    <col min="14611" max="14611" width="12.85546875" style="43" customWidth="1"/>
    <col min="14612" max="14612" width="0.140625" style="43" customWidth="1"/>
    <col min="14613" max="14613" width="6.5703125" style="43" customWidth="1"/>
    <col min="14614" max="14614" width="11.7109375" style="43" customWidth="1"/>
    <col min="14615" max="14615" width="7.7109375" style="43" customWidth="1"/>
    <col min="14616" max="14616" width="10.5703125" style="43" customWidth="1"/>
    <col min="14617" max="14617" width="9.28515625" style="43" bestFit="1" customWidth="1"/>
    <col min="14618" max="14618" width="10.7109375" style="43" bestFit="1" customWidth="1"/>
    <col min="14619" max="14619" width="4.5703125" style="43" customWidth="1"/>
    <col min="14620" max="14620" width="10.42578125" style="43" customWidth="1"/>
    <col min="14621" max="14621" width="4.42578125" style="43" customWidth="1"/>
    <col min="14622" max="14622" width="11.42578125" style="43" customWidth="1"/>
    <col min="14623" max="14623" width="4.5703125" style="43" customWidth="1"/>
    <col min="14624" max="14624" width="10.7109375" style="43" bestFit="1" customWidth="1"/>
    <col min="14625" max="14625" width="4.7109375" style="43" customWidth="1"/>
    <col min="14626" max="14626" width="15.5703125" style="43" customWidth="1"/>
    <col min="14627" max="14627" width="5" style="43" customWidth="1"/>
    <col min="14628" max="14628" width="10.7109375" style="43" bestFit="1" customWidth="1"/>
    <col min="14629" max="14629" width="10.28515625" style="43" customWidth="1"/>
    <col min="14630" max="14630" width="15.42578125" style="43" customWidth="1"/>
    <col min="14631" max="14631" width="5.5703125" style="43" customWidth="1"/>
    <col min="14632" max="14632" width="14.140625" style="43" customWidth="1"/>
    <col min="14633" max="14812" width="0" style="43" hidden="1" customWidth="1"/>
    <col min="14813" max="14813" width="17" style="43" customWidth="1"/>
    <col min="14814" max="14814" width="8.28515625" style="43" customWidth="1"/>
    <col min="14815" max="14816" width="12.28515625" style="43" customWidth="1"/>
    <col min="14817" max="14848" width="9.140625" style="43"/>
    <col min="14849" max="14849" width="21" style="43" customWidth="1"/>
    <col min="14850" max="14850" width="10.140625" style="43" customWidth="1"/>
    <col min="14851" max="14851" width="11.85546875" style="43" bestFit="1" customWidth="1"/>
    <col min="14852" max="14852" width="6.140625" style="43" customWidth="1"/>
    <col min="14853" max="14853" width="11.7109375" style="43" customWidth="1"/>
    <col min="14854" max="14854" width="5.85546875" style="43" customWidth="1"/>
    <col min="14855" max="14855" width="15.7109375" style="43" customWidth="1"/>
    <col min="14856" max="14856" width="9.28515625" style="43" customWidth="1"/>
    <col min="14857" max="14857" width="13.28515625" style="43" customWidth="1"/>
    <col min="14858" max="14858" width="7.140625" style="43" customWidth="1"/>
    <col min="14859" max="14859" width="15.140625" style="43" customWidth="1"/>
    <col min="14860" max="14860" width="11.140625" style="43" customWidth="1"/>
    <col min="14861" max="14861" width="9.42578125" style="43" customWidth="1"/>
    <col min="14862" max="14862" width="8.5703125" style="43" customWidth="1"/>
    <col min="14863" max="14863" width="11.85546875" style="43" customWidth="1"/>
    <col min="14864" max="14864" width="6.28515625" style="43" customWidth="1"/>
    <col min="14865" max="14865" width="12.5703125" style="43" customWidth="1"/>
    <col min="14866" max="14866" width="6" style="43" customWidth="1"/>
    <col min="14867" max="14867" width="12.85546875" style="43" customWidth="1"/>
    <col min="14868" max="14868" width="0.140625" style="43" customWidth="1"/>
    <col min="14869" max="14869" width="6.5703125" style="43" customWidth="1"/>
    <col min="14870" max="14870" width="11.7109375" style="43" customWidth="1"/>
    <col min="14871" max="14871" width="7.7109375" style="43" customWidth="1"/>
    <col min="14872" max="14872" width="10.5703125" style="43" customWidth="1"/>
    <col min="14873" max="14873" width="9.28515625" style="43" bestFit="1" customWidth="1"/>
    <col min="14874" max="14874" width="10.7109375" style="43" bestFit="1" customWidth="1"/>
    <col min="14875" max="14875" width="4.5703125" style="43" customWidth="1"/>
    <col min="14876" max="14876" width="10.42578125" style="43" customWidth="1"/>
    <col min="14877" max="14877" width="4.42578125" style="43" customWidth="1"/>
    <col min="14878" max="14878" width="11.42578125" style="43" customWidth="1"/>
    <col min="14879" max="14879" width="4.5703125" style="43" customWidth="1"/>
    <col min="14880" max="14880" width="10.7109375" style="43" bestFit="1" customWidth="1"/>
    <col min="14881" max="14881" width="4.7109375" style="43" customWidth="1"/>
    <col min="14882" max="14882" width="15.5703125" style="43" customWidth="1"/>
    <col min="14883" max="14883" width="5" style="43" customWidth="1"/>
    <col min="14884" max="14884" width="10.7109375" style="43" bestFit="1" customWidth="1"/>
    <col min="14885" max="14885" width="10.28515625" style="43" customWidth="1"/>
    <col min="14886" max="14886" width="15.42578125" style="43" customWidth="1"/>
    <col min="14887" max="14887" width="5.5703125" style="43" customWidth="1"/>
    <col min="14888" max="14888" width="14.140625" style="43" customWidth="1"/>
    <col min="14889" max="15068" width="0" style="43" hidden="1" customWidth="1"/>
    <col min="15069" max="15069" width="17" style="43" customWidth="1"/>
    <col min="15070" max="15070" width="8.28515625" style="43" customWidth="1"/>
    <col min="15071" max="15072" width="12.28515625" style="43" customWidth="1"/>
    <col min="15073" max="15104" width="9.140625" style="43"/>
    <col min="15105" max="15105" width="21" style="43" customWidth="1"/>
    <col min="15106" max="15106" width="10.140625" style="43" customWidth="1"/>
    <col min="15107" max="15107" width="11.85546875" style="43" bestFit="1" customWidth="1"/>
    <col min="15108" max="15108" width="6.140625" style="43" customWidth="1"/>
    <col min="15109" max="15109" width="11.7109375" style="43" customWidth="1"/>
    <col min="15110" max="15110" width="5.85546875" style="43" customWidth="1"/>
    <col min="15111" max="15111" width="15.7109375" style="43" customWidth="1"/>
    <col min="15112" max="15112" width="9.28515625" style="43" customWidth="1"/>
    <col min="15113" max="15113" width="13.28515625" style="43" customWidth="1"/>
    <col min="15114" max="15114" width="7.140625" style="43" customWidth="1"/>
    <col min="15115" max="15115" width="15.140625" style="43" customWidth="1"/>
    <col min="15116" max="15116" width="11.140625" style="43" customWidth="1"/>
    <col min="15117" max="15117" width="9.42578125" style="43" customWidth="1"/>
    <col min="15118" max="15118" width="8.5703125" style="43" customWidth="1"/>
    <col min="15119" max="15119" width="11.85546875" style="43" customWidth="1"/>
    <col min="15120" max="15120" width="6.28515625" style="43" customWidth="1"/>
    <col min="15121" max="15121" width="12.5703125" style="43" customWidth="1"/>
    <col min="15122" max="15122" width="6" style="43" customWidth="1"/>
    <col min="15123" max="15123" width="12.85546875" style="43" customWidth="1"/>
    <col min="15124" max="15124" width="0.140625" style="43" customWidth="1"/>
    <col min="15125" max="15125" width="6.5703125" style="43" customWidth="1"/>
    <col min="15126" max="15126" width="11.7109375" style="43" customWidth="1"/>
    <col min="15127" max="15127" width="7.7109375" style="43" customWidth="1"/>
    <col min="15128" max="15128" width="10.5703125" style="43" customWidth="1"/>
    <col min="15129" max="15129" width="9.28515625" style="43" bestFit="1" customWidth="1"/>
    <col min="15130" max="15130" width="10.7109375" style="43" bestFit="1" customWidth="1"/>
    <col min="15131" max="15131" width="4.5703125" style="43" customWidth="1"/>
    <col min="15132" max="15132" width="10.42578125" style="43" customWidth="1"/>
    <col min="15133" max="15133" width="4.42578125" style="43" customWidth="1"/>
    <col min="15134" max="15134" width="11.42578125" style="43" customWidth="1"/>
    <col min="15135" max="15135" width="4.5703125" style="43" customWidth="1"/>
    <col min="15136" max="15136" width="10.7109375" style="43" bestFit="1" customWidth="1"/>
    <col min="15137" max="15137" width="4.7109375" style="43" customWidth="1"/>
    <col min="15138" max="15138" width="15.5703125" style="43" customWidth="1"/>
    <col min="15139" max="15139" width="5" style="43" customWidth="1"/>
    <col min="15140" max="15140" width="10.7109375" style="43" bestFit="1" customWidth="1"/>
    <col min="15141" max="15141" width="10.28515625" style="43" customWidth="1"/>
    <col min="15142" max="15142" width="15.42578125" style="43" customWidth="1"/>
    <col min="15143" max="15143" width="5.5703125" style="43" customWidth="1"/>
    <col min="15144" max="15144" width="14.140625" style="43" customWidth="1"/>
    <col min="15145" max="15324" width="0" style="43" hidden="1" customWidth="1"/>
    <col min="15325" max="15325" width="17" style="43" customWidth="1"/>
    <col min="15326" max="15326" width="8.28515625" style="43" customWidth="1"/>
    <col min="15327" max="15328" width="12.28515625" style="43" customWidth="1"/>
    <col min="15329" max="15360" width="9.140625" style="43"/>
    <col min="15361" max="15361" width="21" style="43" customWidth="1"/>
    <col min="15362" max="15362" width="10.140625" style="43" customWidth="1"/>
    <col min="15363" max="15363" width="11.85546875" style="43" bestFit="1" customWidth="1"/>
    <col min="15364" max="15364" width="6.140625" style="43" customWidth="1"/>
    <col min="15365" max="15365" width="11.7109375" style="43" customWidth="1"/>
    <col min="15366" max="15366" width="5.85546875" style="43" customWidth="1"/>
    <col min="15367" max="15367" width="15.7109375" style="43" customWidth="1"/>
    <col min="15368" max="15368" width="9.28515625" style="43" customWidth="1"/>
    <col min="15369" max="15369" width="13.28515625" style="43" customWidth="1"/>
    <col min="15370" max="15370" width="7.140625" style="43" customWidth="1"/>
    <col min="15371" max="15371" width="15.140625" style="43" customWidth="1"/>
    <col min="15372" max="15372" width="11.140625" style="43" customWidth="1"/>
    <col min="15373" max="15373" width="9.42578125" style="43" customWidth="1"/>
    <col min="15374" max="15374" width="8.5703125" style="43" customWidth="1"/>
    <col min="15375" max="15375" width="11.85546875" style="43" customWidth="1"/>
    <col min="15376" max="15376" width="6.28515625" style="43" customWidth="1"/>
    <col min="15377" max="15377" width="12.5703125" style="43" customWidth="1"/>
    <col min="15378" max="15378" width="6" style="43" customWidth="1"/>
    <col min="15379" max="15379" width="12.85546875" style="43" customWidth="1"/>
    <col min="15380" max="15380" width="0.140625" style="43" customWidth="1"/>
    <col min="15381" max="15381" width="6.5703125" style="43" customWidth="1"/>
    <col min="15382" max="15382" width="11.7109375" style="43" customWidth="1"/>
    <col min="15383" max="15383" width="7.7109375" style="43" customWidth="1"/>
    <col min="15384" max="15384" width="10.5703125" style="43" customWidth="1"/>
    <col min="15385" max="15385" width="9.28515625" style="43" bestFit="1" customWidth="1"/>
    <col min="15386" max="15386" width="10.7109375" style="43" bestFit="1" customWidth="1"/>
    <col min="15387" max="15387" width="4.5703125" style="43" customWidth="1"/>
    <col min="15388" max="15388" width="10.42578125" style="43" customWidth="1"/>
    <col min="15389" max="15389" width="4.42578125" style="43" customWidth="1"/>
    <col min="15390" max="15390" width="11.42578125" style="43" customWidth="1"/>
    <col min="15391" max="15391" width="4.5703125" style="43" customWidth="1"/>
    <col min="15392" max="15392" width="10.7109375" style="43" bestFit="1" customWidth="1"/>
    <col min="15393" max="15393" width="4.7109375" style="43" customWidth="1"/>
    <col min="15394" max="15394" width="15.5703125" style="43" customWidth="1"/>
    <col min="15395" max="15395" width="5" style="43" customWidth="1"/>
    <col min="15396" max="15396" width="10.7109375" style="43" bestFit="1" customWidth="1"/>
    <col min="15397" max="15397" width="10.28515625" style="43" customWidth="1"/>
    <col min="15398" max="15398" width="15.42578125" style="43" customWidth="1"/>
    <col min="15399" max="15399" width="5.5703125" style="43" customWidth="1"/>
    <col min="15400" max="15400" width="14.140625" style="43" customWidth="1"/>
    <col min="15401" max="15580" width="0" style="43" hidden="1" customWidth="1"/>
    <col min="15581" max="15581" width="17" style="43" customWidth="1"/>
    <col min="15582" max="15582" width="8.28515625" style="43" customWidth="1"/>
    <col min="15583" max="15584" width="12.28515625" style="43" customWidth="1"/>
    <col min="15585" max="15616" width="9.140625" style="43"/>
    <col min="15617" max="15617" width="21" style="43" customWidth="1"/>
    <col min="15618" max="15618" width="10.140625" style="43" customWidth="1"/>
    <col min="15619" max="15619" width="11.85546875" style="43" bestFit="1" customWidth="1"/>
    <col min="15620" max="15620" width="6.140625" style="43" customWidth="1"/>
    <col min="15621" max="15621" width="11.7109375" style="43" customWidth="1"/>
    <col min="15622" max="15622" width="5.85546875" style="43" customWidth="1"/>
    <col min="15623" max="15623" width="15.7109375" style="43" customWidth="1"/>
    <col min="15624" max="15624" width="9.28515625" style="43" customWidth="1"/>
    <col min="15625" max="15625" width="13.28515625" style="43" customWidth="1"/>
    <col min="15626" max="15626" width="7.140625" style="43" customWidth="1"/>
    <col min="15627" max="15627" width="15.140625" style="43" customWidth="1"/>
    <col min="15628" max="15628" width="11.140625" style="43" customWidth="1"/>
    <col min="15629" max="15629" width="9.42578125" style="43" customWidth="1"/>
    <col min="15630" max="15630" width="8.5703125" style="43" customWidth="1"/>
    <col min="15631" max="15631" width="11.85546875" style="43" customWidth="1"/>
    <col min="15632" max="15632" width="6.28515625" style="43" customWidth="1"/>
    <col min="15633" max="15633" width="12.5703125" style="43" customWidth="1"/>
    <col min="15634" max="15634" width="6" style="43" customWidth="1"/>
    <col min="15635" max="15635" width="12.85546875" style="43" customWidth="1"/>
    <col min="15636" max="15636" width="0.140625" style="43" customWidth="1"/>
    <col min="15637" max="15637" width="6.5703125" style="43" customWidth="1"/>
    <col min="15638" max="15638" width="11.7109375" style="43" customWidth="1"/>
    <col min="15639" max="15639" width="7.7109375" style="43" customWidth="1"/>
    <col min="15640" max="15640" width="10.5703125" style="43" customWidth="1"/>
    <col min="15641" max="15641" width="9.28515625" style="43" bestFit="1" customWidth="1"/>
    <col min="15642" max="15642" width="10.7109375" style="43" bestFit="1" customWidth="1"/>
    <col min="15643" max="15643" width="4.5703125" style="43" customWidth="1"/>
    <col min="15644" max="15644" width="10.42578125" style="43" customWidth="1"/>
    <col min="15645" max="15645" width="4.42578125" style="43" customWidth="1"/>
    <col min="15646" max="15646" width="11.42578125" style="43" customWidth="1"/>
    <col min="15647" max="15647" width="4.5703125" style="43" customWidth="1"/>
    <col min="15648" max="15648" width="10.7109375" style="43" bestFit="1" customWidth="1"/>
    <col min="15649" max="15649" width="4.7109375" style="43" customWidth="1"/>
    <col min="15650" max="15650" width="15.5703125" style="43" customWidth="1"/>
    <col min="15651" max="15651" width="5" style="43" customWidth="1"/>
    <col min="15652" max="15652" width="10.7109375" style="43" bestFit="1" customWidth="1"/>
    <col min="15653" max="15653" width="10.28515625" style="43" customWidth="1"/>
    <col min="15654" max="15654" width="15.42578125" style="43" customWidth="1"/>
    <col min="15655" max="15655" width="5.5703125" style="43" customWidth="1"/>
    <col min="15656" max="15656" width="14.140625" style="43" customWidth="1"/>
    <col min="15657" max="15836" width="0" style="43" hidden="1" customWidth="1"/>
    <col min="15837" max="15837" width="17" style="43" customWidth="1"/>
    <col min="15838" max="15838" width="8.28515625" style="43" customWidth="1"/>
    <col min="15839" max="15840" width="12.28515625" style="43" customWidth="1"/>
    <col min="15841" max="15872" width="9.140625" style="43"/>
    <col min="15873" max="15873" width="21" style="43" customWidth="1"/>
    <col min="15874" max="15874" width="10.140625" style="43" customWidth="1"/>
    <col min="15875" max="15875" width="11.85546875" style="43" bestFit="1" customWidth="1"/>
    <col min="15876" max="15876" width="6.140625" style="43" customWidth="1"/>
    <col min="15877" max="15877" width="11.7109375" style="43" customWidth="1"/>
    <col min="15878" max="15878" width="5.85546875" style="43" customWidth="1"/>
    <col min="15879" max="15879" width="15.7109375" style="43" customWidth="1"/>
    <col min="15880" max="15880" width="9.28515625" style="43" customWidth="1"/>
    <col min="15881" max="15881" width="13.28515625" style="43" customWidth="1"/>
    <col min="15882" max="15882" width="7.140625" style="43" customWidth="1"/>
    <col min="15883" max="15883" width="15.140625" style="43" customWidth="1"/>
    <col min="15884" max="15884" width="11.140625" style="43" customWidth="1"/>
    <col min="15885" max="15885" width="9.42578125" style="43" customWidth="1"/>
    <col min="15886" max="15886" width="8.5703125" style="43" customWidth="1"/>
    <col min="15887" max="15887" width="11.85546875" style="43" customWidth="1"/>
    <col min="15888" max="15888" width="6.28515625" style="43" customWidth="1"/>
    <col min="15889" max="15889" width="12.5703125" style="43" customWidth="1"/>
    <col min="15890" max="15890" width="6" style="43" customWidth="1"/>
    <col min="15891" max="15891" width="12.85546875" style="43" customWidth="1"/>
    <col min="15892" max="15892" width="0.140625" style="43" customWidth="1"/>
    <col min="15893" max="15893" width="6.5703125" style="43" customWidth="1"/>
    <col min="15894" max="15894" width="11.7109375" style="43" customWidth="1"/>
    <col min="15895" max="15895" width="7.7109375" style="43" customWidth="1"/>
    <col min="15896" max="15896" width="10.5703125" style="43" customWidth="1"/>
    <col min="15897" max="15897" width="9.28515625" style="43" bestFit="1" customWidth="1"/>
    <col min="15898" max="15898" width="10.7109375" style="43" bestFit="1" customWidth="1"/>
    <col min="15899" max="15899" width="4.5703125" style="43" customWidth="1"/>
    <col min="15900" max="15900" width="10.42578125" style="43" customWidth="1"/>
    <col min="15901" max="15901" width="4.42578125" style="43" customWidth="1"/>
    <col min="15902" max="15902" width="11.42578125" style="43" customWidth="1"/>
    <col min="15903" max="15903" width="4.5703125" style="43" customWidth="1"/>
    <col min="15904" max="15904" width="10.7109375" style="43" bestFit="1" customWidth="1"/>
    <col min="15905" max="15905" width="4.7109375" style="43" customWidth="1"/>
    <col min="15906" max="15906" width="15.5703125" style="43" customWidth="1"/>
    <col min="15907" max="15907" width="5" style="43" customWidth="1"/>
    <col min="15908" max="15908" width="10.7109375" style="43" bestFit="1" customWidth="1"/>
    <col min="15909" max="15909" width="10.28515625" style="43" customWidth="1"/>
    <col min="15910" max="15910" width="15.42578125" style="43" customWidth="1"/>
    <col min="15911" max="15911" width="5.5703125" style="43" customWidth="1"/>
    <col min="15912" max="15912" width="14.140625" style="43" customWidth="1"/>
    <col min="15913" max="16092" width="0" style="43" hidden="1" customWidth="1"/>
    <col min="16093" max="16093" width="17" style="43" customWidth="1"/>
    <col min="16094" max="16094" width="8.28515625" style="43" customWidth="1"/>
    <col min="16095" max="16096" width="12.28515625" style="43" customWidth="1"/>
    <col min="16097" max="16128" width="9.140625" style="43"/>
    <col min="16129" max="16129" width="21" style="43" customWidth="1"/>
    <col min="16130" max="16130" width="10.140625" style="43" customWidth="1"/>
    <col min="16131" max="16131" width="11.85546875" style="43" bestFit="1" customWidth="1"/>
    <col min="16132" max="16132" width="6.140625" style="43" customWidth="1"/>
    <col min="16133" max="16133" width="11.7109375" style="43" customWidth="1"/>
    <col min="16134" max="16134" width="5.85546875" style="43" customWidth="1"/>
    <col min="16135" max="16135" width="15.7109375" style="43" customWidth="1"/>
    <col min="16136" max="16136" width="9.28515625" style="43" customWidth="1"/>
    <col min="16137" max="16137" width="13.28515625" style="43" customWidth="1"/>
    <col min="16138" max="16138" width="7.140625" style="43" customWidth="1"/>
    <col min="16139" max="16139" width="15.140625" style="43" customWidth="1"/>
    <col min="16140" max="16140" width="11.140625" style="43" customWidth="1"/>
    <col min="16141" max="16141" width="9.42578125" style="43" customWidth="1"/>
    <col min="16142" max="16142" width="8.5703125" style="43" customWidth="1"/>
    <col min="16143" max="16143" width="11.85546875" style="43" customWidth="1"/>
    <col min="16144" max="16144" width="6.28515625" style="43" customWidth="1"/>
    <col min="16145" max="16145" width="12.5703125" style="43" customWidth="1"/>
    <col min="16146" max="16146" width="6" style="43" customWidth="1"/>
    <col min="16147" max="16147" width="12.85546875" style="43" customWidth="1"/>
    <col min="16148" max="16148" width="0.140625" style="43" customWidth="1"/>
    <col min="16149" max="16149" width="6.5703125" style="43" customWidth="1"/>
    <col min="16150" max="16150" width="11.7109375" style="43" customWidth="1"/>
    <col min="16151" max="16151" width="7.7109375" style="43" customWidth="1"/>
    <col min="16152" max="16152" width="10.5703125" style="43" customWidth="1"/>
    <col min="16153" max="16153" width="9.28515625" style="43" bestFit="1" customWidth="1"/>
    <col min="16154" max="16154" width="10.7109375" style="43" bestFit="1" customWidth="1"/>
    <col min="16155" max="16155" width="4.5703125" style="43" customWidth="1"/>
    <col min="16156" max="16156" width="10.42578125" style="43" customWidth="1"/>
    <col min="16157" max="16157" width="4.42578125" style="43" customWidth="1"/>
    <col min="16158" max="16158" width="11.42578125" style="43" customWidth="1"/>
    <col min="16159" max="16159" width="4.5703125" style="43" customWidth="1"/>
    <col min="16160" max="16160" width="10.7109375" style="43" bestFit="1" customWidth="1"/>
    <col min="16161" max="16161" width="4.7109375" style="43" customWidth="1"/>
    <col min="16162" max="16162" width="15.5703125" style="43" customWidth="1"/>
    <col min="16163" max="16163" width="5" style="43" customWidth="1"/>
    <col min="16164" max="16164" width="10.7109375" style="43" bestFit="1" customWidth="1"/>
    <col min="16165" max="16165" width="10.28515625" style="43" customWidth="1"/>
    <col min="16166" max="16166" width="15.42578125" style="43" customWidth="1"/>
    <col min="16167" max="16167" width="5.5703125" style="43" customWidth="1"/>
    <col min="16168" max="16168" width="14.140625" style="43" customWidth="1"/>
    <col min="16169" max="16348" width="0" style="43" hidden="1" customWidth="1"/>
    <col min="16349" max="16349" width="17" style="43" customWidth="1"/>
    <col min="16350" max="16350" width="8.28515625" style="43" customWidth="1"/>
    <col min="16351" max="16352" width="12.28515625" style="43" customWidth="1"/>
    <col min="16353" max="16384" width="9.140625" style="43"/>
  </cols>
  <sheetData>
    <row r="1" spans="1:224">
      <c r="A1" s="391" t="s">
        <v>22220</v>
      </c>
      <c r="B1" s="391"/>
      <c r="C1" s="391"/>
      <c r="D1" s="391"/>
      <c r="E1" s="391"/>
      <c r="F1" s="391"/>
      <c r="G1" s="391"/>
      <c r="H1" s="391"/>
      <c r="I1" s="391"/>
      <c r="J1" s="391"/>
      <c r="K1" s="391"/>
      <c r="L1" s="391"/>
      <c r="M1" s="391"/>
      <c r="N1" s="391"/>
      <c r="O1" s="391"/>
      <c r="P1" s="391"/>
      <c r="Q1" s="391"/>
      <c r="R1" s="391"/>
      <c r="S1" s="391"/>
      <c r="T1" s="391"/>
      <c r="U1" s="391"/>
      <c r="V1" s="391"/>
      <c r="W1" s="391"/>
      <c r="X1" s="391"/>
      <c r="Y1" s="391"/>
      <c r="Z1" s="391"/>
      <c r="AA1" s="391"/>
      <c r="AB1" s="391"/>
      <c r="AC1" s="391"/>
      <c r="AD1" s="391"/>
      <c r="AE1" s="391"/>
      <c r="AF1" s="95"/>
      <c r="AG1" s="95"/>
      <c r="AH1" s="95"/>
      <c r="AI1" s="95"/>
      <c r="AJ1" s="95"/>
      <c r="AK1" s="95"/>
      <c r="AL1" s="95"/>
    </row>
    <row r="2" spans="1:224" ht="25.5" customHeight="1">
      <c r="A2" s="392" t="s">
        <v>22158</v>
      </c>
      <c r="B2" s="395" t="s">
        <v>22159</v>
      </c>
      <c r="C2" s="396"/>
      <c r="D2" s="401" t="s">
        <v>22160</v>
      </c>
      <c r="E2" s="402"/>
      <c r="F2" s="401" t="s">
        <v>22161</v>
      </c>
      <c r="G2" s="402"/>
      <c r="H2" s="407" t="s">
        <v>22162</v>
      </c>
      <c r="I2" s="408"/>
      <c r="J2" s="408"/>
      <c r="K2" s="409"/>
      <c r="L2" s="407" t="s">
        <v>22163</v>
      </c>
      <c r="M2" s="408"/>
      <c r="N2" s="408"/>
      <c r="O2" s="409"/>
      <c r="P2" s="407" t="s">
        <v>22164</v>
      </c>
      <c r="Q2" s="408"/>
      <c r="R2" s="408"/>
      <c r="S2" s="409"/>
      <c r="T2" s="96" t="s">
        <v>22165</v>
      </c>
      <c r="U2" s="407" t="s">
        <v>22166</v>
      </c>
      <c r="V2" s="408"/>
      <c r="W2" s="408"/>
      <c r="X2" s="409"/>
      <c r="Y2" s="407" t="s">
        <v>22167</v>
      </c>
      <c r="Z2" s="408"/>
      <c r="AA2" s="408"/>
      <c r="AB2" s="409"/>
      <c r="AC2" s="407" t="s">
        <v>22168</v>
      </c>
      <c r="AD2" s="408"/>
      <c r="AE2" s="408"/>
      <c r="AF2" s="409"/>
      <c r="AG2" s="401" t="s">
        <v>22169</v>
      </c>
      <c r="AH2" s="402"/>
      <c r="AI2" s="401" t="s">
        <v>22170</v>
      </c>
      <c r="AJ2" s="402"/>
      <c r="AK2" s="418" t="s">
        <v>22112</v>
      </c>
      <c r="AL2" s="419"/>
      <c r="AM2" s="383" t="s">
        <v>22171</v>
      </c>
      <c r="AN2" s="384"/>
      <c r="AO2" s="97"/>
      <c r="AP2" s="97"/>
      <c r="AQ2" s="97"/>
      <c r="AR2" s="97"/>
      <c r="AS2" s="97"/>
      <c r="AT2" s="97"/>
      <c r="AU2" s="97"/>
      <c r="AV2" s="97"/>
      <c r="AW2" s="97"/>
      <c r="AX2" s="97"/>
      <c r="AY2" s="97"/>
      <c r="AZ2" s="97"/>
      <c r="BA2" s="97"/>
      <c r="BB2" s="97"/>
      <c r="BC2" s="97"/>
      <c r="BD2" s="97"/>
      <c r="BE2" s="97"/>
      <c r="BF2" s="97"/>
      <c r="BG2" s="97"/>
      <c r="BH2" s="97"/>
      <c r="BI2" s="97"/>
      <c r="BJ2" s="97"/>
      <c r="BK2" s="97"/>
      <c r="BL2" s="97"/>
      <c r="BM2" s="97"/>
      <c r="BN2" s="97"/>
      <c r="BO2" s="97"/>
      <c r="BP2" s="97"/>
      <c r="BQ2" s="97"/>
      <c r="BR2" s="97"/>
      <c r="BS2" s="97"/>
      <c r="BT2" s="97"/>
      <c r="BU2" s="97"/>
      <c r="BV2" s="97"/>
      <c r="BW2" s="97"/>
      <c r="BX2" s="97"/>
      <c r="BY2" s="97"/>
      <c r="BZ2" s="97"/>
      <c r="CA2" s="97"/>
      <c r="CB2" s="97"/>
      <c r="CC2" s="97"/>
      <c r="CD2" s="97"/>
      <c r="CE2" s="97"/>
      <c r="CF2" s="97"/>
      <c r="CG2" s="97"/>
      <c r="CH2" s="97"/>
      <c r="CI2" s="97"/>
      <c r="CJ2" s="97"/>
      <c r="CK2" s="97"/>
      <c r="CL2" s="97"/>
      <c r="CM2" s="97"/>
      <c r="CN2" s="97"/>
      <c r="CO2" s="97"/>
      <c r="CP2" s="97"/>
      <c r="CQ2" s="97"/>
      <c r="CR2" s="97"/>
      <c r="CS2" s="97"/>
      <c r="CT2" s="97"/>
      <c r="CU2" s="97"/>
      <c r="CV2" s="97"/>
      <c r="CW2" s="97"/>
      <c r="CX2" s="97"/>
      <c r="CY2" s="97"/>
      <c r="CZ2" s="97"/>
      <c r="DA2" s="97"/>
      <c r="DB2" s="97"/>
      <c r="DC2" s="97"/>
      <c r="DD2" s="97"/>
      <c r="DE2" s="97"/>
      <c r="DF2" s="97"/>
      <c r="DG2" s="97"/>
      <c r="DH2" s="97"/>
      <c r="DI2" s="97"/>
      <c r="DJ2" s="97"/>
      <c r="DK2" s="97"/>
      <c r="DL2" s="97"/>
      <c r="DM2" s="97"/>
      <c r="DN2" s="97"/>
      <c r="DO2" s="97"/>
      <c r="DP2" s="97"/>
      <c r="DQ2" s="97"/>
      <c r="DR2" s="97"/>
      <c r="DS2" s="97"/>
      <c r="DT2" s="97"/>
      <c r="DU2" s="97"/>
      <c r="DV2" s="97"/>
      <c r="DW2" s="97"/>
      <c r="DX2" s="97"/>
      <c r="DY2" s="97"/>
      <c r="DZ2" s="97"/>
      <c r="EA2" s="97"/>
      <c r="EB2" s="97"/>
      <c r="EC2" s="97"/>
      <c r="ED2" s="97"/>
      <c r="EE2" s="97"/>
      <c r="EF2" s="97"/>
      <c r="EG2" s="97"/>
      <c r="EH2" s="97"/>
      <c r="EI2" s="97"/>
      <c r="EJ2" s="97"/>
      <c r="EK2" s="97"/>
      <c r="EL2" s="97"/>
      <c r="EM2" s="97"/>
      <c r="EN2" s="97"/>
      <c r="EO2" s="97"/>
      <c r="EP2" s="97"/>
      <c r="EQ2" s="97"/>
      <c r="ER2" s="97"/>
      <c r="ES2" s="97"/>
      <c r="ET2" s="97"/>
      <c r="EU2" s="97"/>
      <c r="EV2" s="97"/>
      <c r="EW2" s="97"/>
      <c r="EX2" s="97"/>
      <c r="EY2" s="97"/>
      <c r="EZ2" s="97"/>
      <c r="FA2" s="97"/>
      <c r="FB2" s="97"/>
      <c r="FC2" s="97"/>
      <c r="FD2" s="97"/>
      <c r="FE2" s="97"/>
      <c r="FF2" s="97"/>
      <c r="FG2" s="97"/>
      <c r="FH2" s="97"/>
      <c r="FI2" s="97"/>
      <c r="FJ2" s="97"/>
      <c r="FK2" s="97"/>
      <c r="FL2" s="97"/>
      <c r="FM2" s="97"/>
      <c r="FN2" s="97"/>
      <c r="FO2" s="97"/>
      <c r="FP2" s="97"/>
      <c r="FQ2" s="97"/>
      <c r="FR2" s="97"/>
      <c r="FS2" s="97"/>
      <c r="FT2" s="97"/>
      <c r="FU2" s="97"/>
      <c r="FV2" s="97"/>
      <c r="FW2" s="97"/>
      <c r="FX2" s="97"/>
      <c r="FY2" s="97"/>
      <c r="FZ2" s="97"/>
      <c r="GA2" s="97"/>
      <c r="GB2" s="97"/>
      <c r="GC2" s="97"/>
      <c r="GD2" s="97"/>
      <c r="GE2" s="97"/>
      <c r="GF2" s="97"/>
      <c r="GG2" s="97"/>
      <c r="GH2" s="97"/>
      <c r="GI2" s="97"/>
      <c r="GJ2" s="97"/>
      <c r="GK2" s="97"/>
      <c r="GL2" s="97"/>
      <c r="GM2" s="97"/>
      <c r="GN2" s="97"/>
      <c r="GO2" s="97"/>
      <c r="GP2" s="97"/>
      <c r="GQ2" s="97"/>
      <c r="GR2" s="97"/>
      <c r="GS2" s="97"/>
      <c r="GT2" s="97"/>
      <c r="GU2" s="97"/>
      <c r="GV2" s="97"/>
      <c r="GW2" s="97"/>
      <c r="GX2" s="97"/>
      <c r="GY2" s="97"/>
      <c r="GZ2" s="97"/>
      <c r="HA2" s="97"/>
      <c r="HB2" s="97"/>
      <c r="HC2" s="97"/>
      <c r="HD2" s="97"/>
      <c r="HE2" s="97"/>
      <c r="HF2" s="97"/>
      <c r="HG2" s="97"/>
      <c r="HH2" s="97"/>
      <c r="HI2" s="97"/>
      <c r="HJ2" s="97"/>
      <c r="HK2" s="97"/>
      <c r="HL2" s="97"/>
      <c r="HM2" s="410" t="s">
        <v>22172</v>
      </c>
      <c r="HN2" s="415" t="s">
        <v>22173</v>
      </c>
      <c r="HO2" s="360" t="s">
        <v>22174</v>
      </c>
      <c r="HP2" s="98"/>
    </row>
    <row r="3" spans="1:224" ht="20.25" customHeight="1">
      <c r="A3" s="393"/>
      <c r="B3" s="397"/>
      <c r="C3" s="398"/>
      <c r="D3" s="403"/>
      <c r="E3" s="404"/>
      <c r="F3" s="403"/>
      <c r="G3" s="404"/>
      <c r="H3" s="401" t="s">
        <v>22175</v>
      </c>
      <c r="I3" s="402"/>
      <c r="J3" s="401" t="s">
        <v>22176</v>
      </c>
      <c r="K3" s="402"/>
      <c r="L3" s="401" t="s">
        <v>22175</v>
      </c>
      <c r="M3" s="402"/>
      <c r="N3" s="401" t="s">
        <v>22177</v>
      </c>
      <c r="O3" s="402"/>
      <c r="P3" s="401" t="s">
        <v>22178</v>
      </c>
      <c r="Q3" s="402"/>
      <c r="R3" s="401" t="s">
        <v>22179</v>
      </c>
      <c r="S3" s="402"/>
      <c r="T3" s="99" t="s">
        <v>22180</v>
      </c>
      <c r="U3" s="401" t="s">
        <v>22178</v>
      </c>
      <c r="V3" s="402"/>
      <c r="W3" s="401" t="s">
        <v>22176</v>
      </c>
      <c r="X3" s="402"/>
      <c r="Y3" s="401" t="s">
        <v>22175</v>
      </c>
      <c r="Z3" s="402"/>
      <c r="AA3" s="401" t="s">
        <v>22176</v>
      </c>
      <c r="AB3" s="402"/>
      <c r="AC3" s="401" t="s">
        <v>22175</v>
      </c>
      <c r="AD3" s="402"/>
      <c r="AE3" s="401" t="s">
        <v>22176</v>
      </c>
      <c r="AF3" s="402"/>
      <c r="AG3" s="403"/>
      <c r="AH3" s="404"/>
      <c r="AI3" s="403"/>
      <c r="AJ3" s="404"/>
      <c r="AK3" s="420"/>
      <c r="AL3" s="421"/>
      <c r="AM3" s="424"/>
      <c r="AN3" s="425"/>
      <c r="AO3" s="49"/>
      <c r="AP3" s="49"/>
      <c r="AQ3" s="49"/>
      <c r="AR3" s="49"/>
      <c r="AS3" s="49"/>
      <c r="AT3" s="49"/>
      <c r="AU3" s="49"/>
      <c r="AV3" s="49"/>
      <c r="AW3" s="49"/>
      <c r="AX3" s="49"/>
      <c r="AY3" s="49"/>
      <c r="AZ3" s="49"/>
      <c r="BA3" s="49"/>
      <c r="BB3" s="49"/>
      <c r="BC3" s="49"/>
      <c r="BD3" s="49"/>
      <c r="BE3" s="49"/>
      <c r="BF3" s="49"/>
      <c r="BG3" s="49"/>
      <c r="BH3" s="49"/>
      <c r="BI3" s="49"/>
      <c r="BJ3" s="49"/>
      <c r="BK3" s="49"/>
      <c r="BL3" s="49"/>
      <c r="BM3" s="49"/>
      <c r="BN3" s="49"/>
      <c r="BO3" s="49"/>
      <c r="BP3" s="49"/>
      <c r="BQ3" s="49"/>
      <c r="BR3" s="49"/>
      <c r="BS3" s="49"/>
      <c r="BT3" s="49"/>
      <c r="BU3" s="49"/>
      <c r="BV3" s="49"/>
      <c r="BW3" s="49"/>
      <c r="BX3" s="49"/>
      <c r="BY3" s="49"/>
      <c r="BZ3" s="49"/>
      <c r="CA3" s="49"/>
      <c r="CB3" s="49"/>
      <c r="CC3" s="49"/>
      <c r="CD3" s="49"/>
      <c r="CE3" s="49"/>
      <c r="CF3" s="49"/>
      <c r="CG3" s="49"/>
      <c r="CH3" s="49"/>
      <c r="CI3" s="49"/>
      <c r="CJ3" s="49"/>
      <c r="CK3" s="49"/>
      <c r="CL3" s="49"/>
      <c r="CM3" s="49"/>
      <c r="CN3" s="49"/>
      <c r="CO3" s="49"/>
      <c r="CP3" s="49"/>
      <c r="CQ3" s="49"/>
      <c r="CR3" s="49"/>
      <c r="CS3" s="49"/>
      <c r="CT3" s="49"/>
      <c r="CU3" s="49"/>
      <c r="CV3" s="49"/>
      <c r="CW3" s="49"/>
      <c r="CX3" s="49"/>
      <c r="CY3" s="49"/>
      <c r="CZ3" s="49"/>
      <c r="DA3" s="49"/>
      <c r="DB3" s="49"/>
      <c r="DC3" s="49"/>
      <c r="DD3" s="49"/>
      <c r="DE3" s="49"/>
      <c r="DF3" s="49"/>
      <c r="DG3" s="49"/>
      <c r="DH3" s="49"/>
      <c r="DI3" s="49"/>
      <c r="DJ3" s="49"/>
      <c r="DK3" s="49"/>
      <c r="DL3" s="49"/>
      <c r="DM3" s="49"/>
      <c r="DN3" s="49"/>
      <c r="DO3" s="49"/>
      <c r="DP3" s="49"/>
      <c r="DQ3" s="49"/>
      <c r="DR3" s="49"/>
      <c r="DS3" s="49"/>
      <c r="DT3" s="49"/>
      <c r="DU3" s="49"/>
      <c r="DV3" s="49"/>
      <c r="DW3" s="49"/>
      <c r="DX3" s="49"/>
      <c r="DY3" s="49"/>
      <c r="DZ3" s="49"/>
      <c r="EA3" s="49"/>
      <c r="EB3" s="49"/>
      <c r="EC3" s="49"/>
      <c r="ED3" s="49"/>
      <c r="EE3" s="49"/>
      <c r="EF3" s="49"/>
      <c r="EG3" s="49"/>
      <c r="EH3" s="49"/>
      <c r="EI3" s="49"/>
      <c r="EJ3" s="49"/>
      <c r="EK3" s="49"/>
      <c r="EL3" s="49"/>
      <c r="EM3" s="49"/>
      <c r="EN3" s="49"/>
      <c r="EO3" s="49"/>
      <c r="EP3" s="49"/>
      <c r="EQ3" s="49"/>
      <c r="ER3" s="49"/>
      <c r="ES3" s="49"/>
      <c r="ET3" s="49"/>
      <c r="EU3" s="49"/>
      <c r="EV3" s="49"/>
      <c r="EW3" s="49"/>
      <c r="EX3" s="49"/>
      <c r="EY3" s="49"/>
      <c r="EZ3" s="49"/>
      <c r="FA3" s="49"/>
      <c r="FB3" s="49"/>
      <c r="FC3" s="49"/>
      <c r="FD3" s="49"/>
      <c r="FE3" s="49"/>
      <c r="FF3" s="49"/>
      <c r="FG3" s="49"/>
      <c r="FH3" s="49"/>
      <c r="FI3" s="49"/>
      <c r="FJ3" s="49"/>
      <c r="FK3" s="49"/>
      <c r="FL3" s="49"/>
      <c r="FM3" s="49"/>
      <c r="FN3" s="49"/>
      <c r="FO3" s="49"/>
      <c r="FP3" s="49"/>
      <c r="FQ3" s="49"/>
      <c r="FR3" s="49"/>
      <c r="FS3" s="49"/>
      <c r="FT3" s="49"/>
      <c r="FU3" s="49"/>
      <c r="FV3" s="49"/>
      <c r="FW3" s="49"/>
      <c r="FX3" s="49"/>
      <c r="FY3" s="49"/>
      <c r="FZ3" s="49"/>
      <c r="GA3" s="49"/>
      <c r="GB3" s="49"/>
      <c r="GC3" s="49"/>
      <c r="GD3" s="49"/>
      <c r="GE3" s="49"/>
      <c r="GF3" s="49"/>
      <c r="GG3" s="49"/>
      <c r="GH3" s="49"/>
      <c r="GI3" s="49"/>
      <c r="GJ3" s="49"/>
      <c r="GK3" s="49"/>
      <c r="GL3" s="49"/>
      <c r="GM3" s="49"/>
      <c r="GN3" s="49"/>
      <c r="GO3" s="49"/>
      <c r="GP3" s="49"/>
      <c r="GQ3" s="49"/>
      <c r="GR3" s="49"/>
      <c r="GS3" s="49"/>
      <c r="GT3" s="49"/>
      <c r="GU3" s="49"/>
      <c r="GV3" s="49"/>
      <c r="GW3" s="49"/>
      <c r="GX3" s="49"/>
      <c r="GY3" s="49"/>
      <c r="GZ3" s="49"/>
      <c r="HA3" s="49"/>
      <c r="HB3" s="49"/>
      <c r="HC3" s="49"/>
      <c r="HD3" s="49"/>
      <c r="HE3" s="49"/>
      <c r="HF3" s="49"/>
      <c r="HG3" s="49"/>
      <c r="HH3" s="49"/>
      <c r="HI3" s="49"/>
      <c r="HJ3" s="49"/>
      <c r="HK3" s="49"/>
      <c r="HL3" s="49"/>
      <c r="HM3" s="411"/>
      <c r="HN3" s="416"/>
      <c r="HO3" s="361"/>
      <c r="HP3" s="98"/>
    </row>
    <row r="4" spans="1:224">
      <c r="A4" s="393"/>
      <c r="B4" s="399"/>
      <c r="C4" s="400"/>
      <c r="D4" s="405"/>
      <c r="E4" s="406"/>
      <c r="F4" s="405"/>
      <c r="G4" s="406"/>
      <c r="H4" s="405"/>
      <c r="I4" s="406"/>
      <c r="J4" s="405"/>
      <c r="K4" s="406"/>
      <c r="L4" s="405"/>
      <c r="M4" s="406"/>
      <c r="N4" s="405"/>
      <c r="O4" s="406"/>
      <c r="P4" s="405"/>
      <c r="Q4" s="406"/>
      <c r="R4" s="405"/>
      <c r="S4" s="406"/>
      <c r="T4" s="99" t="s">
        <v>22181</v>
      </c>
      <c r="U4" s="405"/>
      <c r="V4" s="406"/>
      <c r="W4" s="405"/>
      <c r="X4" s="406"/>
      <c r="Y4" s="405"/>
      <c r="Z4" s="406"/>
      <c r="AA4" s="405"/>
      <c r="AB4" s="406"/>
      <c r="AC4" s="405"/>
      <c r="AD4" s="406"/>
      <c r="AE4" s="405"/>
      <c r="AF4" s="406"/>
      <c r="AG4" s="405"/>
      <c r="AH4" s="406"/>
      <c r="AI4" s="405"/>
      <c r="AJ4" s="406"/>
      <c r="AK4" s="422"/>
      <c r="AL4" s="423"/>
      <c r="AM4" s="385"/>
      <c r="AN4" s="386"/>
      <c r="AO4" s="49"/>
      <c r="AP4" s="49"/>
      <c r="AQ4" s="49"/>
      <c r="AR4" s="49"/>
      <c r="AS4" s="49"/>
      <c r="AT4" s="49"/>
      <c r="AU4" s="49"/>
      <c r="AV4" s="49"/>
      <c r="AW4" s="49"/>
      <c r="AX4" s="49"/>
      <c r="AY4" s="49"/>
      <c r="AZ4" s="49"/>
      <c r="BA4" s="49"/>
      <c r="BB4" s="49"/>
      <c r="BC4" s="49"/>
      <c r="BD4" s="49"/>
      <c r="BE4" s="49"/>
      <c r="BF4" s="49"/>
      <c r="BG4" s="49"/>
      <c r="BH4" s="49"/>
      <c r="BI4" s="49"/>
      <c r="BJ4" s="49"/>
      <c r="BK4" s="49"/>
      <c r="BL4" s="49"/>
      <c r="BM4" s="49"/>
      <c r="BN4" s="49"/>
      <c r="BO4" s="49"/>
      <c r="BP4" s="49"/>
      <c r="BQ4" s="49"/>
      <c r="BR4" s="49"/>
      <c r="BS4" s="49"/>
      <c r="BT4" s="49"/>
      <c r="BU4" s="49"/>
      <c r="BV4" s="49"/>
      <c r="BW4" s="49"/>
      <c r="BX4" s="49"/>
      <c r="BY4" s="49"/>
      <c r="BZ4" s="49"/>
      <c r="CA4" s="49"/>
      <c r="CB4" s="49"/>
      <c r="CC4" s="49"/>
      <c r="CD4" s="49"/>
      <c r="CE4" s="49"/>
      <c r="CF4" s="49"/>
      <c r="CG4" s="49"/>
      <c r="CH4" s="49"/>
      <c r="CI4" s="49"/>
      <c r="CJ4" s="49"/>
      <c r="CK4" s="49"/>
      <c r="CL4" s="49"/>
      <c r="CM4" s="49"/>
      <c r="CN4" s="49"/>
      <c r="CO4" s="49"/>
      <c r="CP4" s="49"/>
      <c r="CQ4" s="49"/>
      <c r="CR4" s="49"/>
      <c r="CS4" s="49"/>
      <c r="CT4" s="49"/>
      <c r="CU4" s="49"/>
      <c r="CV4" s="49"/>
      <c r="CW4" s="49"/>
      <c r="CX4" s="49"/>
      <c r="CY4" s="49"/>
      <c r="CZ4" s="49"/>
      <c r="DA4" s="49"/>
      <c r="DB4" s="49"/>
      <c r="DC4" s="49"/>
      <c r="DD4" s="49"/>
      <c r="DE4" s="49"/>
      <c r="DF4" s="49"/>
      <c r="DG4" s="49"/>
      <c r="DH4" s="49"/>
      <c r="DI4" s="49"/>
      <c r="DJ4" s="49"/>
      <c r="DK4" s="49"/>
      <c r="DL4" s="49"/>
      <c r="DM4" s="49"/>
      <c r="DN4" s="49"/>
      <c r="DO4" s="49"/>
      <c r="DP4" s="49"/>
      <c r="DQ4" s="49"/>
      <c r="DR4" s="49"/>
      <c r="DS4" s="49"/>
      <c r="DT4" s="49"/>
      <c r="DU4" s="49"/>
      <c r="DV4" s="49"/>
      <c r="DW4" s="49"/>
      <c r="DX4" s="49"/>
      <c r="DY4" s="49"/>
      <c r="DZ4" s="49"/>
      <c r="EA4" s="49"/>
      <c r="EB4" s="49"/>
      <c r="EC4" s="49"/>
      <c r="ED4" s="49"/>
      <c r="EE4" s="49"/>
      <c r="EF4" s="49"/>
      <c r="EG4" s="49"/>
      <c r="EH4" s="49"/>
      <c r="EI4" s="49"/>
      <c r="EJ4" s="49"/>
      <c r="EK4" s="49"/>
      <c r="EL4" s="49"/>
      <c r="EM4" s="49"/>
      <c r="EN4" s="49"/>
      <c r="EO4" s="49"/>
      <c r="EP4" s="49"/>
      <c r="EQ4" s="49"/>
      <c r="ER4" s="49"/>
      <c r="ES4" s="49"/>
      <c r="ET4" s="49"/>
      <c r="EU4" s="49"/>
      <c r="EV4" s="49"/>
      <c r="EW4" s="49"/>
      <c r="EX4" s="49"/>
      <c r="EY4" s="49"/>
      <c r="EZ4" s="49"/>
      <c r="FA4" s="49"/>
      <c r="FB4" s="49"/>
      <c r="FC4" s="49"/>
      <c r="FD4" s="49"/>
      <c r="FE4" s="49"/>
      <c r="FF4" s="49"/>
      <c r="FG4" s="49"/>
      <c r="FH4" s="49"/>
      <c r="FI4" s="49"/>
      <c r="FJ4" s="49"/>
      <c r="FK4" s="49"/>
      <c r="FL4" s="49"/>
      <c r="FM4" s="49"/>
      <c r="FN4" s="49"/>
      <c r="FO4" s="49"/>
      <c r="FP4" s="49"/>
      <c r="FQ4" s="49"/>
      <c r="FR4" s="49"/>
      <c r="FS4" s="49"/>
      <c r="FT4" s="49"/>
      <c r="FU4" s="49"/>
      <c r="FV4" s="49"/>
      <c r="FW4" s="49"/>
      <c r="FX4" s="49"/>
      <c r="FY4" s="49"/>
      <c r="FZ4" s="49"/>
      <c r="GA4" s="49"/>
      <c r="GB4" s="49"/>
      <c r="GC4" s="49"/>
      <c r="GD4" s="49"/>
      <c r="GE4" s="49"/>
      <c r="GF4" s="49"/>
      <c r="GG4" s="49"/>
      <c r="GH4" s="49"/>
      <c r="GI4" s="49"/>
      <c r="GJ4" s="49"/>
      <c r="GK4" s="49"/>
      <c r="GL4" s="49"/>
      <c r="GM4" s="49"/>
      <c r="GN4" s="49"/>
      <c r="GO4" s="49"/>
      <c r="GP4" s="49"/>
      <c r="GQ4" s="49"/>
      <c r="GR4" s="49"/>
      <c r="GS4" s="49"/>
      <c r="GT4" s="49"/>
      <c r="GU4" s="49"/>
      <c r="GV4" s="49"/>
      <c r="GW4" s="49"/>
      <c r="GX4" s="49"/>
      <c r="GY4" s="49"/>
      <c r="GZ4" s="49"/>
      <c r="HA4" s="49"/>
      <c r="HB4" s="49"/>
      <c r="HC4" s="49"/>
      <c r="HD4" s="49"/>
      <c r="HE4" s="49"/>
      <c r="HF4" s="49"/>
      <c r="HG4" s="49"/>
      <c r="HH4" s="49"/>
      <c r="HI4" s="49"/>
      <c r="HJ4" s="49"/>
      <c r="HK4" s="49"/>
      <c r="HL4" s="49"/>
      <c r="HM4" s="411"/>
      <c r="HN4" s="416"/>
      <c r="HO4" s="361"/>
      <c r="HP4" s="98"/>
    </row>
    <row r="5" spans="1:224" ht="14.25" customHeight="1">
      <c r="A5" s="393"/>
      <c r="B5" s="392" t="s">
        <v>22113</v>
      </c>
      <c r="C5" s="392" t="s">
        <v>1</v>
      </c>
      <c r="D5" s="392" t="s">
        <v>22113</v>
      </c>
      <c r="E5" s="392" t="s">
        <v>1</v>
      </c>
      <c r="F5" s="392" t="s">
        <v>22113</v>
      </c>
      <c r="G5" s="392" t="s">
        <v>1</v>
      </c>
      <c r="H5" s="392" t="s">
        <v>22113</v>
      </c>
      <c r="I5" s="426" t="s">
        <v>1</v>
      </c>
      <c r="J5" s="392" t="s">
        <v>22113</v>
      </c>
      <c r="K5" s="426" t="s">
        <v>1</v>
      </c>
      <c r="L5" s="392" t="s">
        <v>22113</v>
      </c>
      <c r="M5" s="392" t="s">
        <v>22077</v>
      </c>
      <c r="N5" s="392" t="s">
        <v>22113</v>
      </c>
      <c r="O5" s="392" t="s">
        <v>1</v>
      </c>
      <c r="P5" s="392" t="s">
        <v>22113</v>
      </c>
      <c r="Q5" s="392" t="s">
        <v>1</v>
      </c>
      <c r="R5" s="392" t="s">
        <v>22113</v>
      </c>
      <c r="S5" s="392" t="s">
        <v>22182</v>
      </c>
      <c r="T5" s="100" t="s">
        <v>22183</v>
      </c>
      <c r="U5" s="392" t="s">
        <v>22113</v>
      </c>
      <c r="V5" s="392" t="s">
        <v>22182</v>
      </c>
      <c r="W5" s="392" t="s">
        <v>22113</v>
      </c>
      <c r="X5" s="392" t="s">
        <v>22182</v>
      </c>
      <c r="Y5" s="392" t="s">
        <v>22113</v>
      </c>
      <c r="Z5" s="392" t="s">
        <v>22182</v>
      </c>
      <c r="AA5" s="392" t="s">
        <v>22113</v>
      </c>
      <c r="AB5" s="392" t="s">
        <v>22182</v>
      </c>
      <c r="AC5" s="392" t="s">
        <v>22113</v>
      </c>
      <c r="AD5" s="392" t="s">
        <v>22182</v>
      </c>
      <c r="AE5" s="392" t="s">
        <v>22113</v>
      </c>
      <c r="AF5" s="392" t="s">
        <v>22182</v>
      </c>
      <c r="AG5" s="392" t="s">
        <v>22113</v>
      </c>
      <c r="AH5" s="392" t="s">
        <v>1</v>
      </c>
      <c r="AI5" s="392" t="s">
        <v>22113</v>
      </c>
      <c r="AJ5" s="392" t="s">
        <v>1</v>
      </c>
      <c r="AK5" s="413" t="s">
        <v>22113</v>
      </c>
      <c r="AL5" s="392" t="s">
        <v>1</v>
      </c>
      <c r="AM5" s="392" t="s">
        <v>22113</v>
      </c>
      <c r="AN5" s="392" t="s">
        <v>1</v>
      </c>
      <c r="AO5" s="49"/>
      <c r="AP5" s="49"/>
      <c r="AQ5" s="49"/>
      <c r="AR5" s="49"/>
      <c r="AS5" s="49"/>
      <c r="AT5" s="49"/>
      <c r="AU5" s="49"/>
      <c r="AV5" s="49"/>
      <c r="AW5" s="49"/>
      <c r="AX5" s="49"/>
      <c r="AY5" s="49"/>
      <c r="AZ5" s="49"/>
      <c r="BA5" s="49"/>
      <c r="BB5" s="49"/>
      <c r="BC5" s="49"/>
      <c r="BD5" s="49"/>
      <c r="BE5" s="49"/>
      <c r="BF5" s="49"/>
      <c r="BG5" s="49"/>
      <c r="BH5" s="49"/>
      <c r="BI5" s="49"/>
      <c r="BJ5" s="49"/>
      <c r="BK5" s="49"/>
      <c r="BL5" s="49"/>
      <c r="BM5" s="49"/>
      <c r="BN5" s="49"/>
      <c r="BO5" s="49"/>
      <c r="BP5" s="49"/>
      <c r="BQ5" s="49"/>
      <c r="BR5" s="49"/>
      <c r="BS5" s="49"/>
      <c r="BT5" s="49"/>
      <c r="BU5" s="49"/>
      <c r="BV5" s="49"/>
      <c r="BW5" s="49"/>
      <c r="BX5" s="49"/>
      <c r="BY5" s="49"/>
      <c r="BZ5" s="49"/>
      <c r="CA5" s="49"/>
      <c r="CB5" s="49"/>
      <c r="CC5" s="49"/>
      <c r="CD5" s="49"/>
      <c r="CE5" s="49"/>
      <c r="CF5" s="49"/>
      <c r="CG5" s="49"/>
      <c r="CH5" s="49"/>
      <c r="CI5" s="49"/>
      <c r="CJ5" s="49"/>
      <c r="CK5" s="49"/>
      <c r="CL5" s="49"/>
      <c r="CM5" s="49"/>
      <c r="CN5" s="49"/>
      <c r="CO5" s="49"/>
      <c r="CP5" s="49"/>
      <c r="CQ5" s="49"/>
      <c r="CR5" s="49"/>
      <c r="CS5" s="49"/>
      <c r="CT5" s="49"/>
      <c r="CU5" s="49"/>
      <c r="CV5" s="49"/>
      <c r="CW5" s="49"/>
      <c r="CX5" s="49"/>
      <c r="CY5" s="49"/>
      <c r="CZ5" s="49"/>
      <c r="DA5" s="49"/>
      <c r="DB5" s="49"/>
      <c r="DC5" s="49"/>
      <c r="DD5" s="49"/>
      <c r="DE5" s="49"/>
      <c r="DF5" s="49"/>
      <c r="DG5" s="49"/>
      <c r="DH5" s="49"/>
      <c r="DI5" s="49"/>
      <c r="DJ5" s="49"/>
      <c r="DK5" s="49"/>
      <c r="DL5" s="49"/>
      <c r="DM5" s="49"/>
      <c r="DN5" s="49"/>
      <c r="DO5" s="49"/>
      <c r="DP5" s="49"/>
      <c r="DQ5" s="49"/>
      <c r="DR5" s="49"/>
      <c r="DS5" s="49"/>
      <c r="DT5" s="49"/>
      <c r="DU5" s="49"/>
      <c r="DV5" s="49"/>
      <c r="DW5" s="49"/>
      <c r="DX5" s="49"/>
      <c r="DY5" s="49"/>
      <c r="DZ5" s="49"/>
      <c r="EA5" s="49"/>
      <c r="EB5" s="49"/>
      <c r="EC5" s="49"/>
      <c r="ED5" s="49"/>
      <c r="EE5" s="49"/>
      <c r="EF5" s="49"/>
      <c r="EG5" s="49"/>
      <c r="EH5" s="49"/>
      <c r="EI5" s="49"/>
      <c r="EJ5" s="49"/>
      <c r="EK5" s="49"/>
      <c r="EL5" s="49"/>
      <c r="EM5" s="49"/>
      <c r="EN5" s="49"/>
      <c r="EO5" s="49"/>
      <c r="EP5" s="49"/>
      <c r="EQ5" s="49"/>
      <c r="ER5" s="49"/>
      <c r="ES5" s="49"/>
      <c r="ET5" s="49"/>
      <c r="EU5" s="49"/>
      <c r="EV5" s="49"/>
      <c r="EW5" s="49"/>
      <c r="EX5" s="49"/>
      <c r="EY5" s="49"/>
      <c r="EZ5" s="49"/>
      <c r="FA5" s="49"/>
      <c r="FB5" s="49"/>
      <c r="FC5" s="49"/>
      <c r="FD5" s="49"/>
      <c r="FE5" s="49"/>
      <c r="FF5" s="49"/>
      <c r="FG5" s="49"/>
      <c r="FH5" s="49"/>
      <c r="FI5" s="49"/>
      <c r="FJ5" s="49"/>
      <c r="FK5" s="49"/>
      <c r="FL5" s="49"/>
      <c r="FM5" s="49"/>
      <c r="FN5" s="49"/>
      <c r="FO5" s="49"/>
      <c r="FP5" s="49"/>
      <c r="FQ5" s="49"/>
      <c r="FR5" s="49"/>
      <c r="FS5" s="49"/>
      <c r="FT5" s="49"/>
      <c r="FU5" s="49"/>
      <c r="FV5" s="49"/>
      <c r="FW5" s="49"/>
      <c r="FX5" s="49"/>
      <c r="FY5" s="49"/>
      <c r="FZ5" s="49"/>
      <c r="GA5" s="49"/>
      <c r="GB5" s="49"/>
      <c r="GC5" s="49"/>
      <c r="GD5" s="49"/>
      <c r="GE5" s="49"/>
      <c r="GF5" s="49"/>
      <c r="GG5" s="49"/>
      <c r="GH5" s="49"/>
      <c r="GI5" s="49"/>
      <c r="GJ5" s="49"/>
      <c r="GK5" s="49"/>
      <c r="GL5" s="49"/>
      <c r="GM5" s="49"/>
      <c r="GN5" s="49"/>
      <c r="GO5" s="49"/>
      <c r="GP5" s="49"/>
      <c r="GQ5" s="49"/>
      <c r="GR5" s="49"/>
      <c r="GS5" s="49"/>
      <c r="GT5" s="49"/>
      <c r="GU5" s="49"/>
      <c r="GV5" s="49"/>
      <c r="GW5" s="49"/>
      <c r="GX5" s="49"/>
      <c r="GY5" s="49"/>
      <c r="GZ5" s="49"/>
      <c r="HA5" s="49"/>
      <c r="HB5" s="49"/>
      <c r="HC5" s="49"/>
      <c r="HD5" s="49"/>
      <c r="HE5" s="49"/>
      <c r="HF5" s="49"/>
      <c r="HG5" s="49"/>
      <c r="HH5" s="49"/>
      <c r="HI5" s="49"/>
      <c r="HJ5" s="49"/>
      <c r="HK5" s="49"/>
      <c r="HL5" s="49"/>
      <c r="HM5" s="411"/>
      <c r="HN5" s="416"/>
      <c r="HO5" s="361"/>
      <c r="HP5" s="98"/>
    </row>
    <row r="6" spans="1:224" ht="15" customHeight="1">
      <c r="A6" s="394"/>
      <c r="B6" s="394"/>
      <c r="C6" s="394"/>
      <c r="D6" s="394"/>
      <c r="E6" s="394"/>
      <c r="F6" s="394"/>
      <c r="G6" s="394"/>
      <c r="H6" s="394"/>
      <c r="I6" s="427"/>
      <c r="J6" s="394"/>
      <c r="K6" s="427"/>
      <c r="L6" s="394"/>
      <c r="M6" s="394"/>
      <c r="N6" s="394"/>
      <c r="O6" s="394"/>
      <c r="P6" s="394"/>
      <c r="Q6" s="394"/>
      <c r="R6" s="394"/>
      <c r="S6" s="394"/>
      <c r="T6" s="101" t="s">
        <v>22184</v>
      </c>
      <c r="U6" s="394"/>
      <c r="V6" s="394"/>
      <c r="W6" s="394"/>
      <c r="X6" s="394"/>
      <c r="Y6" s="394"/>
      <c r="Z6" s="394"/>
      <c r="AA6" s="394"/>
      <c r="AB6" s="394"/>
      <c r="AC6" s="394"/>
      <c r="AD6" s="394"/>
      <c r="AE6" s="394"/>
      <c r="AF6" s="394"/>
      <c r="AG6" s="394"/>
      <c r="AH6" s="394"/>
      <c r="AI6" s="394"/>
      <c r="AJ6" s="394"/>
      <c r="AK6" s="414"/>
      <c r="AL6" s="394"/>
      <c r="AM6" s="394"/>
      <c r="AN6" s="394"/>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c r="CB6" s="47"/>
      <c r="CC6" s="47"/>
      <c r="CD6" s="47"/>
      <c r="CE6" s="47"/>
      <c r="CF6" s="47"/>
      <c r="CG6" s="47"/>
      <c r="CH6" s="47"/>
      <c r="CI6" s="47"/>
      <c r="CJ6" s="47"/>
      <c r="CK6" s="47"/>
      <c r="CL6" s="47"/>
      <c r="CM6" s="47"/>
      <c r="CN6" s="47"/>
      <c r="CO6" s="47"/>
      <c r="CP6" s="47"/>
      <c r="CQ6" s="47"/>
      <c r="CR6" s="47"/>
      <c r="CS6" s="47"/>
      <c r="CT6" s="47"/>
      <c r="CU6" s="47"/>
      <c r="CV6" s="47"/>
      <c r="CW6" s="47"/>
      <c r="CX6" s="47"/>
      <c r="CY6" s="47"/>
      <c r="CZ6" s="47"/>
      <c r="DA6" s="47"/>
      <c r="DB6" s="47"/>
      <c r="DC6" s="47"/>
      <c r="DD6" s="47"/>
      <c r="DE6" s="47"/>
      <c r="DF6" s="47"/>
      <c r="DG6" s="47"/>
      <c r="DH6" s="47"/>
      <c r="DI6" s="47"/>
      <c r="DJ6" s="47"/>
      <c r="DK6" s="47"/>
      <c r="DL6" s="47"/>
      <c r="DM6" s="47"/>
      <c r="DN6" s="47"/>
      <c r="DO6" s="47"/>
      <c r="DP6" s="47"/>
      <c r="DQ6" s="47"/>
      <c r="DR6" s="47"/>
      <c r="DS6" s="47"/>
      <c r="DT6" s="47"/>
      <c r="DU6" s="47"/>
      <c r="DV6" s="47"/>
      <c r="DW6" s="47"/>
      <c r="DX6" s="47"/>
      <c r="DY6" s="47"/>
      <c r="DZ6" s="47"/>
      <c r="EA6" s="47"/>
      <c r="EB6" s="47"/>
      <c r="EC6" s="47"/>
      <c r="ED6" s="47"/>
      <c r="EE6" s="47"/>
      <c r="EF6" s="47"/>
      <c r="EG6" s="47"/>
      <c r="EH6" s="47"/>
      <c r="EI6" s="47"/>
      <c r="EJ6" s="47"/>
      <c r="EK6" s="47"/>
      <c r="EL6" s="47"/>
      <c r="EM6" s="47"/>
      <c r="EN6" s="47"/>
      <c r="EO6" s="47"/>
      <c r="EP6" s="47"/>
      <c r="EQ6" s="47"/>
      <c r="ER6" s="47"/>
      <c r="ES6" s="47"/>
      <c r="ET6" s="47"/>
      <c r="EU6" s="47"/>
      <c r="EV6" s="47"/>
      <c r="EW6" s="47"/>
      <c r="EX6" s="47"/>
      <c r="EY6" s="47"/>
      <c r="EZ6" s="47"/>
      <c r="FA6" s="47"/>
      <c r="FB6" s="47"/>
      <c r="FC6" s="47"/>
      <c r="FD6" s="47"/>
      <c r="FE6" s="47"/>
      <c r="FF6" s="47"/>
      <c r="FG6" s="47"/>
      <c r="FH6" s="47"/>
      <c r="FI6" s="47"/>
      <c r="FJ6" s="47"/>
      <c r="FK6" s="47"/>
      <c r="FL6" s="47"/>
      <c r="FM6" s="47"/>
      <c r="FN6" s="47"/>
      <c r="FO6" s="47"/>
      <c r="FP6" s="47"/>
      <c r="FQ6" s="47"/>
      <c r="FR6" s="47"/>
      <c r="FS6" s="47"/>
      <c r="FT6" s="47"/>
      <c r="FU6" s="47"/>
      <c r="FV6" s="47"/>
      <c r="FW6" s="47"/>
      <c r="FX6" s="47"/>
      <c r="FY6" s="47"/>
      <c r="FZ6" s="47"/>
      <c r="GA6" s="47"/>
      <c r="GB6" s="47"/>
      <c r="GC6" s="47"/>
      <c r="GD6" s="47"/>
      <c r="GE6" s="47"/>
      <c r="GF6" s="47"/>
      <c r="GG6" s="47"/>
      <c r="GH6" s="47"/>
      <c r="GI6" s="47"/>
      <c r="GJ6" s="47"/>
      <c r="GK6" s="47"/>
      <c r="GL6" s="47"/>
      <c r="GM6" s="47"/>
      <c r="GN6" s="47"/>
      <c r="GO6" s="47"/>
      <c r="GP6" s="47"/>
      <c r="GQ6" s="47"/>
      <c r="GR6" s="47"/>
      <c r="GS6" s="47"/>
      <c r="GT6" s="47"/>
      <c r="GU6" s="47"/>
      <c r="GV6" s="47"/>
      <c r="GW6" s="47"/>
      <c r="GX6" s="47"/>
      <c r="GY6" s="47"/>
      <c r="GZ6" s="47"/>
      <c r="HA6" s="47"/>
      <c r="HB6" s="47"/>
      <c r="HC6" s="47"/>
      <c r="HD6" s="47"/>
      <c r="HE6" s="47"/>
      <c r="HF6" s="47"/>
      <c r="HG6" s="47"/>
      <c r="HH6" s="47"/>
      <c r="HI6" s="47"/>
      <c r="HJ6" s="47"/>
      <c r="HK6" s="47"/>
      <c r="HL6" s="47"/>
      <c r="HM6" s="412"/>
      <c r="HN6" s="417"/>
      <c r="HO6" s="362"/>
      <c r="HP6" s="98"/>
    </row>
    <row r="7" spans="1:224">
      <c r="A7" s="679" t="s">
        <v>22050</v>
      </c>
      <c r="B7" s="680">
        <f>'ПЗ-БЗ'!B7</f>
        <v>0</v>
      </c>
      <c r="C7" s="681">
        <f>'ПЗ-БЗ'!C7</f>
        <v>0</v>
      </c>
      <c r="D7" s="680">
        <f>'ПЗ-БЗ'!D7</f>
        <v>0</v>
      </c>
      <c r="E7" s="680">
        <f>'ПЗ-БЗ'!E7</f>
        <v>0</v>
      </c>
      <c r="F7" s="680">
        <f>НПП!B7</f>
        <v>1</v>
      </c>
      <c r="G7" s="681">
        <f>НПП!C7</f>
        <v>20203.400000000001</v>
      </c>
      <c r="H7" s="682">
        <f>'Зк-заг.зн'!R6</f>
        <v>21</v>
      </c>
      <c r="I7" s="683">
        <f>'Зк-заг.зн'!S6</f>
        <v>13563.7</v>
      </c>
      <c r="J7" s="632">
        <f>'Зк-місц.зн'!V7</f>
        <v>117</v>
      </c>
      <c r="K7" s="681">
        <f>'Зк-місц.зн'!W7</f>
        <v>10971.229999999996</v>
      </c>
      <c r="L7" s="680">
        <f>'Пп-заг.зн'!L6</f>
        <v>10</v>
      </c>
      <c r="M7" s="684">
        <f>'Пп-заг.зн'!M6</f>
        <v>322</v>
      </c>
      <c r="N7" s="632">
        <f>'Пп-місц.зн'!R8</f>
        <v>186</v>
      </c>
      <c r="O7" s="633">
        <f>'Пп-місц.зн'!S8</f>
        <v>682.4799999999999</v>
      </c>
      <c r="P7" s="680">
        <f>Бс!B8</f>
        <v>0</v>
      </c>
      <c r="Q7" s="681">
        <f>Бс!C8</f>
        <v>0</v>
      </c>
      <c r="R7" s="680">
        <f>Бс!D8</f>
        <v>0</v>
      </c>
      <c r="S7" s="685">
        <f>Бс!E8</f>
        <v>0</v>
      </c>
      <c r="T7" s="686" t="s">
        <v>2253</v>
      </c>
      <c r="U7" s="680">
        <f>Зоо!B8</f>
        <v>0</v>
      </c>
      <c r="V7" s="687">
        <f>Зоо!C8</f>
        <v>0</v>
      </c>
      <c r="W7" s="680">
        <f>Зоо!D8</f>
        <v>0</v>
      </c>
      <c r="X7" s="681">
        <f>Зоо!E8</f>
        <v>0</v>
      </c>
      <c r="Y7" s="680">
        <f>Дп!B8</f>
        <v>0</v>
      </c>
      <c r="Z7" s="681">
        <f>Дп!C8</f>
        <v>0</v>
      </c>
      <c r="AA7" s="632">
        <f>Дп!D8</f>
        <v>1</v>
      </c>
      <c r="AB7" s="681">
        <f>Дп!E8</f>
        <v>10</v>
      </c>
      <c r="AC7" s="680">
        <f>ППСПМ!B8</f>
        <v>11</v>
      </c>
      <c r="AD7" s="687">
        <f>ППСПМ!C8</f>
        <v>401</v>
      </c>
      <c r="AE7" s="680">
        <f>ППСПМ!D8</f>
        <v>25</v>
      </c>
      <c r="AF7" s="681">
        <f>ППСПМ!E8</f>
        <v>367.09999999999997</v>
      </c>
      <c r="AG7" s="632">
        <f>РЛП!B4</f>
        <v>4</v>
      </c>
      <c r="AH7" s="681">
        <f>РЛП!C4</f>
        <v>18468.38</v>
      </c>
      <c r="AI7" s="680">
        <f>ЗУ!B4</f>
        <v>30</v>
      </c>
      <c r="AJ7" s="687">
        <f>ЗУ!C4</f>
        <v>734.40000000000009</v>
      </c>
      <c r="AK7" s="688">
        <f>AI7+AG7+AE7+AC7+AA7+Y7+W7+U7+R7+P7+N7+L7+J7+H7+F7+D7+B7</f>
        <v>406</v>
      </c>
      <c r="AL7" s="633">
        <f>SUM(C7,E7,G7,I7,K7,M7,O7,Q7,S7,V7,X7,Z7,AB7,AD7,AF7,AH7,AJ7)</f>
        <v>65723.69</v>
      </c>
      <c r="AM7" s="680">
        <f>3+8+5+5+5</f>
        <v>26</v>
      </c>
      <c r="AN7" s="681">
        <f>4809.5+642.6+91.2+378.7+290.2</f>
        <v>6212.2</v>
      </c>
      <c r="AO7" s="682"/>
      <c r="AP7" s="682"/>
      <c r="AQ7" s="682"/>
      <c r="AR7" s="682"/>
      <c r="AS7" s="682"/>
      <c r="AT7" s="682"/>
      <c r="AU7" s="682"/>
      <c r="AV7" s="682"/>
      <c r="AW7" s="682"/>
      <c r="AX7" s="682"/>
      <c r="AY7" s="682"/>
      <c r="AZ7" s="682"/>
      <c r="BA7" s="682"/>
      <c r="BB7" s="682"/>
      <c r="BC7" s="682"/>
      <c r="BD7" s="682"/>
      <c r="BE7" s="682"/>
      <c r="BF7" s="682"/>
      <c r="BG7" s="682"/>
      <c r="BH7" s="682"/>
      <c r="BI7" s="682"/>
      <c r="BJ7" s="682"/>
      <c r="BK7" s="682"/>
      <c r="BL7" s="682"/>
      <c r="BM7" s="682"/>
      <c r="BN7" s="682"/>
      <c r="BO7" s="682"/>
      <c r="BP7" s="682"/>
      <c r="BQ7" s="682"/>
      <c r="BR7" s="682"/>
      <c r="BS7" s="682"/>
      <c r="BT7" s="682"/>
      <c r="BU7" s="682"/>
      <c r="BV7" s="682"/>
      <c r="BW7" s="682"/>
      <c r="BX7" s="682"/>
      <c r="BY7" s="682"/>
      <c r="BZ7" s="682"/>
      <c r="CA7" s="682"/>
      <c r="CB7" s="682"/>
      <c r="CC7" s="682"/>
      <c r="CD7" s="682"/>
      <c r="CE7" s="682"/>
      <c r="CF7" s="682"/>
      <c r="CG7" s="682"/>
      <c r="CH7" s="682"/>
      <c r="CI7" s="682"/>
      <c r="CJ7" s="682"/>
      <c r="CK7" s="682"/>
      <c r="CL7" s="682"/>
      <c r="CM7" s="682"/>
      <c r="CN7" s="682"/>
      <c r="CO7" s="682"/>
      <c r="CP7" s="682"/>
      <c r="CQ7" s="682"/>
      <c r="CR7" s="682"/>
      <c r="CS7" s="682"/>
      <c r="CT7" s="682"/>
      <c r="CU7" s="682"/>
      <c r="CV7" s="682"/>
      <c r="CW7" s="682"/>
      <c r="CX7" s="682"/>
      <c r="CY7" s="682"/>
      <c r="CZ7" s="682"/>
      <c r="DA7" s="682"/>
      <c r="DB7" s="682"/>
      <c r="DC7" s="682"/>
      <c r="DD7" s="682"/>
      <c r="DE7" s="682"/>
      <c r="DF7" s="682"/>
      <c r="DG7" s="682"/>
      <c r="DH7" s="682"/>
      <c r="DI7" s="682"/>
      <c r="DJ7" s="682"/>
      <c r="DK7" s="682"/>
      <c r="DL7" s="682"/>
      <c r="DM7" s="682"/>
      <c r="DN7" s="682"/>
      <c r="DO7" s="682"/>
      <c r="DP7" s="682"/>
      <c r="DQ7" s="682"/>
      <c r="DR7" s="682"/>
      <c r="DS7" s="682"/>
      <c r="DT7" s="682"/>
      <c r="DU7" s="682"/>
      <c r="DV7" s="682"/>
      <c r="DW7" s="682"/>
      <c r="DX7" s="682"/>
      <c r="DY7" s="682"/>
      <c r="DZ7" s="682"/>
      <c r="EA7" s="682"/>
      <c r="EB7" s="682"/>
      <c r="EC7" s="682"/>
      <c r="ED7" s="682"/>
      <c r="EE7" s="682"/>
      <c r="EF7" s="682"/>
      <c r="EG7" s="682"/>
      <c r="EH7" s="682"/>
      <c r="EI7" s="682"/>
      <c r="EJ7" s="682"/>
      <c r="EK7" s="682"/>
      <c r="EL7" s="682"/>
      <c r="EM7" s="682"/>
      <c r="EN7" s="682"/>
      <c r="EO7" s="682"/>
      <c r="EP7" s="682"/>
      <c r="EQ7" s="682"/>
      <c r="ER7" s="682"/>
      <c r="ES7" s="682"/>
      <c r="ET7" s="682"/>
      <c r="EU7" s="682"/>
      <c r="EV7" s="682"/>
      <c r="EW7" s="682"/>
      <c r="EX7" s="682"/>
      <c r="EY7" s="682"/>
      <c r="EZ7" s="682"/>
      <c r="FA7" s="682"/>
      <c r="FB7" s="682"/>
      <c r="FC7" s="682"/>
      <c r="FD7" s="682"/>
      <c r="FE7" s="682"/>
      <c r="FF7" s="682"/>
      <c r="FG7" s="682"/>
      <c r="FH7" s="682"/>
      <c r="FI7" s="682"/>
      <c r="FJ7" s="682"/>
      <c r="FK7" s="682"/>
      <c r="FL7" s="682"/>
      <c r="FM7" s="682"/>
      <c r="FN7" s="682"/>
      <c r="FO7" s="682"/>
      <c r="FP7" s="682"/>
      <c r="FQ7" s="682"/>
      <c r="FR7" s="682"/>
      <c r="FS7" s="682"/>
      <c r="FT7" s="682"/>
      <c r="FU7" s="682"/>
      <c r="FV7" s="682"/>
      <c r="FW7" s="682"/>
      <c r="FX7" s="682"/>
      <c r="FY7" s="682"/>
      <c r="FZ7" s="682"/>
      <c r="GA7" s="682"/>
      <c r="GB7" s="682"/>
      <c r="GC7" s="682"/>
      <c r="GD7" s="682"/>
      <c r="GE7" s="682"/>
      <c r="GF7" s="682"/>
      <c r="GG7" s="682"/>
      <c r="GH7" s="682"/>
      <c r="GI7" s="682"/>
      <c r="GJ7" s="682"/>
      <c r="GK7" s="682"/>
      <c r="GL7" s="682"/>
      <c r="GM7" s="682"/>
      <c r="GN7" s="682"/>
      <c r="GO7" s="682"/>
      <c r="GP7" s="682"/>
      <c r="GQ7" s="682"/>
      <c r="GR7" s="682"/>
      <c r="GS7" s="682"/>
      <c r="GT7" s="682"/>
      <c r="GU7" s="682"/>
      <c r="GV7" s="682"/>
      <c r="GW7" s="682"/>
      <c r="GX7" s="682"/>
      <c r="GY7" s="682"/>
      <c r="GZ7" s="682"/>
      <c r="HA7" s="682"/>
      <c r="HB7" s="682"/>
      <c r="HC7" s="682"/>
      <c r="HD7" s="682"/>
      <c r="HE7" s="682"/>
      <c r="HF7" s="682"/>
      <c r="HG7" s="682"/>
      <c r="HH7" s="682"/>
      <c r="HI7" s="682"/>
      <c r="HJ7" s="682"/>
      <c r="HK7" s="682"/>
      <c r="HL7" s="682"/>
      <c r="HM7" s="689">
        <f xml:space="preserve"> AL7-AN7</f>
        <v>59511.490000000005</v>
      </c>
      <c r="HN7" s="690">
        <f>HM7/(HO7*1000)*100</f>
        <v>2.2463209912704816</v>
      </c>
      <c r="HO7" s="691">
        <v>2649.2869999999998</v>
      </c>
      <c r="HP7" s="45"/>
    </row>
    <row r="8" spans="1:224">
      <c r="A8" s="679" t="s">
        <v>22051</v>
      </c>
      <c r="B8" s="680">
        <f>'ПЗ-БЗ'!B8</f>
        <v>1</v>
      </c>
      <c r="C8" s="681">
        <f>'ПЗ-БЗ'!C8</f>
        <v>2975.7</v>
      </c>
      <c r="D8" s="680">
        <f>'ПЗ-БЗ'!D8</f>
        <v>0</v>
      </c>
      <c r="E8" s="692">
        <f>'ПЗ-БЗ'!E8</f>
        <v>0</v>
      </c>
      <c r="F8" s="680">
        <f>НПП!B8</f>
        <v>3</v>
      </c>
      <c r="G8" s="681">
        <f>НПП!C8</f>
        <v>121767.84</v>
      </c>
      <c r="H8" s="682">
        <f>'Зк-заг.зн'!R7</f>
        <v>15</v>
      </c>
      <c r="I8" s="692">
        <f>'Зк-заг.зн'!S7</f>
        <v>7731.7999999999993</v>
      </c>
      <c r="J8" s="632">
        <f>'Зк-місц.зн'!V8</f>
        <v>205</v>
      </c>
      <c r="K8" s="681">
        <f>'Зк-місц.зн'!W8</f>
        <v>88925.270000000019</v>
      </c>
      <c r="L8" s="680">
        <f>'Пп-заг.зн'!L7</f>
        <v>3</v>
      </c>
      <c r="M8" s="684">
        <f>'Пп-заг.зн'!M7</f>
        <v>120</v>
      </c>
      <c r="N8" s="632">
        <f>'Пп-місц.зн'!R9</f>
        <v>120</v>
      </c>
      <c r="O8" s="633">
        <f>'Пп-місц.зн'!S9</f>
        <v>455.49999999999994</v>
      </c>
      <c r="P8" s="680">
        <f>Бс!B9</f>
        <v>1</v>
      </c>
      <c r="Q8" s="681">
        <f>Бс!C9</f>
        <v>10</v>
      </c>
      <c r="R8" s="680">
        <f>Бс!D9</f>
        <v>0</v>
      </c>
      <c r="S8" s="685">
        <f>Бс!E9</f>
        <v>0</v>
      </c>
      <c r="T8" s="686" t="s">
        <v>2253</v>
      </c>
      <c r="U8" s="680">
        <f>Зоо!B9</f>
        <v>0</v>
      </c>
      <c r="V8" s="687">
        <f>Зоо!C9</f>
        <v>0</v>
      </c>
      <c r="W8" s="680">
        <f>Зоо!D9</f>
        <v>0</v>
      </c>
      <c r="X8" s="681">
        <f>Зоо!E9</f>
        <v>0</v>
      </c>
      <c r="Y8" s="680">
        <f>Дп!B9</f>
        <v>0</v>
      </c>
      <c r="Z8" s="681">
        <f>Дп!C9</f>
        <v>0</v>
      </c>
      <c r="AA8" s="680">
        <f>Дп!D9</f>
        <v>0</v>
      </c>
      <c r="AB8" s="681">
        <f>Дп!E9</f>
        <v>0</v>
      </c>
      <c r="AC8" s="680">
        <f>ППСПМ!B9</f>
        <v>3</v>
      </c>
      <c r="AD8" s="687">
        <f>ППСПМ!C9</f>
        <v>28.6</v>
      </c>
      <c r="AE8" s="680">
        <f>ППСПМ!D9</f>
        <v>8</v>
      </c>
      <c r="AF8" s="681">
        <f>ППСПМ!E9</f>
        <v>80.330000000000013</v>
      </c>
      <c r="AG8" s="632">
        <f>РЛП!B5</f>
        <v>0</v>
      </c>
      <c r="AH8" s="681">
        <f>РЛП!C5</f>
        <v>0</v>
      </c>
      <c r="AI8" s="680">
        <f>ЗУ!B5</f>
        <v>25</v>
      </c>
      <c r="AJ8" s="687">
        <f>ЗУ!C5</f>
        <v>12314.8</v>
      </c>
      <c r="AK8" s="688">
        <f>SUM(B8,D8,F8,H8,J8,L8,N8,P8,R8,U8,W8,Y8,AA8,AC8,AE8,AG8,AI8)</f>
        <v>384</v>
      </c>
      <c r="AL8" s="693">
        <f>SUM(C8,E8,G8,I8,K8,M8,O8,Q8,S8,V8,X8,Z8,AB8,AD8,AF8,AH8,AJ8)</f>
        <v>234409.84</v>
      </c>
      <c r="AM8" s="682">
        <v>48</v>
      </c>
      <c r="AN8" s="681">
        <v>15165.76</v>
      </c>
      <c r="AO8" s="682"/>
      <c r="AP8" s="682"/>
      <c r="AQ8" s="682"/>
      <c r="AR8" s="682"/>
      <c r="AS8" s="682"/>
      <c r="AT8" s="682"/>
      <c r="AU8" s="682"/>
      <c r="AV8" s="682"/>
      <c r="AW8" s="682"/>
      <c r="AX8" s="682"/>
      <c r="AY8" s="682"/>
      <c r="AZ8" s="682"/>
      <c r="BA8" s="682"/>
      <c r="BB8" s="682"/>
      <c r="BC8" s="682"/>
      <c r="BD8" s="682"/>
      <c r="BE8" s="682"/>
      <c r="BF8" s="682"/>
      <c r="BG8" s="682"/>
      <c r="BH8" s="682"/>
      <c r="BI8" s="682"/>
      <c r="BJ8" s="682"/>
      <c r="BK8" s="682"/>
      <c r="BL8" s="682"/>
      <c r="BM8" s="682"/>
      <c r="BN8" s="682"/>
      <c r="BO8" s="682"/>
      <c r="BP8" s="682"/>
      <c r="BQ8" s="682"/>
      <c r="BR8" s="682"/>
      <c r="BS8" s="682"/>
      <c r="BT8" s="682"/>
      <c r="BU8" s="682"/>
      <c r="BV8" s="682"/>
      <c r="BW8" s="682"/>
      <c r="BX8" s="682"/>
      <c r="BY8" s="682"/>
      <c r="BZ8" s="682"/>
      <c r="CA8" s="682"/>
      <c r="CB8" s="682"/>
      <c r="CC8" s="682"/>
      <c r="CD8" s="682"/>
      <c r="CE8" s="682"/>
      <c r="CF8" s="682"/>
      <c r="CG8" s="682"/>
      <c r="CH8" s="682"/>
      <c r="CI8" s="682"/>
      <c r="CJ8" s="682"/>
      <c r="CK8" s="682"/>
      <c r="CL8" s="682"/>
      <c r="CM8" s="682"/>
      <c r="CN8" s="682"/>
      <c r="CO8" s="682"/>
      <c r="CP8" s="682"/>
      <c r="CQ8" s="682"/>
      <c r="CR8" s="682"/>
      <c r="CS8" s="682"/>
      <c r="CT8" s="682"/>
      <c r="CU8" s="682"/>
      <c r="CV8" s="682"/>
      <c r="CW8" s="682"/>
      <c r="CX8" s="682"/>
      <c r="CY8" s="682"/>
      <c r="CZ8" s="682"/>
      <c r="DA8" s="682"/>
      <c r="DB8" s="682"/>
      <c r="DC8" s="682"/>
      <c r="DD8" s="682"/>
      <c r="DE8" s="682"/>
      <c r="DF8" s="682"/>
      <c r="DG8" s="682"/>
      <c r="DH8" s="682"/>
      <c r="DI8" s="682"/>
      <c r="DJ8" s="682"/>
      <c r="DK8" s="682"/>
      <c r="DL8" s="682"/>
      <c r="DM8" s="682"/>
      <c r="DN8" s="682"/>
      <c r="DO8" s="682"/>
      <c r="DP8" s="682"/>
      <c r="DQ8" s="682"/>
      <c r="DR8" s="682"/>
      <c r="DS8" s="682"/>
      <c r="DT8" s="682"/>
      <c r="DU8" s="682"/>
      <c r="DV8" s="682"/>
      <c r="DW8" s="682"/>
      <c r="DX8" s="682"/>
      <c r="DY8" s="682"/>
      <c r="DZ8" s="682"/>
      <c r="EA8" s="682"/>
      <c r="EB8" s="682"/>
      <c r="EC8" s="682"/>
      <c r="ED8" s="682"/>
      <c r="EE8" s="682"/>
      <c r="EF8" s="682"/>
      <c r="EG8" s="682"/>
      <c r="EH8" s="682"/>
      <c r="EI8" s="682"/>
      <c r="EJ8" s="682"/>
      <c r="EK8" s="682"/>
      <c r="EL8" s="682"/>
      <c r="EM8" s="682"/>
      <c r="EN8" s="682"/>
      <c r="EO8" s="682"/>
      <c r="EP8" s="682"/>
      <c r="EQ8" s="682"/>
      <c r="ER8" s="682"/>
      <c r="ES8" s="682"/>
      <c r="ET8" s="682"/>
      <c r="EU8" s="682"/>
      <c r="EV8" s="682"/>
      <c r="EW8" s="682"/>
      <c r="EX8" s="682"/>
      <c r="EY8" s="682"/>
      <c r="EZ8" s="682"/>
      <c r="FA8" s="682"/>
      <c r="FB8" s="682"/>
      <c r="FC8" s="682"/>
      <c r="FD8" s="682"/>
      <c r="FE8" s="682"/>
      <c r="FF8" s="682"/>
      <c r="FG8" s="682"/>
      <c r="FH8" s="682"/>
      <c r="FI8" s="682"/>
      <c r="FJ8" s="682"/>
      <c r="FK8" s="682"/>
      <c r="FL8" s="682"/>
      <c r="FM8" s="682"/>
      <c r="FN8" s="682"/>
      <c r="FO8" s="682"/>
      <c r="FP8" s="682"/>
      <c r="FQ8" s="682"/>
      <c r="FR8" s="682"/>
      <c r="FS8" s="682"/>
      <c r="FT8" s="682"/>
      <c r="FU8" s="682"/>
      <c r="FV8" s="682"/>
      <c r="FW8" s="682"/>
      <c r="FX8" s="682"/>
      <c r="FY8" s="682"/>
      <c r="FZ8" s="682"/>
      <c r="GA8" s="682"/>
      <c r="GB8" s="682"/>
      <c r="GC8" s="682"/>
      <c r="GD8" s="682"/>
      <c r="GE8" s="682"/>
      <c r="GF8" s="682"/>
      <c r="GG8" s="682"/>
      <c r="GH8" s="682"/>
      <c r="GI8" s="682"/>
      <c r="GJ8" s="682"/>
      <c r="GK8" s="682"/>
      <c r="GL8" s="682"/>
      <c r="GM8" s="682"/>
      <c r="GN8" s="682"/>
      <c r="GO8" s="682"/>
      <c r="GP8" s="682"/>
      <c r="GQ8" s="682"/>
      <c r="GR8" s="682"/>
      <c r="GS8" s="682"/>
      <c r="GT8" s="682"/>
      <c r="GU8" s="682"/>
      <c r="GV8" s="682"/>
      <c r="GW8" s="682"/>
      <c r="GX8" s="682"/>
      <c r="GY8" s="682"/>
      <c r="GZ8" s="682"/>
      <c r="HA8" s="682"/>
      <c r="HB8" s="682"/>
      <c r="HC8" s="682"/>
      <c r="HD8" s="682"/>
      <c r="HE8" s="682"/>
      <c r="HF8" s="682"/>
      <c r="HG8" s="682"/>
      <c r="HH8" s="682"/>
      <c r="HI8" s="682"/>
      <c r="HJ8" s="682"/>
      <c r="HK8" s="682"/>
      <c r="HL8" s="682"/>
      <c r="HM8" s="689">
        <f t="shared" ref="HM8:HM28" si="0">AL8-AN8</f>
        <v>219244.08</v>
      </c>
      <c r="HN8" s="690">
        <f t="shared" ref="HN8:HN33" si="1">HM8/(HO8*1000)*100</f>
        <v>10.883440540806184</v>
      </c>
      <c r="HO8" s="691">
        <v>2014.4739999999999</v>
      </c>
      <c r="HP8" s="45"/>
    </row>
    <row r="9" spans="1:224">
      <c r="A9" s="679" t="s">
        <v>22185</v>
      </c>
      <c r="B9" s="680">
        <f>'ПЗ-БЗ'!B9</f>
        <v>1</v>
      </c>
      <c r="C9" s="681">
        <f>'ПЗ-БЗ'!C9</f>
        <v>3766.2</v>
      </c>
      <c r="D9" s="680">
        <f>'ПЗ-БЗ'!D9</f>
        <v>0</v>
      </c>
      <c r="E9" s="692">
        <f>'ПЗ-БЗ'!E9</f>
        <v>0</v>
      </c>
      <c r="F9" s="680">
        <f>НПП!B9</f>
        <v>0</v>
      </c>
      <c r="G9" s="681">
        <f>НПП!C9</f>
        <v>0</v>
      </c>
      <c r="H9" s="682">
        <f>'Зк-заг.зн'!R8</f>
        <v>23</v>
      </c>
      <c r="I9" s="692">
        <f>'Зк-заг.зн'!S8</f>
        <v>26280.5</v>
      </c>
      <c r="J9" s="632">
        <f>'Зк-місц.зн'!V9</f>
        <v>78</v>
      </c>
      <c r="K9" s="681">
        <f>'Зк-місц.зн'!W9</f>
        <v>46024.14</v>
      </c>
      <c r="L9" s="680">
        <f>'Пп-заг.зн'!L8</f>
        <v>3</v>
      </c>
      <c r="M9" s="684">
        <f>'Пп-заг.зн'!M8</f>
        <v>148</v>
      </c>
      <c r="N9" s="632">
        <f>'Пп-місц.зн'!R10</f>
        <v>49</v>
      </c>
      <c r="O9" s="633">
        <f>'Пп-місц.зн'!S10</f>
        <v>276.94499999999999</v>
      </c>
      <c r="P9" s="680">
        <f>Бс!B10</f>
        <v>2</v>
      </c>
      <c r="Q9" s="681">
        <f>Бс!C10</f>
        <v>108</v>
      </c>
      <c r="R9" s="680">
        <f>Бс!D10</f>
        <v>1</v>
      </c>
      <c r="S9" s="685">
        <f>Бс!E10</f>
        <v>27</v>
      </c>
      <c r="T9" s="686" t="s">
        <v>2253</v>
      </c>
      <c r="U9" s="680">
        <f>Зоо!B10</f>
        <v>0</v>
      </c>
      <c r="V9" s="687">
        <f>Зоо!C10</f>
        <v>0</v>
      </c>
      <c r="W9" s="680">
        <f>Зоо!D10</f>
        <v>0</v>
      </c>
      <c r="X9" s="681">
        <f>Зоо!E10</f>
        <v>0</v>
      </c>
      <c r="Y9" s="680">
        <f>Дп!B10</f>
        <v>0</v>
      </c>
      <c r="Z9" s="681">
        <f>Дп!C10</f>
        <v>0</v>
      </c>
      <c r="AA9" s="680">
        <f>Дп!D10</f>
        <v>1</v>
      </c>
      <c r="AB9" s="681">
        <f>Дп!E10</f>
        <v>2.8</v>
      </c>
      <c r="AC9" s="680">
        <f>ППСПМ!B10</f>
        <v>1</v>
      </c>
      <c r="AD9" s="687">
        <f>ППСПМ!C10</f>
        <v>45</v>
      </c>
      <c r="AE9" s="680">
        <f>ППСПМ!D10</f>
        <v>7</v>
      </c>
      <c r="AF9" s="681">
        <f>ППСПМ!E10</f>
        <v>417.5</v>
      </c>
      <c r="AG9" s="632">
        <f>РЛП!B6</f>
        <v>3</v>
      </c>
      <c r="AH9" s="681">
        <f>РЛП!C6</f>
        <v>12156.064999999999</v>
      </c>
      <c r="AI9" s="680">
        <f>ЗУ!B6</f>
        <v>3</v>
      </c>
      <c r="AJ9" s="687">
        <f>ЗУ!C6</f>
        <v>466.4</v>
      </c>
      <c r="AK9" s="688">
        <f t="shared" ref="AK9:AL32" si="2">SUM(B9,D9,F9,H9,J9,L9,N9,P9,R9,U9,W9,Y9,AA9,AC9,AE9,AG9,AI9)</f>
        <v>172</v>
      </c>
      <c r="AL9" s="633">
        <f t="shared" si="2"/>
        <v>89718.55</v>
      </c>
      <c r="AM9" s="680">
        <v>4</v>
      </c>
      <c r="AN9" s="681">
        <v>325.60000000000002</v>
      </c>
      <c r="AO9" s="682"/>
      <c r="AP9" s="682"/>
      <c r="AQ9" s="682"/>
      <c r="AR9" s="682"/>
      <c r="AS9" s="682"/>
      <c r="AT9" s="682"/>
      <c r="AU9" s="682"/>
      <c r="AV9" s="682"/>
      <c r="AW9" s="682"/>
      <c r="AX9" s="682"/>
      <c r="AY9" s="682"/>
      <c r="AZ9" s="682"/>
      <c r="BA9" s="682"/>
      <c r="BB9" s="682"/>
      <c r="BC9" s="682"/>
      <c r="BD9" s="682"/>
      <c r="BE9" s="682"/>
      <c r="BF9" s="682"/>
      <c r="BG9" s="682"/>
      <c r="BH9" s="682"/>
      <c r="BI9" s="682"/>
      <c r="BJ9" s="682"/>
      <c r="BK9" s="682"/>
      <c r="BL9" s="682"/>
      <c r="BM9" s="682"/>
      <c r="BN9" s="682"/>
      <c r="BO9" s="682"/>
      <c r="BP9" s="682"/>
      <c r="BQ9" s="682"/>
      <c r="BR9" s="682"/>
      <c r="BS9" s="682"/>
      <c r="BT9" s="682"/>
      <c r="BU9" s="682"/>
      <c r="BV9" s="682"/>
      <c r="BW9" s="682"/>
      <c r="BX9" s="682"/>
      <c r="BY9" s="682"/>
      <c r="BZ9" s="682"/>
      <c r="CA9" s="682"/>
      <c r="CB9" s="682"/>
      <c r="CC9" s="682"/>
      <c r="CD9" s="682"/>
      <c r="CE9" s="682"/>
      <c r="CF9" s="682"/>
      <c r="CG9" s="682"/>
      <c r="CH9" s="682"/>
      <c r="CI9" s="682"/>
      <c r="CJ9" s="682"/>
      <c r="CK9" s="682"/>
      <c r="CL9" s="682"/>
      <c r="CM9" s="682"/>
      <c r="CN9" s="682"/>
      <c r="CO9" s="682"/>
      <c r="CP9" s="682"/>
      <c r="CQ9" s="682"/>
      <c r="CR9" s="682"/>
      <c r="CS9" s="682"/>
      <c r="CT9" s="682"/>
      <c r="CU9" s="682"/>
      <c r="CV9" s="682"/>
      <c r="CW9" s="682"/>
      <c r="CX9" s="682"/>
      <c r="CY9" s="682"/>
      <c r="CZ9" s="682"/>
      <c r="DA9" s="682"/>
      <c r="DB9" s="682"/>
      <c r="DC9" s="682"/>
      <c r="DD9" s="682"/>
      <c r="DE9" s="682"/>
      <c r="DF9" s="682"/>
      <c r="DG9" s="682"/>
      <c r="DH9" s="682"/>
      <c r="DI9" s="682"/>
      <c r="DJ9" s="682"/>
      <c r="DK9" s="682"/>
      <c r="DL9" s="682"/>
      <c r="DM9" s="682"/>
      <c r="DN9" s="682"/>
      <c r="DO9" s="682"/>
      <c r="DP9" s="682"/>
      <c r="DQ9" s="682"/>
      <c r="DR9" s="682"/>
      <c r="DS9" s="682"/>
      <c r="DT9" s="682"/>
      <c r="DU9" s="682"/>
      <c r="DV9" s="682"/>
      <c r="DW9" s="682"/>
      <c r="DX9" s="682"/>
      <c r="DY9" s="682"/>
      <c r="DZ9" s="682"/>
      <c r="EA9" s="682"/>
      <c r="EB9" s="682"/>
      <c r="EC9" s="682"/>
      <c r="ED9" s="682"/>
      <c r="EE9" s="682"/>
      <c r="EF9" s="682"/>
      <c r="EG9" s="682"/>
      <c r="EH9" s="682"/>
      <c r="EI9" s="682"/>
      <c r="EJ9" s="682"/>
      <c r="EK9" s="682"/>
      <c r="EL9" s="682"/>
      <c r="EM9" s="682"/>
      <c r="EN9" s="682"/>
      <c r="EO9" s="682"/>
      <c r="EP9" s="682"/>
      <c r="EQ9" s="682"/>
      <c r="ER9" s="682"/>
      <c r="ES9" s="682"/>
      <c r="ET9" s="682"/>
      <c r="EU9" s="682"/>
      <c r="EV9" s="682"/>
      <c r="EW9" s="682"/>
      <c r="EX9" s="682"/>
      <c r="EY9" s="682"/>
      <c r="EZ9" s="682"/>
      <c r="FA9" s="682"/>
      <c r="FB9" s="682"/>
      <c r="FC9" s="682"/>
      <c r="FD9" s="682"/>
      <c r="FE9" s="682"/>
      <c r="FF9" s="682"/>
      <c r="FG9" s="682"/>
      <c r="FH9" s="682"/>
      <c r="FI9" s="682"/>
      <c r="FJ9" s="682"/>
      <c r="FK9" s="682"/>
      <c r="FL9" s="682"/>
      <c r="FM9" s="682"/>
      <c r="FN9" s="682"/>
      <c r="FO9" s="682"/>
      <c r="FP9" s="682"/>
      <c r="FQ9" s="682"/>
      <c r="FR9" s="682"/>
      <c r="FS9" s="682"/>
      <c r="FT9" s="682"/>
      <c r="FU9" s="682"/>
      <c r="FV9" s="682"/>
      <c r="FW9" s="682"/>
      <c r="FX9" s="682"/>
      <c r="FY9" s="682"/>
      <c r="FZ9" s="682"/>
      <c r="GA9" s="682"/>
      <c r="GB9" s="682"/>
      <c r="GC9" s="682"/>
      <c r="GD9" s="682"/>
      <c r="GE9" s="682"/>
      <c r="GF9" s="682"/>
      <c r="GG9" s="682"/>
      <c r="GH9" s="682"/>
      <c r="GI9" s="682"/>
      <c r="GJ9" s="682"/>
      <c r="GK9" s="682"/>
      <c r="GL9" s="682"/>
      <c r="GM9" s="682"/>
      <c r="GN9" s="682"/>
      <c r="GO9" s="682"/>
      <c r="GP9" s="682"/>
      <c r="GQ9" s="682"/>
      <c r="GR9" s="682"/>
      <c r="GS9" s="682"/>
      <c r="GT9" s="682"/>
      <c r="GU9" s="682"/>
      <c r="GV9" s="682"/>
      <c r="GW9" s="682"/>
      <c r="GX9" s="682"/>
      <c r="GY9" s="682"/>
      <c r="GZ9" s="682"/>
      <c r="HA9" s="682"/>
      <c r="HB9" s="682"/>
      <c r="HC9" s="682"/>
      <c r="HD9" s="682"/>
      <c r="HE9" s="682"/>
      <c r="HF9" s="682"/>
      <c r="HG9" s="682"/>
      <c r="HH9" s="682"/>
      <c r="HI9" s="682"/>
      <c r="HJ9" s="682"/>
      <c r="HK9" s="682"/>
      <c r="HL9" s="682"/>
      <c r="HM9" s="689">
        <f t="shared" si="0"/>
        <v>89392.95</v>
      </c>
      <c r="HN9" s="690">
        <f t="shared" si="1"/>
        <v>2.8002678319706793</v>
      </c>
      <c r="HO9" s="691">
        <v>3192.3</v>
      </c>
      <c r="HP9" s="45"/>
    </row>
    <row r="10" spans="1:224">
      <c r="A10" s="679" t="s">
        <v>22053</v>
      </c>
      <c r="B10" s="680">
        <f>'ПЗ-БЗ'!B10</f>
        <v>1</v>
      </c>
      <c r="C10" s="681">
        <f>'ПЗ-БЗ'!C10</f>
        <v>3033.2</v>
      </c>
      <c r="D10" s="680">
        <f>'ПЗ-БЗ'!D11</f>
        <v>0</v>
      </c>
      <c r="E10" s="692">
        <f>'ПЗ-БЗ'!E11</f>
        <v>0</v>
      </c>
      <c r="F10" s="680">
        <f>НПП!B10</f>
        <v>2</v>
      </c>
      <c r="G10" s="681">
        <f>НПП!C10</f>
        <v>61326.453099999999</v>
      </c>
      <c r="H10" s="682">
        <f>'Зк-заг.зн'!R9</f>
        <v>7</v>
      </c>
      <c r="I10" s="692">
        <f>'Зк-заг.зн'!S9</f>
        <v>4628.6000000000004</v>
      </c>
      <c r="J10" s="632">
        <f>'Зк-місц.зн'!V10</f>
        <v>45</v>
      </c>
      <c r="K10" s="681">
        <f>'Зк-місц.зн'!W10</f>
        <v>9998.7186999999994</v>
      </c>
      <c r="L10" s="680">
        <f>'Пп-заг.зн'!L9</f>
        <v>10</v>
      </c>
      <c r="M10" s="684">
        <f>'Пп-заг.зн'!M9</f>
        <v>236</v>
      </c>
      <c r="N10" s="632">
        <f>'Пп-місц.зн'!R11</f>
        <v>30</v>
      </c>
      <c r="O10" s="633">
        <f ca="1">'Пп-місц.зн'!S11</f>
        <v>485.84</v>
      </c>
      <c r="P10" s="680">
        <f>Бс!B11</f>
        <v>1</v>
      </c>
      <c r="Q10" s="681">
        <f>Бс!C11</f>
        <v>203</v>
      </c>
      <c r="R10" s="680">
        <f>Бс!D11</f>
        <v>0</v>
      </c>
      <c r="S10" s="685">
        <f>Бс!E11</f>
        <v>0</v>
      </c>
      <c r="T10" s="686"/>
      <c r="U10" s="680">
        <f>Зоо!B11</f>
        <v>0</v>
      </c>
      <c r="V10" s="687">
        <f>Зоо!C11</f>
        <v>0</v>
      </c>
      <c r="W10" s="680">
        <f>Зоо!D11</f>
        <v>0</v>
      </c>
      <c r="X10" s="681">
        <f>Зоо!E11</f>
        <v>0</v>
      </c>
      <c r="Y10" s="680">
        <f>Дп!B11</f>
        <v>0</v>
      </c>
      <c r="Z10" s="681">
        <f>Дп!C11</f>
        <v>0</v>
      </c>
      <c r="AA10" s="680">
        <f>Дп!D11</f>
        <v>0</v>
      </c>
      <c r="AB10" s="681">
        <f>Дп!E11</f>
        <v>0</v>
      </c>
      <c r="AC10" s="680">
        <f>ППСПМ!B11</f>
        <v>0</v>
      </c>
      <c r="AD10" s="687">
        <f>ППСПМ!C11</f>
        <v>0</v>
      </c>
      <c r="AE10" s="680">
        <f>ППСПМ!D11</f>
        <v>3</v>
      </c>
      <c r="AF10" s="681">
        <f>ППСПМ!E11</f>
        <v>30</v>
      </c>
      <c r="AG10" s="632">
        <f>РЛП!B7</f>
        <v>6</v>
      </c>
      <c r="AH10" s="681">
        <f>РЛП!C7</f>
        <v>28927.312899999997</v>
      </c>
      <c r="AI10" s="680">
        <f>ЗУ!B7</f>
        <v>12</v>
      </c>
      <c r="AJ10" s="687">
        <f>ЗУ!C7</f>
        <v>800.7</v>
      </c>
      <c r="AK10" s="688">
        <f t="shared" si="2"/>
        <v>117</v>
      </c>
      <c r="AL10" s="693">
        <f t="shared" ca="1" si="2"/>
        <v>109653.32469999998</v>
      </c>
      <c r="AM10" s="682">
        <v>25</v>
      </c>
      <c r="AN10" s="633">
        <v>16694.16</v>
      </c>
      <c r="AO10" s="682"/>
      <c r="AP10" s="682"/>
      <c r="AQ10" s="682"/>
      <c r="AR10" s="682"/>
      <c r="AS10" s="682"/>
      <c r="AT10" s="682"/>
      <c r="AU10" s="682"/>
      <c r="AV10" s="682"/>
      <c r="AW10" s="682"/>
      <c r="AX10" s="682"/>
      <c r="AY10" s="682"/>
      <c r="AZ10" s="682"/>
      <c r="BA10" s="682"/>
      <c r="BB10" s="682"/>
      <c r="BC10" s="682"/>
      <c r="BD10" s="682"/>
      <c r="BE10" s="682"/>
      <c r="BF10" s="682"/>
      <c r="BG10" s="682"/>
      <c r="BH10" s="682"/>
      <c r="BI10" s="682"/>
      <c r="BJ10" s="682"/>
      <c r="BK10" s="682"/>
      <c r="BL10" s="682"/>
      <c r="BM10" s="682"/>
      <c r="BN10" s="682"/>
      <c r="BO10" s="682"/>
      <c r="BP10" s="682"/>
      <c r="BQ10" s="682"/>
      <c r="BR10" s="682"/>
      <c r="BS10" s="682"/>
      <c r="BT10" s="682"/>
      <c r="BU10" s="682"/>
      <c r="BV10" s="682"/>
      <c r="BW10" s="682"/>
      <c r="BX10" s="682"/>
      <c r="BY10" s="682"/>
      <c r="BZ10" s="682"/>
      <c r="CA10" s="682"/>
      <c r="CB10" s="682"/>
      <c r="CC10" s="682"/>
      <c r="CD10" s="682"/>
      <c r="CE10" s="682"/>
      <c r="CF10" s="682"/>
      <c r="CG10" s="682"/>
      <c r="CH10" s="682"/>
      <c r="CI10" s="682"/>
      <c r="CJ10" s="682"/>
      <c r="CK10" s="682"/>
      <c r="CL10" s="682"/>
      <c r="CM10" s="682"/>
      <c r="CN10" s="682"/>
      <c r="CO10" s="682"/>
      <c r="CP10" s="682"/>
      <c r="CQ10" s="682"/>
      <c r="CR10" s="682"/>
      <c r="CS10" s="682"/>
      <c r="CT10" s="682"/>
      <c r="CU10" s="682"/>
      <c r="CV10" s="682"/>
      <c r="CW10" s="682"/>
      <c r="CX10" s="682"/>
      <c r="CY10" s="682"/>
      <c r="CZ10" s="682"/>
      <c r="DA10" s="682"/>
      <c r="DB10" s="682"/>
      <c r="DC10" s="682"/>
      <c r="DD10" s="682"/>
      <c r="DE10" s="682"/>
      <c r="DF10" s="682"/>
      <c r="DG10" s="682"/>
      <c r="DH10" s="682"/>
      <c r="DI10" s="682"/>
      <c r="DJ10" s="682"/>
      <c r="DK10" s="682"/>
      <c r="DL10" s="682"/>
      <c r="DM10" s="682"/>
      <c r="DN10" s="682"/>
      <c r="DO10" s="682"/>
      <c r="DP10" s="682"/>
      <c r="DQ10" s="682"/>
      <c r="DR10" s="682"/>
      <c r="DS10" s="682"/>
      <c r="DT10" s="682"/>
      <c r="DU10" s="682"/>
      <c r="DV10" s="682"/>
      <c r="DW10" s="682"/>
      <c r="DX10" s="682"/>
      <c r="DY10" s="682"/>
      <c r="DZ10" s="682"/>
      <c r="EA10" s="682"/>
      <c r="EB10" s="682"/>
      <c r="EC10" s="682"/>
      <c r="ED10" s="682"/>
      <c r="EE10" s="682"/>
      <c r="EF10" s="682"/>
      <c r="EG10" s="682"/>
      <c r="EH10" s="682"/>
      <c r="EI10" s="682"/>
      <c r="EJ10" s="682"/>
      <c r="EK10" s="682"/>
      <c r="EL10" s="682"/>
      <c r="EM10" s="682"/>
      <c r="EN10" s="682"/>
      <c r="EO10" s="682"/>
      <c r="EP10" s="682"/>
      <c r="EQ10" s="682"/>
      <c r="ER10" s="682"/>
      <c r="ES10" s="682"/>
      <c r="ET10" s="682"/>
      <c r="EU10" s="682"/>
      <c r="EV10" s="682"/>
      <c r="EW10" s="682"/>
      <c r="EX10" s="682"/>
      <c r="EY10" s="682"/>
      <c r="EZ10" s="682"/>
      <c r="FA10" s="682"/>
      <c r="FB10" s="682"/>
      <c r="FC10" s="682"/>
      <c r="FD10" s="682"/>
      <c r="FE10" s="682"/>
      <c r="FF10" s="682"/>
      <c r="FG10" s="682"/>
      <c r="FH10" s="682"/>
      <c r="FI10" s="682"/>
      <c r="FJ10" s="682"/>
      <c r="FK10" s="682"/>
      <c r="FL10" s="682"/>
      <c r="FM10" s="682"/>
      <c r="FN10" s="682"/>
      <c r="FO10" s="682"/>
      <c r="FP10" s="682"/>
      <c r="FQ10" s="682"/>
      <c r="FR10" s="682"/>
      <c r="FS10" s="682"/>
      <c r="FT10" s="682"/>
      <c r="FU10" s="682"/>
      <c r="FV10" s="682"/>
      <c r="FW10" s="682"/>
      <c r="FX10" s="682"/>
      <c r="FY10" s="682"/>
      <c r="FZ10" s="682"/>
      <c r="GA10" s="682"/>
      <c r="GB10" s="682"/>
      <c r="GC10" s="682"/>
      <c r="GD10" s="682"/>
      <c r="GE10" s="682"/>
      <c r="GF10" s="682"/>
      <c r="GG10" s="682"/>
      <c r="GH10" s="682"/>
      <c r="GI10" s="682"/>
      <c r="GJ10" s="682"/>
      <c r="GK10" s="682"/>
      <c r="GL10" s="682"/>
      <c r="GM10" s="682"/>
      <c r="GN10" s="682"/>
      <c r="GO10" s="682"/>
      <c r="GP10" s="682"/>
      <c r="GQ10" s="682"/>
      <c r="GR10" s="682"/>
      <c r="GS10" s="682"/>
      <c r="GT10" s="682"/>
      <c r="GU10" s="682"/>
      <c r="GV10" s="682"/>
      <c r="GW10" s="682"/>
      <c r="GX10" s="682"/>
      <c r="GY10" s="682"/>
      <c r="GZ10" s="682"/>
      <c r="HA10" s="682"/>
      <c r="HB10" s="682"/>
      <c r="HC10" s="682"/>
      <c r="HD10" s="682"/>
      <c r="HE10" s="682"/>
      <c r="HF10" s="682"/>
      <c r="HG10" s="682"/>
      <c r="HH10" s="682"/>
      <c r="HI10" s="682"/>
      <c r="HJ10" s="682"/>
      <c r="HK10" s="682"/>
      <c r="HL10" s="682"/>
      <c r="HM10" s="689">
        <f t="shared" ca="1" si="0"/>
        <v>92959.174699999974</v>
      </c>
      <c r="HN10" s="690">
        <f t="shared" ca="1" si="1"/>
        <v>3.5056444808990452</v>
      </c>
      <c r="HO10" s="691">
        <v>2651.7</v>
      </c>
      <c r="HP10" s="45"/>
    </row>
    <row r="11" spans="1:224">
      <c r="A11" s="679" t="s">
        <v>22054</v>
      </c>
      <c r="B11" s="680">
        <f>'ПЗ-БЗ'!B11</f>
        <v>2</v>
      </c>
      <c r="C11" s="681">
        <f>'ПЗ-БЗ'!C11</f>
        <v>50976.84</v>
      </c>
      <c r="D11" s="680">
        <f>'ПЗ-БЗ'!D11</f>
        <v>0</v>
      </c>
      <c r="E11" s="692">
        <f>'ПЗ-БЗ'!E11</f>
        <v>0</v>
      </c>
      <c r="F11" s="680">
        <f>НПП!B11</f>
        <v>0</v>
      </c>
      <c r="G11" s="681">
        <f>НПП!C11</f>
        <v>0</v>
      </c>
      <c r="H11" s="682">
        <f>'Зк-заг.зн'!R10</f>
        <v>10</v>
      </c>
      <c r="I11" s="683">
        <f>'Зк-заг.зн'!S10</f>
        <v>6757</v>
      </c>
      <c r="J11" s="632">
        <f>'Зк-місц.зн'!V11</f>
        <v>145</v>
      </c>
      <c r="K11" s="681">
        <f>'Зк-місц.зн'!W11</f>
        <v>78304.659999999989</v>
      </c>
      <c r="L11" s="680">
        <f>'Пп-заг.зн'!L10</f>
        <v>2</v>
      </c>
      <c r="M11" s="684">
        <f>'Пп-заг.зн'!M10</f>
        <v>51</v>
      </c>
      <c r="N11" s="632">
        <f>'Пп-місц.зн'!R12</f>
        <v>35</v>
      </c>
      <c r="O11" s="633">
        <f>'Пп-місц.зн'!S12</f>
        <v>93.690000000000012</v>
      </c>
      <c r="P11" s="680">
        <f>Бс!B12</f>
        <v>1</v>
      </c>
      <c r="Q11" s="681">
        <f>Бс!C12</f>
        <v>35.4</v>
      </c>
      <c r="R11" s="680">
        <f>Бс!D12</f>
        <v>0</v>
      </c>
      <c r="S11" s="685">
        <f>Бс!E12</f>
        <v>0</v>
      </c>
      <c r="T11" s="686"/>
      <c r="U11" s="680">
        <f>Зоо!B12</f>
        <v>0</v>
      </c>
      <c r="V11" s="687">
        <f>Зоо!C12</f>
        <v>0</v>
      </c>
      <c r="W11" s="680">
        <f>Зоо!D12</f>
        <v>0</v>
      </c>
      <c r="X11" s="681">
        <f>Зоо!E12</f>
        <v>0</v>
      </c>
      <c r="Y11" s="680">
        <f>Дп!B12</f>
        <v>0</v>
      </c>
      <c r="Z11" s="681">
        <f>Дп!C12</f>
        <v>0</v>
      </c>
      <c r="AA11" s="680">
        <f>Дп!D12</f>
        <v>3</v>
      </c>
      <c r="AB11" s="681">
        <f>Дп!E12</f>
        <v>14.9</v>
      </c>
      <c r="AC11" s="680">
        <f>ППСПМ!B12</f>
        <v>5</v>
      </c>
      <c r="AD11" s="687">
        <f>ППСПМ!C12</f>
        <v>119.80000000000001</v>
      </c>
      <c r="AE11" s="680">
        <f>ППСПМ!D12</f>
        <v>18</v>
      </c>
      <c r="AF11" s="681">
        <f>ППСПМ!E12</f>
        <v>228.6748</v>
      </c>
      <c r="AG11" s="632">
        <f>РЛП!B8</f>
        <v>0</v>
      </c>
      <c r="AH11" s="681">
        <f>РЛП!C8</f>
        <v>0</v>
      </c>
      <c r="AI11" s="680">
        <f>ЗУ!B8</f>
        <v>0</v>
      </c>
      <c r="AJ11" s="687">
        <f>ЗУ!C8</f>
        <v>0</v>
      </c>
      <c r="AK11" s="688">
        <f t="shared" si="2"/>
        <v>221</v>
      </c>
      <c r="AL11" s="693">
        <f t="shared" si="2"/>
        <v>136581.96479999999</v>
      </c>
      <c r="AM11" s="680">
        <v>0</v>
      </c>
      <c r="AN11" s="681">
        <v>0</v>
      </c>
      <c r="AO11" s="682"/>
      <c r="AP11" s="682"/>
      <c r="AQ11" s="682"/>
      <c r="AR11" s="682"/>
      <c r="AS11" s="682"/>
      <c r="AT11" s="682"/>
      <c r="AU11" s="682"/>
      <c r="AV11" s="682"/>
      <c r="AW11" s="682"/>
      <c r="AX11" s="682"/>
      <c r="AY11" s="682"/>
      <c r="AZ11" s="682"/>
      <c r="BA11" s="682"/>
      <c r="BB11" s="682"/>
      <c r="BC11" s="682"/>
      <c r="BD11" s="682"/>
      <c r="BE11" s="682"/>
      <c r="BF11" s="682"/>
      <c r="BG11" s="682"/>
      <c r="BH11" s="682"/>
      <c r="BI11" s="682"/>
      <c r="BJ11" s="682"/>
      <c r="BK11" s="682"/>
      <c r="BL11" s="682"/>
      <c r="BM11" s="682"/>
      <c r="BN11" s="682"/>
      <c r="BO11" s="682"/>
      <c r="BP11" s="682"/>
      <c r="BQ11" s="682"/>
      <c r="BR11" s="682"/>
      <c r="BS11" s="682"/>
      <c r="BT11" s="682"/>
      <c r="BU11" s="682"/>
      <c r="BV11" s="682"/>
      <c r="BW11" s="682"/>
      <c r="BX11" s="682"/>
      <c r="BY11" s="682"/>
      <c r="BZ11" s="682"/>
      <c r="CA11" s="682"/>
      <c r="CB11" s="682"/>
      <c r="CC11" s="682"/>
      <c r="CD11" s="682"/>
      <c r="CE11" s="682"/>
      <c r="CF11" s="682"/>
      <c r="CG11" s="682"/>
      <c r="CH11" s="682"/>
      <c r="CI11" s="682"/>
      <c r="CJ11" s="682"/>
      <c r="CK11" s="682"/>
      <c r="CL11" s="682"/>
      <c r="CM11" s="682"/>
      <c r="CN11" s="682"/>
      <c r="CO11" s="682"/>
      <c r="CP11" s="682"/>
      <c r="CQ11" s="682"/>
      <c r="CR11" s="682"/>
      <c r="CS11" s="682"/>
      <c r="CT11" s="682"/>
      <c r="CU11" s="682"/>
      <c r="CV11" s="682"/>
      <c r="CW11" s="682"/>
      <c r="CX11" s="682"/>
      <c r="CY11" s="682"/>
      <c r="CZ11" s="682"/>
      <c r="DA11" s="682"/>
      <c r="DB11" s="682"/>
      <c r="DC11" s="682"/>
      <c r="DD11" s="682"/>
      <c r="DE11" s="682"/>
      <c r="DF11" s="682"/>
      <c r="DG11" s="682"/>
      <c r="DH11" s="682"/>
      <c r="DI11" s="682"/>
      <c r="DJ11" s="682"/>
      <c r="DK11" s="682"/>
      <c r="DL11" s="682"/>
      <c r="DM11" s="682"/>
      <c r="DN11" s="682"/>
      <c r="DO11" s="682"/>
      <c r="DP11" s="682"/>
      <c r="DQ11" s="682"/>
      <c r="DR11" s="682"/>
      <c r="DS11" s="682"/>
      <c r="DT11" s="682"/>
      <c r="DU11" s="682"/>
      <c r="DV11" s="682"/>
      <c r="DW11" s="682"/>
      <c r="DX11" s="682"/>
      <c r="DY11" s="682"/>
      <c r="DZ11" s="682"/>
      <c r="EA11" s="682"/>
      <c r="EB11" s="682"/>
      <c r="EC11" s="682"/>
      <c r="ED11" s="682"/>
      <c r="EE11" s="682"/>
      <c r="EF11" s="682"/>
      <c r="EG11" s="682"/>
      <c r="EH11" s="682"/>
      <c r="EI11" s="682"/>
      <c r="EJ11" s="682"/>
      <c r="EK11" s="682"/>
      <c r="EL11" s="682"/>
      <c r="EM11" s="682"/>
      <c r="EN11" s="682"/>
      <c r="EO11" s="682"/>
      <c r="EP11" s="682"/>
      <c r="EQ11" s="682"/>
      <c r="ER11" s="682"/>
      <c r="ES11" s="682"/>
      <c r="ET11" s="682"/>
      <c r="EU11" s="682"/>
      <c r="EV11" s="682"/>
      <c r="EW11" s="682"/>
      <c r="EX11" s="682"/>
      <c r="EY11" s="682"/>
      <c r="EZ11" s="682"/>
      <c r="FA11" s="682"/>
      <c r="FB11" s="682"/>
      <c r="FC11" s="682"/>
      <c r="FD11" s="682"/>
      <c r="FE11" s="682"/>
      <c r="FF11" s="682"/>
      <c r="FG11" s="682"/>
      <c r="FH11" s="682"/>
      <c r="FI11" s="682"/>
      <c r="FJ11" s="682"/>
      <c r="FK11" s="682"/>
      <c r="FL11" s="682"/>
      <c r="FM11" s="682"/>
      <c r="FN11" s="682"/>
      <c r="FO11" s="682"/>
      <c r="FP11" s="682"/>
      <c r="FQ11" s="682"/>
      <c r="FR11" s="682"/>
      <c r="FS11" s="682"/>
      <c r="FT11" s="682"/>
      <c r="FU11" s="682"/>
      <c r="FV11" s="682"/>
      <c r="FW11" s="682"/>
      <c r="FX11" s="682"/>
      <c r="FY11" s="682"/>
      <c r="FZ11" s="682"/>
      <c r="GA11" s="682"/>
      <c r="GB11" s="682"/>
      <c r="GC11" s="682"/>
      <c r="GD11" s="682"/>
      <c r="GE11" s="682"/>
      <c r="GF11" s="682"/>
      <c r="GG11" s="682"/>
      <c r="GH11" s="682"/>
      <c r="GI11" s="682"/>
      <c r="GJ11" s="682"/>
      <c r="GK11" s="682"/>
      <c r="GL11" s="682"/>
      <c r="GM11" s="682"/>
      <c r="GN11" s="682"/>
      <c r="GO11" s="682"/>
      <c r="GP11" s="682"/>
      <c r="GQ11" s="682"/>
      <c r="GR11" s="682"/>
      <c r="GS11" s="682"/>
      <c r="GT11" s="682"/>
      <c r="GU11" s="682"/>
      <c r="GV11" s="682"/>
      <c r="GW11" s="682"/>
      <c r="GX11" s="682"/>
      <c r="GY11" s="682"/>
      <c r="GZ11" s="682"/>
      <c r="HA11" s="682"/>
      <c r="HB11" s="682"/>
      <c r="HC11" s="682"/>
      <c r="HD11" s="682"/>
      <c r="HE11" s="682"/>
      <c r="HF11" s="682"/>
      <c r="HG11" s="682"/>
      <c r="HH11" s="682"/>
      <c r="HI11" s="682"/>
      <c r="HJ11" s="682"/>
      <c r="HK11" s="682"/>
      <c r="HL11" s="682"/>
      <c r="HM11" s="689">
        <f t="shared" si="0"/>
        <v>136581.96479999999</v>
      </c>
      <c r="HN11" s="690">
        <f t="shared" si="1"/>
        <v>4.5791385254970329</v>
      </c>
      <c r="HO11" s="691">
        <v>2982.7</v>
      </c>
      <c r="HP11" s="45"/>
    </row>
    <row r="12" spans="1:224">
      <c r="A12" s="679" t="s">
        <v>22055</v>
      </c>
      <c r="B12" s="680">
        <f>'ПЗ-БЗ'!B12</f>
        <v>0</v>
      </c>
      <c r="C12" s="681">
        <f>'ПЗ-БЗ'!C12</f>
        <v>0</v>
      </c>
      <c r="D12" s="680">
        <f>'ПЗ-БЗ'!D12</f>
        <v>1</v>
      </c>
      <c r="E12" s="684">
        <f>'ПЗ-БЗ'!E12</f>
        <v>58035.8</v>
      </c>
      <c r="F12" s="680">
        <f>НПП!B12</f>
        <v>3</v>
      </c>
      <c r="G12" s="681">
        <f>НПП!C12</f>
        <v>87964.3</v>
      </c>
      <c r="H12" s="682">
        <f>'Зк-заг.зн'!R11</f>
        <v>19</v>
      </c>
      <c r="I12" s="683">
        <f>'Зк-заг.зн'!S11</f>
        <v>12368</v>
      </c>
      <c r="J12" s="632">
        <f>'Зк-місц.зн'!V12</f>
        <v>49</v>
      </c>
      <c r="K12" s="681">
        <f>'Зк-місц.зн'!W12</f>
        <v>6389.4158999999991</v>
      </c>
      <c r="L12" s="680">
        <f>'Пп-заг.зн'!L11</f>
        <v>9</v>
      </c>
      <c r="M12" s="684">
        <f>'Пп-заг.зн'!M11</f>
        <v>464</v>
      </c>
      <c r="N12" s="632">
        <f>'Пп-місц.зн'!R13</f>
        <v>329</v>
      </c>
      <c r="O12" s="633">
        <f>'Пп-місц.зн'!S13</f>
        <v>478.47160000000002</v>
      </c>
      <c r="P12" s="680">
        <f>Бс!B13</f>
        <v>1</v>
      </c>
      <c r="Q12" s="681">
        <f>Бс!C13</f>
        <v>86.414000000000001</v>
      </c>
      <c r="R12" s="680">
        <f>Бс!D13</f>
        <v>0</v>
      </c>
      <c r="S12" s="685">
        <f>Бс!E13</f>
        <v>0</v>
      </c>
      <c r="T12" s="686"/>
      <c r="U12" s="680">
        <f>Зоо!B13</f>
        <v>0</v>
      </c>
      <c r="V12" s="687">
        <f>Зоо!C13</f>
        <v>0</v>
      </c>
      <c r="W12" s="680">
        <f>Зоо!D13</f>
        <v>0</v>
      </c>
      <c r="X12" s="681">
        <f>Зоо!E13</f>
        <v>0</v>
      </c>
      <c r="Y12" s="680">
        <f>Дп!B13</f>
        <v>0</v>
      </c>
      <c r="Z12" s="681">
        <f>Дп!C13</f>
        <v>0</v>
      </c>
      <c r="AA12" s="680">
        <f>Дп!D13</f>
        <v>2</v>
      </c>
      <c r="AB12" s="681">
        <f>Дп!E13</f>
        <v>34.9</v>
      </c>
      <c r="AC12" s="680">
        <f>ППСПМ!B13</f>
        <v>1</v>
      </c>
      <c r="AD12" s="687">
        <f>ППСПМ!C13</f>
        <v>38</v>
      </c>
      <c r="AE12" s="680">
        <f>ППСПМ!D13</f>
        <v>34</v>
      </c>
      <c r="AF12" s="681">
        <f>ППСПМ!E13</f>
        <v>138.28200000000001</v>
      </c>
      <c r="AG12" s="632">
        <f>РЛП!B9</f>
        <v>2</v>
      </c>
      <c r="AH12" s="681">
        <f>РЛП!C9</f>
        <v>14961.9558</v>
      </c>
      <c r="AI12" s="680">
        <f>ЗУ!B9</f>
        <v>9</v>
      </c>
      <c r="AJ12" s="687">
        <f>ЗУ!C9</f>
        <v>1183.3</v>
      </c>
      <c r="AK12" s="688">
        <f t="shared" si="2"/>
        <v>459</v>
      </c>
      <c r="AL12" s="693">
        <f t="shared" si="2"/>
        <v>182142.83929999996</v>
      </c>
      <c r="AM12" s="682">
        <v>68</v>
      </c>
      <c r="AN12" s="633">
        <v>4655.03</v>
      </c>
      <c r="AO12" s="682"/>
      <c r="AP12" s="682"/>
      <c r="AQ12" s="682"/>
      <c r="AR12" s="682"/>
      <c r="AS12" s="682"/>
      <c r="AT12" s="682"/>
      <c r="AU12" s="682"/>
      <c r="AV12" s="682"/>
      <c r="AW12" s="682"/>
      <c r="AX12" s="682"/>
      <c r="AY12" s="682"/>
      <c r="AZ12" s="682"/>
      <c r="BA12" s="682"/>
      <c r="BB12" s="682"/>
      <c r="BC12" s="682"/>
      <c r="BD12" s="682"/>
      <c r="BE12" s="682"/>
      <c r="BF12" s="682"/>
      <c r="BG12" s="682"/>
      <c r="BH12" s="682"/>
      <c r="BI12" s="682"/>
      <c r="BJ12" s="682"/>
      <c r="BK12" s="682"/>
      <c r="BL12" s="682"/>
      <c r="BM12" s="682"/>
      <c r="BN12" s="682"/>
      <c r="BO12" s="682"/>
      <c r="BP12" s="682"/>
      <c r="BQ12" s="682"/>
      <c r="BR12" s="682"/>
      <c r="BS12" s="682"/>
      <c r="BT12" s="682"/>
      <c r="BU12" s="682"/>
      <c r="BV12" s="682"/>
      <c r="BW12" s="682"/>
      <c r="BX12" s="682"/>
      <c r="BY12" s="682"/>
      <c r="BZ12" s="682"/>
      <c r="CA12" s="682"/>
      <c r="CB12" s="682"/>
      <c r="CC12" s="682"/>
      <c r="CD12" s="682"/>
      <c r="CE12" s="682"/>
      <c r="CF12" s="682"/>
      <c r="CG12" s="682"/>
      <c r="CH12" s="682"/>
      <c r="CI12" s="682"/>
      <c r="CJ12" s="682"/>
      <c r="CK12" s="682"/>
      <c r="CL12" s="682"/>
      <c r="CM12" s="682"/>
      <c r="CN12" s="682"/>
      <c r="CO12" s="682"/>
      <c r="CP12" s="682"/>
      <c r="CQ12" s="682"/>
      <c r="CR12" s="682"/>
      <c r="CS12" s="682"/>
      <c r="CT12" s="682"/>
      <c r="CU12" s="682"/>
      <c r="CV12" s="682"/>
      <c r="CW12" s="682"/>
      <c r="CX12" s="682"/>
      <c r="CY12" s="682"/>
      <c r="CZ12" s="682"/>
      <c r="DA12" s="682"/>
      <c r="DB12" s="682"/>
      <c r="DC12" s="682"/>
      <c r="DD12" s="682"/>
      <c r="DE12" s="682"/>
      <c r="DF12" s="682"/>
      <c r="DG12" s="682"/>
      <c r="DH12" s="682"/>
      <c r="DI12" s="682"/>
      <c r="DJ12" s="682"/>
      <c r="DK12" s="682"/>
      <c r="DL12" s="682"/>
      <c r="DM12" s="682"/>
      <c r="DN12" s="682"/>
      <c r="DO12" s="682"/>
      <c r="DP12" s="682"/>
      <c r="DQ12" s="682"/>
      <c r="DR12" s="682"/>
      <c r="DS12" s="682"/>
      <c r="DT12" s="682"/>
      <c r="DU12" s="682"/>
      <c r="DV12" s="682"/>
      <c r="DW12" s="682"/>
      <c r="DX12" s="682"/>
      <c r="DY12" s="682"/>
      <c r="DZ12" s="682"/>
      <c r="EA12" s="682"/>
      <c r="EB12" s="682"/>
      <c r="EC12" s="682"/>
      <c r="ED12" s="682"/>
      <c r="EE12" s="682"/>
      <c r="EF12" s="682"/>
      <c r="EG12" s="682"/>
      <c r="EH12" s="682"/>
      <c r="EI12" s="682"/>
      <c r="EJ12" s="682"/>
      <c r="EK12" s="682"/>
      <c r="EL12" s="682"/>
      <c r="EM12" s="682"/>
      <c r="EN12" s="682"/>
      <c r="EO12" s="682"/>
      <c r="EP12" s="682"/>
      <c r="EQ12" s="682"/>
      <c r="ER12" s="682"/>
      <c r="ES12" s="682"/>
      <c r="ET12" s="682"/>
      <c r="EU12" s="682"/>
      <c r="EV12" s="682"/>
      <c r="EW12" s="682"/>
      <c r="EX12" s="682"/>
      <c r="EY12" s="682"/>
      <c r="EZ12" s="682"/>
      <c r="FA12" s="682"/>
      <c r="FB12" s="682"/>
      <c r="FC12" s="682"/>
      <c r="FD12" s="682"/>
      <c r="FE12" s="682"/>
      <c r="FF12" s="682"/>
      <c r="FG12" s="682"/>
      <c r="FH12" s="682"/>
      <c r="FI12" s="682"/>
      <c r="FJ12" s="682"/>
      <c r="FK12" s="682"/>
      <c r="FL12" s="682"/>
      <c r="FM12" s="682"/>
      <c r="FN12" s="682"/>
      <c r="FO12" s="682"/>
      <c r="FP12" s="682"/>
      <c r="FQ12" s="682"/>
      <c r="FR12" s="682"/>
      <c r="FS12" s="682"/>
      <c r="FT12" s="682"/>
      <c r="FU12" s="682"/>
      <c r="FV12" s="682"/>
      <c r="FW12" s="682"/>
      <c r="FX12" s="682"/>
      <c r="FY12" s="682"/>
      <c r="FZ12" s="682"/>
      <c r="GA12" s="682"/>
      <c r="GB12" s="682"/>
      <c r="GC12" s="682"/>
      <c r="GD12" s="682"/>
      <c r="GE12" s="682"/>
      <c r="GF12" s="682"/>
      <c r="GG12" s="682"/>
      <c r="GH12" s="682"/>
      <c r="GI12" s="682"/>
      <c r="GJ12" s="682"/>
      <c r="GK12" s="682"/>
      <c r="GL12" s="682"/>
      <c r="GM12" s="682"/>
      <c r="GN12" s="682"/>
      <c r="GO12" s="682"/>
      <c r="GP12" s="682"/>
      <c r="GQ12" s="682"/>
      <c r="GR12" s="682"/>
      <c r="GS12" s="682"/>
      <c r="GT12" s="682"/>
      <c r="GU12" s="682"/>
      <c r="GV12" s="682"/>
      <c r="GW12" s="682"/>
      <c r="GX12" s="682"/>
      <c r="GY12" s="682"/>
      <c r="GZ12" s="682"/>
      <c r="HA12" s="682"/>
      <c r="HB12" s="682"/>
      <c r="HC12" s="682"/>
      <c r="HD12" s="682"/>
      <c r="HE12" s="682"/>
      <c r="HF12" s="682"/>
      <c r="HG12" s="682"/>
      <c r="HH12" s="682"/>
      <c r="HI12" s="682"/>
      <c r="HJ12" s="682"/>
      <c r="HK12" s="682"/>
      <c r="HL12" s="682"/>
      <c r="HM12" s="689">
        <f t="shared" si="0"/>
        <v>177487.80929999996</v>
      </c>
      <c r="HN12" s="690">
        <f t="shared" si="1"/>
        <v>13.917337826393785</v>
      </c>
      <c r="HO12" s="691">
        <v>1275.3</v>
      </c>
      <c r="HP12" s="45"/>
    </row>
    <row r="13" spans="1:224">
      <c r="A13" s="679" t="s">
        <v>22056</v>
      </c>
      <c r="B13" s="680">
        <f>'ПЗ-БЗ'!B13</f>
        <v>0</v>
      </c>
      <c r="C13" s="681">
        <f>'ПЗ-БЗ'!C13</f>
        <v>100</v>
      </c>
      <c r="D13" s="680">
        <f>'ПЗ-БЗ'!D13</f>
        <v>0</v>
      </c>
      <c r="E13" s="692">
        <f>'ПЗ-БЗ'!E13</f>
        <v>0</v>
      </c>
      <c r="F13" s="680">
        <f>НПП!B13</f>
        <v>2</v>
      </c>
      <c r="G13" s="681">
        <f>НПП!C13</f>
        <v>94882.92</v>
      </c>
      <c r="H13" s="682">
        <f>'Зк-заг.зн'!R12</f>
        <v>12</v>
      </c>
      <c r="I13" s="683">
        <f>'Зк-заг.зн'!S12</f>
        <v>38998.1</v>
      </c>
      <c r="J13" s="632">
        <f>'Зк-місц.зн'!V13</f>
        <v>215</v>
      </c>
      <c r="K13" s="681">
        <f>'Зк-місц.зн'!W13</f>
        <v>14932.820000000002</v>
      </c>
      <c r="L13" s="680">
        <f>'Пп-заг.зн'!L12</f>
        <v>7</v>
      </c>
      <c r="M13" s="684">
        <f>'Пп-заг.зн'!M12</f>
        <v>412</v>
      </c>
      <c r="N13" s="632">
        <f>'Пп-місц.зн'!R14</f>
        <v>75</v>
      </c>
      <c r="O13" s="633">
        <f>'Пп-місц.зн'!S14</f>
        <v>511.19499999999999</v>
      </c>
      <c r="P13" s="680">
        <f>Бс!B14</f>
        <v>0</v>
      </c>
      <c r="Q13" s="681">
        <f>Бс!C14</f>
        <v>0</v>
      </c>
      <c r="R13" s="680">
        <f>Бс!D14</f>
        <v>0</v>
      </c>
      <c r="S13" s="685">
        <f>Бс!E14</f>
        <v>0</v>
      </c>
      <c r="T13" s="686" t="s">
        <v>2253</v>
      </c>
      <c r="U13" s="680">
        <f>Зоо!B14</f>
        <v>0</v>
      </c>
      <c r="V13" s="687">
        <f>Зоо!C14</f>
        <v>0</v>
      </c>
      <c r="W13" s="680">
        <f>Зоо!D14</f>
        <v>1</v>
      </c>
      <c r="X13" s="681">
        <f>Зоо!E14</f>
        <v>290</v>
      </c>
      <c r="Y13" s="680">
        <f>Дп!B14</f>
        <v>0</v>
      </c>
      <c r="Z13" s="681">
        <f>Дп!C14</f>
        <v>0</v>
      </c>
      <c r="AA13" s="680">
        <f>Дп!D14</f>
        <v>1</v>
      </c>
      <c r="AB13" s="681">
        <f>Дп!E14</f>
        <v>7.5</v>
      </c>
      <c r="AC13" s="680">
        <f>ППСПМ!B14</f>
        <v>1</v>
      </c>
      <c r="AD13" s="687">
        <f>ППСПМ!C14</f>
        <v>31</v>
      </c>
      <c r="AE13" s="680">
        <f>ППСПМ!D14</f>
        <v>14</v>
      </c>
      <c r="AF13" s="681">
        <f>ППСПМ!E14</f>
        <v>123.30000000000001</v>
      </c>
      <c r="AG13" s="632">
        <f>РЛП!B10</f>
        <v>1</v>
      </c>
      <c r="AH13" s="681">
        <f>РЛП!C10</f>
        <v>1025</v>
      </c>
      <c r="AI13" s="680">
        <f>ЗУ!B10</f>
        <v>2</v>
      </c>
      <c r="AJ13" s="687">
        <f>ЗУ!C10</f>
        <v>95</v>
      </c>
      <c r="AK13" s="688">
        <f t="shared" si="2"/>
        <v>331</v>
      </c>
      <c r="AL13" s="693">
        <f t="shared" si="2"/>
        <v>151408.83499999999</v>
      </c>
      <c r="AM13" s="680">
        <v>24</v>
      </c>
      <c r="AN13" s="681">
        <v>28180</v>
      </c>
      <c r="AO13" s="682"/>
      <c r="AP13" s="682"/>
      <c r="AQ13" s="682"/>
      <c r="AR13" s="682"/>
      <c r="AS13" s="682"/>
      <c r="AT13" s="682"/>
      <c r="AU13" s="682"/>
      <c r="AV13" s="682"/>
      <c r="AW13" s="682"/>
      <c r="AX13" s="682"/>
      <c r="AY13" s="682"/>
      <c r="AZ13" s="682"/>
      <c r="BA13" s="682"/>
      <c r="BB13" s="682"/>
      <c r="BC13" s="682"/>
      <c r="BD13" s="682"/>
      <c r="BE13" s="682"/>
      <c r="BF13" s="682"/>
      <c r="BG13" s="682"/>
      <c r="BH13" s="682"/>
      <c r="BI13" s="682"/>
      <c r="BJ13" s="682"/>
      <c r="BK13" s="682"/>
      <c r="BL13" s="682"/>
      <c r="BM13" s="682"/>
      <c r="BN13" s="682"/>
      <c r="BO13" s="682"/>
      <c r="BP13" s="682"/>
      <c r="BQ13" s="682"/>
      <c r="BR13" s="682"/>
      <c r="BS13" s="682"/>
      <c r="BT13" s="682"/>
      <c r="BU13" s="682"/>
      <c r="BV13" s="682"/>
      <c r="BW13" s="682"/>
      <c r="BX13" s="682"/>
      <c r="BY13" s="682"/>
      <c r="BZ13" s="682"/>
      <c r="CA13" s="682"/>
      <c r="CB13" s="682"/>
      <c r="CC13" s="682"/>
      <c r="CD13" s="682"/>
      <c r="CE13" s="682"/>
      <c r="CF13" s="682"/>
      <c r="CG13" s="682"/>
      <c r="CH13" s="682"/>
      <c r="CI13" s="682"/>
      <c r="CJ13" s="682"/>
      <c r="CK13" s="682"/>
      <c r="CL13" s="682"/>
      <c r="CM13" s="682"/>
      <c r="CN13" s="682"/>
      <c r="CO13" s="682"/>
      <c r="CP13" s="682"/>
      <c r="CQ13" s="682"/>
      <c r="CR13" s="682"/>
      <c r="CS13" s="682"/>
      <c r="CT13" s="682"/>
      <c r="CU13" s="682"/>
      <c r="CV13" s="682"/>
      <c r="CW13" s="682"/>
      <c r="CX13" s="682"/>
      <c r="CY13" s="682"/>
      <c r="CZ13" s="682"/>
      <c r="DA13" s="682"/>
      <c r="DB13" s="682"/>
      <c r="DC13" s="682"/>
      <c r="DD13" s="682"/>
      <c r="DE13" s="682"/>
      <c r="DF13" s="682"/>
      <c r="DG13" s="682"/>
      <c r="DH13" s="682"/>
      <c r="DI13" s="682"/>
      <c r="DJ13" s="682"/>
      <c r="DK13" s="682"/>
      <c r="DL13" s="682"/>
      <c r="DM13" s="682"/>
      <c r="DN13" s="682"/>
      <c r="DO13" s="682"/>
      <c r="DP13" s="682"/>
      <c r="DQ13" s="682"/>
      <c r="DR13" s="682"/>
      <c r="DS13" s="682"/>
      <c r="DT13" s="682"/>
      <c r="DU13" s="682"/>
      <c r="DV13" s="682"/>
      <c r="DW13" s="682"/>
      <c r="DX13" s="682"/>
      <c r="DY13" s="682"/>
      <c r="DZ13" s="682"/>
      <c r="EA13" s="682"/>
      <c r="EB13" s="682"/>
      <c r="EC13" s="682"/>
      <c r="ED13" s="682"/>
      <c r="EE13" s="682"/>
      <c r="EF13" s="682"/>
      <c r="EG13" s="682"/>
      <c r="EH13" s="682"/>
      <c r="EI13" s="682"/>
      <c r="EJ13" s="682"/>
      <c r="EK13" s="682"/>
      <c r="EL13" s="682"/>
      <c r="EM13" s="682"/>
      <c r="EN13" s="682"/>
      <c r="EO13" s="682"/>
      <c r="EP13" s="682"/>
      <c r="EQ13" s="682"/>
      <c r="ER13" s="682"/>
      <c r="ES13" s="682"/>
      <c r="ET13" s="682"/>
      <c r="EU13" s="682"/>
      <c r="EV13" s="682"/>
      <c r="EW13" s="682"/>
      <c r="EX13" s="682"/>
      <c r="EY13" s="682"/>
      <c r="EZ13" s="682"/>
      <c r="FA13" s="682"/>
      <c r="FB13" s="682"/>
      <c r="FC13" s="682"/>
      <c r="FD13" s="682"/>
      <c r="FE13" s="682"/>
      <c r="FF13" s="682"/>
      <c r="FG13" s="682"/>
      <c r="FH13" s="682"/>
      <c r="FI13" s="682"/>
      <c r="FJ13" s="682"/>
      <c r="FK13" s="682"/>
      <c r="FL13" s="682"/>
      <c r="FM13" s="682"/>
      <c r="FN13" s="682"/>
      <c r="FO13" s="682"/>
      <c r="FP13" s="682"/>
      <c r="FQ13" s="682"/>
      <c r="FR13" s="682"/>
      <c r="FS13" s="682"/>
      <c r="FT13" s="682"/>
      <c r="FU13" s="682"/>
      <c r="FV13" s="682"/>
      <c r="FW13" s="682"/>
      <c r="FX13" s="682"/>
      <c r="FY13" s="682"/>
      <c r="FZ13" s="682"/>
      <c r="GA13" s="682"/>
      <c r="GB13" s="682"/>
      <c r="GC13" s="682"/>
      <c r="GD13" s="682"/>
      <c r="GE13" s="682"/>
      <c r="GF13" s="682"/>
      <c r="GG13" s="682"/>
      <c r="GH13" s="682"/>
      <c r="GI13" s="682"/>
      <c r="GJ13" s="682"/>
      <c r="GK13" s="682"/>
      <c r="GL13" s="682"/>
      <c r="GM13" s="682"/>
      <c r="GN13" s="682"/>
      <c r="GO13" s="682"/>
      <c r="GP13" s="682"/>
      <c r="GQ13" s="682"/>
      <c r="GR13" s="682"/>
      <c r="GS13" s="682"/>
      <c r="GT13" s="682"/>
      <c r="GU13" s="682"/>
      <c r="GV13" s="682"/>
      <c r="GW13" s="682"/>
      <c r="GX13" s="682"/>
      <c r="GY13" s="682"/>
      <c r="GZ13" s="682"/>
      <c r="HA13" s="682"/>
      <c r="HB13" s="682"/>
      <c r="HC13" s="682"/>
      <c r="HD13" s="682"/>
      <c r="HE13" s="682"/>
      <c r="HF13" s="682"/>
      <c r="HG13" s="682"/>
      <c r="HH13" s="682"/>
      <c r="HI13" s="682"/>
      <c r="HJ13" s="682"/>
      <c r="HK13" s="682"/>
      <c r="HL13" s="682"/>
      <c r="HM13" s="689">
        <f>AL13-AN13</f>
        <v>123228.83499999999</v>
      </c>
      <c r="HN13" s="690">
        <f t="shared" si="1"/>
        <v>4.5333051907442146</v>
      </c>
      <c r="HO13" s="691">
        <v>2718.3</v>
      </c>
      <c r="HP13" s="45"/>
    </row>
    <row r="14" spans="1:224">
      <c r="A14" s="679" t="s">
        <v>22057</v>
      </c>
      <c r="B14" s="680">
        <f>'ПЗ-БЗ'!B14</f>
        <v>1</v>
      </c>
      <c r="C14" s="681">
        <f>'ПЗ-БЗ'!C14</f>
        <v>5344.2</v>
      </c>
      <c r="D14" s="680">
        <f>'ПЗ-БЗ'!D14</f>
        <v>0</v>
      </c>
      <c r="E14" s="692">
        <f>'ПЗ-БЗ'!E14</f>
        <v>0</v>
      </c>
      <c r="F14" s="680">
        <f>НПП!B14</f>
        <v>5</v>
      </c>
      <c r="G14" s="681">
        <f>НПП!C14</f>
        <v>120339.7</v>
      </c>
      <c r="H14" s="682">
        <f>'Зк-заг.зн'!R13</f>
        <v>10</v>
      </c>
      <c r="I14" s="683">
        <f>'Зк-заг.зн'!S13</f>
        <v>5423.8</v>
      </c>
      <c r="J14" s="632">
        <f>'Зк-місц.зн'!V14</f>
        <v>59</v>
      </c>
      <c r="K14" s="681">
        <f>'Зк-місц.зн'!W14</f>
        <v>42965.340000000004</v>
      </c>
      <c r="L14" s="680">
        <f>'Пп-заг.зн'!L13</f>
        <v>13</v>
      </c>
      <c r="M14" s="684">
        <f>'Пп-заг.зн'!M13</f>
        <v>439.4</v>
      </c>
      <c r="N14" s="632">
        <f>'Пп-місц.зн'!R15</f>
        <v>201</v>
      </c>
      <c r="O14" s="633">
        <f>'Пп-місц.зн'!S15</f>
        <v>911.59999999999945</v>
      </c>
      <c r="P14" s="680">
        <f>Бс!B15</f>
        <v>0</v>
      </c>
      <c r="Q14" s="681">
        <f>Бс!C15</f>
        <v>0</v>
      </c>
      <c r="R14" s="680">
        <f>Бс!D15</f>
        <v>0</v>
      </c>
      <c r="S14" s="685">
        <f>Бс!E15</f>
        <v>0</v>
      </c>
      <c r="T14" s="686"/>
      <c r="U14" s="680">
        <f>Зоо!B15</f>
        <v>0</v>
      </c>
      <c r="V14" s="687">
        <f>Зоо!C15</f>
        <v>0</v>
      </c>
      <c r="W14" s="680">
        <f>Зоо!D15</f>
        <v>0</v>
      </c>
      <c r="X14" s="681">
        <f>Зоо!E15</f>
        <v>0</v>
      </c>
      <c r="Y14" s="680">
        <f>Дп!B15</f>
        <v>3</v>
      </c>
      <c r="Z14" s="681">
        <f>Дп!C15</f>
        <v>142</v>
      </c>
      <c r="AA14" s="680">
        <f>Дп!D15</f>
        <v>6</v>
      </c>
      <c r="AB14" s="681">
        <f>Дп!E15</f>
        <v>16.36</v>
      </c>
      <c r="AC14" s="680">
        <f>ППСПМ!B15</f>
        <v>1</v>
      </c>
      <c r="AD14" s="687">
        <f>ППСПМ!C15</f>
        <v>7</v>
      </c>
      <c r="AE14" s="680">
        <f>ППСПМ!D15</f>
        <v>8</v>
      </c>
      <c r="AF14" s="681">
        <f>ППСПМ!E15</f>
        <v>83.4</v>
      </c>
      <c r="AG14" s="632">
        <f>РЛП!B11</f>
        <v>3</v>
      </c>
      <c r="AH14" s="681">
        <f>РЛП!C11</f>
        <v>38417</v>
      </c>
      <c r="AI14" s="680">
        <f>ЗУ!B11</f>
        <v>207</v>
      </c>
      <c r="AJ14" s="687">
        <f>ЗУ!C11</f>
        <v>7521.7000000000007</v>
      </c>
      <c r="AK14" s="688">
        <f t="shared" si="2"/>
        <v>517</v>
      </c>
      <c r="AL14" s="693">
        <f t="shared" si="2"/>
        <v>221611.49999999997</v>
      </c>
      <c r="AM14" s="680">
        <v>44</v>
      </c>
      <c r="AN14" s="681">
        <v>2785.92</v>
      </c>
      <c r="AO14" s="682"/>
      <c r="AP14" s="682"/>
      <c r="AQ14" s="682"/>
      <c r="AR14" s="682"/>
      <c r="AS14" s="682"/>
      <c r="AT14" s="682"/>
      <c r="AU14" s="682"/>
      <c r="AV14" s="682"/>
      <c r="AW14" s="682"/>
      <c r="AX14" s="682"/>
      <c r="AY14" s="682"/>
      <c r="AZ14" s="682"/>
      <c r="BA14" s="682"/>
      <c r="BB14" s="682"/>
      <c r="BC14" s="682"/>
      <c r="BD14" s="682"/>
      <c r="BE14" s="682"/>
      <c r="BF14" s="682"/>
      <c r="BG14" s="682"/>
      <c r="BH14" s="682"/>
      <c r="BI14" s="682"/>
      <c r="BJ14" s="682"/>
      <c r="BK14" s="682"/>
      <c r="BL14" s="682"/>
      <c r="BM14" s="682"/>
      <c r="BN14" s="682"/>
      <c r="BO14" s="682"/>
      <c r="BP14" s="682"/>
      <c r="BQ14" s="682"/>
      <c r="BR14" s="682"/>
      <c r="BS14" s="682"/>
      <c r="BT14" s="682"/>
      <c r="BU14" s="682"/>
      <c r="BV14" s="682"/>
      <c r="BW14" s="682"/>
      <c r="BX14" s="682"/>
      <c r="BY14" s="682"/>
      <c r="BZ14" s="682"/>
      <c r="CA14" s="682"/>
      <c r="CB14" s="682"/>
      <c r="CC14" s="682"/>
      <c r="CD14" s="682"/>
      <c r="CE14" s="682"/>
      <c r="CF14" s="682"/>
      <c r="CG14" s="682"/>
      <c r="CH14" s="682"/>
      <c r="CI14" s="682"/>
      <c r="CJ14" s="682"/>
      <c r="CK14" s="682"/>
      <c r="CL14" s="682"/>
      <c r="CM14" s="682"/>
      <c r="CN14" s="682"/>
      <c r="CO14" s="682"/>
      <c r="CP14" s="682"/>
      <c r="CQ14" s="682"/>
      <c r="CR14" s="682"/>
      <c r="CS14" s="682"/>
      <c r="CT14" s="682"/>
      <c r="CU14" s="682"/>
      <c r="CV14" s="682"/>
      <c r="CW14" s="682"/>
      <c r="CX14" s="682"/>
      <c r="CY14" s="682"/>
      <c r="CZ14" s="682"/>
      <c r="DA14" s="682"/>
      <c r="DB14" s="682"/>
      <c r="DC14" s="682"/>
      <c r="DD14" s="682"/>
      <c r="DE14" s="682"/>
      <c r="DF14" s="682"/>
      <c r="DG14" s="682"/>
      <c r="DH14" s="682"/>
      <c r="DI14" s="682"/>
      <c r="DJ14" s="682"/>
      <c r="DK14" s="682"/>
      <c r="DL14" s="682"/>
      <c r="DM14" s="682"/>
      <c r="DN14" s="682"/>
      <c r="DO14" s="682"/>
      <c r="DP14" s="682"/>
      <c r="DQ14" s="682"/>
      <c r="DR14" s="682"/>
      <c r="DS14" s="682"/>
      <c r="DT14" s="682"/>
      <c r="DU14" s="682"/>
      <c r="DV14" s="682"/>
      <c r="DW14" s="682"/>
      <c r="DX14" s="682"/>
      <c r="DY14" s="682"/>
      <c r="DZ14" s="682"/>
      <c r="EA14" s="682"/>
      <c r="EB14" s="682"/>
      <c r="EC14" s="682"/>
      <c r="ED14" s="682"/>
      <c r="EE14" s="682"/>
      <c r="EF14" s="682"/>
      <c r="EG14" s="682"/>
      <c r="EH14" s="682"/>
      <c r="EI14" s="682"/>
      <c r="EJ14" s="682"/>
      <c r="EK14" s="682"/>
      <c r="EL14" s="682"/>
      <c r="EM14" s="682"/>
      <c r="EN14" s="682"/>
      <c r="EO14" s="682"/>
      <c r="EP14" s="682"/>
      <c r="EQ14" s="682"/>
      <c r="ER14" s="682"/>
      <c r="ES14" s="682"/>
      <c r="ET14" s="682"/>
      <c r="EU14" s="682"/>
      <c r="EV14" s="682"/>
      <c r="EW14" s="682"/>
      <c r="EX14" s="682"/>
      <c r="EY14" s="682"/>
      <c r="EZ14" s="682"/>
      <c r="FA14" s="682"/>
      <c r="FB14" s="682"/>
      <c r="FC14" s="682"/>
      <c r="FD14" s="682"/>
      <c r="FE14" s="682"/>
      <c r="FF14" s="682"/>
      <c r="FG14" s="682"/>
      <c r="FH14" s="682"/>
      <c r="FI14" s="682"/>
      <c r="FJ14" s="682"/>
      <c r="FK14" s="682"/>
      <c r="FL14" s="682"/>
      <c r="FM14" s="682"/>
      <c r="FN14" s="682"/>
      <c r="FO14" s="682"/>
      <c r="FP14" s="682"/>
      <c r="FQ14" s="682"/>
      <c r="FR14" s="682"/>
      <c r="FS14" s="682"/>
      <c r="FT14" s="682"/>
      <c r="FU14" s="682"/>
      <c r="FV14" s="682"/>
      <c r="FW14" s="682"/>
      <c r="FX14" s="682"/>
      <c r="FY14" s="682"/>
      <c r="FZ14" s="682"/>
      <c r="GA14" s="682"/>
      <c r="GB14" s="682"/>
      <c r="GC14" s="682"/>
      <c r="GD14" s="682"/>
      <c r="GE14" s="682"/>
      <c r="GF14" s="682"/>
      <c r="GG14" s="682"/>
      <c r="GH14" s="682"/>
      <c r="GI14" s="682"/>
      <c r="GJ14" s="682"/>
      <c r="GK14" s="682"/>
      <c r="GL14" s="682"/>
      <c r="GM14" s="682"/>
      <c r="GN14" s="682"/>
      <c r="GO14" s="682"/>
      <c r="GP14" s="682"/>
      <c r="GQ14" s="682"/>
      <c r="GR14" s="682"/>
      <c r="GS14" s="682"/>
      <c r="GT14" s="682"/>
      <c r="GU14" s="682"/>
      <c r="GV14" s="682"/>
      <c r="GW14" s="682"/>
      <c r="GX14" s="682"/>
      <c r="GY14" s="682"/>
      <c r="GZ14" s="682"/>
      <c r="HA14" s="682"/>
      <c r="HB14" s="682"/>
      <c r="HC14" s="682"/>
      <c r="HD14" s="682"/>
      <c r="HE14" s="682"/>
      <c r="HF14" s="682"/>
      <c r="HG14" s="682"/>
      <c r="HH14" s="682"/>
      <c r="HI14" s="682"/>
      <c r="HJ14" s="682"/>
      <c r="HK14" s="682"/>
      <c r="HL14" s="682"/>
      <c r="HM14" s="689">
        <f t="shared" si="0"/>
        <v>218825.57999999996</v>
      </c>
      <c r="HN14" s="690">
        <f t="shared" si="1"/>
        <v>15.71232713434336</v>
      </c>
      <c r="HO14" s="691">
        <v>1392.7</v>
      </c>
      <c r="HP14" s="45"/>
    </row>
    <row r="15" spans="1:224">
      <c r="A15" s="679" t="s">
        <v>22058</v>
      </c>
      <c r="B15" s="680">
        <f>'ПЗ-БЗ'!B15</f>
        <v>0</v>
      </c>
      <c r="C15" s="681">
        <f>'ПЗ-БЗ'!C15</f>
        <v>0</v>
      </c>
      <c r="D15" s="680">
        <f>'ПЗ-БЗ'!D15</f>
        <v>0</v>
      </c>
      <c r="E15" s="692">
        <f>'ПЗ-БЗ'!E15</f>
        <v>0</v>
      </c>
      <c r="F15" s="680">
        <f>НПП!B15</f>
        <v>2</v>
      </c>
      <c r="G15" s="681">
        <f>НПП!C15</f>
        <v>17206.72</v>
      </c>
      <c r="H15" s="682">
        <f>'Зк-заг.зн'!R14</f>
        <v>15</v>
      </c>
      <c r="I15" s="692">
        <f>'Зк-заг.зн'!S14</f>
        <v>62715.899999999994</v>
      </c>
      <c r="J15" s="632">
        <f>'Зк-місц.зн'!V15</f>
        <v>82</v>
      </c>
      <c r="K15" s="681">
        <f>'Зк-місц.зн'!W15</f>
        <v>24733.035000000003</v>
      </c>
      <c r="L15" s="680">
        <f>'Пп-заг.зн'!L14</f>
        <v>2</v>
      </c>
      <c r="M15" s="684">
        <f>'Пп-заг.зн'!M14</f>
        <v>92</v>
      </c>
      <c r="N15" s="632">
        <f>'Пп-місц.зн'!R16</f>
        <v>59</v>
      </c>
      <c r="O15" s="633">
        <f>'Пп-місц.зн'!S16</f>
        <v>362.88499999999999</v>
      </c>
      <c r="P15" s="680">
        <f>Бс!B16</f>
        <v>0</v>
      </c>
      <c r="Q15" s="681">
        <f>Бс!C16</f>
        <v>0</v>
      </c>
      <c r="R15" s="680">
        <f>Бс!D16</f>
        <v>0</v>
      </c>
      <c r="S15" s="685">
        <f>Бс!E16</f>
        <v>0</v>
      </c>
      <c r="T15" s="686"/>
      <c r="U15" s="680">
        <f>Зоо!B16</f>
        <v>0</v>
      </c>
      <c r="V15" s="687">
        <f>Зоо!C16</f>
        <v>0</v>
      </c>
      <c r="W15" s="680">
        <f>Зоо!D16</f>
        <v>0</v>
      </c>
      <c r="X15" s="681">
        <f>Зоо!E16</f>
        <v>0</v>
      </c>
      <c r="Y15" s="680">
        <f>Дп!B16</f>
        <v>1</v>
      </c>
      <c r="Z15" s="681">
        <f>Дп!C16</f>
        <v>405.8</v>
      </c>
      <c r="AA15" s="680">
        <f>Дп!D16</f>
        <v>0</v>
      </c>
      <c r="AB15" s="681">
        <f>Дп!E16</f>
        <v>0</v>
      </c>
      <c r="AC15" s="680">
        <f>ППСПМ!B16</f>
        <v>3</v>
      </c>
      <c r="AD15" s="687">
        <f>ППСПМ!C16</f>
        <v>488.5</v>
      </c>
      <c r="AE15" s="680">
        <f>ППСПМ!D16</f>
        <v>11</v>
      </c>
      <c r="AF15" s="681">
        <f>ППСПМ!E16</f>
        <v>185.87470000000002</v>
      </c>
      <c r="AG15" s="632">
        <f>РЛП!B12</f>
        <v>2</v>
      </c>
      <c r="AH15" s="681">
        <f>РЛП!C12</f>
        <v>5156.2</v>
      </c>
      <c r="AI15" s="680">
        <f>ЗУ!B12</f>
        <v>17</v>
      </c>
      <c r="AJ15" s="687">
        <f>ЗУ!C12</f>
        <v>1571.7</v>
      </c>
      <c r="AK15" s="688">
        <f t="shared" si="2"/>
        <v>194</v>
      </c>
      <c r="AL15" s="693">
        <f t="shared" si="2"/>
        <v>112918.61469999999</v>
      </c>
      <c r="AM15" s="680">
        <v>3</v>
      </c>
      <c r="AN15" s="681">
        <v>782.2</v>
      </c>
      <c r="AO15" s="682"/>
      <c r="AP15" s="682"/>
      <c r="AQ15" s="682"/>
      <c r="AR15" s="682"/>
      <c r="AS15" s="682"/>
      <c r="AT15" s="682"/>
      <c r="AU15" s="682"/>
      <c r="AV15" s="682"/>
      <c r="AW15" s="682"/>
      <c r="AX15" s="682"/>
      <c r="AY15" s="682"/>
      <c r="AZ15" s="682"/>
      <c r="BA15" s="682"/>
      <c r="BB15" s="682"/>
      <c r="BC15" s="682"/>
      <c r="BD15" s="682"/>
      <c r="BE15" s="682"/>
      <c r="BF15" s="682"/>
      <c r="BG15" s="682"/>
      <c r="BH15" s="682"/>
      <c r="BI15" s="682"/>
      <c r="BJ15" s="682"/>
      <c r="BK15" s="682"/>
      <c r="BL15" s="682"/>
      <c r="BM15" s="682"/>
      <c r="BN15" s="682"/>
      <c r="BO15" s="682"/>
      <c r="BP15" s="682"/>
      <c r="BQ15" s="682"/>
      <c r="BR15" s="682"/>
      <c r="BS15" s="682"/>
      <c r="BT15" s="682"/>
      <c r="BU15" s="682"/>
      <c r="BV15" s="682"/>
      <c r="BW15" s="682"/>
      <c r="BX15" s="682"/>
      <c r="BY15" s="682"/>
      <c r="BZ15" s="682"/>
      <c r="CA15" s="682"/>
      <c r="CB15" s="682"/>
      <c r="CC15" s="682"/>
      <c r="CD15" s="682"/>
      <c r="CE15" s="682"/>
      <c r="CF15" s="682"/>
      <c r="CG15" s="682"/>
      <c r="CH15" s="682"/>
      <c r="CI15" s="682"/>
      <c r="CJ15" s="682"/>
      <c r="CK15" s="682"/>
      <c r="CL15" s="682"/>
      <c r="CM15" s="682"/>
      <c r="CN15" s="682"/>
      <c r="CO15" s="682"/>
      <c r="CP15" s="682"/>
      <c r="CQ15" s="682"/>
      <c r="CR15" s="682"/>
      <c r="CS15" s="682"/>
      <c r="CT15" s="682"/>
      <c r="CU15" s="682"/>
      <c r="CV15" s="682"/>
      <c r="CW15" s="682"/>
      <c r="CX15" s="682"/>
      <c r="CY15" s="682"/>
      <c r="CZ15" s="682"/>
      <c r="DA15" s="682"/>
      <c r="DB15" s="682"/>
      <c r="DC15" s="682"/>
      <c r="DD15" s="682"/>
      <c r="DE15" s="682"/>
      <c r="DF15" s="682"/>
      <c r="DG15" s="682"/>
      <c r="DH15" s="682"/>
      <c r="DI15" s="682"/>
      <c r="DJ15" s="682"/>
      <c r="DK15" s="682"/>
      <c r="DL15" s="682"/>
      <c r="DM15" s="682"/>
      <c r="DN15" s="682"/>
      <c r="DO15" s="682"/>
      <c r="DP15" s="682"/>
      <c r="DQ15" s="682"/>
      <c r="DR15" s="682"/>
      <c r="DS15" s="682"/>
      <c r="DT15" s="682"/>
      <c r="DU15" s="682"/>
      <c r="DV15" s="682"/>
      <c r="DW15" s="682"/>
      <c r="DX15" s="682"/>
      <c r="DY15" s="682"/>
      <c r="DZ15" s="682"/>
      <c r="EA15" s="682"/>
      <c r="EB15" s="682"/>
      <c r="EC15" s="682"/>
      <c r="ED15" s="682"/>
      <c r="EE15" s="682"/>
      <c r="EF15" s="682"/>
      <c r="EG15" s="682"/>
      <c r="EH15" s="682"/>
      <c r="EI15" s="682"/>
      <c r="EJ15" s="682"/>
      <c r="EK15" s="682"/>
      <c r="EL15" s="682"/>
      <c r="EM15" s="682"/>
      <c r="EN15" s="682"/>
      <c r="EO15" s="682"/>
      <c r="EP15" s="682"/>
      <c r="EQ15" s="682"/>
      <c r="ER15" s="682"/>
      <c r="ES15" s="682"/>
      <c r="ET15" s="682"/>
      <c r="EU15" s="682"/>
      <c r="EV15" s="682"/>
      <c r="EW15" s="682"/>
      <c r="EX15" s="682"/>
      <c r="EY15" s="682"/>
      <c r="EZ15" s="682"/>
      <c r="FA15" s="682"/>
      <c r="FB15" s="682"/>
      <c r="FC15" s="682"/>
      <c r="FD15" s="682"/>
      <c r="FE15" s="682"/>
      <c r="FF15" s="682"/>
      <c r="FG15" s="682"/>
      <c r="FH15" s="682"/>
      <c r="FI15" s="682"/>
      <c r="FJ15" s="682"/>
      <c r="FK15" s="682"/>
      <c r="FL15" s="682"/>
      <c r="FM15" s="682"/>
      <c r="FN15" s="682"/>
      <c r="FO15" s="682"/>
      <c r="FP15" s="682"/>
      <c r="FQ15" s="682"/>
      <c r="FR15" s="682"/>
      <c r="FS15" s="682"/>
      <c r="FT15" s="682"/>
      <c r="FU15" s="682"/>
      <c r="FV15" s="682"/>
      <c r="FW15" s="682"/>
      <c r="FX15" s="682"/>
      <c r="FY15" s="682"/>
      <c r="FZ15" s="682"/>
      <c r="GA15" s="682"/>
      <c r="GB15" s="682"/>
      <c r="GC15" s="682"/>
      <c r="GD15" s="682"/>
      <c r="GE15" s="682"/>
      <c r="GF15" s="682"/>
      <c r="GG15" s="682"/>
      <c r="GH15" s="682"/>
      <c r="GI15" s="682"/>
      <c r="GJ15" s="682"/>
      <c r="GK15" s="682"/>
      <c r="GL15" s="682"/>
      <c r="GM15" s="682"/>
      <c r="GN15" s="682"/>
      <c r="GO15" s="682"/>
      <c r="GP15" s="682"/>
      <c r="GQ15" s="682"/>
      <c r="GR15" s="682"/>
      <c r="GS15" s="682"/>
      <c r="GT15" s="682"/>
      <c r="GU15" s="682"/>
      <c r="GV15" s="682"/>
      <c r="GW15" s="682"/>
      <c r="GX15" s="682"/>
      <c r="GY15" s="682"/>
      <c r="GZ15" s="682"/>
      <c r="HA15" s="682"/>
      <c r="HB15" s="682"/>
      <c r="HC15" s="682"/>
      <c r="HD15" s="682"/>
      <c r="HE15" s="682"/>
      <c r="HF15" s="682"/>
      <c r="HG15" s="682"/>
      <c r="HH15" s="682"/>
      <c r="HI15" s="682"/>
      <c r="HJ15" s="682"/>
      <c r="HK15" s="682"/>
      <c r="HL15" s="682"/>
      <c r="HM15" s="694">
        <f t="shared" si="0"/>
        <v>112136.41469999999</v>
      </c>
      <c r="HN15" s="690">
        <f t="shared" si="1"/>
        <v>3.9876396536396284</v>
      </c>
      <c r="HO15" s="691">
        <v>2812.1</v>
      </c>
      <c r="HP15" s="45"/>
    </row>
    <row r="16" spans="1:224">
      <c r="A16" s="679" t="s">
        <v>22059</v>
      </c>
      <c r="B16" s="680">
        <f>'ПЗ-БЗ'!B16</f>
        <v>0</v>
      </c>
      <c r="C16" s="681">
        <f>'ПЗ-БЗ'!C16</f>
        <v>0</v>
      </c>
      <c r="D16" s="680">
        <f>'ПЗ-БЗ'!D16</f>
        <v>0</v>
      </c>
      <c r="E16" s="692">
        <f>'ПЗ-БЗ'!E16</f>
        <v>0</v>
      </c>
      <c r="F16" s="680">
        <f>НПП!B16</f>
        <v>0</v>
      </c>
      <c r="G16" s="681">
        <f>НПП!C16</f>
        <v>0</v>
      </c>
      <c r="H16" s="682">
        <f>'Зк-заг.зн'!R15</f>
        <v>21</v>
      </c>
      <c r="I16" s="692">
        <f>'Зк-заг.зн'!S15</f>
        <v>5728</v>
      </c>
      <c r="J16" s="632">
        <f>'Зк-місц.зн'!V16</f>
        <v>83</v>
      </c>
      <c r="K16" s="681">
        <f>'Зк-місц.зн'!W16</f>
        <v>12764.999999999996</v>
      </c>
      <c r="L16" s="680">
        <f>'Пп-заг.зн'!L15</f>
        <v>2</v>
      </c>
      <c r="M16" s="684">
        <f>'Пп-заг.зн'!M15</f>
        <v>9.1</v>
      </c>
      <c r="N16" s="632">
        <f>'Пп-місц.зн'!R17</f>
        <v>50</v>
      </c>
      <c r="O16" s="633">
        <f>'Пп-місц.зн'!S17</f>
        <v>525.48</v>
      </c>
      <c r="P16" s="680">
        <f>Бс!B17</f>
        <v>0</v>
      </c>
      <c r="Q16" s="681">
        <f>Бс!C17</f>
        <v>0</v>
      </c>
      <c r="R16" s="680">
        <f>Бс!D17</f>
        <v>0</v>
      </c>
      <c r="S16" s="685">
        <f>Бс!E17</f>
        <v>0</v>
      </c>
      <c r="T16" s="686" t="s">
        <v>2253</v>
      </c>
      <c r="U16" s="680">
        <f>Зоо!B17</f>
        <v>0</v>
      </c>
      <c r="V16" s="687">
        <f>Зоо!C17</f>
        <v>0</v>
      </c>
      <c r="W16" s="680">
        <f>Зоо!D17</f>
        <v>0</v>
      </c>
      <c r="X16" s="681">
        <f>Зоо!E17</f>
        <v>0</v>
      </c>
      <c r="Y16" s="680">
        <f>Дп!B17</f>
        <v>1</v>
      </c>
      <c r="Z16" s="681">
        <f>Дп!C17</f>
        <v>109</v>
      </c>
      <c r="AA16" s="680">
        <f>Дп!D17</f>
        <v>0</v>
      </c>
      <c r="AB16" s="681">
        <f>Дп!E17</f>
        <v>0</v>
      </c>
      <c r="AC16" s="680">
        <f>ППСПМ!B17</f>
        <v>2</v>
      </c>
      <c r="AD16" s="687">
        <f>ППСПМ!C17</f>
        <v>63.7</v>
      </c>
      <c r="AE16" s="680">
        <f>ППСПМ!D17</f>
        <v>5</v>
      </c>
      <c r="AF16" s="681">
        <f>ППСПМ!E17</f>
        <v>104.47</v>
      </c>
      <c r="AG16" s="632">
        <f>РЛП!B13</f>
        <v>2</v>
      </c>
      <c r="AH16" s="681">
        <f>РЛП!C13</f>
        <v>77850.7</v>
      </c>
      <c r="AI16" s="680">
        <f>ЗУ!B13</f>
        <v>55</v>
      </c>
      <c r="AJ16" s="687">
        <f>ЗУ!C13</f>
        <v>3192.7599999999998</v>
      </c>
      <c r="AK16" s="688">
        <f t="shared" si="2"/>
        <v>221</v>
      </c>
      <c r="AL16" s="693">
        <f t="shared" si="2"/>
        <v>100348.20999999999</v>
      </c>
      <c r="AM16" s="680">
        <v>30</v>
      </c>
      <c r="AN16" s="681">
        <v>940</v>
      </c>
      <c r="AO16" s="682"/>
      <c r="AP16" s="682"/>
      <c r="AQ16" s="682"/>
      <c r="AR16" s="682"/>
      <c r="AS16" s="682"/>
      <c r="AT16" s="682"/>
      <c r="AU16" s="682"/>
      <c r="AV16" s="682"/>
      <c r="AW16" s="682"/>
      <c r="AX16" s="682"/>
      <c r="AY16" s="682"/>
      <c r="AZ16" s="682"/>
      <c r="BA16" s="682"/>
      <c r="BB16" s="682"/>
      <c r="BC16" s="682"/>
      <c r="BD16" s="682"/>
      <c r="BE16" s="682"/>
      <c r="BF16" s="682"/>
      <c r="BG16" s="682"/>
      <c r="BH16" s="682"/>
      <c r="BI16" s="682"/>
      <c r="BJ16" s="682"/>
      <c r="BK16" s="682"/>
      <c r="BL16" s="682"/>
      <c r="BM16" s="682"/>
      <c r="BN16" s="682"/>
      <c r="BO16" s="682"/>
      <c r="BP16" s="682"/>
      <c r="BQ16" s="682"/>
      <c r="BR16" s="682"/>
      <c r="BS16" s="682"/>
      <c r="BT16" s="682"/>
      <c r="BU16" s="682"/>
      <c r="BV16" s="682"/>
      <c r="BW16" s="682"/>
      <c r="BX16" s="682"/>
      <c r="BY16" s="682"/>
      <c r="BZ16" s="682"/>
      <c r="CA16" s="682"/>
      <c r="CB16" s="682"/>
      <c r="CC16" s="682"/>
      <c r="CD16" s="682"/>
      <c r="CE16" s="682"/>
      <c r="CF16" s="682"/>
      <c r="CG16" s="682"/>
      <c r="CH16" s="682"/>
      <c r="CI16" s="682"/>
      <c r="CJ16" s="682"/>
      <c r="CK16" s="682"/>
      <c r="CL16" s="682"/>
      <c r="CM16" s="682"/>
      <c r="CN16" s="682"/>
      <c r="CO16" s="682"/>
      <c r="CP16" s="682"/>
      <c r="CQ16" s="682"/>
      <c r="CR16" s="682"/>
      <c r="CS16" s="682"/>
      <c r="CT16" s="682"/>
      <c r="CU16" s="682"/>
      <c r="CV16" s="682"/>
      <c r="CW16" s="682"/>
      <c r="CX16" s="682"/>
      <c r="CY16" s="682"/>
      <c r="CZ16" s="682"/>
      <c r="DA16" s="682"/>
      <c r="DB16" s="682"/>
      <c r="DC16" s="682"/>
      <c r="DD16" s="682"/>
      <c r="DE16" s="682"/>
      <c r="DF16" s="682"/>
      <c r="DG16" s="682"/>
      <c r="DH16" s="682"/>
      <c r="DI16" s="682"/>
      <c r="DJ16" s="682"/>
      <c r="DK16" s="682"/>
      <c r="DL16" s="682"/>
      <c r="DM16" s="682"/>
      <c r="DN16" s="682"/>
      <c r="DO16" s="682"/>
      <c r="DP16" s="682"/>
      <c r="DQ16" s="682"/>
      <c r="DR16" s="682"/>
      <c r="DS16" s="682"/>
      <c r="DT16" s="682"/>
      <c r="DU16" s="682"/>
      <c r="DV16" s="682"/>
      <c r="DW16" s="682"/>
      <c r="DX16" s="682"/>
      <c r="DY16" s="682"/>
      <c r="DZ16" s="682"/>
      <c r="EA16" s="682"/>
      <c r="EB16" s="682"/>
      <c r="EC16" s="682"/>
      <c r="ED16" s="682"/>
      <c r="EE16" s="682"/>
      <c r="EF16" s="682"/>
      <c r="EG16" s="682"/>
      <c r="EH16" s="682"/>
      <c r="EI16" s="682"/>
      <c r="EJ16" s="682"/>
      <c r="EK16" s="682"/>
      <c r="EL16" s="682"/>
      <c r="EM16" s="682"/>
      <c r="EN16" s="682"/>
      <c r="EO16" s="682"/>
      <c r="EP16" s="682"/>
      <c r="EQ16" s="682"/>
      <c r="ER16" s="682"/>
      <c r="ES16" s="682"/>
      <c r="ET16" s="682"/>
      <c r="EU16" s="682"/>
      <c r="EV16" s="682"/>
      <c r="EW16" s="682"/>
      <c r="EX16" s="682"/>
      <c r="EY16" s="682"/>
      <c r="EZ16" s="682"/>
      <c r="FA16" s="682"/>
      <c r="FB16" s="682"/>
      <c r="FC16" s="682"/>
      <c r="FD16" s="682"/>
      <c r="FE16" s="682"/>
      <c r="FF16" s="682"/>
      <c r="FG16" s="682"/>
      <c r="FH16" s="682"/>
      <c r="FI16" s="682"/>
      <c r="FJ16" s="682"/>
      <c r="FK16" s="682"/>
      <c r="FL16" s="682"/>
      <c r="FM16" s="682"/>
      <c r="FN16" s="682"/>
      <c r="FO16" s="682"/>
      <c r="FP16" s="682"/>
      <c r="FQ16" s="682"/>
      <c r="FR16" s="682"/>
      <c r="FS16" s="682"/>
      <c r="FT16" s="682"/>
      <c r="FU16" s="682"/>
      <c r="FV16" s="682"/>
      <c r="FW16" s="682"/>
      <c r="FX16" s="682"/>
      <c r="FY16" s="682"/>
      <c r="FZ16" s="682"/>
      <c r="GA16" s="682"/>
      <c r="GB16" s="682"/>
      <c r="GC16" s="682"/>
      <c r="GD16" s="682"/>
      <c r="GE16" s="682"/>
      <c r="GF16" s="682"/>
      <c r="GG16" s="682"/>
      <c r="GH16" s="682"/>
      <c r="GI16" s="682"/>
      <c r="GJ16" s="682"/>
      <c r="GK16" s="682"/>
      <c r="GL16" s="682"/>
      <c r="GM16" s="682"/>
      <c r="GN16" s="682"/>
      <c r="GO16" s="682"/>
      <c r="GP16" s="682"/>
      <c r="GQ16" s="682"/>
      <c r="GR16" s="682"/>
      <c r="GS16" s="682"/>
      <c r="GT16" s="682"/>
      <c r="GU16" s="682"/>
      <c r="GV16" s="682"/>
      <c r="GW16" s="682"/>
      <c r="GX16" s="682"/>
      <c r="GY16" s="682"/>
      <c r="GZ16" s="682"/>
      <c r="HA16" s="682"/>
      <c r="HB16" s="682"/>
      <c r="HC16" s="682"/>
      <c r="HD16" s="682"/>
      <c r="HE16" s="682"/>
      <c r="HF16" s="682"/>
      <c r="HG16" s="682"/>
      <c r="HH16" s="682"/>
      <c r="HI16" s="682"/>
      <c r="HJ16" s="682"/>
      <c r="HK16" s="682"/>
      <c r="HL16" s="682"/>
      <c r="HM16" s="694">
        <f t="shared" si="0"/>
        <v>99408.209999999992</v>
      </c>
      <c r="HN16" s="690">
        <f t="shared" si="1"/>
        <v>4.0429563201561738</v>
      </c>
      <c r="HO16" s="691">
        <v>2458.8000000000002</v>
      </c>
      <c r="HP16" s="45"/>
    </row>
    <row r="17" spans="1:224">
      <c r="A17" s="679" t="s">
        <v>22186</v>
      </c>
      <c r="B17" s="680">
        <f>'ПЗ-БЗ'!B17</f>
        <v>6</v>
      </c>
      <c r="C17" s="681">
        <f>'ПЗ-БЗ'!C17</f>
        <v>63855.07</v>
      </c>
      <c r="D17" s="680">
        <f>'ПЗ-БЗ'!D17</f>
        <v>0</v>
      </c>
      <c r="E17" s="692">
        <f>'ПЗ-БЗ'!E17</f>
        <v>0</v>
      </c>
      <c r="F17" s="680">
        <f>НПП!B17</f>
        <v>1</v>
      </c>
      <c r="G17" s="681">
        <f>НПП!C17</f>
        <v>10900</v>
      </c>
      <c r="H17" s="682">
        <f>'Зк-заг.зн'!R16</f>
        <v>14</v>
      </c>
      <c r="I17" s="683">
        <f>'Зк-заг.зн'!S16</f>
        <v>73957.7</v>
      </c>
      <c r="J17" s="632">
        <f>'Зк-місц.зн'!V17</f>
        <v>25</v>
      </c>
      <c r="K17" s="681">
        <f>'Зк-місц.зн'!W17</f>
        <v>23998.799999999999</v>
      </c>
      <c r="L17" s="680">
        <f>'Пп-заг.зн'!L16</f>
        <v>13</v>
      </c>
      <c r="M17" s="684">
        <f>'Пп-заг.зн'!M16</f>
        <v>639</v>
      </c>
      <c r="N17" s="632">
        <f>'Пп-місц.зн'!R18</f>
        <v>81</v>
      </c>
      <c r="O17" s="633">
        <f>'Пп-місц.зн'!S18</f>
        <v>2580.1803</v>
      </c>
      <c r="P17" s="680">
        <f>Бс!B18</f>
        <v>1</v>
      </c>
      <c r="Q17" s="681">
        <f>Бс!C18</f>
        <v>876.6</v>
      </c>
      <c r="R17" s="680">
        <f>Бс!D18</f>
        <v>1</v>
      </c>
      <c r="S17" s="685">
        <f>Бс!E18</f>
        <v>33.159999999999997</v>
      </c>
      <c r="T17" s="686" t="s">
        <v>2253</v>
      </c>
      <c r="U17" s="680">
        <f>Зоо!B18</f>
        <v>0</v>
      </c>
      <c r="V17" s="687">
        <f>Зоо!C18</f>
        <v>0</v>
      </c>
      <c r="W17" s="680">
        <f>Зоо!D18</f>
        <v>2</v>
      </c>
      <c r="X17" s="681">
        <f>Зоо!E18</f>
        <v>34.902099999999997</v>
      </c>
      <c r="Y17" s="680">
        <f>Дп!B18</f>
        <v>0</v>
      </c>
      <c r="Z17" s="681">
        <f>Дп!C18</f>
        <v>0</v>
      </c>
      <c r="AA17" s="680">
        <f>Дп!D18</f>
        <v>1</v>
      </c>
      <c r="AB17" s="681">
        <f>Дп!E18</f>
        <v>3.2</v>
      </c>
      <c r="AC17" s="680">
        <f>ППСПМ!B18</f>
        <v>9</v>
      </c>
      <c r="AD17" s="687">
        <f>ППСПМ!C18</f>
        <v>267.14999999999998</v>
      </c>
      <c r="AE17" s="680">
        <f>ППСПМ!D18</f>
        <v>21</v>
      </c>
      <c r="AF17" s="681">
        <f>ППСПМ!E18</f>
        <v>291.24900000000002</v>
      </c>
      <c r="AG17" s="632">
        <f>РЛП!B14</f>
        <v>14</v>
      </c>
      <c r="AH17" s="681">
        <f>РЛП!C14</f>
        <v>41358</v>
      </c>
      <c r="AI17" s="680">
        <f>ЗУ!B14</f>
        <v>7</v>
      </c>
      <c r="AJ17" s="687">
        <f>ЗУ!C14</f>
        <v>1205.3</v>
      </c>
      <c r="AK17" s="688">
        <f t="shared" si="2"/>
        <v>196</v>
      </c>
      <c r="AL17" s="693">
        <f t="shared" si="2"/>
        <v>220000.31140000004</v>
      </c>
      <c r="AM17" s="682">
        <v>26</v>
      </c>
      <c r="AN17" s="633">
        <v>690</v>
      </c>
      <c r="AO17" s="682"/>
      <c r="AP17" s="682"/>
      <c r="AQ17" s="682"/>
      <c r="AR17" s="682"/>
      <c r="AS17" s="682"/>
      <c r="AT17" s="682"/>
      <c r="AU17" s="682"/>
      <c r="AV17" s="682"/>
      <c r="AW17" s="682"/>
      <c r="AX17" s="682"/>
      <c r="AY17" s="682"/>
      <c r="AZ17" s="682"/>
      <c r="BA17" s="682"/>
      <c r="BB17" s="682"/>
      <c r="BC17" s="682"/>
      <c r="BD17" s="682"/>
      <c r="BE17" s="682"/>
      <c r="BF17" s="682"/>
      <c r="BG17" s="682"/>
      <c r="BH17" s="682"/>
      <c r="BI17" s="682"/>
      <c r="BJ17" s="682"/>
      <c r="BK17" s="682"/>
      <c r="BL17" s="682"/>
      <c r="BM17" s="682"/>
      <c r="BN17" s="682"/>
      <c r="BO17" s="682"/>
      <c r="BP17" s="682"/>
      <c r="BQ17" s="682"/>
      <c r="BR17" s="682"/>
      <c r="BS17" s="682"/>
      <c r="BT17" s="682"/>
      <c r="BU17" s="682"/>
      <c r="BV17" s="682"/>
      <c r="BW17" s="682"/>
      <c r="BX17" s="682"/>
      <c r="BY17" s="682"/>
      <c r="BZ17" s="682"/>
      <c r="CA17" s="682"/>
      <c r="CB17" s="682"/>
      <c r="CC17" s="682"/>
      <c r="CD17" s="682"/>
      <c r="CE17" s="682"/>
      <c r="CF17" s="682"/>
      <c r="CG17" s="682"/>
      <c r="CH17" s="682"/>
      <c r="CI17" s="682"/>
      <c r="CJ17" s="682"/>
      <c r="CK17" s="682"/>
      <c r="CL17" s="682"/>
      <c r="CM17" s="682"/>
      <c r="CN17" s="682"/>
      <c r="CO17" s="682"/>
      <c r="CP17" s="682"/>
      <c r="CQ17" s="682"/>
      <c r="CR17" s="682"/>
      <c r="CS17" s="682"/>
      <c r="CT17" s="682"/>
      <c r="CU17" s="682"/>
      <c r="CV17" s="682"/>
      <c r="CW17" s="682"/>
      <c r="CX17" s="682"/>
      <c r="CY17" s="682"/>
      <c r="CZ17" s="682"/>
      <c r="DA17" s="682"/>
      <c r="DB17" s="682"/>
      <c r="DC17" s="682"/>
      <c r="DD17" s="682"/>
      <c r="DE17" s="682"/>
      <c r="DF17" s="682"/>
      <c r="DG17" s="682"/>
      <c r="DH17" s="682"/>
      <c r="DI17" s="682"/>
      <c r="DJ17" s="682"/>
      <c r="DK17" s="682"/>
      <c r="DL17" s="682"/>
      <c r="DM17" s="682"/>
      <c r="DN17" s="682"/>
      <c r="DO17" s="682"/>
      <c r="DP17" s="682"/>
      <c r="DQ17" s="682"/>
      <c r="DR17" s="682"/>
      <c r="DS17" s="682"/>
      <c r="DT17" s="682"/>
      <c r="DU17" s="682"/>
      <c r="DV17" s="682"/>
      <c r="DW17" s="682"/>
      <c r="DX17" s="682"/>
      <c r="DY17" s="682"/>
      <c r="DZ17" s="682"/>
      <c r="EA17" s="682"/>
      <c r="EB17" s="682"/>
      <c r="EC17" s="682"/>
      <c r="ED17" s="682"/>
      <c r="EE17" s="682"/>
      <c r="EF17" s="682"/>
      <c r="EG17" s="682"/>
      <c r="EH17" s="682"/>
      <c r="EI17" s="682"/>
      <c r="EJ17" s="682"/>
      <c r="EK17" s="682"/>
      <c r="EL17" s="682"/>
      <c r="EM17" s="682"/>
      <c r="EN17" s="682"/>
      <c r="EO17" s="682"/>
      <c r="EP17" s="682"/>
      <c r="EQ17" s="682"/>
      <c r="ER17" s="682"/>
      <c r="ES17" s="682"/>
      <c r="ET17" s="682"/>
      <c r="EU17" s="682"/>
      <c r="EV17" s="682"/>
      <c r="EW17" s="682"/>
      <c r="EX17" s="682"/>
      <c r="EY17" s="682"/>
      <c r="EZ17" s="682"/>
      <c r="FA17" s="682"/>
      <c r="FB17" s="682"/>
      <c r="FC17" s="682"/>
      <c r="FD17" s="682"/>
      <c r="FE17" s="682"/>
      <c r="FF17" s="682"/>
      <c r="FG17" s="682"/>
      <c r="FH17" s="682"/>
      <c r="FI17" s="682"/>
      <c r="FJ17" s="682"/>
      <c r="FK17" s="682"/>
      <c r="FL17" s="682"/>
      <c r="FM17" s="682"/>
      <c r="FN17" s="682"/>
      <c r="FO17" s="682"/>
      <c r="FP17" s="682"/>
      <c r="FQ17" s="682"/>
      <c r="FR17" s="682"/>
      <c r="FS17" s="682"/>
      <c r="FT17" s="682"/>
      <c r="FU17" s="682"/>
      <c r="FV17" s="682"/>
      <c r="FW17" s="682"/>
      <c r="FX17" s="682"/>
      <c r="FY17" s="682"/>
      <c r="FZ17" s="682"/>
      <c r="GA17" s="682"/>
      <c r="GB17" s="682"/>
      <c r="GC17" s="682"/>
      <c r="GD17" s="682"/>
      <c r="GE17" s="682"/>
      <c r="GF17" s="682"/>
      <c r="GG17" s="682"/>
      <c r="GH17" s="682"/>
      <c r="GI17" s="682"/>
      <c r="GJ17" s="682"/>
      <c r="GK17" s="682"/>
      <c r="GL17" s="682"/>
      <c r="GM17" s="682"/>
      <c r="GN17" s="682"/>
      <c r="GO17" s="682"/>
      <c r="GP17" s="682"/>
      <c r="GQ17" s="682"/>
      <c r="GR17" s="682"/>
      <c r="GS17" s="682"/>
      <c r="GT17" s="682"/>
      <c r="GU17" s="682"/>
      <c r="GV17" s="682"/>
      <c r="GW17" s="682"/>
      <c r="GX17" s="682"/>
      <c r="GY17" s="682"/>
      <c r="GZ17" s="682"/>
      <c r="HA17" s="682"/>
      <c r="HB17" s="682"/>
      <c r="HC17" s="682"/>
      <c r="HD17" s="682"/>
      <c r="HE17" s="682"/>
      <c r="HF17" s="682"/>
      <c r="HG17" s="682"/>
      <c r="HH17" s="682"/>
      <c r="HI17" s="682"/>
      <c r="HJ17" s="682"/>
      <c r="HK17" s="682"/>
      <c r="HL17" s="682"/>
      <c r="HM17" s="689">
        <f t="shared" si="0"/>
        <v>219310.31140000004</v>
      </c>
      <c r="HN17" s="690">
        <f t="shared" si="1"/>
        <v>8.4088152831563221</v>
      </c>
      <c r="HO17" s="691">
        <v>2608.1</v>
      </c>
      <c r="HP17" s="45"/>
    </row>
    <row r="18" spans="1:224">
      <c r="A18" s="679" t="s">
        <v>22061</v>
      </c>
      <c r="B18" s="680">
        <f>'ПЗ-БЗ'!B18</f>
        <v>1</v>
      </c>
      <c r="C18" s="681">
        <f>'ПЗ-БЗ'!C18</f>
        <v>5403.0164000000004</v>
      </c>
      <c r="D18" s="680">
        <f>'ПЗ-БЗ'!D18</f>
        <v>0</v>
      </c>
      <c r="E18" s="692">
        <f>'ПЗ-БЗ'!E18</f>
        <v>0</v>
      </c>
      <c r="F18" s="680">
        <f>НПП!B18</f>
        <v>1</v>
      </c>
      <c r="G18" s="681">
        <f>НПП!C18</f>
        <v>7007</v>
      </c>
      <c r="H18" s="682">
        <f>'Зк-заг.зн'!R17</f>
        <v>1</v>
      </c>
      <c r="I18" s="692">
        <f>'Зк-заг.зн'!S17</f>
        <v>1065</v>
      </c>
      <c r="J18" s="632">
        <f>'Зк-місц.зн'!V18</f>
        <v>85</v>
      </c>
      <c r="K18" s="681">
        <f>'Зк-місц.зн'!W18</f>
        <v>56250.170599999998</v>
      </c>
      <c r="L18" s="680">
        <f>'Пп-заг.зн'!L17</f>
        <v>2</v>
      </c>
      <c r="M18" s="684">
        <f>'Пп-заг.зн'!M17</f>
        <v>120</v>
      </c>
      <c r="N18" s="632">
        <f>'Пп-місц.зн'!R19</f>
        <v>65</v>
      </c>
      <c r="O18" s="633">
        <f>'Пп-місц.зн'!S19</f>
        <v>5233.5205000000014</v>
      </c>
      <c r="P18" s="680">
        <f>Бс!B19</f>
        <v>0</v>
      </c>
      <c r="Q18" s="681">
        <f>Бс!C19</f>
        <v>0</v>
      </c>
      <c r="R18" s="680">
        <f>Бс!D19</f>
        <v>0</v>
      </c>
      <c r="S18" s="685">
        <f>Бс!E19</f>
        <v>0</v>
      </c>
      <c r="T18" s="686"/>
      <c r="U18" s="680">
        <f>Зоо!B19</f>
        <v>0</v>
      </c>
      <c r="V18" s="687">
        <f>Зоо!C19</f>
        <v>0</v>
      </c>
      <c r="W18" s="680">
        <f>Зоо!D19</f>
        <v>0</v>
      </c>
      <c r="X18" s="681">
        <f>Зоо!E19</f>
        <v>0</v>
      </c>
      <c r="Y18" s="680">
        <f>Дп!B19</f>
        <v>0</v>
      </c>
      <c r="Z18" s="681">
        <f>Дп!C19</f>
        <v>0</v>
      </c>
      <c r="AA18" s="680">
        <f>Дп!D19</f>
        <v>0</v>
      </c>
      <c r="AB18" s="681">
        <f>Дп!E19</f>
        <v>0</v>
      </c>
      <c r="AC18" s="680">
        <f>ППСПМ!B19</f>
        <v>2</v>
      </c>
      <c r="AD18" s="687">
        <f>ППСПМ!C19</f>
        <v>136</v>
      </c>
      <c r="AE18" s="680">
        <f>ППСПМ!D19</f>
        <v>7</v>
      </c>
      <c r="AF18" s="681">
        <f>ППСПМ!E19</f>
        <v>107.0676</v>
      </c>
      <c r="AG18" s="632">
        <f>РЛП!B15</f>
        <v>1</v>
      </c>
      <c r="AH18" s="681">
        <f>РЛП!C15</f>
        <v>14011</v>
      </c>
      <c r="AI18" s="680">
        <f>ЗУ!B15</f>
        <v>18</v>
      </c>
      <c r="AJ18" s="687">
        <f>ЗУ!C15</f>
        <v>3023.6</v>
      </c>
      <c r="AK18" s="688">
        <f t="shared" si="2"/>
        <v>183</v>
      </c>
      <c r="AL18" s="693">
        <f t="shared" si="2"/>
        <v>92356.375100000005</v>
      </c>
      <c r="AM18" s="680">
        <v>7</v>
      </c>
      <c r="AN18" s="681">
        <v>1169</v>
      </c>
      <c r="AO18" s="682"/>
      <c r="AP18" s="682"/>
      <c r="AQ18" s="682"/>
      <c r="AR18" s="682"/>
      <c r="AS18" s="682"/>
      <c r="AT18" s="682"/>
      <c r="AU18" s="682"/>
      <c r="AV18" s="682"/>
      <c r="AW18" s="682"/>
      <c r="AX18" s="682"/>
      <c r="AY18" s="682"/>
      <c r="AZ18" s="682"/>
      <c r="BA18" s="682"/>
      <c r="BB18" s="682"/>
      <c r="BC18" s="682"/>
      <c r="BD18" s="682"/>
      <c r="BE18" s="682"/>
      <c r="BF18" s="682"/>
      <c r="BG18" s="682"/>
      <c r="BH18" s="682"/>
      <c r="BI18" s="682"/>
      <c r="BJ18" s="682"/>
      <c r="BK18" s="682"/>
      <c r="BL18" s="682"/>
      <c r="BM18" s="682"/>
      <c r="BN18" s="682"/>
      <c r="BO18" s="682"/>
      <c r="BP18" s="682"/>
      <c r="BQ18" s="682"/>
      <c r="BR18" s="682"/>
      <c r="BS18" s="682"/>
      <c r="BT18" s="682"/>
      <c r="BU18" s="682"/>
      <c r="BV18" s="682"/>
      <c r="BW18" s="682"/>
      <c r="BX18" s="682"/>
      <c r="BY18" s="682"/>
      <c r="BZ18" s="682"/>
      <c r="CA18" s="682"/>
      <c r="CB18" s="682"/>
      <c r="CC18" s="682"/>
      <c r="CD18" s="682"/>
      <c r="CE18" s="682"/>
      <c r="CF18" s="682"/>
      <c r="CG18" s="682"/>
      <c r="CH18" s="682"/>
      <c r="CI18" s="682"/>
      <c r="CJ18" s="682"/>
      <c r="CK18" s="682"/>
      <c r="CL18" s="682"/>
      <c r="CM18" s="682"/>
      <c r="CN18" s="682"/>
      <c r="CO18" s="682"/>
      <c r="CP18" s="682"/>
      <c r="CQ18" s="682"/>
      <c r="CR18" s="682"/>
      <c r="CS18" s="682"/>
      <c r="CT18" s="682"/>
      <c r="CU18" s="682"/>
      <c r="CV18" s="682"/>
      <c r="CW18" s="682"/>
      <c r="CX18" s="682"/>
      <c r="CY18" s="682"/>
      <c r="CZ18" s="682"/>
      <c r="DA18" s="682"/>
      <c r="DB18" s="682"/>
      <c r="DC18" s="682"/>
      <c r="DD18" s="682"/>
      <c r="DE18" s="682"/>
      <c r="DF18" s="682"/>
      <c r="DG18" s="682"/>
      <c r="DH18" s="682"/>
      <c r="DI18" s="682"/>
      <c r="DJ18" s="682"/>
      <c r="DK18" s="682"/>
      <c r="DL18" s="682"/>
      <c r="DM18" s="682"/>
      <c r="DN18" s="682"/>
      <c r="DO18" s="682"/>
      <c r="DP18" s="682"/>
      <c r="DQ18" s="682"/>
      <c r="DR18" s="682"/>
      <c r="DS18" s="682"/>
      <c r="DT18" s="682"/>
      <c r="DU18" s="682"/>
      <c r="DV18" s="682"/>
      <c r="DW18" s="682"/>
      <c r="DX18" s="682"/>
      <c r="DY18" s="682"/>
      <c r="DZ18" s="682"/>
      <c r="EA18" s="682"/>
      <c r="EB18" s="682"/>
      <c r="EC18" s="682"/>
      <c r="ED18" s="682"/>
      <c r="EE18" s="682"/>
      <c r="EF18" s="682"/>
      <c r="EG18" s="682"/>
      <c r="EH18" s="682"/>
      <c r="EI18" s="682"/>
      <c r="EJ18" s="682"/>
      <c r="EK18" s="682"/>
      <c r="EL18" s="682"/>
      <c r="EM18" s="682"/>
      <c r="EN18" s="682"/>
      <c r="EO18" s="682"/>
      <c r="EP18" s="682"/>
      <c r="EQ18" s="682"/>
      <c r="ER18" s="682"/>
      <c r="ES18" s="682"/>
      <c r="ET18" s="682"/>
      <c r="EU18" s="682"/>
      <c r="EV18" s="682"/>
      <c r="EW18" s="682"/>
      <c r="EX18" s="682"/>
      <c r="EY18" s="682"/>
      <c r="EZ18" s="682"/>
      <c r="FA18" s="682"/>
      <c r="FB18" s="682"/>
      <c r="FC18" s="682"/>
      <c r="FD18" s="682"/>
      <c r="FE18" s="682"/>
      <c r="FF18" s="682"/>
      <c r="FG18" s="682"/>
      <c r="FH18" s="682"/>
      <c r="FI18" s="682"/>
      <c r="FJ18" s="682"/>
      <c r="FK18" s="682"/>
      <c r="FL18" s="682"/>
      <c r="FM18" s="682"/>
      <c r="FN18" s="682"/>
      <c r="FO18" s="682"/>
      <c r="FP18" s="682"/>
      <c r="FQ18" s="682"/>
      <c r="FR18" s="682"/>
      <c r="FS18" s="682"/>
      <c r="FT18" s="682"/>
      <c r="FU18" s="682"/>
      <c r="FV18" s="682"/>
      <c r="FW18" s="682"/>
      <c r="FX18" s="682"/>
      <c r="FY18" s="682"/>
      <c r="FZ18" s="682"/>
      <c r="GA18" s="682"/>
      <c r="GB18" s="682"/>
      <c r="GC18" s="682"/>
      <c r="GD18" s="682"/>
      <c r="GE18" s="682"/>
      <c r="GF18" s="682"/>
      <c r="GG18" s="682"/>
      <c r="GH18" s="682"/>
      <c r="GI18" s="682"/>
      <c r="GJ18" s="682"/>
      <c r="GK18" s="682"/>
      <c r="GL18" s="682"/>
      <c r="GM18" s="682"/>
      <c r="GN18" s="682"/>
      <c r="GO18" s="682"/>
      <c r="GP18" s="682"/>
      <c r="GQ18" s="682"/>
      <c r="GR18" s="682"/>
      <c r="GS18" s="682"/>
      <c r="GT18" s="682"/>
      <c r="GU18" s="682"/>
      <c r="GV18" s="682"/>
      <c r="GW18" s="682"/>
      <c r="GX18" s="682"/>
      <c r="GY18" s="682"/>
      <c r="GZ18" s="682"/>
      <c r="HA18" s="682"/>
      <c r="HB18" s="682"/>
      <c r="HC18" s="682"/>
      <c r="HD18" s="682"/>
      <c r="HE18" s="682"/>
      <c r="HF18" s="682"/>
      <c r="HG18" s="682"/>
      <c r="HH18" s="682"/>
      <c r="HI18" s="682"/>
      <c r="HJ18" s="682"/>
      <c r="HK18" s="682"/>
      <c r="HL18" s="682"/>
      <c r="HM18" s="694">
        <f t="shared" si="0"/>
        <v>91187.375100000005</v>
      </c>
      <c r="HN18" s="690">
        <f t="shared" si="1"/>
        <v>3.4174333882996661</v>
      </c>
      <c r="HO18" s="691">
        <v>2668.3</v>
      </c>
      <c r="HP18" s="45"/>
    </row>
    <row r="19" spans="1:224">
      <c r="A19" s="679" t="s">
        <v>22062</v>
      </c>
      <c r="B19" s="680">
        <f>'ПЗ-БЗ'!B19</f>
        <v>1</v>
      </c>
      <c r="C19" s="681">
        <f>'ПЗ-БЗ'!C19</f>
        <v>2084.5</v>
      </c>
      <c r="D19" s="680">
        <f>'ПЗ-БЗ'!D19</f>
        <v>0</v>
      </c>
      <c r="E19" s="692">
        <f>'ПЗ-БЗ'!E19</f>
        <v>0</v>
      </c>
      <c r="F19" s="680">
        <f>НПП!B19</f>
        <v>3</v>
      </c>
      <c r="G19" s="681">
        <f>НПП!C19</f>
        <v>58350.5</v>
      </c>
      <c r="H19" s="682">
        <f>'Зк-заг.зн'!R18</f>
        <v>9</v>
      </c>
      <c r="I19" s="683">
        <f>'Зк-заг.зн'!S18</f>
        <v>3303</v>
      </c>
      <c r="J19" s="632">
        <f>'Зк-місц.зн'!V19</f>
        <v>34</v>
      </c>
      <c r="K19" s="681">
        <f>'Зк-місц.зн'!W19</f>
        <v>27583.600000000002</v>
      </c>
      <c r="L19" s="680">
        <f>'Пп-заг.зн'!L18</f>
        <v>2</v>
      </c>
      <c r="M19" s="684">
        <f>'Пп-заг.зн'!M18</f>
        <v>592.79999999999995</v>
      </c>
      <c r="N19" s="632">
        <f>'Пп-місц.зн'!R20</f>
        <v>180</v>
      </c>
      <c r="O19" s="633">
        <f>'Пп-місц.зн'!S20</f>
        <v>1768.3440000000003</v>
      </c>
      <c r="P19" s="680">
        <f>Бс!B20</f>
        <v>2</v>
      </c>
      <c r="Q19" s="681">
        <f>Бс!C20</f>
        <v>41.2</v>
      </c>
      <c r="R19" s="680">
        <f>Бс!D20</f>
        <v>1</v>
      </c>
      <c r="S19" s="685">
        <f>Бс!E20</f>
        <v>1.5</v>
      </c>
      <c r="T19" s="686" t="s">
        <v>2253</v>
      </c>
      <c r="U19" s="680">
        <f>Зоо!B20</f>
        <v>0</v>
      </c>
      <c r="V19" s="687">
        <f>Зоо!C20</f>
        <v>0</v>
      </c>
      <c r="W19" s="680">
        <f>Зоо!D20</f>
        <v>1</v>
      </c>
      <c r="X19" s="681">
        <f>Зоо!E20</f>
        <v>5.9</v>
      </c>
      <c r="Y19" s="680">
        <f>Дп!B20</f>
        <v>2</v>
      </c>
      <c r="Z19" s="681">
        <f>Дп!C20</f>
        <v>64</v>
      </c>
      <c r="AA19" s="680">
        <f>Дп!D20</f>
        <v>0</v>
      </c>
      <c r="AB19" s="681">
        <f>Дп!E20</f>
        <v>0</v>
      </c>
      <c r="AC19" s="680">
        <f>ППСПМ!B20</f>
        <v>6</v>
      </c>
      <c r="AD19" s="687">
        <f>ППСПМ!C20</f>
        <v>115.3</v>
      </c>
      <c r="AE19" s="680">
        <f>ППСПМ!D20</f>
        <v>54</v>
      </c>
      <c r="AF19" s="681">
        <f>ППСПМ!E20</f>
        <v>774.82</v>
      </c>
      <c r="AG19" s="632">
        <f>РЛП!B16</f>
        <v>4</v>
      </c>
      <c r="AH19" s="681">
        <f>РЛП!C16</f>
        <v>47379</v>
      </c>
      <c r="AI19" s="680">
        <f>ЗУ!B16</f>
        <v>48</v>
      </c>
      <c r="AJ19" s="687">
        <f>ЗУ!C16</f>
        <v>6502.4</v>
      </c>
      <c r="AK19" s="688">
        <f t="shared" si="2"/>
        <v>347</v>
      </c>
      <c r="AL19" s="693">
        <f t="shared" si="2"/>
        <v>148566.864</v>
      </c>
      <c r="AM19" s="680">
        <v>14</v>
      </c>
      <c r="AN19" s="681">
        <v>1788.1</v>
      </c>
      <c r="AO19" s="682"/>
      <c r="AP19" s="682"/>
      <c r="AQ19" s="682"/>
      <c r="AR19" s="682"/>
      <c r="AS19" s="682"/>
      <c r="AT19" s="682"/>
      <c r="AU19" s="682"/>
      <c r="AV19" s="682"/>
      <c r="AW19" s="682"/>
      <c r="AX19" s="682"/>
      <c r="AY19" s="682"/>
      <c r="AZ19" s="682"/>
      <c r="BA19" s="682"/>
      <c r="BB19" s="682"/>
      <c r="BC19" s="682"/>
      <c r="BD19" s="682"/>
      <c r="BE19" s="682"/>
      <c r="BF19" s="682"/>
      <c r="BG19" s="682"/>
      <c r="BH19" s="682"/>
      <c r="BI19" s="682"/>
      <c r="BJ19" s="682"/>
      <c r="BK19" s="682"/>
      <c r="BL19" s="682"/>
      <c r="BM19" s="682"/>
      <c r="BN19" s="682"/>
      <c r="BO19" s="682"/>
      <c r="BP19" s="682"/>
      <c r="BQ19" s="682"/>
      <c r="BR19" s="682"/>
      <c r="BS19" s="682"/>
      <c r="BT19" s="682"/>
      <c r="BU19" s="682"/>
      <c r="BV19" s="682"/>
      <c r="BW19" s="682"/>
      <c r="BX19" s="682"/>
      <c r="BY19" s="682"/>
      <c r="BZ19" s="682"/>
      <c r="CA19" s="682"/>
      <c r="CB19" s="682"/>
      <c r="CC19" s="682"/>
      <c r="CD19" s="682"/>
      <c r="CE19" s="682"/>
      <c r="CF19" s="682"/>
      <c r="CG19" s="682"/>
      <c r="CH19" s="682"/>
      <c r="CI19" s="682"/>
      <c r="CJ19" s="682"/>
      <c r="CK19" s="682"/>
      <c r="CL19" s="682"/>
      <c r="CM19" s="682"/>
      <c r="CN19" s="682"/>
      <c r="CO19" s="682"/>
      <c r="CP19" s="682"/>
      <c r="CQ19" s="682"/>
      <c r="CR19" s="682"/>
      <c r="CS19" s="682"/>
      <c r="CT19" s="682"/>
      <c r="CU19" s="682"/>
      <c r="CV19" s="682"/>
      <c r="CW19" s="682"/>
      <c r="CX19" s="682"/>
      <c r="CY19" s="682"/>
      <c r="CZ19" s="682"/>
      <c r="DA19" s="682"/>
      <c r="DB19" s="682"/>
      <c r="DC19" s="682"/>
      <c r="DD19" s="682"/>
      <c r="DE19" s="682"/>
      <c r="DF19" s="682"/>
      <c r="DG19" s="682"/>
      <c r="DH19" s="682"/>
      <c r="DI19" s="682"/>
      <c r="DJ19" s="682"/>
      <c r="DK19" s="682"/>
      <c r="DL19" s="682"/>
      <c r="DM19" s="682"/>
      <c r="DN19" s="682"/>
      <c r="DO19" s="682"/>
      <c r="DP19" s="682"/>
      <c r="DQ19" s="682"/>
      <c r="DR19" s="682"/>
      <c r="DS19" s="682"/>
      <c r="DT19" s="682"/>
      <c r="DU19" s="682"/>
      <c r="DV19" s="682"/>
      <c r="DW19" s="682"/>
      <c r="DX19" s="682"/>
      <c r="DY19" s="682"/>
      <c r="DZ19" s="682"/>
      <c r="EA19" s="682"/>
      <c r="EB19" s="682"/>
      <c r="EC19" s="682"/>
      <c r="ED19" s="682"/>
      <c r="EE19" s="682"/>
      <c r="EF19" s="682"/>
      <c r="EG19" s="682"/>
      <c r="EH19" s="682"/>
      <c r="EI19" s="682"/>
      <c r="EJ19" s="682"/>
      <c r="EK19" s="682"/>
      <c r="EL19" s="682"/>
      <c r="EM19" s="682"/>
      <c r="EN19" s="682"/>
      <c r="EO19" s="682"/>
      <c r="EP19" s="682"/>
      <c r="EQ19" s="682"/>
      <c r="ER19" s="682"/>
      <c r="ES19" s="682"/>
      <c r="ET19" s="682"/>
      <c r="EU19" s="682"/>
      <c r="EV19" s="682"/>
      <c r="EW19" s="682"/>
      <c r="EX19" s="682"/>
      <c r="EY19" s="682"/>
      <c r="EZ19" s="682"/>
      <c r="FA19" s="682"/>
      <c r="FB19" s="682"/>
      <c r="FC19" s="682"/>
      <c r="FD19" s="682"/>
      <c r="FE19" s="682"/>
      <c r="FF19" s="682"/>
      <c r="FG19" s="682"/>
      <c r="FH19" s="682"/>
      <c r="FI19" s="682"/>
      <c r="FJ19" s="682"/>
      <c r="FK19" s="682"/>
      <c r="FL19" s="682"/>
      <c r="FM19" s="682"/>
      <c r="FN19" s="682"/>
      <c r="FO19" s="682"/>
      <c r="FP19" s="682"/>
      <c r="FQ19" s="682"/>
      <c r="FR19" s="682"/>
      <c r="FS19" s="682"/>
      <c r="FT19" s="682"/>
      <c r="FU19" s="682"/>
      <c r="FV19" s="682"/>
      <c r="FW19" s="682"/>
      <c r="FX19" s="682"/>
      <c r="FY19" s="682"/>
      <c r="FZ19" s="682"/>
      <c r="GA19" s="682"/>
      <c r="GB19" s="682"/>
      <c r="GC19" s="682"/>
      <c r="GD19" s="682"/>
      <c r="GE19" s="682"/>
      <c r="GF19" s="682"/>
      <c r="GG19" s="682"/>
      <c r="GH19" s="682"/>
      <c r="GI19" s="682"/>
      <c r="GJ19" s="682"/>
      <c r="GK19" s="682"/>
      <c r="GL19" s="682"/>
      <c r="GM19" s="682"/>
      <c r="GN19" s="682"/>
      <c r="GO19" s="682"/>
      <c r="GP19" s="682"/>
      <c r="GQ19" s="682"/>
      <c r="GR19" s="682"/>
      <c r="GS19" s="682"/>
      <c r="GT19" s="682"/>
      <c r="GU19" s="682"/>
      <c r="GV19" s="682"/>
      <c r="GW19" s="682"/>
      <c r="GX19" s="682"/>
      <c r="GY19" s="682"/>
      <c r="GZ19" s="682"/>
      <c r="HA19" s="682"/>
      <c r="HB19" s="682"/>
      <c r="HC19" s="682"/>
      <c r="HD19" s="682"/>
      <c r="HE19" s="682"/>
      <c r="HF19" s="682"/>
      <c r="HG19" s="682"/>
      <c r="HH19" s="682"/>
      <c r="HI19" s="682"/>
      <c r="HJ19" s="682"/>
      <c r="HK19" s="682"/>
      <c r="HL19" s="682"/>
      <c r="HM19" s="694">
        <f t="shared" si="0"/>
        <v>146778.764</v>
      </c>
      <c r="HN19" s="690">
        <f t="shared" si="1"/>
        <v>6.7234100132838623</v>
      </c>
      <c r="HO19" s="691">
        <v>2183.1</v>
      </c>
      <c r="HP19" s="45"/>
    </row>
    <row r="20" spans="1:224">
      <c r="A20" s="679" t="s">
        <v>22063</v>
      </c>
      <c r="B20" s="680">
        <f>'ПЗ-БЗ'!B20</f>
        <v>1</v>
      </c>
      <c r="C20" s="681">
        <f>'ПЗ-БЗ'!C20</f>
        <v>1675.7</v>
      </c>
      <c r="D20" s="680">
        <v>0</v>
      </c>
      <c r="E20" s="684">
        <f>'ПЗ-БЗ'!E20</f>
        <v>2741</v>
      </c>
      <c r="F20" s="680">
        <f>НПП!B20</f>
        <v>2</v>
      </c>
      <c r="G20" s="681">
        <f>НПП!C20</f>
        <v>41361.279999999999</v>
      </c>
      <c r="H20" s="682">
        <f>'Зк-заг.зн'!R19</f>
        <v>1</v>
      </c>
      <c r="I20" s="692">
        <f>'Зк-заг.зн'!S19</f>
        <v>1782</v>
      </c>
      <c r="J20" s="632">
        <f>'Зк-місц.зн'!V20</f>
        <v>54</v>
      </c>
      <c r="K20" s="681">
        <f>'Зк-місц.зн'!W20</f>
        <v>10657.92</v>
      </c>
      <c r="L20" s="680">
        <f>'Пп-заг.зн'!L19</f>
        <v>1</v>
      </c>
      <c r="M20" s="684">
        <f>'Пп-заг.зн'!M19</f>
        <v>11</v>
      </c>
      <c r="N20" s="632">
        <f>'Пп-місц.зн'!R21</f>
        <v>43</v>
      </c>
      <c r="O20" s="633">
        <f>'Пп-місц.зн'!S21</f>
        <v>285.95999999999998</v>
      </c>
      <c r="P20" s="680">
        <f>Бс!B21</f>
        <v>0</v>
      </c>
      <c r="Q20" s="681">
        <f>Бс!C21</f>
        <v>0</v>
      </c>
      <c r="R20" s="680">
        <f>Бс!D21</f>
        <v>0</v>
      </c>
      <c r="S20" s="685">
        <f>Бс!E21</f>
        <v>0</v>
      </c>
      <c r="T20" s="679"/>
      <c r="U20" s="680">
        <f>Зоо!B21</f>
        <v>1</v>
      </c>
      <c r="V20" s="687">
        <f>Зоо!C21</f>
        <v>18.48</v>
      </c>
      <c r="W20" s="680">
        <f>Зоо!D21</f>
        <v>0</v>
      </c>
      <c r="X20" s="681">
        <f>Зоо!E21</f>
        <v>0</v>
      </c>
      <c r="Y20" s="680">
        <f>Дп!B21</f>
        <v>0</v>
      </c>
      <c r="Z20" s="681">
        <f>Дп!C21</f>
        <v>0</v>
      </c>
      <c r="AA20" s="680">
        <f>Дп!D21</f>
        <v>0</v>
      </c>
      <c r="AB20" s="681">
        <f>Дп!E21</f>
        <v>0</v>
      </c>
      <c r="AC20" s="680">
        <f>ППСПМ!B21</f>
        <v>1</v>
      </c>
      <c r="AD20" s="687">
        <f>ППСПМ!C21</f>
        <v>28</v>
      </c>
      <c r="AE20" s="680">
        <f>ППСПМ!D21</f>
        <v>18</v>
      </c>
      <c r="AF20" s="681">
        <f>ППСПМ!E21</f>
        <v>186.29999999999998</v>
      </c>
      <c r="AG20" s="632">
        <f>РЛП!B17</f>
        <v>5</v>
      </c>
      <c r="AH20" s="681">
        <f>РЛП!C17</f>
        <v>39345.199999999997</v>
      </c>
      <c r="AI20" s="680">
        <f>ЗУ!B17</f>
        <v>13</v>
      </c>
      <c r="AJ20" s="687">
        <f>ЗУ!C17</f>
        <v>3656.7</v>
      </c>
      <c r="AK20" s="688">
        <f t="shared" si="2"/>
        <v>140</v>
      </c>
      <c r="AL20" s="693">
        <f t="shared" si="2"/>
        <v>101749.54</v>
      </c>
      <c r="AM20" s="680">
        <v>22</v>
      </c>
      <c r="AN20" s="681">
        <v>26299.27</v>
      </c>
      <c r="AO20" s="682"/>
      <c r="AP20" s="682"/>
      <c r="AQ20" s="682"/>
      <c r="AR20" s="682"/>
      <c r="AS20" s="682"/>
      <c r="AT20" s="682"/>
      <c r="AU20" s="682"/>
      <c r="AV20" s="682"/>
      <c r="AW20" s="682"/>
      <c r="AX20" s="682"/>
      <c r="AY20" s="682"/>
      <c r="AZ20" s="682"/>
      <c r="BA20" s="682"/>
      <c r="BB20" s="682"/>
      <c r="BC20" s="682"/>
      <c r="BD20" s="682"/>
      <c r="BE20" s="682"/>
      <c r="BF20" s="682"/>
      <c r="BG20" s="682"/>
      <c r="BH20" s="682"/>
      <c r="BI20" s="682"/>
      <c r="BJ20" s="682"/>
      <c r="BK20" s="682"/>
      <c r="BL20" s="682"/>
      <c r="BM20" s="682"/>
      <c r="BN20" s="682"/>
      <c r="BO20" s="682"/>
      <c r="BP20" s="682"/>
      <c r="BQ20" s="682"/>
      <c r="BR20" s="682"/>
      <c r="BS20" s="682"/>
      <c r="BT20" s="682"/>
      <c r="BU20" s="682"/>
      <c r="BV20" s="682"/>
      <c r="BW20" s="682"/>
      <c r="BX20" s="682"/>
      <c r="BY20" s="682"/>
      <c r="BZ20" s="682"/>
      <c r="CA20" s="682"/>
      <c r="CB20" s="682"/>
      <c r="CC20" s="682"/>
      <c r="CD20" s="682"/>
      <c r="CE20" s="682"/>
      <c r="CF20" s="682"/>
      <c r="CG20" s="682"/>
      <c r="CH20" s="682"/>
      <c r="CI20" s="682"/>
      <c r="CJ20" s="682"/>
      <c r="CK20" s="682"/>
      <c r="CL20" s="682"/>
      <c r="CM20" s="682"/>
      <c r="CN20" s="682"/>
      <c r="CO20" s="682"/>
      <c r="CP20" s="682"/>
      <c r="CQ20" s="682"/>
      <c r="CR20" s="682"/>
      <c r="CS20" s="682"/>
      <c r="CT20" s="682"/>
      <c r="CU20" s="682"/>
      <c r="CV20" s="682"/>
      <c r="CW20" s="682"/>
      <c r="CX20" s="682"/>
      <c r="CY20" s="682"/>
      <c r="CZ20" s="682"/>
      <c r="DA20" s="682"/>
      <c r="DB20" s="682"/>
      <c r="DC20" s="682"/>
      <c r="DD20" s="682"/>
      <c r="DE20" s="682"/>
      <c r="DF20" s="682"/>
      <c r="DG20" s="682"/>
      <c r="DH20" s="682"/>
      <c r="DI20" s="682"/>
      <c r="DJ20" s="682"/>
      <c r="DK20" s="682"/>
      <c r="DL20" s="682"/>
      <c r="DM20" s="682"/>
      <c r="DN20" s="682"/>
      <c r="DO20" s="682"/>
      <c r="DP20" s="682"/>
      <c r="DQ20" s="682"/>
      <c r="DR20" s="682"/>
      <c r="DS20" s="682"/>
      <c r="DT20" s="682"/>
      <c r="DU20" s="682"/>
      <c r="DV20" s="682"/>
      <c r="DW20" s="682"/>
      <c r="DX20" s="682"/>
      <c r="DY20" s="682"/>
      <c r="DZ20" s="682"/>
      <c r="EA20" s="682"/>
      <c r="EB20" s="682"/>
      <c r="EC20" s="682"/>
      <c r="ED20" s="682"/>
      <c r="EE20" s="682"/>
      <c r="EF20" s="682"/>
      <c r="EG20" s="682"/>
      <c r="EH20" s="682"/>
      <c r="EI20" s="682"/>
      <c r="EJ20" s="682"/>
      <c r="EK20" s="682"/>
      <c r="EL20" s="682"/>
      <c r="EM20" s="682"/>
      <c r="EN20" s="682"/>
      <c r="EO20" s="682"/>
      <c r="EP20" s="682"/>
      <c r="EQ20" s="682"/>
      <c r="ER20" s="682"/>
      <c r="ES20" s="682"/>
      <c r="ET20" s="682"/>
      <c r="EU20" s="682"/>
      <c r="EV20" s="682"/>
      <c r="EW20" s="682"/>
      <c r="EX20" s="682"/>
      <c r="EY20" s="682"/>
      <c r="EZ20" s="682"/>
      <c r="FA20" s="682"/>
      <c r="FB20" s="682"/>
      <c r="FC20" s="682"/>
      <c r="FD20" s="682"/>
      <c r="FE20" s="682"/>
      <c r="FF20" s="682"/>
      <c r="FG20" s="682"/>
      <c r="FH20" s="682"/>
      <c r="FI20" s="682"/>
      <c r="FJ20" s="682"/>
      <c r="FK20" s="682"/>
      <c r="FL20" s="682"/>
      <c r="FM20" s="682"/>
      <c r="FN20" s="682"/>
      <c r="FO20" s="682"/>
      <c r="FP20" s="682"/>
      <c r="FQ20" s="682"/>
      <c r="FR20" s="682"/>
      <c r="FS20" s="682"/>
      <c r="FT20" s="682"/>
      <c r="FU20" s="682"/>
      <c r="FV20" s="682"/>
      <c r="FW20" s="682"/>
      <c r="FX20" s="682"/>
      <c r="FY20" s="682"/>
      <c r="FZ20" s="682"/>
      <c r="GA20" s="682"/>
      <c r="GB20" s="682"/>
      <c r="GC20" s="682"/>
      <c r="GD20" s="682"/>
      <c r="GE20" s="682"/>
      <c r="GF20" s="682"/>
      <c r="GG20" s="682"/>
      <c r="GH20" s="682"/>
      <c r="GI20" s="682"/>
      <c r="GJ20" s="682"/>
      <c r="GK20" s="682"/>
      <c r="GL20" s="682"/>
      <c r="GM20" s="682"/>
      <c r="GN20" s="682"/>
      <c r="GO20" s="682"/>
      <c r="GP20" s="682"/>
      <c r="GQ20" s="682"/>
      <c r="GR20" s="682"/>
      <c r="GS20" s="682"/>
      <c r="GT20" s="682"/>
      <c r="GU20" s="682"/>
      <c r="GV20" s="682"/>
      <c r="GW20" s="682"/>
      <c r="GX20" s="682"/>
      <c r="GY20" s="682"/>
      <c r="GZ20" s="682"/>
      <c r="HA20" s="682"/>
      <c r="HB20" s="682"/>
      <c r="HC20" s="682"/>
      <c r="HD20" s="682"/>
      <c r="HE20" s="682"/>
      <c r="HF20" s="682"/>
      <c r="HG20" s="682"/>
      <c r="HH20" s="682"/>
      <c r="HI20" s="682"/>
      <c r="HJ20" s="682"/>
      <c r="HK20" s="682"/>
      <c r="HL20" s="682"/>
      <c r="HM20" s="689">
        <f t="shared" si="0"/>
        <v>75450.26999999999</v>
      </c>
      <c r="HN20" s="690">
        <f t="shared" si="1"/>
        <v>3.0689554606467353</v>
      </c>
      <c r="HO20" s="691">
        <v>2458.5</v>
      </c>
      <c r="HP20" s="45"/>
    </row>
    <row r="21" spans="1:224">
      <c r="A21" s="679" t="s">
        <v>22064</v>
      </c>
      <c r="B21" s="680">
        <f>'ПЗ-БЗ'!B21</f>
        <v>0</v>
      </c>
      <c r="C21" s="681">
        <f>'ПЗ-БЗ'!C21</f>
        <v>0</v>
      </c>
      <c r="D21" s="680">
        <f>'ПЗ-БЗ'!D21</f>
        <v>1</v>
      </c>
      <c r="E21" s="692">
        <f>'ПЗ-БЗ'!E21</f>
        <v>51547.9</v>
      </c>
      <c r="F21" s="680">
        <f>НПП!B21</f>
        <v>2</v>
      </c>
      <c r="G21" s="681">
        <f>НПП!C21</f>
        <v>49176.1</v>
      </c>
      <c r="H21" s="682">
        <f>'Зк-заг.зн'!R20</f>
        <v>8</v>
      </c>
      <c r="I21" s="683">
        <f>'Зк-заг.зн'!S20</f>
        <v>11913</v>
      </c>
      <c r="J21" s="632">
        <f>'Зк-місц.зн'!V21</f>
        <v>31</v>
      </c>
      <c r="K21" s="681">
        <f>'Зк-місц.зн'!W21</f>
        <v>16440.347999999998</v>
      </c>
      <c r="L21" s="680">
        <f>'Пп-заг.зн'!L20</f>
        <v>2</v>
      </c>
      <c r="M21" s="684">
        <f>'Пп-заг.зн'!M20</f>
        <v>10.17</v>
      </c>
      <c r="N21" s="632">
        <f>'Пп-місц.зн'!R22</f>
        <v>47</v>
      </c>
      <c r="O21" s="633">
        <f>'Пп-місц.зн'!S22</f>
        <v>11.185199999999991</v>
      </c>
      <c r="P21" s="680">
        <f>Бс!B22</f>
        <v>1</v>
      </c>
      <c r="Q21" s="681">
        <f>Бс!C22</f>
        <v>16</v>
      </c>
      <c r="R21" s="680">
        <f>Бс!D22</f>
        <v>0</v>
      </c>
      <c r="S21" s="685">
        <f>Бс!E22</f>
        <v>0</v>
      </c>
      <c r="T21" s="679"/>
      <c r="U21" s="680">
        <f>Зоо!B22</f>
        <v>1</v>
      </c>
      <c r="V21" s="687">
        <f>Зоо!C22</f>
        <v>6.5</v>
      </c>
      <c r="W21" s="680">
        <f>Зоо!D22</f>
        <v>0</v>
      </c>
      <c r="X21" s="681">
        <f>Зоо!E22</f>
        <v>0</v>
      </c>
      <c r="Y21" s="680">
        <f>Дп!B22</f>
        <v>0</v>
      </c>
      <c r="Z21" s="681">
        <f>Дп!C22</f>
        <v>0</v>
      </c>
      <c r="AA21" s="680">
        <f>Дп!D22</f>
        <v>0</v>
      </c>
      <c r="AB21" s="681">
        <f>Дп!E22</f>
        <v>0</v>
      </c>
      <c r="AC21" s="680">
        <f>ППСПМ!B22</f>
        <v>1</v>
      </c>
      <c r="AD21" s="687">
        <f>ППСПМ!C22</f>
        <v>49</v>
      </c>
      <c r="AE21" s="680">
        <f>ППСПМ!D22</f>
        <v>23</v>
      </c>
      <c r="AF21" s="681">
        <f>ППСПМ!E22</f>
        <v>1606.9668000000001</v>
      </c>
      <c r="AG21" s="632">
        <f>РЛП!B18</f>
        <v>2</v>
      </c>
      <c r="AH21" s="681">
        <f>РЛП!C18</f>
        <v>15320</v>
      </c>
      <c r="AI21" s="680">
        <f>ЗУ!B18</f>
        <v>4</v>
      </c>
      <c r="AJ21" s="687">
        <f>ЗУ!C18</f>
        <v>13879</v>
      </c>
      <c r="AK21" s="688">
        <f t="shared" si="2"/>
        <v>123</v>
      </c>
      <c r="AL21" s="693">
        <f t="shared" si="2"/>
        <v>159976.16999999998</v>
      </c>
      <c r="AM21" s="682">
        <v>12</v>
      </c>
      <c r="AN21" s="633">
        <v>9133.25</v>
      </c>
      <c r="AO21" s="682"/>
      <c r="AP21" s="682"/>
      <c r="AQ21" s="682"/>
      <c r="AR21" s="682"/>
      <c r="AS21" s="682"/>
      <c r="AT21" s="682"/>
      <c r="AU21" s="682"/>
      <c r="AV21" s="682"/>
      <c r="AW21" s="682"/>
      <c r="AX21" s="682"/>
      <c r="AY21" s="682"/>
      <c r="AZ21" s="682"/>
      <c r="BA21" s="682"/>
      <c r="BB21" s="682"/>
      <c r="BC21" s="682"/>
      <c r="BD21" s="682"/>
      <c r="BE21" s="682"/>
      <c r="BF21" s="682"/>
      <c r="BG21" s="682"/>
      <c r="BH21" s="682"/>
      <c r="BI21" s="682"/>
      <c r="BJ21" s="682"/>
      <c r="BK21" s="682"/>
      <c r="BL21" s="682"/>
      <c r="BM21" s="682"/>
      <c r="BN21" s="682"/>
      <c r="BO21" s="682"/>
      <c r="BP21" s="682"/>
      <c r="BQ21" s="682"/>
      <c r="BR21" s="682"/>
      <c r="BS21" s="682"/>
      <c r="BT21" s="682"/>
      <c r="BU21" s="682"/>
      <c r="BV21" s="682"/>
      <c r="BW21" s="682"/>
      <c r="BX21" s="682"/>
      <c r="BY21" s="682"/>
      <c r="BZ21" s="682"/>
      <c r="CA21" s="682"/>
      <c r="CB21" s="682"/>
      <c r="CC21" s="682"/>
      <c r="CD21" s="682"/>
      <c r="CE21" s="682"/>
      <c r="CF21" s="682"/>
      <c r="CG21" s="682"/>
      <c r="CH21" s="682"/>
      <c r="CI21" s="682"/>
      <c r="CJ21" s="682"/>
      <c r="CK21" s="682"/>
      <c r="CL21" s="682"/>
      <c r="CM21" s="682"/>
      <c r="CN21" s="682"/>
      <c r="CO21" s="682"/>
      <c r="CP21" s="682"/>
      <c r="CQ21" s="682"/>
      <c r="CR21" s="682"/>
      <c r="CS21" s="682"/>
      <c r="CT21" s="682"/>
      <c r="CU21" s="682"/>
      <c r="CV21" s="682"/>
      <c r="CW21" s="682"/>
      <c r="CX21" s="682"/>
      <c r="CY21" s="682"/>
      <c r="CZ21" s="682"/>
      <c r="DA21" s="682"/>
      <c r="DB21" s="682"/>
      <c r="DC21" s="682"/>
      <c r="DD21" s="682"/>
      <c r="DE21" s="682"/>
      <c r="DF21" s="682"/>
      <c r="DG21" s="682"/>
      <c r="DH21" s="682"/>
      <c r="DI21" s="682"/>
      <c r="DJ21" s="682"/>
      <c r="DK21" s="682"/>
      <c r="DL21" s="682"/>
      <c r="DM21" s="682"/>
      <c r="DN21" s="682"/>
      <c r="DO21" s="682"/>
      <c r="DP21" s="682"/>
      <c r="DQ21" s="682"/>
      <c r="DR21" s="682"/>
      <c r="DS21" s="682"/>
      <c r="DT21" s="682"/>
      <c r="DU21" s="682"/>
      <c r="DV21" s="682"/>
      <c r="DW21" s="682"/>
      <c r="DX21" s="682"/>
      <c r="DY21" s="682"/>
      <c r="DZ21" s="682"/>
      <c r="EA21" s="682"/>
      <c r="EB21" s="682"/>
      <c r="EC21" s="682"/>
      <c r="ED21" s="682"/>
      <c r="EE21" s="682"/>
      <c r="EF21" s="682"/>
      <c r="EG21" s="682"/>
      <c r="EH21" s="682"/>
      <c r="EI21" s="682"/>
      <c r="EJ21" s="682"/>
      <c r="EK21" s="682"/>
      <c r="EL21" s="682"/>
      <c r="EM21" s="682"/>
      <c r="EN21" s="682"/>
      <c r="EO21" s="682"/>
      <c r="EP21" s="682"/>
      <c r="EQ21" s="682"/>
      <c r="ER21" s="682"/>
      <c r="ES21" s="682"/>
      <c r="ET21" s="682"/>
      <c r="EU21" s="682"/>
      <c r="EV21" s="682"/>
      <c r="EW21" s="682"/>
      <c r="EX21" s="682"/>
      <c r="EY21" s="682"/>
      <c r="EZ21" s="682"/>
      <c r="FA21" s="682"/>
      <c r="FB21" s="682"/>
      <c r="FC21" s="682"/>
      <c r="FD21" s="682"/>
      <c r="FE21" s="682"/>
      <c r="FF21" s="682"/>
      <c r="FG21" s="682"/>
      <c r="FH21" s="682"/>
      <c r="FI21" s="682"/>
      <c r="FJ21" s="682"/>
      <c r="FK21" s="682"/>
      <c r="FL21" s="682"/>
      <c r="FM21" s="682"/>
      <c r="FN21" s="682"/>
      <c r="FO21" s="682"/>
      <c r="FP21" s="682"/>
      <c r="FQ21" s="682"/>
      <c r="FR21" s="682"/>
      <c r="FS21" s="682"/>
      <c r="FT21" s="682"/>
      <c r="FU21" s="682"/>
      <c r="FV21" s="682"/>
      <c r="FW21" s="682"/>
      <c r="FX21" s="682"/>
      <c r="FY21" s="682"/>
      <c r="FZ21" s="682"/>
      <c r="GA21" s="682"/>
      <c r="GB21" s="682"/>
      <c r="GC21" s="682"/>
      <c r="GD21" s="682"/>
      <c r="GE21" s="682"/>
      <c r="GF21" s="682"/>
      <c r="GG21" s="682"/>
      <c r="GH21" s="682"/>
      <c r="GI21" s="682"/>
      <c r="GJ21" s="682"/>
      <c r="GK21" s="682"/>
      <c r="GL21" s="682"/>
      <c r="GM21" s="682"/>
      <c r="GN21" s="682"/>
      <c r="GO21" s="682"/>
      <c r="GP21" s="682"/>
      <c r="GQ21" s="682"/>
      <c r="GR21" s="682"/>
      <c r="GS21" s="682"/>
      <c r="GT21" s="682"/>
      <c r="GU21" s="682"/>
      <c r="GV21" s="682"/>
      <c r="GW21" s="682"/>
      <c r="GX21" s="682"/>
      <c r="GY21" s="682"/>
      <c r="GZ21" s="682"/>
      <c r="HA21" s="682"/>
      <c r="HB21" s="682"/>
      <c r="HC21" s="682"/>
      <c r="HD21" s="682"/>
      <c r="HE21" s="682"/>
      <c r="HF21" s="682"/>
      <c r="HG21" s="682"/>
      <c r="HH21" s="682"/>
      <c r="HI21" s="682"/>
      <c r="HJ21" s="682"/>
      <c r="HK21" s="682"/>
      <c r="HL21" s="682"/>
      <c r="HM21" s="689">
        <f t="shared" si="0"/>
        <v>150842.91999999998</v>
      </c>
      <c r="HN21" s="690">
        <f t="shared" si="1"/>
        <v>4.5280497103232964</v>
      </c>
      <c r="HO21" s="691">
        <v>3331.3</v>
      </c>
      <c r="HP21" s="45"/>
    </row>
    <row r="22" spans="1:224">
      <c r="A22" s="679" t="s">
        <v>22065</v>
      </c>
      <c r="B22" s="680">
        <f>'ПЗ-БЗ'!B22</f>
        <v>0</v>
      </c>
      <c r="C22" s="681">
        <f>'ПЗ-БЗ'!C22</f>
        <v>0</v>
      </c>
      <c r="D22" s="680">
        <f>'ПЗ-БЗ'!D22</f>
        <v>0</v>
      </c>
      <c r="E22" s="692">
        <f>'ПЗ-БЗ'!E22</f>
        <v>0</v>
      </c>
      <c r="F22" s="680">
        <f>НПП!B22</f>
        <v>2</v>
      </c>
      <c r="G22" s="681">
        <f>НПП!C22</f>
        <v>22792.620000000003</v>
      </c>
      <c r="H22" s="682">
        <f>'Зк-заг.зн'!R21</f>
        <v>20</v>
      </c>
      <c r="I22" s="692">
        <f>'Зк-заг.зн'!S21</f>
        <v>41193.199999999997</v>
      </c>
      <c r="J22" s="632">
        <f>'Зк-місц.зн'!V22</f>
        <v>156</v>
      </c>
      <c r="K22" s="681">
        <f>'Зк-місц.зн'!W22</f>
        <v>38154.879999999997</v>
      </c>
      <c r="L22" s="680">
        <f>'Пп-заг.зн'!L21</f>
        <v>1</v>
      </c>
      <c r="M22" s="684">
        <f>'Пп-заг.зн'!M21</f>
        <v>145</v>
      </c>
      <c r="N22" s="632">
        <f>'Пп-місц.зн'!R23</f>
        <v>134</v>
      </c>
      <c r="O22" s="633">
        <f>'Пп-місц.зн'!S23</f>
        <v>1733.2149999999992</v>
      </c>
      <c r="P22" s="680">
        <f>Бс!B23</f>
        <v>1</v>
      </c>
      <c r="Q22" s="681">
        <f>Бс!C23</f>
        <v>18</v>
      </c>
      <c r="R22" s="680">
        <f>Бс!D23</f>
        <v>0</v>
      </c>
      <c r="S22" s="685">
        <f>Бс!E23</f>
        <v>0</v>
      </c>
      <c r="T22" s="686"/>
      <c r="U22" s="680">
        <f>Зоо!B23</f>
        <v>0</v>
      </c>
      <c r="V22" s="687">
        <f>Зоо!C23</f>
        <v>0</v>
      </c>
      <c r="W22" s="680">
        <f>Зоо!D23</f>
        <v>0</v>
      </c>
      <c r="X22" s="681">
        <f>Зоо!E23</f>
        <v>0</v>
      </c>
      <c r="Y22" s="680">
        <f>Дп!B23</f>
        <v>1</v>
      </c>
      <c r="Z22" s="681">
        <f>Дп!C23</f>
        <v>8.9</v>
      </c>
      <c r="AA22" s="680">
        <f>Дп!D23</f>
        <v>1</v>
      </c>
      <c r="AB22" s="681">
        <f>Дп!E23</f>
        <v>7.6364999999999998</v>
      </c>
      <c r="AC22" s="680">
        <f>ППСПМ!B23</f>
        <v>4</v>
      </c>
      <c r="AD22" s="687">
        <f>ППСПМ!C23</f>
        <v>442.5</v>
      </c>
      <c r="AE22" s="680">
        <f>ППСПМ!D23</f>
        <v>14</v>
      </c>
      <c r="AF22" s="681">
        <f>ППСПМ!E23</f>
        <v>191.64000000000001</v>
      </c>
      <c r="AG22" s="632">
        <f>РЛП!B19</f>
        <v>5</v>
      </c>
      <c r="AH22" s="681">
        <f>РЛП!C19</f>
        <v>53056.450000000004</v>
      </c>
      <c r="AI22" s="680">
        <f>ЗУ!B19</f>
        <v>48</v>
      </c>
      <c r="AJ22" s="687">
        <f>ЗУ!C19</f>
        <v>7116.2000000000007</v>
      </c>
      <c r="AK22" s="688">
        <f t="shared" si="2"/>
        <v>387</v>
      </c>
      <c r="AL22" s="693">
        <f t="shared" si="2"/>
        <v>164860.2415</v>
      </c>
      <c r="AM22" s="680">
        <f>11+8+2+25+1+1</f>
        <v>48</v>
      </c>
      <c r="AN22" s="681">
        <v>22456.02</v>
      </c>
      <c r="AO22" s="682"/>
      <c r="AP22" s="682"/>
      <c r="AQ22" s="682"/>
      <c r="AR22" s="682"/>
      <c r="AS22" s="682"/>
      <c r="AT22" s="682"/>
      <c r="AU22" s="682"/>
      <c r="AV22" s="682"/>
      <c r="AW22" s="682"/>
      <c r="AX22" s="682"/>
      <c r="AY22" s="682"/>
      <c r="AZ22" s="682"/>
      <c r="BA22" s="682"/>
      <c r="BB22" s="682"/>
      <c r="BC22" s="682"/>
      <c r="BD22" s="682"/>
      <c r="BE22" s="682"/>
      <c r="BF22" s="682"/>
      <c r="BG22" s="682"/>
      <c r="BH22" s="682"/>
      <c r="BI22" s="682"/>
      <c r="BJ22" s="682"/>
      <c r="BK22" s="682"/>
      <c r="BL22" s="682"/>
      <c r="BM22" s="682"/>
      <c r="BN22" s="682"/>
      <c r="BO22" s="682"/>
      <c r="BP22" s="682"/>
      <c r="BQ22" s="682"/>
      <c r="BR22" s="682"/>
      <c r="BS22" s="682"/>
      <c r="BT22" s="682"/>
      <c r="BU22" s="682"/>
      <c r="BV22" s="682"/>
      <c r="BW22" s="682"/>
      <c r="BX22" s="682"/>
      <c r="BY22" s="682"/>
      <c r="BZ22" s="682"/>
      <c r="CA22" s="682"/>
      <c r="CB22" s="682"/>
      <c r="CC22" s="682"/>
      <c r="CD22" s="682"/>
      <c r="CE22" s="682"/>
      <c r="CF22" s="682"/>
      <c r="CG22" s="682"/>
      <c r="CH22" s="682"/>
      <c r="CI22" s="682"/>
      <c r="CJ22" s="682"/>
      <c r="CK22" s="682"/>
      <c r="CL22" s="682"/>
      <c r="CM22" s="682"/>
      <c r="CN22" s="682"/>
      <c r="CO22" s="682"/>
      <c r="CP22" s="682"/>
      <c r="CQ22" s="682"/>
      <c r="CR22" s="682"/>
      <c r="CS22" s="682"/>
      <c r="CT22" s="682"/>
      <c r="CU22" s="682"/>
      <c r="CV22" s="682"/>
      <c r="CW22" s="682"/>
      <c r="CX22" s="682"/>
      <c r="CY22" s="682"/>
      <c r="CZ22" s="682"/>
      <c r="DA22" s="682"/>
      <c r="DB22" s="682"/>
      <c r="DC22" s="682"/>
      <c r="DD22" s="682"/>
      <c r="DE22" s="682"/>
      <c r="DF22" s="682"/>
      <c r="DG22" s="682"/>
      <c r="DH22" s="682"/>
      <c r="DI22" s="682"/>
      <c r="DJ22" s="682"/>
      <c r="DK22" s="682"/>
      <c r="DL22" s="682"/>
      <c r="DM22" s="682"/>
      <c r="DN22" s="682"/>
      <c r="DO22" s="682"/>
      <c r="DP22" s="682"/>
      <c r="DQ22" s="682"/>
      <c r="DR22" s="682"/>
      <c r="DS22" s="682"/>
      <c r="DT22" s="682"/>
      <c r="DU22" s="682"/>
      <c r="DV22" s="682"/>
      <c r="DW22" s="682"/>
      <c r="DX22" s="682"/>
      <c r="DY22" s="682"/>
      <c r="DZ22" s="682"/>
      <c r="EA22" s="682"/>
      <c r="EB22" s="682"/>
      <c r="EC22" s="682"/>
      <c r="ED22" s="682"/>
      <c r="EE22" s="682"/>
      <c r="EF22" s="682"/>
      <c r="EG22" s="682"/>
      <c r="EH22" s="682"/>
      <c r="EI22" s="682"/>
      <c r="EJ22" s="682"/>
      <c r="EK22" s="682"/>
      <c r="EL22" s="682"/>
      <c r="EM22" s="682"/>
      <c r="EN22" s="682"/>
      <c r="EO22" s="682"/>
      <c r="EP22" s="682"/>
      <c r="EQ22" s="682"/>
      <c r="ER22" s="682"/>
      <c r="ES22" s="682"/>
      <c r="ET22" s="682"/>
      <c r="EU22" s="682"/>
      <c r="EV22" s="682"/>
      <c r="EW22" s="682"/>
      <c r="EX22" s="682"/>
      <c r="EY22" s="682"/>
      <c r="EZ22" s="682"/>
      <c r="FA22" s="682"/>
      <c r="FB22" s="682"/>
      <c r="FC22" s="682"/>
      <c r="FD22" s="682"/>
      <c r="FE22" s="682"/>
      <c r="FF22" s="682"/>
      <c r="FG22" s="682"/>
      <c r="FH22" s="682"/>
      <c r="FI22" s="682"/>
      <c r="FJ22" s="682"/>
      <c r="FK22" s="682"/>
      <c r="FL22" s="682"/>
      <c r="FM22" s="682"/>
      <c r="FN22" s="682"/>
      <c r="FO22" s="682"/>
      <c r="FP22" s="682"/>
      <c r="FQ22" s="682"/>
      <c r="FR22" s="682"/>
      <c r="FS22" s="682"/>
      <c r="FT22" s="682"/>
      <c r="FU22" s="682"/>
      <c r="FV22" s="682"/>
      <c r="FW22" s="682"/>
      <c r="FX22" s="682"/>
      <c r="FY22" s="682"/>
      <c r="FZ22" s="682"/>
      <c r="GA22" s="682"/>
      <c r="GB22" s="682"/>
      <c r="GC22" s="682"/>
      <c r="GD22" s="682"/>
      <c r="GE22" s="682"/>
      <c r="GF22" s="682"/>
      <c r="GG22" s="682"/>
      <c r="GH22" s="682"/>
      <c r="GI22" s="682"/>
      <c r="GJ22" s="682"/>
      <c r="GK22" s="682"/>
      <c r="GL22" s="682"/>
      <c r="GM22" s="682"/>
      <c r="GN22" s="682"/>
      <c r="GO22" s="682"/>
      <c r="GP22" s="682"/>
      <c r="GQ22" s="682"/>
      <c r="GR22" s="682"/>
      <c r="GS22" s="682"/>
      <c r="GT22" s="682"/>
      <c r="GU22" s="682"/>
      <c r="GV22" s="682"/>
      <c r="GW22" s="682"/>
      <c r="GX22" s="682"/>
      <c r="GY22" s="682"/>
      <c r="GZ22" s="682"/>
      <c r="HA22" s="682"/>
      <c r="HB22" s="682"/>
      <c r="HC22" s="682"/>
      <c r="HD22" s="682"/>
      <c r="HE22" s="682"/>
      <c r="HF22" s="682"/>
      <c r="HG22" s="682"/>
      <c r="HH22" s="682"/>
      <c r="HI22" s="682"/>
      <c r="HJ22" s="682"/>
      <c r="HK22" s="682"/>
      <c r="HL22" s="682"/>
      <c r="HM22" s="689">
        <f t="shared" si="0"/>
        <v>142404.22150000001</v>
      </c>
      <c r="HN22" s="690">
        <f t="shared" si="1"/>
        <v>4.9531903130434793</v>
      </c>
      <c r="HO22" s="691">
        <v>2875</v>
      </c>
      <c r="HP22" s="45"/>
    </row>
    <row r="23" spans="1:224">
      <c r="A23" s="679" t="s">
        <v>22066</v>
      </c>
      <c r="B23" s="680">
        <f>'ПЗ-БЗ'!B23</f>
        <v>1</v>
      </c>
      <c r="C23" s="681">
        <f>'ПЗ-БЗ'!C23</f>
        <v>42289</v>
      </c>
      <c r="D23" s="680">
        <f>'ПЗ-БЗ'!D23</f>
        <v>0</v>
      </c>
      <c r="E23" s="692">
        <f>'ПЗ-БЗ'!E23</f>
        <v>0</v>
      </c>
      <c r="F23" s="680">
        <f>НПП!B23</f>
        <v>1</v>
      </c>
      <c r="G23" s="681">
        <f>НПП!C23</f>
        <v>5448.3</v>
      </c>
      <c r="H23" s="682">
        <f>'Зк-заг.зн'!R22</f>
        <v>13</v>
      </c>
      <c r="I23" s="683">
        <f>'Зк-заг.зн'!S22</f>
        <v>16720</v>
      </c>
      <c r="J23" s="632">
        <f>'Зк-місц.зн'!V23</f>
        <v>112</v>
      </c>
      <c r="K23" s="681">
        <f>'Зк-місц.зн'!W23</f>
        <v>53887.3</v>
      </c>
      <c r="L23" s="680">
        <f>'Пп-заг.зн'!L22</f>
        <v>8</v>
      </c>
      <c r="M23" s="684">
        <f>'Пп-заг.зн'!M22</f>
        <v>420.2</v>
      </c>
      <c r="N23" s="632">
        <f>'Пп-місц.зн'!R24</f>
        <v>59</v>
      </c>
      <c r="O23" s="633">
        <f>'Пп-місц.зн'!S24</f>
        <v>394.41999999999996</v>
      </c>
      <c r="P23" s="680">
        <f>Бс!B24</f>
        <v>0</v>
      </c>
      <c r="Q23" s="681">
        <f>Бс!C24</f>
        <v>0</v>
      </c>
      <c r="R23" s="680">
        <f>Бс!D24</f>
        <v>0</v>
      </c>
      <c r="S23" s="685">
        <f>Бс!E24</f>
        <v>0</v>
      </c>
      <c r="T23" s="686">
        <v>1</v>
      </c>
      <c r="U23" s="680">
        <f>Зоо!B24</f>
        <v>1</v>
      </c>
      <c r="V23" s="687">
        <f>Зоо!C24</f>
        <v>11.6</v>
      </c>
      <c r="W23" s="680">
        <f>Зоо!D24</f>
        <v>0</v>
      </c>
      <c r="X23" s="681">
        <f>Зоо!E24</f>
        <v>0</v>
      </c>
      <c r="Y23" s="680">
        <f>Дп!B24</f>
        <v>1</v>
      </c>
      <c r="Z23" s="681">
        <f>Дп!C24</f>
        <v>29.5</v>
      </c>
      <c r="AA23" s="680">
        <f>Дп!D24</f>
        <v>0</v>
      </c>
      <c r="AB23" s="681">
        <f>Дп!E24</f>
        <v>0</v>
      </c>
      <c r="AC23" s="680">
        <f>ППСПМ!B24</f>
        <v>2</v>
      </c>
      <c r="AD23" s="687">
        <f>ППСПМ!C24</f>
        <v>39</v>
      </c>
      <c r="AE23" s="680">
        <f>ППСПМ!D24</f>
        <v>12</v>
      </c>
      <c r="AF23" s="681">
        <f>ППСПМ!E24</f>
        <v>128</v>
      </c>
      <c r="AG23" s="632">
        <f>РЛП!B20</f>
        <v>3</v>
      </c>
      <c r="AH23" s="681">
        <f>РЛП!C20</f>
        <v>58708</v>
      </c>
      <c r="AI23" s="680">
        <f>ЗУ!B20</f>
        <v>97</v>
      </c>
      <c r="AJ23" s="687">
        <f>ЗУ!C20</f>
        <v>3454.9000000000005</v>
      </c>
      <c r="AK23" s="688">
        <f t="shared" si="2"/>
        <v>310</v>
      </c>
      <c r="AL23" s="693">
        <f t="shared" si="2"/>
        <v>181530.22</v>
      </c>
      <c r="AM23" s="682">
        <v>39</v>
      </c>
      <c r="AN23" s="633">
        <v>8837.7000000000007</v>
      </c>
      <c r="AO23" s="682"/>
      <c r="AP23" s="682"/>
      <c r="AQ23" s="682"/>
      <c r="AR23" s="682"/>
      <c r="AS23" s="682"/>
      <c r="AT23" s="682"/>
      <c r="AU23" s="682"/>
      <c r="AV23" s="682"/>
      <c r="AW23" s="682"/>
      <c r="AX23" s="682"/>
      <c r="AY23" s="682"/>
      <c r="AZ23" s="682"/>
      <c r="BA23" s="682"/>
      <c r="BB23" s="682"/>
      <c r="BC23" s="682"/>
      <c r="BD23" s="682"/>
      <c r="BE23" s="682"/>
      <c r="BF23" s="682"/>
      <c r="BG23" s="682"/>
      <c r="BH23" s="682"/>
      <c r="BI23" s="682"/>
      <c r="BJ23" s="682"/>
      <c r="BK23" s="682"/>
      <c r="BL23" s="682"/>
      <c r="BM23" s="682"/>
      <c r="BN23" s="682"/>
      <c r="BO23" s="682"/>
      <c r="BP23" s="682"/>
      <c r="BQ23" s="682"/>
      <c r="BR23" s="682"/>
      <c r="BS23" s="682"/>
      <c r="BT23" s="682"/>
      <c r="BU23" s="682"/>
      <c r="BV23" s="682"/>
      <c r="BW23" s="682"/>
      <c r="BX23" s="682"/>
      <c r="BY23" s="682"/>
      <c r="BZ23" s="682"/>
      <c r="CA23" s="682"/>
      <c r="CB23" s="682"/>
      <c r="CC23" s="682"/>
      <c r="CD23" s="682"/>
      <c r="CE23" s="682"/>
      <c r="CF23" s="682"/>
      <c r="CG23" s="682"/>
      <c r="CH23" s="682"/>
      <c r="CI23" s="682"/>
      <c r="CJ23" s="682"/>
      <c r="CK23" s="682"/>
      <c r="CL23" s="682"/>
      <c r="CM23" s="682"/>
      <c r="CN23" s="682"/>
      <c r="CO23" s="682"/>
      <c r="CP23" s="682"/>
      <c r="CQ23" s="682"/>
      <c r="CR23" s="682"/>
      <c r="CS23" s="682"/>
      <c r="CT23" s="682"/>
      <c r="CU23" s="682"/>
      <c r="CV23" s="682"/>
      <c r="CW23" s="682"/>
      <c r="CX23" s="682"/>
      <c r="CY23" s="682"/>
      <c r="CZ23" s="682"/>
      <c r="DA23" s="682"/>
      <c r="DB23" s="682"/>
      <c r="DC23" s="682"/>
      <c r="DD23" s="682"/>
      <c r="DE23" s="682"/>
      <c r="DF23" s="682"/>
      <c r="DG23" s="682"/>
      <c r="DH23" s="682"/>
      <c r="DI23" s="682"/>
      <c r="DJ23" s="682"/>
      <c r="DK23" s="682"/>
      <c r="DL23" s="682"/>
      <c r="DM23" s="682"/>
      <c r="DN23" s="682"/>
      <c r="DO23" s="682"/>
      <c r="DP23" s="682"/>
      <c r="DQ23" s="682"/>
      <c r="DR23" s="682"/>
      <c r="DS23" s="682"/>
      <c r="DT23" s="682"/>
      <c r="DU23" s="682"/>
      <c r="DV23" s="682"/>
      <c r="DW23" s="682"/>
      <c r="DX23" s="682"/>
      <c r="DY23" s="682"/>
      <c r="DZ23" s="682"/>
      <c r="EA23" s="682"/>
      <c r="EB23" s="682"/>
      <c r="EC23" s="682"/>
      <c r="ED23" s="682"/>
      <c r="EE23" s="682"/>
      <c r="EF23" s="682"/>
      <c r="EG23" s="682"/>
      <c r="EH23" s="682"/>
      <c r="EI23" s="682"/>
      <c r="EJ23" s="682"/>
      <c r="EK23" s="682"/>
      <c r="EL23" s="682"/>
      <c r="EM23" s="682"/>
      <c r="EN23" s="682"/>
      <c r="EO23" s="682"/>
      <c r="EP23" s="682"/>
      <c r="EQ23" s="682"/>
      <c r="ER23" s="682"/>
      <c r="ES23" s="682"/>
      <c r="ET23" s="682"/>
      <c r="EU23" s="682"/>
      <c r="EV23" s="682"/>
      <c r="EW23" s="682"/>
      <c r="EX23" s="682"/>
      <c r="EY23" s="682"/>
      <c r="EZ23" s="682"/>
      <c r="FA23" s="682"/>
      <c r="FB23" s="682"/>
      <c r="FC23" s="682"/>
      <c r="FD23" s="682"/>
      <c r="FE23" s="682"/>
      <c r="FF23" s="682"/>
      <c r="FG23" s="682"/>
      <c r="FH23" s="682"/>
      <c r="FI23" s="682"/>
      <c r="FJ23" s="682"/>
      <c r="FK23" s="682"/>
      <c r="FL23" s="682"/>
      <c r="FM23" s="682"/>
      <c r="FN23" s="682"/>
      <c r="FO23" s="682"/>
      <c r="FP23" s="682"/>
      <c r="FQ23" s="682"/>
      <c r="FR23" s="682"/>
      <c r="FS23" s="682"/>
      <c r="FT23" s="682"/>
      <c r="FU23" s="682"/>
      <c r="FV23" s="682"/>
      <c r="FW23" s="682"/>
      <c r="FX23" s="682"/>
      <c r="FY23" s="682"/>
      <c r="FZ23" s="682"/>
      <c r="GA23" s="682"/>
      <c r="GB23" s="682"/>
      <c r="GC23" s="682"/>
      <c r="GD23" s="682"/>
      <c r="GE23" s="682"/>
      <c r="GF23" s="682"/>
      <c r="GG23" s="682"/>
      <c r="GH23" s="682"/>
      <c r="GI23" s="682"/>
      <c r="GJ23" s="682"/>
      <c r="GK23" s="682"/>
      <c r="GL23" s="682"/>
      <c r="GM23" s="682"/>
      <c r="GN23" s="682"/>
      <c r="GO23" s="682"/>
      <c r="GP23" s="682"/>
      <c r="GQ23" s="682"/>
      <c r="GR23" s="682"/>
      <c r="GS23" s="682"/>
      <c r="GT23" s="682"/>
      <c r="GU23" s="682"/>
      <c r="GV23" s="682"/>
      <c r="GW23" s="682"/>
      <c r="GX23" s="682"/>
      <c r="GY23" s="682"/>
      <c r="GZ23" s="682"/>
      <c r="HA23" s="682"/>
      <c r="HB23" s="682"/>
      <c r="HC23" s="682"/>
      <c r="HD23" s="682"/>
      <c r="HE23" s="682"/>
      <c r="HF23" s="682"/>
      <c r="HG23" s="682"/>
      <c r="HH23" s="682"/>
      <c r="HI23" s="682"/>
      <c r="HJ23" s="682"/>
      <c r="HK23" s="682"/>
      <c r="HL23" s="682"/>
      <c r="HM23" s="689">
        <f t="shared" si="0"/>
        <v>172692.52</v>
      </c>
      <c r="HN23" s="690">
        <f t="shared" si="1"/>
        <v>8.6126637075457584</v>
      </c>
      <c r="HO23" s="691">
        <v>2005.1</v>
      </c>
      <c r="HP23" s="45"/>
    </row>
    <row r="24" spans="1:224">
      <c r="A24" s="679" t="s">
        <v>22067</v>
      </c>
      <c r="B24" s="680">
        <f>'ПЗ-БЗ'!B24</f>
        <v>1</v>
      </c>
      <c r="C24" s="681">
        <f>'ПЗ-БЗ'!C24</f>
        <v>882.9</v>
      </c>
      <c r="D24" s="680">
        <f>'ПЗ-БЗ'!D24</f>
        <v>0</v>
      </c>
      <c r="E24" s="692">
        <f>'ПЗ-БЗ'!E24</f>
        <v>0</v>
      </c>
      <c r="F24" s="680">
        <f>НПП!B24</f>
        <v>2</v>
      </c>
      <c r="G24" s="681">
        <f>НПП!C24</f>
        <v>39575.199999999997</v>
      </c>
      <c r="H24" s="682">
        <f>'Зк-заг.зн'!R23</f>
        <v>10</v>
      </c>
      <c r="I24" s="683">
        <f>'Зк-заг.зн'!S23</f>
        <v>17780.300000000003</v>
      </c>
      <c r="J24" s="632">
        <f>'Зк-місц.зн'!V24</f>
        <v>90</v>
      </c>
      <c r="K24" s="681">
        <f>'Зк-місц.зн'!W24</f>
        <v>29473.342000000001</v>
      </c>
      <c r="L24" s="680">
        <f>'Пп-заг.зн'!L23</f>
        <v>3</v>
      </c>
      <c r="M24" s="684">
        <f>'Пп-заг.зн'!M23</f>
        <v>62.1</v>
      </c>
      <c r="N24" s="632">
        <f>'Пп-місц.зн'!R25</f>
        <v>98</v>
      </c>
      <c r="O24" s="633">
        <f>'Пп-місц.зн'!S25</f>
        <v>170.715</v>
      </c>
      <c r="P24" s="680">
        <f>Бс!B25</f>
        <v>0</v>
      </c>
      <c r="Q24" s="681">
        <f>Бс!C25</f>
        <v>0</v>
      </c>
      <c r="R24" s="680">
        <f>Бс!D25</f>
        <v>3</v>
      </c>
      <c r="S24" s="685">
        <f>Бс!E25</f>
        <v>17.0379</v>
      </c>
      <c r="T24" s="686" t="s">
        <v>2253</v>
      </c>
      <c r="U24" s="680">
        <f>Зоо!B25</f>
        <v>0</v>
      </c>
      <c r="V24" s="687">
        <f>Зоо!C25</f>
        <v>0</v>
      </c>
      <c r="W24" s="680">
        <f>Зоо!D25</f>
        <v>0</v>
      </c>
      <c r="X24" s="681">
        <f>Зоо!E25</f>
        <v>0</v>
      </c>
      <c r="Y24" s="680">
        <f>Дп!B25</f>
        <v>1</v>
      </c>
      <c r="Z24" s="681">
        <f>Дп!C25</f>
        <v>21</v>
      </c>
      <c r="AA24" s="680">
        <f>Дп!D25</f>
        <v>3</v>
      </c>
      <c r="AB24" s="681">
        <f>Дп!E25</f>
        <v>5.04</v>
      </c>
      <c r="AC24" s="680">
        <f>ППСПМ!B25</f>
        <v>2</v>
      </c>
      <c r="AD24" s="681">
        <f>ППСПМ!C25</f>
        <v>311.66320000000002</v>
      </c>
      <c r="AE24" s="680">
        <f>ППСПМ!D25</f>
        <v>19</v>
      </c>
      <c r="AF24" s="681">
        <f>ППСПМ!E25</f>
        <v>339.00650000000002</v>
      </c>
      <c r="AG24" s="632">
        <f>РЛП!B21</f>
        <v>1</v>
      </c>
      <c r="AH24" s="681">
        <f>РЛП!C21</f>
        <v>98857.9</v>
      </c>
      <c r="AI24" s="680">
        <f>ЗУ!B21</f>
        <v>27</v>
      </c>
      <c r="AJ24" s="687">
        <f>ЗУ!C21</f>
        <v>1283.7999999999997</v>
      </c>
      <c r="AK24" s="688">
        <f t="shared" si="2"/>
        <v>260</v>
      </c>
      <c r="AL24" s="693">
        <f t="shared" si="2"/>
        <v>188780.00459999999</v>
      </c>
      <c r="AM24" s="682">
        <v>38</v>
      </c>
      <c r="AN24" s="633">
        <v>12479.12</v>
      </c>
      <c r="AO24" s="682"/>
      <c r="AP24" s="682"/>
      <c r="AQ24" s="682"/>
      <c r="AR24" s="682"/>
      <c r="AS24" s="682"/>
      <c r="AT24" s="682"/>
      <c r="AU24" s="682"/>
      <c r="AV24" s="682"/>
      <c r="AW24" s="682"/>
      <c r="AX24" s="682"/>
      <c r="AY24" s="682"/>
      <c r="AZ24" s="682"/>
      <c r="BA24" s="682"/>
      <c r="BB24" s="682"/>
      <c r="BC24" s="682"/>
      <c r="BD24" s="682"/>
      <c r="BE24" s="682"/>
      <c r="BF24" s="682"/>
      <c r="BG24" s="682"/>
      <c r="BH24" s="682"/>
      <c r="BI24" s="682"/>
      <c r="BJ24" s="682"/>
      <c r="BK24" s="682"/>
      <c r="BL24" s="682"/>
      <c r="BM24" s="682"/>
      <c r="BN24" s="682"/>
      <c r="BO24" s="682"/>
      <c r="BP24" s="682"/>
      <c r="BQ24" s="682"/>
      <c r="BR24" s="682"/>
      <c r="BS24" s="682"/>
      <c r="BT24" s="682"/>
      <c r="BU24" s="682"/>
      <c r="BV24" s="682"/>
      <c r="BW24" s="682"/>
      <c r="BX24" s="682"/>
      <c r="BY24" s="682"/>
      <c r="BZ24" s="682"/>
      <c r="CA24" s="682"/>
      <c r="CB24" s="682"/>
      <c r="CC24" s="682"/>
      <c r="CD24" s="682"/>
      <c r="CE24" s="682"/>
      <c r="CF24" s="682"/>
      <c r="CG24" s="682"/>
      <c r="CH24" s="682"/>
      <c r="CI24" s="682"/>
      <c r="CJ24" s="682"/>
      <c r="CK24" s="682"/>
      <c r="CL24" s="682"/>
      <c r="CM24" s="682"/>
      <c r="CN24" s="682"/>
      <c r="CO24" s="682"/>
      <c r="CP24" s="682"/>
      <c r="CQ24" s="682"/>
      <c r="CR24" s="682"/>
      <c r="CS24" s="682"/>
      <c r="CT24" s="682"/>
      <c r="CU24" s="682"/>
      <c r="CV24" s="682"/>
      <c r="CW24" s="682"/>
      <c r="CX24" s="682"/>
      <c r="CY24" s="682"/>
      <c r="CZ24" s="682"/>
      <c r="DA24" s="682"/>
      <c r="DB24" s="682"/>
      <c r="DC24" s="682"/>
      <c r="DD24" s="682"/>
      <c r="DE24" s="682"/>
      <c r="DF24" s="682"/>
      <c r="DG24" s="682"/>
      <c r="DH24" s="682"/>
      <c r="DI24" s="682"/>
      <c r="DJ24" s="682"/>
      <c r="DK24" s="682"/>
      <c r="DL24" s="682"/>
      <c r="DM24" s="682"/>
      <c r="DN24" s="682"/>
      <c r="DO24" s="682"/>
      <c r="DP24" s="682"/>
      <c r="DQ24" s="682"/>
      <c r="DR24" s="682"/>
      <c r="DS24" s="682"/>
      <c r="DT24" s="682"/>
      <c r="DU24" s="682"/>
      <c r="DV24" s="682"/>
      <c r="DW24" s="682"/>
      <c r="DX24" s="682"/>
      <c r="DY24" s="682"/>
      <c r="DZ24" s="682"/>
      <c r="EA24" s="682"/>
      <c r="EB24" s="682"/>
      <c r="EC24" s="682"/>
      <c r="ED24" s="682"/>
      <c r="EE24" s="682"/>
      <c r="EF24" s="682"/>
      <c r="EG24" s="682"/>
      <c r="EH24" s="682"/>
      <c r="EI24" s="682"/>
      <c r="EJ24" s="682"/>
      <c r="EK24" s="682"/>
      <c r="EL24" s="682"/>
      <c r="EM24" s="682"/>
      <c r="EN24" s="682"/>
      <c r="EO24" s="682"/>
      <c r="EP24" s="682"/>
      <c r="EQ24" s="682"/>
      <c r="ER24" s="682"/>
      <c r="ES24" s="682"/>
      <c r="ET24" s="682"/>
      <c r="EU24" s="682"/>
      <c r="EV24" s="682"/>
      <c r="EW24" s="682"/>
      <c r="EX24" s="682"/>
      <c r="EY24" s="682"/>
      <c r="EZ24" s="682"/>
      <c r="FA24" s="682"/>
      <c r="FB24" s="682"/>
      <c r="FC24" s="682"/>
      <c r="FD24" s="682"/>
      <c r="FE24" s="682"/>
      <c r="FF24" s="682"/>
      <c r="FG24" s="682"/>
      <c r="FH24" s="682"/>
      <c r="FI24" s="682"/>
      <c r="FJ24" s="682"/>
      <c r="FK24" s="682"/>
      <c r="FL24" s="682"/>
      <c r="FM24" s="682"/>
      <c r="FN24" s="682"/>
      <c r="FO24" s="682"/>
      <c r="FP24" s="682"/>
      <c r="FQ24" s="682"/>
      <c r="FR24" s="682"/>
      <c r="FS24" s="682"/>
      <c r="FT24" s="682"/>
      <c r="FU24" s="682"/>
      <c r="FV24" s="682"/>
      <c r="FW24" s="682"/>
      <c r="FX24" s="682"/>
      <c r="FY24" s="682"/>
      <c r="FZ24" s="682"/>
      <c r="GA24" s="682"/>
      <c r="GB24" s="682"/>
      <c r="GC24" s="682"/>
      <c r="GD24" s="682"/>
      <c r="GE24" s="682"/>
      <c r="GF24" s="682"/>
      <c r="GG24" s="682"/>
      <c r="GH24" s="682"/>
      <c r="GI24" s="682"/>
      <c r="GJ24" s="682"/>
      <c r="GK24" s="682"/>
      <c r="GL24" s="682"/>
      <c r="GM24" s="682"/>
      <c r="GN24" s="682"/>
      <c r="GO24" s="682"/>
      <c r="GP24" s="682"/>
      <c r="GQ24" s="682"/>
      <c r="GR24" s="682"/>
      <c r="GS24" s="682"/>
      <c r="GT24" s="682"/>
      <c r="GU24" s="682"/>
      <c r="GV24" s="682"/>
      <c r="GW24" s="682"/>
      <c r="GX24" s="682"/>
      <c r="GY24" s="682"/>
      <c r="GZ24" s="682"/>
      <c r="HA24" s="682"/>
      <c r="HB24" s="682"/>
      <c r="HC24" s="682"/>
      <c r="HD24" s="682"/>
      <c r="HE24" s="682"/>
      <c r="HF24" s="682"/>
      <c r="HG24" s="682"/>
      <c r="HH24" s="682"/>
      <c r="HI24" s="682"/>
      <c r="HJ24" s="682"/>
      <c r="HK24" s="682"/>
      <c r="HL24" s="682"/>
      <c r="HM24" s="689">
        <f t="shared" si="0"/>
        <v>176300.88459999999</v>
      </c>
      <c r="HN24" s="690">
        <f t="shared" si="1"/>
        <v>7.3976537680429661</v>
      </c>
      <c r="HO24" s="691">
        <v>2383.1999999999998</v>
      </c>
      <c r="HP24" s="45"/>
    </row>
    <row r="25" spans="1:224">
      <c r="A25" s="679" t="s">
        <v>22068</v>
      </c>
      <c r="B25" s="680">
        <f>'ПЗ-БЗ'!B25</f>
        <v>1</v>
      </c>
      <c r="C25" s="681">
        <f>'ПЗ-БЗ'!C25</f>
        <v>9516.7000000000007</v>
      </c>
      <c r="D25" s="680">
        <f>'ПЗ-БЗ'!D25</f>
        <v>0</v>
      </c>
      <c r="E25" s="692">
        <f>'ПЗ-БЗ'!E25</f>
        <v>0</v>
      </c>
      <c r="F25" s="680">
        <f>НПП!B25</f>
        <v>2</v>
      </c>
      <c r="G25" s="681">
        <f>НПП!C25</f>
        <v>17780.38</v>
      </c>
      <c r="H25" s="682">
        <f>'Зк-заг.зн'!R24</f>
        <v>14</v>
      </c>
      <c r="I25" s="683">
        <f>'Зк-заг.зн'!S24</f>
        <v>11702</v>
      </c>
      <c r="J25" s="632">
        <f>'Зк-місц.зн'!V25</f>
        <v>107</v>
      </c>
      <c r="K25" s="681">
        <f>'Зк-місц.зн'!W25</f>
        <v>49666.32</v>
      </c>
      <c r="L25" s="680">
        <f>'Пп-заг.зн'!L24</f>
        <v>11</v>
      </c>
      <c r="M25" s="684">
        <f>'Пп-заг.зн'!M24</f>
        <v>126</v>
      </c>
      <c r="N25" s="632">
        <f>'Пп-місц.зн'!R26</f>
        <v>430</v>
      </c>
      <c r="O25" s="633">
        <f>'Пп-місц.зн'!S26</f>
        <v>1192.2599999999975</v>
      </c>
      <c r="P25" s="680">
        <f>Бс!B26</f>
        <v>1</v>
      </c>
      <c r="Q25" s="681">
        <f>Бс!C26</f>
        <v>200</v>
      </c>
      <c r="R25" s="680">
        <f>Бс!D26</f>
        <v>2</v>
      </c>
      <c r="S25" s="685">
        <f>Бс!E26</f>
        <v>32.86</v>
      </c>
      <c r="T25" s="686"/>
      <c r="U25" s="680">
        <f>Зоо!B26</f>
        <v>0</v>
      </c>
      <c r="V25" s="687">
        <f>Зоо!C26</f>
        <v>0</v>
      </c>
      <c r="W25" s="680">
        <f>Зоо!D26</f>
        <v>1</v>
      </c>
      <c r="X25" s="681">
        <f>Зоо!E26</f>
        <v>10</v>
      </c>
      <c r="Y25" s="680">
        <f>Дп!B26</f>
        <v>2</v>
      </c>
      <c r="Z25" s="681">
        <f>Дп!C26</f>
        <v>74</v>
      </c>
      <c r="AA25" s="680">
        <f>Дп!D26</f>
        <v>7</v>
      </c>
      <c r="AB25" s="681">
        <f>Дп!E26</f>
        <v>35.700000000000003</v>
      </c>
      <c r="AC25" s="680">
        <f>ППСПМ!B26</f>
        <v>4</v>
      </c>
      <c r="AD25" s="687">
        <f>ППСПМ!C26</f>
        <v>65</v>
      </c>
      <c r="AE25" s="680">
        <f>ППСПМ!D26</f>
        <v>9</v>
      </c>
      <c r="AF25" s="681">
        <f>ППСПМ!E26</f>
        <v>47.796800000000005</v>
      </c>
      <c r="AG25" s="632">
        <f>РЛП!B22</f>
        <v>3</v>
      </c>
      <c r="AH25" s="681">
        <f>РЛП!C22</f>
        <v>42997</v>
      </c>
      <c r="AI25" s="680">
        <f>ЗУ!B22</f>
        <v>5</v>
      </c>
      <c r="AJ25" s="687">
        <f>ЗУ!C22</f>
        <v>500.2</v>
      </c>
      <c r="AK25" s="688">
        <f t="shared" si="2"/>
        <v>599</v>
      </c>
      <c r="AL25" s="693">
        <f t="shared" si="2"/>
        <v>133946.21679999999</v>
      </c>
      <c r="AM25" s="682">
        <v>148</v>
      </c>
      <c r="AN25" s="633">
        <v>11332.04</v>
      </c>
      <c r="AO25" s="682"/>
      <c r="AP25" s="682"/>
      <c r="AQ25" s="682"/>
      <c r="AR25" s="682"/>
      <c r="AS25" s="682"/>
      <c r="AT25" s="682"/>
      <c r="AU25" s="682"/>
      <c r="AV25" s="682"/>
      <c r="AW25" s="682"/>
      <c r="AX25" s="682"/>
      <c r="AY25" s="682"/>
      <c r="AZ25" s="682"/>
      <c r="BA25" s="682"/>
      <c r="BB25" s="682"/>
      <c r="BC25" s="682"/>
      <c r="BD25" s="682"/>
      <c r="BE25" s="682"/>
      <c r="BF25" s="682"/>
      <c r="BG25" s="682"/>
      <c r="BH25" s="682"/>
      <c r="BI25" s="682"/>
      <c r="BJ25" s="682"/>
      <c r="BK25" s="682"/>
      <c r="BL25" s="682"/>
      <c r="BM25" s="682"/>
      <c r="BN25" s="682"/>
      <c r="BO25" s="682"/>
      <c r="BP25" s="682"/>
      <c r="BQ25" s="682"/>
      <c r="BR25" s="682"/>
      <c r="BS25" s="682"/>
      <c r="BT25" s="682"/>
      <c r="BU25" s="682"/>
      <c r="BV25" s="682"/>
      <c r="BW25" s="682"/>
      <c r="BX25" s="682"/>
      <c r="BY25" s="682"/>
      <c r="BZ25" s="682"/>
      <c r="CA25" s="682"/>
      <c r="CB25" s="682"/>
      <c r="CC25" s="682"/>
      <c r="CD25" s="682"/>
      <c r="CE25" s="682"/>
      <c r="CF25" s="682"/>
      <c r="CG25" s="682"/>
      <c r="CH25" s="682"/>
      <c r="CI25" s="682"/>
      <c r="CJ25" s="682"/>
      <c r="CK25" s="682"/>
      <c r="CL25" s="682"/>
      <c r="CM25" s="682"/>
      <c r="CN25" s="682"/>
      <c r="CO25" s="682"/>
      <c r="CP25" s="682"/>
      <c r="CQ25" s="682"/>
      <c r="CR25" s="682"/>
      <c r="CS25" s="682"/>
      <c r="CT25" s="682"/>
      <c r="CU25" s="682"/>
      <c r="CV25" s="682"/>
      <c r="CW25" s="682"/>
      <c r="CX25" s="682"/>
      <c r="CY25" s="682"/>
      <c r="CZ25" s="682"/>
      <c r="DA25" s="682"/>
      <c r="DB25" s="682"/>
      <c r="DC25" s="682"/>
      <c r="DD25" s="682"/>
      <c r="DE25" s="682"/>
      <c r="DF25" s="682"/>
      <c r="DG25" s="682"/>
      <c r="DH25" s="682"/>
      <c r="DI25" s="682"/>
      <c r="DJ25" s="682"/>
      <c r="DK25" s="682"/>
      <c r="DL25" s="682"/>
      <c r="DM25" s="682"/>
      <c r="DN25" s="682"/>
      <c r="DO25" s="682"/>
      <c r="DP25" s="682"/>
      <c r="DQ25" s="682"/>
      <c r="DR25" s="682"/>
      <c r="DS25" s="682"/>
      <c r="DT25" s="682"/>
      <c r="DU25" s="682"/>
      <c r="DV25" s="682"/>
      <c r="DW25" s="682"/>
      <c r="DX25" s="682"/>
      <c r="DY25" s="682"/>
      <c r="DZ25" s="682"/>
      <c r="EA25" s="682"/>
      <c r="EB25" s="682"/>
      <c r="EC25" s="682"/>
      <c r="ED25" s="682"/>
      <c r="EE25" s="682"/>
      <c r="EF25" s="682"/>
      <c r="EG25" s="682"/>
      <c r="EH25" s="682"/>
      <c r="EI25" s="682"/>
      <c r="EJ25" s="682"/>
      <c r="EK25" s="682"/>
      <c r="EL25" s="682"/>
      <c r="EM25" s="682"/>
      <c r="EN25" s="682"/>
      <c r="EO25" s="682"/>
      <c r="EP25" s="682"/>
      <c r="EQ25" s="682"/>
      <c r="ER25" s="682"/>
      <c r="ES25" s="682"/>
      <c r="ET25" s="682"/>
      <c r="EU25" s="682"/>
      <c r="EV25" s="682"/>
      <c r="EW25" s="682"/>
      <c r="EX25" s="682"/>
      <c r="EY25" s="682"/>
      <c r="EZ25" s="682"/>
      <c r="FA25" s="682"/>
      <c r="FB25" s="682"/>
      <c r="FC25" s="682"/>
      <c r="FD25" s="682"/>
      <c r="FE25" s="682"/>
      <c r="FF25" s="682"/>
      <c r="FG25" s="682"/>
      <c r="FH25" s="682"/>
      <c r="FI25" s="682"/>
      <c r="FJ25" s="682"/>
      <c r="FK25" s="682"/>
      <c r="FL25" s="682"/>
      <c r="FM25" s="682"/>
      <c r="FN25" s="682"/>
      <c r="FO25" s="682"/>
      <c r="FP25" s="682"/>
      <c r="FQ25" s="682"/>
      <c r="FR25" s="682"/>
      <c r="FS25" s="682"/>
      <c r="FT25" s="682"/>
      <c r="FU25" s="682"/>
      <c r="FV25" s="682"/>
      <c r="FW25" s="682"/>
      <c r="FX25" s="682"/>
      <c r="FY25" s="682"/>
      <c r="FZ25" s="682"/>
      <c r="GA25" s="682"/>
      <c r="GB25" s="682"/>
      <c r="GC25" s="682"/>
      <c r="GD25" s="682"/>
      <c r="GE25" s="682"/>
      <c r="GF25" s="682"/>
      <c r="GG25" s="682"/>
      <c r="GH25" s="682"/>
      <c r="GI25" s="682"/>
      <c r="GJ25" s="682"/>
      <c r="GK25" s="682"/>
      <c r="GL25" s="682"/>
      <c r="GM25" s="682"/>
      <c r="GN25" s="682"/>
      <c r="GO25" s="682"/>
      <c r="GP25" s="682"/>
      <c r="GQ25" s="682"/>
      <c r="GR25" s="682"/>
      <c r="GS25" s="682"/>
      <c r="GT25" s="682"/>
      <c r="GU25" s="682"/>
      <c r="GV25" s="682"/>
      <c r="GW25" s="682"/>
      <c r="GX25" s="682"/>
      <c r="GY25" s="682"/>
      <c r="GZ25" s="682"/>
      <c r="HA25" s="682"/>
      <c r="HB25" s="682"/>
      <c r="HC25" s="682"/>
      <c r="HD25" s="682"/>
      <c r="HE25" s="682"/>
      <c r="HF25" s="682"/>
      <c r="HG25" s="682"/>
      <c r="HH25" s="682"/>
      <c r="HI25" s="682"/>
      <c r="HJ25" s="682"/>
      <c r="HK25" s="682"/>
      <c r="HL25" s="682"/>
      <c r="HM25" s="689">
        <f t="shared" si="0"/>
        <v>122614.17679999999</v>
      </c>
      <c r="HN25" s="690">
        <f t="shared" si="1"/>
        <v>8.8696597800925918</v>
      </c>
      <c r="HO25" s="691">
        <v>1382.4</v>
      </c>
      <c r="HP25" s="45"/>
    </row>
    <row r="26" spans="1:224">
      <c r="A26" s="679" t="s">
        <v>22069</v>
      </c>
      <c r="B26" s="680">
        <f>'ПЗ-БЗ'!B26</f>
        <v>0</v>
      </c>
      <c r="C26" s="681">
        <f>'ПЗ-БЗ'!C26</f>
        <v>0</v>
      </c>
      <c r="D26" s="680">
        <f>'ПЗ-БЗ'!D26</f>
        <v>0</v>
      </c>
      <c r="E26" s="692">
        <f>'ПЗ-БЗ'!E26</f>
        <v>0</v>
      </c>
      <c r="F26" s="680">
        <f>НПП!B26</f>
        <v>3</v>
      </c>
      <c r="G26" s="681">
        <f>НПП!C26</f>
        <v>22690</v>
      </c>
      <c r="H26" s="682">
        <f>'Зк-заг.зн'!R25</f>
        <v>3</v>
      </c>
      <c r="I26" s="683">
        <f>'Зк-заг.зн'!S25</f>
        <v>1038</v>
      </c>
      <c r="J26" s="632">
        <f>'Зк-місц.зн'!V26</f>
        <v>166</v>
      </c>
      <c r="K26" s="681">
        <f>'Зк-місц.зн'!W26</f>
        <v>36921.56</v>
      </c>
      <c r="L26" s="680">
        <f>'Пп-заг.зн'!L26</f>
        <v>0</v>
      </c>
      <c r="M26" s="684">
        <f>'Пп-заг.зн'!M25</f>
        <v>0</v>
      </c>
      <c r="N26" s="632">
        <f>'Пп-місц.зн'!R27</f>
        <v>44</v>
      </c>
      <c r="O26" s="633">
        <f>'Пп-місц.зн'!S27</f>
        <v>645.9</v>
      </c>
      <c r="P26" s="680">
        <f>Бс!B27</f>
        <v>1</v>
      </c>
      <c r="Q26" s="681">
        <f>Бс!C27</f>
        <v>41.9</v>
      </c>
      <c r="R26" s="680">
        <f>Бс!D27</f>
        <v>1</v>
      </c>
      <c r="S26" s="685">
        <f>Бс!E27</f>
        <v>13.25</v>
      </c>
      <c r="T26" s="679"/>
      <c r="U26" s="680">
        <f>Зоо!B27</f>
        <v>1</v>
      </c>
      <c r="V26" s="687">
        <f>Зоо!C27</f>
        <v>22</v>
      </c>
      <c r="W26" s="680">
        <f>Зоо!D27</f>
        <v>0</v>
      </c>
      <c r="X26" s="681">
        <f>Зоо!E27</f>
        <v>0</v>
      </c>
      <c r="Y26" s="680">
        <f>Дп!B27</f>
        <v>1</v>
      </c>
      <c r="Z26" s="681">
        <f>Дп!C27</f>
        <v>22.8</v>
      </c>
      <c r="AA26" s="680">
        <f>Дп!D27</f>
        <v>1</v>
      </c>
      <c r="AB26" s="681">
        <f>Дп!E27</f>
        <v>51.5</v>
      </c>
      <c r="AC26" s="680">
        <f>ППСПМ!B27</f>
        <v>4</v>
      </c>
      <c r="AD26" s="687">
        <f>ППСПМ!C27</f>
        <v>169.89999999999998</v>
      </c>
      <c r="AE26" s="680">
        <f>ППСПМ!D27</f>
        <v>1</v>
      </c>
      <c r="AF26" s="681">
        <f>ППСПМ!E27</f>
        <v>10.8</v>
      </c>
      <c r="AG26" s="632">
        <f>РЛП!B23</f>
        <v>7</v>
      </c>
      <c r="AH26" s="681">
        <f>РЛП!C23</f>
        <v>20544.329999999998</v>
      </c>
      <c r="AI26" s="680">
        <f>ЗУ!B23</f>
        <v>9</v>
      </c>
      <c r="AJ26" s="687">
        <f>ЗУ!C23</f>
        <v>2537.1999999999998</v>
      </c>
      <c r="AK26" s="688">
        <f t="shared" si="2"/>
        <v>242</v>
      </c>
      <c r="AL26" s="693">
        <f t="shared" si="2"/>
        <v>84709.14</v>
      </c>
      <c r="AM26" s="682">
        <v>11</v>
      </c>
      <c r="AN26" s="633">
        <v>10557.8</v>
      </c>
      <c r="AO26" s="682"/>
      <c r="AP26" s="682"/>
      <c r="AQ26" s="682"/>
      <c r="AR26" s="682"/>
      <c r="AS26" s="682"/>
      <c r="AT26" s="682"/>
      <c r="AU26" s="682"/>
      <c r="AV26" s="682"/>
      <c r="AW26" s="682"/>
      <c r="AX26" s="682"/>
      <c r="AY26" s="682"/>
      <c r="AZ26" s="682"/>
      <c r="BA26" s="682"/>
      <c r="BB26" s="682"/>
      <c r="BC26" s="682"/>
      <c r="BD26" s="682"/>
      <c r="BE26" s="682"/>
      <c r="BF26" s="682"/>
      <c r="BG26" s="682"/>
      <c r="BH26" s="682"/>
      <c r="BI26" s="682"/>
      <c r="BJ26" s="682"/>
      <c r="BK26" s="682"/>
      <c r="BL26" s="682"/>
      <c r="BM26" s="682"/>
      <c r="BN26" s="682"/>
      <c r="BO26" s="682"/>
      <c r="BP26" s="682"/>
      <c r="BQ26" s="682"/>
      <c r="BR26" s="682"/>
      <c r="BS26" s="682"/>
      <c r="BT26" s="682"/>
      <c r="BU26" s="682"/>
      <c r="BV26" s="682"/>
      <c r="BW26" s="682"/>
      <c r="BX26" s="682"/>
      <c r="BY26" s="682"/>
      <c r="BZ26" s="682"/>
      <c r="CA26" s="682"/>
      <c r="CB26" s="682"/>
      <c r="CC26" s="682"/>
      <c r="CD26" s="682"/>
      <c r="CE26" s="682"/>
      <c r="CF26" s="682"/>
      <c r="CG26" s="682"/>
      <c r="CH26" s="682"/>
      <c r="CI26" s="682"/>
      <c r="CJ26" s="682"/>
      <c r="CK26" s="682"/>
      <c r="CL26" s="682"/>
      <c r="CM26" s="682"/>
      <c r="CN26" s="682"/>
      <c r="CO26" s="682"/>
      <c r="CP26" s="682"/>
      <c r="CQ26" s="682"/>
      <c r="CR26" s="682"/>
      <c r="CS26" s="682"/>
      <c r="CT26" s="682"/>
      <c r="CU26" s="682"/>
      <c r="CV26" s="682"/>
      <c r="CW26" s="682"/>
      <c r="CX26" s="682"/>
      <c r="CY26" s="682"/>
      <c r="CZ26" s="682"/>
      <c r="DA26" s="682"/>
      <c r="DB26" s="682"/>
      <c r="DC26" s="682"/>
      <c r="DD26" s="682"/>
      <c r="DE26" s="682"/>
      <c r="DF26" s="682"/>
      <c r="DG26" s="682"/>
      <c r="DH26" s="682"/>
      <c r="DI26" s="682"/>
      <c r="DJ26" s="682"/>
      <c r="DK26" s="682"/>
      <c r="DL26" s="682"/>
      <c r="DM26" s="682"/>
      <c r="DN26" s="682"/>
      <c r="DO26" s="682"/>
      <c r="DP26" s="682"/>
      <c r="DQ26" s="682"/>
      <c r="DR26" s="682"/>
      <c r="DS26" s="682"/>
      <c r="DT26" s="682"/>
      <c r="DU26" s="682"/>
      <c r="DV26" s="682"/>
      <c r="DW26" s="682"/>
      <c r="DX26" s="682"/>
      <c r="DY26" s="682"/>
      <c r="DZ26" s="682"/>
      <c r="EA26" s="682"/>
      <c r="EB26" s="682"/>
      <c r="EC26" s="682"/>
      <c r="ED26" s="682"/>
      <c r="EE26" s="682"/>
      <c r="EF26" s="682"/>
      <c r="EG26" s="682"/>
      <c r="EH26" s="682"/>
      <c r="EI26" s="682"/>
      <c r="EJ26" s="682"/>
      <c r="EK26" s="682"/>
      <c r="EL26" s="682"/>
      <c r="EM26" s="682"/>
      <c r="EN26" s="682"/>
      <c r="EO26" s="682"/>
      <c r="EP26" s="682"/>
      <c r="EQ26" s="682"/>
      <c r="ER26" s="682"/>
      <c r="ES26" s="682"/>
      <c r="ET26" s="682"/>
      <c r="EU26" s="682"/>
      <c r="EV26" s="682"/>
      <c r="EW26" s="682"/>
      <c r="EX26" s="682"/>
      <c r="EY26" s="682"/>
      <c r="EZ26" s="682"/>
      <c r="FA26" s="682"/>
      <c r="FB26" s="682"/>
      <c r="FC26" s="682"/>
      <c r="FD26" s="682"/>
      <c r="FE26" s="682"/>
      <c r="FF26" s="682"/>
      <c r="FG26" s="682"/>
      <c r="FH26" s="682"/>
      <c r="FI26" s="682"/>
      <c r="FJ26" s="682"/>
      <c r="FK26" s="682"/>
      <c r="FL26" s="682"/>
      <c r="FM26" s="682"/>
      <c r="FN26" s="682"/>
      <c r="FO26" s="682"/>
      <c r="FP26" s="682"/>
      <c r="FQ26" s="682"/>
      <c r="FR26" s="682"/>
      <c r="FS26" s="682"/>
      <c r="FT26" s="682"/>
      <c r="FU26" s="682"/>
      <c r="FV26" s="682"/>
      <c r="FW26" s="682"/>
      <c r="FX26" s="682"/>
      <c r="FY26" s="682"/>
      <c r="FZ26" s="682"/>
      <c r="GA26" s="682"/>
      <c r="GB26" s="682"/>
      <c r="GC26" s="682"/>
      <c r="GD26" s="682"/>
      <c r="GE26" s="682"/>
      <c r="GF26" s="682"/>
      <c r="GG26" s="682"/>
      <c r="GH26" s="682"/>
      <c r="GI26" s="682"/>
      <c r="GJ26" s="682"/>
      <c r="GK26" s="682"/>
      <c r="GL26" s="682"/>
      <c r="GM26" s="682"/>
      <c r="GN26" s="682"/>
      <c r="GO26" s="682"/>
      <c r="GP26" s="682"/>
      <c r="GQ26" s="682"/>
      <c r="GR26" s="682"/>
      <c r="GS26" s="682"/>
      <c r="GT26" s="682"/>
      <c r="GU26" s="682"/>
      <c r="GV26" s="682"/>
      <c r="GW26" s="682"/>
      <c r="GX26" s="682"/>
      <c r="GY26" s="682"/>
      <c r="GZ26" s="682"/>
      <c r="HA26" s="682"/>
      <c r="HB26" s="682"/>
      <c r="HC26" s="682"/>
      <c r="HD26" s="682"/>
      <c r="HE26" s="682"/>
      <c r="HF26" s="682"/>
      <c r="HG26" s="682"/>
      <c r="HH26" s="682"/>
      <c r="HI26" s="682"/>
      <c r="HJ26" s="682"/>
      <c r="HK26" s="682"/>
      <c r="HL26" s="682"/>
      <c r="HM26" s="689">
        <f t="shared" si="0"/>
        <v>74151.34</v>
      </c>
      <c r="HN26" s="690">
        <f t="shared" si="1"/>
        <v>2.3601546883951876</v>
      </c>
      <c r="HO26" s="691">
        <v>3141.8</v>
      </c>
      <c r="HP26" s="45"/>
    </row>
    <row r="27" spans="1:224" s="519" customFormat="1">
      <c r="A27" s="679" t="s">
        <v>22070</v>
      </c>
      <c r="B27" s="680">
        <f>'ПЗ-БЗ'!B27</f>
        <v>0</v>
      </c>
      <c r="C27" s="681">
        <f>'ПЗ-БЗ'!C27</f>
        <v>0</v>
      </c>
      <c r="D27" s="680">
        <f>'ПЗ-БЗ'!D27</f>
        <v>2</v>
      </c>
      <c r="E27" s="684">
        <f>'ПЗ-БЗ'!E27</f>
        <v>139821.4</v>
      </c>
      <c r="F27" s="680">
        <f>НПП!B27</f>
        <v>3</v>
      </c>
      <c r="G27" s="681">
        <f>НПП!C27</f>
        <v>70174.36</v>
      </c>
      <c r="H27" s="682">
        <f>'Зк-заг.зн'!R26</f>
        <v>7</v>
      </c>
      <c r="I27" s="683">
        <f>'Зк-заг.зн'!S26</f>
        <v>34487</v>
      </c>
      <c r="J27" s="632">
        <f>'Зк-місц.зн'!V27</f>
        <v>13</v>
      </c>
      <c r="K27" s="681">
        <f>'Зк-місц.зн'!W27</f>
        <v>26892.800000000003</v>
      </c>
      <c r="L27" s="680">
        <f>'Пп-заг.зн'!L26</f>
        <v>0</v>
      </c>
      <c r="M27" s="684">
        <f>'Пп-заг.зн'!M26</f>
        <v>0</v>
      </c>
      <c r="N27" s="632">
        <f>'Пп-місц.зн'!R28</f>
        <v>30</v>
      </c>
      <c r="O27" s="633">
        <f>'Пп-місц.зн'!S28</f>
        <v>26.1</v>
      </c>
      <c r="P27" s="680">
        <f>Бс!B28</f>
        <v>0</v>
      </c>
      <c r="Q27" s="681">
        <f>Бс!C28</f>
        <v>0</v>
      </c>
      <c r="R27" s="680">
        <f>Бс!D28</f>
        <v>0</v>
      </c>
      <c r="S27" s="685">
        <f>Бс!E28</f>
        <v>0</v>
      </c>
      <c r="T27" s="686" t="s">
        <v>2253</v>
      </c>
      <c r="U27" s="680">
        <f>Зоо!B28</f>
        <v>0</v>
      </c>
      <c r="V27" s="687">
        <f>Зоо!C28</f>
        <v>0</v>
      </c>
      <c r="W27" s="680">
        <f>Зоо!D28</f>
        <v>0</v>
      </c>
      <c r="X27" s="681">
        <f>Зоо!E28</f>
        <v>0</v>
      </c>
      <c r="Y27" s="680">
        <f>Дп!B28</f>
        <v>1</v>
      </c>
      <c r="Z27" s="681">
        <f>Дп!C28</f>
        <v>183.2</v>
      </c>
      <c r="AA27" s="680">
        <f>Дп!D28</f>
        <v>0</v>
      </c>
      <c r="AB27" s="681">
        <f>Дп!E28</f>
        <v>0</v>
      </c>
      <c r="AC27" s="680">
        <f>ППСПМ!B28</f>
        <v>0</v>
      </c>
      <c r="AD27" s="687">
        <f>ППСПМ!C28</f>
        <v>0</v>
      </c>
      <c r="AE27" s="680">
        <f>ППСПМ!D28</f>
        <v>13</v>
      </c>
      <c r="AF27" s="681">
        <f>ППСПМ!E28</f>
        <v>173.34</v>
      </c>
      <c r="AG27" s="632">
        <f>РЛП!B24</f>
        <v>0</v>
      </c>
      <c r="AH27" s="681">
        <f>РЛП!C24</f>
        <v>0</v>
      </c>
      <c r="AI27" s="680">
        <f>ЗУ!B24</f>
        <v>10</v>
      </c>
      <c r="AJ27" s="687">
        <f>ЗУ!C24</f>
        <v>942</v>
      </c>
      <c r="AK27" s="688">
        <f t="shared" si="2"/>
        <v>79</v>
      </c>
      <c r="AL27" s="693">
        <f t="shared" si="2"/>
        <v>272700.2</v>
      </c>
      <c r="AM27" s="682">
        <v>4</v>
      </c>
      <c r="AN27" s="633">
        <v>48529.2</v>
      </c>
      <c r="AO27" s="682"/>
      <c r="AP27" s="682"/>
      <c r="AQ27" s="682"/>
      <c r="AR27" s="682"/>
      <c r="AS27" s="682"/>
      <c r="AT27" s="682"/>
      <c r="AU27" s="682"/>
      <c r="AV27" s="682"/>
      <c r="AW27" s="682"/>
      <c r="AX27" s="682"/>
      <c r="AY27" s="682"/>
      <c r="AZ27" s="682"/>
      <c r="BA27" s="682"/>
      <c r="BB27" s="682"/>
      <c r="BC27" s="682"/>
      <c r="BD27" s="682"/>
      <c r="BE27" s="682"/>
      <c r="BF27" s="682"/>
      <c r="BG27" s="682"/>
      <c r="BH27" s="682"/>
      <c r="BI27" s="682"/>
      <c r="BJ27" s="682"/>
      <c r="BK27" s="682"/>
      <c r="BL27" s="682"/>
      <c r="BM27" s="682"/>
      <c r="BN27" s="682"/>
      <c r="BO27" s="682"/>
      <c r="BP27" s="682"/>
      <c r="BQ27" s="682"/>
      <c r="BR27" s="682"/>
      <c r="BS27" s="682"/>
      <c r="BT27" s="682"/>
      <c r="BU27" s="682"/>
      <c r="BV27" s="682"/>
      <c r="BW27" s="682"/>
      <c r="BX27" s="682"/>
      <c r="BY27" s="682"/>
      <c r="BZ27" s="682"/>
      <c r="CA27" s="682"/>
      <c r="CB27" s="682"/>
      <c r="CC27" s="682"/>
      <c r="CD27" s="682"/>
      <c r="CE27" s="682"/>
      <c r="CF27" s="682"/>
      <c r="CG27" s="682"/>
      <c r="CH27" s="682"/>
      <c r="CI27" s="682"/>
      <c r="CJ27" s="682"/>
      <c r="CK27" s="682"/>
      <c r="CL27" s="682"/>
      <c r="CM27" s="682"/>
      <c r="CN27" s="682"/>
      <c r="CO27" s="682"/>
      <c r="CP27" s="682"/>
      <c r="CQ27" s="682"/>
      <c r="CR27" s="682"/>
      <c r="CS27" s="682"/>
      <c r="CT27" s="682"/>
      <c r="CU27" s="682"/>
      <c r="CV27" s="682"/>
      <c r="CW27" s="682"/>
      <c r="CX27" s="682"/>
      <c r="CY27" s="682"/>
      <c r="CZ27" s="682"/>
      <c r="DA27" s="682"/>
      <c r="DB27" s="682"/>
      <c r="DC27" s="682"/>
      <c r="DD27" s="682"/>
      <c r="DE27" s="682"/>
      <c r="DF27" s="682"/>
      <c r="DG27" s="682"/>
      <c r="DH27" s="682"/>
      <c r="DI27" s="682"/>
      <c r="DJ27" s="682"/>
      <c r="DK27" s="682"/>
      <c r="DL27" s="682"/>
      <c r="DM27" s="682"/>
      <c r="DN27" s="682"/>
      <c r="DO27" s="682"/>
      <c r="DP27" s="682"/>
      <c r="DQ27" s="682"/>
      <c r="DR27" s="682"/>
      <c r="DS27" s="682"/>
      <c r="DT27" s="682"/>
      <c r="DU27" s="682"/>
      <c r="DV27" s="682"/>
      <c r="DW27" s="682"/>
      <c r="DX27" s="682"/>
      <c r="DY27" s="682"/>
      <c r="DZ27" s="682"/>
      <c r="EA27" s="682"/>
      <c r="EB27" s="682"/>
      <c r="EC27" s="682"/>
      <c r="ED27" s="682"/>
      <c r="EE27" s="682"/>
      <c r="EF27" s="682"/>
      <c r="EG27" s="682"/>
      <c r="EH27" s="682"/>
      <c r="EI27" s="682"/>
      <c r="EJ27" s="682"/>
      <c r="EK27" s="682"/>
      <c r="EL27" s="682"/>
      <c r="EM27" s="682"/>
      <c r="EN27" s="682"/>
      <c r="EO27" s="682"/>
      <c r="EP27" s="682"/>
      <c r="EQ27" s="682"/>
      <c r="ER27" s="682"/>
      <c r="ES27" s="682"/>
      <c r="ET27" s="682"/>
      <c r="EU27" s="682"/>
      <c r="EV27" s="682"/>
      <c r="EW27" s="682"/>
      <c r="EX27" s="682"/>
      <c r="EY27" s="682"/>
      <c r="EZ27" s="682"/>
      <c r="FA27" s="682"/>
      <c r="FB27" s="682"/>
      <c r="FC27" s="682"/>
      <c r="FD27" s="682"/>
      <c r="FE27" s="682"/>
      <c r="FF27" s="682"/>
      <c r="FG27" s="682"/>
      <c r="FH27" s="682"/>
      <c r="FI27" s="682"/>
      <c r="FJ27" s="682"/>
      <c r="FK27" s="682"/>
      <c r="FL27" s="682"/>
      <c r="FM27" s="682"/>
      <c r="FN27" s="682"/>
      <c r="FO27" s="682"/>
      <c r="FP27" s="682"/>
      <c r="FQ27" s="682"/>
      <c r="FR27" s="682"/>
      <c r="FS27" s="682"/>
      <c r="FT27" s="682"/>
      <c r="FU27" s="682"/>
      <c r="FV27" s="682"/>
      <c r="FW27" s="682"/>
      <c r="FX27" s="682"/>
      <c r="FY27" s="682"/>
      <c r="FZ27" s="682"/>
      <c r="GA27" s="682"/>
      <c r="GB27" s="682"/>
      <c r="GC27" s="682"/>
      <c r="GD27" s="682"/>
      <c r="GE27" s="682"/>
      <c r="GF27" s="682"/>
      <c r="GG27" s="682"/>
      <c r="GH27" s="682"/>
      <c r="GI27" s="682"/>
      <c r="GJ27" s="682"/>
      <c r="GK27" s="682"/>
      <c r="GL27" s="682"/>
      <c r="GM27" s="682"/>
      <c r="GN27" s="682"/>
      <c r="GO27" s="682"/>
      <c r="GP27" s="682"/>
      <c r="GQ27" s="682"/>
      <c r="GR27" s="682"/>
      <c r="GS27" s="682"/>
      <c r="GT27" s="682"/>
      <c r="GU27" s="682"/>
      <c r="GV27" s="682"/>
      <c r="GW27" s="682"/>
      <c r="GX27" s="682"/>
      <c r="GY27" s="682"/>
      <c r="GZ27" s="682"/>
      <c r="HA27" s="682"/>
      <c r="HB27" s="682"/>
      <c r="HC27" s="682"/>
      <c r="HD27" s="682"/>
      <c r="HE27" s="682"/>
      <c r="HF27" s="682"/>
      <c r="HG27" s="682"/>
      <c r="HH27" s="682"/>
      <c r="HI27" s="682"/>
      <c r="HJ27" s="682"/>
      <c r="HK27" s="682"/>
      <c r="HL27" s="682"/>
      <c r="HM27" s="689">
        <f t="shared" si="0"/>
        <v>224171</v>
      </c>
      <c r="HN27" s="690">
        <f t="shared" si="1"/>
        <v>7.8764273918695755</v>
      </c>
      <c r="HO27" s="691">
        <v>2846.1</v>
      </c>
      <c r="HP27" s="518"/>
    </row>
    <row r="28" spans="1:224">
      <c r="A28" s="679" t="s">
        <v>22071</v>
      </c>
      <c r="B28" s="680">
        <f>'ПЗ-БЗ'!B28</f>
        <v>0</v>
      </c>
      <c r="C28" s="681">
        <f>'ПЗ-БЗ'!C28</f>
        <v>0</v>
      </c>
      <c r="D28" s="680">
        <f>'ПЗ-БЗ'!D28</f>
        <v>0</v>
      </c>
      <c r="E28" s="692">
        <f>'ПЗ-БЗ'!E28</f>
        <v>0</v>
      </c>
      <c r="F28" s="680">
        <f>НПП!B28</f>
        <v>2</v>
      </c>
      <c r="G28" s="681">
        <f>НПП!C28</f>
        <v>267314.7</v>
      </c>
      <c r="H28" s="682">
        <f>'Зк-заг.зн'!R27</f>
        <v>25</v>
      </c>
      <c r="I28" s="683">
        <f>'Зк-заг.зн'!S27</f>
        <v>9660.7999999999993</v>
      </c>
      <c r="J28" s="632">
        <f>'Зк-місц.зн'!V28</f>
        <v>133</v>
      </c>
      <c r="K28" s="681">
        <f>'Зк-місц.зн'!W28</f>
        <v>27902.89</v>
      </c>
      <c r="L28" s="680">
        <f>'Пп-заг.зн'!L27</f>
        <v>5</v>
      </c>
      <c r="M28" s="684">
        <f>'Пп-заг.зн'!M27</f>
        <v>173.2</v>
      </c>
      <c r="N28" s="632">
        <f>'Пп-місц.зн'!R29</f>
        <v>292</v>
      </c>
      <c r="O28" s="633">
        <f>'Пп-місц.зн'!S29</f>
        <v>1520.7833999999998</v>
      </c>
      <c r="P28" s="680">
        <f>Бс!B29</f>
        <v>1</v>
      </c>
      <c r="Q28" s="681">
        <f>Бс!C29</f>
        <v>17.5</v>
      </c>
      <c r="R28" s="680">
        <f>Бс!D29</f>
        <v>1</v>
      </c>
      <c r="S28" s="685">
        <f>Бс!E29</f>
        <v>2.21</v>
      </c>
      <c r="T28" s="686" t="s">
        <v>2253</v>
      </c>
      <c r="U28" s="680">
        <f>Зоо!B29</f>
        <v>0</v>
      </c>
      <c r="V28" s="687">
        <f>Зоо!C29</f>
        <v>0</v>
      </c>
      <c r="W28" s="680">
        <f>Зоо!D29</f>
        <v>1</v>
      </c>
      <c r="X28" s="681">
        <f>Зоо!E29</f>
        <v>1.57</v>
      </c>
      <c r="Y28" s="680">
        <f>Дп!B29</f>
        <v>0</v>
      </c>
      <c r="Z28" s="681">
        <f>Дп!C29</f>
        <v>0</v>
      </c>
      <c r="AA28" s="680">
        <f>Дп!D29</f>
        <v>5</v>
      </c>
      <c r="AB28" s="681">
        <f>Дп!E29</f>
        <v>51.7194</v>
      </c>
      <c r="AC28" s="680">
        <f>ППСПМ!B29</f>
        <v>9</v>
      </c>
      <c r="AD28" s="687">
        <f>ППСПМ!C29</f>
        <v>197.7</v>
      </c>
      <c r="AE28" s="680">
        <f>ППСПМ!D29</f>
        <v>27</v>
      </c>
      <c r="AF28" s="681">
        <f>ППСПМ!E29</f>
        <v>389.55</v>
      </c>
      <c r="AG28" s="632">
        <f>РЛП!B25</f>
        <v>1</v>
      </c>
      <c r="AH28" s="681">
        <f>РЛП!C25</f>
        <v>16915.3</v>
      </c>
      <c r="AI28" s="680">
        <f>ЗУ!B25</f>
        <v>20</v>
      </c>
      <c r="AJ28" s="687">
        <f>ЗУ!C25</f>
        <v>1538.5</v>
      </c>
      <c r="AK28" s="688">
        <f t="shared" si="2"/>
        <v>522</v>
      </c>
      <c r="AL28" s="693">
        <f t="shared" si="2"/>
        <v>325686.42280000006</v>
      </c>
      <c r="AM28" s="682">
        <v>168</v>
      </c>
      <c r="AN28" s="633">
        <v>13209.73</v>
      </c>
      <c r="AO28" s="682"/>
      <c r="AP28" s="682"/>
      <c r="AQ28" s="682"/>
      <c r="AR28" s="682"/>
      <c r="AS28" s="682"/>
      <c r="AT28" s="682"/>
      <c r="AU28" s="682"/>
      <c r="AV28" s="682"/>
      <c r="AW28" s="682"/>
      <c r="AX28" s="682"/>
      <c r="AY28" s="682"/>
      <c r="AZ28" s="682"/>
      <c r="BA28" s="682"/>
      <c r="BB28" s="682"/>
      <c r="BC28" s="682"/>
      <c r="BD28" s="682"/>
      <c r="BE28" s="682"/>
      <c r="BF28" s="682"/>
      <c r="BG28" s="682"/>
      <c r="BH28" s="682"/>
      <c r="BI28" s="682"/>
      <c r="BJ28" s="682"/>
      <c r="BK28" s="682"/>
      <c r="BL28" s="682"/>
      <c r="BM28" s="682"/>
      <c r="BN28" s="682"/>
      <c r="BO28" s="682"/>
      <c r="BP28" s="682"/>
      <c r="BQ28" s="682"/>
      <c r="BR28" s="682"/>
      <c r="BS28" s="682"/>
      <c r="BT28" s="682"/>
      <c r="BU28" s="682"/>
      <c r="BV28" s="682"/>
      <c r="BW28" s="682"/>
      <c r="BX28" s="682"/>
      <c r="BY28" s="682"/>
      <c r="BZ28" s="682"/>
      <c r="CA28" s="682"/>
      <c r="CB28" s="682"/>
      <c r="CC28" s="682"/>
      <c r="CD28" s="682"/>
      <c r="CE28" s="682"/>
      <c r="CF28" s="682"/>
      <c r="CG28" s="682"/>
      <c r="CH28" s="682"/>
      <c r="CI28" s="682"/>
      <c r="CJ28" s="682"/>
      <c r="CK28" s="682"/>
      <c r="CL28" s="682"/>
      <c r="CM28" s="682"/>
      <c r="CN28" s="682"/>
      <c r="CO28" s="682"/>
      <c r="CP28" s="682"/>
      <c r="CQ28" s="682"/>
      <c r="CR28" s="682"/>
      <c r="CS28" s="682"/>
      <c r="CT28" s="682"/>
      <c r="CU28" s="682"/>
      <c r="CV28" s="682"/>
      <c r="CW28" s="682"/>
      <c r="CX28" s="682"/>
      <c r="CY28" s="682"/>
      <c r="CZ28" s="682"/>
      <c r="DA28" s="682"/>
      <c r="DB28" s="682"/>
      <c r="DC28" s="682"/>
      <c r="DD28" s="682"/>
      <c r="DE28" s="682"/>
      <c r="DF28" s="682"/>
      <c r="DG28" s="682"/>
      <c r="DH28" s="682"/>
      <c r="DI28" s="682"/>
      <c r="DJ28" s="682"/>
      <c r="DK28" s="682"/>
      <c r="DL28" s="682"/>
      <c r="DM28" s="682"/>
      <c r="DN28" s="682"/>
      <c r="DO28" s="682"/>
      <c r="DP28" s="682"/>
      <c r="DQ28" s="682"/>
      <c r="DR28" s="682"/>
      <c r="DS28" s="682"/>
      <c r="DT28" s="682"/>
      <c r="DU28" s="682"/>
      <c r="DV28" s="682"/>
      <c r="DW28" s="682"/>
      <c r="DX28" s="682"/>
      <c r="DY28" s="682"/>
      <c r="DZ28" s="682"/>
      <c r="EA28" s="682"/>
      <c r="EB28" s="682"/>
      <c r="EC28" s="682"/>
      <c r="ED28" s="682"/>
      <c r="EE28" s="682"/>
      <c r="EF28" s="682"/>
      <c r="EG28" s="682"/>
      <c r="EH28" s="682"/>
      <c r="EI28" s="682"/>
      <c r="EJ28" s="682"/>
      <c r="EK28" s="682"/>
      <c r="EL28" s="682"/>
      <c r="EM28" s="682"/>
      <c r="EN28" s="682"/>
      <c r="EO28" s="682"/>
      <c r="EP28" s="682"/>
      <c r="EQ28" s="682"/>
      <c r="ER28" s="682"/>
      <c r="ES28" s="682"/>
      <c r="ET28" s="682"/>
      <c r="EU28" s="682"/>
      <c r="EV28" s="682"/>
      <c r="EW28" s="682"/>
      <c r="EX28" s="682"/>
      <c r="EY28" s="682"/>
      <c r="EZ28" s="682"/>
      <c r="FA28" s="682"/>
      <c r="FB28" s="682"/>
      <c r="FC28" s="682"/>
      <c r="FD28" s="682"/>
      <c r="FE28" s="682"/>
      <c r="FF28" s="682"/>
      <c r="FG28" s="682"/>
      <c r="FH28" s="682"/>
      <c r="FI28" s="682"/>
      <c r="FJ28" s="682"/>
      <c r="FK28" s="682"/>
      <c r="FL28" s="682"/>
      <c r="FM28" s="682"/>
      <c r="FN28" s="682"/>
      <c r="FO28" s="682"/>
      <c r="FP28" s="682"/>
      <c r="FQ28" s="682"/>
      <c r="FR28" s="682"/>
      <c r="FS28" s="682"/>
      <c r="FT28" s="682"/>
      <c r="FU28" s="682"/>
      <c r="FV28" s="682"/>
      <c r="FW28" s="682"/>
      <c r="FX28" s="682"/>
      <c r="FY28" s="682"/>
      <c r="FZ28" s="682"/>
      <c r="GA28" s="682"/>
      <c r="GB28" s="682"/>
      <c r="GC28" s="682"/>
      <c r="GD28" s="682"/>
      <c r="GE28" s="682"/>
      <c r="GF28" s="682"/>
      <c r="GG28" s="682"/>
      <c r="GH28" s="682"/>
      <c r="GI28" s="682"/>
      <c r="GJ28" s="682"/>
      <c r="GK28" s="682"/>
      <c r="GL28" s="682"/>
      <c r="GM28" s="682"/>
      <c r="GN28" s="682"/>
      <c r="GO28" s="682"/>
      <c r="GP28" s="682"/>
      <c r="GQ28" s="682"/>
      <c r="GR28" s="682"/>
      <c r="GS28" s="682"/>
      <c r="GT28" s="682"/>
      <c r="GU28" s="682"/>
      <c r="GV28" s="682"/>
      <c r="GW28" s="682"/>
      <c r="GX28" s="682"/>
      <c r="GY28" s="682"/>
      <c r="GZ28" s="682"/>
      <c r="HA28" s="682"/>
      <c r="HB28" s="682"/>
      <c r="HC28" s="682"/>
      <c r="HD28" s="682"/>
      <c r="HE28" s="682"/>
      <c r="HF28" s="682"/>
      <c r="HG28" s="682"/>
      <c r="HH28" s="682"/>
      <c r="HI28" s="682"/>
      <c r="HJ28" s="682"/>
      <c r="HK28" s="682"/>
      <c r="HL28" s="682"/>
      <c r="HM28" s="689">
        <f t="shared" si="0"/>
        <v>312476.69280000008</v>
      </c>
      <c r="HN28" s="690">
        <f t="shared" si="1"/>
        <v>15.147447418682441</v>
      </c>
      <c r="HO28" s="691">
        <v>2062.9</v>
      </c>
      <c r="HP28" s="45"/>
    </row>
    <row r="29" spans="1:224">
      <c r="A29" s="679" t="s">
        <v>22072</v>
      </c>
      <c r="B29" s="680">
        <f>'ПЗ-БЗ'!B29</f>
        <v>1</v>
      </c>
      <c r="C29" s="681">
        <f>'ПЗ-БЗ'!C29</f>
        <v>8634.8799999999992</v>
      </c>
      <c r="D29" s="680">
        <f>'ПЗ-БЗ'!D29</f>
        <v>0</v>
      </c>
      <c r="E29" s="692">
        <f>'ПЗ-БЗ'!E29</f>
        <v>0</v>
      </c>
      <c r="F29" s="680">
        <f>НПП!B29</f>
        <v>2</v>
      </c>
      <c r="G29" s="681">
        <f>НПП!C29</f>
        <v>11227.228300000001</v>
      </c>
      <c r="H29" s="680">
        <f>'Зк-заг.зн'!R28</f>
        <v>5</v>
      </c>
      <c r="I29" s="692">
        <f>'Зк-заг.зн'!S28</f>
        <v>13882.008300000001</v>
      </c>
      <c r="J29" s="632">
        <f>'Зк-місц.зн'!V29</f>
        <v>217</v>
      </c>
      <c r="K29" s="681">
        <f>'Зк-місц.зн'!W29</f>
        <v>28308.045300000002</v>
      </c>
      <c r="L29" s="680">
        <f>'Пп-заг.зн'!L28</f>
        <v>6</v>
      </c>
      <c r="M29" s="684">
        <f>'Пп-заг.зн'!M28</f>
        <v>680</v>
      </c>
      <c r="N29" s="632">
        <f>'Пп-місц.зн'!R30</f>
        <v>186</v>
      </c>
      <c r="O29" s="633">
        <f>'Пп-місц.зн'!S30</f>
        <v>719.92499999999995</v>
      </c>
      <c r="P29" s="680">
        <f>Бс!B30</f>
        <v>0</v>
      </c>
      <c r="Q29" s="681">
        <f>Бс!C30</f>
        <v>0</v>
      </c>
      <c r="R29" s="680">
        <f>Бс!D30</f>
        <v>0</v>
      </c>
      <c r="S29" s="685">
        <f>Бс!E30</f>
        <v>0</v>
      </c>
      <c r="T29" s="679"/>
      <c r="U29" s="680">
        <f>Зоо!B30</f>
        <v>1</v>
      </c>
      <c r="V29" s="687">
        <f>Зоо!C30</f>
        <v>4.37</v>
      </c>
      <c r="W29" s="680">
        <f>Зоо!D30</f>
        <v>0</v>
      </c>
      <c r="X29" s="681">
        <f>Зоо!E30</f>
        <v>0</v>
      </c>
      <c r="Y29" s="680">
        <f>Дп!B30</f>
        <v>1</v>
      </c>
      <c r="Z29" s="681">
        <f>Дп!C30</f>
        <v>179.18</v>
      </c>
      <c r="AA29" s="680">
        <f>Дп!D30</f>
        <v>0</v>
      </c>
      <c r="AB29" s="681">
        <f>Дп!E30</f>
        <v>0</v>
      </c>
      <c r="AC29" s="680">
        <f>ППСПМ!B30</f>
        <v>6</v>
      </c>
      <c r="AD29" s="687">
        <f>ППСПМ!C30</f>
        <v>688.8900000000001</v>
      </c>
      <c r="AE29" s="680">
        <f>ППСПМ!D30</f>
        <v>46</v>
      </c>
      <c r="AF29" s="681">
        <f>ППСПМ!E30</f>
        <v>662.40959999999984</v>
      </c>
      <c r="AG29" s="632">
        <f>РЛП!B26</f>
        <v>0</v>
      </c>
      <c r="AH29" s="681">
        <f>РЛП!C26</f>
        <v>5562.5</v>
      </c>
      <c r="AI29" s="680">
        <f>ЗУ!B26</f>
        <v>52</v>
      </c>
      <c r="AJ29" s="687">
        <f>ЗУ!C26</f>
        <v>3743.0900000000006</v>
      </c>
      <c r="AK29" s="688">
        <f t="shared" si="2"/>
        <v>523</v>
      </c>
      <c r="AL29" s="693">
        <f t="shared" si="2"/>
        <v>74292.526500000007</v>
      </c>
      <c r="AM29" s="680">
        <v>9</v>
      </c>
      <c r="AN29" s="681">
        <v>11197.2583</v>
      </c>
      <c r="AO29" s="682"/>
      <c r="AP29" s="682"/>
      <c r="AQ29" s="682"/>
      <c r="AR29" s="682"/>
      <c r="AS29" s="682"/>
      <c r="AT29" s="682"/>
      <c r="AU29" s="682"/>
      <c r="AV29" s="682"/>
      <c r="AW29" s="682"/>
      <c r="AX29" s="682"/>
      <c r="AY29" s="682"/>
      <c r="AZ29" s="682"/>
      <c r="BA29" s="682"/>
      <c r="BB29" s="682"/>
      <c r="BC29" s="682"/>
      <c r="BD29" s="682"/>
      <c r="BE29" s="682"/>
      <c r="BF29" s="682"/>
      <c r="BG29" s="682"/>
      <c r="BH29" s="682"/>
      <c r="BI29" s="682"/>
      <c r="BJ29" s="682"/>
      <c r="BK29" s="682"/>
      <c r="BL29" s="682"/>
      <c r="BM29" s="682"/>
      <c r="BN29" s="682"/>
      <c r="BO29" s="682"/>
      <c r="BP29" s="682"/>
      <c r="BQ29" s="682"/>
      <c r="BR29" s="682"/>
      <c r="BS29" s="682"/>
      <c r="BT29" s="682"/>
      <c r="BU29" s="682"/>
      <c r="BV29" s="682"/>
      <c r="BW29" s="682"/>
      <c r="BX29" s="682"/>
      <c r="BY29" s="682"/>
      <c r="BZ29" s="682"/>
      <c r="CA29" s="682"/>
      <c r="CB29" s="682"/>
      <c r="CC29" s="682"/>
      <c r="CD29" s="682"/>
      <c r="CE29" s="682"/>
      <c r="CF29" s="682"/>
      <c r="CG29" s="682"/>
      <c r="CH29" s="682"/>
      <c r="CI29" s="682"/>
      <c r="CJ29" s="682"/>
      <c r="CK29" s="682"/>
      <c r="CL29" s="682"/>
      <c r="CM29" s="682"/>
      <c r="CN29" s="682"/>
      <c r="CO29" s="682"/>
      <c r="CP29" s="682"/>
      <c r="CQ29" s="682"/>
      <c r="CR29" s="682"/>
      <c r="CS29" s="682"/>
      <c r="CT29" s="682"/>
      <c r="CU29" s="682"/>
      <c r="CV29" s="682"/>
      <c r="CW29" s="682"/>
      <c r="CX29" s="682"/>
      <c r="CY29" s="682"/>
      <c r="CZ29" s="682"/>
      <c r="DA29" s="682"/>
      <c r="DB29" s="682"/>
      <c r="DC29" s="682"/>
      <c r="DD29" s="682"/>
      <c r="DE29" s="682"/>
      <c r="DF29" s="682"/>
      <c r="DG29" s="682"/>
      <c r="DH29" s="682"/>
      <c r="DI29" s="682"/>
      <c r="DJ29" s="682"/>
      <c r="DK29" s="682"/>
      <c r="DL29" s="682"/>
      <c r="DM29" s="682"/>
      <c r="DN29" s="682"/>
      <c r="DO29" s="682"/>
      <c r="DP29" s="682"/>
      <c r="DQ29" s="682"/>
      <c r="DR29" s="682"/>
      <c r="DS29" s="682"/>
      <c r="DT29" s="682"/>
      <c r="DU29" s="682"/>
      <c r="DV29" s="682"/>
      <c r="DW29" s="682"/>
      <c r="DX29" s="682"/>
      <c r="DY29" s="682"/>
      <c r="DZ29" s="682"/>
      <c r="EA29" s="682"/>
      <c r="EB29" s="682"/>
      <c r="EC29" s="682"/>
      <c r="ED29" s="682"/>
      <c r="EE29" s="682"/>
      <c r="EF29" s="682"/>
      <c r="EG29" s="682"/>
      <c r="EH29" s="682"/>
      <c r="EI29" s="682"/>
      <c r="EJ29" s="682"/>
      <c r="EK29" s="682"/>
      <c r="EL29" s="682"/>
      <c r="EM29" s="682"/>
      <c r="EN29" s="682"/>
      <c r="EO29" s="682"/>
      <c r="EP29" s="682"/>
      <c r="EQ29" s="682"/>
      <c r="ER29" s="682"/>
      <c r="ES29" s="682"/>
      <c r="ET29" s="682"/>
      <c r="EU29" s="682"/>
      <c r="EV29" s="682"/>
      <c r="EW29" s="682"/>
      <c r="EX29" s="682"/>
      <c r="EY29" s="682"/>
      <c r="EZ29" s="682"/>
      <c r="FA29" s="682"/>
      <c r="FB29" s="682"/>
      <c r="FC29" s="682"/>
      <c r="FD29" s="682"/>
      <c r="FE29" s="682"/>
      <c r="FF29" s="682"/>
      <c r="FG29" s="682"/>
      <c r="FH29" s="682"/>
      <c r="FI29" s="682"/>
      <c r="FJ29" s="682"/>
      <c r="FK29" s="682"/>
      <c r="FL29" s="682"/>
      <c r="FM29" s="682"/>
      <c r="FN29" s="682"/>
      <c r="FO29" s="682"/>
      <c r="FP29" s="682"/>
      <c r="FQ29" s="682"/>
      <c r="FR29" s="682"/>
      <c r="FS29" s="682"/>
      <c r="FT29" s="682"/>
      <c r="FU29" s="682"/>
      <c r="FV29" s="682"/>
      <c r="FW29" s="682"/>
      <c r="FX29" s="682"/>
      <c r="FY29" s="682"/>
      <c r="FZ29" s="682"/>
      <c r="GA29" s="682"/>
      <c r="GB29" s="682"/>
      <c r="GC29" s="682"/>
      <c r="GD29" s="682"/>
      <c r="GE29" s="682"/>
      <c r="GF29" s="682"/>
      <c r="GG29" s="682"/>
      <c r="GH29" s="682"/>
      <c r="GI29" s="682"/>
      <c r="GJ29" s="682"/>
      <c r="GK29" s="682"/>
      <c r="GL29" s="682"/>
      <c r="GM29" s="682"/>
      <c r="GN29" s="682"/>
      <c r="GO29" s="682"/>
      <c r="GP29" s="682"/>
      <c r="GQ29" s="682"/>
      <c r="GR29" s="682"/>
      <c r="GS29" s="682"/>
      <c r="GT29" s="682"/>
      <c r="GU29" s="682"/>
      <c r="GV29" s="682"/>
      <c r="GW29" s="682"/>
      <c r="GX29" s="682"/>
      <c r="GY29" s="682"/>
      <c r="GZ29" s="682"/>
      <c r="HA29" s="682"/>
      <c r="HB29" s="682"/>
      <c r="HC29" s="682"/>
      <c r="HD29" s="682"/>
      <c r="HE29" s="682"/>
      <c r="HF29" s="682"/>
      <c r="HG29" s="682"/>
      <c r="HH29" s="682"/>
      <c r="HI29" s="682"/>
      <c r="HJ29" s="682"/>
      <c r="HK29" s="682"/>
      <c r="HL29" s="682"/>
      <c r="HM29" s="689">
        <f>AL29-AN29</f>
        <v>63095.268200000006</v>
      </c>
      <c r="HN29" s="690">
        <f t="shared" si="1"/>
        <v>3.0166029929240774</v>
      </c>
      <c r="HO29" s="691">
        <v>2091.6</v>
      </c>
      <c r="HP29" s="45"/>
    </row>
    <row r="30" spans="1:224">
      <c r="A30" s="679" t="s">
        <v>22073</v>
      </c>
      <c r="B30" s="680">
        <f>'ПЗ-БЗ'!B30</f>
        <v>0</v>
      </c>
      <c r="C30" s="681">
        <f>'ПЗ-БЗ'!C30</f>
        <v>0</v>
      </c>
      <c r="D30" s="680">
        <f>'ПЗ-БЗ'!D30</f>
        <v>0</v>
      </c>
      <c r="E30" s="692">
        <f>'ПЗ-БЗ'!E30</f>
        <v>0</v>
      </c>
      <c r="F30" s="680">
        <f>НПП!B30</f>
        <v>3</v>
      </c>
      <c r="G30" s="681">
        <f>НПП!C30</f>
        <v>27801.599999999999</v>
      </c>
      <c r="H30" s="682">
        <f>'Зк-заг.зн'!R29</f>
        <v>10</v>
      </c>
      <c r="I30" s="683">
        <f>'Зк-заг.зн'!S29</f>
        <v>1261.8</v>
      </c>
      <c r="J30" s="632">
        <f>'Зк-місц.зн'!V30</f>
        <v>47</v>
      </c>
      <c r="K30" s="681">
        <f>'Зк-місц.зн'!W30</f>
        <v>42875.100000000006</v>
      </c>
      <c r="L30" s="680">
        <f>'Пп-заг.зн'!L29</f>
        <v>9</v>
      </c>
      <c r="M30" s="684">
        <f>'Пп-заг.зн'!M29</f>
        <v>176.4</v>
      </c>
      <c r="N30" s="632">
        <f>'Пп-місц.зн'!R31</f>
        <v>175</v>
      </c>
      <c r="O30" s="633">
        <f>'Пп-місц.зн'!S31</f>
        <v>606.86200000000008</v>
      </c>
      <c r="P30" s="680">
        <f>Бс!B31</f>
        <v>1</v>
      </c>
      <c r="Q30" s="681">
        <f>Бс!C31</f>
        <v>3.5</v>
      </c>
      <c r="R30" s="680">
        <f>Бс!D31</f>
        <v>0</v>
      </c>
      <c r="S30" s="685">
        <f>Бс!E31</f>
        <v>0</v>
      </c>
      <c r="T30" s="686" t="s">
        <v>2253</v>
      </c>
      <c r="U30" s="680">
        <v>0</v>
      </c>
      <c r="V30" s="687">
        <f>Зоо!C31</f>
        <v>0</v>
      </c>
      <c r="W30" s="680">
        <f>Зоо!D31</f>
        <v>0</v>
      </c>
      <c r="X30" s="681">
        <f>Зоо!E31</f>
        <v>0</v>
      </c>
      <c r="Y30" s="680">
        <f>Дп!B31</f>
        <v>2</v>
      </c>
      <c r="Z30" s="681">
        <f>Дп!C31</f>
        <v>22.3</v>
      </c>
      <c r="AA30" s="680">
        <f>Дп!D31</f>
        <v>4</v>
      </c>
      <c r="AB30" s="681">
        <f>Дп!E31</f>
        <v>41.2</v>
      </c>
      <c r="AC30" s="680">
        <f>ППСПМ!B31</f>
        <v>0</v>
      </c>
      <c r="AD30" s="687">
        <f>ППСПМ!C31</f>
        <v>0</v>
      </c>
      <c r="AE30" s="680">
        <f>ППСПМ!D31</f>
        <v>40</v>
      </c>
      <c r="AF30" s="681">
        <f>ППСПМ!E31</f>
        <v>243.9</v>
      </c>
      <c r="AG30" s="632">
        <f>РЛП!B27</f>
        <v>2</v>
      </c>
      <c r="AH30" s="681">
        <f>РЛП!C27</f>
        <v>36473.300000000003</v>
      </c>
      <c r="AI30" s="680">
        <f>ЗУ!B27</f>
        <v>38</v>
      </c>
      <c r="AJ30" s="687">
        <f>ЗУ!C27</f>
        <v>1072.5</v>
      </c>
      <c r="AK30" s="688">
        <f t="shared" si="2"/>
        <v>331</v>
      </c>
      <c r="AL30" s="693">
        <f t="shared" si="2"/>
        <v>110578.46199999998</v>
      </c>
      <c r="AM30" s="682">
        <v>64</v>
      </c>
      <c r="AN30" s="633">
        <v>6979.9</v>
      </c>
      <c r="AO30" s="682"/>
      <c r="AP30" s="682"/>
      <c r="AQ30" s="682"/>
      <c r="AR30" s="682"/>
      <c r="AS30" s="682"/>
      <c r="AT30" s="682"/>
      <c r="AU30" s="682"/>
      <c r="AV30" s="682"/>
      <c r="AW30" s="682"/>
      <c r="AX30" s="682"/>
      <c r="AY30" s="682"/>
      <c r="AZ30" s="682"/>
      <c r="BA30" s="682"/>
      <c r="BB30" s="682"/>
      <c r="BC30" s="682"/>
      <c r="BD30" s="682"/>
      <c r="BE30" s="682"/>
      <c r="BF30" s="682"/>
      <c r="BG30" s="682"/>
      <c r="BH30" s="682"/>
      <c r="BI30" s="682"/>
      <c r="BJ30" s="682"/>
      <c r="BK30" s="682"/>
      <c r="BL30" s="682"/>
      <c r="BM30" s="682"/>
      <c r="BN30" s="682"/>
      <c r="BO30" s="682"/>
      <c r="BP30" s="682"/>
      <c r="BQ30" s="682"/>
      <c r="BR30" s="682"/>
      <c r="BS30" s="682"/>
      <c r="BT30" s="682"/>
      <c r="BU30" s="682"/>
      <c r="BV30" s="682"/>
      <c r="BW30" s="682"/>
      <c r="BX30" s="682"/>
      <c r="BY30" s="682"/>
      <c r="BZ30" s="682"/>
      <c r="CA30" s="682"/>
      <c r="CB30" s="682"/>
      <c r="CC30" s="682"/>
      <c r="CD30" s="682"/>
      <c r="CE30" s="682"/>
      <c r="CF30" s="682"/>
      <c r="CG30" s="682"/>
      <c r="CH30" s="682"/>
      <c r="CI30" s="682"/>
      <c r="CJ30" s="682"/>
      <c r="CK30" s="682"/>
      <c r="CL30" s="682"/>
      <c r="CM30" s="682"/>
      <c r="CN30" s="682"/>
      <c r="CO30" s="682"/>
      <c r="CP30" s="682"/>
      <c r="CQ30" s="682"/>
      <c r="CR30" s="682"/>
      <c r="CS30" s="682"/>
      <c r="CT30" s="682"/>
      <c r="CU30" s="682"/>
      <c r="CV30" s="682"/>
      <c r="CW30" s="682"/>
      <c r="CX30" s="682"/>
      <c r="CY30" s="682"/>
      <c r="CZ30" s="682"/>
      <c r="DA30" s="682"/>
      <c r="DB30" s="682"/>
      <c r="DC30" s="682"/>
      <c r="DD30" s="682"/>
      <c r="DE30" s="682"/>
      <c r="DF30" s="682"/>
      <c r="DG30" s="682"/>
      <c r="DH30" s="682"/>
      <c r="DI30" s="682"/>
      <c r="DJ30" s="682"/>
      <c r="DK30" s="682"/>
      <c r="DL30" s="682"/>
      <c r="DM30" s="682"/>
      <c r="DN30" s="682"/>
      <c r="DO30" s="682"/>
      <c r="DP30" s="682"/>
      <c r="DQ30" s="682"/>
      <c r="DR30" s="682"/>
      <c r="DS30" s="682"/>
      <c r="DT30" s="682"/>
      <c r="DU30" s="682"/>
      <c r="DV30" s="682"/>
      <c r="DW30" s="682"/>
      <c r="DX30" s="682"/>
      <c r="DY30" s="682"/>
      <c r="DZ30" s="682"/>
      <c r="EA30" s="682"/>
      <c r="EB30" s="682"/>
      <c r="EC30" s="682"/>
      <c r="ED30" s="682"/>
      <c r="EE30" s="682"/>
      <c r="EF30" s="682"/>
      <c r="EG30" s="682"/>
      <c r="EH30" s="682"/>
      <c r="EI30" s="682"/>
      <c r="EJ30" s="682"/>
      <c r="EK30" s="682"/>
      <c r="EL30" s="682"/>
      <c r="EM30" s="682"/>
      <c r="EN30" s="682"/>
      <c r="EO30" s="682"/>
      <c r="EP30" s="682"/>
      <c r="EQ30" s="682"/>
      <c r="ER30" s="682"/>
      <c r="ES30" s="682"/>
      <c r="ET30" s="682"/>
      <c r="EU30" s="682"/>
      <c r="EV30" s="682"/>
      <c r="EW30" s="682"/>
      <c r="EX30" s="682"/>
      <c r="EY30" s="682"/>
      <c r="EZ30" s="682"/>
      <c r="FA30" s="682"/>
      <c r="FB30" s="682"/>
      <c r="FC30" s="682"/>
      <c r="FD30" s="682"/>
      <c r="FE30" s="682"/>
      <c r="FF30" s="682"/>
      <c r="FG30" s="682"/>
      <c r="FH30" s="682"/>
      <c r="FI30" s="682"/>
      <c r="FJ30" s="682"/>
      <c r="FK30" s="682"/>
      <c r="FL30" s="682"/>
      <c r="FM30" s="682"/>
      <c r="FN30" s="682"/>
      <c r="FO30" s="682"/>
      <c r="FP30" s="682"/>
      <c r="FQ30" s="682"/>
      <c r="FR30" s="682"/>
      <c r="FS30" s="682"/>
      <c r="FT30" s="682"/>
      <c r="FU30" s="682"/>
      <c r="FV30" s="682"/>
      <c r="FW30" s="682"/>
      <c r="FX30" s="682"/>
      <c r="FY30" s="682"/>
      <c r="FZ30" s="682"/>
      <c r="GA30" s="682"/>
      <c r="GB30" s="682"/>
      <c r="GC30" s="682"/>
      <c r="GD30" s="682"/>
      <c r="GE30" s="682"/>
      <c r="GF30" s="682"/>
      <c r="GG30" s="682"/>
      <c r="GH30" s="682"/>
      <c r="GI30" s="682"/>
      <c r="GJ30" s="682"/>
      <c r="GK30" s="682"/>
      <c r="GL30" s="682"/>
      <c r="GM30" s="682"/>
      <c r="GN30" s="682"/>
      <c r="GO30" s="682"/>
      <c r="GP30" s="682"/>
      <c r="GQ30" s="682"/>
      <c r="GR30" s="682"/>
      <c r="GS30" s="682"/>
      <c r="GT30" s="682"/>
      <c r="GU30" s="682"/>
      <c r="GV30" s="682"/>
      <c r="GW30" s="682"/>
      <c r="GX30" s="682"/>
      <c r="GY30" s="682"/>
      <c r="GZ30" s="682"/>
      <c r="HA30" s="682"/>
      <c r="HB30" s="682"/>
      <c r="HC30" s="682"/>
      <c r="HD30" s="682"/>
      <c r="HE30" s="682"/>
      <c r="HF30" s="682"/>
      <c r="HG30" s="682"/>
      <c r="HH30" s="682"/>
      <c r="HI30" s="682"/>
      <c r="HJ30" s="682"/>
      <c r="HK30" s="682"/>
      <c r="HL30" s="682"/>
      <c r="HM30" s="689">
        <f>AL30-AN30</f>
        <v>103598.56199999999</v>
      </c>
      <c r="HN30" s="690">
        <f t="shared" si="1"/>
        <v>12.79626506916996</v>
      </c>
      <c r="HO30" s="691">
        <v>809.6</v>
      </c>
      <c r="HP30" s="45"/>
    </row>
    <row r="31" spans="1:224">
      <c r="A31" s="679" t="s">
        <v>22074</v>
      </c>
      <c r="B31" s="680">
        <f>'ПЗ-БЗ'!B31</f>
        <v>0</v>
      </c>
      <c r="C31" s="681">
        <f>'ПЗ-БЗ'!C31</f>
        <v>0</v>
      </c>
      <c r="D31" s="680">
        <f>'ПЗ-БЗ'!D31</f>
        <v>0</v>
      </c>
      <c r="E31" s="692">
        <f>'ПЗ-БЗ'!E31</f>
        <v>0</v>
      </c>
      <c r="F31" s="680">
        <f>НПП!B31</f>
        <v>2</v>
      </c>
      <c r="G31" s="681">
        <f>НПП!C31</f>
        <v>41988.5</v>
      </c>
      <c r="H31" s="682">
        <f>'Зк-заг.зн'!R30</f>
        <v>11</v>
      </c>
      <c r="I31" s="683">
        <f>'Зк-заг.зн'!S30</f>
        <v>9326</v>
      </c>
      <c r="J31" s="632">
        <f>'Зк-місц.зн'!V31</f>
        <v>431</v>
      </c>
      <c r="K31" s="681">
        <f>'Зк-місц.зн'!W31</f>
        <v>104338.20000000001</v>
      </c>
      <c r="L31" s="680">
        <f>'Пп-заг.зн'!L30</f>
        <v>7</v>
      </c>
      <c r="M31" s="684">
        <f>'Пп-заг.зн'!M30</f>
        <v>297</v>
      </c>
      <c r="N31" s="632">
        <f>'Пп-місц.зн'!R32</f>
        <v>130</v>
      </c>
      <c r="O31" s="633">
        <f>'Пп-місц.зн'!S32</f>
        <v>551.96999999999991</v>
      </c>
      <c r="P31" s="680">
        <f>Бс!B32</f>
        <v>0</v>
      </c>
      <c r="Q31" s="681">
        <f>Бс!C32</f>
        <v>0</v>
      </c>
      <c r="R31" s="680">
        <f>Бс!D32</f>
        <v>0</v>
      </c>
      <c r="S31" s="685">
        <f>Бс!E32</f>
        <v>0</v>
      </c>
      <c r="T31" s="679"/>
      <c r="U31" s="680">
        <f>Зоо!B32</f>
        <v>1</v>
      </c>
      <c r="V31" s="687">
        <f>Зоо!C32</f>
        <v>9</v>
      </c>
      <c r="W31" s="680">
        <f>Зоо!D32</f>
        <v>0</v>
      </c>
      <c r="X31" s="681">
        <f>Зоо!E32</f>
        <v>0</v>
      </c>
      <c r="Y31" s="680">
        <f>Дп!B32</f>
        <v>1</v>
      </c>
      <c r="Z31" s="681">
        <f>Дп!C32</f>
        <v>204.7</v>
      </c>
      <c r="AA31" s="680">
        <f>Дп!D32</f>
        <v>1</v>
      </c>
      <c r="AB31" s="681">
        <f>Дп!E32</f>
        <v>11.9</v>
      </c>
      <c r="AC31" s="680">
        <f>ППСПМ!B32</f>
        <v>1</v>
      </c>
      <c r="AD31" s="687">
        <f>ППСПМ!C32</f>
        <v>40</v>
      </c>
      <c r="AE31" s="680">
        <f>ППСПМ!D32</f>
        <v>18</v>
      </c>
      <c r="AF31" s="681">
        <f>ППСПМ!E32</f>
        <v>332.90000000000003</v>
      </c>
      <c r="AG31" s="632">
        <f>РЛП!B28</f>
        <v>1</v>
      </c>
      <c r="AH31" s="681">
        <f>РЛП!C28</f>
        <v>78753.95</v>
      </c>
      <c r="AI31" s="680">
        <f>ЗУ!B28</f>
        <v>52</v>
      </c>
      <c r="AJ31" s="687">
        <f>ЗУ!C28</f>
        <v>17549.2</v>
      </c>
      <c r="AK31" s="688">
        <f t="shared" si="2"/>
        <v>656</v>
      </c>
      <c r="AL31" s="693">
        <f t="shared" si="2"/>
        <v>253403.32</v>
      </c>
      <c r="AM31" s="680">
        <v>48</v>
      </c>
      <c r="AN31" s="681">
        <v>8740.69</v>
      </c>
      <c r="AO31" s="682"/>
      <c r="AP31" s="682"/>
      <c r="AQ31" s="682"/>
      <c r="AR31" s="682"/>
      <c r="AS31" s="682"/>
      <c r="AT31" s="682"/>
      <c r="AU31" s="682"/>
      <c r="AV31" s="682"/>
      <c r="AW31" s="682"/>
      <c r="AX31" s="682"/>
      <c r="AY31" s="682"/>
      <c r="AZ31" s="682"/>
      <c r="BA31" s="682"/>
      <c r="BB31" s="682"/>
      <c r="BC31" s="682"/>
      <c r="BD31" s="682"/>
      <c r="BE31" s="682"/>
      <c r="BF31" s="682"/>
      <c r="BG31" s="682"/>
      <c r="BH31" s="682"/>
      <c r="BI31" s="682"/>
      <c r="BJ31" s="682"/>
      <c r="BK31" s="682"/>
      <c r="BL31" s="682"/>
      <c r="BM31" s="682"/>
      <c r="BN31" s="682"/>
      <c r="BO31" s="682"/>
      <c r="BP31" s="682"/>
      <c r="BQ31" s="682"/>
      <c r="BR31" s="682"/>
      <c r="BS31" s="682"/>
      <c r="BT31" s="682"/>
      <c r="BU31" s="682"/>
      <c r="BV31" s="682"/>
      <c r="BW31" s="682"/>
      <c r="BX31" s="682"/>
      <c r="BY31" s="682"/>
      <c r="BZ31" s="682"/>
      <c r="CA31" s="682"/>
      <c r="CB31" s="682"/>
      <c r="CC31" s="682"/>
      <c r="CD31" s="682"/>
      <c r="CE31" s="682"/>
      <c r="CF31" s="682"/>
      <c r="CG31" s="682"/>
      <c r="CH31" s="682"/>
      <c r="CI31" s="682"/>
      <c r="CJ31" s="682"/>
      <c r="CK31" s="682"/>
      <c r="CL31" s="682"/>
      <c r="CM31" s="682"/>
      <c r="CN31" s="682"/>
      <c r="CO31" s="682"/>
      <c r="CP31" s="682"/>
      <c r="CQ31" s="682"/>
      <c r="CR31" s="682"/>
      <c r="CS31" s="682"/>
      <c r="CT31" s="682"/>
      <c r="CU31" s="682"/>
      <c r="CV31" s="682"/>
      <c r="CW31" s="682"/>
      <c r="CX31" s="682"/>
      <c r="CY31" s="682"/>
      <c r="CZ31" s="682"/>
      <c r="DA31" s="682"/>
      <c r="DB31" s="682"/>
      <c r="DC31" s="682"/>
      <c r="DD31" s="682"/>
      <c r="DE31" s="682"/>
      <c r="DF31" s="682"/>
      <c r="DG31" s="682"/>
      <c r="DH31" s="682"/>
      <c r="DI31" s="682"/>
      <c r="DJ31" s="682"/>
      <c r="DK31" s="682"/>
      <c r="DL31" s="682"/>
      <c r="DM31" s="682"/>
      <c r="DN31" s="682"/>
      <c r="DO31" s="682"/>
      <c r="DP31" s="682"/>
      <c r="DQ31" s="682"/>
      <c r="DR31" s="682"/>
      <c r="DS31" s="682"/>
      <c r="DT31" s="682"/>
      <c r="DU31" s="682"/>
      <c r="DV31" s="682"/>
      <c r="DW31" s="682"/>
      <c r="DX31" s="682"/>
      <c r="DY31" s="682"/>
      <c r="DZ31" s="682"/>
      <c r="EA31" s="682"/>
      <c r="EB31" s="682"/>
      <c r="EC31" s="682"/>
      <c r="ED31" s="682"/>
      <c r="EE31" s="682"/>
      <c r="EF31" s="682"/>
      <c r="EG31" s="682"/>
      <c r="EH31" s="682"/>
      <c r="EI31" s="682"/>
      <c r="EJ31" s="682"/>
      <c r="EK31" s="682"/>
      <c r="EL31" s="682"/>
      <c r="EM31" s="682"/>
      <c r="EN31" s="682"/>
      <c r="EO31" s="682"/>
      <c r="EP31" s="682"/>
      <c r="EQ31" s="682"/>
      <c r="ER31" s="682"/>
      <c r="ES31" s="682"/>
      <c r="ET31" s="682"/>
      <c r="EU31" s="682"/>
      <c r="EV31" s="682"/>
      <c r="EW31" s="682"/>
      <c r="EX31" s="682"/>
      <c r="EY31" s="682"/>
      <c r="EZ31" s="682"/>
      <c r="FA31" s="682"/>
      <c r="FB31" s="682"/>
      <c r="FC31" s="682"/>
      <c r="FD31" s="682"/>
      <c r="FE31" s="682"/>
      <c r="FF31" s="682"/>
      <c r="FG31" s="682"/>
      <c r="FH31" s="682"/>
      <c r="FI31" s="682"/>
      <c r="FJ31" s="682"/>
      <c r="FK31" s="682"/>
      <c r="FL31" s="682"/>
      <c r="FM31" s="682"/>
      <c r="FN31" s="682"/>
      <c r="FO31" s="682"/>
      <c r="FP31" s="682"/>
      <c r="FQ31" s="682"/>
      <c r="FR31" s="682"/>
      <c r="FS31" s="682"/>
      <c r="FT31" s="682"/>
      <c r="FU31" s="682"/>
      <c r="FV31" s="682"/>
      <c r="FW31" s="682"/>
      <c r="FX31" s="682"/>
      <c r="FY31" s="682"/>
      <c r="FZ31" s="682"/>
      <c r="GA31" s="682"/>
      <c r="GB31" s="682"/>
      <c r="GC31" s="682"/>
      <c r="GD31" s="682"/>
      <c r="GE31" s="682"/>
      <c r="GF31" s="682"/>
      <c r="GG31" s="682"/>
      <c r="GH31" s="682"/>
      <c r="GI31" s="682"/>
      <c r="GJ31" s="682"/>
      <c r="GK31" s="682"/>
      <c r="GL31" s="682"/>
      <c r="GM31" s="682"/>
      <c r="GN31" s="682"/>
      <c r="GO31" s="682"/>
      <c r="GP31" s="682"/>
      <c r="GQ31" s="682"/>
      <c r="GR31" s="682"/>
      <c r="GS31" s="682"/>
      <c r="GT31" s="682"/>
      <c r="GU31" s="682"/>
      <c r="GV31" s="682"/>
      <c r="GW31" s="682"/>
      <c r="GX31" s="682"/>
      <c r="GY31" s="682"/>
      <c r="GZ31" s="682"/>
      <c r="HA31" s="682"/>
      <c r="HB31" s="682"/>
      <c r="HC31" s="682"/>
      <c r="HD31" s="682"/>
      <c r="HE31" s="682"/>
      <c r="HF31" s="682"/>
      <c r="HG31" s="682"/>
      <c r="HH31" s="682"/>
      <c r="HI31" s="682"/>
      <c r="HJ31" s="682"/>
      <c r="HK31" s="682"/>
      <c r="HL31" s="682"/>
      <c r="HM31" s="689">
        <f>AL31-AN31</f>
        <v>244662.63</v>
      </c>
      <c r="HN31" s="690">
        <f t="shared" si="1"/>
        <v>7.6689537034134725</v>
      </c>
      <c r="HO31" s="691">
        <v>3190.3</v>
      </c>
      <c r="HP31" s="45"/>
    </row>
    <row r="32" spans="1:224">
      <c r="A32" s="679" t="s">
        <v>7365</v>
      </c>
      <c r="B32" s="680">
        <f>'ПЗ-БЗ'!B32:F32</f>
        <v>0</v>
      </c>
      <c r="C32" s="681">
        <f>'ПЗ-БЗ'!C32</f>
        <v>0</v>
      </c>
      <c r="D32" s="680">
        <f>'ПЗ-БЗ'!D32</f>
        <v>0</v>
      </c>
      <c r="E32" s="692">
        <f>'ПЗ-БЗ'!E32</f>
        <v>0</v>
      </c>
      <c r="F32" s="680">
        <f>НПП!B32</f>
        <v>1</v>
      </c>
      <c r="G32" s="681">
        <f>НПП!C32</f>
        <v>4525.5200000000004</v>
      </c>
      <c r="H32" s="682">
        <f>'Зк-заг.зн'!R31</f>
        <v>1</v>
      </c>
      <c r="I32" s="683">
        <f>'Зк-заг.зн'!S31</f>
        <v>1110.2</v>
      </c>
      <c r="J32" s="632">
        <f>'Зк-місц.зн'!V32</f>
        <v>15</v>
      </c>
      <c r="K32" s="681">
        <f>'Зк-місц.зн'!W32</f>
        <v>4024.2</v>
      </c>
      <c r="L32" s="680">
        <f>'Пп-заг.зн'!L31</f>
        <v>1</v>
      </c>
      <c r="M32" s="684">
        <f>'Пп-заг.зн'!M31</f>
        <v>30</v>
      </c>
      <c r="N32" s="632">
        <f>'Пп-місц.зн'!R33</f>
        <v>122</v>
      </c>
      <c r="O32" s="633">
        <f>'Пп-місц.зн'!S33</f>
        <v>131.85000000000002</v>
      </c>
      <c r="P32" s="680">
        <f>Бс!B33</f>
        <v>3</v>
      </c>
      <c r="Q32" s="681">
        <f>Бс!C33</f>
        <v>205.7</v>
      </c>
      <c r="R32" s="680">
        <f>Бс!D33</f>
        <v>0</v>
      </c>
      <c r="S32" s="685">
        <f>Бс!E33</f>
        <v>0</v>
      </c>
      <c r="T32" s="679"/>
      <c r="U32" s="680">
        <f>Зоо!B33</f>
        <v>1</v>
      </c>
      <c r="V32" s="687">
        <f>Зоо!C33</f>
        <v>39.5</v>
      </c>
      <c r="W32" s="680">
        <f>Зоо!D33</f>
        <v>0</v>
      </c>
      <c r="X32" s="681">
        <f>Зоо!E33</f>
        <v>0</v>
      </c>
      <c r="Y32" s="680">
        <f>Дп!B33</f>
        <v>1</v>
      </c>
      <c r="Z32" s="681">
        <f>Дп!C33</f>
        <v>6.5</v>
      </c>
      <c r="AA32" s="680">
        <f>Дп!D33</f>
        <v>1</v>
      </c>
      <c r="AB32" s="681">
        <f>Дп!E33</f>
        <v>13.7</v>
      </c>
      <c r="AC32" s="680">
        <f>ППСПМ!B33</f>
        <v>9</v>
      </c>
      <c r="AD32" s="687">
        <f>ППСПМ!C33</f>
        <v>1931.73</v>
      </c>
      <c r="AE32" s="680">
        <f>ППСПМ!D33</f>
        <v>13</v>
      </c>
      <c r="AF32" s="681">
        <f>ППСПМ!E33</f>
        <v>187.64</v>
      </c>
      <c r="AG32" s="632">
        <f>РЛП!B29</f>
        <v>4</v>
      </c>
      <c r="AH32" s="681">
        <f>РЛП!C29</f>
        <v>2651.6</v>
      </c>
      <c r="AI32" s="680">
        <f>ЗУ!B29</f>
        <v>0</v>
      </c>
      <c r="AJ32" s="687">
        <f>ЗУ!C29</f>
        <v>0</v>
      </c>
      <c r="AK32" s="688">
        <f t="shared" si="2"/>
        <v>172</v>
      </c>
      <c r="AL32" s="693">
        <f t="shared" si="2"/>
        <v>14858.140000000001</v>
      </c>
      <c r="AM32" s="682">
        <v>13</v>
      </c>
      <c r="AN32" s="633">
        <v>2413.4</v>
      </c>
      <c r="AO32" s="682"/>
      <c r="AP32" s="682"/>
      <c r="AQ32" s="682"/>
      <c r="AR32" s="682"/>
      <c r="AS32" s="682"/>
      <c r="AT32" s="682"/>
      <c r="AU32" s="682"/>
      <c r="AV32" s="682"/>
      <c r="AW32" s="682"/>
      <c r="AX32" s="682"/>
      <c r="AY32" s="682"/>
      <c r="AZ32" s="682"/>
      <c r="BA32" s="682"/>
      <c r="BB32" s="682"/>
      <c r="BC32" s="682"/>
      <c r="BD32" s="682"/>
      <c r="BE32" s="682"/>
      <c r="BF32" s="682"/>
      <c r="BG32" s="682"/>
      <c r="BH32" s="682"/>
      <c r="BI32" s="682"/>
      <c r="BJ32" s="682"/>
      <c r="BK32" s="682"/>
      <c r="BL32" s="682"/>
      <c r="BM32" s="682"/>
      <c r="BN32" s="682"/>
      <c r="BO32" s="682"/>
      <c r="BP32" s="682"/>
      <c r="BQ32" s="682"/>
      <c r="BR32" s="682"/>
      <c r="BS32" s="682"/>
      <c r="BT32" s="682"/>
      <c r="BU32" s="682"/>
      <c r="BV32" s="682"/>
      <c r="BW32" s="682"/>
      <c r="BX32" s="682"/>
      <c r="BY32" s="682"/>
      <c r="BZ32" s="682"/>
      <c r="CA32" s="682"/>
      <c r="CB32" s="682"/>
      <c r="CC32" s="682"/>
      <c r="CD32" s="682"/>
      <c r="CE32" s="682"/>
      <c r="CF32" s="682"/>
      <c r="CG32" s="682"/>
      <c r="CH32" s="682"/>
      <c r="CI32" s="682"/>
      <c r="CJ32" s="682"/>
      <c r="CK32" s="682"/>
      <c r="CL32" s="682"/>
      <c r="CM32" s="682"/>
      <c r="CN32" s="682"/>
      <c r="CO32" s="682"/>
      <c r="CP32" s="682"/>
      <c r="CQ32" s="682"/>
      <c r="CR32" s="682"/>
      <c r="CS32" s="682"/>
      <c r="CT32" s="682"/>
      <c r="CU32" s="682"/>
      <c r="CV32" s="682"/>
      <c r="CW32" s="682"/>
      <c r="CX32" s="682"/>
      <c r="CY32" s="682"/>
      <c r="CZ32" s="682"/>
      <c r="DA32" s="682"/>
      <c r="DB32" s="682"/>
      <c r="DC32" s="682"/>
      <c r="DD32" s="682"/>
      <c r="DE32" s="682"/>
      <c r="DF32" s="682"/>
      <c r="DG32" s="682"/>
      <c r="DH32" s="682"/>
      <c r="DI32" s="682"/>
      <c r="DJ32" s="682"/>
      <c r="DK32" s="682"/>
      <c r="DL32" s="682"/>
      <c r="DM32" s="682"/>
      <c r="DN32" s="682"/>
      <c r="DO32" s="682"/>
      <c r="DP32" s="682"/>
      <c r="DQ32" s="682"/>
      <c r="DR32" s="682"/>
      <c r="DS32" s="682"/>
      <c r="DT32" s="682"/>
      <c r="DU32" s="682"/>
      <c r="DV32" s="682"/>
      <c r="DW32" s="682"/>
      <c r="DX32" s="682"/>
      <c r="DY32" s="682"/>
      <c r="DZ32" s="682"/>
      <c r="EA32" s="682"/>
      <c r="EB32" s="682"/>
      <c r="EC32" s="682"/>
      <c r="ED32" s="682"/>
      <c r="EE32" s="682"/>
      <c r="EF32" s="682"/>
      <c r="EG32" s="682"/>
      <c r="EH32" s="682"/>
      <c r="EI32" s="682"/>
      <c r="EJ32" s="682"/>
      <c r="EK32" s="682"/>
      <c r="EL32" s="682"/>
      <c r="EM32" s="682"/>
      <c r="EN32" s="682"/>
      <c r="EO32" s="682"/>
      <c r="EP32" s="682"/>
      <c r="EQ32" s="682"/>
      <c r="ER32" s="682"/>
      <c r="ES32" s="682"/>
      <c r="ET32" s="682"/>
      <c r="EU32" s="682"/>
      <c r="EV32" s="682"/>
      <c r="EW32" s="682"/>
      <c r="EX32" s="682"/>
      <c r="EY32" s="682"/>
      <c r="EZ32" s="682"/>
      <c r="FA32" s="682"/>
      <c r="FB32" s="682"/>
      <c r="FC32" s="682"/>
      <c r="FD32" s="682"/>
      <c r="FE32" s="682"/>
      <c r="FF32" s="682"/>
      <c r="FG32" s="682"/>
      <c r="FH32" s="682"/>
      <c r="FI32" s="682"/>
      <c r="FJ32" s="682"/>
      <c r="FK32" s="682"/>
      <c r="FL32" s="682"/>
      <c r="FM32" s="682"/>
      <c r="FN32" s="682"/>
      <c r="FO32" s="682"/>
      <c r="FP32" s="682"/>
      <c r="FQ32" s="682"/>
      <c r="FR32" s="682"/>
      <c r="FS32" s="682"/>
      <c r="FT32" s="682"/>
      <c r="FU32" s="682"/>
      <c r="FV32" s="682"/>
      <c r="FW32" s="682"/>
      <c r="FX32" s="682"/>
      <c r="FY32" s="682"/>
      <c r="FZ32" s="682"/>
      <c r="GA32" s="682"/>
      <c r="GB32" s="682"/>
      <c r="GC32" s="682"/>
      <c r="GD32" s="682"/>
      <c r="GE32" s="682"/>
      <c r="GF32" s="682"/>
      <c r="GG32" s="682"/>
      <c r="GH32" s="682"/>
      <c r="GI32" s="682"/>
      <c r="GJ32" s="682"/>
      <c r="GK32" s="682"/>
      <c r="GL32" s="682"/>
      <c r="GM32" s="682"/>
      <c r="GN32" s="682"/>
      <c r="GO32" s="682"/>
      <c r="GP32" s="682"/>
      <c r="GQ32" s="682"/>
      <c r="GR32" s="682"/>
      <c r="GS32" s="682"/>
      <c r="GT32" s="682"/>
      <c r="GU32" s="682"/>
      <c r="GV32" s="682"/>
      <c r="GW32" s="682"/>
      <c r="GX32" s="682"/>
      <c r="GY32" s="682"/>
      <c r="GZ32" s="682"/>
      <c r="HA32" s="682"/>
      <c r="HB32" s="682"/>
      <c r="HC32" s="682"/>
      <c r="HD32" s="682"/>
      <c r="HE32" s="682"/>
      <c r="HF32" s="682"/>
      <c r="HG32" s="682"/>
      <c r="HH32" s="682"/>
      <c r="HI32" s="682"/>
      <c r="HJ32" s="682"/>
      <c r="HK32" s="682"/>
      <c r="HL32" s="682"/>
      <c r="HM32" s="689">
        <f>AL32-AN32</f>
        <v>12444.740000000002</v>
      </c>
      <c r="HN32" s="690">
        <f t="shared" si="1"/>
        <v>14.88605263157895</v>
      </c>
      <c r="HO32" s="691">
        <v>83.6</v>
      </c>
      <c r="HP32" s="45"/>
    </row>
    <row r="33" spans="1:225">
      <c r="A33" s="679" t="s">
        <v>22075</v>
      </c>
      <c r="B33" s="680">
        <f>'ПЗ-БЗ'!B33</f>
        <v>0</v>
      </c>
      <c r="C33" s="681">
        <f>'ПЗ-БЗ'!C33</f>
        <v>0</v>
      </c>
      <c r="D33" s="680">
        <f>'ПЗ-БЗ'!D33</f>
        <v>0</v>
      </c>
      <c r="E33" s="692">
        <f>'ПЗ-БЗ'!E33</f>
        <v>0</v>
      </c>
      <c r="F33" s="680">
        <f>НПП!B33</f>
        <v>0</v>
      </c>
      <c r="G33" s="681">
        <f>НПП!C33</f>
        <v>0</v>
      </c>
      <c r="H33" s="682">
        <f>'Зк-заг.зн'!R32</f>
        <v>4</v>
      </c>
      <c r="I33" s="692">
        <f>'Зк-заг.зн'!S32</f>
        <v>25689.9</v>
      </c>
      <c r="J33" s="632">
        <f>'Зк-місц.зн'!V33</f>
        <v>0</v>
      </c>
      <c r="K33" s="681">
        <f>'Зк-місц.зн'!W33</f>
        <v>0</v>
      </c>
      <c r="L33" s="680">
        <f>'Пп-заг.зн'!L32</f>
        <v>0</v>
      </c>
      <c r="M33" s="684">
        <f>'Пп-заг.зн'!M32</f>
        <v>0</v>
      </c>
      <c r="N33" s="632">
        <f>'Пп-місц.зн'!R34</f>
        <v>6</v>
      </c>
      <c r="O33" s="633">
        <f>'Пп-місц.зн'!S34</f>
        <v>448.77759999999995</v>
      </c>
      <c r="P33" s="680">
        <f>Бс!B34</f>
        <v>0</v>
      </c>
      <c r="Q33" s="681">
        <f>Бс!C34</f>
        <v>0</v>
      </c>
      <c r="R33" s="680">
        <f>Бс!D34</f>
        <v>0</v>
      </c>
      <c r="S33" s="685">
        <f>Бс!E34</f>
        <v>0</v>
      </c>
      <c r="T33" s="686" t="s">
        <v>2253</v>
      </c>
      <c r="U33" s="680">
        <f>Зоо!B34</f>
        <v>0</v>
      </c>
      <c r="V33" s="687">
        <f>Зоо!C34</f>
        <v>0</v>
      </c>
      <c r="W33" s="680">
        <f>Зоо!D34</f>
        <v>0</v>
      </c>
      <c r="X33" s="681">
        <f>Зоо!E34</f>
        <v>0</v>
      </c>
      <c r="Y33" s="680">
        <f>Дп!B34</f>
        <v>0</v>
      </c>
      <c r="Z33" s="681">
        <f>Дп!C34</f>
        <v>0</v>
      </c>
      <c r="AA33" s="680">
        <f>Дп!D34</f>
        <v>0</v>
      </c>
      <c r="AB33" s="681">
        <f>Дп!E34</f>
        <v>0</v>
      </c>
      <c r="AC33" s="680">
        <f>ППСПМ!B34</f>
        <v>0</v>
      </c>
      <c r="AD33" s="687">
        <f>ППСПМ!C34</f>
        <v>0</v>
      </c>
      <c r="AE33" s="680">
        <f>ППСПМ!D34</f>
        <v>0</v>
      </c>
      <c r="AF33" s="681">
        <f>ППСПМ!E34</f>
        <v>0</v>
      </c>
      <c r="AG33" s="632">
        <f>РЛП!B30</f>
        <v>1</v>
      </c>
      <c r="AH33" s="681">
        <f>РЛП!C30</f>
        <v>83.9</v>
      </c>
      <c r="AI33" s="680">
        <f>ЗУ!B30</f>
        <v>1</v>
      </c>
      <c r="AJ33" s="687">
        <f>ЗУ!C30</f>
        <v>18.438700000000001</v>
      </c>
      <c r="AK33" s="688">
        <f>SUM(B33,D33,F33,H33,J33,L33,N33,P33,R33,U33,W33,Y33,AA33,AC33,AE33,AG33,AI33)</f>
        <v>12</v>
      </c>
      <c r="AL33" s="693">
        <f>SUM(C33,E33,G33,I33,K33,M33,O33,Q33,S33,V33,X33,Z33,AB33,AD33,AF33,AH33,AJ33)</f>
        <v>26241.016300000003</v>
      </c>
      <c r="AM33" s="680"/>
      <c r="AN33" s="681"/>
      <c r="AO33" s="682"/>
      <c r="AP33" s="682"/>
      <c r="AQ33" s="682"/>
      <c r="AR33" s="682"/>
      <c r="AS33" s="682"/>
      <c r="AT33" s="682"/>
      <c r="AU33" s="682"/>
      <c r="AV33" s="682"/>
      <c r="AW33" s="682"/>
      <c r="AX33" s="682"/>
      <c r="AY33" s="682"/>
      <c r="AZ33" s="682"/>
      <c r="BA33" s="682"/>
      <c r="BB33" s="682"/>
      <c r="BC33" s="682"/>
      <c r="BD33" s="682"/>
      <c r="BE33" s="682"/>
      <c r="BF33" s="682"/>
      <c r="BG33" s="682"/>
      <c r="BH33" s="682"/>
      <c r="BI33" s="682"/>
      <c r="BJ33" s="682"/>
      <c r="BK33" s="682"/>
      <c r="BL33" s="682"/>
      <c r="BM33" s="682"/>
      <c r="BN33" s="682"/>
      <c r="BO33" s="682"/>
      <c r="BP33" s="682"/>
      <c r="BQ33" s="682"/>
      <c r="BR33" s="682"/>
      <c r="BS33" s="682"/>
      <c r="BT33" s="682"/>
      <c r="BU33" s="682"/>
      <c r="BV33" s="682"/>
      <c r="BW33" s="682"/>
      <c r="BX33" s="682"/>
      <c r="BY33" s="682"/>
      <c r="BZ33" s="682"/>
      <c r="CA33" s="682"/>
      <c r="CB33" s="682"/>
      <c r="CC33" s="682"/>
      <c r="CD33" s="682"/>
      <c r="CE33" s="682"/>
      <c r="CF33" s="682"/>
      <c r="CG33" s="682"/>
      <c r="CH33" s="682"/>
      <c r="CI33" s="682"/>
      <c r="CJ33" s="682"/>
      <c r="CK33" s="682"/>
      <c r="CL33" s="682"/>
      <c r="CM33" s="682"/>
      <c r="CN33" s="682"/>
      <c r="CO33" s="682"/>
      <c r="CP33" s="682"/>
      <c r="CQ33" s="682"/>
      <c r="CR33" s="682"/>
      <c r="CS33" s="682"/>
      <c r="CT33" s="682"/>
      <c r="CU33" s="682"/>
      <c r="CV33" s="682"/>
      <c r="CW33" s="682"/>
      <c r="CX33" s="682"/>
      <c r="CY33" s="682"/>
      <c r="CZ33" s="682"/>
      <c r="DA33" s="682"/>
      <c r="DB33" s="682"/>
      <c r="DC33" s="682"/>
      <c r="DD33" s="682"/>
      <c r="DE33" s="682"/>
      <c r="DF33" s="682"/>
      <c r="DG33" s="682"/>
      <c r="DH33" s="682"/>
      <c r="DI33" s="682"/>
      <c r="DJ33" s="682"/>
      <c r="DK33" s="682"/>
      <c r="DL33" s="682"/>
      <c r="DM33" s="682"/>
      <c r="DN33" s="682"/>
      <c r="DO33" s="682"/>
      <c r="DP33" s="682"/>
      <c r="DQ33" s="682"/>
      <c r="DR33" s="682"/>
      <c r="DS33" s="682"/>
      <c r="DT33" s="682"/>
      <c r="DU33" s="682"/>
      <c r="DV33" s="682"/>
      <c r="DW33" s="682"/>
      <c r="DX33" s="682"/>
      <c r="DY33" s="682"/>
      <c r="DZ33" s="682"/>
      <c r="EA33" s="682"/>
      <c r="EB33" s="682"/>
      <c r="EC33" s="682"/>
      <c r="ED33" s="682"/>
      <c r="EE33" s="682"/>
      <c r="EF33" s="682"/>
      <c r="EG33" s="682"/>
      <c r="EH33" s="682"/>
      <c r="EI33" s="682"/>
      <c r="EJ33" s="682"/>
      <c r="EK33" s="682"/>
      <c r="EL33" s="682"/>
      <c r="EM33" s="682"/>
      <c r="EN33" s="682"/>
      <c r="EO33" s="682"/>
      <c r="EP33" s="682"/>
      <c r="EQ33" s="682"/>
      <c r="ER33" s="682"/>
      <c r="ES33" s="682"/>
      <c r="ET33" s="682"/>
      <c r="EU33" s="682"/>
      <c r="EV33" s="682"/>
      <c r="EW33" s="682"/>
      <c r="EX33" s="682"/>
      <c r="EY33" s="682"/>
      <c r="EZ33" s="682"/>
      <c r="FA33" s="682"/>
      <c r="FB33" s="682"/>
      <c r="FC33" s="682"/>
      <c r="FD33" s="682"/>
      <c r="FE33" s="682"/>
      <c r="FF33" s="682"/>
      <c r="FG33" s="682"/>
      <c r="FH33" s="682"/>
      <c r="FI33" s="682"/>
      <c r="FJ33" s="682"/>
      <c r="FK33" s="682"/>
      <c r="FL33" s="682"/>
      <c r="FM33" s="682"/>
      <c r="FN33" s="682"/>
      <c r="FO33" s="682"/>
      <c r="FP33" s="682"/>
      <c r="FQ33" s="682"/>
      <c r="FR33" s="682"/>
      <c r="FS33" s="682"/>
      <c r="FT33" s="682"/>
      <c r="FU33" s="682"/>
      <c r="FV33" s="682"/>
      <c r="FW33" s="682"/>
      <c r="FX33" s="682"/>
      <c r="FY33" s="682"/>
      <c r="FZ33" s="682"/>
      <c r="GA33" s="682"/>
      <c r="GB33" s="682"/>
      <c r="GC33" s="682"/>
      <c r="GD33" s="682"/>
      <c r="GE33" s="682"/>
      <c r="GF33" s="682"/>
      <c r="GG33" s="682"/>
      <c r="GH33" s="682"/>
      <c r="GI33" s="682"/>
      <c r="GJ33" s="682"/>
      <c r="GK33" s="682"/>
      <c r="GL33" s="682"/>
      <c r="GM33" s="682"/>
      <c r="GN33" s="682"/>
      <c r="GO33" s="682"/>
      <c r="GP33" s="682"/>
      <c r="GQ33" s="682"/>
      <c r="GR33" s="682"/>
      <c r="GS33" s="682"/>
      <c r="GT33" s="682"/>
      <c r="GU33" s="682"/>
      <c r="GV33" s="682"/>
      <c r="GW33" s="682"/>
      <c r="GX33" s="682"/>
      <c r="GY33" s="682"/>
      <c r="GZ33" s="682"/>
      <c r="HA33" s="682"/>
      <c r="HB33" s="682"/>
      <c r="HC33" s="682"/>
      <c r="HD33" s="682"/>
      <c r="HE33" s="682"/>
      <c r="HF33" s="682"/>
      <c r="HG33" s="682"/>
      <c r="HH33" s="682"/>
      <c r="HI33" s="682"/>
      <c r="HJ33" s="682"/>
      <c r="HK33" s="682"/>
      <c r="HL33" s="682"/>
      <c r="HM33" s="689">
        <v>26157.1</v>
      </c>
      <c r="HN33" s="690">
        <f t="shared" si="1"/>
        <v>30.274421296296296</v>
      </c>
      <c r="HO33" s="691">
        <v>86.4</v>
      </c>
      <c r="HP33" s="45"/>
    </row>
    <row r="34" spans="1:225" s="59" customFormat="1">
      <c r="A34" s="695" t="s">
        <v>22076</v>
      </c>
      <c r="B34" s="696">
        <f t="shared" ref="B34:G34" si="3">SUM(B7:B33)</f>
        <v>19</v>
      </c>
      <c r="C34" s="697">
        <f t="shared" si="3"/>
        <v>200537.90640000001</v>
      </c>
      <c r="D34" s="696">
        <f>SUM(D7:D33)</f>
        <v>4</v>
      </c>
      <c r="E34" s="698">
        <f t="shared" si="3"/>
        <v>252146.1</v>
      </c>
      <c r="F34" s="696">
        <f>SUM(F7:F33)-2</f>
        <v>48</v>
      </c>
      <c r="G34" s="697">
        <f t="shared" si="3"/>
        <v>1221804.6214000001</v>
      </c>
      <c r="H34" s="699">
        <f>SUM(H7:H33)</f>
        <v>309</v>
      </c>
      <c r="I34" s="700">
        <f t="shared" ref="I34:P34" si="4">SUM(I7:I33)</f>
        <v>460067.30830000003</v>
      </c>
      <c r="J34" s="701">
        <f t="shared" si="4"/>
        <v>2794</v>
      </c>
      <c r="K34" s="697">
        <f t="shared" si="4"/>
        <v>913385.10549999983</v>
      </c>
      <c r="L34" s="696">
        <f t="shared" si="4"/>
        <v>132</v>
      </c>
      <c r="M34" s="702">
        <f t="shared" si="4"/>
        <v>5776.37</v>
      </c>
      <c r="N34" s="701">
        <f t="shared" si="4"/>
        <v>3256</v>
      </c>
      <c r="O34" s="703">
        <f t="shared" ca="1" si="4"/>
        <v>23013.8469</v>
      </c>
      <c r="P34" s="696">
        <f t="shared" si="4"/>
        <v>18</v>
      </c>
      <c r="Q34" s="697">
        <f>SUM(Q7:Q33)</f>
        <v>1863.2140000000002</v>
      </c>
      <c r="R34" s="696">
        <f>SUM(R7:R33)</f>
        <v>10</v>
      </c>
      <c r="S34" s="704">
        <f>SUM(S7:S33)</f>
        <v>127.0179</v>
      </c>
      <c r="T34" s="695"/>
      <c r="U34" s="696">
        <f>SUM(U7:U33)</f>
        <v>7</v>
      </c>
      <c r="V34" s="705">
        <f>SUM(V7:V33)</f>
        <v>111.44999999999999</v>
      </c>
      <c r="W34" s="696">
        <f>SUM(W7:W33)</f>
        <v>6</v>
      </c>
      <c r="X34" s="697">
        <f>SUM(X7:X33)</f>
        <v>342.37209999999999</v>
      </c>
      <c r="Y34" s="696">
        <f t="shared" ref="Y34:AF34" si="5">SUM(Y7:Y33)</f>
        <v>19</v>
      </c>
      <c r="Z34" s="697">
        <f t="shared" si="5"/>
        <v>1472.8799999999999</v>
      </c>
      <c r="AA34" s="696">
        <f>SUM(AA7:AA33)</f>
        <v>38</v>
      </c>
      <c r="AB34" s="697">
        <f t="shared" si="5"/>
        <v>308.05589999999995</v>
      </c>
      <c r="AC34" s="696">
        <f t="shared" si="5"/>
        <v>88</v>
      </c>
      <c r="AD34" s="705">
        <f t="shared" si="5"/>
        <v>5704.4331999999995</v>
      </c>
      <c r="AE34" s="696">
        <f t="shared" si="5"/>
        <v>468</v>
      </c>
      <c r="AF34" s="706">
        <f t="shared" si="5"/>
        <v>7432.3178000000016</v>
      </c>
      <c r="AG34" s="707">
        <f t="shared" ref="AG34:AN34" si="6">SUM(AG7:AG33)</f>
        <v>77</v>
      </c>
      <c r="AH34" s="681">
        <f t="shared" si="6"/>
        <v>768980.04370000004</v>
      </c>
      <c r="AI34" s="696">
        <f t="shared" si="6"/>
        <v>809</v>
      </c>
      <c r="AJ34" s="705">
        <f t="shared" si="6"/>
        <v>95903.788699999976</v>
      </c>
      <c r="AK34" s="708">
        <f>SUM(AK7:AK33)-2</f>
        <v>8102</v>
      </c>
      <c r="AL34" s="709">
        <f t="shared" ca="1" si="6"/>
        <v>3939941.1799999997</v>
      </c>
      <c r="AM34" s="699">
        <f t="shared" si="6"/>
        <v>943</v>
      </c>
      <c r="AN34" s="703">
        <f t="shared" si="6"/>
        <v>271553.34830000001</v>
      </c>
      <c r="AO34" s="710"/>
      <c r="AP34" s="710"/>
      <c r="AQ34" s="710"/>
      <c r="AR34" s="710"/>
      <c r="AS34" s="710"/>
      <c r="AT34" s="710"/>
      <c r="AU34" s="710"/>
      <c r="AV34" s="710"/>
      <c r="AW34" s="710"/>
      <c r="AX34" s="710"/>
      <c r="AY34" s="710"/>
      <c r="AZ34" s="710"/>
      <c r="BA34" s="710"/>
      <c r="BB34" s="710"/>
      <c r="BC34" s="710"/>
      <c r="BD34" s="710"/>
      <c r="BE34" s="710"/>
      <c r="BF34" s="710"/>
      <c r="BG34" s="710"/>
      <c r="BH34" s="710"/>
      <c r="BI34" s="710"/>
      <c r="BJ34" s="710"/>
      <c r="BK34" s="710"/>
      <c r="BL34" s="710"/>
      <c r="BM34" s="710"/>
      <c r="BN34" s="710"/>
      <c r="BO34" s="710"/>
      <c r="BP34" s="710"/>
      <c r="BQ34" s="710"/>
      <c r="BR34" s="710"/>
      <c r="BS34" s="710"/>
      <c r="BT34" s="710"/>
      <c r="BU34" s="710"/>
      <c r="BV34" s="710"/>
      <c r="BW34" s="710"/>
      <c r="BX34" s="710"/>
      <c r="BY34" s="710"/>
      <c r="BZ34" s="710"/>
      <c r="CA34" s="710"/>
      <c r="CB34" s="710"/>
      <c r="CC34" s="710"/>
      <c r="CD34" s="710"/>
      <c r="CE34" s="710"/>
      <c r="CF34" s="710"/>
      <c r="CG34" s="710"/>
      <c r="CH34" s="710"/>
      <c r="CI34" s="710"/>
      <c r="CJ34" s="710"/>
      <c r="CK34" s="710"/>
      <c r="CL34" s="710"/>
      <c r="CM34" s="710"/>
      <c r="CN34" s="710"/>
      <c r="CO34" s="710"/>
      <c r="CP34" s="710"/>
      <c r="CQ34" s="710"/>
      <c r="CR34" s="710"/>
      <c r="CS34" s="710"/>
      <c r="CT34" s="710"/>
      <c r="CU34" s="710"/>
      <c r="CV34" s="710"/>
      <c r="CW34" s="710"/>
      <c r="CX34" s="710"/>
      <c r="CY34" s="710"/>
      <c r="CZ34" s="710"/>
      <c r="DA34" s="710"/>
      <c r="DB34" s="710"/>
      <c r="DC34" s="710"/>
      <c r="DD34" s="710"/>
      <c r="DE34" s="710"/>
      <c r="DF34" s="710"/>
      <c r="DG34" s="710"/>
      <c r="DH34" s="710"/>
      <c r="DI34" s="710"/>
      <c r="DJ34" s="710"/>
      <c r="DK34" s="710"/>
      <c r="DL34" s="710"/>
      <c r="DM34" s="710"/>
      <c r="DN34" s="710"/>
      <c r="DO34" s="710"/>
      <c r="DP34" s="710"/>
      <c r="DQ34" s="710"/>
      <c r="DR34" s="710"/>
      <c r="DS34" s="710"/>
      <c r="DT34" s="710"/>
      <c r="DU34" s="710"/>
      <c r="DV34" s="710"/>
      <c r="DW34" s="710"/>
      <c r="DX34" s="710"/>
      <c r="DY34" s="710"/>
      <c r="DZ34" s="710"/>
      <c r="EA34" s="710"/>
      <c r="EB34" s="710"/>
      <c r="EC34" s="710"/>
      <c r="ED34" s="710"/>
      <c r="EE34" s="710"/>
      <c r="EF34" s="710"/>
      <c r="EG34" s="710"/>
      <c r="EH34" s="710"/>
      <c r="EI34" s="710"/>
      <c r="EJ34" s="710"/>
      <c r="EK34" s="710"/>
      <c r="EL34" s="710"/>
      <c r="EM34" s="710"/>
      <c r="EN34" s="710"/>
      <c r="EO34" s="710"/>
      <c r="EP34" s="710"/>
      <c r="EQ34" s="710"/>
      <c r="ER34" s="710"/>
      <c r="ES34" s="710"/>
      <c r="ET34" s="710"/>
      <c r="EU34" s="710"/>
      <c r="EV34" s="710"/>
      <c r="EW34" s="710"/>
      <c r="EX34" s="710"/>
      <c r="EY34" s="710"/>
      <c r="EZ34" s="710"/>
      <c r="FA34" s="710"/>
      <c r="FB34" s="710"/>
      <c r="FC34" s="710"/>
      <c r="FD34" s="710"/>
      <c r="FE34" s="710"/>
      <c r="FF34" s="710"/>
      <c r="FG34" s="710"/>
      <c r="FH34" s="710"/>
      <c r="FI34" s="710"/>
      <c r="FJ34" s="710"/>
      <c r="FK34" s="710"/>
      <c r="FL34" s="710"/>
      <c r="FM34" s="710"/>
      <c r="FN34" s="710"/>
      <c r="FO34" s="710"/>
      <c r="FP34" s="710"/>
      <c r="FQ34" s="710"/>
      <c r="FR34" s="710"/>
      <c r="FS34" s="710"/>
      <c r="FT34" s="710"/>
      <c r="FU34" s="710"/>
      <c r="FV34" s="710"/>
      <c r="FW34" s="710"/>
      <c r="FX34" s="710"/>
      <c r="FY34" s="710"/>
      <c r="FZ34" s="710"/>
      <c r="GA34" s="710"/>
      <c r="GB34" s="710"/>
      <c r="GC34" s="710"/>
      <c r="GD34" s="710"/>
      <c r="GE34" s="710"/>
      <c r="GF34" s="710"/>
      <c r="GG34" s="710"/>
      <c r="GH34" s="710"/>
      <c r="GI34" s="710"/>
      <c r="GJ34" s="710"/>
      <c r="GK34" s="710"/>
      <c r="GL34" s="710"/>
      <c r="GM34" s="710"/>
      <c r="GN34" s="710"/>
      <c r="GO34" s="710"/>
      <c r="GP34" s="710"/>
      <c r="GQ34" s="710"/>
      <c r="GR34" s="710"/>
      <c r="GS34" s="710"/>
      <c r="GT34" s="710"/>
      <c r="GU34" s="710"/>
      <c r="GV34" s="710"/>
      <c r="GW34" s="710"/>
      <c r="GX34" s="710"/>
      <c r="GY34" s="710"/>
      <c r="GZ34" s="710"/>
      <c r="HA34" s="710"/>
      <c r="HB34" s="710"/>
      <c r="HC34" s="710"/>
      <c r="HD34" s="710"/>
      <c r="HE34" s="710"/>
      <c r="HF34" s="710"/>
      <c r="HG34" s="710"/>
      <c r="HH34" s="710"/>
      <c r="HI34" s="710"/>
      <c r="HJ34" s="710"/>
      <c r="HK34" s="710"/>
      <c r="HL34" s="710"/>
      <c r="HM34" s="711">
        <f ca="1">SUM(HM7:HM33)</f>
        <v>3667387.9653999996</v>
      </c>
      <c r="HN34" s="690">
        <f ca="1">(HM34/(HO34*1000))*100</f>
        <v>6.0763653967069917</v>
      </c>
      <c r="HO34" s="712">
        <f>SUM(HO7:HO33)</f>
        <v>60354.960999999996</v>
      </c>
      <c r="HP34" s="45"/>
    </row>
    <row r="35" spans="1:225" s="69" customFormat="1" ht="15.75" customHeight="1">
      <c r="A35" s="69" t="s">
        <v>22115</v>
      </c>
      <c r="C35" s="107"/>
      <c r="E35" s="102"/>
      <c r="G35" s="103"/>
      <c r="H35" s="69">
        <v>1</v>
      </c>
      <c r="I35" s="104">
        <v>402500</v>
      </c>
      <c r="K35" s="112"/>
      <c r="O35" s="107"/>
      <c r="Q35" s="107"/>
      <c r="S35" s="113"/>
      <c r="V35" s="111"/>
      <c r="X35" s="107"/>
      <c r="Z35" s="107"/>
      <c r="AB35" s="107"/>
      <c r="AD35" s="111"/>
      <c r="AF35" s="107"/>
      <c r="AH35" s="107"/>
      <c r="AJ35" s="111"/>
      <c r="AK35" s="70">
        <v>1</v>
      </c>
      <c r="AL35" s="107"/>
      <c r="AN35" s="107"/>
      <c r="HM35" s="108">
        <v>402500</v>
      </c>
      <c r="HO35" s="56"/>
      <c r="HP35" s="114"/>
      <c r="HQ35" s="115"/>
    </row>
    <row r="37" spans="1:225">
      <c r="A37" s="59"/>
      <c r="B37" s="59"/>
      <c r="C37" s="59"/>
      <c r="D37" s="59"/>
      <c r="E37" s="118"/>
      <c r="F37" s="59"/>
      <c r="G37" s="118"/>
      <c r="H37" s="59"/>
      <c r="I37" s="59"/>
      <c r="J37" s="59"/>
      <c r="K37" s="59"/>
      <c r="L37" s="59"/>
      <c r="M37" s="59"/>
      <c r="N37" s="59"/>
      <c r="O37" s="59"/>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c r="BV37" s="59"/>
      <c r="BW37" s="59"/>
      <c r="BX37" s="59"/>
      <c r="BY37" s="59"/>
      <c r="BZ37" s="59"/>
      <c r="CA37" s="59"/>
      <c r="CB37" s="59"/>
      <c r="CC37" s="59"/>
      <c r="CD37" s="59"/>
      <c r="CE37" s="59"/>
      <c r="CF37" s="59"/>
      <c r="CG37" s="59"/>
      <c r="CH37" s="59"/>
      <c r="CI37" s="59"/>
      <c r="CJ37" s="59"/>
      <c r="CK37" s="59"/>
      <c r="CL37" s="59"/>
      <c r="CM37" s="59"/>
      <c r="CN37" s="59"/>
      <c r="CO37" s="59"/>
      <c r="CP37" s="59"/>
      <c r="CQ37" s="59"/>
      <c r="CR37" s="59"/>
      <c r="CS37" s="59"/>
      <c r="CT37" s="59"/>
      <c r="CU37" s="59"/>
      <c r="CV37" s="59"/>
      <c r="CW37" s="59"/>
      <c r="CX37" s="59"/>
      <c r="CY37" s="59"/>
      <c r="CZ37" s="59"/>
      <c r="DA37" s="59"/>
      <c r="DB37" s="59"/>
      <c r="DC37" s="59"/>
      <c r="DD37" s="59"/>
      <c r="DE37" s="59"/>
      <c r="DF37" s="59"/>
      <c r="DG37" s="59"/>
      <c r="DH37" s="59"/>
      <c r="DI37" s="59"/>
      <c r="DJ37" s="59"/>
      <c r="DK37" s="59"/>
      <c r="DL37" s="59"/>
      <c r="DM37" s="59"/>
      <c r="DN37" s="59"/>
      <c r="DO37" s="59"/>
      <c r="DP37" s="59"/>
      <c r="DQ37" s="59"/>
      <c r="DR37" s="59"/>
      <c r="DS37" s="59"/>
      <c r="DT37" s="59"/>
      <c r="DU37" s="59"/>
      <c r="DV37" s="59"/>
      <c r="DW37" s="59"/>
      <c r="DX37" s="59"/>
      <c r="DY37" s="59"/>
      <c r="DZ37" s="59"/>
      <c r="EA37" s="59"/>
      <c r="EB37" s="59"/>
      <c r="EC37" s="59"/>
      <c r="ED37" s="59"/>
      <c r="EE37" s="59"/>
      <c r="EF37" s="59"/>
      <c r="EG37" s="59"/>
      <c r="EH37" s="59"/>
      <c r="EI37" s="59"/>
      <c r="EJ37" s="59"/>
      <c r="EK37" s="59"/>
      <c r="EL37" s="59"/>
      <c r="EM37" s="59"/>
      <c r="EN37" s="59"/>
      <c r="EO37" s="59"/>
      <c r="EP37" s="59"/>
      <c r="EQ37" s="59"/>
      <c r="ER37" s="59"/>
      <c r="ES37" s="59"/>
      <c r="ET37" s="59"/>
      <c r="EU37" s="59"/>
      <c r="EV37" s="59"/>
      <c r="EW37" s="59"/>
      <c r="EX37" s="59"/>
      <c r="EY37" s="59"/>
      <c r="EZ37" s="59"/>
      <c r="FA37" s="59"/>
      <c r="FB37" s="59"/>
      <c r="FC37" s="59"/>
      <c r="FD37" s="59"/>
      <c r="FE37" s="59"/>
      <c r="FF37" s="59"/>
      <c r="FG37" s="59"/>
      <c r="FH37" s="59"/>
      <c r="FI37" s="59"/>
      <c r="FJ37" s="59"/>
      <c r="FK37" s="59"/>
      <c r="FL37" s="59"/>
      <c r="FM37" s="59"/>
      <c r="FN37" s="59"/>
      <c r="FO37" s="59"/>
      <c r="FP37" s="59"/>
      <c r="FQ37" s="59"/>
      <c r="FR37" s="59"/>
      <c r="FS37" s="59"/>
      <c r="FT37" s="59"/>
      <c r="FU37" s="59"/>
      <c r="FV37" s="59"/>
      <c r="FW37" s="59"/>
      <c r="FX37" s="59"/>
      <c r="FY37" s="59"/>
      <c r="FZ37" s="59"/>
      <c r="GA37" s="59"/>
      <c r="GB37" s="59"/>
      <c r="GC37" s="59"/>
      <c r="GD37" s="59"/>
      <c r="GE37" s="59"/>
      <c r="GF37" s="59"/>
      <c r="GG37" s="59"/>
      <c r="GH37" s="59"/>
      <c r="GI37" s="59"/>
      <c r="GJ37" s="59"/>
      <c r="GK37" s="59"/>
      <c r="GL37" s="59"/>
      <c r="GM37" s="59"/>
      <c r="GN37" s="59"/>
      <c r="GO37" s="59"/>
      <c r="GP37" s="59"/>
      <c r="GQ37" s="59"/>
      <c r="GR37" s="59"/>
      <c r="GS37" s="59"/>
      <c r="GT37" s="59"/>
      <c r="GU37" s="59"/>
      <c r="GV37" s="59"/>
      <c r="GW37" s="59"/>
      <c r="GX37" s="59"/>
      <c r="GY37" s="59"/>
      <c r="GZ37" s="59"/>
      <c r="HA37" s="59"/>
      <c r="HB37" s="59"/>
      <c r="HC37" s="59"/>
      <c r="HD37" s="59"/>
      <c r="HE37" s="59"/>
      <c r="HF37" s="59"/>
      <c r="HG37" s="59"/>
      <c r="HH37" s="59"/>
      <c r="HI37" s="59"/>
      <c r="HJ37" s="59"/>
      <c r="HK37" s="59"/>
      <c r="HL37" s="59"/>
      <c r="HM37" s="59"/>
      <c r="HN37" s="59"/>
    </row>
    <row r="38" spans="1:225">
      <c r="A38" s="59"/>
      <c r="B38" s="59"/>
      <c r="C38" s="59"/>
      <c r="D38" s="59"/>
      <c r="E38" s="118"/>
      <c r="F38" s="59"/>
      <c r="G38" s="118"/>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59"/>
      <c r="CC38" s="59"/>
      <c r="CD38" s="59"/>
      <c r="CE38" s="59"/>
      <c r="CF38" s="59"/>
      <c r="CG38" s="59"/>
      <c r="CH38" s="59"/>
      <c r="CI38" s="59"/>
      <c r="CJ38" s="59"/>
      <c r="CK38" s="59"/>
      <c r="CL38" s="59"/>
      <c r="CM38" s="59"/>
      <c r="CN38" s="59"/>
      <c r="CO38" s="59"/>
      <c r="CP38" s="59"/>
      <c r="CQ38" s="59"/>
      <c r="CR38" s="59"/>
      <c r="CS38" s="59"/>
      <c r="CT38" s="59"/>
      <c r="CU38" s="59"/>
      <c r="CV38" s="59"/>
      <c r="CW38" s="59"/>
      <c r="CX38" s="59"/>
      <c r="CY38" s="59"/>
      <c r="CZ38" s="59"/>
      <c r="DA38" s="59"/>
      <c r="DB38" s="59"/>
      <c r="DC38" s="59"/>
      <c r="DD38" s="59"/>
      <c r="DE38" s="59"/>
      <c r="DF38" s="59"/>
      <c r="DG38" s="59"/>
      <c r="DH38" s="59"/>
      <c r="DI38" s="59"/>
      <c r="DJ38" s="59"/>
      <c r="DK38" s="59"/>
      <c r="DL38" s="59"/>
      <c r="DM38" s="59"/>
      <c r="DN38" s="59"/>
      <c r="DO38" s="59"/>
      <c r="DP38" s="59"/>
      <c r="DQ38" s="59"/>
      <c r="DR38" s="59"/>
      <c r="DS38" s="59"/>
      <c r="DT38" s="59"/>
      <c r="DU38" s="59"/>
      <c r="DV38" s="59"/>
      <c r="DW38" s="59"/>
      <c r="DX38" s="59"/>
      <c r="DY38" s="59"/>
      <c r="DZ38" s="59"/>
      <c r="EA38" s="59"/>
      <c r="EB38" s="59"/>
      <c r="EC38" s="59"/>
      <c r="ED38" s="59"/>
      <c r="EE38" s="59"/>
      <c r="EF38" s="59"/>
      <c r="EG38" s="59"/>
      <c r="EH38" s="59"/>
      <c r="EI38" s="59"/>
      <c r="EJ38" s="59"/>
      <c r="EK38" s="59"/>
      <c r="EL38" s="59"/>
      <c r="EM38" s="59"/>
      <c r="EN38" s="59"/>
      <c r="EO38" s="59"/>
      <c r="EP38" s="59"/>
      <c r="EQ38" s="59"/>
      <c r="ER38" s="59"/>
      <c r="ES38" s="59"/>
      <c r="ET38" s="59"/>
      <c r="EU38" s="59"/>
      <c r="EV38" s="59"/>
      <c r="EW38" s="59"/>
      <c r="EX38" s="59"/>
      <c r="EY38" s="59"/>
      <c r="EZ38" s="59"/>
      <c r="FA38" s="59"/>
      <c r="FB38" s="59"/>
      <c r="FC38" s="59"/>
      <c r="FD38" s="59"/>
      <c r="FE38" s="59"/>
      <c r="FF38" s="59"/>
      <c r="FG38" s="59"/>
      <c r="FH38" s="59"/>
      <c r="FI38" s="59"/>
      <c r="FJ38" s="59"/>
      <c r="FK38" s="59"/>
      <c r="FL38" s="59"/>
      <c r="FM38" s="59"/>
      <c r="FN38" s="59"/>
      <c r="FO38" s="59"/>
      <c r="FP38" s="59"/>
      <c r="FQ38" s="59"/>
      <c r="FR38" s="59"/>
      <c r="FS38" s="59"/>
      <c r="FT38" s="59"/>
      <c r="FU38" s="59"/>
      <c r="FV38" s="59"/>
      <c r="FW38" s="59"/>
      <c r="FX38" s="59"/>
      <c r="FY38" s="59"/>
      <c r="FZ38" s="59"/>
      <c r="GA38" s="59"/>
      <c r="GB38" s="59"/>
      <c r="GC38" s="59"/>
      <c r="GD38" s="59"/>
      <c r="GE38" s="59"/>
      <c r="GF38" s="59"/>
      <c r="GG38" s="59"/>
      <c r="GH38" s="59"/>
      <c r="GI38" s="59"/>
      <c r="GJ38" s="59"/>
      <c r="GK38" s="59"/>
      <c r="GL38" s="59"/>
      <c r="GM38" s="59"/>
      <c r="GN38" s="59"/>
      <c r="GO38" s="59"/>
      <c r="GP38" s="59"/>
      <c r="GQ38" s="59"/>
      <c r="GR38" s="59"/>
      <c r="GS38" s="59"/>
      <c r="GT38" s="59"/>
      <c r="GU38" s="59"/>
      <c r="GV38" s="59"/>
      <c r="GW38" s="59"/>
      <c r="GX38" s="59"/>
      <c r="GY38" s="59"/>
      <c r="GZ38" s="59"/>
      <c r="HA38" s="59"/>
      <c r="HB38" s="59"/>
      <c r="HC38" s="59"/>
      <c r="HD38" s="59"/>
      <c r="HE38" s="59"/>
      <c r="HF38" s="59"/>
      <c r="HG38" s="59"/>
      <c r="HH38" s="59"/>
      <c r="HI38" s="59"/>
      <c r="HJ38" s="59"/>
      <c r="HK38" s="59"/>
      <c r="HL38" s="59"/>
      <c r="HM38" s="59"/>
      <c r="HN38" s="59"/>
    </row>
    <row r="39" spans="1:225">
      <c r="A39" s="59"/>
      <c r="B39" s="59"/>
      <c r="C39" s="59"/>
      <c r="D39" s="59"/>
      <c r="E39" s="118"/>
      <c r="F39" s="59"/>
      <c r="G39" s="118"/>
      <c r="H39" s="59"/>
      <c r="I39" s="59"/>
      <c r="J39" s="59"/>
      <c r="K39" s="11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9"/>
      <c r="BJ39" s="59"/>
      <c r="BK39" s="59"/>
      <c r="BL39" s="59"/>
      <c r="BM39" s="59"/>
      <c r="BN39" s="59"/>
      <c r="BO39" s="59"/>
      <c r="BP39" s="59"/>
      <c r="BQ39" s="59"/>
      <c r="BR39" s="59"/>
      <c r="BS39" s="59"/>
      <c r="BT39" s="59"/>
      <c r="BU39" s="59"/>
      <c r="BV39" s="59"/>
      <c r="BW39" s="59"/>
      <c r="BX39" s="59"/>
      <c r="BY39" s="59"/>
      <c r="BZ39" s="59"/>
      <c r="CA39" s="59"/>
      <c r="CB39" s="59"/>
      <c r="CC39" s="59"/>
      <c r="CD39" s="59"/>
      <c r="CE39" s="59"/>
      <c r="CF39" s="59"/>
      <c r="CG39" s="59"/>
      <c r="CH39" s="59"/>
      <c r="CI39" s="59"/>
      <c r="CJ39" s="59"/>
      <c r="CK39" s="59"/>
      <c r="CL39" s="59"/>
      <c r="CM39" s="59"/>
      <c r="CN39" s="59"/>
      <c r="CO39" s="59"/>
      <c r="CP39" s="59"/>
      <c r="CQ39" s="59"/>
      <c r="CR39" s="59"/>
      <c r="CS39" s="59"/>
      <c r="CT39" s="59"/>
      <c r="CU39" s="59"/>
      <c r="CV39" s="59"/>
      <c r="CW39" s="59"/>
      <c r="CX39" s="59"/>
      <c r="CY39" s="59"/>
      <c r="CZ39" s="59"/>
      <c r="DA39" s="59"/>
      <c r="DB39" s="59"/>
      <c r="DC39" s="59"/>
      <c r="DD39" s="59"/>
      <c r="DE39" s="59"/>
      <c r="DF39" s="59"/>
      <c r="DG39" s="59"/>
      <c r="DH39" s="59"/>
      <c r="DI39" s="59"/>
      <c r="DJ39" s="59"/>
      <c r="DK39" s="59"/>
      <c r="DL39" s="59"/>
      <c r="DM39" s="59"/>
      <c r="DN39" s="59"/>
      <c r="DO39" s="59"/>
      <c r="DP39" s="59"/>
      <c r="DQ39" s="59"/>
      <c r="DR39" s="59"/>
      <c r="DS39" s="59"/>
      <c r="DT39" s="59"/>
      <c r="DU39" s="59"/>
      <c r="DV39" s="59"/>
      <c r="DW39" s="59"/>
      <c r="DX39" s="59"/>
      <c r="DY39" s="59"/>
      <c r="DZ39" s="59"/>
      <c r="EA39" s="59"/>
      <c r="EB39" s="59"/>
      <c r="EC39" s="59"/>
      <c r="ED39" s="59"/>
      <c r="EE39" s="59"/>
      <c r="EF39" s="59"/>
      <c r="EG39" s="59"/>
      <c r="EH39" s="59"/>
      <c r="EI39" s="59"/>
      <c r="EJ39" s="59"/>
      <c r="EK39" s="59"/>
      <c r="EL39" s="59"/>
      <c r="EM39" s="59"/>
      <c r="EN39" s="59"/>
      <c r="EO39" s="59"/>
      <c r="EP39" s="59"/>
      <c r="EQ39" s="59"/>
      <c r="ER39" s="59"/>
      <c r="ES39" s="59"/>
      <c r="ET39" s="59"/>
      <c r="EU39" s="59"/>
      <c r="EV39" s="59"/>
      <c r="EW39" s="59"/>
      <c r="EX39" s="59"/>
      <c r="EY39" s="59"/>
      <c r="EZ39" s="59"/>
      <c r="FA39" s="59"/>
      <c r="FB39" s="59"/>
      <c r="FC39" s="59"/>
      <c r="FD39" s="59"/>
      <c r="FE39" s="59"/>
      <c r="FF39" s="59"/>
      <c r="FG39" s="59"/>
      <c r="FH39" s="59"/>
      <c r="FI39" s="59"/>
      <c r="FJ39" s="59"/>
      <c r="FK39" s="59"/>
      <c r="FL39" s="59"/>
      <c r="FM39" s="59"/>
      <c r="FN39" s="59"/>
      <c r="FO39" s="59"/>
      <c r="FP39" s="59"/>
      <c r="FQ39" s="59"/>
      <c r="FR39" s="59"/>
      <c r="FS39" s="59"/>
      <c r="FT39" s="59"/>
      <c r="FU39" s="59"/>
      <c r="FV39" s="59"/>
      <c r="FW39" s="59"/>
      <c r="FX39" s="59"/>
      <c r="FY39" s="59"/>
      <c r="FZ39" s="59"/>
      <c r="GA39" s="59"/>
      <c r="GB39" s="59"/>
      <c r="GC39" s="59"/>
      <c r="GD39" s="59"/>
      <c r="GE39" s="59"/>
      <c r="GF39" s="59"/>
      <c r="GG39" s="59"/>
      <c r="GH39" s="59"/>
      <c r="GI39" s="59"/>
      <c r="GJ39" s="59"/>
      <c r="GK39" s="59"/>
      <c r="GL39" s="59"/>
      <c r="GM39" s="59"/>
      <c r="GN39" s="59"/>
      <c r="GO39" s="59"/>
      <c r="GP39" s="59"/>
      <c r="GQ39" s="59"/>
      <c r="GR39" s="59"/>
      <c r="GS39" s="59"/>
      <c r="GT39" s="59"/>
      <c r="GU39" s="59"/>
      <c r="GV39" s="59"/>
      <c r="GW39" s="59"/>
      <c r="GX39" s="59"/>
      <c r="GY39" s="59"/>
      <c r="GZ39" s="59"/>
      <c r="HA39" s="59"/>
      <c r="HB39" s="59"/>
      <c r="HC39" s="59"/>
      <c r="HD39" s="59"/>
      <c r="HE39" s="59"/>
      <c r="HF39" s="59"/>
      <c r="HG39" s="59"/>
      <c r="HH39" s="59"/>
      <c r="HI39" s="59"/>
      <c r="HJ39" s="59"/>
      <c r="HK39" s="59"/>
      <c r="HL39" s="59"/>
      <c r="HM39" s="59"/>
      <c r="HN39" s="59"/>
    </row>
    <row r="40" spans="1:225">
      <c r="A40" s="59"/>
      <c r="B40" s="59"/>
      <c r="C40" s="59"/>
      <c r="D40" s="59"/>
      <c r="E40" s="118"/>
      <c r="F40" s="59"/>
      <c r="G40" s="118"/>
      <c r="H40" s="59"/>
      <c r="I40" s="59"/>
      <c r="J40" s="59"/>
      <c r="K40" s="119"/>
      <c r="L40" s="59"/>
      <c r="M40" s="59"/>
      <c r="N40" s="59"/>
      <c r="O40" s="59"/>
      <c r="P40" s="59"/>
      <c r="Q40" s="59"/>
      <c r="R40" s="59"/>
      <c r="S40" s="59"/>
      <c r="T40" s="59"/>
      <c r="U40" s="59"/>
      <c r="V40" s="59"/>
      <c r="W40" s="59"/>
      <c r="X40" s="59"/>
      <c r="Y40" s="59"/>
      <c r="Z40" s="59"/>
      <c r="AA40" s="59"/>
      <c r="AB40" s="59"/>
      <c r="AC40" s="59"/>
      <c r="AD40" s="59"/>
      <c r="AE40" s="59"/>
      <c r="AF40" s="59"/>
      <c r="AG40" s="59"/>
      <c r="AH40" s="59"/>
      <c r="AI40" s="59"/>
      <c r="AJ40" s="59"/>
      <c r="AK40" s="59"/>
      <c r="AL40" s="59"/>
      <c r="AM40" s="59"/>
      <c r="AN40" s="59"/>
      <c r="AO40" s="59"/>
      <c r="AP40" s="59"/>
      <c r="AQ40" s="59"/>
      <c r="AR40" s="59"/>
      <c r="AS40" s="59"/>
      <c r="AT40" s="59"/>
      <c r="AU40" s="59"/>
      <c r="AV40" s="59"/>
      <c r="AW40" s="59"/>
      <c r="AX40" s="59"/>
      <c r="AY40" s="59"/>
      <c r="AZ40" s="59"/>
      <c r="BA40" s="59"/>
      <c r="BB40" s="59"/>
      <c r="BC40" s="59"/>
      <c r="BD40" s="59"/>
      <c r="BE40" s="59"/>
      <c r="BF40" s="59"/>
      <c r="BG40" s="59"/>
      <c r="BH40" s="59"/>
      <c r="BI40" s="59"/>
      <c r="BJ40" s="59"/>
      <c r="BK40" s="59"/>
      <c r="BL40" s="59"/>
      <c r="BM40" s="59"/>
      <c r="BN40" s="59"/>
      <c r="BO40" s="59"/>
      <c r="BP40" s="59"/>
      <c r="BQ40" s="59"/>
      <c r="BR40" s="59"/>
      <c r="BS40" s="59"/>
      <c r="BT40" s="59"/>
      <c r="BU40" s="59"/>
      <c r="BV40" s="59"/>
      <c r="BW40" s="59"/>
      <c r="BX40" s="59"/>
      <c r="BY40" s="59"/>
      <c r="BZ40" s="59"/>
      <c r="CA40" s="59"/>
      <c r="CB40" s="59"/>
      <c r="CC40" s="59"/>
      <c r="CD40" s="59"/>
      <c r="CE40" s="59"/>
      <c r="CF40" s="59"/>
      <c r="CG40" s="59"/>
      <c r="CH40" s="59"/>
      <c r="CI40" s="59"/>
      <c r="CJ40" s="59"/>
      <c r="CK40" s="59"/>
      <c r="CL40" s="59"/>
      <c r="CM40" s="59"/>
      <c r="CN40" s="59"/>
      <c r="CO40" s="59"/>
      <c r="CP40" s="59"/>
      <c r="CQ40" s="59"/>
      <c r="CR40" s="59"/>
      <c r="CS40" s="59"/>
      <c r="CT40" s="59"/>
      <c r="CU40" s="59"/>
      <c r="CV40" s="59"/>
      <c r="CW40" s="59"/>
      <c r="CX40" s="59"/>
      <c r="CY40" s="59"/>
      <c r="CZ40" s="59"/>
      <c r="DA40" s="59"/>
      <c r="DB40" s="59"/>
      <c r="DC40" s="59"/>
      <c r="DD40" s="59"/>
      <c r="DE40" s="59"/>
      <c r="DF40" s="59"/>
      <c r="DG40" s="59"/>
      <c r="DH40" s="59"/>
      <c r="DI40" s="59"/>
      <c r="DJ40" s="59"/>
      <c r="DK40" s="59"/>
      <c r="DL40" s="59"/>
      <c r="DM40" s="59"/>
      <c r="DN40" s="59"/>
      <c r="DO40" s="59"/>
      <c r="DP40" s="59"/>
      <c r="DQ40" s="59"/>
      <c r="DR40" s="59"/>
      <c r="DS40" s="59"/>
      <c r="DT40" s="59"/>
      <c r="DU40" s="59"/>
      <c r="DV40" s="59"/>
      <c r="DW40" s="59"/>
      <c r="DX40" s="59"/>
      <c r="DY40" s="59"/>
      <c r="DZ40" s="59"/>
      <c r="EA40" s="59"/>
      <c r="EB40" s="59"/>
      <c r="EC40" s="59"/>
      <c r="ED40" s="59"/>
      <c r="EE40" s="59"/>
      <c r="EF40" s="59"/>
      <c r="EG40" s="59"/>
      <c r="EH40" s="59"/>
      <c r="EI40" s="59"/>
      <c r="EJ40" s="59"/>
      <c r="EK40" s="59"/>
      <c r="EL40" s="59"/>
      <c r="EM40" s="59"/>
      <c r="EN40" s="59"/>
      <c r="EO40" s="59"/>
      <c r="EP40" s="59"/>
      <c r="EQ40" s="59"/>
      <c r="ER40" s="59"/>
      <c r="ES40" s="59"/>
      <c r="ET40" s="59"/>
      <c r="EU40" s="59"/>
      <c r="EV40" s="59"/>
      <c r="EW40" s="59"/>
      <c r="EX40" s="59"/>
      <c r="EY40" s="59"/>
      <c r="EZ40" s="59"/>
      <c r="FA40" s="59"/>
      <c r="FB40" s="59"/>
      <c r="FC40" s="59"/>
      <c r="FD40" s="59"/>
      <c r="FE40" s="59"/>
      <c r="FF40" s="59"/>
      <c r="FG40" s="59"/>
      <c r="FH40" s="59"/>
      <c r="FI40" s="59"/>
      <c r="FJ40" s="59"/>
      <c r="FK40" s="59"/>
      <c r="FL40" s="59"/>
      <c r="FM40" s="59"/>
      <c r="FN40" s="59"/>
      <c r="FO40" s="59"/>
      <c r="FP40" s="59"/>
      <c r="FQ40" s="59"/>
      <c r="FR40" s="59"/>
      <c r="FS40" s="59"/>
      <c r="FT40" s="59"/>
      <c r="FU40" s="59"/>
      <c r="FV40" s="59"/>
      <c r="FW40" s="59"/>
      <c r="FX40" s="59"/>
      <c r="FY40" s="59"/>
      <c r="FZ40" s="59"/>
      <c r="GA40" s="59"/>
      <c r="GB40" s="59"/>
      <c r="GC40" s="59"/>
      <c r="GD40" s="59"/>
      <c r="GE40" s="59"/>
      <c r="GF40" s="59"/>
      <c r="GG40" s="59"/>
      <c r="GH40" s="59"/>
      <c r="GI40" s="59"/>
      <c r="GJ40" s="59"/>
      <c r="GK40" s="59"/>
      <c r="GL40" s="59"/>
      <c r="GM40" s="59"/>
      <c r="GN40" s="59"/>
      <c r="GO40" s="59"/>
      <c r="GP40" s="59"/>
      <c r="GQ40" s="59"/>
      <c r="GR40" s="59"/>
      <c r="GS40" s="59"/>
      <c r="GT40" s="59"/>
      <c r="GU40" s="59"/>
      <c r="GV40" s="59"/>
      <c r="GW40" s="59"/>
      <c r="GX40" s="59"/>
      <c r="GY40" s="59"/>
      <c r="GZ40" s="59"/>
      <c r="HA40" s="59"/>
      <c r="HB40" s="59"/>
      <c r="HC40" s="59"/>
      <c r="HD40" s="59"/>
      <c r="HE40" s="59"/>
      <c r="HF40" s="59"/>
      <c r="HG40" s="59"/>
      <c r="HH40" s="59"/>
      <c r="HI40" s="59"/>
      <c r="HJ40" s="59"/>
      <c r="HK40" s="59"/>
      <c r="HL40" s="59"/>
      <c r="HM40" s="59"/>
      <c r="HN40" s="59"/>
    </row>
    <row r="41" spans="1:225">
      <c r="A41" s="59"/>
      <c r="B41" s="59"/>
      <c r="C41" s="59"/>
      <c r="D41" s="59"/>
      <c r="E41" s="118"/>
      <c r="F41" s="59"/>
      <c r="G41" s="118"/>
      <c r="H41" s="59"/>
      <c r="I41" s="59"/>
      <c r="J41" s="59"/>
      <c r="K41" s="11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59"/>
      <c r="AM41" s="59"/>
      <c r="AN41" s="59"/>
      <c r="AO41" s="59"/>
      <c r="AP41" s="59"/>
      <c r="AQ41" s="59"/>
      <c r="AR41" s="59"/>
      <c r="AS41" s="59"/>
      <c r="AT41" s="59"/>
      <c r="AU41" s="59"/>
      <c r="AV41" s="59"/>
      <c r="AW41" s="59"/>
      <c r="AX41" s="59"/>
      <c r="AY41" s="59"/>
      <c r="AZ41" s="59"/>
      <c r="BA41" s="59"/>
      <c r="BB41" s="59"/>
      <c r="BC41" s="59"/>
      <c r="BD41" s="59"/>
      <c r="BE41" s="59"/>
      <c r="BF41" s="59"/>
      <c r="BG41" s="59"/>
      <c r="BH41" s="59"/>
      <c r="BI41" s="59"/>
      <c r="BJ41" s="59"/>
      <c r="BK41" s="59"/>
      <c r="BL41" s="59"/>
      <c r="BM41" s="59"/>
      <c r="BN41" s="59"/>
      <c r="BO41" s="59"/>
      <c r="BP41" s="59"/>
      <c r="BQ41" s="59"/>
      <c r="BR41" s="59"/>
      <c r="BS41" s="59"/>
      <c r="BT41" s="59"/>
      <c r="BU41" s="59"/>
      <c r="BV41" s="59"/>
      <c r="BW41" s="59"/>
      <c r="BX41" s="59"/>
      <c r="BY41" s="59"/>
      <c r="BZ41" s="59"/>
      <c r="CA41" s="59"/>
      <c r="CB41" s="59"/>
      <c r="CC41" s="59"/>
      <c r="CD41" s="59"/>
      <c r="CE41" s="59"/>
      <c r="CF41" s="59"/>
      <c r="CG41" s="59"/>
      <c r="CH41" s="59"/>
      <c r="CI41" s="59"/>
      <c r="CJ41" s="59"/>
      <c r="CK41" s="59"/>
      <c r="CL41" s="59"/>
      <c r="CM41" s="59"/>
      <c r="CN41" s="59"/>
      <c r="CO41" s="59"/>
      <c r="CP41" s="59"/>
      <c r="CQ41" s="59"/>
      <c r="CR41" s="59"/>
      <c r="CS41" s="59"/>
      <c r="CT41" s="59"/>
      <c r="CU41" s="59"/>
      <c r="CV41" s="59"/>
      <c r="CW41" s="59"/>
      <c r="CX41" s="59"/>
      <c r="CY41" s="59"/>
      <c r="CZ41" s="59"/>
      <c r="DA41" s="59"/>
      <c r="DB41" s="59"/>
      <c r="DC41" s="59"/>
      <c r="DD41" s="59"/>
      <c r="DE41" s="59"/>
      <c r="DF41" s="59"/>
      <c r="DG41" s="59"/>
      <c r="DH41" s="59"/>
      <c r="DI41" s="59"/>
      <c r="DJ41" s="59"/>
      <c r="DK41" s="59"/>
      <c r="DL41" s="59"/>
      <c r="DM41" s="59"/>
      <c r="DN41" s="59"/>
      <c r="DO41" s="59"/>
      <c r="DP41" s="59"/>
      <c r="DQ41" s="59"/>
      <c r="DR41" s="59"/>
      <c r="DS41" s="59"/>
      <c r="DT41" s="59"/>
      <c r="DU41" s="59"/>
      <c r="DV41" s="59"/>
      <c r="DW41" s="59"/>
      <c r="DX41" s="59"/>
      <c r="DY41" s="59"/>
      <c r="DZ41" s="59"/>
      <c r="EA41" s="59"/>
      <c r="EB41" s="59"/>
      <c r="EC41" s="59"/>
      <c r="ED41" s="59"/>
      <c r="EE41" s="59"/>
      <c r="EF41" s="59"/>
      <c r="EG41" s="59"/>
      <c r="EH41" s="59"/>
      <c r="EI41" s="59"/>
      <c r="EJ41" s="59"/>
      <c r="EK41" s="59"/>
      <c r="EL41" s="59"/>
      <c r="EM41" s="59"/>
      <c r="EN41" s="59"/>
      <c r="EO41" s="59"/>
      <c r="EP41" s="59"/>
      <c r="EQ41" s="59"/>
      <c r="ER41" s="59"/>
      <c r="ES41" s="59"/>
      <c r="ET41" s="59"/>
      <c r="EU41" s="59"/>
      <c r="EV41" s="59"/>
      <c r="EW41" s="59"/>
      <c r="EX41" s="59"/>
      <c r="EY41" s="59"/>
      <c r="EZ41" s="59"/>
      <c r="FA41" s="59"/>
      <c r="FB41" s="59"/>
      <c r="FC41" s="59"/>
      <c r="FD41" s="59"/>
      <c r="FE41" s="59"/>
      <c r="FF41" s="59"/>
      <c r="FG41" s="59"/>
      <c r="FH41" s="59"/>
      <c r="FI41" s="59"/>
      <c r="FJ41" s="59"/>
      <c r="FK41" s="59"/>
      <c r="FL41" s="59"/>
      <c r="FM41" s="59"/>
      <c r="FN41" s="59"/>
      <c r="FO41" s="59"/>
      <c r="FP41" s="59"/>
      <c r="FQ41" s="59"/>
      <c r="FR41" s="59"/>
      <c r="FS41" s="59"/>
      <c r="FT41" s="59"/>
      <c r="FU41" s="59"/>
      <c r="FV41" s="59"/>
      <c r="FW41" s="59"/>
      <c r="FX41" s="59"/>
      <c r="FY41" s="59"/>
      <c r="FZ41" s="59"/>
      <c r="GA41" s="59"/>
      <c r="GB41" s="59"/>
      <c r="GC41" s="59"/>
      <c r="GD41" s="59"/>
      <c r="GE41" s="59"/>
      <c r="GF41" s="59"/>
      <c r="GG41" s="59"/>
      <c r="GH41" s="59"/>
      <c r="GI41" s="59"/>
      <c r="GJ41" s="59"/>
      <c r="GK41" s="59"/>
      <c r="GL41" s="59"/>
      <c r="GM41" s="59"/>
      <c r="GN41" s="59"/>
      <c r="GO41" s="59"/>
      <c r="GP41" s="59"/>
      <c r="GQ41" s="59"/>
      <c r="GR41" s="59"/>
      <c r="GS41" s="59"/>
      <c r="GT41" s="59"/>
      <c r="GU41" s="59"/>
      <c r="GV41" s="59"/>
      <c r="GW41" s="59"/>
      <c r="GX41" s="59"/>
      <c r="GY41" s="59"/>
      <c r="GZ41" s="59"/>
      <c r="HA41" s="59"/>
      <c r="HB41" s="59"/>
      <c r="HC41" s="59"/>
      <c r="HD41" s="59"/>
      <c r="HE41" s="59"/>
      <c r="HF41" s="59"/>
      <c r="HG41" s="59"/>
      <c r="HH41" s="59"/>
      <c r="HI41" s="59"/>
      <c r="HJ41" s="59"/>
      <c r="HK41" s="59"/>
      <c r="HL41" s="59"/>
      <c r="HM41" s="59"/>
      <c r="HN41" s="59"/>
    </row>
    <row r="42" spans="1:225">
      <c r="A42" s="59"/>
      <c r="B42" s="59"/>
      <c r="C42" s="59"/>
      <c r="D42" s="59"/>
      <c r="E42" s="118"/>
      <c r="F42" s="59"/>
      <c r="G42" s="118"/>
      <c r="H42" s="59"/>
      <c r="I42" s="59"/>
      <c r="J42" s="59"/>
      <c r="K42" s="119"/>
      <c r="L42" s="59"/>
      <c r="M42" s="59"/>
      <c r="N42" s="59"/>
      <c r="O42" s="59"/>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59"/>
      <c r="GK42" s="59"/>
      <c r="GL42" s="59"/>
      <c r="GM42" s="59"/>
      <c r="GN42" s="59"/>
      <c r="GO42" s="59"/>
      <c r="GP42" s="59"/>
      <c r="GQ42" s="59"/>
      <c r="GR42" s="59"/>
      <c r="GS42" s="59"/>
      <c r="GT42" s="59"/>
      <c r="GU42" s="59"/>
      <c r="GV42" s="59"/>
      <c r="GW42" s="59"/>
      <c r="GX42" s="59"/>
      <c r="GY42" s="59"/>
      <c r="GZ42" s="59"/>
      <c r="HA42" s="59"/>
      <c r="HB42" s="59"/>
      <c r="HC42" s="59"/>
      <c r="HD42" s="59"/>
      <c r="HE42" s="59"/>
      <c r="HF42" s="59"/>
      <c r="HG42" s="59"/>
      <c r="HH42" s="59"/>
      <c r="HI42" s="59"/>
      <c r="HJ42" s="59"/>
      <c r="HK42" s="59"/>
      <c r="HL42" s="59"/>
      <c r="HM42" s="59"/>
      <c r="HN42" s="59"/>
    </row>
    <row r="43" spans="1:225">
      <c r="A43" s="59"/>
      <c r="B43" s="59"/>
      <c r="C43" s="59"/>
      <c r="D43" s="59"/>
      <c r="E43" s="118"/>
      <c r="F43" s="59"/>
      <c r="G43" s="118"/>
      <c r="H43" s="59"/>
      <c r="I43" s="59"/>
      <c r="J43" s="59"/>
      <c r="K43" s="11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59"/>
      <c r="BQ43" s="59"/>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59"/>
      <c r="DJ43" s="59"/>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59"/>
      <c r="EU43" s="59"/>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59"/>
      <c r="FU43" s="59"/>
      <c r="FV43" s="59"/>
      <c r="FW43" s="59"/>
      <c r="FX43" s="59"/>
      <c r="FY43" s="59"/>
      <c r="FZ43" s="59"/>
      <c r="GA43" s="59"/>
      <c r="GB43" s="59"/>
      <c r="GC43" s="59"/>
      <c r="GD43" s="59"/>
      <c r="GE43" s="59"/>
      <c r="GF43" s="59"/>
      <c r="GG43" s="59"/>
      <c r="GH43" s="59"/>
      <c r="GI43" s="59"/>
      <c r="GJ43" s="59"/>
      <c r="GK43" s="59"/>
      <c r="GL43" s="59"/>
      <c r="GM43" s="59"/>
      <c r="GN43" s="59"/>
      <c r="GO43" s="59"/>
      <c r="GP43" s="59"/>
      <c r="GQ43" s="59"/>
      <c r="GR43" s="59"/>
      <c r="GS43" s="59"/>
      <c r="GT43" s="59"/>
      <c r="GU43" s="59"/>
      <c r="GV43" s="59"/>
      <c r="GW43" s="59"/>
      <c r="GX43" s="59"/>
      <c r="GY43" s="59"/>
      <c r="GZ43" s="59"/>
      <c r="HA43" s="59"/>
      <c r="HB43" s="59"/>
      <c r="HC43" s="59"/>
      <c r="HD43" s="59"/>
      <c r="HE43" s="59"/>
      <c r="HF43" s="59"/>
      <c r="HG43" s="59"/>
      <c r="HH43" s="59"/>
      <c r="HI43" s="59"/>
      <c r="HJ43" s="59"/>
      <c r="HK43" s="59"/>
      <c r="HL43" s="59"/>
      <c r="HM43" s="59"/>
      <c r="HN43" s="59"/>
    </row>
    <row r="44" spans="1:225">
      <c r="A44" s="59"/>
      <c r="B44" s="59"/>
      <c r="C44" s="59"/>
      <c r="D44" s="59"/>
      <c r="E44" s="118"/>
      <c r="F44" s="59"/>
      <c r="G44" s="118"/>
      <c r="H44" s="59"/>
      <c r="I44" s="59"/>
      <c r="J44" s="59"/>
      <c r="K44" s="119"/>
      <c r="L44" s="59"/>
      <c r="M44" s="59"/>
      <c r="N44" s="59"/>
      <c r="O44" s="59"/>
      <c r="P44" s="59"/>
      <c r="Q44" s="59"/>
      <c r="R44" s="59"/>
      <c r="S44" s="59"/>
      <c r="T44" s="59"/>
      <c r="U44" s="59"/>
      <c r="V44" s="59"/>
      <c r="W44" s="59"/>
      <c r="X44" s="59"/>
      <c r="Y44" s="59"/>
      <c r="Z44" s="59"/>
      <c r="AA44" s="59"/>
      <c r="AB44" s="59"/>
      <c r="AC44" s="59"/>
      <c r="AD44" s="59"/>
      <c r="AE44" s="59"/>
      <c r="AF44" s="59"/>
      <c r="AG44" s="59"/>
      <c r="AH44" s="59"/>
      <c r="AI44" s="59"/>
      <c r="AJ44" s="59"/>
      <c r="AK44" s="59"/>
      <c r="AL44" s="59"/>
      <c r="AM44" s="59"/>
      <c r="AN44" s="59"/>
      <c r="AO44" s="59"/>
      <c r="AP44" s="59"/>
      <c r="AQ44" s="59"/>
      <c r="AR44" s="59"/>
      <c r="AS44" s="59"/>
      <c r="AT44" s="59"/>
      <c r="AU44" s="59"/>
      <c r="AV44" s="59"/>
      <c r="AW44" s="59"/>
      <c r="AX44" s="59"/>
      <c r="AY44" s="59"/>
      <c r="AZ44" s="59"/>
      <c r="BA44" s="59"/>
      <c r="BB44" s="59"/>
      <c r="BC44" s="59"/>
      <c r="BD44" s="59"/>
      <c r="BE44" s="59"/>
      <c r="BF44" s="59"/>
      <c r="BG44" s="59"/>
      <c r="BH44" s="59"/>
      <c r="BI44" s="59"/>
      <c r="BJ44" s="59"/>
      <c r="BK44" s="59"/>
      <c r="BL44" s="59"/>
      <c r="BM44" s="59"/>
      <c r="BN44" s="59"/>
      <c r="BO44" s="59"/>
      <c r="BP44" s="59"/>
      <c r="BQ44" s="59"/>
      <c r="BR44" s="59"/>
      <c r="BS44" s="59"/>
      <c r="BT44" s="59"/>
      <c r="BU44" s="59"/>
      <c r="BV44" s="59"/>
      <c r="BW44" s="59"/>
      <c r="BX44" s="59"/>
      <c r="BY44" s="59"/>
      <c r="BZ44" s="59"/>
      <c r="CA44" s="59"/>
      <c r="CB44" s="59"/>
      <c r="CC44" s="59"/>
      <c r="CD44" s="59"/>
      <c r="CE44" s="59"/>
      <c r="CF44" s="59"/>
      <c r="CG44" s="59"/>
      <c r="CH44" s="59"/>
      <c r="CI44" s="59"/>
      <c r="CJ44" s="59"/>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59"/>
      <c r="DJ44" s="59"/>
      <c r="DK44" s="59"/>
      <c r="DL44" s="59"/>
      <c r="DM44" s="59"/>
      <c r="DN44" s="59"/>
      <c r="DO44" s="59"/>
      <c r="DP44" s="59"/>
      <c r="DQ44" s="59"/>
      <c r="DR44" s="59"/>
      <c r="DS44" s="59"/>
      <c r="DT44" s="59"/>
      <c r="DU44" s="59"/>
      <c r="DV44" s="59"/>
      <c r="DW44" s="59"/>
      <c r="DX44" s="59"/>
      <c r="DY44" s="59"/>
      <c r="DZ44" s="59"/>
      <c r="EA44" s="59"/>
      <c r="EB44" s="59"/>
      <c r="EC44" s="59"/>
      <c r="ED44" s="59"/>
      <c r="EE44" s="59"/>
      <c r="EF44" s="59"/>
      <c r="EG44" s="59"/>
      <c r="EH44" s="59"/>
      <c r="EI44" s="59"/>
      <c r="EJ44" s="59"/>
      <c r="EK44" s="59"/>
      <c r="EL44" s="59"/>
      <c r="EM44" s="59"/>
      <c r="EN44" s="59"/>
      <c r="EO44" s="59"/>
      <c r="EP44" s="59"/>
      <c r="EQ44" s="59"/>
      <c r="ER44" s="59"/>
      <c r="ES44" s="59"/>
      <c r="ET44" s="59"/>
      <c r="EU44" s="59"/>
      <c r="EV44" s="59"/>
      <c r="EW44" s="59"/>
      <c r="EX44" s="59"/>
      <c r="EY44" s="59"/>
      <c r="EZ44" s="59"/>
      <c r="FA44" s="59"/>
      <c r="FB44" s="59"/>
      <c r="FC44" s="59"/>
      <c r="FD44" s="59"/>
      <c r="FE44" s="59"/>
      <c r="FF44" s="59"/>
      <c r="FG44" s="59"/>
      <c r="FH44" s="59"/>
      <c r="FI44" s="59"/>
      <c r="FJ44" s="59"/>
      <c r="FK44" s="59"/>
      <c r="FL44" s="59"/>
      <c r="FM44" s="59"/>
      <c r="FN44" s="59"/>
      <c r="FO44" s="59"/>
      <c r="FP44" s="59"/>
      <c r="FQ44" s="59"/>
      <c r="FR44" s="59"/>
      <c r="FS44" s="59"/>
      <c r="FT44" s="59"/>
      <c r="FU44" s="59"/>
      <c r="FV44" s="59"/>
      <c r="FW44" s="59"/>
      <c r="FX44" s="59"/>
      <c r="FY44" s="59"/>
      <c r="FZ44" s="59"/>
      <c r="GA44" s="59"/>
      <c r="GB44" s="59"/>
      <c r="GC44" s="59"/>
      <c r="GD44" s="59"/>
      <c r="GE44" s="59"/>
      <c r="GF44" s="59"/>
      <c r="GG44" s="59"/>
      <c r="GH44" s="59"/>
      <c r="GI44" s="59"/>
      <c r="GJ44" s="59"/>
      <c r="GK44" s="59"/>
      <c r="GL44" s="59"/>
      <c r="GM44" s="59"/>
      <c r="GN44" s="59"/>
      <c r="GO44" s="59"/>
      <c r="GP44" s="59"/>
      <c r="GQ44" s="59"/>
      <c r="GR44" s="59"/>
      <c r="GS44" s="59"/>
      <c r="GT44" s="59"/>
      <c r="GU44" s="59"/>
      <c r="GV44" s="59"/>
      <c r="GW44" s="59"/>
      <c r="GX44" s="59"/>
      <c r="GY44" s="59"/>
      <c r="GZ44" s="59"/>
      <c r="HA44" s="59"/>
      <c r="HB44" s="59"/>
      <c r="HC44" s="59"/>
      <c r="HD44" s="59"/>
      <c r="HE44" s="59"/>
      <c r="HF44" s="59"/>
      <c r="HG44" s="59"/>
      <c r="HH44" s="59"/>
      <c r="HI44" s="59"/>
      <c r="HJ44" s="59"/>
      <c r="HK44" s="59"/>
      <c r="HL44" s="59"/>
      <c r="HM44" s="59"/>
      <c r="HN44" s="59"/>
    </row>
    <row r="45" spans="1:225">
      <c r="A45" s="59"/>
      <c r="B45" s="59"/>
      <c r="C45" s="59"/>
      <c r="D45" s="59"/>
      <c r="E45" s="118"/>
      <c r="F45" s="59"/>
      <c r="G45" s="118"/>
      <c r="H45" s="59"/>
      <c r="I45" s="59"/>
      <c r="J45" s="59"/>
      <c r="K45" s="11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c r="CB45" s="59"/>
      <c r="CC45" s="59"/>
      <c r="CD45" s="59"/>
      <c r="CE45" s="59"/>
      <c r="CF45" s="59"/>
      <c r="CG45" s="59"/>
      <c r="CH45" s="59"/>
      <c r="CI45" s="59"/>
      <c r="CJ45" s="59"/>
      <c r="CK45" s="59"/>
      <c r="CL45" s="59"/>
      <c r="CM45" s="59"/>
      <c r="CN45" s="59"/>
      <c r="CO45" s="59"/>
      <c r="CP45" s="59"/>
      <c r="CQ45" s="59"/>
      <c r="CR45" s="59"/>
      <c r="CS45" s="59"/>
      <c r="CT45" s="59"/>
      <c r="CU45" s="59"/>
      <c r="CV45" s="59"/>
      <c r="CW45" s="59"/>
      <c r="CX45" s="59"/>
      <c r="CY45" s="59"/>
      <c r="CZ45" s="59"/>
      <c r="DA45" s="59"/>
      <c r="DB45" s="59"/>
      <c r="DC45" s="59"/>
      <c r="DD45" s="59"/>
      <c r="DE45" s="59"/>
      <c r="DF45" s="59"/>
      <c r="DG45" s="59"/>
      <c r="DH45" s="59"/>
      <c r="DI45" s="59"/>
      <c r="DJ45" s="59"/>
      <c r="DK45" s="59"/>
      <c r="DL45" s="59"/>
      <c r="DM45" s="59"/>
      <c r="DN45" s="59"/>
      <c r="DO45" s="59"/>
      <c r="DP45" s="59"/>
      <c r="DQ45" s="59"/>
      <c r="DR45" s="59"/>
      <c r="DS45" s="59"/>
      <c r="DT45" s="59"/>
      <c r="DU45" s="59"/>
      <c r="DV45" s="59"/>
      <c r="DW45" s="59"/>
      <c r="DX45" s="59"/>
      <c r="DY45" s="59"/>
      <c r="DZ45" s="59"/>
      <c r="EA45" s="59"/>
      <c r="EB45" s="59"/>
      <c r="EC45" s="59"/>
      <c r="ED45" s="59"/>
      <c r="EE45" s="59"/>
      <c r="EF45" s="59"/>
      <c r="EG45" s="59"/>
      <c r="EH45" s="59"/>
      <c r="EI45" s="59"/>
      <c r="EJ45" s="59"/>
      <c r="EK45" s="59"/>
      <c r="EL45" s="59"/>
      <c r="EM45" s="59"/>
      <c r="EN45" s="59"/>
      <c r="EO45" s="59"/>
      <c r="EP45" s="59"/>
      <c r="EQ45" s="59"/>
      <c r="ER45" s="59"/>
      <c r="ES45" s="59"/>
      <c r="ET45" s="59"/>
      <c r="EU45" s="59"/>
      <c r="EV45" s="59"/>
      <c r="EW45" s="59"/>
      <c r="EX45" s="59"/>
      <c r="EY45" s="59"/>
      <c r="EZ45" s="59"/>
      <c r="FA45" s="59"/>
      <c r="FB45" s="59"/>
      <c r="FC45" s="59"/>
      <c r="FD45" s="59"/>
      <c r="FE45" s="59"/>
      <c r="FF45" s="59"/>
      <c r="FG45" s="59"/>
      <c r="FH45" s="59"/>
      <c r="FI45" s="59"/>
      <c r="FJ45" s="59"/>
      <c r="FK45" s="59"/>
      <c r="FL45" s="59"/>
      <c r="FM45" s="59"/>
      <c r="FN45" s="59"/>
      <c r="FO45" s="59"/>
      <c r="FP45" s="59"/>
      <c r="FQ45" s="59"/>
      <c r="FR45" s="59"/>
      <c r="FS45" s="59"/>
      <c r="FT45" s="59"/>
      <c r="FU45" s="59"/>
      <c r="FV45" s="59"/>
      <c r="FW45" s="59"/>
      <c r="FX45" s="59"/>
      <c r="FY45" s="59"/>
      <c r="FZ45" s="59"/>
      <c r="GA45" s="59"/>
      <c r="GB45" s="59"/>
      <c r="GC45" s="59"/>
      <c r="GD45" s="59"/>
      <c r="GE45" s="59"/>
      <c r="GF45" s="59"/>
      <c r="GG45" s="59"/>
      <c r="GH45" s="59"/>
      <c r="GI45" s="59"/>
      <c r="GJ45" s="59"/>
      <c r="GK45" s="59"/>
      <c r="GL45" s="59"/>
      <c r="GM45" s="59"/>
      <c r="GN45" s="59"/>
      <c r="GO45" s="59"/>
      <c r="GP45" s="59"/>
      <c r="GQ45" s="59"/>
      <c r="GR45" s="59"/>
      <c r="GS45" s="59"/>
      <c r="GT45" s="59"/>
      <c r="GU45" s="59"/>
      <c r="GV45" s="59"/>
      <c r="GW45" s="59"/>
      <c r="GX45" s="59"/>
      <c r="GY45" s="59"/>
      <c r="GZ45" s="59"/>
      <c r="HA45" s="59"/>
      <c r="HB45" s="59"/>
      <c r="HC45" s="59"/>
      <c r="HD45" s="59"/>
      <c r="HE45" s="59"/>
      <c r="HF45" s="59"/>
      <c r="HG45" s="59"/>
      <c r="HH45" s="59"/>
      <c r="HI45" s="59"/>
      <c r="HJ45" s="59"/>
      <c r="HK45" s="59"/>
      <c r="HL45" s="59"/>
      <c r="HM45" s="59"/>
      <c r="HN45" s="59"/>
    </row>
    <row r="46" spans="1:225">
      <c r="A46" s="59"/>
      <c r="B46" s="59"/>
      <c r="C46" s="59"/>
      <c r="D46" s="59"/>
      <c r="E46" s="118"/>
      <c r="F46" s="59"/>
      <c r="G46" s="118"/>
      <c r="H46" s="59"/>
      <c r="I46" s="59"/>
      <c r="J46" s="59"/>
      <c r="K46" s="119"/>
      <c r="L46" s="59"/>
      <c r="M46" s="59"/>
      <c r="N46" s="59"/>
      <c r="O46" s="59"/>
      <c r="P46" s="59"/>
      <c r="Q46" s="59"/>
      <c r="R46" s="59"/>
      <c r="S46" s="59"/>
      <c r="T46" s="59"/>
      <c r="U46" s="59"/>
      <c r="V46" s="59"/>
      <c r="W46" s="59"/>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c r="CB46" s="59"/>
      <c r="CC46" s="59"/>
      <c r="CD46" s="59"/>
      <c r="CE46" s="59"/>
      <c r="CF46" s="59"/>
      <c r="CG46" s="59"/>
      <c r="CH46" s="59"/>
      <c r="CI46" s="59"/>
      <c r="CJ46" s="59"/>
      <c r="CK46" s="59"/>
      <c r="CL46" s="59"/>
      <c r="CM46" s="59"/>
      <c r="CN46" s="59"/>
      <c r="CO46" s="59"/>
      <c r="CP46" s="59"/>
      <c r="CQ46" s="59"/>
      <c r="CR46" s="59"/>
      <c r="CS46" s="59"/>
      <c r="CT46" s="59"/>
      <c r="CU46" s="59"/>
      <c r="CV46" s="59"/>
      <c r="CW46" s="59"/>
      <c r="CX46" s="59"/>
      <c r="CY46" s="59"/>
      <c r="CZ46" s="59"/>
      <c r="DA46" s="59"/>
      <c r="DB46" s="59"/>
      <c r="DC46" s="59"/>
      <c r="DD46" s="59"/>
      <c r="DE46" s="59"/>
      <c r="DF46" s="59"/>
      <c r="DG46" s="59"/>
      <c r="DH46" s="59"/>
      <c r="DI46" s="59"/>
      <c r="DJ46" s="59"/>
      <c r="DK46" s="59"/>
      <c r="DL46" s="59"/>
      <c r="DM46" s="59"/>
      <c r="DN46" s="59"/>
      <c r="DO46" s="59"/>
      <c r="DP46" s="59"/>
      <c r="DQ46" s="59"/>
      <c r="DR46" s="59"/>
      <c r="DS46" s="59"/>
      <c r="DT46" s="59"/>
      <c r="DU46" s="59"/>
      <c r="DV46" s="59"/>
      <c r="DW46" s="59"/>
      <c r="DX46" s="59"/>
      <c r="DY46" s="59"/>
      <c r="DZ46" s="59"/>
      <c r="EA46" s="59"/>
      <c r="EB46" s="59"/>
      <c r="EC46" s="59"/>
      <c r="ED46" s="59"/>
      <c r="EE46" s="59"/>
      <c r="EF46" s="59"/>
      <c r="EG46" s="59"/>
      <c r="EH46" s="59"/>
      <c r="EI46" s="59"/>
      <c r="EJ46" s="59"/>
      <c r="EK46" s="59"/>
      <c r="EL46" s="59"/>
      <c r="EM46" s="59"/>
      <c r="EN46" s="59"/>
      <c r="EO46" s="59"/>
      <c r="EP46" s="59"/>
      <c r="EQ46" s="59"/>
      <c r="ER46" s="59"/>
      <c r="ES46" s="59"/>
      <c r="ET46" s="59"/>
      <c r="EU46" s="59"/>
      <c r="EV46" s="59"/>
      <c r="EW46" s="59"/>
      <c r="EX46" s="59"/>
      <c r="EY46" s="59"/>
      <c r="EZ46" s="59"/>
      <c r="FA46" s="59"/>
      <c r="FB46" s="59"/>
      <c r="FC46" s="59"/>
      <c r="FD46" s="59"/>
      <c r="FE46" s="59"/>
      <c r="FF46" s="59"/>
      <c r="FG46" s="59"/>
      <c r="FH46" s="59"/>
      <c r="FI46" s="59"/>
      <c r="FJ46" s="59"/>
      <c r="FK46" s="59"/>
      <c r="FL46" s="59"/>
      <c r="FM46" s="59"/>
      <c r="FN46" s="59"/>
      <c r="FO46" s="59"/>
      <c r="FP46" s="59"/>
      <c r="FQ46" s="59"/>
      <c r="FR46" s="59"/>
      <c r="FS46" s="59"/>
      <c r="FT46" s="59"/>
      <c r="FU46" s="59"/>
      <c r="FV46" s="59"/>
      <c r="FW46" s="59"/>
      <c r="FX46" s="59"/>
      <c r="FY46" s="59"/>
      <c r="FZ46" s="59"/>
      <c r="GA46" s="59"/>
      <c r="GB46" s="59"/>
      <c r="GC46" s="59"/>
      <c r="GD46" s="59"/>
      <c r="GE46" s="59"/>
      <c r="GF46" s="59"/>
      <c r="GG46" s="59"/>
      <c r="GH46" s="59"/>
      <c r="GI46" s="59"/>
      <c r="GJ46" s="59"/>
      <c r="GK46" s="59"/>
      <c r="GL46" s="59"/>
      <c r="GM46" s="59"/>
      <c r="GN46" s="59"/>
      <c r="GO46" s="59"/>
      <c r="GP46" s="59"/>
      <c r="GQ46" s="59"/>
      <c r="GR46" s="59"/>
      <c r="GS46" s="59"/>
      <c r="GT46" s="59"/>
      <c r="GU46" s="59"/>
      <c r="GV46" s="59"/>
      <c r="GW46" s="59"/>
      <c r="GX46" s="59"/>
      <c r="GY46" s="59"/>
      <c r="GZ46" s="59"/>
      <c r="HA46" s="59"/>
      <c r="HB46" s="59"/>
      <c r="HC46" s="59"/>
      <c r="HD46" s="59"/>
      <c r="HE46" s="59"/>
      <c r="HF46" s="59"/>
      <c r="HG46" s="59"/>
      <c r="HH46" s="59"/>
      <c r="HI46" s="59"/>
      <c r="HJ46" s="59"/>
      <c r="HK46" s="59"/>
      <c r="HL46" s="59"/>
      <c r="HM46" s="59"/>
      <c r="HN46" s="59"/>
    </row>
    <row r="47" spans="1:225">
      <c r="A47" s="59"/>
      <c r="B47" s="59"/>
      <c r="C47" s="59"/>
      <c r="D47" s="59"/>
      <c r="E47" s="118"/>
      <c r="F47" s="59"/>
      <c r="G47" s="118"/>
      <c r="H47" s="59"/>
      <c r="I47" s="59"/>
      <c r="J47" s="59"/>
      <c r="K47" s="119"/>
      <c r="L47" s="59"/>
      <c r="M47" s="59"/>
      <c r="N47" s="59"/>
      <c r="O47" s="59"/>
      <c r="P47" s="59"/>
      <c r="Q47" s="59"/>
      <c r="R47" s="59"/>
      <c r="S47" s="59"/>
      <c r="T47" s="59"/>
      <c r="U47" s="59"/>
      <c r="V47" s="59"/>
      <c r="W47" s="59"/>
      <c r="X47" s="59"/>
      <c r="Y47" s="59"/>
      <c r="Z47" s="59"/>
      <c r="AA47" s="59"/>
      <c r="AB47" s="59"/>
      <c r="AC47" s="59"/>
      <c r="AD47" s="59"/>
      <c r="AE47" s="59"/>
      <c r="AF47" s="59"/>
      <c r="AG47" s="59"/>
      <c r="AH47" s="59"/>
      <c r="AI47" s="59"/>
      <c r="AJ47" s="59"/>
      <c r="AK47" s="59"/>
      <c r="AL47" s="59"/>
      <c r="AM47" s="59"/>
      <c r="AN47" s="59"/>
      <c r="AO47" s="59"/>
      <c r="AP47" s="59"/>
      <c r="AQ47" s="59"/>
      <c r="AR47" s="59"/>
      <c r="AS47" s="59"/>
      <c r="AT47" s="59"/>
      <c r="AU47" s="59"/>
      <c r="AV47" s="59"/>
      <c r="AW47" s="59"/>
      <c r="AX47" s="59"/>
      <c r="AY47" s="59"/>
      <c r="AZ47" s="59"/>
      <c r="BA47" s="59"/>
      <c r="BB47" s="59"/>
      <c r="BC47" s="59"/>
      <c r="BD47" s="59"/>
      <c r="BE47" s="59"/>
      <c r="BF47" s="59"/>
      <c r="BG47" s="59"/>
      <c r="BH47" s="59"/>
      <c r="BI47" s="59"/>
      <c r="BJ47" s="59"/>
      <c r="BK47" s="59"/>
      <c r="BL47" s="59"/>
      <c r="BM47" s="59"/>
      <c r="BN47" s="59"/>
      <c r="BO47" s="59"/>
      <c r="BP47" s="59"/>
      <c r="BQ47" s="59"/>
      <c r="BR47" s="59"/>
      <c r="BS47" s="59"/>
      <c r="BT47" s="59"/>
      <c r="BU47" s="59"/>
      <c r="BV47" s="59"/>
      <c r="BW47" s="59"/>
      <c r="BX47" s="59"/>
      <c r="BY47" s="59"/>
      <c r="BZ47" s="59"/>
      <c r="CA47" s="59"/>
      <c r="CB47" s="59"/>
      <c r="CC47" s="59"/>
      <c r="CD47" s="59"/>
      <c r="CE47" s="59"/>
      <c r="CF47" s="59"/>
      <c r="CG47" s="59"/>
      <c r="CH47" s="59"/>
      <c r="CI47" s="59"/>
      <c r="CJ47" s="59"/>
      <c r="CK47" s="59"/>
      <c r="CL47" s="59"/>
      <c r="CM47" s="59"/>
      <c r="CN47" s="59"/>
      <c r="CO47" s="59"/>
      <c r="CP47" s="59"/>
      <c r="CQ47" s="59"/>
      <c r="CR47" s="59"/>
      <c r="CS47" s="59"/>
      <c r="CT47" s="59"/>
      <c r="CU47" s="59"/>
      <c r="CV47" s="59"/>
      <c r="CW47" s="59"/>
      <c r="CX47" s="59"/>
      <c r="CY47" s="59"/>
      <c r="CZ47" s="59"/>
      <c r="DA47" s="59"/>
      <c r="DB47" s="59"/>
      <c r="DC47" s="59"/>
      <c r="DD47" s="59"/>
      <c r="DE47" s="59"/>
      <c r="DF47" s="59"/>
      <c r="DG47" s="59"/>
      <c r="DH47" s="59"/>
      <c r="DI47" s="59"/>
      <c r="DJ47" s="59"/>
      <c r="DK47" s="59"/>
      <c r="DL47" s="59"/>
      <c r="DM47" s="59"/>
      <c r="DN47" s="59"/>
      <c r="DO47" s="59"/>
      <c r="DP47" s="59"/>
      <c r="DQ47" s="59"/>
      <c r="DR47" s="59"/>
      <c r="DS47" s="59"/>
      <c r="DT47" s="59"/>
      <c r="DU47" s="59"/>
      <c r="DV47" s="59"/>
      <c r="DW47" s="59"/>
      <c r="DX47" s="59"/>
      <c r="DY47" s="59"/>
      <c r="DZ47" s="59"/>
      <c r="EA47" s="59"/>
      <c r="EB47" s="59"/>
      <c r="EC47" s="59"/>
      <c r="ED47" s="59"/>
      <c r="EE47" s="59"/>
      <c r="EF47" s="59"/>
      <c r="EG47" s="59"/>
      <c r="EH47" s="59"/>
      <c r="EI47" s="59"/>
      <c r="EJ47" s="59"/>
      <c r="EK47" s="59"/>
      <c r="EL47" s="59"/>
      <c r="EM47" s="59"/>
      <c r="EN47" s="59"/>
      <c r="EO47" s="59"/>
      <c r="EP47" s="59"/>
      <c r="EQ47" s="59"/>
      <c r="ER47" s="59"/>
      <c r="ES47" s="59"/>
      <c r="ET47" s="59"/>
      <c r="EU47" s="59"/>
      <c r="EV47" s="59"/>
      <c r="EW47" s="59"/>
      <c r="EX47" s="59"/>
      <c r="EY47" s="59"/>
      <c r="EZ47" s="59"/>
      <c r="FA47" s="59"/>
      <c r="FB47" s="59"/>
      <c r="FC47" s="59"/>
      <c r="FD47" s="59"/>
      <c r="FE47" s="59"/>
      <c r="FF47" s="59"/>
      <c r="FG47" s="59"/>
      <c r="FH47" s="59"/>
      <c r="FI47" s="59"/>
      <c r="FJ47" s="59"/>
      <c r="FK47" s="59"/>
      <c r="FL47" s="59"/>
      <c r="FM47" s="59"/>
      <c r="FN47" s="59"/>
      <c r="FO47" s="59"/>
      <c r="FP47" s="59"/>
      <c r="FQ47" s="59"/>
      <c r="FR47" s="59"/>
      <c r="FS47" s="59"/>
      <c r="FT47" s="59"/>
      <c r="FU47" s="59"/>
      <c r="FV47" s="59"/>
      <c r="FW47" s="59"/>
      <c r="FX47" s="59"/>
      <c r="FY47" s="59"/>
      <c r="FZ47" s="59"/>
      <c r="GA47" s="59"/>
      <c r="GB47" s="59"/>
      <c r="GC47" s="59"/>
      <c r="GD47" s="59"/>
      <c r="GE47" s="59"/>
      <c r="GF47" s="59"/>
      <c r="GG47" s="59"/>
      <c r="GH47" s="59"/>
      <c r="GI47" s="59"/>
      <c r="GJ47" s="59"/>
      <c r="GK47" s="59"/>
      <c r="GL47" s="59"/>
      <c r="GM47" s="59"/>
      <c r="GN47" s="59"/>
      <c r="GO47" s="59"/>
      <c r="GP47" s="59"/>
      <c r="GQ47" s="59"/>
      <c r="GR47" s="59"/>
      <c r="GS47" s="59"/>
      <c r="GT47" s="59"/>
      <c r="GU47" s="59"/>
      <c r="GV47" s="59"/>
      <c r="GW47" s="59"/>
      <c r="GX47" s="59"/>
      <c r="GY47" s="59"/>
      <c r="GZ47" s="59"/>
      <c r="HA47" s="59"/>
      <c r="HB47" s="59"/>
      <c r="HC47" s="59"/>
      <c r="HD47" s="59"/>
      <c r="HE47" s="59"/>
      <c r="HF47" s="59"/>
      <c r="HG47" s="59"/>
      <c r="HH47" s="59"/>
      <c r="HI47" s="59"/>
      <c r="HJ47" s="59"/>
      <c r="HK47" s="59"/>
      <c r="HL47" s="59"/>
      <c r="HM47" s="59"/>
      <c r="HN47" s="59"/>
    </row>
    <row r="48" spans="1:225">
      <c r="A48" s="59"/>
      <c r="B48" s="59"/>
      <c r="C48" s="59"/>
      <c r="D48" s="59"/>
      <c r="E48" s="118"/>
      <c r="F48" s="59"/>
      <c r="G48" s="118"/>
      <c r="H48" s="59"/>
      <c r="I48" s="59"/>
      <c r="J48" s="59"/>
      <c r="K48" s="119"/>
      <c r="L48" s="59"/>
      <c r="M48" s="59"/>
      <c r="N48" s="59"/>
      <c r="O48" s="59"/>
      <c r="P48" s="59"/>
      <c r="Q48" s="59"/>
      <c r="R48" s="59"/>
      <c r="S48" s="59"/>
      <c r="T48" s="59"/>
      <c r="U48" s="59"/>
      <c r="V48" s="59"/>
      <c r="W48" s="59"/>
      <c r="X48" s="59"/>
      <c r="Y48" s="59"/>
      <c r="Z48" s="59"/>
      <c r="AA48" s="59"/>
      <c r="AB48" s="59"/>
      <c r="AC48" s="59"/>
      <c r="AD48" s="59"/>
      <c r="AE48" s="59"/>
      <c r="AF48" s="59"/>
      <c r="AG48" s="59"/>
      <c r="AH48" s="59"/>
      <c r="AI48" s="59"/>
      <c r="AJ48" s="59"/>
      <c r="AK48" s="59"/>
      <c r="AL48" s="59"/>
      <c r="AM48" s="59"/>
      <c r="AN48" s="59"/>
      <c r="AO48" s="59"/>
      <c r="AP48" s="59"/>
      <c r="AQ48" s="59"/>
      <c r="AR48" s="59"/>
      <c r="AS48" s="59"/>
      <c r="AT48" s="59"/>
      <c r="AU48" s="59"/>
      <c r="AV48" s="59"/>
      <c r="AW48" s="59"/>
      <c r="AX48" s="59"/>
      <c r="AY48" s="59"/>
      <c r="AZ48" s="59"/>
      <c r="BA48" s="59"/>
      <c r="BB48" s="59"/>
      <c r="BC48" s="59"/>
      <c r="BD48" s="59"/>
      <c r="BE48" s="59"/>
      <c r="BF48" s="59"/>
      <c r="BG48" s="59"/>
      <c r="BH48" s="59"/>
      <c r="BI48" s="59"/>
      <c r="BJ48" s="59"/>
      <c r="BK48" s="59"/>
      <c r="BL48" s="59"/>
      <c r="BM48" s="59"/>
      <c r="BN48" s="59"/>
      <c r="BO48" s="59"/>
      <c r="BP48" s="59"/>
      <c r="BQ48" s="59"/>
      <c r="BR48" s="59"/>
      <c r="BS48" s="59"/>
      <c r="BT48" s="59"/>
      <c r="BU48" s="59"/>
      <c r="BV48" s="59"/>
      <c r="BW48" s="59"/>
      <c r="BX48" s="59"/>
      <c r="BY48" s="59"/>
      <c r="BZ48" s="59"/>
      <c r="CA48" s="59"/>
      <c r="CB48" s="59"/>
      <c r="CC48" s="59"/>
      <c r="CD48" s="59"/>
      <c r="CE48" s="59"/>
      <c r="CF48" s="59"/>
      <c r="CG48" s="59"/>
      <c r="CH48" s="59"/>
      <c r="CI48" s="59"/>
      <c r="CJ48" s="59"/>
      <c r="CK48" s="59"/>
      <c r="CL48" s="59"/>
      <c r="CM48" s="59"/>
      <c r="CN48" s="59"/>
      <c r="CO48" s="59"/>
      <c r="CP48" s="59"/>
      <c r="CQ48" s="59"/>
      <c r="CR48" s="59"/>
      <c r="CS48" s="59"/>
      <c r="CT48" s="59"/>
      <c r="CU48" s="59"/>
      <c r="CV48" s="59"/>
      <c r="CW48" s="59"/>
      <c r="CX48" s="59"/>
      <c r="CY48" s="59"/>
      <c r="CZ48" s="59"/>
      <c r="DA48" s="59"/>
      <c r="DB48" s="59"/>
      <c r="DC48" s="59"/>
      <c r="DD48" s="59"/>
      <c r="DE48" s="59"/>
      <c r="DF48" s="59"/>
      <c r="DG48" s="59"/>
      <c r="DH48" s="59"/>
      <c r="DI48" s="59"/>
      <c r="DJ48" s="59"/>
      <c r="DK48" s="59"/>
      <c r="DL48" s="59"/>
      <c r="DM48" s="59"/>
      <c r="DN48" s="59"/>
      <c r="DO48" s="59"/>
      <c r="DP48" s="59"/>
      <c r="DQ48" s="59"/>
      <c r="DR48" s="59"/>
      <c r="DS48" s="59"/>
      <c r="DT48" s="59"/>
      <c r="DU48" s="59"/>
      <c r="DV48" s="59"/>
      <c r="DW48" s="59"/>
      <c r="DX48" s="59"/>
      <c r="DY48" s="59"/>
      <c r="DZ48" s="59"/>
      <c r="EA48" s="59"/>
      <c r="EB48" s="59"/>
      <c r="EC48" s="59"/>
      <c r="ED48" s="59"/>
      <c r="EE48" s="59"/>
      <c r="EF48" s="59"/>
      <c r="EG48" s="59"/>
      <c r="EH48" s="59"/>
      <c r="EI48" s="59"/>
      <c r="EJ48" s="59"/>
      <c r="EK48" s="59"/>
      <c r="EL48" s="59"/>
      <c r="EM48" s="59"/>
      <c r="EN48" s="59"/>
      <c r="EO48" s="59"/>
      <c r="EP48" s="59"/>
      <c r="EQ48" s="59"/>
      <c r="ER48" s="59"/>
      <c r="ES48" s="59"/>
      <c r="ET48" s="59"/>
      <c r="EU48" s="59"/>
      <c r="EV48" s="59"/>
      <c r="EW48" s="59"/>
      <c r="EX48" s="59"/>
      <c r="EY48" s="59"/>
      <c r="EZ48" s="59"/>
      <c r="FA48" s="59"/>
      <c r="FB48" s="59"/>
      <c r="FC48" s="59"/>
      <c r="FD48" s="59"/>
      <c r="FE48" s="59"/>
      <c r="FF48" s="59"/>
      <c r="FG48" s="59"/>
      <c r="FH48" s="59"/>
      <c r="FI48" s="59"/>
      <c r="FJ48" s="59"/>
      <c r="FK48" s="59"/>
      <c r="FL48" s="59"/>
      <c r="FM48" s="59"/>
      <c r="FN48" s="59"/>
      <c r="FO48" s="59"/>
      <c r="FP48" s="59"/>
      <c r="FQ48" s="59"/>
      <c r="FR48" s="59"/>
      <c r="FS48" s="59"/>
      <c r="FT48" s="59"/>
      <c r="FU48" s="59"/>
      <c r="FV48" s="59"/>
      <c r="FW48" s="59"/>
      <c r="FX48" s="59"/>
      <c r="FY48" s="59"/>
      <c r="FZ48" s="59"/>
      <c r="GA48" s="59"/>
      <c r="GB48" s="59"/>
      <c r="GC48" s="59"/>
      <c r="GD48" s="59"/>
      <c r="GE48" s="59"/>
      <c r="GF48" s="59"/>
      <c r="GG48" s="59"/>
      <c r="GH48" s="59"/>
      <c r="GI48" s="59"/>
      <c r="GJ48" s="59"/>
      <c r="GK48" s="59"/>
      <c r="GL48" s="59"/>
      <c r="GM48" s="59"/>
      <c r="GN48" s="59"/>
      <c r="GO48" s="59"/>
      <c r="GP48" s="59"/>
      <c r="GQ48" s="59"/>
      <c r="GR48" s="59"/>
      <c r="GS48" s="59"/>
      <c r="GT48" s="59"/>
      <c r="GU48" s="59"/>
      <c r="GV48" s="59"/>
      <c r="GW48" s="59"/>
      <c r="GX48" s="59"/>
      <c r="GY48" s="59"/>
      <c r="GZ48" s="59"/>
      <c r="HA48" s="59"/>
      <c r="HB48" s="59"/>
      <c r="HC48" s="59"/>
      <c r="HD48" s="59"/>
      <c r="HE48" s="59"/>
      <c r="HF48" s="59"/>
      <c r="HG48" s="59"/>
      <c r="HH48" s="59"/>
      <c r="HI48" s="59"/>
      <c r="HJ48" s="59"/>
      <c r="HK48" s="59"/>
      <c r="HL48" s="59"/>
      <c r="HM48" s="59"/>
      <c r="HN48" s="59"/>
    </row>
    <row r="49" spans="1:222">
      <c r="A49" s="59"/>
      <c r="B49" s="59"/>
      <c r="C49" s="59"/>
      <c r="D49" s="59"/>
      <c r="E49" s="118"/>
      <c r="F49" s="59"/>
      <c r="G49" s="118"/>
      <c r="H49" s="59"/>
      <c r="I49" s="59"/>
      <c r="J49" s="59"/>
      <c r="K49" s="11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c r="CB49" s="59"/>
      <c r="CC49" s="59"/>
      <c r="CD49" s="59"/>
      <c r="CE49" s="59"/>
      <c r="CF49" s="59"/>
      <c r="CG49" s="59"/>
      <c r="CH49" s="59"/>
      <c r="CI49" s="59"/>
      <c r="CJ49" s="59"/>
      <c r="CK49" s="59"/>
      <c r="CL49" s="59"/>
      <c r="CM49" s="59"/>
      <c r="CN49" s="59"/>
      <c r="CO49" s="59"/>
      <c r="CP49" s="59"/>
      <c r="CQ49" s="59"/>
      <c r="CR49" s="59"/>
      <c r="CS49" s="59"/>
      <c r="CT49" s="59"/>
      <c r="CU49" s="59"/>
      <c r="CV49" s="59"/>
      <c r="CW49" s="59"/>
      <c r="CX49" s="59"/>
      <c r="CY49" s="59"/>
      <c r="CZ49" s="59"/>
      <c r="DA49" s="59"/>
      <c r="DB49" s="59"/>
      <c r="DC49" s="59"/>
      <c r="DD49" s="59"/>
      <c r="DE49" s="59"/>
      <c r="DF49" s="59"/>
      <c r="DG49" s="59"/>
      <c r="DH49" s="59"/>
      <c r="DI49" s="59"/>
      <c r="DJ49" s="59"/>
      <c r="DK49" s="59"/>
      <c r="DL49" s="59"/>
      <c r="DM49" s="59"/>
      <c r="DN49" s="59"/>
      <c r="DO49" s="59"/>
      <c r="DP49" s="59"/>
      <c r="DQ49" s="59"/>
      <c r="DR49" s="59"/>
      <c r="DS49" s="59"/>
      <c r="DT49" s="59"/>
      <c r="DU49" s="59"/>
      <c r="DV49" s="59"/>
      <c r="DW49" s="59"/>
      <c r="DX49" s="59"/>
      <c r="DY49" s="59"/>
      <c r="DZ49" s="59"/>
      <c r="EA49" s="59"/>
      <c r="EB49" s="59"/>
      <c r="EC49" s="59"/>
      <c r="ED49" s="59"/>
      <c r="EE49" s="59"/>
      <c r="EF49" s="59"/>
      <c r="EG49" s="59"/>
      <c r="EH49" s="59"/>
      <c r="EI49" s="59"/>
      <c r="EJ49" s="59"/>
      <c r="EK49" s="59"/>
      <c r="EL49" s="59"/>
      <c r="EM49" s="59"/>
      <c r="EN49" s="59"/>
      <c r="EO49" s="59"/>
      <c r="EP49" s="59"/>
      <c r="EQ49" s="59"/>
      <c r="ER49" s="59"/>
      <c r="ES49" s="59"/>
      <c r="ET49" s="59"/>
      <c r="EU49" s="59"/>
      <c r="EV49" s="59"/>
      <c r="EW49" s="59"/>
      <c r="EX49" s="59"/>
      <c r="EY49" s="59"/>
      <c r="EZ49" s="59"/>
      <c r="FA49" s="59"/>
      <c r="FB49" s="59"/>
      <c r="FC49" s="59"/>
      <c r="FD49" s="59"/>
      <c r="FE49" s="59"/>
      <c r="FF49" s="59"/>
      <c r="FG49" s="59"/>
      <c r="FH49" s="59"/>
      <c r="FI49" s="59"/>
      <c r="FJ49" s="59"/>
      <c r="FK49" s="59"/>
      <c r="FL49" s="59"/>
      <c r="FM49" s="59"/>
      <c r="FN49" s="59"/>
      <c r="FO49" s="59"/>
      <c r="FP49" s="59"/>
      <c r="FQ49" s="59"/>
      <c r="FR49" s="59"/>
      <c r="FS49" s="59"/>
      <c r="FT49" s="59"/>
      <c r="FU49" s="59"/>
      <c r="FV49" s="59"/>
      <c r="FW49" s="59"/>
      <c r="FX49" s="59"/>
      <c r="FY49" s="59"/>
      <c r="FZ49" s="59"/>
      <c r="GA49" s="59"/>
      <c r="GB49" s="59"/>
      <c r="GC49" s="59"/>
      <c r="GD49" s="59"/>
      <c r="GE49" s="59"/>
      <c r="GF49" s="59"/>
      <c r="GG49" s="59"/>
      <c r="GH49" s="59"/>
      <c r="GI49" s="59"/>
      <c r="GJ49" s="59"/>
      <c r="GK49" s="59"/>
      <c r="GL49" s="59"/>
      <c r="GM49" s="59"/>
      <c r="GN49" s="59"/>
      <c r="GO49" s="59"/>
      <c r="GP49" s="59"/>
      <c r="GQ49" s="59"/>
      <c r="GR49" s="59"/>
      <c r="GS49" s="59"/>
      <c r="GT49" s="59"/>
      <c r="GU49" s="59"/>
      <c r="GV49" s="59"/>
      <c r="GW49" s="59"/>
      <c r="GX49" s="59"/>
      <c r="GY49" s="59"/>
      <c r="GZ49" s="59"/>
      <c r="HA49" s="59"/>
      <c r="HB49" s="59"/>
      <c r="HC49" s="59"/>
      <c r="HD49" s="59"/>
      <c r="HE49" s="59"/>
      <c r="HF49" s="59"/>
      <c r="HG49" s="59"/>
      <c r="HH49" s="59"/>
      <c r="HI49" s="59"/>
      <c r="HJ49" s="59"/>
      <c r="HK49" s="59"/>
      <c r="HL49" s="59"/>
      <c r="HM49" s="59"/>
      <c r="HN49" s="59"/>
    </row>
    <row r="50" spans="1:222">
      <c r="A50" s="59"/>
      <c r="B50" s="59"/>
      <c r="C50" s="59"/>
      <c r="D50" s="59"/>
      <c r="E50" s="118"/>
      <c r="F50" s="59"/>
      <c r="G50" s="118"/>
      <c r="H50" s="59"/>
      <c r="I50" s="59"/>
      <c r="J50" s="59"/>
      <c r="K50" s="119"/>
      <c r="L50" s="59"/>
      <c r="M50" s="59"/>
      <c r="N50" s="59"/>
      <c r="O50" s="59"/>
      <c r="P50" s="59"/>
      <c r="Q50" s="59"/>
      <c r="R50" s="59"/>
      <c r="S50" s="59"/>
      <c r="T50" s="59"/>
      <c r="U50" s="59"/>
      <c r="V50" s="59"/>
      <c r="W50" s="59"/>
      <c r="X50" s="59"/>
      <c r="Y50" s="59"/>
      <c r="Z50" s="59"/>
      <c r="AA50" s="59"/>
      <c r="AB50" s="59"/>
      <c r="AC50" s="59"/>
      <c r="AD50" s="59"/>
      <c r="AE50" s="59"/>
      <c r="AF50" s="59"/>
      <c r="AG50" s="59"/>
      <c r="AH50" s="59"/>
      <c r="AI50" s="59"/>
      <c r="AJ50" s="59"/>
      <c r="AK50" s="59"/>
      <c r="AL50" s="59"/>
      <c r="AM50" s="59"/>
      <c r="AN50" s="59"/>
      <c r="AO50" s="59"/>
      <c r="AP50" s="59"/>
      <c r="AQ50" s="59"/>
      <c r="AR50" s="59"/>
      <c r="AS50" s="59"/>
      <c r="AT50" s="59"/>
      <c r="AU50" s="59"/>
      <c r="AV50" s="59"/>
      <c r="AW50" s="59"/>
      <c r="AX50" s="59"/>
      <c r="AY50" s="59"/>
      <c r="AZ50" s="59"/>
      <c r="BA50" s="59"/>
      <c r="BB50" s="59"/>
      <c r="BC50" s="59"/>
      <c r="BD50" s="59"/>
      <c r="BE50" s="59"/>
      <c r="BF50" s="59"/>
      <c r="BG50" s="59"/>
      <c r="BH50" s="59"/>
      <c r="BI50" s="59"/>
      <c r="BJ50" s="59"/>
      <c r="BK50" s="59"/>
      <c r="BL50" s="59"/>
      <c r="BM50" s="59"/>
      <c r="BN50" s="59"/>
      <c r="BO50" s="59"/>
      <c r="BP50" s="59"/>
      <c r="BQ50" s="59"/>
      <c r="BR50" s="59"/>
      <c r="BS50" s="59"/>
      <c r="BT50" s="59"/>
      <c r="BU50" s="59"/>
      <c r="BV50" s="59"/>
      <c r="BW50" s="59"/>
      <c r="BX50" s="59"/>
      <c r="BY50" s="59"/>
      <c r="BZ50" s="59"/>
      <c r="CA50" s="59"/>
      <c r="CB50" s="59"/>
      <c r="CC50" s="59"/>
      <c r="CD50" s="59"/>
      <c r="CE50" s="59"/>
      <c r="CF50" s="59"/>
      <c r="CG50" s="59"/>
      <c r="CH50" s="59"/>
      <c r="CI50" s="59"/>
      <c r="CJ50" s="59"/>
      <c r="CK50" s="59"/>
      <c r="CL50" s="59"/>
      <c r="CM50" s="59"/>
      <c r="CN50" s="59"/>
      <c r="CO50" s="59"/>
      <c r="CP50" s="59"/>
      <c r="CQ50" s="59"/>
      <c r="CR50" s="59"/>
      <c r="CS50" s="59"/>
      <c r="CT50" s="59"/>
      <c r="CU50" s="59"/>
      <c r="CV50" s="59"/>
      <c r="CW50" s="59"/>
      <c r="CX50" s="59"/>
      <c r="CY50" s="59"/>
      <c r="CZ50" s="59"/>
      <c r="DA50" s="59"/>
      <c r="DB50" s="59"/>
      <c r="DC50" s="59"/>
      <c r="DD50" s="59"/>
      <c r="DE50" s="59"/>
      <c r="DF50" s="59"/>
      <c r="DG50" s="59"/>
      <c r="DH50" s="59"/>
      <c r="DI50" s="59"/>
      <c r="DJ50" s="59"/>
      <c r="DK50" s="59"/>
      <c r="DL50" s="59"/>
      <c r="DM50" s="59"/>
      <c r="DN50" s="59"/>
      <c r="DO50" s="59"/>
      <c r="DP50" s="59"/>
      <c r="DQ50" s="59"/>
      <c r="DR50" s="59"/>
      <c r="DS50" s="59"/>
      <c r="DT50" s="59"/>
      <c r="DU50" s="59"/>
      <c r="DV50" s="59"/>
      <c r="DW50" s="59"/>
      <c r="DX50" s="59"/>
      <c r="DY50" s="59"/>
      <c r="DZ50" s="59"/>
      <c r="EA50" s="59"/>
      <c r="EB50" s="59"/>
      <c r="EC50" s="59"/>
      <c r="ED50" s="59"/>
      <c r="EE50" s="59"/>
      <c r="EF50" s="59"/>
      <c r="EG50" s="59"/>
      <c r="EH50" s="59"/>
      <c r="EI50" s="59"/>
      <c r="EJ50" s="59"/>
      <c r="EK50" s="59"/>
      <c r="EL50" s="59"/>
      <c r="EM50" s="59"/>
      <c r="EN50" s="59"/>
      <c r="EO50" s="59"/>
      <c r="EP50" s="59"/>
      <c r="EQ50" s="59"/>
      <c r="ER50" s="59"/>
      <c r="ES50" s="59"/>
      <c r="ET50" s="59"/>
      <c r="EU50" s="59"/>
      <c r="EV50" s="59"/>
      <c r="EW50" s="59"/>
      <c r="EX50" s="59"/>
      <c r="EY50" s="59"/>
      <c r="EZ50" s="59"/>
      <c r="FA50" s="59"/>
      <c r="FB50" s="59"/>
      <c r="FC50" s="59"/>
      <c r="FD50" s="59"/>
      <c r="FE50" s="59"/>
      <c r="FF50" s="59"/>
      <c r="FG50" s="59"/>
      <c r="FH50" s="59"/>
      <c r="FI50" s="59"/>
      <c r="FJ50" s="59"/>
      <c r="FK50" s="59"/>
      <c r="FL50" s="59"/>
      <c r="FM50" s="59"/>
      <c r="FN50" s="59"/>
      <c r="FO50" s="59"/>
      <c r="FP50" s="59"/>
      <c r="FQ50" s="59"/>
      <c r="FR50" s="59"/>
      <c r="FS50" s="59"/>
      <c r="FT50" s="59"/>
      <c r="FU50" s="59"/>
      <c r="FV50" s="59"/>
      <c r="FW50" s="59"/>
      <c r="FX50" s="59"/>
      <c r="FY50" s="59"/>
      <c r="FZ50" s="59"/>
      <c r="GA50" s="59"/>
      <c r="GB50" s="59"/>
      <c r="GC50" s="59"/>
      <c r="GD50" s="59"/>
      <c r="GE50" s="59"/>
      <c r="GF50" s="59"/>
      <c r="GG50" s="59"/>
      <c r="GH50" s="59"/>
      <c r="GI50" s="59"/>
      <c r="GJ50" s="59"/>
      <c r="GK50" s="59"/>
      <c r="GL50" s="59"/>
      <c r="GM50" s="59"/>
      <c r="GN50" s="59"/>
      <c r="GO50" s="59"/>
      <c r="GP50" s="59"/>
      <c r="GQ50" s="59"/>
      <c r="GR50" s="59"/>
      <c r="GS50" s="59"/>
      <c r="GT50" s="59"/>
      <c r="GU50" s="59"/>
      <c r="GV50" s="59"/>
      <c r="GW50" s="59"/>
      <c r="GX50" s="59"/>
      <c r="GY50" s="59"/>
      <c r="GZ50" s="59"/>
      <c r="HA50" s="59"/>
      <c r="HB50" s="59"/>
      <c r="HC50" s="59"/>
      <c r="HD50" s="59"/>
      <c r="HE50" s="59"/>
      <c r="HF50" s="59"/>
      <c r="HG50" s="59"/>
      <c r="HH50" s="59"/>
      <c r="HI50" s="59"/>
      <c r="HJ50" s="59"/>
      <c r="HK50" s="59"/>
      <c r="HL50" s="59"/>
      <c r="HM50" s="59"/>
      <c r="HN50" s="59"/>
    </row>
    <row r="51" spans="1:222">
      <c r="A51" s="59"/>
      <c r="B51" s="59"/>
      <c r="C51" s="59"/>
      <c r="D51" s="59"/>
      <c r="E51" s="118"/>
      <c r="F51" s="59"/>
      <c r="G51" s="118"/>
      <c r="H51" s="59"/>
      <c r="I51" s="59"/>
      <c r="J51" s="59"/>
      <c r="K51" s="119"/>
      <c r="L51" s="59"/>
      <c r="M51" s="59"/>
      <c r="N51" s="59"/>
      <c r="O51" s="59"/>
      <c r="P51" s="59"/>
      <c r="Q51" s="59"/>
      <c r="R51" s="59"/>
      <c r="S51" s="59"/>
      <c r="T51" s="59"/>
      <c r="U51" s="59"/>
      <c r="V51" s="59"/>
      <c r="W51" s="59"/>
      <c r="X51" s="59"/>
      <c r="Y51" s="59"/>
      <c r="Z51" s="59"/>
      <c r="AA51" s="59"/>
      <c r="AB51" s="59"/>
      <c r="AC51" s="59"/>
      <c r="AD51" s="59"/>
      <c r="AE51" s="59"/>
      <c r="AF51" s="59"/>
      <c r="AG51" s="59"/>
      <c r="AH51" s="59"/>
      <c r="AI51" s="59"/>
      <c r="AJ51" s="59"/>
      <c r="AK51" s="59"/>
      <c r="AL51" s="59"/>
      <c r="AM51" s="59"/>
      <c r="AN51" s="59"/>
      <c r="AO51" s="59"/>
      <c r="AP51" s="59"/>
      <c r="AQ51" s="59"/>
      <c r="AR51" s="59"/>
      <c r="AS51" s="59"/>
      <c r="AT51" s="59"/>
      <c r="AU51" s="59"/>
      <c r="AV51" s="59"/>
      <c r="AW51" s="59"/>
      <c r="AX51" s="59"/>
      <c r="AY51" s="59"/>
      <c r="AZ51" s="59"/>
      <c r="BA51" s="59"/>
      <c r="BB51" s="59"/>
      <c r="BC51" s="59"/>
      <c r="BD51" s="59"/>
      <c r="BE51" s="59"/>
      <c r="BF51" s="59"/>
      <c r="BG51" s="59"/>
      <c r="BH51" s="59"/>
      <c r="BI51" s="59"/>
      <c r="BJ51" s="59"/>
      <c r="BK51" s="59"/>
      <c r="BL51" s="59"/>
      <c r="BM51" s="59"/>
      <c r="BN51" s="59"/>
      <c r="BO51" s="59"/>
      <c r="BP51" s="59"/>
      <c r="BQ51" s="59"/>
      <c r="BR51" s="59"/>
      <c r="BS51" s="59"/>
      <c r="BT51" s="59"/>
      <c r="BU51" s="59"/>
      <c r="BV51" s="59"/>
      <c r="BW51" s="59"/>
      <c r="BX51" s="59"/>
      <c r="BY51" s="59"/>
      <c r="BZ51" s="59"/>
      <c r="CA51" s="59"/>
      <c r="CB51" s="59"/>
      <c r="CC51" s="59"/>
      <c r="CD51" s="59"/>
      <c r="CE51" s="59"/>
      <c r="CF51" s="59"/>
      <c r="CG51" s="59"/>
      <c r="CH51" s="59"/>
      <c r="CI51" s="59"/>
      <c r="CJ51" s="59"/>
      <c r="CK51" s="59"/>
      <c r="CL51" s="59"/>
      <c r="CM51" s="59"/>
      <c r="CN51" s="59"/>
      <c r="CO51" s="59"/>
      <c r="CP51" s="59"/>
      <c r="CQ51" s="59"/>
      <c r="CR51" s="59"/>
      <c r="CS51" s="59"/>
      <c r="CT51" s="59"/>
      <c r="CU51" s="59"/>
      <c r="CV51" s="59"/>
      <c r="CW51" s="59"/>
      <c r="CX51" s="59"/>
      <c r="CY51" s="59"/>
      <c r="CZ51" s="59"/>
      <c r="DA51" s="59"/>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59"/>
      <c r="EA51" s="59"/>
      <c r="EB51" s="59"/>
      <c r="EC51" s="59"/>
      <c r="ED51" s="59"/>
      <c r="EE51" s="59"/>
      <c r="EF51" s="59"/>
      <c r="EG51" s="59"/>
      <c r="EH51" s="59"/>
      <c r="EI51" s="59"/>
      <c r="EJ51" s="59"/>
      <c r="EK51" s="59"/>
      <c r="EL51" s="59"/>
      <c r="EM51" s="59"/>
      <c r="EN51" s="59"/>
      <c r="EO51" s="59"/>
      <c r="EP51" s="59"/>
      <c r="EQ51" s="59"/>
      <c r="ER51" s="59"/>
      <c r="ES51" s="59"/>
      <c r="ET51" s="59"/>
      <c r="EU51" s="59"/>
      <c r="EV51" s="59"/>
      <c r="EW51" s="59"/>
      <c r="EX51" s="59"/>
      <c r="EY51" s="59"/>
      <c r="EZ51" s="59"/>
      <c r="FA51" s="59"/>
      <c r="FB51" s="59"/>
      <c r="FC51" s="59"/>
      <c r="FD51" s="59"/>
      <c r="FE51" s="59"/>
      <c r="FF51" s="59"/>
      <c r="FG51" s="59"/>
      <c r="FH51" s="59"/>
      <c r="FI51" s="59"/>
      <c r="FJ51" s="59"/>
      <c r="FK51" s="59"/>
      <c r="FL51" s="59"/>
      <c r="FM51" s="59"/>
      <c r="FN51" s="59"/>
      <c r="FO51" s="59"/>
      <c r="FP51" s="59"/>
      <c r="FQ51" s="59"/>
      <c r="FR51" s="59"/>
      <c r="FS51" s="59"/>
      <c r="FT51" s="59"/>
      <c r="FU51" s="59"/>
      <c r="FV51" s="59"/>
      <c r="FW51" s="59"/>
      <c r="FX51" s="59"/>
      <c r="FY51" s="59"/>
      <c r="FZ51" s="59"/>
      <c r="GA51" s="59"/>
      <c r="GB51" s="59"/>
      <c r="GC51" s="59"/>
      <c r="GD51" s="59"/>
      <c r="GE51" s="59"/>
      <c r="GF51" s="59"/>
      <c r="GG51" s="59"/>
      <c r="GH51" s="59"/>
      <c r="GI51" s="59"/>
      <c r="GJ51" s="59"/>
      <c r="GK51" s="59"/>
      <c r="GL51" s="59"/>
      <c r="GM51" s="59"/>
      <c r="GN51" s="59"/>
      <c r="GO51" s="59"/>
      <c r="GP51" s="59"/>
      <c r="GQ51" s="59"/>
      <c r="GR51" s="59"/>
      <c r="GS51" s="59"/>
      <c r="GT51" s="59"/>
      <c r="GU51" s="59"/>
      <c r="GV51" s="59"/>
      <c r="GW51" s="59"/>
      <c r="GX51" s="59"/>
      <c r="GY51" s="59"/>
      <c r="GZ51" s="59"/>
      <c r="HA51" s="59"/>
      <c r="HB51" s="59"/>
      <c r="HC51" s="59"/>
      <c r="HD51" s="59"/>
      <c r="HE51" s="59"/>
      <c r="HF51" s="59"/>
      <c r="HG51" s="59"/>
      <c r="HH51" s="59"/>
      <c r="HI51" s="59"/>
      <c r="HJ51" s="59"/>
      <c r="HK51" s="59"/>
      <c r="HL51" s="59"/>
      <c r="HM51" s="59"/>
      <c r="HN51" s="59"/>
    </row>
    <row r="52" spans="1:222">
      <c r="A52" s="59"/>
      <c r="B52" s="59"/>
      <c r="C52" s="59"/>
      <c r="D52" s="59"/>
      <c r="E52" s="118"/>
      <c r="F52" s="59"/>
      <c r="G52" s="118"/>
      <c r="H52" s="59"/>
      <c r="I52" s="59"/>
      <c r="J52" s="59"/>
      <c r="K52" s="119"/>
      <c r="L52" s="59"/>
      <c r="M52" s="59"/>
      <c r="N52" s="59"/>
      <c r="O52" s="59"/>
      <c r="P52" s="59"/>
      <c r="Q52" s="59"/>
      <c r="R52" s="59"/>
      <c r="S52" s="59"/>
      <c r="T52" s="59"/>
      <c r="U52" s="59"/>
      <c r="V52" s="59"/>
      <c r="W52" s="59"/>
      <c r="X52" s="59"/>
      <c r="Y52" s="59"/>
      <c r="Z52" s="59"/>
      <c r="AA52" s="59"/>
      <c r="AB52" s="59"/>
      <c r="AC52" s="59"/>
      <c r="AD52" s="59"/>
      <c r="AE52" s="59"/>
      <c r="AF52" s="59"/>
      <c r="AG52" s="59"/>
      <c r="AH52" s="59"/>
      <c r="AI52" s="59"/>
      <c r="AJ52" s="59"/>
      <c r="AK52" s="59"/>
      <c r="AL52" s="59"/>
      <c r="AM52" s="59"/>
      <c r="AN52" s="59"/>
      <c r="AO52" s="59"/>
      <c r="AP52" s="59"/>
      <c r="AQ52" s="59"/>
      <c r="AR52" s="59"/>
      <c r="AS52" s="59"/>
      <c r="AT52" s="59"/>
      <c r="AU52" s="59"/>
      <c r="AV52" s="59"/>
      <c r="AW52" s="59"/>
      <c r="AX52" s="59"/>
      <c r="AY52" s="59"/>
      <c r="AZ52" s="59"/>
      <c r="BA52" s="59"/>
      <c r="BB52" s="59"/>
      <c r="BC52" s="59"/>
      <c r="BD52" s="59"/>
      <c r="BE52" s="59"/>
      <c r="BF52" s="59"/>
      <c r="BG52" s="59"/>
      <c r="BH52" s="59"/>
      <c r="BI52" s="59"/>
      <c r="BJ52" s="59"/>
      <c r="BK52" s="59"/>
      <c r="BL52" s="59"/>
      <c r="BM52" s="59"/>
      <c r="BN52" s="59"/>
      <c r="BO52" s="59"/>
      <c r="BP52" s="59"/>
      <c r="BQ52" s="59"/>
      <c r="BR52" s="59"/>
      <c r="BS52" s="59"/>
      <c r="BT52" s="59"/>
      <c r="BU52" s="59"/>
      <c r="BV52" s="59"/>
      <c r="BW52" s="59"/>
      <c r="BX52" s="59"/>
      <c r="BY52" s="59"/>
      <c r="BZ52" s="59"/>
      <c r="CA52" s="59"/>
      <c r="CB52" s="59"/>
      <c r="CC52" s="59"/>
      <c r="CD52" s="59"/>
      <c r="CE52" s="59"/>
      <c r="CF52" s="59"/>
      <c r="CG52" s="59"/>
      <c r="CH52" s="59"/>
      <c r="CI52" s="59"/>
      <c r="CJ52" s="59"/>
      <c r="CK52" s="59"/>
      <c r="CL52" s="59"/>
      <c r="CM52" s="59"/>
      <c r="CN52" s="59"/>
      <c r="CO52" s="59"/>
      <c r="CP52" s="59"/>
      <c r="CQ52" s="59"/>
      <c r="CR52" s="59"/>
      <c r="CS52" s="59"/>
      <c r="CT52" s="59"/>
      <c r="CU52" s="59"/>
      <c r="CV52" s="59"/>
      <c r="CW52" s="59"/>
      <c r="CX52" s="59"/>
      <c r="CY52" s="59"/>
      <c r="CZ52" s="59"/>
      <c r="DA52" s="59"/>
      <c r="DB52" s="59"/>
      <c r="DC52" s="59"/>
      <c r="DD52" s="59"/>
      <c r="DE52" s="59"/>
      <c r="DF52" s="59"/>
      <c r="DG52" s="59"/>
      <c r="DH52" s="59"/>
      <c r="DI52" s="59"/>
      <c r="DJ52" s="59"/>
      <c r="DK52" s="59"/>
      <c r="DL52" s="59"/>
      <c r="DM52" s="59"/>
      <c r="DN52" s="59"/>
      <c r="DO52" s="59"/>
      <c r="DP52" s="59"/>
      <c r="DQ52" s="59"/>
      <c r="DR52" s="59"/>
      <c r="DS52" s="59"/>
      <c r="DT52" s="59"/>
      <c r="DU52" s="59"/>
      <c r="DV52" s="59"/>
      <c r="DW52" s="59"/>
      <c r="DX52" s="59"/>
      <c r="DY52" s="59"/>
      <c r="DZ52" s="59"/>
      <c r="EA52" s="59"/>
      <c r="EB52" s="59"/>
      <c r="EC52" s="59"/>
      <c r="ED52" s="59"/>
      <c r="EE52" s="59"/>
      <c r="EF52" s="59"/>
      <c r="EG52" s="59"/>
      <c r="EH52" s="59"/>
      <c r="EI52" s="59"/>
      <c r="EJ52" s="59"/>
      <c r="EK52" s="59"/>
      <c r="EL52" s="59"/>
      <c r="EM52" s="59"/>
      <c r="EN52" s="59"/>
      <c r="EO52" s="59"/>
      <c r="EP52" s="59"/>
      <c r="EQ52" s="59"/>
      <c r="ER52" s="59"/>
      <c r="ES52" s="59"/>
      <c r="ET52" s="59"/>
      <c r="EU52" s="59"/>
      <c r="EV52" s="59"/>
      <c r="EW52" s="59"/>
      <c r="EX52" s="59"/>
      <c r="EY52" s="59"/>
      <c r="EZ52" s="59"/>
      <c r="FA52" s="59"/>
      <c r="FB52" s="59"/>
      <c r="FC52" s="59"/>
      <c r="FD52" s="59"/>
      <c r="FE52" s="59"/>
      <c r="FF52" s="59"/>
      <c r="FG52" s="59"/>
      <c r="FH52" s="59"/>
      <c r="FI52" s="59"/>
      <c r="FJ52" s="59"/>
      <c r="FK52" s="59"/>
      <c r="FL52" s="59"/>
      <c r="FM52" s="59"/>
      <c r="FN52" s="59"/>
      <c r="FO52" s="59"/>
      <c r="FP52" s="59"/>
      <c r="FQ52" s="59"/>
      <c r="FR52" s="59"/>
      <c r="FS52" s="59"/>
      <c r="FT52" s="59"/>
      <c r="FU52" s="59"/>
      <c r="FV52" s="59"/>
      <c r="FW52" s="59"/>
      <c r="FX52" s="59"/>
      <c r="FY52" s="59"/>
      <c r="FZ52" s="59"/>
      <c r="GA52" s="59"/>
      <c r="GB52" s="59"/>
      <c r="GC52" s="59"/>
      <c r="GD52" s="59"/>
      <c r="GE52" s="59"/>
      <c r="GF52" s="59"/>
      <c r="GG52" s="59"/>
      <c r="GH52" s="59"/>
      <c r="GI52" s="59"/>
      <c r="GJ52" s="59"/>
      <c r="GK52" s="59"/>
      <c r="GL52" s="59"/>
      <c r="GM52" s="59"/>
      <c r="GN52" s="59"/>
      <c r="GO52" s="59"/>
      <c r="GP52" s="59"/>
      <c r="GQ52" s="59"/>
      <c r="GR52" s="59"/>
      <c r="GS52" s="59"/>
      <c r="GT52" s="59"/>
      <c r="GU52" s="59"/>
      <c r="GV52" s="59"/>
      <c r="GW52" s="59"/>
      <c r="GX52" s="59"/>
      <c r="GY52" s="59"/>
      <c r="GZ52" s="59"/>
      <c r="HA52" s="59"/>
      <c r="HB52" s="59"/>
      <c r="HC52" s="59"/>
      <c r="HD52" s="59"/>
      <c r="HE52" s="59"/>
      <c r="HF52" s="59"/>
      <c r="HG52" s="59"/>
      <c r="HH52" s="59"/>
      <c r="HI52" s="59"/>
      <c r="HJ52" s="59"/>
      <c r="HK52" s="59"/>
      <c r="HL52" s="59"/>
      <c r="HM52" s="59"/>
      <c r="HN52" s="59"/>
    </row>
    <row r="53" spans="1:222">
      <c r="A53" s="59"/>
      <c r="B53" s="59"/>
      <c r="C53" s="59"/>
      <c r="D53" s="59"/>
      <c r="E53" s="118"/>
      <c r="F53" s="59"/>
      <c r="G53" s="118"/>
      <c r="H53" s="59"/>
      <c r="I53" s="59"/>
      <c r="J53" s="59"/>
      <c r="K53" s="11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59"/>
      <c r="AM53" s="59"/>
      <c r="AN53" s="59"/>
      <c r="AO53" s="59"/>
      <c r="AP53" s="59"/>
      <c r="AQ53" s="59"/>
      <c r="AR53" s="59"/>
      <c r="AS53" s="59"/>
      <c r="AT53" s="59"/>
      <c r="AU53" s="59"/>
      <c r="AV53" s="59"/>
      <c r="AW53" s="59"/>
      <c r="AX53" s="59"/>
      <c r="AY53" s="59"/>
      <c r="AZ53" s="59"/>
      <c r="BA53" s="59"/>
      <c r="BB53" s="59"/>
      <c r="BC53" s="59"/>
      <c r="BD53" s="59"/>
      <c r="BE53" s="59"/>
      <c r="BF53" s="59"/>
      <c r="BG53" s="59"/>
      <c r="BH53" s="59"/>
      <c r="BI53" s="59"/>
      <c r="BJ53" s="59"/>
      <c r="BK53" s="59"/>
      <c r="BL53" s="59"/>
      <c r="BM53" s="59"/>
      <c r="BN53" s="59"/>
      <c r="BO53" s="59"/>
      <c r="BP53" s="59"/>
      <c r="BQ53" s="59"/>
      <c r="BR53" s="59"/>
      <c r="BS53" s="59"/>
      <c r="BT53" s="59"/>
      <c r="BU53" s="59"/>
      <c r="BV53" s="59"/>
      <c r="BW53" s="59"/>
      <c r="BX53" s="59"/>
      <c r="BY53" s="59"/>
      <c r="BZ53" s="59"/>
      <c r="CA53" s="59"/>
      <c r="CB53" s="59"/>
      <c r="CC53" s="59"/>
      <c r="CD53" s="59"/>
      <c r="CE53" s="59"/>
      <c r="CF53" s="59"/>
      <c r="CG53" s="59"/>
      <c r="CH53" s="59"/>
      <c r="CI53" s="59"/>
      <c r="CJ53" s="59"/>
      <c r="CK53" s="59"/>
      <c r="CL53" s="59"/>
      <c r="CM53" s="59"/>
      <c r="CN53" s="59"/>
      <c r="CO53" s="59"/>
      <c r="CP53" s="59"/>
      <c r="CQ53" s="59"/>
      <c r="CR53" s="59"/>
      <c r="CS53" s="59"/>
      <c r="CT53" s="59"/>
      <c r="CU53" s="59"/>
      <c r="CV53" s="59"/>
      <c r="CW53" s="59"/>
      <c r="CX53" s="59"/>
      <c r="CY53" s="59"/>
      <c r="CZ53" s="59"/>
      <c r="DA53" s="59"/>
      <c r="DB53" s="59"/>
      <c r="DC53" s="59"/>
      <c r="DD53" s="59"/>
      <c r="DE53" s="59"/>
      <c r="DF53" s="59"/>
      <c r="DG53" s="59"/>
      <c r="DH53" s="59"/>
      <c r="DI53" s="59"/>
      <c r="DJ53" s="59"/>
      <c r="DK53" s="59"/>
      <c r="DL53" s="59"/>
      <c r="DM53" s="59"/>
      <c r="DN53" s="59"/>
      <c r="DO53" s="59"/>
      <c r="DP53" s="59"/>
      <c r="DQ53" s="59"/>
      <c r="DR53" s="59"/>
      <c r="DS53" s="59"/>
      <c r="DT53" s="59"/>
      <c r="DU53" s="59"/>
      <c r="DV53" s="59"/>
      <c r="DW53" s="59"/>
      <c r="DX53" s="59"/>
      <c r="DY53" s="59"/>
      <c r="DZ53" s="59"/>
      <c r="EA53" s="59"/>
      <c r="EB53" s="59"/>
      <c r="EC53" s="59"/>
      <c r="ED53" s="59"/>
      <c r="EE53" s="59"/>
      <c r="EF53" s="59"/>
      <c r="EG53" s="59"/>
      <c r="EH53" s="59"/>
      <c r="EI53" s="59"/>
      <c r="EJ53" s="59"/>
      <c r="EK53" s="59"/>
      <c r="EL53" s="59"/>
      <c r="EM53" s="59"/>
      <c r="EN53" s="59"/>
      <c r="EO53" s="59"/>
      <c r="EP53" s="59"/>
      <c r="EQ53" s="59"/>
      <c r="ER53" s="59"/>
      <c r="ES53" s="59"/>
      <c r="ET53" s="59"/>
      <c r="EU53" s="59"/>
      <c r="EV53" s="59"/>
      <c r="EW53" s="59"/>
      <c r="EX53" s="59"/>
      <c r="EY53" s="59"/>
      <c r="EZ53" s="59"/>
      <c r="FA53" s="59"/>
      <c r="FB53" s="59"/>
      <c r="FC53" s="59"/>
      <c r="FD53" s="59"/>
      <c r="FE53" s="59"/>
      <c r="FF53" s="59"/>
      <c r="FG53" s="59"/>
      <c r="FH53" s="59"/>
      <c r="FI53" s="59"/>
      <c r="FJ53" s="59"/>
      <c r="FK53" s="59"/>
      <c r="FL53" s="59"/>
      <c r="FM53" s="59"/>
      <c r="FN53" s="59"/>
      <c r="FO53" s="59"/>
      <c r="FP53" s="59"/>
      <c r="FQ53" s="59"/>
      <c r="FR53" s="59"/>
      <c r="FS53" s="59"/>
      <c r="FT53" s="59"/>
      <c r="FU53" s="59"/>
      <c r="FV53" s="59"/>
      <c r="FW53" s="59"/>
      <c r="FX53" s="59"/>
      <c r="FY53" s="59"/>
      <c r="FZ53" s="59"/>
      <c r="GA53" s="59"/>
      <c r="GB53" s="59"/>
      <c r="GC53" s="59"/>
      <c r="GD53" s="59"/>
      <c r="GE53" s="59"/>
      <c r="GF53" s="59"/>
      <c r="GG53" s="59"/>
      <c r="GH53" s="59"/>
      <c r="GI53" s="59"/>
      <c r="GJ53" s="59"/>
      <c r="GK53" s="59"/>
      <c r="GL53" s="59"/>
      <c r="GM53" s="59"/>
      <c r="GN53" s="59"/>
      <c r="GO53" s="59"/>
      <c r="GP53" s="59"/>
      <c r="GQ53" s="59"/>
      <c r="GR53" s="59"/>
      <c r="GS53" s="59"/>
      <c r="GT53" s="59"/>
      <c r="GU53" s="59"/>
      <c r="GV53" s="59"/>
      <c r="GW53" s="59"/>
      <c r="GX53" s="59"/>
      <c r="GY53" s="59"/>
      <c r="GZ53" s="59"/>
      <c r="HA53" s="59"/>
      <c r="HB53" s="59"/>
      <c r="HC53" s="59"/>
      <c r="HD53" s="59"/>
      <c r="HE53" s="59"/>
      <c r="HF53" s="59"/>
      <c r="HG53" s="59"/>
      <c r="HH53" s="59"/>
      <c r="HI53" s="59"/>
      <c r="HJ53" s="59"/>
      <c r="HK53" s="59"/>
      <c r="HL53" s="59"/>
      <c r="HM53" s="59"/>
      <c r="HN53" s="59"/>
    </row>
    <row r="54" spans="1:222">
      <c r="A54" s="59"/>
      <c r="B54" s="59"/>
      <c r="C54" s="59"/>
      <c r="D54" s="59"/>
      <c r="E54" s="118"/>
      <c r="F54" s="59"/>
      <c r="G54" s="118"/>
      <c r="H54" s="59"/>
      <c r="I54" s="59"/>
      <c r="J54" s="59"/>
      <c r="K54" s="119"/>
      <c r="L54" s="59"/>
      <c r="M54" s="59"/>
      <c r="N54" s="59"/>
      <c r="O54" s="59"/>
      <c r="P54" s="59"/>
      <c r="Q54" s="59"/>
      <c r="R54" s="59"/>
      <c r="S54" s="59"/>
      <c r="T54" s="59"/>
      <c r="U54" s="59"/>
      <c r="V54" s="59"/>
      <c r="W54" s="59"/>
      <c r="X54" s="59"/>
      <c r="Y54" s="59"/>
      <c r="Z54" s="59"/>
      <c r="AA54" s="59"/>
      <c r="AB54" s="59"/>
      <c r="AC54" s="59"/>
      <c r="AD54" s="59"/>
      <c r="AE54" s="59"/>
      <c r="AF54" s="59"/>
      <c r="AG54" s="59"/>
      <c r="AH54" s="59"/>
      <c r="AI54" s="59"/>
      <c r="AJ54" s="59"/>
      <c r="AK54" s="59"/>
      <c r="AL54" s="59"/>
      <c r="AM54" s="59"/>
      <c r="AN54" s="59"/>
      <c r="AO54" s="59"/>
      <c r="AP54" s="59"/>
      <c r="AQ54" s="59"/>
      <c r="AR54" s="59"/>
      <c r="AS54" s="59"/>
      <c r="AT54" s="59"/>
      <c r="AU54" s="59"/>
      <c r="AV54" s="59"/>
      <c r="AW54" s="59"/>
      <c r="AX54" s="59"/>
      <c r="AY54" s="59"/>
      <c r="AZ54" s="59"/>
      <c r="BA54" s="59"/>
      <c r="BB54" s="59"/>
      <c r="BC54" s="59"/>
      <c r="BD54" s="59"/>
      <c r="BE54" s="59"/>
      <c r="BF54" s="59"/>
      <c r="BG54" s="59"/>
      <c r="BH54" s="59"/>
      <c r="BI54" s="59"/>
      <c r="BJ54" s="59"/>
      <c r="BK54" s="59"/>
      <c r="BL54" s="59"/>
      <c r="BM54" s="59"/>
      <c r="BN54" s="59"/>
      <c r="BO54" s="59"/>
      <c r="BP54" s="59"/>
      <c r="BQ54" s="59"/>
      <c r="BR54" s="59"/>
      <c r="BS54" s="59"/>
      <c r="BT54" s="59"/>
      <c r="BU54" s="59"/>
      <c r="BV54" s="59"/>
      <c r="BW54" s="59"/>
      <c r="BX54" s="59"/>
      <c r="BY54" s="59"/>
      <c r="BZ54" s="59"/>
      <c r="CA54" s="59"/>
      <c r="CB54" s="59"/>
      <c r="CC54" s="59"/>
      <c r="CD54" s="59"/>
      <c r="CE54" s="59"/>
      <c r="CF54" s="59"/>
      <c r="CG54" s="59"/>
      <c r="CH54" s="59"/>
      <c r="CI54" s="59"/>
      <c r="CJ54" s="59"/>
      <c r="CK54" s="59"/>
      <c r="CL54" s="59"/>
      <c r="CM54" s="59"/>
      <c r="CN54" s="59"/>
      <c r="CO54" s="59"/>
      <c r="CP54" s="59"/>
      <c r="CQ54" s="59"/>
      <c r="CR54" s="59"/>
      <c r="CS54" s="59"/>
      <c r="CT54" s="59"/>
      <c r="CU54" s="59"/>
      <c r="CV54" s="59"/>
      <c r="CW54" s="59"/>
      <c r="CX54" s="59"/>
      <c r="CY54" s="59"/>
      <c r="CZ54" s="59"/>
      <c r="DA54" s="59"/>
      <c r="DB54" s="59"/>
      <c r="DC54" s="59"/>
      <c r="DD54" s="59"/>
      <c r="DE54" s="59"/>
      <c r="DF54" s="59"/>
      <c r="DG54" s="59"/>
      <c r="DH54" s="59"/>
      <c r="DI54" s="59"/>
      <c r="DJ54" s="59"/>
      <c r="DK54" s="59"/>
      <c r="DL54" s="59"/>
      <c r="DM54" s="59"/>
      <c r="DN54" s="59"/>
      <c r="DO54" s="59"/>
      <c r="DP54" s="59"/>
      <c r="DQ54" s="59"/>
      <c r="DR54" s="59"/>
      <c r="DS54" s="59"/>
      <c r="DT54" s="59"/>
      <c r="DU54" s="59"/>
      <c r="DV54" s="59"/>
      <c r="DW54" s="59"/>
      <c r="DX54" s="59"/>
      <c r="DY54" s="59"/>
      <c r="DZ54" s="59"/>
      <c r="EA54" s="59"/>
      <c r="EB54" s="59"/>
      <c r="EC54" s="59"/>
      <c r="ED54" s="59"/>
      <c r="EE54" s="59"/>
      <c r="EF54" s="59"/>
      <c r="EG54" s="59"/>
      <c r="EH54" s="59"/>
      <c r="EI54" s="59"/>
      <c r="EJ54" s="59"/>
      <c r="EK54" s="59"/>
      <c r="EL54" s="59"/>
      <c r="EM54" s="59"/>
      <c r="EN54" s="59"/>
      <c r="EO54" s="59"/>
      <c r="EP54" s="59"/>
      <c r="EQ54" s="59"/>
      <c r="ER54" s="59"/>
      <c r="ES54" s="59"/>
      <c r="ET54" s="59"/>
      <c r="EU54" s="59"/>
      <c r="EV54" s="59"/>
      <c r="EW54" s="59"/>
      <c r="EX54" s="59"/>
      <c r="EY54" s="59"/>
      <c r="EZ54" s="59"/>
      <c r="FA54" s="59"/>
      <c r="FB54" s="59"/>
      <c r="FC54" s="59"/>
      <c r="FD54" s="59"/>
      <c r="FE54" s="59"/>
      <c r="FF54" s="59"/>
      <c r="FG54" s="59"/>
      <c r="FH54" s="59"/>
      <c r="FI54" s="59"/>
      <c r="FJ54" s="59"/>
      <c r="FK54" s="59"/>
      <c r="FL54" s="59"/>
      <c r="FM54" s="59"/>
      <c r="FN54" s="59"/>
      <c r="FO54" s="59"/>
      <c r="FP54" s="59"/>
      <c r="FQ54" s="59"/>
      <c r="FR54" s="59"/>
      <c r="FS54" s="59"/>
      <c r="FT54" s="59"/>
      <c r="FU54" s="59"/>
      <c r="FV54" s="59"/>
      <c r="FW54" s="59"/>
      <c r="FX54" s="59"/>
      <c r="FY54" s="59"/>
      <c r="FZ54" s="59"/>
      <c r="GA54" s="59"/>
      <c r="GB54" s="59"/>
      <c r="GC54" s="59"/>
      <c r="GD54" s="59"/>
      <c r="GE54" s="59"/>
      <c r="GF54" s="59"/>
      <c r="GG54" s="59"/>
      <c r="GH54" s="59"/>
      <c r="GI54" s="59"/>
      <c r="GJ54" s="59"/>
      <c r="GK54" s="59"/>
      <c r="GL54" s="59"/>
      <c r="GM54" s="59"/>
      <c r="GN54" s="59"/>
      <c r="GO54" s="59"/>
      <c r="GP54" s="59"/>
      <c r="GQ54" s="59"/>
      <c r="GR54" s="59"/>
      <c r="GS54" s="59"/>
      <c r="GT54" s="59"/>
      <c r="GU54" s="59"/>
      <c r="GV54" s="59"/>
      <c r="GW54" s="59"/>
      <c r="GX54" s="59"/>
      <c r="GY54" s="59"/>
      <c r="GZ54" s="59"/>
      <c r="HA54" s="59"/>
      <c r="HB54" s="59"/>
      <c r="HC54" s="59"/>
      <c r="HD54" s="59"/>
      <c r="HE54" s="59"/>
      <c r="HF54" s="59"/>
      <c r="HG54" s="59"/>
      <c r="HH54" s="59"/>
      <c r="HI54" s="59"/>
      <c r="HJ54" s="59"/>
      <c r="HK54" s="59"/>
      <c r="HL54" s="59"/>
      <c r="HM54" s="59"/>
      <c r="HN54" s="59"/>
    </row>
    <row r="55" spans="1:222">
      <c r="A55" s="59"/>
      <c r="B55" s="59"/>
      <c r="C55" s="59"/>
      <c r="D55" s="59"/>
      <c r="E55" s="118"/>
      <c r="F55" s="59"/>
      <c r="G55" s="118"/>
      <c r="H55" s="59"/>
      <c r="I55" s="59"/>
      <c r="J55" s="59"/>
      <c r="K55" s="11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59"/>
      <c r="AM55" s="59"/>
      <c r="AN55" s="59"/>
      <c r="AO55" s="59"/>
      <c r="AP55" s="59"/>
      <c r="AQ55" s="59"/>
      <c r="AR55" s="59"/>
      <c r="AS55" s="59"/>
      <c r="AT55" s="59"/>
      <c r="AU55" s="59"/>
      <c r="AV55" s="59"/>
      <c r="AW55" s="59"/>
      <c r="AX55" s="59"/>
      <c r="AY55" s="59"/>
      <c r="AZ55" s="59"/>
      <c r="BA55" s="59"/>
      <c r="BB55" s="59"/>
      <c r="BC55" s="59"/>
      <c r="BD55" s="59"/>
      <c r="BE55" s="59"/>
      <c r="BF55" s="59"/>
      <c r="BG55" s="59"/>
      <c r="BH55" s="59"/>
      <c r="BI55" s="59"/>
      <c r="BJ55" s="59"/>
      <c r="BK55" s="59"/>
      <c r="BL55" s="59"/>
      <c r="BM55" s="59"/>
      <c r="BN55" s="59"/>
      <c r="BO55" s="59"/>
      <c r="BP55" s="59"/>
      <c r="BQ55" s="59"/>
      <c r="BR55" s="59"/>
      <c r="BS55" s="59"/>
      <c r="BT55" s="59"/>
      <c r="BU55" s="59"/>
      <c r="BV55" s="59"/>
      <c r="BW55" s="59"/>
      <c r="BX55" s="59"/>
      <c r="BY55" s="59"/>
      <c r="BZ55" s="59"/>
      <c r="CA55" s="59"/>
      <c r="CB55" s="59"/>
      <c r="CC55" s="59"/>
      <c r="CD55" s="59"/>
      <c r="CE55" s="59"/>
      <c r="CF55" s="59"/>
      <c r="CG55" s="59"/>
      <c r="CH55" s="59"/>
      <c r="CI55" s="59"/>
      <c r="CJ55" s="59"/>
      <c r="CK55" s="59"/>
      <c r="CL55" s="59"/>
      <c r="CM55" s="59"/>
      <c r="CN55" s="59"/>
      <c r="CO55" s="59"/>
      <c r="CP55" s="59"/>
      <c r="CQ55" s="59"/>
      <c r="CR55" s="59"/>
      <c r="CS55" s="59"/>
      <c r="CT55" s="59"/>
      <c r="CU55" s="59"/>
      <c r="CV55" s="59"/>
      <c r="CW55" s="59"/>
      <c r="CX55" s="59"/>
      <c r="CY55" s="59"/>
      <c r="CZ55" s="59"/>
      <c r="DA55" s="59"/>
      <c r="DB55" s="59"/>
      <c r="DC55" s="59"/>
      <c r="DD55" s="59"/>
      <c r="DE55" s="59"/>
      <c r="DF55" s="59"/>
      <c r="DG55" s="59"/>
      <c r="DH55" s="59"/>
      <c r="DI55" s="59"/>
      <c r="DJ55" s="59"/>
      <c r="DK55" s="59"/>
      <c r="DL55" s="59"/>
      <c r="DM55" s="59"/>
      <c r="DN55" s="59"/>
      <c r="DO55" s="59"/>
      <c r="DP55" s="59"/>
      <c r="DQ55" s="59"/>
      <c r="DR55" s="59"/>
      <c r="DS55" s="59"/>
      <c r="DT55" s="59"/>
      <c r="DU55" s="59"/>
      <c r="DV55" s="59"/>
      <c r="DW55" s="59"/>
      <c r="DX55" s="59"/>
      <c r="DY55" s="59"/>
      <c r="DZ55" s="59"/>
      <c r="EA55" s="59"/>
      <c r="EB55" s="59"/>
      <c r="EC55" s="59"/>
      <c r="ED55" s="59"/>
      <c r="EE55" s="59"/>
      <c r="EF55" s="59"/>
      <c r="EG55" s="59"/>
      <c r="EH55" s="59"/>
      <c r="EI55" s="59"/>
      <c r="EJ55" s="59"/>
      <c r="EK55" s="59"/>
      <c r="EL55" s="59"/>
      <c r="EM55" s="59"/>
      <c r="EN55" s="59"/>
      <c r="EO55" s="59"/>
      <c r="EP55" s="59"/>
      <c r="EQ55" s="59"/>
      <c r="ER55" s="59"/>
      <c r="ES55" s="59"/>
      <c r="ET55" s="59"/>
      <c r="EU55" s="59"/>
      <c r="EV55" s="59"/>
      <c r="EW55" s="59"/>
      <c r="EX55" s="59"/>
      <c r="EY55" s="59"/>
      <c r="EZ55" s="59"/>
      <c r="FA55" s="59"/>
      <c r="FB55" s="59"/>
      <c r="FC55" s="59"/>
      <c r="FD55" s="59"/>
      <c r="FE55" s="59"/>
      <c r="FF55" s="59"/>
      <c r="FG55" s="59"/>
      <c r="FH55" s="59"/>
      <c r="FI55" s="59"/>
      <c r="FJ55" s="59"/>
      <c r="FK55" s="59"/>
      <c r="FL55" s="59"/>
      <c r="FM55" s="59"/>
      <c r="FN55" s="59"/>
      <c r="FO55" s="59"/>
      <c r="FP55" s="59"/>
      <c r="FQ55" s="59"/>
      <c r="FR55" s="59"/>
      <c r="FS55" s="59"/>
      <c r="FT55" s="59"/>
      <c r="FU55" s="59"/>
      <c r="FV55" s="59"/>
      <c r="FW55" s="59"/>
      <c r="FX55" s="59"/>
      <c r="FY55" s="59"/>
      <c r="FZ55" s="59"/>
      <c r="GA55" s="59"/>
      <c r="GB55" s="59"/>
      <c r="GC55" s="59"/>
      <c r="GD55" s="59"/>
      <c r="GE55" s="59"/>
      <c r="GF55" s="59"/>
      <c r="GG55" s="59"/>
      <c r="GH55" s="59"/>
      <c r="GI55" s="59"/>
      <c r="GJ55" s="59"/>
      <c r="GK55" s="59"/>
      <c r="GL55" s="59"/>
      <c r="GM55" s="59"/>
      <c r="GN55" s="59"/>
      <c r="GO55" s="59"/>
      <c r="GP55" s="59"/>
      <c r="GQ55" s="59"/>
      <c r="GR55" s="59"/>
      <c r="GS55" s="59"/>
      <c r="GT55" s="59"/>
      <c r="GU55" s="59"/>
      <c r="GV55" s="59"/>
      <c r="GW55" s="59"/>
      <c r="GX55" s="59"/>
      <c r="GY55" s="59"/>
      <c r="GZ55" s="59"/>
      <c r="HA55" s="59"/>
      <c r="HB55" s="59"/>
      <c r="HC55" s="59"/>
      <c r="HD55" s="59"/>
      <c r="HE55" s="59"/>
      <c r="HF55" s="59"/>
      <c r="HG55" s="59"/>
      <c r="HH55" s="59"/>
      <c r="HI55" s="59"/>
      <c r="HJ55" s="59"/>
      <c r="HK55" s="59"/>
      <c r="HL55" s="59"/>
      <c r="HM55" s="59"/>
      <c r="HN55" s="59"/>
    </row>
    <row r="56" spans="1:222">
      <c r="A56" s="59"/>
      <c r="B56" s="59"/>
      <c r="C56" s="59"/>
      <c r="D56" s="59"/>
      <c r="E56" s="118"/>
      <c r="F56" s="59"/>
      <c r="G56" s="118"/>
      <c r="H56" s="59"/>
      <c r="I56" s="59"/>
      <c r="J56" s="59"/>
      <c r="K56" s="119"/>
      <c r="L56" s="59"/>
      <c r="M56" s="59"/>
      <c r="N56" s="59"/>
      <c r="O56" s="59"/>
      <c r="P56" s="59"/>
      <c r="Q56" s="59"/>
      <c r="R56" s="59"/>
      <c r="S56" s="59"/>
      <c r="T56" s="59"/>
      <c r="U56" s="59"/>
      <c r="V56" s="59"/>
      <c r="W56" s="59"/>
      <c r="X56" s="59"/>
      <c r="Y56" s="59"/>
      <c r="Z56" s="59"/>
      <c r="AA56" s="59"/>
      <c r="AB56" s="59"/>
      <c r="AC56" s="59"/>
      <c r="AD56" s="59"/>
      <c r="AE56" s="59"/>
      <c r="AF56" s="59"/>
      <c r="AG56" s="59"/>
      <c r="AH56" s="59"/>
      <c r="AI56" s="59"/>
      <c r="AJ56" s="59"/>
      <c r="AK56" s="59"/>
      <c r="AL56" s="59"/>
      <c r="AM56" s="59"/>
      <c r="AN56" s="59"/>
      <c r="AO56" s="59"/>
      <c r="AP56" s="59"/>
      <c r="AQ56" s="59"/>
      <c r="AR56" s="59"/>
      <c r="AS56" s="59"/>
      <c r="AT56" s="59"/>
      <c r="AU56" s="59"/>
      <c r="AV56" s="59"/>
      <c r="AW56" s="59"/>
      <c r="AX56" s="59"/>
      <c r="AY56" s="59"/>
      <c r="AZ56" s="59"/>
      <c r="BA56" s="59"/>
      <c r="BB56" s="59"/>
      <c r="BC56" s="59"/>
      <c r="BD56" s="59"/>
      <c r="BE56" s="59"/>
      <c r="BF56" s="59"/>
      <c r="BG56" s="59"/>
      <c r="BH56" s="59"/>
      <c r="BI56" s="59"/>
      <c r="BJ56" s="59"/>
      <c r="BK56" s="59"/>
      <c r="BL56" s="59"/>
      <c r="BM56" s="59"/>
      <c r="BN56" s="59"/>
      <c r="BO56" s="59"/>
      <c r="BP56" s="59"/>
      <c r="BQ56" s="59"/>
      <c r="BR56" s="59"/>
      <c r="BS56" s="59"/>
      <c r="BT56" s="59"/>
      <c r="BU56" s="59"/>
      <c r="BV56" s="59"/>
      <c r="BW56" s="59"/>
      <c r="BX56" s="59"/>
      <c r="BY56" s="59"/>
      <c r="BZ56" s="59"/>
      <c r="CA56" s="59"/>
      <c r="CB56" s="59"/>
      <c r="CC56" s="59"/>
      <c r="CD56" s="59"/>
      <c r="CE56" s="59"/>
      <c r="CF56" s="59"/>
      <c r="CG56" s="59"/>
      <c r="CH56" s="59"/>
      <c r="CI56" s="59"/>
      <c r="CJ56" s="59"/>
      <c r="CK56" s="59"/>
      <c r="CL56" s="59"/>
      <c r="CM56" s="59"/>
      <c r="CN56" s="59"/>
      <c r="CO56" s="59"/>
      <c r="CP56" s="59"/>
      <c r="CQ56" s="59"/>
      <c r="CR56" s="59"/>
      <c r="CS56" s="59"/>
      <c r="CT56" s="59"/>
      <c r="CU56" s="59"/>
      <c r="CV56" s="59"/>
      <c r="CW56" s="59"/>
      <c r="CX56" s="59"/>
      <c r="CY56" s="59"/>
      <c r="CZ56" s="59"/>
      <c r="DA56" s="59"/>
      <c r="DB56" s="59"/>
      <c r="DC56" s="59"/>
      <c r="DD56" s="59"/>
      <c r="DE56" s="59"/>
      <c r="DF56" s="59"/>
      <c r="DG56" s="59"/>
      <c r="DH56" s="59"/>
      <c r="DI56" s="59"/>
      <c r="DJ56" s="59"/>
      <c r="DK56" s="59"/>
      <c r="DL56" s="59"/>
      <c r="DM56" s="59"/>
      <c r="DN56" s="59"/>
      <c r="DO56" s="59"/>
      <c r="DP56" s="59"/>
      <c r="DQ56" s="59"/>
      <c r="DR56" s="59"/>
      <c r="DS56" s="59"/>
      <c r="DT56" s="59"/>
      <c r="DU56" s="59"/>
      <c r="DV56" s="59"/>
      <c r="DW56" s="59"/>
      <c r="DX56" s="59"/>
      <c r="DY56" s="59"/>
      <c r="DZ56" s="59"/>
      <c r="EA56" s="59"/>
      <c r="EB56" s="59"/>
      <c r="EC56" s="59"/>
      <c r="ED56" s="59"/>
      <c r="EE56" s="59"/>
      <c r="EF56" s="59"/>
      <c r="EG56" s="59"/>
      <c r="EH56" s="59"/>
      <c r="EI56" s="59"/>
      <c r="EJ56" s="59"/>
      <c r="EK56" s="59"/>
      <c r="EL56" s="59"/>
      <c r="EM56" s="59"/>
      <c r="EN56" s="59"/>
      <c r="EO56" s="59"/>
      <c r="EP56" s="59"/>
      <c r="EQ56" s="59"/>
      <c r="ER56" s="59"/>
      <c r="ES56" s="59"/>
      <c r="ET56" s="59"/>
      <c r="EU56" s="59"/>
      <c r="EV56" s="59"/>
      <c r="EW56" s="59"/>
      <c r="EX56" s="59"/>
      <c r="EY56" s="59"/>
      <c r="EZ56" s="59"/>
      <c r="FA56" s="59"/>
      <c r="FB56" s="59"/>
      <c r="FC56" s="59"/>
      <c r="FD56" s="59"/>
      <c r="FE56" s="59"/>
      <c r="FF56" s="59"/>
      <c r="FG56" s="59"/>
      <c r="FH56" s="59"/>
      <c r="FI56" s="59"/>
      <c r="FJ56" s="59"/>
      <c r="FK56" s="59"/>
      <c r="FL56" s="59"/>
      <c r="FM56" s="59"/>
      <c r="FN56" s="59"/>
      <c r="FO56" s="59"/>
      <c r="FP56" s="59"/>
      <c r="FQ56" s="59"/>
      <c r="FR56" s="59"/>
      <c r="FS56" s="59"/>
      <c r="FT56" s="59"/>
      <c r="FU56" s="59"/>
      <c r="FV56" s="59"/>
      <c r="FW56" s="59"/>
      <c r="FX56" s="59"/>
      <c r="FY56" s="59"/>
      <c r="FZ56" s="59"/>
      <c r="GA56" s="59"/>
      <c r="GB56" s="59"/>
      <c r="GC56" s="59"/>
      <c r="GD56" s="59"/>
      <c r="GE56" s="59"/>
      <c r="GF56" s="59"/>
      <c r="GG56" s="59"/>
      <c r="GH56" s="59"/>
      <c r="GI56" s="59"/>
      <c r="GJ56" s="59"/>
      <c r="GK56" s="59"/>
      <c r="GL56" s="59"/>
      <c r="GM56" s="59"/>
      <c r="GN56" s="59"/>
      <c r="GO56" s="59"/>
      <c r="GP56" s="59"/>
      <c r="GQ56" s="59"/>
      <c r="GR56" s="59"/>
      <c r="GS56" s="59"/>
      <c r="GT56" s="59"/>
      <c r="GU56" s="59"/>
      <c r="GV56" s="59"/>
      <c r="GW56" s="59"/>
      <c r="GX56" s="59"/>
      <c r="GY56" s="59"/>
      <c r="GZ56" s="59"/>
      <c r="HA56" s="59"/>
      <c r="HB56" s="59"/>
      <c r="HC56" s="59"/>
      <c r="HD56" s="59"/>
      <c r="HE56" s="59"/>
      <c r="HF56" s="59"/>
      <c r="HG56" s="59"/>
      <c r="HH56" s="59"/>
      <c r="HI56" s="59"/>
      <c r="HJ56" s="59"/>
      <c r="HK56" s="59"/>
      <c r="HL56" s="59"/>
      <c r="HM56" s="59"/>
      <c r="HN56" s="59"/>
    </row>
    <row r="57" spans="1:222">
      <c r="A57" s="59"/>
      <c r="B57" s="59"/>
      <c r="C57" s="59"/>
      <c r="D57" s="59"/>
      <c r="E57" s="118"/>
      <c r="F57" s="59"/>
      <c r="G57" s="118"/>
      <c r="H57" s="59"/>
      <c r="I57" s="59"/>
      <c r="J57" s="59"/>
      <c r="K57" s="11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59"/>
      <c r="AM57" s="59"/>
      <c r="AN57" s="59"/>
      <c r="AO57" s="59"/>
      <c r="AP57" s="59"/>
      <c r="AQ57" s="59"/>
      <c r="AR57" s="59"/>
      <c r="AS57" s="59"/>
      <c r="AT57" s="59"/>
      <c r="AU57" s="59"/>
      <c r="AV57" s="59"/>
      <c r="AW57" s="59"/>
      <c r="AX57" s="59"/>
      <c r="AY57" s="59"/>
      <c r="AZ57" s="59"/>
      <c r="BA57" s="59"/>
      <c r="BB57" s="59"/>
      <c r="BC57" s="59"/>
      <c r="BD57" s="59"/>
      <c r="BE57" s="59"/>
      <c r="BF57" s="59"/>
      <c r="BG57" s="59"/>
      <c r="BH57" s="59"/>
      <c r="BI57" s="59"/>
      <c r="BJ57" s="59"/>
      <c r="BK57" s="59"/>
      <c r="BL57" s="59"/>
      <c r="BM57" s="59"/>
      <c r="BN57" s="59"/>
      <c r="BO57" s="59"/>
      <c r="BP57" s="59"/>
      <c r="BQ57" s="59"/>
      <c r="BR57" s="59"/>
      <c r="BS57" s="59"/>
      <c r="BT57" s="59"/>
      <c r="BU57" s="59"/>
      <c r="BV57" s="59"/>
      <c r="BW57" s="59"/>
      <c r="BX57" s="59"/>
      <c r="BY57" s="59"/>
      <c r="BZ57" s="59"/>
      <c r="CA57" s="59"/>
      <c r="CB57" s="59"/>
      <c r="CC57" s="59"/>
      <c r="CD57" s="59"/>
      <c r="CE57" s="59"/>
      <c r="CF57" s="59"/>
      <c r="CG57" s="59"/>
      <c r="CH57" s="59"/>
      <c r="CI57" s="59"/>
      <c r="CJ57" s="59"/>
      <c r="CK57" s="59"/>
      <c r="CL57" s="59"/>
      <c r="CM57" s="59"/>
      <c r="CN57" s="59"/>
      <c r="CO57" s="59"/>
      <c r="CP57" s="59"/>
      <c r="CQ57" s="59"/>
      <c r="CR57" s="59"/>
      <c r="CS57" s="59"/>
      <c r="CT57" s="59"/>
      <c r="CU57" s="59"/>
      <c r="CV57" s="59"/>
      <c r="CW57" s="59"/>
      <c r="CX57" s="59"/>
      <c r="CY57" s="59"/>
      <c r="CZ57" s="59"/>
      <c r="DA57" s="59"/>
      <c r="DB57" s="59"/>
      <c r="DC57" s="59"/>
      <c r="DD57" s="59"/>
      <c r="DE57" s="59"/>
      <c r="DF57" s="59"/>
      <c r="DG57" s="59"/>
      <c r="DH57" s="59"/>
      <c r="DI57" s="59"/>
      <c r="DJ57" s="59"/>
      <c r="DK57" s="59"/>
      <c r="DL57" s="59"/>
      <c r="DM57" s="59"/>
      <c r="DN57" s="59"/>
      <c r="DO57" s="59"/>
      <c r="DP57" s="59"/>
      <c r="DQ57" s="59"/>
      <c r="DR57" s="59"/>
      <c r="DS57" s="59"/>
      <c r="DT57" s="59"/>
      <c r="DU57" s="59"/>
      <c r="DV57" s="59"/>
      <c r="DW57" s="59"/>
      <c r="DX57" s="59"/>
      <c r="DY57" s="59"/>
      <c r="DZ57" s="59"/>
      <c r="EA57" s="59"/>
      <c r="EB57" s="59"/>
      <c r="EC57" s="59"/>
      <c r="ED57" s="59"/>
      <c r="EE57" s="59"/>
      <c r="EF57" s="59"/>
      <c r="EG57" s="59"/>
      <c r="EH57" s="59"/>
      <c r="EI57" s="59"/>
      <c r="EJ57" s="59"/>
      <c r="EK57" s="59"/>
      <c r="EL57" s="59"/>
      <c r="EM57" s="59"/>
      <c r="EN57" s="59"/>
      <c r="EO57" s="59"/>
      <c r="EP57" s="59"/>
      <c r="EQ57" s="59"/>
      <c r="ER57" s="59"/>
      <c r="ES57" s="59"/>
      <c r="ET57" s="59"/>
      <c r="EU57" s="59"/>
      <c r="EV57" s="59"/>
      <c r="EW57" s="59"/>
      <c r="EX57" s="59"/>
      <c r="EY57" s="59"/>
      <c r="EZ57" s="59"/>
      <c r="FA57" s="59"/>
      <c r="FB57" s="59"/>
      <c r="FC57" s="59"/>
      <c r="FD57" s="59"/>
      <c r="FE57" s="59"/>
      <c r="FF57" s="59"/>
      <c r="FG57" s="59"/>
      <c r="FH57" s="59"/>
      <c r="FI57" s="59"/>
      <c r="FJ57" s="59"/>
      <c r="FK57" s="59"/>
      <c r="FL57" s="59"/>
      <c r="FM57" s="59"/>
      <c r="FN57" s="59"/>
      <c r="FO57" s="59"/>
      <c r="FP57" s="59"/>
      <c r="FQ57" s="59"/>
      <c r="FR57" s="59"/>
      <c r="FS57" s="59"/>
      <c r="FT57" s="59"/>
      <c r="FU57" s="59"/>
      <c r="FV57" s="59"/>
      <c r="FW57" s="59"/>
      <c r="FX57" s="59"/>
      <c r="FY57" s="59"/>
      <c r="FZ57" s="59"/>
      <c r="GA57" s="59"/>
      <c r="GB57" s="59"/>
      <c r="GC57" s="59"/>
      <c r="GD57" s="59"/>
      <c r="GE57" s="59"/>
      <c r="GF57" s="59"/>
      <c r="GG57" s="59"/>
      <c r="GH57" s="59"/>
      <c r="GI57" s="59"/>
      <c r="GJ57" s="59"/>
      <c r="GK57" s="59"/>
      <c r="GL57" s="59"/>
      <c r="GM57" s="59"/>
      <c r="GN57" s="59"/>
      <c r="GO57" s="59"/>
      <c r="GP57" s="59"/>
      <c r="GQ57" s="59"/>
      <c r="GR57" s="59"/>
      <c r="GS57" s="59"/>
      <c r="GT57" s="59"/>
      <c r="GU57" s="59"/>
      <c r="GV57" s="59"/>
      <c r="GW57" s="59"/>
      <c r="GX57" s="59"/>
      <c r="GY57" s="59"/>
      <c r="GZ57" s="59"/>
      <c r="HA57" s="59"/>
      <c r="HB57" s="59"/>
      <c r="HC57" s="59"/>
      <c r="HD57" s="59"/>
      <c r="HE57" s="59"/>
      <c r="HF57" s="59"/>
      <c r="HG57" s="59"/>
      <c r="HH57" s="59"/>
      <c r="HI57" s="59"/>
      <c r="HJ57" s="59"/>
      <c r="HK57" s="59"/>
      <c r="HL57" s="59"/>
      <c r="HM57" s="59"/>
      <c r="HN57" s="59"/>
    </row>
    <row r="58" spans="1:222">
      <c r="A58" s="59"/>
      <c r="B58" s="59"/>
      <c r="C58" s="59"/>
      <c r="D58" s="59"/>
      <c r="E58" s="118"/>
      <c r="F58" s="59"/>
      <c r="G58" s="118"/>
      <c r="H58" s="59"/>
      <c r="I58" s="59"/>
      <c r="J58" s="59"/>
      <c r="K58" s="11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c r="AN58" s="59"/>
      <c r="AO58" s="59"/>
      <c r="AP58" s="59"/>
      <c r="AQ58" s="59"/>
      <c r="AR58" s="59"/>
      <c r="AS58" s="59"/>
      <c r="AT58" s="59"/>
      <c r="AU58" s="59"/>
      <c r="AV58" s="59"/>
      <c r="AW58" s="59"/>
      <c r="AX58" s="59"/>
      <c r="AY58" s="59"/>
      <c r="AZ58" s="59"/>
      <c r="BA58" s="59"/>
      <c r="BB58" s="59"/>
      <c r="BC58" s="59"/>
      <c r="BD58" s="59"/>
      <c r="BE58" s="59"/>
      <c r="BF58" s="59"/>
      <c r="BG58" s="59"/>
      <c r="BH58" s="59"/>
      <c r="BI58" s="59"/>
      <c r="BJ58" s="59"/>
      <c r="BK58" s="59"/>
      <c r="BL58" s="59"/>
      <c r="BM58" s="59"/>
      <c r="BN58" s="59"/>
      <c r="BO58" s="59"/>
      <c r="BP58" s="59"/>
      <c r="BQ58" s="59"/>
      <c r="BR58" s="59"/>
      <c r="BS58" s="59"/>
      <c r="BT58" s="59"/>
      <c r="BU58" s="59"/>
      <c r="BV58" s="59"/>
      <c r="BW58" s="59"/>
      <c r="BX58" s="59"/>
      <c r="BY58" s="59"/>
      <c r="BZ58" s="59"/>
      <c r="CA58" s="59"/>
      <c r="CB58" s="59"/>
      <c r="CC58" s="59"/>
      <c r="CD58" s="59"/>
      <c r="CE58" s="59"/>
      <c r="CF58" s="59"/>
      <c r="CG58" s="59"/>
      <c r="CH58" s="59"/>
      <c r="CI58" s="59"/>
      <c r="CJ58" s="59"/>
      <c r="CK58" s="59"/>
      <c r="CL58" s="59"/>
      <c r="CM58" s="59"/>
      <c r="CN58" s="59"/>
      <c r="CO58" s="59"/>
      <c r="CP58" s="59"/>
      <c r="CQ58" s="59"/>
      <c r="CR58" s="59"/>
      <c r="CS58" s="59"/>
      <c r="CT58" s="59"/>
      <c r="CU58" s="59"/>
      <c r="CV58" s="59"/>
      <c r="CW58" s="59"/>
      <c r="CX58" s="59"/>
      <c r="CY58" s="59"/>
      <c r="CZ58" s="59"/>
      <c r="DA58" s="59"/>
      <c r="DB58" s="59"/>
      <c r="DC58" s="59"/>
      <c r="DD58" s="59"/>
      <c r="DE58" s="59"/>
      <c r="DF58" s="59"/>
      <c r="DG58" s="59"/>
      <c r="DH58" s="59"/>
      <c r="DI58" s="59"/>
      <c r="DJ58" s="59"/>
      <c r="DK58" s="59"/>
      <c r="DL58" s="59"/>
      <c r="DM58" s="59"/>
      <c r="DN58" s="59"/>
      <c r="DO58" s="59"/>
      <c r="DP58" s="59"/>
      <c r="DQ58" s="59"/>
      <c r="DR58" s="59"/>
      <c r="DS58" s="59"/>
      <c r="DT58" s="59"/>
      <c r="DU58" s="59"/>
      <c r="DV58" s="59"/>
      <c r="DW58" s="59"/>
      <c r="DX58" s="59"/>
      <c r="DY58" s="59"/>
      <c r="DZ58" s="59"/>
      <c r="EA58" s="59"/>
      <c r="EB58" s="59"/>
      <c r="EC58" s="59"/>
      <c r="ED58" s="59"/>
      <c r="EE58" s="59"/>
      <c r="EF58" s="59"/>
      <c r="EG58" s="59"/>
      <c r="EH58" s="59"/>
      <c r="EI58" s="59"/>
      <c r="EJ58" s="59"/>
      <c r="EK58" s="59"/>
      <c r="EL58" s="59"/>
      <c r="EM58" s="59"/>
      <c r="EN58" s="59"/>
      <c r="EO58" s="59"/>
      <c r="EP58" s="59"/>
      <c r="EQ58" s="59"/>
      <c r="ER58" s="59"/>
      <c r="ES58" s="59"/>
      <c r="ET58" s="59"/>
      <c r="EU58" s="59"/>
      <c r="EV58" s="59"/>
      <c r="EW58" s="59"/>
      <c r="EX58" s="59"/>
      <c r="EY58" s="59"/>
      <c r="EZ58" s="59"/>
      <c r="FA58" s="59"/>
      <c r="FB58" s="59"/>
      <c r="FC58" s="59"/>
      <c r="FD58" s="59"/>
      <c r="FE58" s="59"/>
      <c r="FF58" s="59"/>
      <c r="FG58" s="59"/>
      <c r="FH58" s="59"/>
      <c r="FI58" s="59"/>
      <c r="FJ58" s="59"/>
      <c r="FK58" s="59"/>
      <c r="FL58" s="59"/>
      <c r="FM58" s="59"/>
      <c r="FN58" s="59"/>
      <c r="FO58" s="59"/>
      <c r="FP58" s="59"/>
      <c r="FQ58" s="59"/>
      <c r="FR58" s="59"/>
      <c r="FS58" s="59"/>
      <c r="FT58" s="59"/>
      <c r="FU58" s="59"/>
      <c r="FV58" s="59"/>
      <c r="FW58" s="59"/>
      <c r="FX58" s="59"/>
      <c r="FY58" s="59"/>
      <c r="FZ58" s="59"/>
      <c r="GA58" s="59"/>
      <c r="GB58" s="59"/>
      <c r="GC58" s="59"/>
      <c r="GD58" s="59"/>
      <c r="GE58" s="59"/>
      <c r="GF58" s="59"/>
      <c r="GG58" s="59"/>
      <c r="GH58" s="59"/>
      <c r="GI58" s="59"/>
      <c r="GJ58" s="59"/>
      <c r="GK58" s="59"/>
      <c r="GL58" s="59"/>
      <c r="GM58" s="59"/>
      <c r="GN58" s="59"/>
      <c r="GO58" s="59"/>
      <c r="GP58" s="59"/>
      <c r="GQ58" s="59"/>
      <c r="GR58" s="59"/>
      <c r="GS58" s="59"/>
      <c r="GT58" s="59"/>
      <c r="GU58" s="59"/>
      <c r="GV58" s="59"/>
      <c r="GW58" s="59"/>
      <c r="GX58" s="59"/>
      <c r="GY58" s="59"/>
      <c r="GZ58" s="59"/>
      <c r="HA58" s="59"/>
      <c r="HB58" s="59"/>
      <c r="HC58" s="59"/>
      <c r="HD58" s="59"/>
      <c r="HE58" s="59"/>
      <c r="HF58" s="59"/>
      <c r="HG58" s="59"/>
      <c r="HH58" s="59"/>
      <c r="HI58" s="59"/>
      <c r="HJ58" s="59"/>
      <c r="HK58" s="59"/>
      <c r="HL58" s="59"/>
      <c r="HM58" s="59"/>
      <c r="HN58" s="59"/>
    </row>
    <row r="59" spans="1:222">
      <c r="A59" s="59"/>
      <c r="B59" s="59"/>
      <c r="C59" s="59"/>
      <c r="D59" s="59"/>
      <c r="E59" s="118"/>
      <c r="F59" s="59"/>
      <c r="G59" s="118"/>
      <c r="H59" s="59"/>
      <c r="I59" s="59"/>
      <c r="J59" s="59"/>
      <c r="K59" s="119"/>
      <c r="L59" s="59"/>
      <c r="M59" s="59"/>
      <c r="N59" s="59"/>
      <c r="O59" s="59"/>
      <c r="P59" s="59"/>
      <c r="Q59" s="59"/>
      <c r="R59" s="59"/>
      <c r="S59" s="59"/>
      <c r="T59" s="59"/>
      <c r="U59" s="59"/>
      <c r="V59" s="59"/>
      <c r="W59" s="59"/>
      <c r="X59" s="59"/>
      <c r="Y59" s="59"/>
      <c r="Z59" s="59"/>
      <c r="AA59" s="59"/>
      <c r="AB59" s="59"/>
      <c r="AC59" s="59"/>
      <c r="AD59" s="59"/>
      <c r="AE59" s="59"/>
      <c r="AF59" s="59"/>
      <c r="AG59" s="59"/>
      <c r="AH59" s="59"/>
      <c r="AI59" s="59"/>
      <c r="AJ59" s="59"/>
      <c r="AK59" s="59"/>
      <c r="AL59" s="59"/>
      <c r="AM59" s="59"/>
      <c r="AN59" s="59"/>
      <c r="AO59" s="59"/>
      <c r="AP59" s="59"/>
      <c r="AQ59" s="59"/>
      <c r="AR59" s="59"/>
      <c r="AS59" s="59"/>
      <c r="AT59" s="59"/>
      <c r="AU59" s="59"/>
      <c r="AV59" s="59"/>
      <c r="AW59" s="59"/>
      <c r="AX59" s="59"/>
      <c r="AY59" s="59"/>
      <c r="AZ59" s="59"/>
      <c r="BA59" s="59"/>
      <c r="BB59" s="59"/>
      <c r="BC59" s="59"/>
      <c r="BD59" s="59"/>
      <c r="BE59" s="59"/>
      <c r="BF59" s="59"/>
      <c r="BG59" s="59"/>
      <c r="BH59" s="59"/>
      <c r="BI59" s="59"/>
      <c r="BJ59" s="59"/>
      <c r="BK59" s="59"/>
      <c r="BL59" s="59"/>
      <c r="BM59" s="59"/>
      <c r="BN59" s="59"/>
      <c r="BO59" s="59"/>
      <c r="BP59" s="59"/>
      <c r="BQ59" s="59"/>
      <c r="BR59" s="59"/>
      <c r="BS59" s="59"/>
      <c r="BT59" s="59"/>
      <c r="BU59" s="59"/>
      <c r="BV59" s="59"/>
      <c r="BW59" s="59"/>
      <c r="BX59" s="59"/>
      <c r="BY59" s="59"/>
      <c r="BZ59" s="59"/>
      <c r="CA59" s="59"/>
      <c r="CB59" s="59"/>
      <c r="CC59" s="59"/>
      <c r="CD59" s="59"/>
      <c r="CE59" s="59"/>
      <c r="CF59" s="59"/>
      <c r="CG59" s="59"/>
      <c r="CH59" s="59"/>
      <c r="CI59" s="59"/>
      <c r="CJ59" s="59"/>
      <c r="CK59" s="59"/>
      <c r="CL59" s="59"/>
      <c r="CM59" s="59"/>
      <c r="CN59" s="59"/>
      <c r="CO59" s="59"/>
      <c r="CP59" s="59"/>
      <c r="CQ59" s="59"/>
      <c r="CR59" s="59"/>
      <c r="CS59" s="59"/>
      <c r="CT59" s="59"/>
      <c r="CU59" s="59"/>
      <c r="CV59" s="59"/>
      <c r="CW59" s="59"/>
      <c r="CX59" s="59"/>
      <c r="CY59" s="59"/>
      <c r="CZ59" s="59"/>
      <c r="DA59" s="59"/>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59"/>
      <c r="EA59" s="59"/>
      <c r="EB59" s="59"/>
      <c r="EC59" s="59"/>
      <c r="ED59" s="59"/>
      <c r="EE59" s="59"/>
      <c r="EF59" s="59"/>
      <c r="EG59" s="59"/>
      <c r="EH59" s="59"/>
      <c r="EI59" s="59"/>
      <c r="EJ59" s="59"/>
      <c r="EK59" s="59"/>
      <c r="EL59" s="59"/>
      <c r="EM59" s="59"/>
      <c r="EN59" s="59"/>
      <c r="EO59" s="59"/>
      <c r="EP59" s="59"/>
      <c r="EQ59" s="59"/>
      <c r="ER59" s="59"/>
      <c r="ES59" s="59"/>
      <c r="ET59" s="59"/>
      <c r="EU59" s="59"/>
      <c r="EV59" s="59"/>
      <c r="EW59" s="59"/>
      <c r="EX59" s="59"/>
      <c r="EY59" s="59"/>
      <c r="EZ59" s="59"/>
      <c r="FA59" s="59"/>
      <c r="FB59" s="59"/>
      <c r="FC59" s="59"/>
      <c r="FD59" s="59"/>
      <c r="FE59" s="59"/>
      <c r="FF59" s="59"/>
      <c r="FG59" s="59"/>
      <c r="FH59" s="59"/>
      <c r="FI59" s="59"/>
      <c r="FJ59" s="59"/>
      <c r="FK59" s="59"/>
      <c r="FL59" s="59"/>
      <c r="FM59" s="59"/>
      <c r="FN59" s="59"/>
      <c r="FO59" s="59"/>
      <c r="FP59" s="59"/>
      <c r="FQ59" s="59"/>
      <c r="FR59" s="59"/>
      <c r="FS59" s="59"/>
      <c r="FT59" s="59"/>
      <c r="FU59" s="59"/>
      <c r="FV59" s="59"/>
      <c r="FW59" s="59"/>
      <c r="FX59" s="59"/>
      <c r="FY59" s="59"/>
      <c r="FZ59" s="59"/>
      <c r="GA59" s="59"/>
      <c r="GB59" s="59"/>
      <c r="GC59" s="59"/>
      <c r="GD59" s="59"/>
      <c r="GE59" s="59"/>
      <c r="GF59" s="59"/>
      <c r="GG59" s="59"/>
      <c r="GH59" s="59"/>
      <c r="GI59" s="59"/>
      <c r="GJ59" s="59"/>
      <c r="GK59" s="59"/>
      <c r="GL59" s="59"/>
      <c r="GM59" s="59"/>
      <c r="GN59" s="59"/>
      <c r="GO59" s="59"/>
      <c r="GP59" s="59"/>
      <c r="GQ59" s="59"/>
      <c r="GR59" s="59"/>
      <c r="GS59" s="59"/>
      <c r="GT59" s="59"/>
      <c r="GU59" s="59"/>
      <c r="GV59" s="59"/>
      <c r="GW59" s="59"/>
      <c r="GX59" s="59"/>
      <c r="GY59" s="59"/>
      <c r="GZ59" s="59"/>
      <c r="HA59" s="59"/>
      <c r="HB59" s="59"/>
      <c r="HC59" s="59"/>
      <c r="HD59" s="59"/>
      <c r="HE59" s="59"/>
      <c r="HF59" s="59"/>
      <c r="HG59" s="59"/>
      <c r="HH59" s="59"/>
      <c r="HI59" s="59"/>
      <c r="HJ59" s="59"/>
      <c r="HK59" s="59"/>
      <c r="HL59" s="59"/>
      <c r="HM59" s="59"/>
      <c r="HN59" s="59"/>
    </row>
    <row r="60" spans="1:222">
      <c r="A60" s="59"/>
      <c r="B60" s="59"/>
      <c r="C60" s="59"/>
      <c r="D60" s="59"/>
      <c r="E60" s="118"/>
      <c r="F60" s="59"/>
      <c r="G60" s="118"/>
      <c r="H60" s="59"/>
      <c r="I60" s="59"/>
      <c r="J60" s="59"/>
      <c r="K60" s="11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c r="AN60" s="59"/>
      <c r="AO60" s="59"/>
      <c r="AP60" s="59"/>
      <c r="AQ60" s="59"/>
      <c r="AR60" s="59"/>
      <c r="AS60" s="59"/>
      <c r="AT60" s="59"/>
      <c r="AU60" s="59"/>
      <c r="AV60" s="59"/>
      <c r="AW60" s="59"/>
      <c r="AX60" s="59"/>
      <c r="AY60" s="59"/>
      <c r="AZ60" s="59"/>
      <c r="BA60" s="59"/>
      <c r="BB60" s="59"/>
      <c r="BC60" s="59"/>
      <c r="BD60" s="59"/>
      <c r="BE60" s="59"/>
      <c r="BF60" s="59"/>
      <c r="BG60" s="59"/>
      <c r="BH60" s="59"/>
      <c r="BI60" s="59"/>
      <c r="BJ60" s="59"/>
      <c r="BK60" s="59"/>
      <c r="BL60" s="59"/>
      <c r="BM60" s="59"/>
      <c r="BN60" s="59"/>
      <c r="BO60" s="59"/>
      <c r="BP60" s="59"/>
      <c r="BQ60" s="59"/>
      <c r="BR60" s="59"/>
      <c r="BS60" s="59"/>
      <c r="BT60" s="59"/>
      <c r="BU60" s="59"/>
      <c r="BV60" s="59"/>
      <c r="BW60" s="59"/>
      <c r="BX60" s="59"/>
      <c r="BY60" s="59"/>
      <c r="BZ60" s="59"/>
      <c r="CA60" s="59"/>
      <c r="CB60" s="59"/>
      <c r="CC60" s="59"/>
      <c r="CD60" s="59"/>
      <c r="CE60" s="59"/>
      <c r="CF60" s="59"/>
      <c r="CG60" s="59"/>
      <c r="CH60" s="59"/>
      <c r="CI60" s="59"/>
      <c r="CJ60" s="59"/>
      <c r="CK60" s="59"/>
      <c r="CL60" s="59"/>
      <c r="CM60" s="59"/>
      <c r="CN60" s="59"/>
      <c r="CO60" s="59"/>
      <c r="CP60" s="59"/>
      <c r="CQ60" s="59"/>
      <c r="CR60" s="59"/>
      <c r="CS60" s="59"/>
      <c r="CT60" s="59"/>
      <c r="CU60" s="59"/>
      <c r="CV60" s="59"/>
      <c r="CW60" s="59"/>
      <c r="CX60" s="59"/>
      <c r="CY60" s="59"/>
      <c r="CZ60" s="59"/>
      <c r="DA60" s="59"/>
      <c r="DB60" s="59"/>
      <c r="DC60" s="59"/>
      <c r="DD60" s="59"/>
      <c r="DE60" s="59"/>
      <c r="DF60" s="59"/>
      <c r="DG60" s="59"/>
      <c r="DH60" s="59"/>
      <c r="DI60" s="59"/>
      <c r="DJ60" s="59"/>
      <c r="DK60" s="59"/>
      <c r="DL60" s="59"/>
      <c r="DM60" s="59"/>
      <c r="DN60" s="59"/>
      <c r="DO60" s="59"/>
      <c r="DP60" s="59"/>
      <c r="DQ60" s="59"/>
      <c r="DR60" s="59"/>
      <c r="DS60" s="59"/>
      <c r="DT60" s="59"/>
      <c r="DU60" s="59"/>
      <c r="DV60" s="59"/>
      <c r="DW60" s="59"/>
      <c r="DX60" s="59"/>
      <c r="DY60" s="59"/>
      <c r="DZ60" s="59"/>
      <c r="EA60" s="59"/>
      <c r="EB60" s="59"/>
      <c r="EC60" s="59"/>
      <c r="ED60" s="59"/>
      <c r="EE60" s="59"/>
      <c r="EF60" s="59"/>
      <c r="EG60" s="59"/>
      <c r="EH60" s="59"/>
      <c r="EI60" s="59"/>
      <c r="EJ60" s="59"/>
      <c r="EK60" s="59"/>
      <c r="EL60" s="59"/>
      <c r="EM60" s="59"/>
      <c r="EN60" s="59"/>
      <c r="EO60" s="59"/>
      <c r="EP60" s="59"/>
      <c r="EQ60" s="59"/>
      <c r="ER60" s="59"/>
      <c r="ES60" s="59"/>
      <c r="ET60" s="59"/>
      <c r="EU60" s="59"/>
      <c r="EV60" s="59"/>
      <c r="EW60" s="59"/>
      <c r="EX60" s="59"/>
      <c r="EY60" s="59"/>
      <c r="EZ60" s="59"/>
      <c r="FA60" s="59"/>
      <c r="FB60" s="59"/>
      <c r="FC60" s="59"/>
      <c r="FD60" s="59"/>
      <c r="FE60" s="59"/>
      <c r="FF60" s="59"/>
      <c r="FG60" s="59"/>
      <c r="FH60" s="59"/>
      <c r="FI60" s="59"/>
      <c r="FJ60" s="59"/>
      <c r="FK60" s="59"/>
      <c r="FL60" s="59"/>
      <c r="FM60" s="59"/>
      <c r="FN60" s="59"/>
      <c r="FO60" s="59"/>
      <c r="FP60" s="59"/>
      <c r="FQ60" s="59"/>
      <c r="FR60" s="59"/>
      <c r="FS60" s="59"/>
      <c r="FT60" s="59"/>
      <c r="FU60" s="59"/>
      <c r="FV60" s="59"/>
      <c r="FW60" s="59"/>
      <c r="FX60" s="59"/>
      <c r="FY60" s="59"/>
      <c r="FZ60" s="59"/>
      <c r="GA60" s="59"/>
      <c r="GB60" s="59"/>
      <c r="GC60" s="59"/>
      <c r="GD60" s="59"/>
      <c r="GE60" s="59"/>
      <c r="GF60" s="59"/>
      <c r="GG60" s="59"/>
      <c r="GH60" s="59"/>
      <c r="GI60" s="59"/>
      <c r="GJ60" s="59"/>
      <c r="GK60" s="59"/>
      <c r="GL60" s="59"/>
      <c r="GM60" s="59"/>
      <c r="GN60" s="59"/>
      <c r="GO60" s="59"/>
      <c r="GP60" s="59"/>
      <c r="GQ60" s="59"/>
      <c r="GR60" s="59"/>
      <c r="GS60" s="59"/>
      <c r="GT60" s="59"/>
      <c r="GU60" s="59"/>
      <c r="GV60" s="59"/>
      <c r="GW60" s="59"/>
      <c r="GX60" s="59"/>
      <c r="GY60" s="59"/>
      <c r="GZ60" s="59"/>
      <c r="HA60" s="59"/>
      <c r="HB60" s="59"/>
      <c r="HC60" s="59"/>
      <c r="HD60" s="59"/>
      <c r="HE60" s="59"/>
      <c r="HF60" s="59"/>
      <c r="HG60" s="59"/>
      <c r="HH60" s="59"/>
      <c r="HI60" s="59"/>
      <c r="HJ60" s="59"/>
      <c r="HK60" s="59"/>
      <c r="HL60" s="59"/>
      <c r="HM60" s="59"/>
      <c r="HN60" s="59"/>
    </row>
    <row r="61" spans="1:222">
      <c r="A61" s="59"/>
      <c r="B61" s="59"/>
      <c r="C61" s="59"/>
      <c r="D61" s="59"/>
      <c r="E61" s="118"/>
      <c r="F61" s="59"/>
      <c r="G61" s="118"/>
      <c r="H61" s="59"/>
      <c r="I61" s="59"/>
      <c r="J61" s="59"/>
      <c r="K61" s="11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59"/>
      <c r="AM61" s="59"/>
      <c r="AN61" s="59"/>
      <c r="AO61" s="59"/>
      <c r="AP61" s="59"/>
      <c r="AQ61" s="59"/>
      <c r="AR61" s="59"/>
      <c r="AS61" s="59"/>
      <c r="AT61" s="59"/>
      <c r="AU61" s="59"/>
      <c r="AV61" s="59"/>
      <c r="AW61" s="59"/>
      <c r="AX61" s="59"/>
      <c r="AY61" s="59"/>
      <c r="AZ61" s="59"/>
      <c r="BA61" s="59"/>
      <c r="BB61" s="59"/>
      <c r="BC61" s="59"/>
      <c r="BD61" s="59"/>
      <c r="BE61" s="59"/>
      <c r="BF61" s="59"/>
      <c r="BG61" s="59"/>
      <c r="BH61" s="59"/>
      <c r="BI61" s="59"/>
      <c r="BJ61" s="59"/>
      <c r="BK61" s="59"/>
      <c r="BL61" s="59"/>
      <c r="BM61" s="59"/>
      <c r="BN61" s="59"/>
      <c r="BO61" s="59"/>
      <c r="BP61" s="59"/>
      <c r="BQ61" s="59"/>
      <c r="BR61" s="59"/>
      <c r="BS61" s="59"/>
      <c r="BT61" s="59"/>
      <c r="BU61" s="59"/>
      <c r="BV61" s="59"/>
      <c r="BW61" s="59"/>
      <c r="BX61" s="59"/>
      <c r="BY61" s="59"/>
      <c r="BZ61" s="59"/>
      <c r="CA61" s="59"/>
      <c r="CB61" s="59"/>
      <c r="CC61" s="59"/>
      <c r="CD61" s="59"/>
      <c r="CE61" s="59"/>
      <c r="CF61" s="59"/>
      <c r="CG61" s="59"/>
      <c r="CH61" s="59"/>
      <c r="CI61" s="59"/>
      <c r="CJ61" s="59"/>
      <c r="CK61" s="59"/>
      <c r="CL61" s="59"/>
      <c r="CM61" s="59"/>
      <c r="CN61" s="59"/>
      <c r="CO61" s="59"/>
      <c r="CP61" s="59"/>
      <c r="CQ61" s="59"/>
      <c r="CR61" s="59"/>
      <c r="CS61" s="59"/>
      <c r="CT61" s="59"/>
      <c r="CU61" s="59"/>
      <c r="CV61" s="59"/>
      <c r="CW61" s="59"/>
      <c r="CX61" s="59"/>
      <c r="CY61" s="59"/>
      <c r="CZ61" s="59"/>
      <c r="DA61" s="59"/>
      <c r="DB61" s="59"/>
      <c r="DC61" s="59"/>
      <c r="DD61" s="59"/>
      <c r="DE61" s="59"/>
      <c r="DF61" s="59"/>
      <c r="DG61" s="59"/>
      <c r="DH61" s="59"/>
      <c r="DI61" s="59"/>
      <c r="DJ61" s="59"/>
      <c r="DK61" s="59"/>
      <c r="DL61" s="59"/>
      <c r="DM61" s="59"/>
      <c r="DN61" s="59"/>
      <c r="DO61" s="59"/>
      <c r="DP61" s="59"/>
      <c r="DQ61" s="59"/>
      <c r="DR61" s="59"/>
      <c r="DS61" s="59"/>
      <c r="DT61" s="59"/>
      <c r="DU61" s="59"/>
      <c r="DV61" s="59"/>
      <c r="DW61" s="59"/>
      <c r="DX61" s="59"/>
      <c r="DY61" s="59"/>
      <c r="DZ61" s="59"/>
      <c r="EA61" s="59"/>
      <c r="EB61" s="59"/>
      <c r="EC61" s="59"/>
      <c r="ED61" s="59"/>
      <c r="EE61" s="59"/>
      <c r="EF61" s="59"/>
      <c r="EG61" s="59"/>
      <c r="EH61" s="59"/>
      <c r="EI61" s="59"/>
      <c r="EJ61" s="59"/>
      <c r="EK61" s="59"/>
      <c r="EL61" s="59"/>
      <c r="EM61" s="59"/>
      <c r="EN61" s="59"/>
      <c r="EO61" s="59"/>
      <c r="EP61" s="59"/>
      <c r="EQ61" s="59"/>
      <c r="ER61" s="59"/>
      <c r="ES61" s="59"/>
      <c r="ET61" s="59"/>
      <c r="EU61" s="59"/>
      <c r="EV61" s="59"/>
      <c r="EW61" s="59"/>
      <c r="EX61" s="59"/>
      <c r="EY61" s="59"/>
      <c r="EZ61" s="59"/>
      <c r="FA61" s="59"/>
      <c r="FB61" s="59"/>
      <c r="FC61" s="59"/>
      <c r="FD61" s="59"/>
      <c r="FE61" s="59"/>
      <c r="FF61" s="59"/>
      <c r="FG61" s="59"/>
      <c r="FH61" s="59"/>
      <c r="FI61" s="59"/>
      <c r="FJ61" s="59"/>
      <c r="FK61" s="59"/>
      <c r="FL61" s="59"/>
      <c r="FM61" s="59"/>
      <c r="FN61" s="59"/>
      <c r="FO61" s="59"/>
      <c r="FP61" s="59"/>
      <c r="FQ61" s="59"/>
      <c r="FR61" s="59"/>
      <c r="FS61" s="59"/>
      <c r="FT61" s="59"/>
      <c r="FU61" s="59"/>
      <c r="FV61" s="59"/>
      <c r="FW61" s="59"/>
      <c r="FX61" s="59"/>
      <c r="FY61" s="59"/>
      <c r="FZ61" s="59"/>
      <c r="GA61" s="59"/>
      <c r="GB61" s="59"/>
      <c r="GC61" s="59"/>
      <c r="GD61" s="59"/>
      <c r="GE61" s="59"/>
      <c r="GF61" s="59"/>
      <c r="GG61" s="59"/>
      <c r="GH61" s="59"/>
      <c r="GI61" s="59"/>
      <c r="GJ61" s="59"/>
      <c r="GK61" s="59"/>
      <c r="GL61" s="59"/>
      <c r="GM61" s="59"/>
      <c r="GN61" s="59"/>
      <c r="GO61" s="59"/>
      <c r="GP61" s="59"/>
      <c r="GQ61" s="59"/>
      <c r="GR61" s="59"/>
      <c r="GS61" s="59"/>
      <c r="GT61" s="59"/>
      <c r="GU61" s="59"/>
      <c r="GV61" s="59"/>
      <c r="GW61" s="59"/>
      <c r="GX61" s="59"/>
      <c r="GY61" s="59"/>
      <c r="GZ61" s="59"/>
      <c r="HA61" s="59"/>
      <c r="HB61" s="59"/>
      <c r="HC61" s="59"/>
      <c r="HD61" s="59"/>
      <c r="HE61" s="59"/>
      <c r="HF61" s="59"/>
      <c r="HG61" s="59"/>
      <c r="HH61" s="59"/>
      <c r="HI61" s="59"/>
      <c r="HJ61" s="59"/>
      <c r="HK61" s="59"/>
      <c r="HL61" s="59"/>
      <c r="HM61" s="59"/>
      <c r="HN61" s="59"/>
    </row>
    <row r="62" spans="1:222">
      <c r="A62" s="59"/>
      <c r="B62" s="59"/>
      <c r="C62" s="59"/>
      <c r="D62" s="59"/>
      <c r="E62" s="118"/>
      <c r="F62" s="59"/>
      <c r="G62" s="118"/>
      <c r="H62" s="59"/>
      <c r="I62" s="59"/>
      <c r="J62" s="59"/>
      <c r="K62" s="119"/>
      <c r="L62" s="59"/>
      <c r="M62" s="59"/>
      <c r="N62" s="59"/>
      <c r="O62" s="59"/>
      <c r="P62" s="59"/>
      <c r="Q62" s="59"/>
      <c r="R62" s="59"/>
      <c r="S62" s="59"/>
      <c r="T62" s="59"/>
      <c r="U62" s="59"/>
      <c r="V62" s="59"/>
      <c r="W62" s="59"/>
      <c r="X62" s="59"/>
      <c r="Y62" s="59"/>
      <c r="Z62" s="59"/>
      <c r="AA62" s="59"/>
      <c r="AB62" s="59"/>
      <c r="AC62" s="59"/>
      <c r="AD62" s="59"/>
      <c r="AE62" s="59"/>
      <c r="AF62" s="59"/>
      <c r="AG62" s="59"/>
      <c r="AH62" s="59"/>
      <c r="AI62" s="59"/>
      <c r="AJ62" s="59"/>
      <c r="AK62" s="59"/>
      <c r="AL62" s="59"/>
      <c r="AM62" s="59"/>
      <c r="AN62" s="59"/>
      <c r="AO62" s="59"/>
      <c r="AP62" s="59"/>
      <c r="AQ62" s="59"/>
      <c r="AR62" s="59"/>
      <c r="AS62" s="59"/>
      <c r="AT62" s="59"/>
      <c r="AU62" s="59"/>
      <c r="AV62" s="59"/>
      <c r="AW62" s="59"/>
      <c r="AX62" s="59"/>
      <c r="AY62" s="59"/>
      <c r="AZ62" s="59"/>
      <c r="BA62" s="59"/>
      <c r="BB62" s="59"/>
      <c r="BC62" s="59"/>
      <c r="BD62" s="59"/>
      <c r="BE62" s="59"/>
      <c r="BF62" s="59"/>
      <c r="BG62" s="59"/>
      <c r="BH62" s="59"/>
      <c r="BI62" s="59"/>
      <c r="BJ62" s="59"/>
      <c r="BK62" s="59"/>
      <c r="BL62" s="59"/>
      <c r="BM62" s="59"/>
      <c r="BN62" s="59"/>
      <c r="BO62" s="59"/>
      <c r="BP62" s="59"/>
      <c r="BQ62" s="59"/>
      <c r="BR62" s="59"/>
      <c r="BS62" s="59"/>
      <c r="BT62" s="59"/>
      <c r="BU62" s="59"/>
      <c r="BV62" s="59"/>
      <c r="BW62" s="59"/>
      <c r="BX62" s="59"/>
      <c r="BY62" s="59"/>
      <c r="BZ62" s="59"/>
      <c r="CA62" s="59"/>
      <c r="CB62" s="59"/>
      <c r="CC62" s="59"/>
      <c r="CD62" s="59"/>
      <c r="CE62" s="59"/>
      <c r="CF62" s="59"/>
      <c r="CG62" s="59"/>
      <c r="CH62" s="59"/>
      <c r="CI62" s="59"/>
      <c r="CJ62" s="59"/>
      <c r="CK62" s="59"/>
      <c r="CL62" s="59"/>
      <c r="CM62" s="59"/>
      <c r="CN62" s="59"/>
      <c r="CO62" s="59"/>
      <c r="CP62" s="59"/>
      <c r="CQ62" s="59"/>
      <c r="CR62" s="59"/>
      <c r="CS62" s="59"/>
      <c r="CT62" s="59"/>
      <c r="CU62" s="59"/>
      <c r="CV62" s="59"/>
      <c r="CW62" s="59"/>
      <c r="CX62" s="59"/>
      <c r="CY62" s="59"/>
      <c r="CZ62" s="59"/>
      <c r="DA62" s="59"/>
      <c r="DB62" s="59"/>
      <c r="DC62" s="59"/>
      <c r="DD62" s="59"/>
      <c r="DE62" s="59"/>
      <c r="DF62" s="59"/>
      <c r="DG62" s="59"/>
      <c r="DH62" s="59"/>
      <c r="DI62" s="59"/>
      <c r="DJ62" s="59"/>
      <c r="DK62" s="59"/>
      <c r="DL62" s="59"/>
      <c r="DM62" s="59"/>
      <c r="DN62" s="59"/>
      <c r="DO62" s="59"/>
      <c r="DP62" s="59"/>
      <c r="DQ62" s="59"/>
      <c r="DR62" s="59"/>
      <c r="DS62" s="59"/>
      <c r="DT62" s="59"/>
      <c r="DU62" s="59"/>
      <c r="DV62" s="59"/>
      <c r="DW62" s="59"/>
      <c r="DX62" s="59"/>
      <c r="DY62" s="59"/>
      <c r="DZ62" s="59"/>
      <c r="EA62" s="59"/>
      <c r="EB62" s="59"/>
      <c r="EC62" s="59"/>
      <c r="ED62" s="59"/>
      <c r="EE62" s="59"/>
      <c r="EF62" s="59"/>
      <c r="EG62" s="59"/>
      <c r="EH62" s="59"/>
      <c r="EI62" s="59"/>
      <c r="EJ62" s="59"/>
      <c r="EK62" s="59"/>
      <c r="EL62" s="59"/>
      <c r="EM62" s="59"/>
      <c r="EN62" s="59"/>
      <c r="EO62" s="59"/>
      <c r="EP62" s="59"/>
      <c r="EQ62" s="59"/>
      <c r="ER62" s="59"/>
      <c r="ES62" s="59"/>
      <c r="ET62" s="59"/>
      <c r="EU62" s="59"/>
      <c r="EV62" s="59"/>
      <c r="EW62" s="59"/>
      <c r="EX62" s="59"/>
      <c r="EY62" s="59"/>
      <c r="EZ62" s="59"/>
      <c r="FA62" s="59"/>
      <c r="FB62" s="59"/>
      <c r="FC62" s="59"/>
      <c r="FD62" s="59"/>
      <c r="FE62" s="59"/>
      <c r="FF62" s="59"/>
      <c r="FG62" s="59"/>
      <c r="FH62" s="59"/>
      <c r="FI62" s="59"/>
      <c r="FJ62" s="59"/>
      <c r="FK62" s="59"/>
      <c r="FL62" s="59"/>
      <c r="FM62" s="59"/>
      <c r="FN62" s="59"/>
      <c r="FO62" s="59"/>
      <c r="FP62" s="59"/>
      <c r="FQ62" s="59"/>
      <c r="FR62" s="59"/>
      <c r="FS62" s="59"/>
      <c r="FT62" s="59"/>
      <c r="FU62" s="59"/>
      <c r="FV62" s="59"/>
      <c r="FW62" s="59"/>
      <c r="FX62" s="59"/>
      <c r="FY62" s="59"/>
      <c r="FZ62" s="59"/>
      <c r="GA62" s="59"/>
      <c r="GB62" s="59"/>
      <c r="GC62" s="59"/>
      <c r="GD62" s="59"/>
      <c r="GE62" s="59"/>
      <c r="GF62" s="59"/>
      <c r="GG62" s="59"/>
      <c r="GH62" s="59"/>
      <c r="GI62" s="59"/>
      <c r="GJ62" s="59"/>
      <c r="GK62" s="59"/>
      <c r="GL62" s="59"/>
      <c r="GM62" s="59"/>
      <c r="GN62" s="59"/>
      <c r="GO62" s="59"/>
      <c r="GP62" s="59"/>
      <c r="GQ62" s="59"/>
      <c r="GR62" s="59"/>
      <c r="GS62" s="59"/>
      <c r="GT62" s="59"/>
      <c r="GU62" s="59"/>
      <c r="GV62" s="59"/>
      <c r="GW62" s="59"/>
      <c r="GX62" s="59"/>
      <c r="GY62" s="59"/>
      <c r="GZ62" s="59"/>
      <c r="HA62" s="59"/>
      <c r="HB62" s="59"/>
      <c r="HC62" s="59"/>
      <c r="HD62" s="59"/>
      <c r="HE62" s="59"/>
      <c r="HF62" s="59"/>
      <c r="HG62" s="59"/>
      <c r="HH62" s="59"/>
      <c r="HI62" s="59"/>
      <c r="HJ62" s="59"/>
      <c r="HK62" s="59"/>
      <c r="HL62" s="59"/>
      <c r="HM62" s="59"/>
      <c r="HN62" s="59"/>
    </row>
    <row r="63" spans="1:222">
      <c r="A63" s="59"/>
      <c r="B63" s="59"/>
      <c r="C63" s="59"/>
      <c r="D63" s="59"/>
      <c r="E63" s="118"/>
      <c r="F63" s="59"/>
      <c r="G63" s="118"/>
      <c r="H63" s="59"/>
      <c r="I63" s="59"/>
      <c r="J63" s="59"/>
      <c r="K63" s="11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59"/>
      <c r="AZ63" s="59"/>
      <c r="BA63" s="59"/>
      <c r="BB63" s="59"/>
      <c r="BC63" s="59"/>
      <c r="BD63" s="59"/>
      <c r="BE63" s="59"/>
      <c r="BF63" s="59"/>
      <c r="BG63" s="59"/>
      <c r="BH63" s="59"/>
      <c r="BI63" s="59"/>
      <c r="BJ63" s="59"/>
      <c r="BK63" s="59"/>
      <c r="BL63" s="59"/>
      <c r="BM63" s="59"/>
      <c r="BN63" s="59"/>
      <c r="BO63" s="59"/>
      <c r="BP63" s="59"/>
      <c r="BQ63" s="59"/>
      <c r="BR63" s="59"/>
      <c r="BS63" s="59"/>
      <c r="BT63" s="59"/>
      <c r="BU63" s="59"/>
      <c r="BV63" s="59"/>
      <c r="BW63" s="59"/>
      <c r="BX63" s="59"/>
      <c r="BY63" s="59"/>
      <c r="BZ63" s="59"/>
      <c r="CA63" s="59"/>
      <c r="CB63" s="59"/>
      <c r="CC63" s="59"/>
      <c r="CD63" s="59"/>
      <c r="CE63" s="59"/>
      <c r="CF63" s="59"/>
      <c r="CG63" s="59"/>
      <c r="CH63" s="59"/>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59"/>
      <c r="DJ63" s="59"/>
      <c r="DK63" s="59"/>
      <c r="DL63" s="59"/>
      <c r="DM63" s="59"/>
      <c r="DN63" s="59"/>
      <c r="DO63" s="59"/>
      <c r="DP63" s="59"/>
      <c r="DQ63" s="59"/>
      <c r="DR63" s="59"/>
      <c r="DS63" s="59"/>
      <c r="DT63" s="59"/>
      <c r="DU63" s="59"/>
      <c r="DV63" s="59"/>
      <c r="DW63" s="59"/>
      <c r="DX63" s="59"/>
      <c r="DY63" s="59"/>
      <c r="DZ63" s="59"/>
      <c r="EA63" s="59"/>
      <c r="EB63" s="59"/>
      <c r="EC63" s="59"/>
      <c r="ED63" s="59"/>
      <c r="EE63" s="59"/>
      <c r="EF63" s="59"/>
      <c r="EG63" s="59"/>
      <c r="EH63" s="59"/>
      <c r="EI63" s="59"/>
      <c r="EJ63" s="59"/>
      <c r="EK63" s="59"/>
      <c r="EL63" s="59"/>
      <c r="EM63" s="59"/>
      <c r="EN63" s="59"/>
      <c r="EO63" s="59"/>
      <c r="EP63" s="59"/>
      <c r="EQ63" s="59"/>
      <c r="ER63" s="59"/>
      <c r="ES63" s="59"/>
      <c r="ET63" s="59"/>
      <c r="EU63" s="59"/>
      <c r="EV63" s="59"/>
      <c r="EW63" s="59"/>
      <c r="EX63" s="59"/>
      <c r="EY63" s="59"/>
      <c r="EZ63" s="59"/>
      <c r="FA63" s="59"/>
      <c r="FB63" s="59"/>
      <c r="FC63" s="59"/>
      <c r="FD63" s="59"/>
      <c r="FE63" s="59"/>
      <c r="FF63" s="59"/>
      <c r="FG63" s="59"/>
      <c r="FH63" s="59"/>
      <c r="FI63" s="59"/>
      <c r="FJ63" s="59"/>
      <c r="FK63" s="59"/>
      <c r="FL63" s="59"/>
      <c r="FM63" s="59"/>
      <c r="FN63" s="59"/>
      <c r="FO63" s="59"/>
      <c r="FP63" s="59"/>
      <c r="FQ63" s="59"/>
      <c r="FR63" s="59"/>
      <c r="FS63" s="59"/>
      <c r="FT63" s="59"/>
      <c r="FU63" s="59"/>
      <c r="FV63" s="59"/>
      <c r="FW63" s="59"/>
      <c r="FX63" s="59"/>
      <c r="FY63" s="59"/>
      <c r="FZ63" s="59"/>
      <c r="GA63" s="59"/>
      <c r="GB63" s="59"/>
      <c r="GC63" s="59"/>
      <c r="GD63" s="59"/>
      <c r="GE63" s="59"/>
      <c r="GF63" s="59"/>
      <c r="GG63" s="59"/>
      <c r="GH63" s="59"/>
      <c r="GI63" s="59"/>
      <c r="GJ63" s="59"/>
      <c r="GK63" s="59"/>
      <c r="GL63" s="59"/>
      <c r="GM63" s="59"/>
      <c r="GN63" s="59"/>
      <c r="GO63" s="59"/>
      <c r="GP63" s="59"/>
      <c r="GQ63" s="59"/>
      <c r="GR63" s="59"/>
      <c r="GS63" s="59"/>
      <c r="GT63" s="59"/>
      <c r="GU63" s="59"/>
      <c r="GV63" s="59"/>
      <c r="GW63" s="59"/>
      <c r="GX63" s="59"/>
      <c r="GY63" s="59"/>
      <c r="GZ63" s="59"/>
      <c r="HA63" s="59"/>
      <c r="HB63" s="59"/>
      <c r="HC63" s="59"/>
      <c r="HD63" s="59"/>
      <c r="HE63" s="59"/>
      <c r="HF63" s="59"/>
      <c r="HG63" s="59"/>
      <c r="HH63" s="59"/>
      <c r="HI63" s="59"/>
      <c r="HJ63" s="59"/>
      <c r="HK63" s="59"/>
      <c r="HL63" s="59"/>
      <c r="HM63" s="59"/>
      <c r="HN63" s="59"/>
    </row>
    <row r="64" spans="1:222">
      <c r="A64" s="59"/>
      <c r="B64" s="59"/>
      <c r="C64" s="59"/>
      <c r="D64" s="59"/>
      <c r="E64" s="118"/>
      <c r="F64" s="59"/>
      <c r="G64" s="118"/>
      <c r="H64" s="59"/>
      <c r="I64" s="59"/>
      <c r="J64" s="59"/>
      <c r="K64" s="119"/>
      <c r="L64" s="59"/>
      <c r="M64" s="59"/>
      <c r="N64" s="59"/>
      <c r="O64" s="59"/>
      <c r="P64" s="59"/>
      <c r="Q64" s="59"/>
      <c r="R64" s="59"/>
      <c r="S64" s="59"/>
      <c r="T64" s="59"/>
      <c r="U64" s="59"/>
      <c r="V64" s="59"/>
      <c r="W64" s="59"/>
      <c r="X64" s="59"/>
      <c r="Y64" s="59"/>
      <c r="Z64" s="59"/>
      <c r="AA64" s="59"/>
      <c r="AB64" s="59"/>
      <c r="AC64" s="59"/>
      <c r="AD64" s="59"/>
      <c r="AE64" s="59"/>
      <c r="AF64" s="59"/>
      <c r="AG64" s="59"/>
      <c r="AH64" s="59"/>
      <c r="AI64" s="59"/>
      <c r="AJ64" s="59"/>
      <c r="AK64" s="59"/>
      <c r="AL64" s="59"/>
      <c r="AM64" s="59"/>
      <c r="AN64" s="59"/>
      <c r="AO64" s="59"/>
      <c r="AP64" s="59"/>
      <c r="AQ64" s="59"/>
      <c r="AR64" s="59"/>
      <c r="AS64" s="59"/>
      <c r="AT64" s="59"/>
      <c r="AU64" s="59"/>
      <c r="AV64" s="59"/>
      <c r="AW64" s="59"/>
      <c r="AX64" s="59"/>
      <c r="AY64" s="59"/>
      <c r="AZ64" s="59"/>
      <c r="BA64" s="59"/>
      <c r="BB64" s="59"/>
      <c r="BC64" s="59"/>
      <c r="BD64" s="59"/>
      <c r="BE64" s="59"/>
      <c r="BF64" s="59"/>
      <c r="BG64" s="59"/>
      <c r="BH64" s="59"/>
      <c r="BI64" s="59"/>
      <c r="BJ64" s="59"/>
      <c r="BK64" s="59"/>
      <c r="BL64" s="59"/>
      <c r="BM64" s="59"/>
      <c r="BN64" s="59"/>
      <c r="BO64" s="59"/>
      <c r="BP64" s="59"/>
      <c r="BQ64" s="59"/>
      <c r="BR64" s="59"/>
      <c r="BS64" s="59"/>
      <c r="BT64" s="59"/>
      <c r="BU64" s="59"/>
      <c r="BV64" s="59"/>
      <c r="BW64" s="59"/>
      <c r="BX64" s="59"/>
      <c r="BY64" s="59"/>
      <c r="BZ64" s="59"/>
      <c r="CA64" s="59"/>
      <c r="CB64" s="59"/>
      <c r="CC64" s="59"/>
      <c r="CD64" s="59"/>
      <c r="CE64" s="59"/>
      <c r="CF64" s="59"/>
      <c r="CG64" s="59"/>
      <c r="CH64" s="59"/>
      <c r="CI64" s="59"/>
      <c r="CJ64" s="59"/>
      <c r="CK64" s="59"/>
      <c r="CL64" s="59"/>
      <c r="CM64" s="59"/>
      <c r="CN64" s="59"/>
      <c r="CO64" s="59"/>
      <c r="CP64" s="59"/>
      <c r="CQ64" s="59"/>
      <c r="CR64" s="59"/>
      <c r="CS64" s="59"/>
      <c r="CT64" s="59"/>
      <c r="CU64" s="59"/>
      <c r="CV64" s="59"/>
      <c r="CW64" s="59"/>
      <c r="CX64" s="59"/>
      <c r="CY64" s="59"/>
      <c r="CZ64" s="59"/>
      <c r="DA64" s="59"/>
      <c r="DB64" s="59"/>
      <c r="DC64" s="59"/>
      <c r="DD64" s="59"/>
      <c r="DE64" s="59"/>
      <c r="DF64" s="59"/>
      <c r="DG64" s="59"/>
      <c r="DH64" s="59"/>
      <c r="DI64" s="59"/>
      <c r="DJ64" s="59"/>
      <c r="DK64" s="59"/>
      <c r="DL64" s="59"/>
      <c r="DM64" s="59"/>
      <c r="DN64" s="59"/>
      <c r="DO64" s="59"/>
      <c r="DP64" s="59"/>
      <c r="DQ64" s="59"/>
      <c r="DR64" s="59"/>
      <c r="DS64" s="59"/>
      <c r="DT64" s="59"/>
      <c r="DU64" s="59"/>
      <c r="DV64" s="59"/>
      <c r="DW64" s="59"/>
      <c r="DX64" s="59"/>
      <c r="DY64" s="59"/>
      <c r="DZ64" s="59"/>
      <c r="EA64" s="59"/>
      <c r="EB64" s="59"/>
      <c r="EC64" s="59"/>
      <c r="ED64" s="59"/>
      <c r="EE64" s="59"/>
      <c r="EF64" s="59"/>
      <c r="EG64" s="59"/>
      <c r="EH64" s="59"/>
      <c r="EI64" s="59"/>
      <c r="EJ64" s="59"/>
      <c r="EK64" s="59"/>
      <c r="EL64" s="59"/>
      <c r="EM64" s="59"/>
      <c r="EN64" s="59"/>
      <c r="EO64" s="59"/>
      <c r="EP64" s="59"/>
      <c r="EQ64" s="59"/>
      <c r="ER64" s="59"/>
      <c r="ES64" s="59"/>
      <c r="ET64" s="59"/>
      <c r="EU64" s="59"/>
      <c r="EV64" s="59"/>
      <c r="EW64" s="59"/>
      <c r="EX64" s="59"/>
      <c r="EY64" s="59"/>
      <c r="EZ64" s="59"/>
      <c r="FA64" s="59"/>
      <c r="FB64" s="59"/>
      <c r="FC64" s="59"/>
      <c r="FD64" s="59"/>
      <c r="FE64" s="59"/>
      <c r="FF64" s="59"/>
      <c r="FG64" s="59"/>
      <c r="FH64" s="59"/>
      <c r="FI64" s="59"/>
      <c r="FJ64" s="59"/>
      <c r="FK64" s="59"/>
      <c r="FL64" s="59"/>
      <c r="FM64" s="59"/>
      <c r="FN64" s="59"/>
      <c r="FO64" s="59"/>
      <c r="FP64" s="59"/>
      <c r="FQ64" s="59"/>
      <c r="FR64" s="59"/>
      <c r="FS64" s="59"/>
      <c r="FT64" s="59"/>
      <c r="FU64" s="59"/>
      <c r="FV64" s="59"/>
      <c r="FW64" s="59"/>
      <c r="FX64" s="59"/>
      <c r="FY64" s="59"/>
      <c r="FZ64" s="59"/>
      <c r="GA64" s="59"/>
      <c r="GB64" s="59"/>
      <c r="GC64" s="59"/>
      <c r="GD64" s="59"/>
      <c r="GE64" s="59"/>
      <c r="GF64" s="59"/>
      <c r="GG64" s="59"/>
      <c r="GH64" s="59"/>
      <c r="GI64" s="59"/>
      <c r="GJ64" s="59"/>
      <c r="GK64" s="59"/>
      <c r="GL64" s="59"/>
      <c r="GM64" s="59"/>
      <c r="GN64" s="59"/>
      <c r="GO64" s="59"/>
      <c r="GP64" s="59"/>
      <c r="GQ64" s="59"/>
      <c r="GR64" s="59"/>
      <c r="GS64" s="59"/>
      <c r="GT64" s="59"/>
      <c r="GU64" s="59"/>
      <c r="GV64" s="59"/>
      <c r="GW64" s="59"/>
      <c r="GX64" s="59"/>
      <c r="GY64" s="59"/>
      <c r="GZ64" s="59"/>
      <c r="HA64" s="59"/>
      <c r="HB64" s="59"/>
      <c r="HC64" s="59"/>
      <c r="HD64" s="59"/>
      <c r="HE64" s="59"/>
      <c r="HF64" s="59"/>
      <c r="HG64" s="59"/>
      <c r="HH64" s="59"/>
      <c r="HI64" s="59"/>
      <c r="HJ64" s="59"/>
      <c r="HK64" s="59"/>
      <c r="HL64" s="59"/>
      <c r="HM64" s="59"/>
      <c r="HN64" s="59"/>
    </row>
    <row r="65" spans="1:222">
      <c r="A65" s="59"/>
      <c r="B65" s="59"/>
      <c r="C65" s="59"/>
      <c r="D65" s="59"/>
      <c r="E65" s="118"/>
      <c r="F65" s="59"/>
      <c r="G65" s="118"/>
      <c r="H65" s="59"/>
      <c r="I65" s="59"/>
      <c r="J65" s="59"/>
      <c r="K65" s="119"/>
      <c r="L65" s="59"/>
      <c r="M65" s="59"/>
      <c r="N65" s="59"/>
      <c r="O65" s="59"/>
      <c r="P65" s="59"/>
      <c r="Q65" s="59"/>
      <c r="R65" s="59"/>
      <c r="S65" s="59"/>
      <c r="T65" s="59"/>
      <c r="U65" s="59"/>
      <c r="V65" s="59"/>
      <c r="W65" s="59"/>
      <c r="X65" s="59"/>
      <c r="Y65" s="59"/>
      <c r="Z65" s="59"/>
      <c r="AA65" s="59"/>
      <c r="AB65" s="59"/>
      <c r="AC65" s="59"/>
      <c r="AD65" s="59"/>
      <c r="AE65" s="59"/>
      <c r="AF65" s="59"/>
      <c r="AG65" s="59"/>
      <c r="AH65" s="59"/>
      <c r="AI65" s="59"/>
      <c r="AJ65" s="59"/>
      <c r="AK65" s="59"/>
      <c r="AL65" s="59"/>
      <c r="AM65" s="59"/>
      <c r="AN65" s="59"/>
      <c r="AO65" s="59"/>
      <c r="AP65" s="59"/>
      <c r="AQ65" s="59"/>
      <c r="AR65" s="59"/>
      <c r="AS65" s="59"/>
      <c r="AT65" s="59"/>
      <c r="AU65" s="59"/>
      <c r="AV65" s="59"/>
      <c r="AW65" s="59"/>
      <c r="AX65" s="59"/>
      <c r="AY65" s="59"/>
      <c r="AZ65" s="59"/>
      <c r="BA65" s="59"/>
      <c r="BB65" s="59"/>
      <c r="BC65" s="59"/>
      <c r="BD65" s="59"/>
      <c r="BE65" s="59"/>
      <c r="BF65" s="59"/>
      <c r="BG65" s="59"/>
      <c r="BH65" s="59"/>
      <c r="BI65" s="59"/>
      <c r="BJ65" s="59"/>
      <c r="BK65" s="59"/>
      <c r="BL65" s="59"/>
      <c r="BM65" s="59"/>
      <c r="BN65" s="59"/>
      <c r="BO65" s="59"/>
      <c r="BP65" s="59"/>
      <c r="BQ65" s="59"/>
      <c r="BR65" s="59"/>
      <c r="BS65" s="59"/>
      <c r="BT65" s="59"/>
      <c r="BU65" s="59"/>
      <c r="BV65" s="59"/>
      <c r="BW65" s="59"/>
      <c r="BX65" s="59"/>
      <c r="BY65" s="59"/>
      <c r="BZ65" s="59"/>
      <c r="CA65" s="59"/>
      <c r="CB65" s="59"/>
      <c r="CC65" s="59"/>
      <c r="CD65" s="59"/>
      <c r="CE65" s="59"/>
      <c r="CF65" s="59"/>
      <c r="CG65" s="59"/>
      <c r="CH65" s="59"/>
      <c r="CI65" s="59"/>
      <c r="CJ65" s="59"/>
      <c r="CK65" s="59"/>
      <c r="CL65" s="59"/>
      <c r="CM65" s="59"/>
      <c r="CN65" s="59"/>
      <c r="CO65" s="59"/>
      <c r="CP65" s="59"/>
      <c r="CQ65" s="59"/>
      <c r="CR65" s="59"/>
      <c r="CS65" s="59"/>
      <c r="CT65" s="59"/>
      <c r="CU65" s="59"/>
      <c r="CV65" s="59"/>
      <c r="CW65" s="59"/>
      <c r="CX65" s="59"/>
      <c r="CY65" s="59"/>
      <c r="CZ65" s="59"/>
      <c r="DA65" s="59"/>
      <c r="DB65" s="59"/>
      <c r="DC65" s="59"/>
      <c r="DD65" s="59"/>
      <c r="DE65" s="59"/>
      <c r="DF65" s="59"/>
      <c r="DG65" s="59"/>
      <c r="DH65" s="59"/>
      <c r="DI65" s="59"/>
      <c r="DJ65" s="59"/>
      <c r="DK65" s="59"/>
      <c r="DL65" s="59"/>
      <c r="DM65" s="59"/>
      <c r="DN65" s="59"/>
      <c r="DO65" s="59"/>
      <c r="DP65" s="59"/>
      <c r="DQ65" s="59"/>
      <c r="DR65" s="59"/>
      <c r="DS65" s="59"/>
      <c r="DT65" s="59"/>
      <c r="DU65" s="59"/>
      <c r="DV65" s="59"/>
      <c r="DW65" s="59"/>
      <c r="DX65" s="59"/>
      <c r="DY65" s="59"/>
      <c r="DZ65" s="59"/>
      <c r="EA65" s="59"/>
      <c r="EB65" s="59"/>
      <c r="EC65" s="59"/>
      <c r="ED65" s="59"/>
      <c r="EE65" s="59"/>
      <c r="EF65" s="59"/>
      <c r="EG65" s="59"/>
      <c r="EH65" s="59"/>
      <c r="EI65" s="59"/>
      <c r="EJ65" s="59"/>
      <c r="EK65" s="59"/>
      <c r="EL65" s="59"/>
      <c r="EM65" s="59"/>
      <c r="EN65" s="59"/>
      <c r="EO65" s="59"/>
      <c r="EP65" s="59"/>
      <c r="EQ65" s="59"/>
      <c r="ER65" s="59"/>
      <c r="ES65" s="59"/>
      <c r="ET65" s="59"/>
      <c r="EU65" s="59"/>
      <c r="EV65" s="59"/>
      <c r="EW65" s="59"/>
      <c r="EX65" s="59"/>
      <c r="EY65" s="59"/>
      <c r="EZ65" s="59"/>
      <c r="FA65" s="59"/>
      <c r="FB65" s="59"/>
      <c r="FC65" s="59"/>
      <c r="FD65" s="59"/>
      <c r="FE65" s="59"/>
      <c r="FF65" s="59"/>
      <c r="FG65" s="59"/>
      <c r="FH65" s="59"/>
      <c r="FI65" s="59"/>
      <c r="FJ65" s="59"/>
      <c r="FK65" s="59"/>
      <c r="FL65" s="59"/>
      <c r="FM65" s="59"/>
      <c r="FN65" s="59"/>
      <c r="FO65" s="59"/>
      <c r="FP65" s="59"/>
      <c r="FQ65" s="59"/>
      <c r="FR65" s="59"/>
      <c r="FS65" s="59"/>
      <c r="FT65" s="59"/>
      <c r="FU65" s="59"/>
      <c r="FV65" s="59"/>
      <c r="FW65" s="59"/>
      <c r="FX65" s="59"/>
      <c r="FY65" s="59"/>
      <c r="FZ65" s="59"/>
      <c r="GA65" s="59"/>
      <c r="GB65" s="59"/>
      <c r="GC65" s="59"/>
      <c r="GD65" s="59"/>
      <c r="GE65" s="59"/>
      <c r="GF65" s="59"/>
      <c r="GG65" s="59"/>
      <c r="GH65" s="59"/>
      <c r="GI65" s="59"/>
      <c r="GJ65" s="59"/>
      <c r="GK65" s="59"/>
      <c r="GL65" s="59"/>
      <c r="GM65" s="59"/>
      <c r="GN65" s="59"/>
      <c r="GO65" s="59"/>
      <c r="GP65" s="59"/>
      <c r="GQ65" s="59"/>
      <c r="GR65" s="59"/>
      <c r="GS65" s="59"/>
      <c r="GT65" s="59"/>
      <c r="GU65" s="59"/>
      <c r="GV65" s="59"/>
      <c r="GW65" s="59"/>
      <c r="GX65" s="59"/>
      <c r="GY65" s="59"/>
      <c r="GZ65" s="59"/>
      <c r="HA65" s="59"/>
      <c r="HB65" s="59"/>
      <c r="HC65" s="59"/>
      <c r="HD65" s="59"/>
      <c r="HE65" s="59"/>
      <c r="HF65" s="59"/>
      <c r="HG65" s="59"/>
      <c r="HH65" s="59"/>
      <c r="HI65" s="59"/>
      <c r="HJ65" s="59"/>
      <c r="HK65" s="59"/>
      <c r="HL65" s="59"/>
      <c r="HM65" s="59"/>
      <c r="HN65" s="59"/>
    </row>
    <row r="66" spans="1:222">
      <c r="A66" s="59"/>
      <c r="B66" s="59"/>
      <c r="C66" s="59"/>
      <c r="D66" s="59"/>
      <c r="E66" s="118"/>
      <c r="F66" s="59"/>
      <c r="G66" s="118"/>
      <c r="H66" s="59"/>
      <c r="I66" s="59"/>
      <c r="J66" s="59"/>
      <c r="K66" s="119"/>
      <c r="L66" s="59"/>
      <c r="M66" s="59"/>
      <c r="N66" s="59"/>
      <c r="O66" s="59"/>
      <c r="P66" s="59"/>
      <c r="Q66" s="59"/>
      <c r="R66" s="59"/>
      <c r="S66" s="59"/>
      <c r="T66" s="59"/>
      <c r="U66" s="59"/>
      <c r="V66" s="59"/>
      <c r="W66" s="59"/>
      <c r="X66" s="59"/>
      <c r="Y66" s="59"/>
      <c r="Z66" s="59"/>
      <c r="AA66" s="59"/>
      <c r="AB66" s="59"/>
      <c r="AC66" s="59"/>
      <c r="AD66" s="59"/>
      <c r="AE66" s="59"/>
      <c r="AF66" s="59"/>
      <c r="AG66" s="59"/>
      <c r="AH66" s="59"/>
      <c r="AI66" s="59"/>
      <c r="AJ66" s="59"/>
      <c r="AK66" s="59"/>
      <c r="AL66" s="59"/>
      <c r="AM66" s="59"/>
      <c r="AN66" s="59"/>
      <c r="AO66" s="59"/>
      <c r="AP66" s="59"/>
      <c r="AQ66" s="59"/>
      <c r="AR66" s="59"/>
      <c r="AS66" s="59"/>
      <c r="AT66" s="59"/>
      <c r="AU66" s="59"/>
      <c r="AV66" s="59"/>
      <c r="AW66" s="59"/>
      <c r="AX66" s="59"/>
      <c r="AY66" s="59"/>
      <c r="AZ66" s="59"/>
      <c r="BA66" s="59"/>
      <c r="BB66" s="59"/>
      <c r="BC66" s="59"/>
      <c r="BD66" s="59"/>
      <c r="BE66" s="59"/>
      <c r="BF66" s="59"/>
      <c r="BG66" s="59"/>
      <c r="BH66" s="59"/>
      <c r="BI66" s="59"/>
      <c r="BJ66" s="59"/>
      <c r="BK66" s="59"/>
      <c r="BL66" s="59"/>
      <c r="BM66" s="59"/>
      <c r="BN66" s="59"/>
      <c r="BO66" s="59"/>
      <c r="BP66" s="59"/>
      <c r="BQ66" s="59"/>
      <c r="BR66" s="59"/>
      <c r="BS66" s="59"/>
      <c r="BT66" s="59"/>
      <c r="BU66" s="59"/>
      <c r="BV66" s="59"/>
      <c r="BW66" s="59"/>
      <c r="BX66" s="59"/>
      <c r="BY66" s="59"/>
      <c r="BZ66" s="59"/>
      <c r="CA66" s="59"/>
      <c r="CB66" s="59"/>
      <c r="CC66" s="59"/>
      <c r="CD66" s="59"/>
      <c r="CE66" s="59"/>
      <c r="CF66" s="59"/>
      <c r="CG66" s="59"/>
      <c r="CH66" s="59"/>
      <c r="CI66" s="59"/>
      <c r="CJ66" s="59"/>
      <c r="CK66" s="59"/>
      <c r="CL66" s="59"/>
      <c r="CM66" s="59"/>
      <c r="CN66" s="59"/>
      <c r="CO66" s="59"/>
      <c r="CP66" s="59"/>
      <c r="CQ66" s="59"/>
      <c r="CR66" s="59"/>
      <c r="CS66" s="59"/>
      <c r="CT66" s="59"/>
      <c r="CU66" s="59"/>
      <c r="CV66" s="59"/>
      <c r="CW66" s="59"/>
      <c r="CX66" s="59"/>
      <c r="CY66" s="59"/>
      <c r="CZ66" s="59"/>
      <c r="DA66" s="59"/>
      <c r="DB66" s="59"/>
      <c r="DC66" s="59"/>
      <c r="DD66" s="59"/>
      <c r="DE66" s="59"/>
      <c r="DF66" s="59"/>
      <c r="DG66" s="59"/>
      <c r="DH66" s="59"/>
      <c r="DI66" s="59"/>
      <c r="DJ66" s="59"/>
      <c r="DK66" s="59"/>
      <c r="DL66" s="59"/>
      <c r="DM66" s="59"/>
      <c r="DN66" s="59"/>
      <c r="DO66" s="59"/>
      <c r="DP66" s="59"/>
      <c r="DQ66" s="59"/>
      <c r="DR66" s="59"/>
      <c r="DS66" s="59"/>
      <c r="DT66" s="59"/>
      <c r="DU66" s="59"/>
      <c r="DV66" s="59"/>
      <c r="DW66" s="59"/>
      <c r="DX66" s="59"/>
      <c r="DY66" s="59"/>
      <c r="DZ66" s="59"/>
      <c r="EA66" s="59"/>
      <c r="EB66" s="59"/>
      <c r="EC66" s="59"/>
      <c r="ED66" s="59"/>
      <c r="EE66" s="59"/>
      <c r="EF66" s="59"/>
      <c r="EG66" s="59"/>
      <c r="EH66" s="59"/>
      <c r="EI66" s="59"/>
      <c r="EJ66" s="59"/>
      <c r="EK66" s="59"/>
      <c r="EL66" s="59"/>
      <c r="EM66" s="59"/>
      <c r="EN66" s="59"/>
      <c r="EO66" s="59"/>
      <c r="EP66" s="59"/>
      <c r="EQ66" s="59"/>
      <c r="ER66" s="59"/>
      <c r="ES66" s="59"/>
      <c r="ET66" s="59"/>
      <c r="EU66" s="59"/>
      <c r="EV66" s="59"/>
      <c r="EW66" s="59"/>
      <c r="EX66" s="59"/>
      <c r="EY66" s="59"/>
      <c r="EZ66" s="59"/>
      <c r="FA66" s="59"/>
      <c r="FB66" s="59"/>
      <c r="FC66" s="59"/>
      <c r="FD66" s="59"/>
      <c r="FE66" s="59"/>
      <c r="FF66" s="59"/>
      <c r="FG66" s="59"/>
      <c r="FH66" s="59"/>
      <c r="FI66" s="59"/>
      <c r="FJ66" s="59"/>
      <c r="FK66" s="59"/>
      <c r="FL66" s="59"/>
      <c r="FM66" s="59"/>
      <c r="FN66" s="59"/>
      <c r="FO66" s="59"/>
      <c r="FP66" s="59"/>
      <c r="FQ66" s="59"/>
      <c r="FR66" s="59"/>
      <c r="FS66" s="59"/>
      <c r="FT66" s="59"/>
      <c r="FU66" s="59"/>
      <c r="FV66" s="59"/>
      <c r="FW66" s="59"/>
      <c r="FX66" s="59"/>
      <c r="FY66" s="59"/>
      <c r="FZ66" s="59"/>
      <c r="GA66" s="59"/>
      <c r="GB66" s="59"/>
      <c r="GC66" s="59"/>
      <c r="GD66" s="59"/>
      <c r="GE66" s="59"/>
      <c r="GF66" s="59"/>
      <c r="GG66" s="59"/>
      <c r="GH66" s="59"/>
      <c r="GI66" s="59"/>
      <c r="GJ66" s="59"/>
      <c r="GK66" s="59"/>
      <c r="GL66" s="59"/>
      <c r="GM66" s="59"/>
      <c r="GN66" s="59"/>
      <c r="GO66" s="59"/>
      <c r="GP66" s="59"/>
      <c r="GQ66" s="59"/>
      <c r="GR66" s="59"/>
      <c r="GS66" s="59"/>
      <c r="GT66" s="59"/>
      <c r="GU66" s="59"/>
      <c r="GV66" s="59"/>
      <c r="GW66" s="59"/>
      <c r="GX66" s="59"/>
      <c r="GY66" s="59"/>
      <c r="GZ66" s="59"/>
      <c r="HA66" s="59"/>
      <c r="HB66" s="59"/>
      <c r="HC66" s="59"/>
      <c r="HD66" s="59"/>
      <c r="HE66" s="59"/>
      <c r="HF66" s="59"/>
      <c r="HG66" s="59"/>
      <c r="HH66" s="59"/>
      <c r="HI66" s="59"/>
      <c r="HJ66" s="59"/>
      <c r="HK66" s="59"/>
      <c r="HL66" s="59"/>
      <c r="HM66" s="59"/>
      <c r="HN66" s="59"/>
    </row>
    <row r="67" spans="1:222">
      <c r="A67" s="59"/>
      <c r="B67" s="59"/>
      <c r="C67" s="59"/>
      <c r="D67" s="59"/>
      <c r="E67" s="118"/>
      <c r="F67" s="59"/>
      <c r="G67" s="118"/>
      <c r="H67" s="59"/>
      <c r="I67" s="59"/>
      <c r="J67" s="59"/>
      <c r="K67" s="119"/>
      <c r="L67" s="59"/>
      <c r="M67" s="59"/>
      <c r="N67" s="59"/>
      <c r="O67" s="59"/>
      <c r="P67" s="59"/>
      <c r="Q67" s="59"/>
      <c r="R67" s="59"/>
      <c r="S67" s="59"/>
      <c r="T67" s="59"/>
      <c r="U67" s="59"/>
      <c r="V67" s="59"/>
      <c r="W67" s="59"/>
      <c r="X67" s="59"/>
      <c r="Y67" s="59"/>
      <c r="Z67" s="59"/>
      <c r="AA67" s="59"/>
      <c r="AB67" s="59"/>
      <c r="AC67" s="59"/>
      <c r="AD67" s="59"/>
      <c r="AE67" s="59"/>
      <c r="AF67" s="59"/>
      <c r="AG67" s="59"/>
      <c r="AH67" s="59"/>
      <c r="AI67" s="59"/>
      <c r="AJ67" s="59"/>
      <c r="AK67" s="59"/>
      <c r="AL67" s="59"/>
      <c r="AM67" s="59"/>
      <c r="AN67" s="59"/>
      <c r="AO67" s="59"/>
      <c r="AP67" s="59"/>
      <c r="AQ67" s="59"/>
      <c r="AR67" s="59"/>
      <c r="AS67" s="59"/>
      <c r="AT67" s="59"/>
      <c r="AU67" s="59"/>
      <c r="AV67" s="59"/>
      <c r="AW67" s="59"/>
      <c r="AX67" s="59"/>
      <c r="AY67" s="59"/>
      <c r="AZ67" s="59"/>
      <c r="BA67" s="59"/>
      <c r="BB67" s="59"/>
      <c r="BC67" s="59"/>
      <c r="BD67" s="59"/>
      <c r="BE67" s="59"/>
      <c r="BF67" s="59"/>
      <c r="BG67" s="59"/>
      <c r="BH67" s="59"/>
      <c r="BI67" s="59"/>
      <c r="BJ67" s="59"/>
      <c r="BK67" s="59"/>
      <c r="BL67" s="59"/>
      <c r="BM67" s="59"/>
      <c r="BN67" s="59"/>
      <c r="BO67" s="59"/>
      <c r="BP67" s="59"/>
      <c r="BQ67" s="59"/>
      <c r="BR67" s="59"/>
      <c r="BS67" s="59"/>
      <c r="BT67" s="59"/>
      <c r="BU67" s="59"/>
      <c r="BV67" s="59"/>
      <c r="BW67" s="59"/>
      <c r="BX67" s="59"/>
      <c r="BY67" s="59"/>
      <c r="BZ67" s="59"/>
      <c r="CA67" s="59"/>
      <c r="CB67" s="59"/>
      <c r="CC67" s="59"/>
      <c r="CD67" s="59"/>
      <c r="CE67" s="59"/>
      <c r="CF67" s="59"/>
      <c r="CG67" s="59"/>
      <c r="CH67" s="59"/>
      <c r="CI67" s="59"/>
      <c r="CJ67" s="59"/>
      <c r="CK67" s="59"/>
      <c r="CL67" s="59"/>
      <c r="CM67" s="59"/>
      <c r="CN67" s="59"/>
      <c r="CO67" s="59"/>
      <c r="CP67" s="59"/>
      <c r="CQ67" s="59"/>
      <c r="CR67" s="59"/>
      <c r="CS67" s="59"/>
      <c r="CT67" s="59"/>
      <c r="CU67" s="59"/>
      <c r="CV67" s="59"/>
      <c r="CW67" s="59"/>
      <c r="CX67" s="59"/>
      <c r="CY67" s="59"/>
      <c r="CZ67" s="59"/>
      <c r="DA67" s="59"/>
      <c r="DB67" s="59"/>
      <c r="DC67" s="59"/>
      <c r="DD67" s="59"/>
      <c r="DE67" s="59"/>
      <c r="DF67" s="59"/>
      <c r="DG67" s="59"/>
      <c r="DH67" s="59"/>
      <c r="DI67" s="59"/>
      <c r="DJ67" s="59"/>
      <c r="DK67" s="59"/>
      <c r="DL67" s="59"/>
      <c r="DM67" s="59"/>
      <c r="DN67" s="59"/>
      <c r="DO67" s="59"/>
      <c r="DP67" s="59"/>
      <c r="DQ67" s="59"/>
      <c r="DR67" s="59"/>
      <c r="DS67" s="59"/>
      <c r="DT67" s="59"/>
      <c r="DU67" s="59"/>
      <c r="DV67" s="59"/>
      <c r="DW67" s="59"/>
      <c r="DX67" s="59"/>
      <c r="DY67" s="59"/>
      <c r="DZ67" s="59"/>
      <c r="EA67" s="59"/>
      <c r="EB67" s="59"/>
      <c r="EC67" s="59"/>
      <c r="ED67" s="59"/>
      <c r="EE67" s="59"/>
      <c r="EF67" s="59"/>
      <c r="EG67" s="59"/>
      <c r="EH67" s="59"/>
      <c r="EI67" s="59"/>
      <c r="EJ67" s="59"/>
      <c r="EK67" s="59"/>
      <c r="EL67" s="59"/>
      <c r="EM67" s="59"/>
      <c r="EN67" s="59"/>
      <c r="EO67" s="59"/>
      <c r="EP67" s="59"/>
      <c r="EQ67" s="59"/>
      <c r="ER67" s="59"/>
      <c r="ES67" s="59"/>
      <c r="ET67" s="59"/>
      <c r="EU67" s="59"/>
      <c r="EV67" s="59"/>
      <c r="EW67" s="59"/>
      <c r="EX67" s="59"/>
      <c r="EY67" s="59"/>
      <c r="EZ67" s="59"/>
      <c r="FA67" s="59"/>
      <c r="FB67" s="59"/>
      <c r="FC67" s="59"/>
      <c r="FD67" s="59"/>
      <c r="FE67" s="59"/>
      <c r="FF67" s="59"/>
      <c r="FG67" s="59"/>
      <c r="FH67" s="59"/>
      <c r="FI67" s="59"/>
      <c r="FJ67" s="59"/>
      <c r="FK67" s="59"/>
      <c r="FL67" s="59"/>
      <c r="FM67" s="59"/>
      <c r="FN67" s="59"/>
      <c r="FO67" s="59"/>
      <c r="FP67" s="59"/>
      <c r="FQ67" s="59"/>
      <c r="FR67" s="59"/>
      <c r="FS67" s="59"/>
      <c r="FT67" s="59"/>
      <c r="FU67" s="59"/>
      <c r="FV67" s="59"/>
      <c r="FW67" s="59"/>
      <c r="FX67" s="59"/>
      <c r="FY67" s="59"/>
      <c r="FZ67" s="59"/>
      <c r="GA67" s="59"/>
      <c r="GB67" s="59"/>
      <c r="GC67" s="59"/>
      <c r="GD67" s="59"/>
      <c r="GE67" s="59"/>
      <c r="GF67" s="59"/>
      <c r="GG67" s="59"/>
      <c r="GH67" s="59"/>
      <c r="GI67" s="59"/>
      <c r="GJ67" s="59"/>
      <c r="GK67" s="59"/>
      <c r="GL67" s="59"/>
      <c r="GM67" s="59"/>
      <c r="GN67" s="59"/>
      <c r="GO67" s="59"/>
      <c r="GP67" s="59"/>
      <c r="GQ67" s="59"/>
      <c r="GR67" s="59"/>
      <c r="GS67" s="59"/>
      <c r="GT67" s="59"/>
      <c r="GU67" s="59"/>
      <c r="GV67" s="59"/>
      <c r="GW67" s="59"/>
      <c r="GX67" s="59"/>
      <c r="GY67" s="59"/>
      <c r="GZ67" s="59"/>
      <c r="HA67" s="59"/>
      <c r="HB67" s="59"/>
      <c r="HC67" s="59"/>
      <c r="HD67" s="59"/>
      <c r="HE67" s="59"/>
      <c r="HF67" s="59"/>
      <c r="HG67" s="59"/>
      <c r="HH67" s="59"/>
      <c r="HI67" s="59"/>
      <c r="HJ67" s="59"/>
      <c r="HK67" s="59"/>
      <c r="HL67" s="59"/>
      <c r="HM67" s="59"/>
      <c r="HN67" s="59"/>
    </row>
    <row r="68" spans="1:222">
      <c r="A68" s="59"/>
      <c r="B68" s="59"/>
      <c r="C68" s="59"/>
      <c r="D68" s="59"/>
      <c r="E68" s="118"/>
      <c r="F68" s="59"/>
      <c r="G68" s="118"/>
      <c r="H68" s="59"/>
      <c r="I68" s="59"/>
      <c r="J68" s="59"/>
      <c r="K68" s="11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59"/>
      <c r="AY68" s="59"/>
      <c r="AZ68" s="59"/>
      <c r="BA68" s="59"/>
      <c r="BB68" s="59"/>
      <c r="BC68" s="59"/>
      <c r="BD68" s="59"/>
      <c r="BE68" s="59"/>
      <c r="BF68" s="59"/>
      <c r="BG68" s="59"/>
      <c r="BH68" s="59"/>
      <c r="BI68" s="59"/>
      <c r="BJ68" s="59"/>
      <c r="BK68" s="59"/>
      <c r="BL68" s="59"/>
      <c r="BM68" s="59"/>
      <c r="BN68" s="59"/>
      <c r="BO68" s="59"/>
      <c r="BP68" s="59"/>
      <c r="BQ68" s="59"/>
      <c r="BR68" s="59"/>
      <c r="BS68" s="59"/>
      <c r="BT68" s="59"/>
      <c r="BU68" s="59"/>
      <c r="BV68" s="59"/>
      <c r="BW68" s="59"/>
      <c r="BX68" s="59"/>
      <c r="BY68" s="59"/>
      <c r="BZ68" s="59"/>
      <c r="CA68" s="59"/>
      <c r="CB68" s="59"/>
      <c r="CC68" s="59"/>
      <c r="CD68" s="59"/>
      <c r="CE68" s="59"/>
      <c r="CF68" s="59"/>
      <c r="CG68" s="59"/>
      <c r="CH68" s="59"/>
      <c r="CI68" s="59"/>
      <c r="CJ68" s="59"/>
      <c r="CK68" s="59"/>
      <c r="CL68" s="59"/>
      <c r="CM68" s="59"/>
      <c r="CN68" s="59"/>
      <c r="CO68" s="59"/>
      <c r="CP68" s="59"/>
      <c r="CQ68" s="59"/>
      <c r="CR68" s="59"/>
      <c r="CS68" s="59"/>
      <c r="CT68" s="59"/>
      <c r="CU68" s="59"/>
      <c r="CV68" s="59"/>
      <c r="CW68" s="59"/>
      <c r="CX68" s="59"/>
      <c r="CY68" s="59"/>
      <c r="CZ68" s="59"/>
      <c r="DA68" s="59"/>
      <c r="DB68" s="59"/>
      <c r="DC68" s="59"/>
      <c r="DD68" s="59"/>
      <c r="DE68" s="59"/>
      <c r="DF68" s="59"/>
      <c r="DG68" s="59"/>
      <c r="DH68" s="59"/>
      <c r="DI68" s="59"/>
      <c r="DJ68" s="59"/>
      <c r="DK68" s="59"/>
      <c r="DL68" s="59"/>
      <c r="DM68" s="59"/>
      <c r="DN68" s="59"/>
      <c r="DO68" s="59"/>
      <c r="DP68" s="59"/>
      <c r="DQ68" s="59"/>
      <c r="DR68" s="59"/>
      <c r="DS68" s="59"/>
      <c r="DT68" s="59"/>
      <c r="DU68" s="59"/>
      <c r="DV68" s="59"/>
      <c r="DW68" s="59"/>
      <c r="DX68" s="59"/>
      <c r="DY68" s="59"/>
      <c r="DZ68" s="59"/>
      <c r="EA68" s="59"/>
      <c r="EB68" s="59"/>
      <c r="EC68" s="59"/>
      <c r="ED68" s="59"/>
      <c r="EE68" s="59"/>
      <c r="EF68" s="59"/>
      <c r="EG68" s="59"/>
      <c r="EH68" s="59"/>
      <c r="EI68" s="59"/>
      <c r="EJ68" s="59"/>
      <c r="EK68" s="59"/>
      <c r="EL68" s="59"/>
      <c r="EM68" s="59"/>
      <c r="EN68" s="59"/>
      <c r="EO68" s="59"/>
      <c r="EP68" s="59"/>
      <c r="EQ68" s="59"/>
      <c r="ER68" s="59"/>
      <c r="ES68" s="59"/>
      <c r="ET68" s="59"/>
      <c r="EU68" s="59"/>
      <c r="EV68" s="59"/>
      <c r="EW68" s="59"/>
      <c r="EX68" s="59"/>
      <c r="EY68" s="59"/>
      <c r="EZ68" s="59"/>
      <c r="FA68" s="59"/>
      <c r="FB68" s="59"/>
      <c r="FC68" s="59"/>
      <c r="FD68" s="59"/>
      <c r="FE68" s="59"/>
      <c r="FF68" s="59"/>
      <c r="FG68" s="59"/>
      <c r="FH68" s="59"/>
      <c r="FI68" s="59"/>
      <c r="FJ68" s="59"/>
      <c r="FK68" s="59"/>
      <c r="FL68" s="59"/>
      <c r="FM68" s="59"/>
      <c r="FN68" s="59"/>
      <c r="FO68" s="59"/>
      <c r="FP68" s="59"/>
      <c r="FQ68" s="59"/>
      <c r="FR68" s="59"/>
      <c r="FS68" s="59"/>
      <c r="FT68" s="59"/>
      <c r="FU68" s="59"/>
      <c r="FV68" s="59"/>
      <c r="FW68" s="59"/>
      <c r="FX68" s="59"/>
      <c r="FY68" s="59"/>
      <c r="FZ68" s="59"/>
      <c r="GA68" s="59"/>
      <c r="GB68" s="59"/>
      <c r="GC68" s="59"/>
      <c r="GD68" s="59"/>
      <c r="GE68" s="59"/>
      <c r="GF68" s="59"/>
      <c r="GG68" s="59"/>
      <c r="GH68" s="59"/>
      <c r="GI68" s="59"/>
      <c r="GJ68" s="59"/>
      <c r="GK68" s="59"/>
      <c r="GL68" s="59"/>
      <c r="GM68" s="59"/>
      <c r="GN68" s="59"/>
      <c r="GO68" s="59"/>
      <c r="GP68" s="59"/>
      <c r="GQ68" s="59"/>
      <c r="GR68" s="59"/>
      <c r="GS68" s="59"/>
      <c r="GT68" s="59"/>
      <c r="GU68" s="59"/>
      <c r="GV68" s="59"/>
      <c r="GW68" s="59"/>
      <c r="GX68" s="59"/>
      <c r="GY68" s="59"/>
      <c r="GZ68" s="59"/>
      <c r="HA68" s="59"/>
      <c r="HB68" s="59"/>
      <c r="HC68" s="59"/>
      <c r="HD68" s="59"/>
      <c r="HE68" s="59"/>
      <c r="HF68" s="59"/>
      <c r="HG68" s="59"/>
      <c r="HH68" s="59"/>
      <c r="HI68" s="59"/>
      <c r="HJ68" s="59"/>
      <c r="HK68" s="59"/>
      <c r="HL68" s="59"/>
      <c r="HM68" s="59"/>
      <c r="HN68" s="59"/>
    </row>
    <row r="69" spans="1:222">
      <c r="A69" s="59"/>
      <c r="B69" s="59"/>
      <c r="C69" s="59"/>
      <c r="D69" s="59"/>
      <c r="E69" s="118"/>
      <c r="F69" s="59"/>
      <c r="G69" s="118"/>
      <c r="H69" s="59"/>
      <c r="I69" s="59"/>
      <c r="J69" s="59"/>
      <c r="K69" s="119"/>
      <c r="L69" s="59"/>
      <c r="M69" s="59"/>
      <c r="N69" s="59"/>
      <c r="O69" s="59"/>
      <c r="P69" s="59"/>
      <c r="Q69" s="59"/>
      <c r="R69" s="59"/>
      <c r="S69" s="59"/>
      <c r="T69" s="59"/>
      <c r="U69" s="59"/>
      <c r="V69" s="59"/>
      <c r="W69" s="59"/>
      <c r="X69" s="59"/>
      <c r="Y69" s="59"/>
      <c r="Z69" s="59"/>
      <c r="AA69" s="59"/>
      <c r="AB69" s="59"/>
      <c r="AC69" s="59"/>
      <c r="AD69" s="59"/>
      <c r="AE69" s="59"/>
      <c r="AF69" s="59"/>
      <c r="AG69" s="59"/>
      <c r="AH69" s="59"/>
      <c r="AI69" s="59"/>
      <c r="AJ69" s="59"/>
      <c r="AK69" s="59"/>
      <c r="AL69" s="59"/>
      <c r="AM69" s="59"/>
      <c r="AN69" s="59"/>
      <c r="AO69" s="59"/>
      <c r="AP69" s="59"/>
      <c r="AQ69" s="59"/>
      <c r="AR69" s="59"/>
      <c r="AS69" s="59"/>
      <c r="AT69" s="59"/>
      <c r="AU69" s="59"/>
      <c r="AV69" s="59"/>
      <c r="AW69" s="59"/>
      <c r="AX69" s="59"/>
      <c r="AY69" s="59"/>
      <c r="AZ69" s="59"/>
      <c r="BA69" s="59"/>
      <c r="BB69" s="59"/>
      <c r="BC69" s="59"/>
      <c r="BD69" s="59"/>
      <c r="BE69" s="59"/>
      <c r="BF69" s="59"/>
      <c r="BG69" s="59"/>
      <c r="BH69" s="59"/>
      <c r="BI69" s="59"/>
      <c r="BJ69" s="59"/>
      <c r="BK69" s="59"/>
      <c r="BL69" s="59"/>
      <c r="BM69" s="59"/>
      <c r="BN69" s="59"/>
      <c r="BO69" s="59"/>
      <c r="BP69" s="59"/>
      <c r="BQ69" s="59"/>
      <c r="BR69" s="59"/>
      <c r="BS69" s="59"/>
      <c r="BT69" s="59"/>
      <c r="BU69" s="59"/>
      <c r="BV69" s="59"/>
      <c r="BW69" s="59"/>
      <c r="BX69" s="59"/>
      <c r="BY69" s="59"/>
      <c r="BZ69" s="59"/>
      <c r="CA69" s="59"/>
      <c r="CB69" s="59"/>
      <c r="CC69" s="59"/>
      <c r="CD69" s="59"/>
      <c r="CE69" s="59"/>
      <c r="CF69" s="59"/>
      <c r="CG69" s="59"/>
      <c r="CH69" s="59"/>
      <c r="CI69" s="59"/>
      <c r="CJ69" s="59"/>
      <c r="CK69" s="59"/>
      <c r="CL69" s="59"/>
      <c r="CM69" s="59"/>
      <c r="CN69" s="59"/>
      <c r="CO69" s="59"/>
      <c r="CP69" s="59"/>
      <c r="CQ69" s="59"/>
      <c r="CR69" s="59"/>
      <c r="CS69" s="59"/>
      <c r="CT69" s="59"/>
      <c r="CU69" s="59"/>
      <c r="CV69" s="59"/>
      <c r="CW69" s="59"/>
      <c r="CX69" s="59"/>
      <c r="CY69" s="59"/>
      <c r="CZ69" s="59"/>
      <c r="DA69" s="59"/>
      <c r="DB69" s="59"/>
      <c r="DC69" s="59"/>
      <c r="DD69" s="59"/>
      <c r="DE69" s="59"/>
      <c r="DF69" s="59"/>
      <c r="DG69" s="59"/>
      <c r="DH69" s="59"/>
      <c r="DI69" s="59"/>
      <c r="DJ69" s="59"/>
      <c r="DK69" s="59"/>
      <c r="DL69" s="59"/>
      <c r="DM69" s="59"/>
      <c r="DN69" s="59"/>
      <c r="DO69" s="59"/>
      <c r="DP69" s="59"/>
      <c r="DQ69" s="59"/>
      <c r="DR69" s="59"/>
      <c r="DS69" s="59"/>
      <c r="DT69" s="59"/>
      <c r="DU69" s="59"/>
      <c r="DV69" s="59"/>
      <c r="DW69" s="59"/>
      <c r="DX69" s="59"/>
      <c r="DY69" s="59"/>
      <c r="DZ69" s="59"/>
      <c r="EA69" s="59"/>
      <c r="EB69" s="59"/>
      <c r="EC69" s="59"/>
      <c r="ED69" s="59"/>
      <c r="EE69" s="59"/>
      <c r="EF69" s="59"/>
      <c r="EG69" s="59"/>
      <c r="EH69" s="59"/>
      <c r="EI69" s="59"/>
      <c r="EJ69" s="59"/>
      <c r="EK69" s="59"/>
      <c r="EL69" s="59"/>
      <c r="EM69" s="59"/>
      <c r="EN69" s="59"/>
      <c r="EO69" s="59"/>
      <c r="EP69" s="59"/>
      <c r="EQ69" s="59"/>
      <c r="ER69" s="59"/>
      <c r="ES69" s="59"/>
      <c r="ET69" s="59"/>
      <c r="EU69" s="59"/>
      <c r="EV69" s="59"/>
      <c r="EW69" s="59"/>
      <c r="EX69" s="59"/>
      <c r="EY69" s="59"/>
      <c r="EZ69" s="59"/>
      <c r="FA69" s="59"/>
      <c r="FB69" s="59"/>
      <c r="FC69" s="59"/>
      <c r="FD69" s="59"/>
      <c r="FE69" s="59"/>
      <c r="FF69" s="59"/>
      <c r="FG69" s="59"/>
      <c r="FH69" s="59"/>
      <c r="FI69" s="59"/>
      <c r="FJ69" s="59"/>
      <c r="FK69" s="59"/>
      <c r="FL69" s="59"/>
      <c r="FM69" s="59"/>
      <c r="FN69" s="59"/>
      <c r="FO69" s="59"/>
      <c r="FP69" s="59"/>
      <c r="FQ69" s="59"/>
      <c r="FR69" s="59"/>
      <c r="FS69" s="59"/>
      <c r="FT69" s="59"/>
      <c r="FU69" s="59"/>
      <c r="FV69" s="59"/>
      <c r="FW69" s="59"/>
      <c r="FX69" s="59"/>
      <c r="FY69" s="59"/>
      <c r="FZ69" s="59"/>
      <c r="GA69" s="59"/>
      <c r="GB69" s="59"/>
      <c r="GC69" s="59"/>
      <c r="GD69" s="59"/>
      <c r="GE69" s="59"/>
      <c r="GF69" s="59"/>
      <c r="GG69" s="59"/>
      <c r="GH69" s="59"/>
      <c r="GI69" s="59"/>
      <c r="GJ69" s="59"/>
      <c r="GK69" s="59"/>
      <c r="GL69" s="59"/>
      <c r="GM69" s="59"/>
      <c r="GN69" s="59"/>
      <c r="GO69" s="59"/>
      <c r="GP69" s="59"/>
      <c r="GQ69" s="59"/>
      <c r="GR69" s="59"/>
      <c r="GS69" s="59"/>
      <c r="GT69" s="59"/>
      <c r="GU69" s="59"/>
      <c r="GV69" s="59"/>
      <c r="GW69" s="59"/>
      <c r="GX69" s="59"/>
      <c r="GY69" s="59"/>
      <c r="GZ69" s="59"/>
      <c r="HA69" s="59"/>
      <c r="HB69" s="59"/>
      <c r="HC69" s="59"/>
      <c r="HD69" s="59"/>
      <c r="HE69" s="59"/>
      <c r="HF69" s="59"/>
      <c r="HG69" s="59"/>
      <c r="HH69" s="59"/>
      <c r="HI69" s="59"/>
      <c r="HJ69" s="59"/>
      <c r="HK69" s="59"/>
      <c r="HL69" s="59"/>
      <c r="HM69" s="59"/>
      <c r="HN69" s="59"/>
    </row>
    <row r="70" spans="1:222">
      <c r="A70" s="59"/>
      <c r="B70" s="59"/>
      <c r="C70" s="59"/>
      <c r="D70" s="59"/>
      <c r="E70" s="118"/>
      <c r="F70" s="59"/>
      <c r="G70" s="118"/>
      <c r="H70" s="59"/>
      <c r="I70" s="59"/>
      <c r="J70" s="59"/>
      <c r="K70" s="119"/>
      <c r="L70" s="59"/>
      <c r="M70" s="59"/>
      <c r="N70" s="59"/>
      <c r="O70" s="59"/>
      <c r="P70" s="59"/>
      <c r="Q70" s="59"/>
      <c r="R70" s="59"/>
      <c r="S70" s="59"/>
      <c r="T70" s="59"/>
      <c r="U70" s="59"/>
      <c r="V70" s="59"/>
      <c r="W70" s="59"/>
      <c r="X70" s="59"/>
      <c r="Y70" s="59"/>
      <c r="Z70" s="59"/>
      <c r="AA70" s="59"/>
      <c r="AB70" s="59"/>
      <c r="AC70" s="59"/>
      <c r="AD70" s="59"/>
      <c r="AE70" s="59"/>
      <c r="AF70" s="59"/>
      <c r="AG70" s="59"/>
      <c r="AH70" s="59"/>
      <c r="AI70" s="59"/>
      <c r="AJ70" s="59"/>
      <c r="AK70" s="59"/>
      <c r="AL70" s="59"/>
      <c r="AM70" s="59"/>
      <c r="AN70" s="59"/>
      <c r="AO70" s="59"/>
      <c r="AP70" s="59"/>
      <c r="AQ70" s="59"/>
      <c r="AR70" s="59"/>
      <c r="AS70" s="59"/>
      <c r="AT70" s="59"/>
      <c r="AU70" s="59"/>
      <c r="AV70" s="59"/>
      <c r="AW70" s="59"/>
      <c r="AX70" s="59"/>
      <c r="AY70" s="59"/>
      <c r="AZ70" s="59"/>
      <c r="BA70" s="59"/>
      <c r="BB70" s="59"/>
      <c r="BC70" s="59"/>
      <c r="BD70" s="59"/>
      <c r="BE70" s="59"/>
      <c r="BF70" s="59"/>
      <c r="BG70" s="59"/>
      <c r="BH70" s="59"/>
      <c r="BI70" s="59"/>
      <c r="BJ70" s="59"/>
      <c r="BK70" s="59"/>
      <c r="BL70" s="59"/>
      <c r="BM70" s="59"/>
      <c r="BN70" s="59"/>
      <c r="BO70" s="59"/>
      <c r="BP70" s="59"/>
      <c r="BQ70" s="59"/>
      <c r="BR70" s="59"/>
      <c r="BS70" s="59"/>
      <c r="BT70" s="59"/>
      <c r="BU70" s="59"/>
      <c r="BV70" s="59"/>
      <c r="BW70" s="59"/>
      <c r="BX70" s="59"/>
      <c r="BY70" s="59"/>
      <c r="BZ70" s="59"/>
      <c r="CA70" s="59"/>
      <c r="CB70" s="59"/>
      <c r="CC70" s="59"/>
      <c r="CD70" s="59"/>
      <c r="CE70" s="59"/>
      <c r="CF70" s="59"/>
      <c r="CG70" s="59"/>
      <c r="CH70" s="59"/>
      <c r="CI70" s="59"/>
      <c r="CJ70" s="59"/>
      <c r="CK70" s="59"/>
      <c r="CL70" s="59"/>
      <c r="CM70" s="59"/>
      <c r="CN70" s="59"/>
      <c r="CO70" s="59"/>
      <c r="CP70" s="59"/>
      <c r="CQ70" s="59"/>
      <c r="CR70" s="59"/>
      <c r="CS70" s="59"/>
      <c r="CT70" s="59"/>
      <c r="CU70" s="59"/>
      <c r="CV70" s="59"/>
      <c r="CW70" s="59"/>
      <c r="CX70" s="59"/>
      <c r="CY70" s="59"/>
      <c r="CZ70" s="59"/>
      <c r="DA70" s="59"/>
      <c r="DB70" s="59"/>
      <c r="DC70" s="59"/>
      <c r="DD70" s="59"/>
      <c r="DE70" s="59"/>
      <c r="DF70" s="59"/>
      <c r="DG70" s="59"/>
      <c r="DH70" s="59"/>
      <c r="DI70" s="59"/>
      <c r="DJ70" s="59"/>
      <c r="DK70" s="59"/>
      <c r="DL70" s="59"/>
      <c r="DM70" s="59"/>
      <c r="DN70" s="59"/>
      <c r="DO70" s="59"/>
      <c r="DP70" s="59"/>
      <c r="DQ70" s="59"/>
      <c r="DR70" s="59"/>
      <c r="DS70" s="59"/>
      <c r="DT70" s="59"/>
      <c r="DU70" s="59"/>
      <c r="DV70" s="59"/>
      <c r="DW70" s="59"/>
      <c r="DX70" s="59"/>
      <c r="DY70" s="59"/>
      <c r="DZ70" s="59"/>
      <c r="EA70" s="59"/>
      <c r="EB70" s="59"/>
      <c r="EC70" s="59"/>
      <c r="ED70" s="59"/>
      <c r="EE70" s="59"/>
      <c r="EF70" s="59"/>
      <c r="EG70" s="59"/>
      <c r="EH70" s="59"/>
      <c r="EI70" s="59"/>
      <c r="EJ70" s="59"/>
      <c r="EK70" s="59"/>
      <c r="EL70" s="59"/>
      <c r="EM70" s="59"/>
      <c r="EN70" s="59"/>
      <c r="EO70" s="59"/>
      <c r="EP70" s="59"/>
      <c r="EQ70" s="59"/>
      <c r="ER70" s="59"/>
      <c r="ES70" s="59"/>
      <c r="ET70" s="59"/>
      <c r="EU70" s="59"/>
      <c r="EV70" s="59"/>
      <c r="EW70" s="59"/>
      <c r="EX70" s="59"/>
      <c r="EY70" s="59"/>
      <c r="EZ70" s="59"/>
      <c r="FA70" s="59"/>
      <c r="FB70" s="59"/>
      <c r="FC70" s="59"/>
      <c r="FD70" s="59"/>
      <c r="FE70" s="59"/>
      <c r="FF70" s="59"/>
      <c r="FG70" s="59"/>
      <c r="FH70" s="59"/>
      <c r="FI70" s="59"/>
      <c r="FJ70" s="59"/>
      <c r="FK70" s="59"/>
      <c r="FL70" s="59"/>
      <c r="FM70" s="59"/>
      <c r="FN70" s="59"/>
      <c r="FO70" s="59"/>
      <c r="FP70" s="59"/>
      <c r="FQ70" s="59"/>
      <c r="FR70" s="59"/>
      <c r="FS70" s="59"/>
      <c r="FT70" s="59"/>
      <c r="FU70" s="59"/>
      <c r="FV70" s="59"/>
      <c r="FW70" s="59"/>
      <c r="FX70" s="59"/>
      <c r="FY70" s="59"/>
      <c r="FZ70" s="59"/>
      <c r="GA70" s="59"/>
      <c r="GB70" s="59"/>
      <c r="GC70" s="59"/>
      <c r="GD70" s="59"/>
      <c r="GE70" s="59"/>
      <c r="GF70" s="59"/>
      <c r="GG70" s="59"/>
      <c r="GH70" s="59"/>
      <c r="GI70" s="59"/>
      <c r="GJ70" s="59"/>
      <c r="GK70" s="59"/>
      <c r="GL70" s="59"/>
      <c r="GM70" s="59"/>
      <c r="GN70" s="59"/>
      <c r="GO70" s="59"/>
      <c r="GP70" s="59"/>
      <c r="GQ70" s="59"/>
      <c r="GR70" s="59"/>
      <c r="GS70" s="59"/>
      <c r="GT70" s="59"/>
      <c r="GU70" s="59"/>
      <c r="GV70" s="59"/>
      <c r="GW70" s="59"/>
      <c r="GX70" s="59"/>
      <c r="GY70" s="59"/>
      <c r="GZ70" s="59"/>
      <c r="HA70" s="59"/>
      <c r="HB70" s="59"/>
      <c r="HC70" s="59"/>
      <c r="HD70" s="59"/>
      <c r="HE70" s="59"/>
      <c r="HF70" s="59"/>
      <c r="HG70" s="59"/>
      <c r="HH70" s="59"/>
      <c r="HI70" s="59"/>
      <c r="HJ70" s="59"/>
      <c r="HK70" s="59"/>
      <c r="HL70" s="59"/>
      <c r="HM70" s="59"/>
      <c r="HN70" s="59"/>
    </row>
    <row r="71" spans="1:222">
      <c r="A71" s="59"/>
      <c r="B71" s="59"/>
      <c r="C71" s="59"/>
      <c r="D71" s="59"/>
      <c r="E71" s="118"/>
      <c r="F71" s="59"/>
      <c r="G71" s="118"/>
      <c r="H71" s="59"/>
      <c r="I71" s="59"/>
      <c r="J71" s="59"/>
      <c r="K71" s="119"/>
      <c r="L71" s="59"/>
      <c r="M71" s="59"/>
      <c r="N71" s="59"/>
      <c r="O71" s="59"/>
      <c r="P71" s="59"/>
      <c r="Q71" s="59"/>
      <c r="R71" s="59"/>
      <c r="S71" s="59"/>
      <c r="T71" s="59"/>
      <c r="U71" s="59"/>
      <c r="V71" s="59"/>
      <c r="W71" s="59"/>
      <c r="X71" s="59"/>
      <c r="Y71" s="59"/>
      <c r="Z71" s="59"/>
      <c r="AA71" s="59"/>
      <c r="AB71" s="59"/>
      <c r="AC71" s="59"/>
      <c r="AD71" s="59"/>
      <c r="AE71" s="59"/>
      <c r="AF71" s="59"/>
      <c r="AG71" s="59"/>
      <c r="AH71" s="59"/>
      <c r="AI71" s="59"/>
      <c r="AJ71" s="59"/>
      <c r="AK71" s="59"/>
      <c r="AL71" s="59"/>
      <c r="AM71" s="59"/>
      <c r="AN71" s="59"/>
      <c r="AO71" s="59"/>
      <c r="AP71" s="59"/>
      <c r="AQ71" s="59"/>
      <c r="AR71" s="59"/>
      <c r="AS71" s="59"/>
      <c r="AT71" s="59"/>
      <c r="AU71" s="59"/>
      <c r="AV71" s="59"/>
      <c r="AW71" s="59"/>
      <c r="AX71" s="59"/>
      <c r="AY71" s="59"/>
      <c r="AZ71" s="59"/>
      <c r="BA71" s="59"/>
      <c r="BB71" s="59"/>
      <c r="BC71" s="59"/>
      <c r="BD71" s="59"/>
      <c r="BE71" s="59"/>
      <c r="BF71" s="59"/>
      <c r="BG71" s="59"/>
      <c r="BH71" s="59"/>
      <c r="BI71" s="59"/>
      <c r="BJ71" s="59"/>
      <c r="BK71" s="59"/>
      <c r="BL71" s="59"/>
      <c r="BM71" s="59"/>
      <c r="BN71" s="59"/>
      <c r="BO71" s="59"/>
      <c r="BP71" s="59"/>
      <c r="BQ71" s="59"/>
      <c r="BR71" s="59"/>
      <c r="BS71" s="59"/>
      <c r="BT71" s="59"/>
      <c r="BU71" s="59"/>
      <c r="BV71" s="59"/>
      <c r="BW71" s="59"/>
      <c r="BX71" s="59"/>
      <c r="BY71" s="59"/>
      <c r="BZ71" s="59"/>
      <c r="CA71" s="59"/>
      <c r="CB71" s="59"/>
      <c r="CC71" s="59"/>
      <c r="CD71" s="59"/>
      <c r="CE71" s="59"/>
      <c r="CF71" s="59"/>
      <c r="CG71" s="59"/>
      <c r="CH71" s="59"/>
      <c r="CI71" s="59"/>
      <c r="CJ71" s="59"/>
      <c r="CK71" s="59"/>
      <c r="CL71" s="59"/>
      <c r="CM71" s="59"/>
      <c r="CN71" s="59"/>
      <c r="CO71" s="59"/>
      <c r="CP71" s="59"/>
      <c r="CQ71" s="59"/>
      <c r="CR71" s="59"/>
      <c r="CS71" s="59"/>
      <c r="CT71" s="59"/>
      <c r="CU71" s="59"/>
      <c r="CV71" s="59"/>
      <c r="CW71" s="59"/>
      <c r="CX71" s="59"/>
      <c r="CY71" s="59"/>
      <c r="CZ71" s="59"/>
      <c r="DA71" s="59"/>
      <c r="DB71" s="59"/>
      <c r="DC71" s="59"/>
      <c r="DD71" s="59"/>
      <c r="DE71" s="59"/>
      <c r="DF71" s="59"/>
      <c r="DG71" s="59"/>
      <c r="DH71" s="59"/>
      <c r="DI71" s="59"/>
      <c r="DJ71" s="59"/>
      <c r="DK71" s="59"/>
      <c r="DL71" s="59"/>
      <c r="DM71" s="59"/>
      <c r="DN71" s="59"/>
      <c r="DO71" s="59"/>
      <c r="DP71" s="59"/>
      <c r="DQ71" s="59"/>
      <c r="DR71" s="59"/>
      <c r="DS71" s="59"/>
      <c r="DT71" s="59"/>
      <c r="DU71" s="59"/>
      <c r="DV71" s="59"/>
      <c r="DW71" s="59"/>
      <c r="DX71" s="59"/>
      <c r="DY71" s="59"/>
      <c r="DZ71" s="59"/>
      <c r="EA71" s="59"/>
      <c r="EB71" s="59"/>
      <c r="EC71" s="59"/>
      <c r="ED71" s="59"/>
      <c r="EE71" s="59"/>
      <c r="EF71" s="59"/>
      <c r="EG71" s="59"/>
      <c r="EH71" s="59"/>
      <c r="EI71" s="59"/>
      <c r="EJ71" s="59"/>
      <c r="EK71" s="59"/>
      <c r="EL71" s="59"/>
      <c r="EM71" s="59"/>
      <c r="EN71" s="59"/>
      <c r="EO71" s="59"/>
      <c r="EP71" s="59"/>
      <c r="EQ71" s="59"/>
      <c r="ER71" s="59"/>
      <c r="ES71" s="59"/>
      <c r="ET71" s="59"/>
      <c r="EU71" s="59"/>
      <c r="EV71" s="59"/>
      <c r="EW71" s="59"/>
      <c r="EX71" s="59"/>
      <c r="EY71" s="59"/>
      <c r="EZ71" s="59"/>
      <c r="FA71" s="59"/>
      <c r="FB71" s="59"/>
      <c r="FC71" s="59"/>
      <c r="FD71" s="59"/>
      <c r="FE71" s="59"/>
      <c r="FF71" s="59"/>
      <c r="FG71" s="59"/>
      <c r="FH71" s="59"/>
      <c r="FI71" s="59"/>
      <c r="FJ71" s="59"/>
      <c r="FK71" s="59"/>
      <c r="FL71" s="59"/>
      <c r="FM71" s="59"/>
      <c r="FN71" s="59"/>
      <c r="FO71" s="59"/>
      <c r="FP71" s="59"/>
      <c r="FQ71" s="59"/>
      <c r="FR71" s="59"/>
      <c r="FS71" s="59"/>
      <c r="FT71" s="59"/>
      <c r="FU71" s="59"/>
      <c r="FV71" s="59"/>
      <c r="FW71" s="59"/>
      <c r="FX71" s="59"/>
      <c r="FY71" s="59"/>
      <c r="FZ71" s="59"/>
      <c r="GA71" s="59"/>
      <c r="GB71" s="59"/>
      <c r="GC71" s="59"/>
      <c r="GD71" s="59"/>
      <c r="GE71" s="59"/>
      <c r="GF71" s="59"/>
      <c r="GG71" s="59"/>
      <c r="GH71" s="59"/>
      <c r="GI71" s="59"/>
      <c r="GJ71" s="59"/>
      <c r="GK71" s="59"/>
      <c r="GL71" s="59"/>
      <c r="GM71" s="59"/>
      <c r="GN71" s="59"/>
      <c r="GO71" s="59"/>
      <c r="GP71" s="59"/>
      <c r="GQ71" s="59"/>
      <c r="GR71" s="59"/>
      <c r="GS71" s="59"/>
      <c r="GT71" s="59"/>
      <c r="GU71" s="59"/>
      <c r="GV71" s="59"/>
      <c r="GW71" s="59"/>
      <c r="GX71" s="59"/>
      <c r="GY71" s="59"/>
      <c r="GZ71" s="59"/>
      <c r="HA71" s="59"/>
      <c r="HB71" s="59"/>
      <c r="HC71" s="59"/>
      <c r="HD71" s="59"/>
      <c r="HE71" s="59"/>
      <c r="HF71" s="59"/>
      <c r="HG71" s="59"/>
      <c r="HH71" s="59"/>
      <c r="HI71" s="59"/>
      <c r="HJ71" s="59"/>
      <c r="HK71" s="59"/>
      <c r="HL71" s="59"/>
      <c r="HM71" s="59"/>
      <c r="HN71" s="59"/>
    </row>
    <row r="72" spans="1:222">
      <c r="A72" s="59"/>
      <c r="B72" s="59"/>
      <c r="C72" s="59"/>
      <c r="D72" s="59"/>
      <c r="E72" s="118"/>
      <c r="F72" s="59"/>
      <c r="G72" s="118"/>
      <c r="H72" s="59"/>
      <c r="I72" s="59"/>
      <c r="J72" s="59"/>
      <c r="K72" s="119"/>
      <c r="L72" s="59"/>
      <c r="M72" s="59"/>
      <c r="N72" s="59"/>
      <c r="O72" s="59"/>
      <c r="P72" s="59"/>
      <c r="Q72" s="59"/>
      <c r="R72" s="59"/>
      <c r="S72" s="59"/>
      <c r="T72" s="59"/>
      <c r="U72" s="59"/>
      <c r="V72" s="59"/>
      <c r="W72" s="59"/>
      <c r="X72" s="59"/>
      <c r="Y72" s="59"/>
      <c r="Z72" s="59"/>
      <c r="AA72" s="59"/>
      <c r="AB72" s="59"/>
      <c r="AC72" s="59"/>
      <c r="AD72" s="59"/>
      <c r="AE72" s="59"/>
      <c r="AF72" s="59"/>
      <c r="AG72" s="59"/>
      <c r="AH72" s="59"/>
      <c r="AI72" s="59"/>
      <c r="AJ72" s="59"/>
      <c r="AK72" s="59"/>
      <c r="AL72" s="59"/>
      <c r="AM72" s="59"/>
      <c r="AN72" s="59"/>
      <c r="AO72" s="59"/>
      <c r="AP72" s="59"/>
      <c r="AQ72" s="59"/>
      <c r="AR72" s="59"/>
      <c r="AS72" s="59"/>
      <c r="AT72" s="59"/>
      <c r="AU72" s="59"/>
      <c r="AV72" s="59"/>
      <c r="AW72" s="59"/>
      <c r="AX72" s="59"/>
      <c r="AY72" s="59"/>
      <c r="AZ72" s="59"/>
      <c r="BA72" s="59"/>
      <c r="BB72" s="59"/>
      <c r="BC72" s="59"/>
      <c r="BD72" s="59"/>
      <c r="BE72" s="59"/>
      <c r="BF72" s="59"/>
      <c r="BG72" s="59"/>
      <c r="BH72" s="59"/>
      <c r="BI72" s="59"/>
      <c r="BJ72" s="59"/>
      <c r="BK72" s="59"/>
      <c r="BL72" s="59"/>
      <c r="BM72" s="59"/>
      <c r="BN72" s="59"/>
      <c r="BO72" s="59"/>
      <c r="BP72" s="59"/>
      <c r="BQ72" s="59"/>
      <c r="BR72" s="59"/>
      <c r="BS72" s="59"/>
      <c r="BT72" s="59"/>
      <c r="BU72" s="59"/>
      <c r="BV72" s="59"/>
      <c r="BW72" s="59"/>
      <c r="BX72" s="59"/>
      <c r="BY72" s="59"/>
      <c r="BZ72" s="59"/>
      <c r="CA72" s="59"/>
      <c r="CB72" s="59"/>
      <c r="CC72" s="59"/>
      <c r="CD72" s="59"/>
      <c r="CE72" s="59"/>
      <c r="CF72" s="59"/>
      <c r="CG72" s="59"/>
      <c r="CH72" s="59"/>
      <c r="CI72" s="59"/>
      <c r="CJ72" s="59"/>
      <c r="CK72" s="59"/>
      <c r="CL72" s="59"/>
      <c r="CM72" s="59"/>
      <c r="CN72" s="59"/>
      <c r="CO72" s="59"/>
      <c r="CP72" s="59"/>
      <c r="CQ72" s="59"/>
      <c r="CR72" s="59"/>
      <c r="CS72" s="59"/>
      <c r="CT72" s="59"/>
      <c r="CU72" s="59"/>
      <c r="CV72" s="59"/>
      <c r="CW72" s="59"/>
      <c r="CX72" s="59"/>
      <c r="CY72" s="59"/>
      <c r="CZ72" s="59"/>
      <c r="DA72" s="59"/>
      <c r="DB72" s="59"/>
      <c r="DC72" s="59"/>
      <c r="DD72" s="59"/>
      <c r="DE72" s="59"/>
      <c r="DF72" s="59"/>
      <c r="DG72" s="59"/>
      <c r="DH72" s="59"/>
      <c r="DI72" s="59"/>
      <c r="DJ72" s="59"/>
      <c r="DK72" s="59"/>
      <c r="DL72" s="59"/>
      <c r="DM72" s="59"/>
      <c r="DN72" s="59"/>
      <c r="DO72" s="59"/>
      <c r="DP72" s="59"/>
      <c r="DQ72" s="59"/>
      <c r="DR72" s="59"/>
      <c r="DS72" s="59"/>
      <c r="DT72" s="59"/>
      <c r="DU72" s="59"/>
      <c r="DV72" s="59"/>
      <c r="DW72" s="59"/>
      <c r="DX72" s="59"/>
      <c r="DY72" s="59"/>
      <c r="DZ72" s="59"/>
      <c r="EA72" s="59"/>
      <c r="EB72" s="59"/>
      <c r="EC72" s="59"/>
      <c r="ED72" s="59"/>
      <c r="EE72" s="59"/>
      <c r="EF72" s="59"/>
      <c r="EG72" s="59"/>
      <c r="EH72" s="59"/>
      <c r="EI72" s="59"/>
      <c r="EJ72" s="59"/>
      <c r="EK72" s="59"/>
      <c r="EL72" s="59"/>
      <c r="EM72" s="59"/>
      <c r="EN72" s="59"/>
      <c r="EO72" s="59"/>
      <c r="EP72" s="59"/>
      <c r="EQ72" s="59"/>
      <c r="ER72" s="59"/>
      <c r="ES72" s="59"/>
      <c r="ET72" s="59"/>
      <c r="EU72" s="59"/>
      <c r="EV72" s="59"/>
      <c r="EW72" s="59"/>
      <c r="EX72" s="59"/>
      <c r="EY72" s="59"/>
      <c r="EZ72" s="59"/>
      <c r="FA72" s="59"/>
      <c r="FB72" s="59"/>
      <c r="FC72" s="59"/>
      <c r="FD72" s="59"/>
      <c r="FE72" s="59"/>
      <c r="FF72" s="59"/>
      <c r="FG72" s="59"/>
      <c r="FH72" s="59"/>
      <c r="FI72" s="59"/>
      <c r="FJ72" s="59"/>
      <c r="FK72" s="59"/>
      <c r="FL72" s="59"/>
      <c r="FM72" s="59"/>
      <c r="FN72" s="59"/>
      <c r="FO72" s="59"/>
      <c r="FP72" s="59"/>
      <c r="FQ72" s="59"/>
      <c r="FR72" s="59"/>
      <c r="FS72" s="59"/>
      <c r="FT72" s="59"/>
      <c r="FU72" s="59"/>
      <c r="FV72" s="59"/>
      <c r="FW72" s="59"/>
      <c r="FX72" s="59"/>
      <c r="FY72" s="59"/>
      <c r="FZ72" s="59"/>
      <c r="GA72" s="59"/>
      <c r="GB72" s="59"/>
      <c r="GC72" s="59"/>
      <c r="GD72" s="59"/>
      <c r="GE72" s="59"/>
      <c r="GF72" s="59"/>
      <c r="GG72" s="59"/>
      <c r="GH72" s="59"/>
      <c r="GI72" s="59"/>
      <c r="GJ72" s="59"/>
      <c r="GK72" s="59"/>
      <c r="GL72" s="59"/>
      <c r="GM72" s="59"/>
      <c r="GN72" s="59"/>
      <c r="GO72" s="59"/>
      <c r="GP72" s="59"/>
      <c r="GQ72" s="59"/>
      <c r="GR72" s="59"/>
      <c r="GS72" s="59"/>
      <c r="GT72" s="59"/>
      <c r="GU72" s="59"/>
      <c r="GV72" s="59"/>
      <c r="GW72" s="59"/>
      <c r="GX72" s="59"/>
      <c r="GY72" s="59"/>
      <c r="GZ72" s="59"/>
      <c r="HA72" s="59"/>
      <c r="HB72" s="59"/>
      <c r="HC72" s="59"/>
      <c r="HD72" s="59"/>
      <c r="HE72" s="59"/>
      <c r="HF72" s="59"/>
      <c r="HG72" s="59"/>
      <c r="HH72" s="59"/>
      <c r="HI72" s="59"/>
      <c r="HJ72" s="59"/>
      <c r="HK72" s="59"/>
      <c r="HL72" s="59"/>
      <c r="HM72" s="59"/>
      <c r="HN72" s="59"/>
    </row>
    <row r="73" spans="1:222">
      <c r="A73" s="59"/>
      <c r="B73" s="59"/>
      <c r="C73" s="59"/>
      <c r="D73" s="59"/>
      <c r="E73" s="118"/>
      <c r="F73" s="59"/>
      <c r="G73" s="118"/>
      <c r="H73" s="59"/>
      <c r="I73" s="59"/>
      <c r="J73" s="59"/>
      <c r="K73" s="119"/>
      <c r="L73" s="59"/>
      <c r="M73" s="59"/>
      <c r="N73" s="59"/>
      <c r="O73" s="59"/>
      <c r="P73" s="59"/>
      <c r="Q73" s="59"/>
      <c r="R73" s="59"/>
      <c r="S73" s="59"/>
      <c r="T73" s="59"/>
      <c r="U73" s="59"/>
      <c r="V73" s="59"/>
      <c r="W73" s="59"/>
      <c r="X73" s="59"/>
      <c r="Y73" s="59"/>
      <c r="Z73" s="59"/>
      <c r="AA73" s="59"/>
      <c r="AB73" s="59"/>
      <c r="AC73" s="59"/>
      <c r="AD73" s="59"/>
      <c r="AE73" s="59"/>
      <c r="AF73" s="59"/>
      <c r="AG73" s="59"/>
      <c r="AH73" s="59"/>
      <c r="AI73" s="59"/>
      <c r="AJ73" s="59"/>
      <c r="AK73" s="59"/>
      <c r="AL73" s="59"/>
      <c r="AM73" s="59"/>
      <c r="AN73" s="59"/>
      <c r="AO73" s="59"/>
      <c r="AP73" s="59"/>
      <c r="AQ73" s="59"/>
      <c r="AR73" s="59"/>
      <c r="AS73" s="59"/>
      <c r="AT73" s="59"/>
      <c r="AU73" s="59"/>
      <c r="AV73" s="59"/>
      <c r="AW73" s="59"/>
      <c r="AX73" s="59"/>
      <c r="AY73" s="59"/>
      <c r="AZ73" s="59"/>
      <c r="BA73" s="59"/>
      <c r="BB73" s="59"/>
      <c r="BC73" s="59"/>
      <c r="BD73" s="59"/>
      <c r="BE73" s="59"/>
      <c r="BF73" s="59"/>
      <c r="BG73" s="59"/>
      <c r="BH73" s="59"/>
      <c r="BI73" s="59"/>
      <c r="BJ73" s="59"/>
      <c r="BK73" s="59"/>
      <c r="BL73" s="59"/>
      <c r="BM73" s="59"/>
      <c r="BN73" s="59"/>
      <c r="BO73" s="59"/>
      <c r="BP73" s="59"/>
      <c r="BQ73" s="59"/>
      <c r="BR73" s="59"/>
      <c r="BS73" s="59"/>
      <c r="BT73" s="59"/>
      <c r="BU73" s="59"/>
      <c r="BV73" s="59"/>
      <c r="BW73" s="59"/>
      <c r="BX73" s="59"/>
      <c r="BY73" s="59"/>
      <c r="BZ73" s="59"/>
      <c r="CA73" s="59"/>
      <c r="CB73" s="59"/>
      <c r="CC73" s="59"/>
      <c r="CD73" s="59"/>
      <c r="CE73" s="59"/>
      <c r="CF73" s="59"/>
      <c r="CG73" s="59"/>
      <c r="CH73" s="59"/>
      <c r="CI73" s="59"/>
      <c r="CJ73" s="59"/>
      <c r="CK73" s="59"/>
      <c r="CL73" s="59"/>
      <c r="CM73" s="59"/>
      <c r="CN73" s="59"/>
      <c r="CO73" s="59"/>
      <c r="CP73" s="59"/>
      <c r="CQ73" s="59"/>
      <c r="CR73" s="59"/>
      <c r="CS73" s="59"/>
      <c r="CT73" s="59"/>
      <c r="CU73" s="59"/>
      <c r="CV73" s="59"/>
      <c r="CW73" s="59"/>
      <c r="CX73" s="59"/>
      <c r="CY73" s="59"/>
      <c r="CZ73" s="59"/>
      <c r="DA73" s="59"/>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59"/>
      <c r="EA73" s="59"/>
      <c r="EB73" s="59"/>
      <c r="EC73" s="59"/>
      <c r="ED73" s="59"/>
      <c r="EE73" s="59"/>
      <c r="EF73" s="59"/>
      <c r="EG73" s="59"/>
      <c r="EH73" s="59"/>
      <c r="EI73" s="59"/>
      <c r="EJ73" s="59"/>
      <c r="EK73" s="59"/>
      <c r="EL73" s="59"/>
      <c r="EM73" s="59"/>
      <c r="EN73" s="59"/>
      <c r="EO73" s="59"/>
      <c r="EP73" s="59"/>
      <c r="EQ73" s="59"/>
      <c r="ER73" s="59"/>
      <c r="ES73" s="59"/>
      <c r="ET73" s="59"/>
      <c r="EU73" s="59"/>
      <c r="EV73" s="59"/>
      <c r="EW73" s="59"/>
      <c r="EX73" s="59"/>
      <c r="EY73" s="59"/>
      <c r="EZ73" s="59"/>
      <c r="FA73" s="59"/>
      <c r="FB73" s="59"/>
      <c r="FC73" s="59"/>
      <c r="FD73" s="59"/>
      <c r="FE73" s="59"/>
      <c r="FF73" s="59"/>
      <c r="FG73" s="59"/>
      <c r="FH73" s="59"/>
      <c r="FI73" s="59"/>
      <c r="FJ73" s="59"/>
      <c r="FK73" s="59"/>
      <c r="FL73" s="59"/>
      <c r="FM73" s="59"/>
      <c r="FN73" s="59"/>
      <c r="FO73" s="59"/>
      <c r="FP73" s="59"/>
      <c r="FQ73" s="59"/>
      <c r="FR73" s="59"/>
      <c r="FS73" s="59"/>
      <c r="FT73" s="59"/>
      <c r="FU73" s="59"/>
      <c r="FV73" s="59"/>
      <c r="FW73" s="59"/>
      <c r="FX73" s="59"/>
      <c r="FY73" s="59"/>
      <c r="FZ73" s="59"/>
      <c r="GA73" s="59"/>
      <c r="GB73" s="59"/>
      <c r="GC73" s="59"/>
      <c r="GD73" s="59"/>
      <c r="GE73" s="59"/>
      <c r="GF73" s="59"/>
      <c r="GG73" s="59"/>
      <c r="GH73" s="59"/>
      <c r="GI73" s="59"/>
      <c r="GJ73" s="59"/>
      <c r="GK73" s="59"/>
      <c r="GL73" s="59"/>
      <c r="GM73" s="59"/>
      <c r="GN73" s="59"/>
      <c r="GO73" s="59"/>
      <c r="GP73" s="59"/>
      <c r="GQ73" s="59"/>
      <c r="GR73" s="59"/>
      <c r="GS73" s="59"/>
      <c r="GT73" s="59"/>
      <c r="GU73" s="59"/>
      <c r="GV73" s="59"/>
      <c r="GW73" s="59"/>
      <c r="GX73" s="59"/>
      <c r="GY73" s="59"/>
      <c r="GZ73" s="59"/>
      <c r="HA73" s="59"/>
      <c r="HB73" s="59"/>
      <c r="HC73" s="59"/>
      <c r="HD73" s="59"/>
      <c r="HE73" s="59"/>
      <c r="HF73" s="59"/>
      <c r="HG73" s="59"/>
      <c r="HH73" s="59"/>
      <c r="HI73" s="59"/>
      <c r="HJ73" s="59"/>
      <c r="HK73" s="59"/>
      <c r="HL73" s="59"/>
      <c r="HM73" s="59"/>
      <c r="HN73" s="59"/>
    </row>
    <row r="74" spans="1:222">
      <c r="A74" s="59"/>
      <c r="B74" s="59"/>
      <c r="C74" s="59"/>
      <c r="D74" s="59"/>
      <c r="E74" s="118"/>
      <c r="F74" s="59"/>
      <c r="G74" s="118"/>
      <c r="H74" s="59"/>
      <c r="I74" s="59"/>
      <c r="J74" s="59"/>
      <c r="K74" s="119"/>
      <c r="L74" s="59"/>
      <c r="M74" s="59"/>
      <c r="N74" s="59"/>
      <c r="O74" s="59"/>
      <c r="P74" s="59"/>
      <c r="Q74" s="59"/>
      <c r="R74" s="59"/>
      <c r="S74" s="59"/>
      <c r="T74" s="59"/>
      <c r="U74" s="59"/>
      <c r="V74" s="59"/>
      <c r="W74" s="59"/>
      <c r="X74" s="59"/>
      <c r="Y74" s="59"/>
      <c r="Z74" s="59"/>
      <c r="AA74" s="59"/>
      <c r="AB74" s="59"/>
      <c r="AC74" s="59"/>
      <c r="AD74" s="59"/>
      <c r="AE74" s="59"/>
      <c r="AF74" s="59"/>
      <c r="AG74" s="59"/>
      <c r="AH74" s="59"/>
      <c r="AI74" s="59"/>
      <c r="AJ74" s="59"/>
      <c r="AK74" s="59"/>
      <c r="AL74" s="59"/>
      <c r="AM74" s="59"/>
      <c r="AN74" s="59"/>
      <c r="AO74" s="59"/>
      <c r="AP74" s="59"/>
      <c r="AQ74" s="59"/>
      <c r="AR74" s="59"/>
      <c r="AS74" s="59"/>
      <c r="AT74" s="59"/>
      <c r="AU74" s="59"/>
      <c r="AV74" s="59"/>
      <c r="AW74" s="59"/>
      <c r="AX74" s="59"/>
      <c r="AY74" s="59"/>
      <c r="AZ74" s="59"/>
      <c r="BA74" s="59"/>
      <c r="BB74" s="59"/>
      <c r="BC74" s="59"/>
      <c r="BD74" s="59"/>
      <c r="BE74" s="59"/>
      <c r="BF74" s="59"/>
      <c r="BG74" s="59"/>
      <c r="BH74" s="59"/>
      <c r="BI74" s="59"/>
      <c r="BJ74" s="59"/>
      <c r="BK74" s="59"/>
      <c r="BL74" s="59"/>
      <c r="BM74" s="59"/>
      <c r="BN74" s="59"/>
      <c r="BO74" s="59"/>
      <c r="BP74" s="59"/>
      <c r="BQ74" s="59"/>
      <c r="BR74" s="59"/>
      <c r="BS74" s="59"/>
      <c r="BT74" s="59"/>
      <c r="BU74" s="59"/>
      <c r="BV74" s="59"/>
      <c r="BW74" s="59"/>
      <c r="BX74" s="59"/>
      <c r="BY74" s="59"/>
      <c r="BZ74" s="59"/>
      <c r="CA74" s="59"/>
      <c r="CB74" s="59"/>
      <c r="CC74" s="59"/>
      <c r="CD74" s="59"/>
      <c r="CE74" s="59"/>
      <c r="CF74" s="59"/>
      <c r="CG74" s="59"/>
      <c r="CH74" s="59"/>
      <c r="CI74" s="59"/>
      <c r="CJ74" s="59"/>
      <c r="CK74" s="59"/>
      <c r="CL74" s="59"/>
      <c r="CM74" s="59"/>
      <c r="CN74" s="59"/>
      <c r="CO74" s="59"/>
      <c r="CP74" s="59"/>
      <c r="CQ74" s="59"/>
      <c r="CR74" s="59"/>
      <c r="CS74" s="59"/>
      <c r="CT74" s="59"/>
      <c r="CU74" s="59"/>
      <c r="CV74" s="59"/>
      <c r="CW74" s="59"/>
      <c r="CX74" s="59"/>
      <c r="CY74" s="59"/>
      <c r="CZ74" s="59"/>
      <c r="DA74" s="59"/>
      <c r="DB74" s="59"/>
      <c r="DC74" s="59"/>
      <c r="DD74" s="59"/>
      <c r="DE74" s="59"/>
      <c r="DF74" s="59"/>
      <c r="DG74" s="59"/>
      <c r="DH74" s="59"/>
      <c r="DI74" s="59"/>
      <c r="DJ74" s="59"/>
      <c r="DK74" s="59"/>
      <c r="DL74" s="59"/>
      <c r="DM74" s="59"/>
      <c r="DN74" s="59"/>
      <c r="DO74" s="59"/>
      <c r="DP74" s="59"/>
      <c r="DQ74" s="59"/>
      <c r="DR74" s="59"/>
      <c r="DS74" s="59"/>
      <c r="DT74" s="59"/>
      <c r="DU74" s="59"/>
      <c r="DV74" s="59"/>
      <c r="DW74" s="59"/>
      <c r="DX74" s="59"/>
      <c r="DY74" s="59"/>
      <c r="DZ74" s="59"/>
      <c r="EA74" s="59"/>
      <c r="EB74" s="59"/>
      <c r="EC74" s="59"/>
      <c r="ED74" s="59"/>
      <c r="EE74" s="59"/>
      <c r="EF74" s="59"/>
      <c r="EG74" s="59"/>
      <c r="EH74" s="59"/>
      <c r="EI74" s="59"/>
      <c r="EJ74" s="59"/>
      <c r="EK74" s="59"/>
      <c r="EL74" s="59"/>
      <c r="EM74" s="59"/>
      <c r="EN74" s="59"/>
      <c r="EO74" s="59"/>
      <c r="EP74" s="59"/>
      <c r="EQ74" s="59"/>
      <c r="ER74" s="59"/>
      <c r="ES74" s="59"/>
      <c r="ET74" s="59"/>
      <c r="EU74" s="59"/>
      <c r="EV74" s="59"/>
      <c r="EW74" s="59"/>
      <c r="EX74" s="59"/>
      <c r="EY74" s="59"/>
      <c r="EZ74" s="59"/>
      <c r="FA74" s="59"/>
      <c r="FB74" s="59"/>
      <c r="FC74" s="59"/>
      <c r="FD74" s="59"/>
      <c r="FE74" s="59"/>
      <c r="FF74" s="59"/>
      <c r="FG74" s="59"/>
      <c r="FH74" s="59"/>
      <c r="FI74" s="59"/>
      <c r="FJ74" s="59"/>
      <c r="FK74" s="59"/>
      <c r="FL74" s="59"/>
      <c r="FM74" s="59"/>
      <c r="FN74" s="59"/>
      <c r="FO74" s="59"/>
      <c r="FP74" s="59"/>
      <c r="FQ74" s="59"/>
      <c r="FR74" s="59"/>
      <c r="FS74" s="59"/>
      <c r="FT74" s="59"/>
      <c r="FU74" s="59"/>
      <c r="FV74" s="59"/>
      <c r="FW74" s="59"/>
      <c r="FX74" s="59"/>
      <c r="FY74" s="59"/>
      <c r="FZ74" s="59"/>
      <c r="GA74" s="59"/>
      <c r="GB74" s="59"/>
      <c r="GC74" s="59"/>
      <c r="GD74" s="59"/>
      <c r="GE74" s="59"/>
      <c r="GF74" s="59"/>
      <c r="GG74" s="59"/>
      <c r="GH74" s="59"/>
      <c r="GI74" s="59"/>
      <c r="GJ74" s="59"/>
      <c r="GK74" s="59"/>
      <c r="GL74" s="59"/>
      <c r="GM74" s="59"/>
      <c r="GN74" s="59"/>
      <c r="GO74" s="59"/>
      <c r="GP74" s="59"/>
      <c r="GQ74" s="59"/>
      <c r="GR74" s="59"/>
      <c r="GS74" s="59"/>
      <c r="GT74" s="59"/>
      <c r="GU74" s="59"/>
      <c r="GV74" s="59"/>
      <c r="GW74" s="59"/>
      <c r="GX74" s="59"/>
      <c r="GY74" s="59"/>
      <c r="GZ74" s="59"/>
      <c r="HA74" s="59"/>
      <c r="HB74" s="59"/>
      <c r="HC74" s="59"/>
      <c r="HD74" s="59"/>
      <c r="HE74" s="59"/>
      <c r="HF74" s="59"/>
      <c r="HG74" s="59"/>
      <c r="HH74" s="59"/>
      <c r="HI74" s="59"/>
      <c r="HJ74" s="59"/>
      <c r="HK74" s="59"/>
      <c r="HL74" s="59"/>
      <c r="HM74" s="59"/>
      <c r="HN74" s="59"/>
    </row>
    <row r="75" spans="1:222">
      <c r="A75" s="59"/>
      <c r="B75" s="59"/>
      <c r="C75" s="59"/>
      <c r="D75" s="59"/>
      <c r="E75" s="118"/>
      <c r="F75" s="59"/>
      <c r="G75" s="118"/>
      <c r="H75" s="59"/>
      <c r="I75" s="59"/>
      <c r="J75" s="59"/>
      <c r="K75" s="119"/>
      <c r="L75" s="59"/>
      <c r="M75" s="59"/>
      <c r="N75" s="59"/>
      <c r="O75" s="59"/>
      <c r="P75" s="59"/>
      <c r="Q75" s="59"/>
      <c r="R75" s="59"/>
      <c r="S75" s="59"/>
      <c r="T75" s="59"/>
      <c r="U75" s="59"/>
      <c r="V75" s="59"/>
      <c r="W75" s="59"/>
      <c r="X75" s="59"/>
      <c r="Y75" s="59"/>
      <c r="Z75" s="59"/>
      <c r="AA75" s="59"/>
      <c r="AB75" s="59"/>
      <c r="AC75" s="59"/>
      <c r="AD75" s="59"/>
      <c r="AE75" s="59"/>
      <c r="AF75" s="59"/>
      <c r="AG75" s="59"/>
      <c r="AH75" s="59"/>
      <c r="AI75" s="59"/>
      <c r="AJ75" s="59"/>
      <c r="AK75" s="59"/>
      <c r="AL75" s="59"/>
      <c r="AM75" s="59"/>
      <c r="AN75" s="59"/>
      <c r="AO75" s="59"/>
      <c r="AP75" s="59"/>
      <c r="AQ75" s="59"/>
      <c r="AR75" s="59"/>
      <c r="AS75" s="59"/>
      <c r="AT75" s="59"/>
      <c r="AU75" s="59"/>
      <c r="AV75" s="59"/>
      <c r="AW75" s="59"/>
      <c r="AX75" s="59"/>
      <c r="AY75" s="59"/>
      <c r="AZ75" s="59"/>
      <c r="BA75" s="59"/>
      <c r="BB75" s="59"/>
      <c r="BC75" s="59"/>
      <c r="BD75" s="59"/>
      <c r="BE75" s="59"/>
      <c r="BF75" s="59"/>
      <c r="BG75" s="59"/>
      <c r="BH75" s="59"/>
      <c r="BI75" s="59"/>
      <c r="BJ75" s="59"/>
      <c r="BK75" s="59"/>
      <c r="BL75" s="59"/>
      <c r="BM75" s="59"/>
      <c r="BN75" s="59"/>
      <c r="BO75" s="59"/>
      <c r="BP75" s="59"/>
      <c r="BQ75" s="59"/>
      <c r="BR75" s="59"/>
      <c r="BS75" s="59"/>
      <c r="BT75" s="59"/>
      <c r="BU75" s="59"/>
      <c r="BV75" s="59"/>
      <c r="BW75" s="59"/>
      <c r="BX75" s="59"/>
      <c r="BY75" s="59"/>
      <c r="BZ75" s="59"/>
      <c r="CA75" s="59"/>
      <c r="CB75" s="59"/>
      <c r="CC75" s="59"/>
      <c r="CD75" s="59"/>
      <c r="CE75" s="59"/>
      <c r="CF75" s="59"/>
      <c r="CG75" s="59"/>
      <c r="CH75" s="59"/>
      <c r="CI75" s="59"/>
      <c r="CJ75" s="59"/>
      <c r="CK75" s="59"/>
      <c r="CL75" s="59"/>
      <c r="CM75" s="59"/>
      <c r="CN75" s="59"/>
      <c r="CO75" s="59"/>
      <c r="CP75" s="59"/>
      <c r="CQ75" s="59"/>
      <c r="CR75" s="59"/>
      <c r="CS75" s="59"/>
      <c r="CT75" s="59"/>
      <c r="CU75" s="59"/>
      <c r="CV75" s="59"/>
      <c r="CW75" s="59"/>
      <c r="CX75" s="59"/>
      <c r="CY75" s="59"/>
      <c r="CZ75" s="59"/>
      <c r="DA75" s="59"/>
      <c r="DB75" s="59"/>
      <c r="DC75" s="59"/>
      <c r="DD75" s="59"/>
      <c r="DE75" s="59"/>
      <c r="DF75" s="59"/>
      <c r="DG75" s="59"/>
      <c r="DH75" s="59"/>
      <c r="DI75" s="59"/>
      <c r="DJ75" s="59"/>
      <c r="DK75" s="59"/>
      <c r="DL75" s="59"/>
      <c r="DM75" s="59"/>
      <c r="DN75" s="59"/>
      <c r="DO75" s="59"/>
      <c r="DP75" s="59"/>
      <c r="DQ75" s="59"/>
      <c r="DR75" s="59"/>
      <c r="DS75" s="59"/>
      <c r="DT75" s="59"/>
      <c r="DU75" s="59"/>
      <c r="DV75" s="59"/>
      <c r="DW75" s="59"/>
      <c r="DX75" s="59"/>
      <c r="DY75" s="59"/>
      <c r="DZ75" s="59"/>
      <c r="EA75" s="59"/>
      <c r="EB75" s="59"/>
      <c r="EC75" s="59"/>
      <c r="ED75" s="59"/>
      <c r="EE75" s="59"/>
      <c r="EF75" s="59"/>
      <c r="EG75" s="59"/>
      <c r="EH75" s="59"/>
      <c r="EI75" s="59"/>
      <c r="EJ75" s="59"/>
      <c r="EK75" s="59"/>
      <c r="EL75" s="59"/>
      <c r="EM75" s="59"/>
      <c r="EN75" s="59"/>
      <c r="EO75" s="59"/>
      <c r="EP75" s="59"/>
      <c r="EQ75" s="59"/>
      <c r="ER75" s="59"/>
      <c r="ES75" s="59"/>
      <c r="ET75" s="59"/>
      <c r="EU75" s="59"/>
      <c r="EV75" s="59"/>
      <c r="EW75" s="59"/>
      <c r="EX75" s="59"/>
      <c r="EY75" s="59"/>
      <c r="EZ75" s="59"/>
      <c r="FA75" s="59"/>
      <c r="FB75" s="59"/>
      <c r="FC75" s="59"/>
      <c r="FD75" s="59"/>
      <c r="FE75" s="59"/>
      <c r="FF75" s="59"/>
      <c r="FG75" s="59"/>
      <c r="FH75" s="59"/>
      <c r="FI75" s="59"/>
      <c r="FJ75" s="59"/>
      <c r="FK75" s="59"/>
      <c r="FL75" s="59"/>
      <c r="FM75" s="59"/>
      <c r="FN75" s="59"/>
      <c r="FO75" s="59"/>
      <c r="FP75" s="59"/>
      <c r="FQ75" s="59"/>
      <c r="FR75" s="59"/>
      <c r="FS75" s="59"/>
      <c r="FT75" s="59"/>
      <c r="FU75" s="59"/>
      <c r="FV75" s="59"/>
      <c r="FW75" s="59"/>
      <c r="FX75" s="59"/>
      <c r="FY75" s="59"/>
      <c r="FZ75" s="59"/>
      <c r="GA75" s="59"/>
      <c r="GB75" s="59"/>
      <c r="GC75" s="59"/>
      <c r="GD75" s="59"/>
      <c r="GE75" s="59"/>
      <c r="GF75" s="59"/>
      <c r="GG75" s="59"/>
      <c r="GH75" s="59"/>
      <c r="GI75" s="59"/>
      <c r="GJ75" s="59"/>
      <c r="GK75" s="59"/>
      <c r="GL75" s="59"/>
      <c r="GM75" s="59"/>
      <c r="GN75" s="59"/>
      <c r="GO75" s="59"/>
      <c r="GP75" s="59"/>
      <c r="GQ75" s="59"/>
      <c r="GR75" s="59"/>
      <c r="GS75" s="59"/>
      <c r="GT75" s="59"/>
      <c r="GU75" s="59"/>
      <c r="GV75" s="59"/>
      <c r="GW75" s="59"/>
      <c r="GX75" s="59"/>
      <c r="GY75" s="59"/>
      <c r="GZ75" s="59"/>
      <c r="HA75" s="59"/>
      <c r="HB75" s="59"/>
      <c r="HC75" s="59"/>
      <c r="HD75" s="59"/>
      <c r="HE75" s="59"/>
      <c r="HF75" s="59"/>
      <c r="HG75" s="59"/>
      <c r="HH75" s="59"/>
      <c r="HI75" s="59"/>
      <c r="HJ75" s="59"/>
      <c r="HK75" s="59"/>
      <c r="HL75" s="59"/>
      <c r="HM75" s="59"/>
      <c r="HN75" s="59"/>
    </row>
    <row r="76" spans="1:222">
      <c r="A76" s="59"/>
      <c r="B76" s="59"/>
      <c r="C76" s="59"/>
      <c r="D76" s="59"/>
      <c r="E76" s="118"/>
      <c r="F76" s="59"/>
      <c r="G76" s="118"/>
      <c r="H76" s="59"/>
      <c r="I76" s="59"/>
      <c r="J76" s="59"/>
      <c r="K76" s="119"/>
      <c r="L76" s="59"/>
      <c r="M76" s="59"/>
      <c r="N76" s="59"/>
      <c r="O76" s="59"/>
      <c r="P76" s="59"/>
      <c r="Q76" s="59"/>
      <c r="R76" s="59"/>
      <c r="S76" s="59"/>
      <c r="T76" s="59"/>
      <c r="U76" s="59"/>
      <c r="V76" s="59"/>
      <c r="W76" s="59"/>
      <c r="X76" s="59"/>
      <c r="Y76" s="59"/>
      <c r="Z76" s="59"/>
      <c r="AA76" s="59"/>
      <c r="AB76" s="59"/>
      <c r="AC76" s="59"/>
      <c r="AD76" s="59"/>
      <c r="AE76" s="59"/>
      <c r="AF76" s="59"/>
      <c r="AG76" s="59"/>
      <c r="AH76" s="59"/>
      <c r="AI76" s="59"/>
      <c r="AJ76" s="59"/>
      <c r="AK76" s="59"/>
      <c r="AL76" s="59"/>
      <c r="AM76" s="59"/>
      <c r="AN76" s="59"/>
      <c r="AO76" s="59"/>
      <c r="AP76" s="59"/>
      <c r="AQ76" s="59"/>
      <c r="AR76" s="59"/>
      <c r="AS76" s="59"/>
      <c r="AT76" s="59"/>
      <c r="AU76" s="59"/>
      <c r="AV76" s="59"/>
      <c r="AW76" s="59"/>
      <c r="AX76" s="59"/>
      <c r="AY76" s="59"/>
      <c r="AZ76" s="59"/>
      <c r="BA76" s="59"/>
      <c r="BB76" s="59"/>
      <c r="BC76" s="59"/>
      <c r="BD76" s="59"/>
      <c r="BE76" s="59"/>
      <c r="BF76" s="59"/>
      <c r="BG76" s="59"/>
      <c r="BH76" s="59"/>
      <c r="BI76" s="59"/>
      <c r="BJ76" s="59"/>
      <c r="BK76" s="59"/>
      <c r="BL76" s="59"/>
      <c r="BM76" s="59"/>
      <c r="BN76" s="59"/>
      <c r="BO76" s="59"/>
      <c r="BP76" s="59"/>
      <c r="BQ76" s="59"/>
      <c r="BR76" s="59"/>
      <c r="BS76" s="59"/>
      <c r="BT76" s="59"/>
      <c r="BU76" s="59"/>
      <c r="BV76" s="59"/>
      <c r="BW76" s="59"/>
      <c r="BX76" s="59"/>
      <c r="BY76" s="59"/>
      <c r="BZ76" s="59"/>
      <c r="CA76" s="59"/>
      <c r="CB76" s="59"/>
      <c r="CC76" s="59"/>
      <c r="CD76" s="59"/>
      <c r="CE76" s="59"/>
      <c r="CF76" s="59"/>
      <c r="CG76" s="59"/>
      <c r="CH76" s="59"/>
      <c r="CI76" s="59"/>
      <c r="CJ76" s="59"/>
      <c r="CK76" s="59"/>
      <c r="CL76" s="59"/>
      <c r="CM76" s="59"/>
      <c r="CN76" s="59"/>
      <c r="CO76" s="59"/>
      <c r="CP76" s="59"/>
      <c r="CQ76" s="59"/>
      <c r="CR76" s="59"/>
      <c r="CS76" s="59"/>
      <c r="CT76" s="59"/>
      <c r="CU76" s="59"/>
      <c r="CV76" s="59"/>
      <c r="CW76" s="59"/>
      <c r="CX76" s="59"/>
      <c r="CY76" s="59"/>
      <c r="CZ76" s="59"/>
      <c r="DA76" s="59"/>
      <c r="DB76" s="59"/>
      <c r="DC76" s="59"/>
      <c r="DD76" s="59"/>
      <c r="DE76" s="59"/>
      <c r="DF76" s="59"/>
      <c r="DG76" s="59"/>
      <c r="DH76" s="59"/>
      <c r="DI76" s="59"/>
      <c r="DJ76" s="59"/>
      <c r="DK76" s="59"/>
      <c r="DL76" s="59"/>
      <c r="DM76" s="59"/>
      <c r="DN76" s="59"/>
      <c r="DO76" s="59"/>
      <c r="DP76" s="59"/>
      <c r="DQ76" s="59"/>
      <c r="DR76" s="59"/>
      <c r="DS76" s="59"/>
      <c r="DT76" s="59"/>
      <c r="DU76" s="59"/>
      <c r="DV76" s="59"/>
      <c r="DW76" s="59"/>
      <c r="DX76" s="59"/>
      <c r="DY76" s="59"/>
      <c r="DZ76" s="59"/>
      <c r="EA76" s="59"/>
      <c r="EB76" s="59"/>
      <c r="EC76" s="59"/>
      <c r="ED76" s="59"/>
      <c r="EE76" s="59"/>
      <c r="EF76" s="59"/>
      <c r="EG76" s="59"/>
      <c r="EH76" s="59"/>
      <c r="EI76" s="59"/>
      <c r="EJ76" s="59"/>
      <c r="EK76" s="59"/>
      <c r="EL76" s="59"/>
      <c r="EM76" s="59"/>
      <c r="EN76" s="59"/>
      <c r="EO76" s="59"/>
      <c r="EP76" s="59"/>
      <c r="EQ76" s="59"/>
      <c r="ER76" s="59"/>
      <c r="ES76" s="59"/>
      <c r="ET76" s="59"/>
      <c r="EU76" s="59"/>
      <c r="EV76" s="59"/>
      <c r="EW76" s="59"/>
      <c r="EX76" s="59"/>
      <c r="EY76" s="59"/>
      <c r="EZ76" s="59"/>
      <c r="FA76" s="59"/>
      <c r="FB76" s="59"/>
      <c r="FC76" s="59"/>
      <c r="FD76" s="59"/>
      <c r="FE76" s="59"/>
      <c r="FF76" s="59"/>
      <c r="FG76" s="59"/>
      <c r="FH76" s="59"/>
      <c r="FI76" s="59"/>
      <c r="FJ76" s="59"/>
      <c r="FK76" s="59"/>
      <c r="FL76" s="59"/>
      <c r="FM76" s="59"/>
      <c r="FN76" s="59"/>
      <c r="FO76" s="59"/>
      <c r="FP76" s="59"/>
      <c r="FQ76" s="59"/>
      <c r="FR76" s="59"/>
      <c r="FS76" s="59"/>
      <c r="FT76" s="59"/>
      <c r="FU76" s="59"/>
      <c r="FV76" s="59"/>
      <c r="FW76" s="59"/>
      <c r="FX76" s="59"/>
      <c r="FY76" s="59"/>
      <c r="FZ76" s="59"/>
      <c r="GA76" s="59"/>
      <c r="GB76" s="59"/>
      <c r="GC76" s="59"/>
      <c r="GD76" s="59"/>
      <c r="GE76" s="59"/>
      <c r="GF76" s="59"/>
      <c r="GG76" s="59"/>
      <c r="GH76" s="59"/>
      <c r="GI76" s="59"/>
      <c r="GJ76" s="59"/>
      <c r="GK76" s="59"/>
      <c r="GL76" s="59"/>
      <c r="GM76" s="59"/>
      <c r="GN76" s="59"/>
      <c r="GO76" s="59"/>
      <c r="GP76" s="59"/>
      <c r="GQ76" s="59"/>
      <c r="GR76" s="59"/>
      <c r="GS76" s="59"/>
      <c r="GT76" s="59"/>
      <c r="GU76" s="59"/>
      <c r="GV76" s="59"/>
      <c r="GW76" s="59"/>
      <c r="GX76" s="59"/>
      <c r="GY76" s="59"/>
      <c r="GZ76" s="59"/>
      <c r="HA76" s="59"/>
      <c r="HB76" s="59"/>
      <c r="HC76" s="59"/>
      <c r="HD76" s="59"/>
      <c r="HE76" s="59"/>
      <c r="HF76" s="59"/>
      <c r="HG76" s="59"/>
      <c r="HH76" s="59"/>
      <c r="HI76" s="59"/>
      <c r="HJ76" s="59"/>
      <c r="HK76" s="59"/>
      <c r="HL76" s="59"/>
      <c r="HM76" s="59"/>
      <c r="HN76" s="59"/>
    </row>
    <row r="77" spans="1:222">
      <c r="A77" s="59"/>
      <c r="B77" s="59"/>
      <c r="C77" s="59"/>
      <c r="D77" s="59"/>
      <c r="E77" s="118"/>
      <c r="F77" s="59"/>
      <c r="G77" s="118"/>
      <c r="H77" s="59"/>
      <c r="I77" s="59"/>
      <c r="J77" s="59"/>
      <c r="K77" s="119"/>
      <c r="L77" s="59"/>
      <c r="M77" s="59"/>
      <c r="N77" s="59"/>
      <c r="O77" s="59"/>
      <c r="P77" s="59"/>
      <c r="Q77" s="59"/>
      <c r="R77" s="59"/>
      <c r="S77" s="59"/>
      <c r="T77" s="59"/>
      <c r="U77" s="59"/>
      <c r="V77" s="59"/>
      <c r="W77" s="59"/>
      <c r="X77" s="59"/>
      <c r="Y77" s="59"/>
      <c r="Z77" s="59"/>
      <c r="AA77" s="59"/>
      <c r="AB77" s="59"/>
      <c r="AC77" s="59"/>
      <c r="AD77" s="59"/>
      <c r="AE77" s="59"/>
      <c r="AF77" s="59"/>
      <c r="AG77" s="59"/>
      <c r="AH77" s="59"/>
      <c r="AI77" s="59"/>
      <c r="AJ77" s="59"/>
      <c r="AK77" s="59"/>
      <c r="AL77" s="59"/>
      <c r="AM77" s="59"/>
      <c r="AN77" s="59"/>
      <c r="AO77" s="59"/>
      <c r="AP77" s="59"/>
      <c r="AQ77" s="59"/>
      <c r="AR77" s="59"/>
      <c r="AS77" s="59"/>
      <c r="AT77" s="59"/>
      <c r="AU77" s="59"/>
      <c r="AV77" s="59"/>
      <c r="AW77" s="59"/>
      <c r="AX77" s="59"/>
      <c r="AY77" s="59"/>
      <c r="AZ77" s="59"/>
      <c r="BA77" s="59"/>
      <c r="BB77" s="59"/>
      <c r="BC77" s="59"/>
      <c r="BD77" s="59"/>
      <c r="BE77" s="59"/>
      <c r="BF77" s="59"/>
      <c r="BG77" s="59"/>
      <c r="BH77" s="59"/>
      <c r="BI77" s="59"/>
      <c r="BJ77" s="59"/>
      <c r="BK77" s="59"/>
      <c r="BL77" s="59"/>
      <c r="BM77" s="59"/>
      <c r="BN77" s="59"/>
      <c r="BO77" s="59"/>
      <c r="BP77" s="59"/>
      <c r="BQ77" s="59"/>
      <c r="BR77" s="59"/>
      <c r="BS77" s="59"/>
      <c r="BT77" s="59"/>
      <c r="BU77" s="59"/>
      <c r="BV77" s="59"/>
      <c r="BW77" s="59"/>
      <c r="BX77" s="59"/>
      <c r="BY77" s="59"/>
      <c r="BZ77" s="59"/>
      <c r="CA77" s="59"/>
      <c r="CB77" s="59"/>
      <c r="CC77" s="59"/>
      <c r="CD77" s="59"/>
      <c r="CE77" s="59"/>
      <c r="CF77" s="59"/>
      <c r="CG77" s="59"/>
      <c r="CH77" s="59"/>
      <c r="CI77" s="59"/>
      <c r="CJ77" s="59"/>
      <c r="CK77" s="59"/>
      <c r="CL77" s="59"/>
      <c r="CM77" s="59"/>
      <c r="CN77" s="59"/>
      <c r="CO77" s="59"/>
      <c r="CP77" s="59"/>
      <c r="CQ77" s="59"/>
      <c r="CR77" s="59"/>
      <c r="CS77" s="59"/>
      <c r="CT77" s="59"/>
      <c r="CU77" s="59"/>
      <c r="CV77" s="59"/>
      <c r="CW77" s="59"/>
      <c r="CX77" s="59"/>
      <c r="CY77" s="59"/>
      <c r="CZ77" s="59"/>
      <c r="DA77" s="59"/>
      <c r="DB77" s="59"/>
      <c r="DC77" s="59"/>
      <c r="DD77" s="59"/>
      <c r="DE77" s="59"/>
      <c r="DF77" s="59"/>
      <c r="DG77" s="59"/>
      <c r="DH77" s="59"/>
      <c r="DI77" s="59"/>
      <c r="DJ77" s="59"/>
      <c r="DK77" s="59"/>
      <c r="DL77" s="59"/>
      <c r="DM77" s="59"/>
      <c r="DN77" s="59"/>
      <c r="DO77" s="59"/>
      <c r="DP77" s="59"/>
      <c r="DQ77" s="59"/>
      <c r="DR77" s="59"/>
      <c r="DS77" s="59"/>
      <c r="DT77" s="59"/>
      <c r="DU77" s="59"/>
      <c r="DV77" s="59"/>
      <c r="DW77" s="59"/>
      <c r="DX77" s="59"/>
      <c r="DY77" s="59"/>
      <c r="DZ77" s="59"/>
      <c r="EA77" s="59"/>
      <c r="EB77" s="59"/>
      <c r="EC77" s="59"/>
      <c r="ED77" s="59"/>
      <c r="EE77" s="59"/>
      <c r="EF77" s="59"/>
      <c r="EG77" s="59"/>
      <c r="EH77" s="59"/>
      <c r="EI77" s="59"/>
      <c r="EJ77" s="59"/>
      <c r="EK77" s="59"/>
      <c r="EL77" s="59"/>
      <c r="EM77" s="59"/>
      <c r="EN77" s="59"/>
      <c r="EO77" s="59"/>
      <c r="EP77" s="59"/>
      <c r="EQ77" s="59"/>
      <c r="ER77" s="59"/>
      <c r="ES77" s="59"/>
      <c r="ET77" s="59"/>
      <c r="EU77" s="59"/>
      <c r="EV77" s="59"/>
      <c r="EW77" s="59"/>
      <c r="EX77" s="59"/>
      <c r="EY77" s="59"/>
      <c r="EZ77" s="59"/>
      <c r="FA77" s="59"/>
      <c r="FB77" s="59"/>
      <c r="FC77" s="59"/>
      <c r="FD77" s="59"/>
      <c r="FE77" s="59"/>
      <c r="FF77" s="59"/>
      <c r="FG77" s="59"/>
      <c r="FH77" s="59"/>
      <c r="FI77" s="59"/>
      <c r="FJ77" s="59"/>
      <c r="FK77" s="59"/>
      <c r="FL77" s="59"/>
      <c r="FM77" s="59"/>
      <c r="FN77" s="59"/>
      <c r="FO77" s="59"/>
      <c r="FP77" s="59"/>
      <c r="FQ77" s="59"/>
      <c r="FR77" s="59"/>
      <c r="FS77" s="59"/>
      <c r="FT77" s="59"/>
      <c r="FU77" s="59"/>
      <c r="FV77" s="59"/>
      <c r="FW77" s="59"/>
      <c r="FX77" s="59"/>
      <c r="FY77" s="59"/>
      <c r="FZ77" s="59"/>
      <c r="GA77" s="59"/>
      <c r="GB77" s="59"/>
      <c r="GC77" s="59"/>
      <c r="GD77" s="59"/>
      <c r="GE77" s="59"/>
      <c r="GF77" s="59"/>
      <c r="GG77" s="59"/>
      <c r="GH77" s="59"/>
      <c r="GI77" s="59"/>
      <c r="GJ77" s="59"/>
      <c r="GK77" s="59"/>
      <c r="GL77" s="59"/>
      <c r="GM77" s="59"/>
      <c r="GN77" s="59"/>
      <c r="GO77" s="59"/>
      <c r="GP77" s="59"/>
      <c r="GQ77" s="59"/>
      <c r="GR77" s="59"/>
      <c r="GS77" s="59"/>
      <c r="GT77" s="59"/>
      <c r="GU77" s="59"/>
      <c r="GV77" s="59"/>
      <c r="GW77" s="59"/>
      <c r="GX77" s="59"/>
      <c r="GY77" s="59"/>
      <c r="GZ77" s="59"/>
      <c r="HA77" s="59"/>
      <c r="HB77" s="59"/>
      <c r="HC77" s="59"/>
      <c r="HD77" s="59"/>
      <c r="HE77" s="59"/>
      <c r="HF77" s="59"/>
      <c r="HG77" s="59"/>
      <c r="HH77" s="59"/>
      <c r="HI77" s="59"/>
      <c r="HJ77" s="59"/>
      <c r="HK77" s="59"/>
      <c r="HL77" s="59"/>
      <c r="HM77" s="59"/>
      <c r="HN77" s="59"/>
    </row>
    <row r="78" spans="1:222">
      <c r="A78" s="59"/>
      <c r="B78" s="59"/>
      <c r="C78" s="59"/>
      <c r="D78" s="59"/>
      <c r="E78" s="118"/>
      <c r="F78" s="59"/>
      <c r="G78" s="118"/>
      <c r="H78" s="59"/>
      <c r="I78" s="59"/>
      <c r="J78" s="59"/>
      <c r="K78" s="119"/>
      <c r="L78" s="59"/>
      <c r="M78" s="59"/>
      <c r="N78" s="59"/>
      <c r="O78" s="59"/>
      <c r="P78" s="59"/>
      <c r="Q78" s="59"/>
      <c r="R78" s="59"/>
      <c r="S78" s="59"/>
      <c r="T78" s="59"/>
      <c r="U78" s="59"/>
      <c r="V78" s="59"/>
      <c r="W78" s="59"/>
      <c r="X78" s="59"/>
      <c r="Y78" s="59"/>
      <c r="Z78" s="59"/>
      <c r="AA78" s="59"/>
      <c r="AB78" s="59"/>
      <c r="AC78" s="59"/>
      <c r="AD78" s="59"/>
      <c r="AE78" s="59"/>
      <c r="AF78" s="59"/>
      <c r="AG78" s="59"/>
      <c r="AH78" s="59"/>
      <c r="AI78" s="59"/>
      <c r="AJ78" s="59"/>
      <c r="AK78" s="59"/>
      <c r="AL78" s="59"/>
      <c r="AM78" s="59"/>
      <c r="AN78" s="59"/>
      <c r="AO78" s="59"/>
      <c r="AP78" s="59"/>
      <c r="AQ78" s="59"/>
      <c r="AR78" s="59"/>
      <c r="AS78" s="59"/>
      <c r="AT78" s="59"/>
      <c r="AU78" s="59"/>
      <c r="AV78" s="59"/>
      <c r="AW78" s="59"/>
      <c r="AX78" s="59"/>
      <c r="AY78" s="59"/>
      <c r="AZ78" s="59"/>
      <c r="BA78" s="59"/>
      <c r="BB78" s="59"/>
      <c r="BC78" s="59"/>
      <c r="BD78" s="59"/>
      <c r="BE78" s="59"/>
      <c r="BF78" s="59"/>
      <c r="BG78" s="59"/>
      <c r="BH78" s="59"/>
      <c r="BI78" s="59"/>
      <c r="BJ78" s="59"/>
      <c r="BK78" s="59"/>
      <c r="BL78" s="59"/>
      <c r="BM78" s="59"/>
      <c r="BN78" s="59"/>
      <c r="BO78" s="59"/>
      <c r="BP78" s="59"/>
      <c r="BQ78" s="59"/>
      <c r="BR78" s="59"/>
      <c r="BS78" s="59"/>
      <c r="BT78" s="59"/>
      <c r="BU78" s="59"/>
      <c r="BV78" s="59"/>
      <c r="BW78" s="59"/>
      <c r="BX78" s="59"/>
      <c r="BY78" s="59"/>
      <c r="BZ78" s="59"/>
      <c r="CA78" s="59"/>
      <c r="CB78" s="59"/>
      <c r="CC78" s="59"/>
      <c r="CD78" s="59"/>
      <c r="CE78" s="59"/>
      <c r="CF78" s="59"/>
      <c r="CG78" s="59"/>
      <c r="CH78" s="59"/>
      <c r="CI78" s="59"/>
      <c r="CJ78" s="59"/>
      <c r="CK78" s="59"/>
      <c r="CL78" s="59"/>
      <c r="CM78" s="59"/>
      <c r="CN78" s="59"/>
      <c r="CO78" s="59"/>
      <c r="CP78" s="59"/>
      <c r="CQ78" s="59"/>
      <c r="CR78" s="59"/>
      <c r="CS78" s="59"/>
      <c r="CT78" s="59"/>
      <c r="CU78" s="59"/>
      <c r="CV78" s="59"/>
      <c r="CW78" s="59"/>
      <c r="CX78" s="59"/>
      <c r="CY78" s="59"/>
      <c r="CZ78" s="59"/>
      <c r="DA78" s="59"/>
      <c r="DB78" s="59"/>
      <c r="DC78" s="59"/>
      <c r="DD78" s="59"/>
      <c r="DE78" s="59"/>
      <c r="DF78" s="59"/>
      <c r="DG78" s="59"/>
      <c r="DH78" s="59"/>
      <c r="DI78" s="59"/>
      <c r="DJ78" s="59"/>
      <c r="DK78" s="59"/>
      <c r="DL78" s="59"/>
      <c r="DM78" s="59"/>
      <c r="DN78" s="59"/>
      <c r="DO78" s="59"/>
      <c r="DP78" s="59"/>
      <c r="DQ78" s="59"/>
      <c r="DR78" s="59"/>
      <c r="DS78" s="59"/>
      <c r="DT78" s="59"/>
      <c r="DU78" s="59"/>
      <c r="DV78" s="59"/>
      <c r="DW78" s="59"/>
      <c r="DX78" s="59"/>
      <c r="DY78" s="59"/>
      <c r="DZ78" s="59"/>
      <c r="EA78" s="59"/>
      <c r="EB78" s="59"/>
      <c r="EC78" s="59"/>
      <c r="ED78" s="59"/>
      <c r="EE78" s="59"/>
      <c r="EF78" s="59"/>
      <c r="EG78" s="59"/>
      <c r="EH78" s="59"/>
      <c r="EI78" s="59"/>
      <c r="EJ78" s="59"/>
      <c r="EK78" s="59"/>
      <c r="EL78" s="59"/>
      <c r="EM78" s="59"/>
      <c r="EN78" s="59"/>
      <c r="EO78" s="59"/>
      <c r="EP78" s="59"/>
      <c r="EQ78" s="59"/>
      <c r="ER78" s="59"/>
      <c r="ES78" s="59"/>
      <c r="ET78" s="59"/>
      <c r="EU78" s="59"/>
      <c r="EV78" s="59"/>
      <c r="EW78" s="59"/>
      <c r="EX78" s="59"/>
      <c r="EY78" s="59"/>
      <c r="EZ78" s="59"/>
      <c r="FA78" s="59"/>
      <c r="FB78" s="59"/>
      <c r="FC78" s="59"/>
      <c r="FD78" s="59"/>
      <c r="FE78" s="59"/>
      <c r="FF78" s="59"/>
      <c r="FG78" s="59"/>
      <c r="FH78" s="59"/>
      <c r="FI78" s="59"/>
      <c r="FJ78" s="59"/>
      <c r="FK78" s="59"/>
      <c r="FL78" s="59"/>
      <c r="FM78" s="59"/>
      <c r="FN78" s="59"/>
      <c r="FO78" s="59"/>
      <c r="FP78" s="59"/>
      <c r="FQ78" s="59"/>
      <c r="FR78" s="59"/>
      <c r="FS78" s="59"/>
      <c r="FT78" s="59"/>
      <c r="FU78" s="59"/>
      <c r="FV78" s="59"/>
      <c r="FW78" s="59"/>
      <c r="FX78" s="59"/>
      <c r="FY78" s="59"/>
      <c r="FZ78" s="59"/>
      <c r="GA78" s="59"/>
      <c r="GB78" s="59"/>
      <c r="GC78" s="59"/>
      <c r="GD78" s="59"/>
      <c r="GE78" s="59"/>
      <c r="GF78" s="59"/>
      <c r="GG78" s="59"/>
      <c r="GH78" s="59"/>
      <c r="GI78" s="59"/>
      <c r="GJ78" s="59"/>
      <c r="GK78" s="59"/>
      <c r="GL78" s="59"/>
      <c r="GM78" s="59"/>
      <c r="GN78" s="59"/>
      <c r="GO78" s="59"/>
      <c r="GP78" s="59"/>
      <c r="GQ78" s="59"/>
      <c r="GR78" s="59"/>
      <c r="GS78" s="59"/>
      <c r="GT78" s="59"/>
      <c r="GU78" s="59"/>
      <c r="GV78" s="59"/>
      <c r="GW78" s="59"/>
      <c r="GX78" s="59"/>
      <c r="GY78" s="59"/>
      <c r="GZ78" s="59"/>
      <c r="HA78" s="59"/>
      <c r="HB78" s="59"/>
      <c r="HC78" s="59"/>
      <c r="HD78" s="59"/>
      <c r="HE78" s="59"/>
      <c r="HF78" s="59"/>
      <c r="HG78" s="59"/>
      <c r="HH78" s="59"/>
      <c r="HI78" s="59"/>
      <c r="HJ78" s="59"/>
      <c r="HK78" s="59"/>
      <c r="HL78" s="59"/>
      <c r="HM78" s="59"/>
      <c r="HN78" s="59"/>
    </row>
    <row r="79" spans="1:222">
      <c r="A79" s="59"/>
      <c r="B79" s="59"/>
      <c r="C79" s="59"/>
      <c r="D79" s="59"/>
      <c r="E79" s="118"/>
      <c r="F79" s="59"/>
      <c r="G79" s="118"/>
      <c r="H79" s="59"/>
      <c r="I79" s="59"/>
      <c r="J79" s="59"/>
      <c r="K79" s="119"/>
      <c r="L79" s="59"/>
      <c r="M79" s="59"/>
      <c r="N79" s="59"/>
      <c r="O79" s="59"/>
      <c r="P79" s="59"/>
      <c r="Q79" s="59"/>
      <c r="R79" s="59"/>
      <c r="S79" s="59"/>
      <c r="T79" s="59"/>
      <c r="U79" s="59"/>
      <c r="V79" s="59"/>
      <c r="W79" s="59"/>
      <c r="X79" s="59"/>
      <c r="Y79" s="59"/>
      <c r="Z79" s="59"/>
      <c r="AA79" s="59"/>
      <c r="AB79" s="59"/>
      <c r="AC79" s="59"/>
      <c r="AD79" s="59"/>
      <c r="AE79" s="59"/>
      <c r="AF79" s="59"/>
      <c r="AG79" s="59"/>
      <c r="AH79" s="59"/>
      <c r="AI79" s="59"/>
      <c r="AJ79" s="59"/>
      <c r="AK79" s="59"/>
      <c r="AL79" s="59"/>
      <c r="AM79" s="59"/>
      <c r="AN79" s="59"/>
      <c r="AO79" s="59"/>
      <c r="AP79" s="59"/>
      <c r="AQ79" s="59"/>
      <c r="AR79" s="59"/>
      <c r="AS79" s="59"/>
      <c r="AT79" s="59"/>
      <c r="AU79" s="59"/>
      <c r="AV79" s="59"/>
      <c r="AW79" s="59"/>
      <c r="AX79" s="59"/>
      <c r="AY79" s="59"/>
      <c r="AZ79" s="59"/>
      <c r="BA79" s="59"/>
      <c r="BB79" s="59"/>
      <c r="BC79" s="59"/>
      <c r="BD79" s="59"/>
      <c r="BE79" s="59"/>
      <c r="BF79" s="59"/>
      <c r="BG79" s="59"/>
      <c r="BH79" s="59"/>
      <c r="BI79" s="59"/>
      <c r="BJ79" s="59"/>
      <c r="BK79" s="59"/>
      <c r="BL79" s="59"/>
      <c r="BM79" s="59"/>
      <c r="BN79" s="59"/>
      <c r="BO79" s="59"/>
      <c r="BP79" s="59"/>
      <c r="BQ79" s="59"/>
      <c r="BR79" s="59"/>
      <c r="BS79" s="59"/>
      <c r="BT79" s="59"/>
      <c r="BU79" s="59"/>
      <c r="BV79" s="59"/>
      <c r="BW79" s="59"/>
      <c r="BX79" s="59"/>
      <c r="BY79" s="59"/>
      <c r="BZ79" s="59"/>
      <c r="CA79" s="59"/>
      <c r="CB79" s="59"/>
      <c r="CC79" s="59"/>
      <c r="CD79" s="59"/>
      <c r="CE79" s="59"/>
      <c r="CF79" s="59"/>
      <c r="CG79" s="59"/>
      <c r="CH79" s="59"/>
      <c r="CI79" s="59"/>
      <c r="CJ79" s="59"/>
      <c r="CK79" s="59"/>
      <c r="CL79" s="59"/>
      <c r="CM79" s="59"/>
      <c r="CN79" s="59"/>
      <c r="CO79" s="59"/>
      <c r="CP79" s="59"/>
      <c r="CQ79" s="59"/>
      <c r="CR79" s="59"/>
      <c r="CS79" s="59"/>
      <c r="CT79" s="59"/>
      <c r="CU79" s="59"/>
      <c r="CV79" s="59"/>
      <c r="CW79" s="59"/>
      <c r="CX79" s="59"/>
      <c r="CY79" s="59"/>
      <c r="CZ79" s="59"/>
      <c r="DA79" s="59"/>
      <c r="DB79" s="59"/>
      <c r="DC79" s="59"/>
      <c r="DD79" s="59"/>
      <c r="DE79" s="59"/>
      <c r="DF79" s="59"/>
      <c r="DG79" s="59"/>
      <c r="DH79" s="59"/>
      <c r="DI79" s="59"/>
      <c r="DJ79" s="59"/>
      <c r="DK79" s="59"/>
      <c r="DL79" s="59"/>
      <c r="DM79" s="59"/>
      <c r="DN79" s="59"/>
      <c r="DO79" s="59"/>
      <c r="DP79" s="59"/>
      <c r="DQ79" s="59"/>
      <c r="DR79" s="59"/>
      <c r="DS79" s="59"/>
      <c r="DT79" s="59"/>
      <c r="DU79" s="59"/>
      <c r="DV79" s="59"/>
      <c r="DW79" s="59"/>
      <c r="DX79" s="59"/>
      <c r="DY79" s="59"/>
      <c r="DZ79" s="59"/>
      <c r="EA79" s="59"/>
      <c r="EB79" s="59"/>
      <c r="EC79" s="59"/>
      <c r="ED79" s="59"/>
      <c r="EE79" s="59"/>
      <c r="EF79" s="59"/>
      <c r="EG79" s="59"/>
      <c r="EH79" s="59"/>
      <c r="EI79" s="59"/>
      <c r="EJ79" s="59"/>
      <c r="EK79" s="59"/>
      <c r="EL79" s="59"/>
      <c r="EM79" s="59"/>
      <c r="EN79" s="59"/>
      <c r="EO79" s="59"/>
      <c r="EP79" s="59"/>
      <c r="EQ79" s="59"/>
      <c r="ER79" s="59"/>
      <c r="ES79" s="59"/>
      <c r="ET79" s="59"/>
      <c r="EU79" s="59"/>
      <c r="EV79" s="59"/>
      <c r="EW79" s="59"/>
      <c r="EX79" s="59"/>
      <c r="EY79" s="59"/>
      <c r="EZ79" s="59"/>
      <c r="FA79" s="59"/>
      <c r="FB79" s="59"/>
      <c r="FC79" s="59"/>
      <c r="FD79" s="59"/>
      <c r="FE79" s="59"/>
      <c r="FF79" s="59"/>
      <c r="FG79" s="59"/>
      <c r="FH79" s="59"/>
      <c r="FI79" s="59"/>
      <c r="FJ79" s="59"/>
      <c r="FK79" s="59"/>
      <c r="FL79" s="59"/>
      <c r="FM79" s="59"/>
      <c r="FN79" s="59"/>
      <c r="FO79" s="59"/>
      <c r="FP79" s="59"/>
      <c r="FQ79" s="59"/>
      <c r="FR79" s="59"/>
      <c r="FS79" s="59"/>
      <c r="FT79" s="59"/>
      <c r="FU79" s="59"/>
      <c r="FV79" s="59"/>
      <c r="FW79" s="59"/>
      <c r="FX79" s="59"/>
      <c r="FY79" s="59"/>
      <c r="FZ79" s="59"/>
      <c r="GA79" s="59"/>
      <c r="GB79" s="59"/>
      <c r="GC79" s="59"/>
      <c r="GD79" s="59"/>
      <c r="GE79" s="59"/>
      <c r="GF79" s="59"/>
      <c r="GG79" s="59"/>
      <c r="GH79" s="59"/>
      <c r="GI79" s="59"/>
      <c r="GJ79" s="59"/>
      <c r="GK79" s="59"/>
      <c r="GL79" s="59"/>
      <c r="GM79" s="59"/>
      <c r="GN79" s="59"/>
      <c r="GO79" s="59"/>
      <c r="GP79" s="59"/>
      <c r="GQ79" s="59"/>
      <c r="GR79" s="59"/>
      <c r="GS79" s="59"/>
      <c r="GT79" s="59"/>
      <c r="GU79" s="59"/>
      <c r="GV79" s="59"/>
      <c r="GW79" s="59"/>
      <c r="GX79" s="59"/>
      <c r="GY79" s="59"/>
      <c r="GZ79" s="59"/>
      <c r="HA79" s="59"/>
      <c r="HB79" s="59"/>
      <c r="HC79" s="59"/>
      <c r="HD79" s="59"/>
      <c r="HE79" s="59"/>
      <c r="HF79" s="59"/>
      <c r="HG79" s="59"/>
      <c r="HH79" s="59"/>
      <c r="HI79" s="59"/>
      <c r="HJ79" s="59"/>
      <c r="HK79" s="59"/>
      <c r="HL79" s="59"/>
      <c r="HM79" s="59"/>
      <c r="HN79" s="59"/>
    </row>
    <row r="80" spans="1:222">
      <c r="A80" s="59"/>
      <c r="B80" s="59"/>
      <c r="C80" s="59"/>
      <c r="D80" s="59"/>
      <c r="E80" s="118"/>
      <c r="F80" s="59"/>
      <c r="G80" s="118"/>
      <c r="H80" s="59"/>
      <c r="I80" s="59"/>
      <c r="J80" s="59"/>
      <c r="K80" s="119"/>
      <c r="L80" s="59"/>
      <c r="M80" s="59"/>
      <c r="N80" s="59"/>
      <c r="O80" s="59"/>
      <c r="P80" s="59"/>
      <c r="Q80" s="59"/>
      <c r="R80" s="59"/>
      <c r="S80" s="59"/>
      <c r="T80" s="59"/>
      <c r="U80" s="59"/>
      <c r="V80" s="59"/>
      <c r="W80" s="59"/>
      <c r="X80" s="59"/>
      <c r="Y80" s="59"/>
      <c r="Z80" s="59"/>
      <c r="AA80" s="59"/>
      <c r="AB80" s="59"/>
      <c r="AC80" s="59"/>
      <c r="AD80" s="59"/>
      <c r="AE80" s="59"/>
      <c r="AF80" s="59"/>
      <c r="AG80" s="59"/>
      <c r="AH80" s="59"/>
      <c r="AI80" s="59"/>
      <c r="AJ80" s="59"/>
      <c r="AK80" s="59"/>
      <c r="AL80" s="59"/>
      <c r="AM80" s="59"/>
      <c r="AN80" s="59"/>
      <c r="AO80" s="59"/>
      <c r="AP80" s="59"/>
      <c r="AQ80" s="59"/>
      <c r="AR80" s="59"/>
      <c r="AS80" s="59"/>
      <c r="AT80" s="59"/>
      <c r="AU80" s="59"/>
      <c r="AV80" s="59"/>
      <c r="AW80" s="59"/>
      <c r="AX80" s="59"/>
      <c r="AY80" s="59"/>
      <c r="AZ80" s="59"/>
      <c r="BA80" s="59"/>
      <c r="BB80" s="59"/>
      <c r="BC80" s="59"/>
      <c r="BD80" s="59"/>
      <c r="BE80" s="59"/>
      <c r="BF80" s="59"/>
      <c r="BG80" s="59"/>
      <c r="BH80" s="59"/>
      <c r="BI80" s="59"/>
      <c r="BJ80" s="59"/>
      <c r="BK80" s="59"/>
      <c r="BL80" s="59"/>
      <c r="BM80" s="59"/>
      <c r="BN80" s="59"/>
      <c r="BO80" s="59"/>
      <c r="BP80" s="59"/>
      <c r="BQ80" s="59"/>
      <c r="BR80" s="59"/>
      <c r="BS80" s="59"/>
      <c r="BT80" s="59"/>
      <c r="BU80" s="59"/>
      <c r="BV80" s="59"/>
      <c r="BW80" s="59"/>
      <c r="BX80" s="59"/>
      <c r="BY80" s="59"/>
      <c r="BZ80" s="59"/>
      <c r="CA80" s="59"/>
      <c r="CB80" s="59"/>
      <c r="CC80" s="59"/>
      <c r="CD80" s="59"/>
      <c r="CE80" s="59"/>
      <c r="CF80" s="59"/>
      <c r="CG80" s="59"/>
      <c r="CH80" s="59"/>
      <c r="CI80" s="59"/>
      <c r="CJ80" s="59"/>
      <c r="CK80" s="59"/>
      <c r="CL80" s="59"/>
      <c r="CM80" s="59"/>
      <c r="CN80" s="59"/>
      <c r="CO80" s="59"/>
      <c r="CP80" s="59"/>
      <c r="CQ80" s="59"/>
      <c r="CR80" s="59"/>
      <c r="CS80" s="59"/>
      <c r="CT80" s="59"/>
      <c r="CU80" s="59"/>
      <c r="CV80" s="59"/>
      <c r="CW80" s="59"/>
      <c r="CX80" s="59"/>
      <c r="CY80" s="59"/>
      <c r="CZ80" s="59"/>
      <c r="DA80" s="59"/>
      <c r="DB80" s="59"/>
      <c r="DC80" s="59"/>
      <c r="DD80" s="59"/>
      <c r="DE80" s="59"/>
      <c r="DF80" s="59"/>
      <c r="DG80" s="59"/>
      <c r="DH80" s="59"/>
      <c r="DI80" s="59"/>
      <c r="DJ80" s="59"/>
      <c r="DK80" s="59"/>
      <c r="DL80" s="59"/>
      <c r="DM80" s="59"/>
      <c r="DN80" s="59"/>
      <c r="DO80" s="59"/>
      <c r="DP80" s="59"/>
      <c r="DQ80" s="59"/>
      <c r="DR80" s="59"/>
      <c r="DS80" s="59"/>
      <c r="DT80" s="59"/>
      <c r="DU80" s="59"/>
      <c r="DV80" s="59"/>
      <c r="DW80" s="59"/>
      <c r="DX80" s="59"/>
      <c r="DY80" s="59"/>
      <c r="DZ80" s="59"/>
      <c r="EA80" s="59"/>
      <c r="EB80" s="59"/>
      <c r="EC80" s="59"/>
      <c r="ED80" s="59"/>
      <c r="EE80" s="59"/>
      <c r="EF80" s="59"/>
      <c r="EG80" s="59"/>
      <c r="EH80" s="59"/>
      <c r="EI80" s="59"/>
      <c r="EJ80" s="59"/>
      <c r="EK80" s="59"/>
      <c r="EL80" s="59"/>
      <c r="EM80" s="59"/>
      <c r="EN80" s="59"/>
      <c r="EO80" s="59"/>
      <c r="EP80" s="59"/>
      <c r="EQ80" s="59"/>
      <c r="ER80" s="59"/>
      <c r="ES80" s="59"/>
      <c r="ET80" s="59"/>
      <c r="EU80" s="59"/>
      <c r="EV80" s="59"/>
      <c r="EW80" s="59"/>
      <c r="EX80" s="59"/>
      <c r="EY80" s="59"/>
      <c r="EZ80" s="59"/>
      <c r="FA80" s="59"/>
      <c r="FB80" s="59"/>
      <c r="FC80" s="59"/>
      <c r="FD80" s="59"/>
      <c r="FE80" s="59"/>
      <c r="FF80" s="59"/>
      <c r="FG80" s="59"/>
      <c r="FH80" s="59"/>
      <c r="FI80" s="59"/>
      <c r="FJ80" s="59"/>
      <c r="FK80" s="59"/>
      <c r="FL80" s="59"/>
      <c r="FM80" s="59"/>
      <c r="FN80" s="59"/>
      <c r="FO80" s="59"/>
      <c r="FP80" s="59"/>
      <c r="FQ80" s="59"/>
      <c r="FR80" s="59"/>
      <c r="FS80" s="59"/>
      <c r="FT80" s="59"/>
      <c r="FU80" s="59"/>
      <c r="FV80" s="59"/>
      <c r="FW80" s="59"/>
      <c r="FX80" s="59"/>
      <c r="FY80" s="59"/>
      <c r="FZ80" s="59"/>
      <c r="GA80" s="59"/>
      <c r="GB80" s="59"/>
      <c r="GC80" s="59"/>
      <c r="GD80" s="59"/>
      <c r="GE80" s="59"/>
      <c r="GF80" s="59"/>
      <c r="GG80" s="59"/>
      <c r="GH80" s="59"/>
      <c r="GI80" s="59"/>
      <c r="GJ80" s="59"/>
      <c r="GK80" s="59"/>
      <c r="GL80" s="59"/>
      <c r="GM80" s="59"/>
      <c r="GN80" s="59"/>
      <c r="GO80" s="59"/>
      <c r="GP80" s="59"/>
      <c r="GQ80" s="59"/>
      <c r="GR80" s="59"/>
      <c r="GS80" s="59"/>
      <c r="GT80" s="59"/>
      <c r="GU80" s="59"/>
      <c r="GV80" s="59"/>
      <c r="GW80" s="59"/>
      <c r="GX80" s="59"/>
      <c r="GY80" s="59"/>
      <c r="GZ80" s="59"/>
      <c r="HA80" s="59"/>
      <c r="HB80" s="59"/>
      <c r="HC80" s="59"/>
      <c r="HD80" s="59"/>
      <c r="HE80" s="59"/>
      <c r="HF80" s="59"/>
      <c r="HG80" s="59"/>
      <c r="HH80" s="59"/>
      <c r="HI80" s="59"/>
      <c r="HJ80" s="59"/>
      <c r="HK80" s="59"/>
      <c r="HL80" s="59"/>
      <c r="HM80" s="59"/>
      <c r="HN80" s="59"/>
    </row>
    <row r="81" spans="1:222">
      <c r="A81" s="59"/>
      <c r="B81" s="59"/>
      <c r="C81" s="59"/>
      <c r="D81" s="59"/>
      <c r="E81" s="118"/>
      <c r="F81" s="59"/>
      <c r="G81" s="118"/>
      <c r="H81" s="59"/>
      <c r="I81" s="59"/>
      <c r="J81" s="59"/>
      <c r="K81" s="119"/>
      <c r="L81" s="59"/>
      <c r="M81" s="59"/>
      <c r="N81" s="59"/>
      <c r="O81" s="59"/>
      <c r="P81" s="59"/>
      <c r="Q81" s="59"/>
      <c r="R81" s="59"/>
      <c r="S81" s="59"/>
      <c r="T81" s="59"/>
      <c r="U81" s="59"/>
      <c r="V81" s="59"/>
      <c r="W81" s="59"/>
      <c r="X81" s="59"/>
      <c r="Y81" s="59"/>
      <c r="Z81" s="59"/>
      <c r="AA81" s="59"/>
      <c r="AB81" s="59"/>
      <c r="AC81" s="59"/>
      <c r="AD81" s="59"/>
      <c r="AE81" s="59"/>
      <c r="AF81" s="59"/>
      <c r="AG81" s="59"/>
      <c r="AH81" s="59"/>
      <c r="AI81" s="59"/>
      <c r="AJ81" s="59"/>
      <c r="AK81" s="59"/>
      <c r="AL81" s="59"/>
      <c r="AM81" s="59"/>
      <c r="AN81" s="59"/>
      <c r="AO81" s="59"/>
      <c r="AP81" s="59"/>
      <c r="AQ81" s="59"/>
      <c r="AR81" s="59"/>
      <c r="AS81" s="59"/>
      <c r="AT81" s="59"/>
      <c r="AU81" s="59"/>
      <c r="AV81" s="59"/>
      <c r="AW81" s="59"/>
      <c r="AX81" s="59"/>
      <c r="AY81" s="59"/>
      <c r="AZ81" s="59"/>
      <c r="BA81" s="59"/>
      <c r="BB81" s="59"/>
      <c r="BC81" s="59"/>
      <c r="BD81" s="59"/>
      <c r="BE81" s="59"/>
      <c r="BF81" s="59"/>
      <c r="BG81" s="59"/>
      <c r="BH81" s="59"/>
      <c r="BI81" s="59"/>
      <c r="BJ81" s="59"/>
      <c r="BK81" s="59"/>
      <c r="BL81" s="59"/>
      <c r="BM81" s="59"/>
      <c r="BN81" s="59"/>
      <c r="BO81" s="59"/>
      <c r="BP81" s="59"/>
      <c r="BQ81" s="59"/>
      <c r="BR81" s="59"/>
      <c r="BS81" s="59"/>
      <c r="BT81" s="59"/>
      <c r="BU81" s="59"/>
      <c r="BV81" s="59"/>
      <c r="BW81" s="59"/>
      <c r="BX81" s="59"/>
      <c r="BY81" s="59"/>
      <c r="BZ81" s="59"/>
      <c r="CA81" s="59"/>
      <c r="CB81" s="59"/>
      <c r="CC81" s="59"/>
      <c r="CD81" s="59"/>
      <c r="CE81" s="59"/>
      <c r="CF81" s="59"/>
      <c r="CG81" s="59"/>
      <c r="CH81" s="59"/>
      <c r="CI81" s="59"/>
      <c r="CJ81" s="59"/>
      <c r="CK81" s="59"/>
      <c r="CL81" s="59"/>
      <c r="CM81" s="59"/>
      <c r="CN81" s="59"/>
      <c r="CO81" s="59"/>
      <c r="CP81" s="59"/>
      <c r="CQ81" s="59"/>
      <c r="CR81" s="59"/>
      <c r="CS81" s="59"/>
      <c r="CT81" s="59"/>
      <c r="CU81" s="59"/>
      <c r="CV81" s="59"/>
      <c r="CW81" s="59"/>
      <c r="CX81" s="59"/>
      <c r="CY81" s="59"/>
      <c r="CZ81" s="59"/>
      <c r="DA81" s="59"/>
      <c r="DB81" s="59"/>
      <c r="DC81" s="59"/>
      <c r="DD81" s="59"/>
      <c r="DE81" s="59"/>
      <c r="DF81" s="59"/>
      <c r="DG81" s="59"/>
      <c r="DH81" s="59"/>
      <c r="DI81" s="59"/>
      <c r="DJ81" s="59"/>
      <c r="DK81" s="59"/>
      <c r="DL81" s="59"/>
      <c r="DM81" s="59"/>
      <c r="DN81" s="59"/>
      <c r="DO81" s="59"/>
      <c r="DP81" s="59"/>
      <c r="DQ81" s="59"/>
      <c r="DR81" s="59"/>
      <c r="DS81" s="59"/>
      <c r="DT81" s="59"/>
      <c r="DU81" s="59"/>
      <c r="DV81" s="59"/>
      <c r="DW81" s="59"/>
      <c r="DX81" s="59"/>
      <c r="DY81" s="59"/>
      <c r="DZ81" s="59"/>
      <c r="EA81" s="59"/>
      <c r="EB81" s="59"/>
      <c r="EC81" s="59"/>
      <c r="ED81" s="59"/>
      <c r="EE81" s="59"/>
      <c r="EF81" s="59"/>
      <c r="EG81" s="59"/>
      <c r="EH81" s="59"/>
      <c r="EI81" s="59"/>
      <c r="EJ81" s="59"/>
      <c r="EK81" s="59"/>
      <c r="EL81" s="59"/>
      <c r="EM81" s="59"/>
      <c r="EN81" s="59"/>
      <c r="EO81" s="59"/>
      <c r="EP81" s="59"/>
      <c r="EQ81" s="59"/>
      <c r="ER81" s="59"/>
      <c r="ES81" s="59"/>
      <c r="ET81" s="59"/>
      <c r="EU81" s="59"/>
      <c r="EV81" s="59"/>
      <c r="EW81" s="59"/>
      <c r="EX81" s="59"/>
      <c r="EY81" s="59"/>
      <c r="EZ81" s="59"/>
      <c r="FA81" s="59"/>
      <c r="FB81" s="59"/>
      <c r="FC81" s="59"/>
      <c r="FD81" s="59"/>
      <c r="FE81" s="59"/>
      <c r="FF81" s="59"/>
      <c r="FG81" s="59"/>
      <c r="FH81" s="59"/>
      <c r="FI81" s="59"/>
      <c r="FJ81" s="59"/>
      <c r="FK81" s="59"/>
      <c r="FL81" s="59"/>
      <c r="FM81" s="59"/>
      <c r="FN81" s="59"/>
      <c r="FO81" s="59"/>
      <c r="FP81" s="59"/>
      <c r="FQ81" s="59"/>
      <c r="FR81" s="59"/>
      <c r="FS81" s="59"/>
      <c r="FT81" s="59"/>
      <c r="FU81" s="59"/>
      <c r="FV81" s="59"/>
      <c r="FW81" s="59"/>
      <c r="FX81" s="59"/>
      <c r="FY81" s="59"/>
      <c r="FZ81" s="59"/>
      <c r="GA81" s="59"/>
      <c r="GB81" s="59"/>
      <c r="GC81" s="59"/>
      <c r="GD81" s="59"/>
      <c r="GE81" s="59"/>
      <c r="GF81" s="59"/>
      <c r="GG81" s="59"/>
      <c r="GH81" s="59"/>
      <c r="GI81" s="59"/>
      <c r="GJ81" s="59"/>
      <c r="GK81" s="59"/>
      <c r="GL81" s="59"/>
      <c r="GM81" s="59"/>
      <c r="GN81" s="59"/>
      <c r="GO81" s="59"/>
      <c r="GP81" s="59"/>
      <c r="GQ81" s="59"/>
      <c r="GR81" s="59"/>
      <c r="GS81" s="59"/>
      <c r="GT81" s="59"/>
      <c r="GU81" s="59"/>
      <c r="GV81" s="59"/>
      <c r="GW81" s="59"/>
      <c r="GX81" s="59"/>
      <c r="GY81" s="59"/>
      <c r="GZ81" s="59"/>
      <c r="HA81" s="59"/>
      <c r="HB81" s="59"/>
      <c r="HC81" s="59"/>
      <c r="HD81" s="59"/>
      <c r="HE81" s="59"/>
      <c r="HF81" s="59"/>
      <c r="HG81" s="59"/>
      <c r="HH81" s="59"/>
      <c r="HI81" s="59"/>
      <c r="HJ81" s="59"/>
      <c r="HK81" s="59"/>
      <c r="HL81" s="59"/>
      <c r="HM81" s="59"/>
      <c r="HN81" s="59"/>
    </row>
    <row r="82" spans="1:222">
      <c r="A82" s="59"/>
      <c r="B82" s="59"/>
      <c r="C82" s="59"/>
      <c r="D82" s="59"/>
      <c r="E82" s="118"/>
      <c r="F82" s="59"/>
      <c r="G82" s="118"/>
      <c r="H82" s="59"/>
      <c r="I82" s="59"/>
      <c r="J82" s="59"/>
      <c r="K82" s="119"/>
      <c r="L82" s="59"/>
      <c r="M82" s="59"/>
      <c r="N82" s="59"/>
      <c r="O82" s="59"/>
      <c r="P82" s="59"/>
      <c r="Q82" s="59"/>
      <c r="R82" s="59"/>
      <c r="S82" s="59"/>
      <c r="T82" s="59"/>
      <c r="U82" s="59"/>
      <c r="V82" s="59"/>
      <c r="W82" s="59"/>
      <c r="X82" s="59"/>
      <c r="Y82" s="59"/>
      <c r="Z82" s="59"/>
      <c r="AA82" s="59"/>
      <c r="AB82" s="59"/>
      <c r="AC82" s="59"/>
      <c r="AD82" s="59"/>
      <c r="AE82" s="59"/>
      <c r="AF82" s="59"/>
      <c r="AG82" s="59"/>
      <c r="AH82" s="59"/>
      <c r="AI82" s="59"/>
      <c r="AJ82" s="59"/>
      <c r="AK82" s="59"/>
      <c r="AL82" s="59"/>
      <c r="AM82" s="59"/>
      <c r="AN82" s="59"/>
      <c r="AO82" s="59"/>
      <c r="AP82" s="59"/>
      <c r="AQ82" s="59"/>
      <c r="AR82" s="59"/>
      <c r="AS82" s="59"/>
      <c r="AT82" s="59"/>
      <c r="AU82" s="59"/>
      <c r="AV82" s="59"/>
      <c r="AW82" s="59"/>
      <c r="AX82" s="59"/>
      <c r="AY82" s="59"/>
      <c r="AZ82" s="59"/>
      <c r="BA82" s="59"/>
      <c r="BB82" s="59"/>
      <c r="BC82" s="59"/>
      <c r="BD82" s="59"/>
      <c r="BE82" s="59"/>
      <c r="BF82" s="59"/>
      <c r="BG82" s="59"/>
      <c r="BH82" s="59"/>
      <c r="BI82" s="59"/>
      <c r="BJ82" s="59"/>
      <c r="BK82" s="59"/>
      <c r="BL82" s="59"/>
      <c r="BM82" s="59"/>
      <c r="BN82" s="59"/>
      <c r="BO82" s="59"/>
      <c r="BP82" s="59"/>
      <c r="BQ82" s="59"/>
      <c r="BR82" s="59"/>
      <c r="BS82" s="59"/>
      <c r="BT82" s="59"/>
      <c r="BU82" s="59"/>
      <c r="BV82" s="59"/>
      <c r="BW82" s="59"/>
      <c r="BX82" s="59"/>
      <c r="BY82" s="59"/>
      <c r="BZ82" s="59"/>
      <c r="CA82" s="59"/>
      <c r="CB82" s="59"/>
      <c r="CC82" s="59"/>
      <c r="CD82" s="59"/>
      <c r="CE82" s="59"/>
      <c r="CF82" s="59"/>
      <c r="CG82" s="59"/>
      <c r="CH82" s="59"/>
      <c r="CI82" s="59"/>
      <c r="CJ82" s="59"/>
      <c r="CK82" s="59"/>
      <c r="CL82" s="59"/>
      <c r="CM82" s="59"/>
      <c r="CN82" s="59"/>
      <c r="CO82" s="59"/>
      <c r="CP82" s="59"/>
      <c r="CQ82" s="59"/>
      <c r="CR82" s="59"/>
      <c r="CS82" s="59"/>
      <c r="CT82" s="59"/>
      <c r="CU82" s="59"/>
      <c r="CV82" s="59"/>
      <c r="CW82" s="59"/>
      <c r="CX82" s="59"/>
      <c r="CY82" s="59"/>
      <c r="CZ82" s="59"/>
      <c r="DA82" s="59"/>
      <c r="DB82" s="59"/>
      <c r="DC82" s="59"/>
      <c r="DD82" s="59"/>
      <c r="DE82" s="59"/>
      <c r="DF82" s="59"/>
      <c r="DG82" s="59"/>
      <c r="DH82" s="59"/>
      <c r="DI82" s="59"/>
      <c r="DJ82" s="59"/>
      <c r="DK82" s="59"/>
      <c r="DL82" s="59"/>
      <c r="DM82" s="59"/>
      <c r="DN82" s="59"/>
      <c r="DO82" s="59"/>
      <c r="DP82" s="59"/>
      <c r="DQ82" s="59"/>
      <c r="DR82" s="59"/>
      <c r="DS82" s="59"/>
      <c r="DT82" s="59"/>
      <c r="DU82" s="59"/>
      <c r="DV82" s="59"/>
      <c r="DW82" s="59"/>
      <c r="DX82" s="59"/>
      <c r="DY82" s="59"/>
      <c r="DZ82" s="59"/>
      <c r="EA82" s="59"/>
      <c r="EB82" s="59"/>
      <c r="EC82" s="59"/>
      <c r="ED82" s="59"/>
      <c r="EE82" s="59"/>
      <c r="EF82" s="59"/>
      <c r="EG82" s="59"/>
      <c r="EH82" s="59"/>
      <c r="EI82" s="59"/>
      <c r="EJ82" s="59"/>
      <c r="EK82" s="59"/>
      <c r="EL82" s="59"/>
      <c r="EM82" s="59"/>
      <c r="EN82" s="59"/>
      <c r="EO82" s="59"/>
      <c r="EP82" s="59"/>
      <c r="EQ82" s="59"/>
      <c r="ER82" s="59"/>
      <c r="ES82" s="59"/>
      <c r="ET82" s="59"/>
      <c r="EU82" s="59"/>
      <c r="EV82" s="59"/>
      <c r="EW82" s="59"/>
      <c r="EX82" s="59"/>
      <c r="EY82" s="59"/>
      <c r="EZ82" s="59"/>
      <c r="FA82" s="59"/>
      <c r="FB82" s="59"/>
      <c r="FC82" s="59"/>
      <c r="FD82" s="59"/>
      <c r="FE82" s="59"/>
      <c r="FF82" s="59"/>
      <c r="FG82" s="59"/>
      <c r="FH82" s="59"/>
      <c r="FI82" s="59"/>
      <c r="FJ82" s="59"/>
      <c r="FK82" s="59"/>
      <c r="FL82" s="59"/>
      <c r="FM82" s="59"/>
      <c r="FN82" s="59"/>
      <c r="FO82" s="59"/>
      <c r="FP82" s="59"/>
      <c r="FQ82" s="59"/>
      <c r="FR82" s="59"/>
      <c r="FS82" s="59"/>
      <c r="FT82" s="59"/>
      <c r="FU82" s="59"/>
      <c r="FV82" s="59"/>
      <c r="FW82" s="59"/>
      <c r="FX82" s="59"/>
      <c r="FY82" s="59"/>
      <c r="FZ82" s="59"/>
      <c r="GA82" s="59"/>
      <c r="GB82" s="59"/>
      <c r="GC82" s="59"/>
      <c r="GD82" s="59"/>
      <c r="GE82" s="59"/>
      <c r="GF82" s="59"/>
      <c r="GG82" s="59"/>
      <c r="GH82" s="59"/>
      <c r="GI82" s="59"/>
      <c r="GJ82" s="59"/>
      <c r="GK82" s="59"/>
      <c r="GL82" s="59"/>
      <c r="GM82" s="59"/>
      <c r="GN82" s="59"/>
      <c r="GO82" s="59"/>
      <c r="GP82" s="59"/>
      <c r="GQ82" s="59"/>
      <c r="GR82" s="59"/>
      <c r="GS82" s="59"/>
      <c r="GT82" s="59"/>
      <c r="GU82" s="59"/>
      <c r="GV82" s="59"/>
      <c r="GW82" s="59"/>
      <c r="GX82" s="59"/>
      <c r="GY82" s="59"/>
      <c r="GZ82" s="59"/>
      <c r="HA82" s="59"/>
      <c r="HB82" s="59"/>
      <c r="HC82" s="59"/>
      <c r="HD82" s="59"/>
      <c r="HE82" s="59"/>
      <c r="HF82" s="59"/>
      <c r="HG82" s="59"/>
      <c r="HH82" s="59"/>
      <c r="HI82" s="59"/>
      <c r="HJ82" s="59"/>
      <c r="HK82" s="59"/>
      <c r="HL82" s="59"/>
      <c r="HM82" s="59"/>
      <c r="HN82" s="59"/>
    </row>
    <row r="83" spans="1:222">
      <c r="A83" s="59"/>
      <c r="B83" s="59"/>
      <c r="C83" s="59"/>
      <c r="D83" s="59"/>
      <c r="E83" s="118"/>
      <c r="F83" s="59"/>
      <c r="G83" s="118"/>
      <c r="H83" s="59"/>
      <c r="I83" s="59"/>
      <c r="J83" s="59"/>
      <c r="K83" s="119"/>
      <c r="L83" s="59"/>
      <c r="M83" s="59"/>
      <c r="N83" s="59"/>
      <c r="O83" s="59"/>
      <c r="P83" s="59"/>
      <c r="Q83" s="59"/>
      <c r="R83" s="59"/>
      <c r="S83" s="59"/>
      <c r="T83" s="59"/>
      <c r="U83" s="59"/>
      <c r="V83" s="59"/>
      <c r="W83" s="59"/>
      <c r="X83" s="59"/>
      <c r="Y83" s="59"/>
      <c r="Z83" s="59"/>
      <c r="AA83" s="59"/>
      <c r="AB83" s="59"/>
      <c r="AC83" s="59"/>
      <c r="AD83" s="59"/>
      <c r="AE83" s="59"/>
      <c r="AF83" s="59"/>
      <c r="AG83" s="59"/>
      <c r="AH83" s="59"/>
      <c r="AI83" s="59"/>
      <c r="AJ83" s="59"/>
      <c r="AK83" s="59"/>
      <c r="AL83" s="59"/>
      <c r="AM83" s="59"/>
      <c r="AN83" s="59"/>
      <c r="AO83" s="59"/>
      <c r="AP83" s="59"/>
      <c r="AQ83" s="59"/>
      <c r="AR83" s="59"/>
      <c r="AS83" s="59"/>
      <c r="AT83" s="59"/>
      <c r="AU83" s="59"/>
      <c r="AV83" s="59"/>
      <c r="AW83" s="59"/>
      <c r="AX83" s="59"/>
      <c r="AY83" s="59"/>
      <c r="AZ83" s="59"/>
      <c r="BA83" s="59"/>
      <c r="BB83" s="59"/>
      <c r="BC83" s="59"/>
      <c r="BD83" s="59"/>
      <c r="BE83" s="59"/>
      <c r="BF83" s="59"/>
      <c r="BG83" s="59"/>
      <c r="BH83" s="59"/>
      <c r="BI83" s="59"/>
      <c r="BJ83" s="59"/>
      <c r="BK83" s="59"/>
      <c r="BL83" s="59"/>
      <c r="BM83" s="59"/>
      <c r="BN83" s="59"/>
      <c r="BO83" s="59"/>
      <c r="BP83" s="59"/>
      <c r="BQ83" s="59"/>
      <c r="BR83" s="59"/>
      <c r="BS83" s="59"/>
      <c r="BT83" s="59"/>
      <c r="BU83" s="59"/>
      <c r="BV83" s="59"/>
      <c r="BW83" s="59"/>
      <c r="BX83" s="59"/>
      <c r="BY83" s="59"/>
      <c r="BZ83" s="59"/>
      <c r="CA83" s="59"/>
      <c r="CB83" s="59"/>
      <c r="CC83" s="59"/>
      <c r="CD83" s="59"/>
      <c r="CE83" s="59"/>
      <c r="CF83" s="59"/>
      <c r="CG83" s="59"/>
      <c r="CH83" s="59"/>
      <c r="CI83" s="59"/>
      <c r="CJ83" s="59"/>
      <c r="CK83" s="59"/>
      <c r="CL83" s="59"/>
      <c r="CM83" s="59"/>
      <c r="CN83" s="59"/>
      <c r="CO83" s="59"/>
      <c r="CP83" s="59"/>
      <c r="CQ83" s="59"/>
      <c r="CR83" s="59"/>
      <c r="CS83" s="59"/>
      <c r="CT83" s="59"/>
      <c r="CU83" s="59"/>
      <c r="CV83" s="59"/>
      <c r="CW83" s="59"/>
      <c r="CX83" s="59"/>
      <c r="CY83" s="59"/>
      <c r="CZ83" s="59"/>
      <c r="DA83" s="59"/>
      <c r="DB83" s="59"/>
      <c r="DC83" s="59"/>
      <c r="DD83" s="59"/>
      <c r="DE83" s="59"/>
      <c r="DF83" s="59"/>
      <c r="DG83" s="59"/>
      <c r="DH83" s="59"/>
      <c r="DI83" s="59"/>
      <c r="DJ83" s="59"/>
      <c r="DK83" s="59"/>
      <c r="DL83" s="59"/>
      <c r="DM83" s="59"/>
      <c r="DN83" s="59"/>
      <c r="DO83" s="59"/>
      <c r="DP83" s="59"/>
      <c r="DQ83" s="59"/>
      <c r="DR83" s="59"/>
      <c r="DS83" s="59"/>
      <c r="DT83" s="59"/>
      <c r="DU83" s="59"/>
      <c r="DV83" s="59"/>
      <c r="DW83" s="59"/>
      <c r="DX83" s="59"/>
      <c r="DY83" s="59"/>
      <c r="DZ83" s="59"/>
      <c r="EA83" s="59"/>
      <c r="EB83" s="59"/>
      <c r="EC83" s="59"/>
      <c r="ED83" s="59"/>
      <c r="EE83" s="59"/>
      <c r="EF83" s="59"/>
      <c r="EG83" s="59"/>
      <c r="EH83" s="59"/>
      <c r="EI83" s="59"/>
      <c r="EJ83" s="59"/>
      <c r="EK83" s="59"/>
      <c r="EL83" s="59"/>
      <c r="EM83" s="59"/>
      <c r="EN83" s="59"/>
      <c r="EO83" s="59"/>
      <c r="EP83" s="59"/>
      <c r="EQ83" s="59"/>
      <c r="ER83" s="59"/>
      <c r="ES83" s="59"/>
      <c r="ET83" s="59"/>
      <c r="EU83" s="59"/>
      <c r="EV83" s="59"/>
      <c r="EW83" s="59"/>
      <c r="EX83" s="59"/>
      <c r="EY83" s="59"/>
      <c r="EZ83" s="59"/>
      <c r="FA83" s="59"/>
      <c r="FB83" s="59"/>
      <c r="FC83" s="59"/>
      <c r="FD83" s="59"/>
      <c r="FE83" s="59"/>
      <c r="FF83" s="59"/>
      <c r="FG83" s="59"/>
      <c r="FH83" s="59"/>
      <c r="FI83" s="59"/>
      <c r="FJ83" s="59"/>
      <c r="FK83" s="59"/>
      <c r="FL83" s="59"/>
      <c r="FM83" s="59"/>
      <c r="FN83" s="59"/>
      <c r="FO83" s="59"/>
      <c r="FP83" s="59"/>
      <c r="FQ83" s="59"/>
      <c r="FR83" s="59"/>
      <c r="FS83" s="59"/>
      <c r="FT83" s="59"/>
      <c r="FU83" s="59"/>
      <c r="FV83" s="59"/>
      <c r="FW83" s="59"/>
      <c r="FX83" s="59"/>
      <c r="FY83" s="59"/>
      <c r="FZ83" s="59"/>
      <c r="GA83" s="59"/>
      <c r="GB83" s="59"/>
      <c r="GC83" s="59"/>
      <c r="GD83" s="59"/>
      <c r="GE83" s="59"/>
      <c r="GF83" s="59"/>
      <c r="GG83" s="59"/>
      <c r="GH83" s="59"/>
      <c r="GI83" s="59"/>
      <c r="GJ83" s="59"/>
      <c r="GK83" s="59"/>
      <c r="GL83" s="59"/>
      <c r="GM83" s="59"/>
      <c r="GN83" s="59"/>
      <c r="GO83" s="59"/>
      <c r="GP83" s="59"/>
      <c r="GQ83" s="59"/>
      <c r="GR83" s="59"/>
      <c r="GS83" s="59"/>
      <c r="GT83" s="59"/>
      <c r="GU83" s="59"/>
      <c r="GV83" s="59"/>
      <c r="GW83" s="59"/>
      <c r="GX83" s="59"/>
      <c r="GY83" s="59"/>
      <c r="GZ83" s="59"/>
      <c r="HA83" s="59"/>
      <c r="HB83" s="59"/>
      <c r="HC83" s="59"/>
      <c r="HD83" s="59"/>
      <c r="HE83" s="59"/>
      <c r="HF83" s="59"/>
      <c r="HG83" s="59"/>
      <c r="HH83" s="59"/>
      <c r="HI83" s="59"/>
      <c r="HJ83" s="59"/>
      <c r="HK83" s="59"/>
      <c r="HL83" s="59"/>
      <c r="HM83" s="59"/>
      <c r="HN83" s="59"/>
    </row>
    <row r="84" spans="1:222">
      <c r="A84" s="59"/>
      <c r="B84" s="59"/>
      <c r="C84" s="59"/>
      <c r="D84" s="59"/>
      <c r="E84" s="118"/>
      <c r="F84" s="59"/>
      <c r="G84" s="118"/>
      <c r="H84" s="59"/>
      <c r="I84" s="59"/>
      <c r="J84" s="59"/>
      <c r="K84" s="119"/>
      <c r="L84" s="59"/>
      <c r="M84" s="59"/>
      <c r="N84" s="59"/>
      <c r="O84" s="59"/>
      <c r="P84" s="59"/>
      <c r="Q84" s="59"/>
      <c r="R84" s="59"/>
      <c r="S84" s="59"/>
      <c r="T84" s="59"/>
      <c r="U84" s="59"/>
      <c r="V84" s="59"/>
      <c r="W84" s="59"/>
      <c r="X84" s="59"/>
      <c r="Y84" s="59"/>
      <c r="Z84" s="59"/>
      <c r="AA84" s="59"/>
      <c r="AB84" s="59"/>
      <c r="AC84" s="59"/>
      <c r="AD84" s="59"/>
      <c r="AE84" s="59"/>
      <c r="AF84" s="59"/>
      <c r="AG84" s="59"/>
      <c r="AH84" s="59"/>
      <c r="AI84" s="59"/>
      <c r="AJ84" s="59"/>
      <c r="AK84" s="59"/>
      <c r="AL84" s="59"/>
      <c r="AM84" s="59"/>
      <c r="AN84" s="59"/>
      <c r="AO84" s="59"/>
      <c r="AP84" s="59"/>
      <c r="AQ84" s="59"/>
      <c r="AR84" s="59"/>
      <c r="AS84" s="59"/>
      <c r="AT84" s="59"/>
      <c r="AU84" s="59"/>
      <c r="AV84" s="59"/>
      <c r="AW84" s="59"/>
      <c r="AX84" s="59"/>
      <c r="AY84" s="59"/>
      <c r="AZ84" s="59"/>
      <c r="BA84" s="59"/>
      <c r="BB84" s="59"/>
      <c r="BC84" s="59"/>
      <c r="BD84" s="59"/>
      <c r="BE84" s="59"/>
      <c r="BF84" s="59"/>
      <c r="BG84" s="59"/>
      <c r="BH84" s="59"/>
      <c r="BI84" s="59"/>
      <c r="BJ84" s="59"/>
      <c r="BK84" s="59"/>
      <c r="BL84" s="59"/>
      <c r="BM84" s="59"/>
      <c r="BN84" s="59"/>
      <c r="BO84" s="59"/>
      <c r="BP84" s="59"/>
      <c r="BQ84" s="59"/>
      <c r="BR84" s="59"/>
      <c r="BS84" s="59"/>
      <c r="BT84" s="59"/>
      <c r="BU84" s="59"/>
      <c r="BV84" s="59"/>
      <c r="BW84" s="59"/>
      <c r="BX84" s="59"/>
      <c r="BY84" s="59"/>
      <c r="BZ84" s="59"/>
      <c r="CA84" s="59"/>
      <c r="CB84" s="59"/>
      <c r="CC84" s="59"/>
      <c r="CD84" s="59"/>
      <c r="CE84" s="59"/>
      <c r="CF84" s="59"/>
      <c r="CG84" s="59"/>
      <c r="CH84" s="59"/>
      <c r="CI84" s="59"/>
      <c r="CJ84" s="59"/>
      <c r="CK84" s="59"/>
      <c r="CL84" s="59"/>
      <c r="CM84" s="59"/>
      <c r="CN84" s="59"/>
      <c r="CO84" s="59"/>
      <c r="CP84" s="59"/>
      <c r="CQ84" s="59"/>
      <c r="CR84" s="59"/>
      <c r="CS84" s="59"/>
      <c r="CT84" s="59"/>
      <c r="CU84" s="59"/>
      <c r="CV84" s="59"/>
      <c r="CW84" s="59"/>
      <c r="CX84" s="59"/>
      <c r="CY84" s="59"/>
      <c r="CZ84" s="59"/>
      <c r="DA84" s="59"/>
      <c r="DB84" s="59"/>
      <c r="DC84" s="59"/>
      <c r="DD84" s="59"/>
      <c r="DE84" s="59"/>
      <c r="DF84" s="59"/>
      <c r="DG84" s="59"/>
      <c r="DH84" s="59"/>
      <c r="DI84" s="59"/>
      <c r="DJ84" s="59"/>
      <c r="DK84" s="59"/>
      <c r="DL84" s="59"/>
      <c r="DM84" s="59"/>
      <c r="DN84" s="59"/>
      <c r="DO84" s="59"/>
      <c r="DP84" s="59"/>
      <c r="DQ84" s="59"/>
      <c r="DR84" s="59"/>
      <c r="DS84" s="59"/>
      <c r="DT84" s="59"/>
      <c r="DU84" s="59"/>
      <c r="DV84" s="59"/>
      <c r="DW84" s="59"/>
      <c r="DX84" s="59"/>
      <c r="DY84" s="59"/>
      <c r="DZ84" s="59"/>
      <c r="EA84" s="59"/>
      <c r="EB84" s="59"/>
      <c r="EC84" s="59"/>
      <c r="ED84" s="59"/>
      <c r="EE84" s="59"/>
      <c r="EF84" s="59"/>
      <c r="EG84" s="59"/>
      <c r="EH84" s="59"/>
      <c r="EI84" s="59"/>
      <c r="EJ84" s="59"/>
      <c r="EK84" s="59"/>
      <c r="EL84" s="59"/>
      <c r="EM84" s="59"/>
      <c r="EN84" s="59"/>
      <c r="EO84" s="59"/>
      <c r="EP84" s="59"/>
      <c r="EQ84" s="59"/>
      <c r="ER84" s="59"/>
      <c r="ES84" s="59"/>
      <c r="ET84" s="59"/>
      <c r="EU84" s="59"/>
      <c r="EV84" s="59"/>
      <c r="EW84" s="59"/>
      <c r="EX84" s="59"/>
      <c r="EY84" s="59"/>
      <c r="EZ84" s="59"/>
      <c r="FA84" s="59"/>
      <c r="FB84" s="59"/>
      <c r="FC84" s="59"/>
      <c r="FD84" s="59"/>
      <c r="FE84" s="59"/>
      <c r="FF84" s="59"/>
      <c r="FG84" s="59"/>
      <c r="FH84" s="59"/>
      <c r="FI84" s="59"/>
      <c r="FJ84" s="59"/>
      <c r="FK84" s="59"/>
      <c r="FL84" s="59"/>
      <c r="FM84" s="59"/>
      <c r="FN84" s="59"/>
      <c r="FO84" s="59"/>
      <c r="FP84" s="59"/>
      <c r="FQ84" s="59"/>
      <c r="FR84" s="59"/>
      <c r="FS84" s="59"/>
      <c r="FT84" s="59"/>
      <c r="FU84" s="59"/>
      <c r="FV84" s="59"/>
      <c r="FW84" s="59"/>
      <c r="FX84" s="59"/>
      <c r="FY84" s="59"/>
      <c r="FZ84" s="59"/>
      <c r="GA84" s="59"/>
      <c r="GB84" s="59"/>
      <c r="GC84" s="59"/>
      <c r="GD84" s="59"/>
      <c r="GE84" s="59"/>
      <c r="GF84" s="59"/>
      <c r="GG84" s="59"/>
      <c r="GH84" s="59"/>
      <c r="GI84" s="59"/>
      <c r="GJ84" s="59"/>
      <c r="GK84" s="59"/>
      <c r="GL84" s="59"/>
      <c r="GM84" s="59"/>
      <c r="GN84" s="59"/>
      <c r="GO84" s="59"/>
      <c r="GP84" s="59"/>
      <c r="GQ84" s="59"/>
      <c r="GR84" s="59"/>
      <c r="GS84" s="59"/>
      <c r="GT84" s="59"/>
      <c r="GU84" s="59"/>
      <c r="GV84" s="59"/>
      <c r="GW84" s="59"/>
      <c r="GX84" s="59"/>
      <c r="GY84" s="59"/>
      <c r="GZ84" s="59"/>
      <c r="HA84" s="59"/>
      <c r="HB84" s="59"/>
      <c r="HC84" s="59"/>
      <c r="HD84" s="59"/>
      <c r="HE84" s="59"/>
      <c r="HF84" s="59"/>
      <c r="HG84" s="59"/>
      <c r="HH84" s="59"/>
      <c r="HI84" s="59"/>
      <c r="HJ84" s="59"/>
      <c r="HK84" s="59"/>
      <c r="HL84" s="59"/>
      <c r="HM84" s="59"/>
      <c r="HN84" s="59"/>
    </row>
    <row r="85" spans="1:222">
      <c r="A85" s="59"/>
      <c r="B85" s="59"/>
      <c r="C85" s="59"/>
      <c r="D85" s="59"/>
      <c r="E85" s="118"/>
      <c r="F85" s="59"/>
      <c r="G85" s="118"/>
      <c r="H85" s="59"/>
      <c r="I85" s="59"/>
      <c r="J85" s="59"/>
      <c r="K85" s="11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59"/>
      <c r="BF85" s="59"/>
      <c r="BG85" s="59"/>
      <c r="BH85" s="59"/>
      <c r="BI85" s="59"/>
      <c r="BJ85" s="59"/>
      <c r="BK85" s="59"/>
      <c r="BL85" s="59"/>
      <c r="BM85" s="59"/>
      <c r="BN85" s="59"/>
      <c r="BO85" s="59"/>
      <c r="BP85" s="59"/>
      <c r="BQ85" s="59"/>
      <c r="BR85" s="59"/>
      <c r="BS85" s="59"/>
      <c r="BT85" s="59"/>
      <c r="BU85" s="59"/>
      <c r="BV85" s="59"/>
      <c r="BW85" s="59"/>
      <c r="BX85" s="59"/>
      <c r="BY85" s="59"/>
      <c r="BZ85" s="59"/>
      <c r="CA85" s="59"/>
      <c r="CB85" s="59"/>
      <c r="CC85" s="59"/>
      <c r="CD85" s="59"/>
      <c r="CE85" s="59"/>
      <c r="CF85" s="59"/>
      <c r="CG85" s="59"/>
      <c r="CH85" s="59"/>
      <c r="CI85" s="59"/>
      <c r="CJ85" s="59"/>
      <c r="CK85" s="59"/>
      <c r="CL85" s="59"/>
      <c r="CM85" s="59"/>
      <c r="CN85" s="59"/>
      <c r="CO85" s="59"/>
      <c r="CP85" s="59"/>
      <c r="CQ85" s="59"/>
      <c r="CR85" s="59"/>
      <c r="CS85" s="59"/>
      <c r="CT85" s="59"/>
      <c r="CU85" s="59"/>
      <c r="CV85" s="59"/>
      <c r="CW85" s="59"/>
      <c r="CX85" s="59"/>
      <c r="CY85" s="59"/>
      <c r="CZ85" s="59"/>
      <c r="DA85" s="59"/>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59"/>
      <c r="EA85" s="59"/>
      <c r="EB85" s="59"/>
      <c r="EC85" s="59"/>
      <c r="ED85" s="59"/>
      <c r="EE85" s="59"/>
      <c r="EF85" s="59"/>
      <c r="EG85" s="59"/>
      <c r="EH85" s="59"/>
      <c r="EI85" s="59"/>
      <c r="EJ85" s="59"/>
      <c r="EK85" s="59"/>
      <c r="EL85" s="59"/>
      <c r="EM85" s="59"/>
      <c r="EN85" s="59"/>
      <c r="EO85" s="59"/>
      <c r="EP85" s="59"/>
      <c r="EQ85" s="59"/>
      <c r="ER85" s="59"/>
      <c r="ES85" s="59"/>
      <c r="ET85" s="59"/>
      <c r="EU85" s="59"/>
      <c r="EV85" s="59"/>
      <c r="EW85" s="59"/>
      <c r="EX85" s="59"/>
      <c r="EY85" s="59"/>
      <c r="EZ85" s="59"/>
      <c r="FA85" s="59"/>
      <c r="FB85" s="59"/>
      <c r="FC85" s="59"/>
      <c r="FD85" s="59"/>
      <c r="FE85" s="59"/>
      <c r="FF85" s="59"/>
      <c r="FG85" s="59"/>
      <c r="FH85" s="59"/>
      <c r="FI85" s="59"/>
      <c r="FJ85" s="59"/>
      <c r="FK85" s="59"/>
      <c r="FL85" s="59"/>
      <c r="FM85" s="59"/>
      <c r="FN85" s="59"/>
      <c r="FO85" s="59"/>
      <c r="FP85" s="59"/>
      <c r="FQ85" s="59"/>
      <c r="FR85" s="59"/>
      <c r="FS85" s="59"/>
      <c r="FT85" s="59"/>
      <c r="FU85" s="59"/>
      <c r="FV85" s="59"/>
      <c r="FW85" s="59"/>
      <c r="FX85" s="59"/>
      <c r="FY85" s="59"/>
      <c r="FZ85" s="59"/>
      <c r="GA85" s="59"/>
      <c r="GB85" s="59"/>
      <c r="GC85" s="59"/>
      <c r="GD85" s="59"/>
      <c r="GE85" s="59"/>
      <c r="GF85" s="59"/>
      <c r="GG85" s="59"/>
      <c r="GH85" s="59"/>
      <c r="GI85" s="59"/>
      <c r="GJ85" s="59"/>
      <c r="GK85" s="59"/>
      <c r="GL85" s="59"/>
      <c r="GM85" s="59"/>
      <c r="GN85" s="59"/>
      <c r="GO85" s="59"/>
      <c r="GP85" s="59"/>
      <c r="GQ85" s="59"/>
      <c r="GR85" s="59"/>
      <c r="GS85" s="59"/>
      <c r="GT85" s="59"/>
      <c r="GU85" s="59"/>
      <c r="GV85" s="59"/>
      <c r="GW85" s="59"/>
      <c r="GX85" s="59"/>
      <c r="GY85" s="59"/>
      <c r="GZ85" s="59"/>
      <c r="HA85" s="59"/>
      <c r="HB85" s="59"/>
      <c r="HC85" s="59"/>
      <c r="HD85" s="59"/>
      <c r="HE85" s="59"/>
      <c r="HF85" s="59"/>
      <c r="HG85" s="59"/>
      <c r="HH85" s="59"/>
      <c r="HI85" s="59"/>
      <c r="HJ85" s="59"/>
      <c r="HK85" s="59"/>
      <c r="HL85" s="59"/>
      <c r="HM85" s="59"/>
      <c r="HN85" s="59"/>
    </row>
    <row r="86" spans="1:222">
      <c r="A86" s="59"/>
      <c r="B86" s="59"/>
      <c r="C86" s="59"/>
      <c r="D86" s="59"/>
      <c r="E86" s="118"/>
      <c r="F86" s="59"/>
      <c r="G86" s="118"/>
      <c r="H86" s="59"/>
      <c r="I86" s="59"/>
      <c r="J86" s="59"/>
      <c r="K86" s="119"/>
      <c r="L86" s="59"/>
      <c r="M86" s="59"/>
      <c r="N86" s="59"/>
      <c r="O86" s="59"/>
      <c r="P86" s="59"/>
      <c r="Q86" s="59"/>
      <c r="R86" s="59"/>
      <c r="S86" s="59"/>
      <c r="T86" s="59"/>
      <c r="U86" s="59"/>
      <c r="V86" s="59"/>
      <c r="W86" s="59"/>
      <c r="X86" s="59"/>
      <c r="Y86" s="59"/>
      <c r="Z86" s="59"/>
      <c r="AA86" s="59"/>
      <c r="AB86" s="59"/>
      <c r="AC86" s="59"/>
      <c r="AD86" s="59"/>
      <c r="AE86" s="59"/>
      <c r="AF86" s="59"/>
      <c r="AG86" s="59"/>
      <c r="AH86" s="59"/>
      <c r="AI86" s="59"/>
      <c r="AJ86" s="59"/>
      <c r="AK86" s="59"/>
      <c r="AL86" s="59"/>
      <c r="AM86" s="59"/>
      <c r="AN86" s="59"/>
      <c r="AO86" s="59"/>
      <c r="AP86" s="59"/>
      <c r="AQ86" s="59"/>
      <c r="AR86" s="59"/>
      <c r="AS86" s="59"/>
      <c r="AT86" s="59"/>
      <c r="AU86" s="59"/>
      <c r="AV86" s="59"/>
      <c r="AW86" s="59"/>
      <c r="AX86" s="59"/>
      <c r="AY86" s="59"/>
      <c r="AZ86" s="59"/>
      <c r="BA86" s="59"/>
      <c r="BB86" s="59"/>
      <c r="BC86" s="59"/>
      <c r="BD86" s="59"/>
      <c r="BE86" s="59"/>
      <c r="BF86" s="59"/>
      <c r="BG86" s="59"/>
      <c r="BH86" s="59"/>
      <c r="BI86" s="59"/>
      <c r="BJ86" s="59"/>
      <c r="BK86" s="59"/>
      <c r="BL86" s="59"/>
      <c r="BM86" s="59"/>
      <c r="BN86" s="59"/>
      <c r="BO86" s="59"/>
      <c r="BP86" s="59"/>
      <c r="BQ86" s="59"/>
      <c r="BR86" s="59"/>
      <c r="BS86" s="59"/>
      <c r="BT86" s="59"/>
      <c r="BU86" s="59"/>
      <c r="BV86" s="59"/>
      <c r="BW86" s="59"/>
      <c r="BX86" s="59"/>
      <c r="BY86" s="59"/>
      <c r="BZ86" s="59"/>
      <c r="CA86" s="59"/>
      <c r="CB86" s="59"/>
      <c r="CC86" s="59"/>
      <c r="CD86" s="59"/>
      <c r="CE86" s="59"/>
      <c r="CF86" s="59"/>
      <c r="CG86" s="59"/>
      <c r="CH86" s="59"/>
      <c r="CI86" s="59"/>
      <c r="CJ86" s="59"/>
      <c r="CK86" s="59"/>
      <c r="CL86" s="59"/>
      <c r="CM86" s="59"/>
      <c r="CN86" s="59"/>
      <c r="CO86" s="59"/>
      <c r="CP86" s="59"/>
      <c r="CQ86" s="59"/>
      <c r="CR86" s="59"/>
      <c r="CS86" s="59"/>
      <c r="CT86" s="59"/>
      <c r="CU86" s="59"/>
      <c r="CV86" s="59"/>
      <c r="CW86" s="59"/>
      <c r="CX86" s="59"/>
      <c r="CY86" s="59"/>
      <c r="CZ86" s="59"/>
      <c r="DA86" s="59"/>
      <c r="DB86" s="59"/>
      <c r="DC86" s="59"/>
      <c r="DD86" s="59"/>
      <c r="DE86" s="59"/>
      <c r="DF86" s="59"/>
      <c r="DG86" s="59"/>
      <c r="DH86" s="59"/>
      <c r="DI86" s="59"/>
      <c r="DJ86" s="59"/>
      <c r="DK86" s="59"/>
      <c r="DL86" s="59"/>
      <c r="DM86" s="59"/>
      <c r="DN86" s="59"/>
      <c r="DO86" s="59"/>
      <c r="DP86" s="59"/>
      <c r="DQ86" s="59"/>
      <c r="DR86" s="59"/>
      <c r="DS86" s="59"/>
      <c r="DT86" s="59"/>
      <c r="DU86" s="59"/>
      <c r="DV86" s="59"/>
      <c r="DW86" s="59"/>
      <c r="DX86" s="59"/>
      <c r="DY86" s="59"/>
      <c r="DZ86" s="59"/>
      <c r="EA86" s="59"/>
      <c r="EB86" s="59"/>
      <c r="EC86" s="59"/>
      <c r="ED86" s="59"/>
      <c r="EE86" s="59"/>
      <c r="EF86" s="59"/>
      <c r="EG86" s="59"/>
      <c r="EH86" s="59"/>
      <c r="EI86" s="59"/>
      <c r="EJ86" s="59"/>
      <c r="EK86" s="59"/>
      <c r="EL86" s="59"/>
      <c r="EM86" s="59"/>
      <c r="EN86" s="59"/>
      <c r="EO86" s="59"/>
      <c r="EP86" s="59"/>
      <c r="EQ86" s="59"/>
      <c r="ER86" s="59"/>
      <c r="ES86" s="59"/>
      <c r="ET86" s="59"/>
      <c r="EU86" s="59"/>
      <c r="EV86" s="59"/>
      <c r="EW86" s="59"/>
      <c r="EX86" s="59"/>
      <c r="EY86" s="59"/>
      <c r="EZ86" s="59"/>
      <c r="FA86" s="59"/>
      <c r="FB86" s="59"/>
      <c r="FC86" s="59"/>
      <c r="FD86" s="59"/>
      <c r="FE86" s="59"/>
      <c r="FF86" s="59"/>
      <c r="FG86" s="59"/>
      <c r="FH86" s="59"/>
      <c r="FI86" s="59"/>
      <c r="FJ86" s="59"/>
      <c r="FK86" s="59"/>
      <c r="FL86" s="59"/>
      <c r="FM86" s="59"/>
      <c r="FN86" s="59"/>
      <c r="FO86" s="59"/>
      <c r="FP86" s="59"/>
      <c r="FQ86" s="59"/>
      <c r="FR86" s="59"/>
      <c r="FS86" s="59"/>
      <c r="FT86" s="59"/>
      <c r="FU86" s="59"/>
      <c r="FV86" s="59"/>
      <c r="FW86" s="59"/>
      <c r="FX86" s="59"/>
      <c r="FY86" s="59"/>
      <c r="FZ86" s="59"/>
      <c r="GA86" s="59"/>
      <c r="GB86" s="59"/>
      <c r="GC86" s="59"/>
      <c r="GD86" s="59"/>
      <c r="GE86" s="59"/>
      <c r="GF86" s="59"/>
      <c r="GG86" s="59"/>
      <c r="GH86" s="59"/>
      <c r="GI86" s="59"/>
      <c r="GJ86" s="59"/>
      <c r="GK86" s="59"/>
      <c r="GL86" s="59"/>
      <c r="GM86" s="59"/>
      <c r="GN86" s="59"/>
      <c r="GO86" s="59"/>
      <c r="GP86" s="59"/>
      <c r="GQ86" s="59"/>
      <c r="GR86" s="59"/>
      <c r="GS86" s="59"/>
      <c r="GT86" s="59"/>
      <c r="GU86" s="59"/>
      <c r="GV86" s="59"/>
      <c r="GW86" s="59"/>
      <c r="GX86" s="59"/>
      <c r="GY86" s="59"/>
      <c r="GZ86" s="59"/>
      <c r="HA86" s="59"/>
      <c r="HB86" s="59"/>
      <c r="HC86" s="59"/>
      <c r="HD86" s="59"/>
      <c r="HE86" s="59"/>
      <c r="HF86" s="59"/>
      <c r="HG86" s="59"/>
      <c r="HH86" s="59"/>
      <c r="HI86" s="59"/>
      <c r="HJ86" s="59"/>
      <c r="HK86" s="59"/>
      <c r="HL86" s="59"/>
      <c r="HM86" s="59"/>
      <c r="HN86" s="59"/>
    </row>
    <row r="87" spans="1:222">
      <c r="A87" s="59"/>
      <c r="B87" s="59"/>
      <c r="C87" s="59"/>
      <c r="D87" s="59"/>
      <c r="E87" s="118"/>
      <c r="F87" s="59"/>
      <c r="G87" s="118"/>
      <c r="H87" s="59"/>
      <c r="I87" s="59"/>
      <c r="J87" s="59"/>
      <c r="K87" s="119"/>
      <c r="L87" s="59"/>
      <c r="M87" s="59"/>
      <c r="N87" s="59"/>
      <c r="O87" s="59"/>
      <c r="P87" s="59"/>
      <c r="Q87" s="59"/>
      <c r="R87" s="59"/>
      <c r="S87" s="59"/>
      <c r="T87" s="59"/>
      <c r="U87" s="59"/>
      <c r="V87" s="59"/>
      <c r="W87" s="59"/>
      <c r="X87" s="59"/>
      <c r="Y87" s="59"/>
      <c r="Z87" s="59"/>
      <c r="AA87" s="59"/>
      <c r="AB87" s="59"/>
      <c r="AC87" s="59"/>
      <c r="AD87" s="59"/>
      <c r="AE87" s="59"/>
      <c r="AF87" s="59"/>
      <c r="AG87" s="59"/>
      <c r="AH87" s="59"/>
      <c r="AI87" s="59"/>
      <c r="AJ87" s="59"/>
      <c r="AK87" s="59"/>
      <c r="AL87" s="59"/>
      <c r="AM87" s="59"/>
      <c r="AN87" s="59"/>
      <c r="AO87" s="59"/>
      <c r="AP87" s="59"/>
      <c r="AQ87" s="59"/>
      <c r="AR87" s="59"/>
      <c r="AS87" s="59"/>
      <c r="AT87" s="59"/>
      <c r="AU87" s="59"/>
      <c r="AV87" s="59"/>
      <c r="AW87" s="59"/>
      <c r="AX87" s="59"/>
      <c r="AY87" s="59"/>
      <c r="AZ87" s="59"/>
      <c r="BA87" s="59"/>
      <c r="BB87" s="59"/>
      <c r="BC87" s="59"/>
      <c r="BD87" s="59"/>
      <c r="BE87" s="59"/>
      <c r="BF87" s="59"/>
      <c r="BG87" s="59"/>
      <c r="BH87" s="59"/>
      <c r="BI87" s="59"/>
      <c r="BJ87" s="59"/>
      <c r="BK87" s="59"/>
      <c r="BL87" s="59"/>
      <c r="BM87" s="59"/>
      <c r="BN87" s="59"/>
      <c r="BO87" s="59"/>
      <c r="BP87" s="59"/>
      <c r="BQ87" s="59"/>
      <c r="BR87" s="59"/>
      <c r="BS87" s="59"/>
      <c r="BT87" s="59"/>
      <c r="BU87" s="59"/>
      <c r="BV87" s="59"/>
      <c r="BW87" s="59"/>
      <c r="BX87" s="59"/>
      <c r="BY87" s="59"/>
      <c r="BZ87" s="59"/>
      <c r="CA87" s="59"/>
      <c r="CB87" s="59"/>
      <c r="CC87" s="59"/>
      <c r="CD87" s="59"/>
      <c r="CE87" s="59"/>
      <c r="CF87" s="59"/>
      <c r="CG87" s="59"/>
      <c r="CH87" s="59"/>
      <c r="CI87" s="59"/>
      <c r="CJ87" s="59"/>
      <c r="CK87" s="59"/>
      <c r="CL87" s="59"/>
      <c r="CM87" s="59"/>
      <c r="CN87" s="59"/>
      <c r="CO87" s="59"/>
      <c r="CP87" s="59"/>
      <c r="CQ87" s="59"/>
      <c r="CR87" s="59"/>
      <c r="CS87" s="59"/>
      <c r="CT87" s="59"/>
      <c r="CU87" s="59"/>
      <c r="CV87" s="59"/>
      <c r="CW87" s="59"/>
      <c r="CX87" s="59"/>
      <c r="CY87" s="59"/>
      <c r="CZ87" s="59"/>
      <c r="DA87" s="59"/>
      <c r="DB87" s="59"/>
      <c r="DC87" s="59"/>
      <c r="DD87" s="59"/>
      <c r="DE87" s="59"/>
      <c r="DF87" s="59"/>
      <c r="DG87" s="59"/>
      <c r="DH87" s="59"/>
      <c r="DI87" s="59"/>
      <c r="DJ87" s="59"/>
      <c r="DK87" s="59"/>
      <c r="DL87" s="59"/>
      <c r="DM87" s="59"/>
      <c r="DN87" s="59"/>
      <c r="DO87" s="59"/>
      <c r="DP87" s="59"/>
      <c r="DQ87" s="59"/>
      <c r="DR87" s="59"/>
      <c r="DS87" s="59"/>
      <c r="DT87" s="59"/>
      <c r="DU87" s="59"/>
      <c r="DV87" s="59"/>
      <c r="DW87" s="59"/>
      <c r="DX87" s="59"/>
      <c r="DY87" s="59"/>
      <c r="DZ87" s="59"/>
      <c r="EA87" s="59"/>
      <c r="EB87" s="59"/>
      <c r="EC87" s="59"/>
      <c r="ED87" s="59"/>
      <c r="EE87" s="59"/>
      <c r="EF87" s="59"/>
      <c r="EG87" s="59"/>
      <c r="EH87" s="59"/>
      <c r="EI87" s="59"/>
      <c r="EJ87" s="59"/>
      <c r="EK87" s="59"/>
      <c r="EL87" s="59"/>
      <c r="EM87" s="59"/>
      <c r="EN87" s="59"/>
      <c r="EO87" s="59"/>
      <c r="EP87" s="59"/>
      <c r="EQ87" s="59"/>
      <c r="ER87" s="59"/>
      <c r="ES87" s="59"/>
      <c r="ET87" s="59"/>
      <c r="EU87" s="59"/>
      <c r="EV87" s="59"/>
      <c r="EW87" s="59"/>
      <c r="EX87" s="59"/>
      <c r="EY87" s="59"/>
      <c r="EZ87" s="59"/>
      <c r="FA87" s="59"/>
      <c r="FB87" s="59"/>
      <c r="FC87" s="59"/>
      <c r="FD87" s="59"/>
      <c r="FE87" s="59"/>
      <c r="FF87" s="59"/>
      <c r="FG87" s="59"/>
      <c r="FH87" s="59"/>
      <c r="FI87" s="59"/>
      <c r="FJ87" s="59"/>
      <c r="FK87" s="59"/>
      <c r="FL87" s="59"/>
      <c r="FM87" s="59"/>
      <c r="FN87" s="59"/>
      <c r="FO87" s="59"/>
      <c r="FP87" s="59"/>
      <c r="FQ87" s="59"/>
      <c r="FR87" s="59"/>
      <c r="FS87" s="59"/>
      <c r="FT87" s="59"/>
      <c r="FU87" s="59"/>
      <c r="FV87" s="59"/>
      <c r="FW87" s="59"/>
      <c r="FX87" s="59"/>
      <c r="FY87" s="59"/>
      <c r="FZ87" s="59"/>
      <c r="GA87" s="59"/>
      <c r="GB87" s="59"/>
      <c r="GC87" s="59"/>
      <c r="GD87" s="59"/>
      <c r="GE87" s="59"/>
      <c r="GF87" s="59"/>
      <c r="GG87" s="59"/>
      <c r="GH87" s="59"/>
      <c r="GI87" s="59"/>
      <c r="GJ87" s="59"/>
      <c r="GK87" s="59"/>
      <c r="GL87" s="59"/>
      <c r="GM87" s="59"/>
      <c r="GN87" s="59"/>
      <c r="GO87" s="59"/>
      <c r="GP87" s="59"/>
      <c r="GQ87" s="59"/>
      <c r="GR87" s="59"/>
      <c r="GS87" s="59"/>
      <c r="GT87" s="59"/>
      <c r="GU87" s="59"/>
      <c r="GV87" s="59"/>
      <c r="GW87" s="59"/>
      <c r="GX87" s="59"/>
      <c r="GY87" s="59"/>
      <c r="GZ87" s="59"/>
      <c r="HA87" s="59"/>
      <c r="HB87" s="59"/>
      <c r="HC87" s="59"/>
      <c r="HD87" s="59"/>
      <c r="HE87" s="59"/>
      <c r="HF87" s="59"/>
      <c r="HG87" s="59"/>
      <c r="HH87" s="59"/>
      <c r="HI87" s="59"/>
      <c r="HJ87" s="59"/>
      <c r="HK87" s="59"/>
      <c r="HL87" s="59"/>
      <c r="HM87" s="59"/>
      <c r="HN87" s="59"/>
    </row>
    <row r="88" spans="1:222">
      <c r="A88" s="59"/>
      <c r="B88" s="59"/>
      <c r="C88" s="59"/>
      <c r="D88" s="59"/>
      <c r="E88" s="118"/>
      <c r="F88" s="59"/>
      <c r="G88" s="118"/>
      <c r="H88" s="59"/>
      <c r="I88" s="59"/>
      <c r="J88" s="59"/>
      <c r="K88" s="119"/>
      <c r="L88" s="59"/>
      <c r="M88" s="59"/>
      <c r="N88" s="59"/>
      <c r="O88" s="59"/>
      <c r="P88" s="59"/>
      <c r="Q88" s="59"/>
      <c r="R88" s="59"/>
      <c r="S88" s="59"/>
      <c r="T88" s="59"/>
      <c r="U88" s="59"/>
      <c r="V88" s="59"/>
      <c r="W88" s="59"/>
      <c r="X88" s="59"/>
      <c r="Y88" s="59"/>
      <c r="Z88" s="59"/>
      <c r="AA88" s="59"/>
      <c r="AB88" s="59"/>
      <c r="AC88" s="59"/>
      <c r="AD88" s="59"/>
      <c r="AE88" s="59"/>
      <c r="AF88" s="59"/>
      <c r="AG88" s="59"/>
      <c r="AH88" s="59"/>
      <c r="AI88" s="59"/>
      <c r="AJ88" s="59"/>
      <c r="AK88" s="59"/>
      <c r="AL88" s="59"/>
      <c r="AM88" s="59"/>
      <c r="AN88" s="59"/>
      <c r="AO88" s="59"/>
      <c r="AP88" s="59"/>
      <c r="AQ88" s="59"/>
      <c r="AR88" s="59"/>
      <c r="AS88" s="59"/>
      <c r="AT88" s="59"/>
      <c r="AU88" s="59"/>
      <c r="AV88" s="59"/>
      <c r="AW88" s="59"/>
      <c r="AX88" s="59"/>
      <c r="AY88" s="59"/>
      <c r="AZ88" s="59"/>
      <c r="BA88" s="59"/>
      <c r="BB88" s="59"/>
      <c r="BC88" s="59"/>
      <c r="BD88" s="59"/>
      <c r="BE88" s="59"/>
      <c r="BF88" s="59"/>
      <c r="BG88" s="59"/>
      <c r="BH88" s="59"/>
      <c r="BI88" s="59"/>
      <c r="BJ88" s="59"/>
      <c r="BK88" s="59"/>
      <c r="BL88" s="59"/>
      <c r="BM88" s="59"/>
      <c r="BN88" s="59"/>
      <c r="BO88" s="59"/>
      <c r="BP88" s="59"/>
      <c r="BQ88" s="59"/>
      <c r="BR88" s="59"/>
      <c r="BS88" s="59"/>
      <c r="BT88" s="59"/>
      <c r="BU88" s="59"/>
      <c r="BV88" s="59"/>
      <c r="BW88" s="59"/>
      <c r="BX88" s="59"/>
      <c r="BY88" s="59"/>
      <c r="BZ88" s="59"/>
      <c r="CA88" s="59"/>
      <c r="CB88" s="59"/>
      <c r="CC88" s="59"/>
      <c r="CD88" s="59"/>
      <c r="CE88" s="59"/>
      <c r="CF88" s="59"/>
      <c r="CG88" s="59"/>
      <c r="CH88" s="59"/>
      <c r="CI88" s="59"/>
      <c r="CJ88" s="59"/>
      <c r="CK88" s="59"/>
      <c r="CL88" s="59"/>
      <c r="CM88" s="59"/>
      <c r="CN88" s="59"/>
      <c r="CO88" s="59"/>
      <c r="CP88" s="59"/>
      <c r="CQ88" s="59"/>
      <c r="CR88" s="59"/>
      <c r="CS88" s="59"/>
      <c r="CT88" s="59"/>
      <c r="CU88" s="59"/>
      <c r="CV88" s="59"/>
      <c r="CW88" s="59"/>
      <c r="CX88" s="59"/>
      <c r="CY88" s="59"/>
      <c r="CZ88" s="59"/>
      <c r="DA88" s="59"/>
      <c r="DB88" s="59"/>
      <c r="DC88" s="59"/>
      <c r="DD88" s="59"/>
      <c r="DE88" s="59"/>
      <c r="DF88" s="59"/>
      <c r="DG88" s="59"/>
      <c r="DH88" s="59"/>
      <c r="DI88" s="59"/>
      <c r="DJ88" s="59"/>
      <c r="DK88" s="59"/>
      <c r="DL88" s="59"/>
      <c r="DM88" s="59"/>
      <c r="DN88" s="59"/>
      <c r="DO88" s="59"/>
      <c r="DP88" s="59"/>
      <c r="DQ88" s="59"/>
      <c r="DR88" s="59"/>
      <c r="DS88" s="59"/>
      <c r="DT88" s="59"/>
      <c r="DU88" s="59"/>
      <c r="DV88" s="59"/>
      <c r="DW88" s="59"/>
      <c r="DX88" s="59"/>
      <c r="DY88" s="59"/>
      <c r="DZ88" s="59"/>
      <c r="EA88" s="59"/>
      <c r="EB88" s="59"/>
      <c r="EC88" s="59"/>
      <c r="ED88" s="59"/>
      <c r="EE88" s="59"/>
      <c r="EF88" s="59"/>
      <c r="EG88" s="59"/>
      <c r="EH88" s="59"/>
      <c r="EI88" s="59"/>
      <c r="EJ88" s="59"/>
      <c r="EK88" s="59"/>
      <c r="EL88" s="59"/>
      <c r="EM88" s="59"/>
      <c r="EN88" s="59"/>
      <c r="EO88" s="59"/>
      <c r="EP88" s="59"/>
      <c r="EQ88" s="59"/>
      <c r="ER88" s="59"/>
      <c r="ES88" s="59"/>
      <c r="ET88" s="59"/>
      <c r="EU88" s="59"/>
      <c r="EV88" s="59"/>
      <c r="EW88" s="59"/>
      <c r="EX88" s="59"/>
      <c r="EY88" s="59"/>
      <c r="EZ88" s="59"/>
      <c r="FA88" s="59"/>
      <c r="FB88" s="59"/>
      <c r="FC88" s="59"/>
      <c r="FD88" s="59"/>
      <c r="FE88" s="59"/>
      <c r="FF88" s="59"/>
      <c r="FG88" s="59"/>
      <c r="FH88" s="59"/>
      <c r="FI88" s="59"/>
      <c r="FJ88" s="59"/>
      <c r="FK88" s="59"/>
      <c r="FL88" s="59"/>
      <c r="FM88" s="59"/>
      <c r="FN88" s="59"/>
      <c r="FO88" s="59"/>
      <c r="FP88" s="59"/>
      <c r="FQ88" s="59"/>
      <c r="FR88" s="59"/>
      <c r="FS88" s="59"/>
      <c r="FT88" s="59"/>
      <c r="FU88" s="59"/>
      <c r="FV88" s="59"/>
      <c r="FW88" s="59"/>
      <c r="FX88" s="59"/>
      <c r="FY88" s="59"/>
      <c r="FZ88" s="59"/>
      <c r="GA88" s="59"/>
      <c r="GB88" s="59"/>
      <c r="GC88" s="59"/>
      <c r="GD88" s="59"/>
      <c r="GE88" s="59"/>
      <c r="GF88" s="59"/>
      <c r="GG88" s="59"/>
      <c r="GH88" s="59"/>
      <c r="GI88" s="59"/>
      <c r="GJ88" s="59"/>
      <c r="GK88" s="59"/>
      <c r="GL88" s="59"/>
      <c r="GM88" s="59"/>
      <c r="GN88" s="59"/>
      <c r="GO88" s="59"/>
      <c r="GP88" s="59"/>
      <c r="GQ88" s="59"/>
      <c r="GR88" s="59"/>
      <c r="GS88" s="59"/>
      <c r="GT88" s="59"/>
      <c r="GU88" s="59"/>
      <c r="GV88" s="59"/>
      <c r="GW88" s="59"/>
      <c r="GX88" s="59"/>
      <c r="GY88" s="59"/>
      <c r="GZ88" s="59"/>
      <c r="HA88" s="59"/>
      <c r="HB88" s="59"/>
      <c r="HC88" s="59"/>
      <c r="HD88" s="59"/>
      <c r="HE88" s="59"/>
      <c r="HF88" s="59"/>
      <c r="HG88" s="59"/>
      <c r="HH88" s="59"/>
      <c r="HI88" s="59"/>
      <c r="HJ88" s="59"/>
      <c r="HK88" s="59"/>
      <c r="HL88" s="59"/>
      <c r="HM88" s="59"/>
      <c r="HN88" s="59"/>
    </row>
    <row r="89" spans="1:222">
      <c r="A89" s="59"/>
      <c r="B89" s="59"/>
      <c r="C89" s="59"/>
      <c r="D89" s="59"/>
      <c r="E89" s="118"/>
      <c r="F89" s="59"/>
      <c r="G89" s="118"/>
      <c r="H89" s="59"/>
      <c r="I89" s="59"/>
      <c r="J89" s="59"/>
      <c r="K89" s="119"/>
      <c r="L89" s="59"/>
      <c r="M89" s="59"/>
      <c r="N89" s="59"/>
      <c r="O89" s="59"/>
      <c r="P89" s="59"/>
      <c r="Q89" s="59"/>
      <c r="R89" s="59"/>
      <c r="S89" s="59"/>
      <c r="T89" s="59"/>
      <c r="U89" s="59"/>
      <c r="V89" s="59"/>
      <c r="W89" s="59"/>
      <c r="X89" s="59"/>
      <c r="Y89" s="59"/>
      <c r="Z89" s="59"/>
      <c r="AA89" s="59"/>
      <c r="AB89" s="59"/>
      <c r="AC89" s="59"/>
      <c r="AD89" s="59"/>
      <c r="AE89" s="59"/>
      <c r="AF89" s="59"/>
      <c r="AG89" s="59"/>
      <c r="AH89" s="59"/>
      <c r="AI89" s="59"/>
      <c r="AJ89" s="59"/>
      <c r="AK89" s="59"/>
      <c r="AL89" s="59"/>
      <c r="AM89" s="59"/>
      <c r="AN89" s="59"/>
      <c r="AO89" s="59"/>
      <c r="AP89" s="59"/>
      <c r="AQ89" s="59"/>
      <c r="AR89" s="59"/>
      <c r="AS89" s="59"/>
      <c r="AT89" s="59"/>
      <c r="AU89" s="59"/>
      <c r="AV89" s="59"/>
      <c r="AW89" s="59"/>
      <c r="AX89" s="59"/>
      <c r="AY89" s="59"/>
      <c r="AZ89" s="59"/>
      <c r="BA89" s="59"/>
      <c r="BB89" s="59"/>
      <c r="BC89" s="59"/>
      <c r="BD89" s="59"/>
      <c r="BE89" s="59"/>
      <c r="BF89" s="59"/>
      <c r="BG89" s="59"/>
      <c r="BH89" s="59"/>
      <c r="BI89" s="59"/>
      <c r="BJ89" s="59"/>
      <c r="BK89" s="59"/>
      <c r="BL89" s="59"/>
      <c r="BM89" s="59"/>
      <c r="BN89" s="59"/>
      <c r="BO89" s="59"/>
      <c r="BP89" s="59"/>
      <c r="BQ89" s="59"/>
      <c r="BR89" s="59"/>
      <c r="BS89" s="59"/>
      <c r="BT89" s="59"/>
      <c r="BU89" s="59"/>
      <c r="BV89" s="59"/>
      <c r="BW89" s="59"/>
      <c r="BX89" s="59"/>
      <c r="BY89" s="59"/>
      <c r="BZ89" s="59"/>
      <c r="CA89" s="59"/>
      <c r="CB89" s="59"/>
      <c r="CC89" s="59"/>
      <c r="CD89" s="59"/>
      <c r="CE89" s="59"/>
      <c r="CF89" s="59"/>
      <c r="CG89" s="59"/>
      <c r="CH89" s="59"/>
      <c r="CI89" s="59"/>
      <c r="CJ89" s="59"/>
      <c r="CK89" s="59"/>
      <c r="CL89" s="59"/>
      <c r="CM89" s="59"/>
      <c r="CN89" s="59"/>
      <c r="CO89" s="59"/>
      <c r="CP89" s="59"/>
      <c r="CQ89" s="59"/>
      <c r="CR89" s="59"/>
      <c r="CS89" s="59"/>
      <c r="CT89" s="59"/>
      <c r="CU89" s="59"/>
      <c r="CV89" s="59"/>
      <c r="CW89" s="59"/>
      <c r="CX89" s="59"/>
      <c r="CY89" s="59"/>
      <c r="CZ89" s="59"/>
      <c r="DA89" s="59"/>
      <c r="DB89" s="59"/>
      <c r="DC89" s="59"/>
      <c r="DD89" s="59"/>
      <c r="DE89" s="59"/>
      <c r="DF89" s="59"/>
      <c r="DG89" s="59"/>
      <c r="DH89" s="59"/>
      <c r="DI89" s="59"/>
      <c r="DJ89" s="59"/>
      <c r="DK89" s="59"/>
      <c r="DL89" s="59"/>
      <c r="DM89" s="59"/>
      <c r="DN89" s="59"/>
      <c r="DO89" s="59"/>
      <c r="DP89" s="59"/>
      <c r="DQ89" s="59"/>
      <c r="DR89" s="59"/>
      <c r="DS89" s="59"/>
      <c r="DT89" s="59"/>
      <c r="DU89" s="59"/>
      <c r="DV89" s="59"/>
      <c r="DW89" s="59"/>
      <c r="DX89" s="59"/>
      <c r="DY89" s="59"/>
      <c r="DZ89" s="59"/>
      <c r="EA89" s="59"/>
      <c r="EB89" s="59"/>
      <c r="EC89" s="59"/>
      <c r="ED89" s="59"/>
      <c r="EE89" s="59"/>
      <c r="EF89" s="59"/>
      <c r="EG89" s="59"/>
      <c r="EH89" s="59"/>
      <c r="EI89" s="59"/>
      <c r="EJ89" s="59"/>
      <c r="EK89" s="59"/>
      <c r="EL89" s="59"/>
      <c r="EM89" s="59"/>
      <c r="EN89" s="59"/>
      <c r="EO89" s="59"/>
      <c r="EP89" s="59"/>
      <c r="EQ89" s="59"/>
      <c r="ER89" s="59"/>
      <c r="ES89" s="59"/>
      <c r="ET89" s="59"/>
      <c r="EU89" s="59"/>
      <c r="EV89" s="59"/>
      <c r="EW89" s="59"/>
      <c r="EX89" s="59"/>
      <c r="EY89" s="59"/>
      <c r="EZ89" s="59"/>
      <c r="FA89" s="59"/>
      <c r="FB89" s="59"/>
      <c r="FC89" s="59"/>
      <c r="FD89" s="59"/>
      <c r="FE89" s="59"/>
      <c r="FF89" s="59"/>
      <c r="FG89" s="59"/>
      <c r="FH89" s="59"/>
      <c r="FI89" s="59"/>
      <c r="FJ89" s="59"/>
      <c r="FK89" s="59"/>
      <c r="FL89" s="59"/>
      <c r="FM89" s="59"/>
      <c r="FN89" s="59"/>
      <c r="FO89" s="59"/>
      <c r="FP89" s="59"/>
      <c r="FQ89" s="59"/>
      <c r="FR89" s="59"/>
      <c r="FS89" s="59"/>
      <c r="FT89" s="59"/>
      <c r="FU89" s="59"/>
      <c r="FV89" s="59"/>
      <c r="FW89" s="59"/>
      <c r="FX89" s="59"/>
      <c r="FY89" s="59"/>
      <c r="FZ89" s="59"/>
      <c r="GA89" s="59"/>
      <c r="GB89" s="59"/>
      <c r="GC89" s="59"/>
      <c r="GD89" s="59"/>
      <c r="GE89" s="59"/>
      <c r="GF89" s="59"/>
      <c r="GG89" s="59"/>
      <c r="GH89" s="59"/>
      <c r="GI89" s="59"/>
      <c r="GJ89" s="59"/>
      <c r="GK89" s="59"/>
      <c r="GL89" s="59"/>
      <c r="GM89" s="59"/>
      <c r="GN89" s="59"/>
      <c r="GO89" s="59"/>
      <c r="GP89" s="59"/>
      <c r="GQ89" s="59"/>
      <c r="GR89" s="59"/>
      <c r="GS89" s="59"/>
      <c r="GT89" s="59"/>
      <c r="GU89" s="59"/>
      <c r="GV89" s="59"/>
      <c r="GW89" s="59"/>
      <c r="GX89" s="59"/>
      <c r="GY89" s="59"/>
      <c r="GZ89" s="59"/>
      <c r="HA89" s="59"/>
      <c r="HB89" s="59"/>
      <c r="HC89" s="59"/>
      <c r="HD89" s="59"/>
      <c r="HE89" s="59"/>
      <c r="HF89" s="59"/>
      <c r="HG89" s="59"/>
      <c r="HH89" s="59"/>
      <c r="HI89" s="59"/>
      <c r="HJ89" s="59"/>
      <c r="HK89" s="59"/>
      <c r="HL89" s="59"/>
      <c r="HM89" s="59"/>
      <c r="HN89" s="59"/>
    </row>
    <row r="90" spans="1:222">
      <c r="A90" s="59"/>
      <c r="B90" s="59"/>
      <c r="C90" s="59"/>
      <c r="D90" s="59"/>
      <c r="E90" s="118"/>
      <c r="F90" s="59"/>
      <c r="G90" s="118"/>
      <c r="H90" s="59"/>
      <c r="I90" s="59"/>
      <c r="J90" s="59"/>
      <c r="K90" s="119"/>
      <c r="L90" s="59"/>
      <c r="M90" s="59"/>
      <c r="N90" s="59"/>
      <c r="O90" s="59"/>
      <c r="P90" s="59"/>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c r="CB90" s="59"/>
      <c r="CC90" s="59"/>
      <c r="CD90" s="59"/>
      <c r="CE90" s="59"/>
      <c r="CF90" s="59"/>
      <c r="CG90" s="59"/>
      <c r="CH90" s="59"/>
      <c r="CI90" s="59"/>
      <c r="CJ90" s="59"/>
      <c r="CK90" s="59"/>
      <c r="CL90" s="59"/>
      <c r="CM90" s="59"/>
      <c r="CN90" s="59"/>
      <c r="CO90" s="59"/>
      <c r="CP90" s="59"/>
      <c r="CQ90" s="59"/>
      <c r="CR90" s="59"/>
      <c r="CS90" s="59"/>
      <c r="CT90" s="59"/>
      <c r="CU90" s="59"/>
      <c r="CV90" s="59"/>
      <c r="CW90" s="59"/>
      <c r="CX90" s="59"/>
      <c r="CY90" s="59"/>
      <c r="CZ90" s="59"/>
      <c r="DA90" s="59"/>
      <c r="DB90" s="59"/>
      <c r="DC90" s="59"/>
      <c r="DD90" s="59"/>
      <c r="DE90" s="59"/>
      <c r="DF90" s="59"/>
      <c r="DG90" s="59"/>
      <c r="DH90" s="59"/>
      <c r="DI90" s="59"/>
      <c r="DJ90" s="59"/>
      <c r="DK90" s="59"/>
      <c r="DL90" s="59"/>
      <c r="DM90" s="59"/>
      <c r="DN90" s="59"/>
      <c r="DO90" s="59"/>
      <c r="DP90" s="59"/>
      <c r="DQ90" s="59"/>
      <c r="DR90" s="59"/>
      <c r="DS90" s="59"/>
      <c r="DT90" s="59"/>
      <c r="DU90" s="59"/>
      <c r="DV90" s="59"/>
      <c r="DW90" s="59"/>
      <c r="DX90" s="59"/>
      <c r="DY90" s="59"/>
      <c r="DZ90" s="59"/>
      <c r="EA90" s="59"/>
      <c r="EB90" s="59"/>
      <c r="EC90" s="59"/>
      <c r="ED90" s="59"/>
      <c r="EE90" s="59"/>
      <c r="EF90" s="59"/>
      <c r="EG90" s="59"/>
      <c r="EH90" s="59"/>
      <c r="EI90" s="59"/>
      <c r="EJ90" s="59"/>
      <c r="EK90" s="59"/>
      <c r="EL90" s="59"/>
      <c r="EM90" s="59"/>
      <c r="EN90" s="59"/>
      <c r="EO90" s="59"/>
      <c r="EP90" s="59"/>
      <c r="EQ90" s="59"/>
      <c r="ER90" s="59"/>
      <c r="ES90" s="59"/>
      <c r="ET90" s="59"/>
      <c r="EU90" s="59"/>
      <c r="EV90" s="59"/>
      <c r="EW90" s="59"/>
      <c r="EX90" s="59"/>
      <c r="EY90" s="59"/>
      <c r="EZ90" s="59"/>
      <c r="FA90" s="59"/>
      <c r="FB90" s="59"/>
      <c r="FC90" s="59"/>
      <c r="FD90" s="59"/>
      <c r="FE90" s="59"/>
      <c r="FF90" s="59"/>
      <c r="FG90" s="59"/>
      <c r="FH90" s="59"/>
      <c r="FI90" s="59"/>
      <c r="FJ90" s="59"/>
      <c r="FK90" s="59"/>
      <c r="FL90" s="59"/>
      <c r="FM90" s="59"/>
      <c r="FN90" s="59"/>
      <c r="FO90" s="59"/>
      <c r="FP90" s="59"/>
      <c r="FQ90" s="59"/>
      <c r="FR90" s="59"/>
      <c r="FS90" s="59"/>
      <c r="FT90" s="59"/>
      <c r="FU90" s="59"/>
      <c r="FV90" s="59"/>
      <c r="FW90" s="59"/>
      <c r="FX90" s="59"/>
      <c r="FY90" s="59"/>
      <c r="FZ90" s="59"/>
      <c r="GA90" s="59"/>
      <c r="GB90" s="59"/>
      <c r="GC90" s="59"/>
      <c r="GD90" s="59"/>
      <c r="GE90" s="59"/>
      <c r="GF90" s="59"/>
      <c r="GG90" s="59"/>
      <c r="GH90" s="59"/>
      <c r="GI90" s="59"/>
      <c r="GJ90" s="59"/>
      <c r="GK90" s="59"/>
      <c r="GL90" s="59"/>
      <c r="GM90" s="59"/>
      <c r="GN90" s="59"/>
      <c r="GO90" s="59"/>
      <c r="GP90" s="59"/>
      <c r="GQ90" s="59"/>
      <c r="GR90" s="59"/>
      <c r="GS90" s="59"/>
      <c r="GT90" s="59"/>
      <c r="GU90" s="59"/>
      <c r="GV90" s="59"/>
      <c r="GW90" s="59"/>
      <c r="GX90" s="59"/>
      <c r="GY90" s="59"/>
      <c r="GZ90" s="59"/>
      <c r="HA90" s="59"/>
      <c r="HB90" s="59"/>
      <c r="HC90" s="59"/>
      <c r="HD90" s="59"/>
      <c r="HE90" s="59"/>
      <c r="HF90" s="59"/>
      <c r="HG90" s="59"/>
      <c r="HH90" s="59"/>
      <c r="HI90" s="59"/>
      <c r="HJ90" s="59"/>
      <c r="HK90" s="59"/>
      <c r="HL90" s="59"/>
      <c r="HM90" s="59"/>
      <c r="HN90" s="59"/>
    </row>
    <row r="91" spans="1:222">
      <c r="A91" s="59"/>
      <c r="B91" s="59"/>
      <c r="C91" s="59"/>
      <c r="D91" s="59"/>
      <c r="E91" s="118"/>
      <c r="F91" s="59"/>
      <c r="G91" s="118"/>
      <c r="H91" s="59"/>
      <c r="I91" s="59"/>
      <c r="J91" s="59"/>
      <c r="K91" s="119"/>
      <c r="L91" s="59"/>
      <c r="M91" s="59"/>
      <c r="N91" s="59"/>
      <c r="O91" s="59"/>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59"/>
      <c r="BO91" s="59"/>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59"/>
      <c r="CW91" s="59"/>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59"/>
      <c r="EI91" s="59"/>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59"/>
      <c r="FK91" s="59"/>
      <c r="FL91" s="59"/>
      <c r="FM91" s="59"/>
      <c r="FN91" s="59"/>
      <c r="FO91" s="59"/>
      <c r="FP91" s="59"/>
      <c r="FQ91" s="59"/>
      <c r="FR91" s="59"/>
      <c r="FS91" s="59"/>
      <c r="FT91" s="59"/>
      <c r="FU91" s="59"/>
      <c r="FV91" s="59"/>
      <c r="FW91" s="59"/>
      <c r="FX91" s="59"/>
      <c r="FY91" s="59"/>
      <c r="FZ91" s="59"/>
      <c r="GA91" s="59"/>
      <c r="GB91" s="59"/>
      <c r="GC91" s="59"/>
      <c r="GD91" s="59"/>
      <c r="GE91" s="59"/>
      <c r="GF91" s="59"/>
      <c r="GG91" s="59"/>
      <c r="GH91" s="59"/>
      <c r="GI91" s="59"/>
      <c r="GJ91" s="59"/>
      <c r="GK91" s="59"/>
      <c r="GL91" s="59"/>
      <c r="GM91" s="59"/>
      <c r="GN91" s="59"/>
      <c r="GO91" s="59"/>
      <c r="GP91" s="59"/>
      <c r="GQ91" s="59"/>
      <c r="GR91" s="59"/>
      <c r="GS91" s="59"/>
      <c r="GT91" s="59"/>
      <c r="GU91" s="59"/>
      <c r="GV91" s="59"/>
      <c r="GW91" s="59"/>
      <c r="GX91" s="59"/>
      <c r="GY91" s="59"/>
      <c r="GZ91" s="59"/>
      <c r="HA91" s="59"/>
      <c r="HB91" s="59"/>
      <c r="HC91" s="59"/>
      <c r="HD91" s="59"/>
      <c r="HE91" s="59"/>
      <c r="HF91" s="59"/>
      <c r="HG91" s="59"/>
      <c r="HH91" s="59"/>
      <c r="HI91" s="59"/>
      <c r="HJ91" s="59"/>
      <c r="HK91" s="59"/>
      <c r="HL91" s="59"/>
      <c r="HM91" s="59"/>
      <c r="HN91" s="59"/>
    </row>
    <row r="92" spans="1:222">
      <c r="A92" s="59"/>
      <c r="B92" s="59"/>
      <c r="C92" s="59"/>
      <c r="D92" s="59"/>
      <c r="E92" s="118"/>
      <c r="F92" s="59"/>
      <c r="G92" s="118"/>
      <c r="H92" s="59"/>
      <c r="I92" s="59"/>
      <c r="J92" s="59"/>
      <c r="K92" s="119"/>
      <c r="L92" s="59"/>
      <c r="M92" s="59"/>
      <c r="N92" s="59"/>
      <c r="O92" s="59"/>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59"/>
      <c r="BO92" s="59"/>
      <c r="BP92" s="59"/>
      <c r="BQ92" s="59"/>
      <c r="BR92" s="59"/>
      <c r="BS92" s="59"/>
      <c r="BT92" s="59"/>
      <c r="BU92" s="59"/>
      <c r="BV92" s="59"/>
      <c r="BW92" s="59"/>
      <c r="BX92" s="59"/>
      <c r="BY92" s="59"/>
      <c r="BZ92" s="59"/>
      <c r="CA92" s="59"/>
      <c r="CB92" s="59"/>
      <c r="CC92" s="59"/>
      <c r="CD92" s="59"/>
      <c r="CE92" s="59"/>
      <c r="CF92" s="59"/>
      <c r="CG92" s="59"/>
      <c r="CH92" s="59"/>
      <c r="CI92" s="59"/>
      <c r="CJ92" s="59"/>
      <c r="CK92" s="59"/>
      <c r="CL92" s="59"/>
      <c r="CM92" s="59"/>
      <c r="CN92" s="59"/>
      <c r="CO92" s="59"/>
      <c r="CP92" s="59"/>
      <c r="CQ92" s="59"/>
      <c r="CR92" s="59"/>
      <c r="CS92" s="59"/>
      <c r="CT92" s="59"/>
      <c r="CU92" s="59"/>
      <c r="CV92" s="59"/>
      <c r="CW92" s="59"/>
      <c r="CX92" s="59"/>
      <c r="CY92" s="59"/>
      <c r="CZ92" s="59"/>
      <c r="DA92" s="59"/>
      <c r="DB92" s="59"/>
      <c r="DC92" s="59"/>
      <c r="DD92" s="59"/>
      <c r="DE92" s="59"/>
      <c r="DF92" s="59"/>
      <c r="DG92" s="59"/>
      <c r="DH92" s="59"/>
      <c r="DI92" s="59"/>
      <c r="DJ92" s="59"/>
      <c r="DK92" s="59"/>
      <c r="DL92" s="59"/>
      <c r="DM92" s="59"/>
      <c r="DN92" s="59"/>
      <c r="DO92" s="59"/>
      <c r="DP92" s="59"/>
      <c r="DQ92" s="59"/>
      <c r="DR92" s="59"/>
      <c r="DS92" s="59"/>
      <c r="DT92" s="59"/>
      <c r="DU92" s="59"/>
      <c r="DV92" s="59"/>
      <c r="DW92" s="59"/>
      <c r="DX92" s="59"/>
      <c r="DY92" s="59"/>
      <c r="DZ92" s="59"/>
      <c r="EA92" s="59"/>
      <c r="EB92" s="59"/>
      <c r="EC92" s="59"/>
      <c r="ED92" s="59"/>
      <c r="EE92" s="59"/>
      <c r="EF92" s="59"/>
      <c r="EG92" s="59"/>
      <c r="EH92" s="59"/>
      <c r="EI92" s="59"/>
      <c r="EJ92" s="59"/>
      <c r="EK92" s="59"/>
      <c r="EL92" s="59"/>
      <c r="EM92" s="59"/>
      <c r="EN92" s="59"/>
      <c r="EO92" s="59"/>
      <c r="EP92" s="59"/>
      <c r="EQ92" s="59"/>
      <c r="ER92" s="59"/>
      <c r="ES92" s="59"/>
      <c r="ET92" s="59"/>
      <c r="EU92" s="59"/>
      <c r="EV92" s="59"/>
      <c r="EW92" s="59"/>
      <c r="EX92" s="59"/>
      <c r="EY92" s="59"/>
      <c r="EZ92" s="59"/>
      <c r="FA92" s="59"/>
      <c r="FB92" s="59"/>
      <c r="FC92" s="59"/>
      <c r="FD92" s="59"/>
      <c r="FE92" s="59"/>
      <c r="FF92" s="59"/>
      <c r="FG92" s="59"/>
      <c r="FH92" s="59"/>
      <c r="FI92" s="59"/>
      <c r="FJ92" s="59"/>
      <c r="FK92" s="59"/>
      <c r="FL92" s="59"/>
      <c r="FM92" s="59"/>
      <c r="FN92" s="59"/>
      <c r="FO92" s="59"/>
      <c r="FP92" s="59"/>
      <c r="FQ92" s="59"/>
      <c r="FR92" s="59"/>
      <c r="FS92" s="59"/>
      <c r="FT92" s="59"/>
      <c r="FU92" s="59"/>
      <c r="FV92" s="59"/>
      <c r="FW92" s="59"/>
      <c r="FX92" s="59"/>
      <c r="FY92" s="59"/>
      <c r="FZ92" s="59"/>
      <c r="GA92" s="59"/>
      <c r="GB92" s="59"/>
      <c r="GC92" s="59"/>
      <c r="GD92" s="59"/>
      <c r="GE92" s="59"/>
      <c r="GF92" s="59"/>
      <c r="GG92" s="59"/>
      <c r="GH92" s="59"/>
      <c r="GI92" s="59"/>
      <c r="GJ92" s="59"/>
      <c r="GK92" s="59"/>
      <c r="GL92" s="59"/>
      <c r="GM92" s="59"/>
      <c r="GN92" s="59"/>
      <c r="GO92" s="59"/>
      <c r="GP92" s="59"/>
      <c r="GQ92" s="59"/>
      <c r="GR92" s="59"/>
      <c r="GS92" s="59"/>
      <c r="GT92" s="59"/>
      <c r="GU92" s="59"/>
      <c r="GV92" s="59"/>
      <c r="GW92" s="59"/>
      <c r="GX92" s="59"/>
      <c r="GY92" s="59"/>
      <c r="GZ92" s="59"/>
      <c r="HA92" s="59"/>
      <c r="HB92" s="59"/>
      <c r="HC92" s="59"/>
      <c r="HD92" s="59"/>
      <c r="HE92" s="59"/>
      <c r="HF92" s="59"/>
      <c r="HG92" s="59"/>
      <c r="HH92" s="59"/>
      <c r="HI92" s="59"/>
      <c r="HJ92" s="59"/>
      <c r="HK92" s="59"/>
      <c r="HL92" s="59"/>
      <c r="HM92" s="59"/>
      <c r="HN92" s="59"/>
    </row>
    <row r="93" spans="1:222">
      <c r="A93" s="59"/>
      <c r="B93" s="59"/>
      <c r="C93" s="59"/>
      <c r="D93" s="59"/>
      <c r="E93" s="118"/>
      <c r="F93" s="59"/>
      <c r="G93" s="118"/>
      <c r="H93" s="59"/>
      <c r="I93" s="59"/>
      <c r="J93" s="59"/>
      <c r="K93" s="119"/>
      <c r="L93" s="59"/>
      <c r="M93" s="59"/>
      <c r="N93" s="59"/>
      <c r="O93" s="59"/>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59"/>
      <c r="BO93" s="59"/>
      <c r="BP93" s="59"/>
      <c r="BQ93" s="59"/>
      <c r="BR93" s="59"/>
      <c r="BS93" s="59"/>
      <c r="BT93" s="59"/>
      <c r="BU93" s="59"/>
      <c r="BV93" s="59"/>
      <c r="BW93" s="59"/>
      <c r="BX93" s="59"/>
      <c r="BY93" s="59"/>
      <c r="BZ93" s="59"/>
      <c r="CA93" s="59"/>
      <c r="CB93" s="59"/>
      <c r="CC93" s="59"/>
      <c r="CD93" s="59"/>
      <c r="CE93" s="59"/>
      <c r="CF93" s="59"/>
      <c r="CG93" s="59"/>
      <c r="CH93" s="59"/>
      <c r="CI93" s="59"/>
      <c r="CJ93" s="59"/>
      <c r="CK93" s="59"/>
      <c r="CL93" s="59"/>
      <c r="CM93" s="59"/>
      <c r="CN93" s="59"/>
      <c r="CO93" s="59"/>
      <c r="CP93" s="59"/>
      <c r="CQ93" s="59"/>
      <c r="CR93" s="59"/>
      <c r="CS93" s="59"/>
      <c r="CT93" s="59"/>
      <c r="CU93" s="59"/>
      <c r="CV93" s="59"/>
      <c r="CW93" s="59"/>
      <c r="CX93" s="59"/>
      <c r="CY93" s="59"/>
      <c r="CZ93" s="59"/>
      <c r="DA93" s="59"/>
      <c r="DB93" s="59"/>
      <c r="DC93" s="59"/>
      <c r="DD93" s="59"/>
      <c r="DE93" s="59"/>
      <c r="DF93" s="59"/>
      <c r="DG93" s="59"/>
      <c r="DH93" s="59"/>
      <c r="DI93" s="59"/>
      <c r="DJ93" s="59"/>
      <c r="DK93" s="59"/>
      <c r="DL93" s="59"/>
      <c r="DM93" s="59"/>
      <c r="DN93" s="59"/>
      <c r="DO93" s="59"/>
      <c r="DP93" s="59"/>
      <c r="DQ93" s="59"/>
      <c r="DR93" s="59"/>
      <c r="DS93" s="59"/>
      <c r="DT93" s="59"/>
      <c r="DU93" s="59"/>
      <c r="DV93" s="59"/>
      <c r="DW93" s="59"/>
      <c r="DX93" s="59"/>
      <c r="DY93" s="59"/>
      <c r="DZ93" s="59"/>
      <c r="EA93" s="59"/>
      <c r="EB93" s="59"/>
      <c r="EC93" s="59"/>
      <c r="ED93" s="59"/>
      <c r="EE93" s="59"/>
      <c r="EF93" s="59"/>
      <c r="EG93" s="59"/>
      <c r="EH93" s="59"/>
      <c r="EI93" s="59"/>
      <c r="EJ93" s="59"/>
      <c r="EK93" s="59"/>
      <c r="EL93" s="59"/>
      <c r="EM93" s="59"/>
      <c r="EN93" s="59"/>
      <c r="EO93" s="59"/>
      <c r="EP93" s="59"/>
      <c r="EQ93" s="59"/>
      <c r="ER93" s="59"/>
      <c r="ES93" s="59"/>
      <c r="ET93" s="59"/>
      <c r="EU93" s="59"/>
      <c r="EV93" s="59"/>
      <c r="EW93" s="59"/>
      <c r="EX93" s="59"/>
      <c r="EY93" s="59"/>
      <c r="EZ93" s="59"/>
      <c r="FA93" s="59"/>
      <c r="FB93" s="59"/>
      <c r="FC93" s="59"/>
      <c r="FD93" s="59"/>
      <c r="FE93" s="59"/>
      <c r="FF93" s="59"/>
      <c r="FG93" s="59"/>
      <c r="FH93" s="59"/>
      <c r="FI93" s="59"/>
      <c r="FJ93" s="59"/>
      <c r="FK93" s="59"/>
      <c r="FL93" s="59"/>
      <c r="FM93" s="59"/>
      <c r="FN93" s="59"/>
      <c r="FO93" s="59"/>
      <c r="FP93" s="59"/>
      <c r="FQ93" s="59"/>
      <c r="FR93" s="59"/>
      <c r="FS93" s="59"/>
      <c r="FT93" s="59"/>
      <c r="FU93" s="59"/>
      <c r="FV93" s="59"/>
      <c r="FW93" s="59"/>
      <c r="FX93" s="59"/>
      <c r="FY93" s="59"/>
      <c r="FZ93" s="59"/>
      <c r="GA93" s="59"/>
      <c r="GB93" s="59"/>
      <c r="GC93" s="59"/>
      <c r="GD93" s="59"/>
      <c r="GE93" s="59"/>
      <c r="GF93" s="59"/>
      <c r="GG93" s="59"/>
      <c r="GH93" s="59"/>
      <c r="GI93" s="59"/>
      <c r="GJ93" s="59"/>
      <c r="GK93" s="59"/>
      <c r="GL93" s="59"/>
      <c r="GM93" s="59"/>
      <c r="GN93" s="59"/>
      <c r="GO93" s="59"/>
      <c r="GP93" s="59"/>
      <c r="GQ93" s="59"/>
      <c r="GR93" s="59"/>
      <c r="GS93" s="59"/>
      <c r="GT93" s="59"/>
      <c r="GU93" s="59"/>
      <c r="GV93" s="59"/>
      <c r="GW93" s="59"/>
      <c r="GX93" s="59"/>
      <c r="GY93" s="59"/>
      <c r="GZ93" s="59"/>
      <c r="HA93" s="59"/>
      <c r="HB93" s="59"/>
      <c r="HC93" s="59"/>
      <c r="HD93" s="59"/>
      <c r="HE93" s="59"/>
      <c r="HF93" s="59"/>
      <c r="HG93" s="59"/>
      <c r="HH93" s="59"/>
      <c r="HI93" s="59"/>
      <c r="HJ93" s="59"/>
      <c r="HK93" s="59"/>
      <c r="HL93" s="59"/>
      <c r="HM93" s="59"/>
      <c r="HN93" s="59"/>
    </row>
    <row r="94" spans="1:222">
      <c r="A94" s="59"/>
      <c r="B94" s="59"/>
      <c r="C94" s="59"/>
      <c r="D94" s="59"/>
      <c r="E94" s="118"/>
      <c r="F94" s="59"/>
      <c r="G94" s="118"/>
      <c r="H94" s="59"/>
      <c r="I94" s="59"/>
      <c r="J94" s="59"/>
      <c r="K94" s="119"/>
      <c r="L94" s="59"/>
      <c r="M94" s="59"/>
      <c r="N94" s="59"/>
      <c r="O94" s="59"/>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59"/>
      <c r="BO94" s="59"/>
      <c r="BP94" s="59"/>
      <c r="BQ94" s="59"/>
      <c r="BR94" s="59"/>
      <c r="BS94" s="59"/>
      <c r="BT94" s="59"/>
      <c r="BU94" s="59"/>
      <c r="BV94" s="59"/>
      <c r="BW94" s="59"/>
      <c r="BX94" s="59"/>
      <c r="BY94" s="59"/>
      <c r="BZ94" s="59"/>
      <c r="CA94" s="59"/>
      <c r="CB94" s="59"/>
      <c r="CC94" s="59"/>
      <c r="CD94" s="59"/>
      <c r="CE94" s="59"/>
      <c r="CF94" s="59"/>
      <c r="CG94" s="59"/>
      <c r="CH94" s="59"/>
      <c r="CI94" s="59"/>
      <c r="CJ94" s="59"/>
      <c r="CK94" s="59"/>
      <c r="CL94" s="59"/>
      <c r="CM94" s="59"/>
      <c r="CN94" s="59"/>
      <c r="CO94" s="59"/>
      <c r="CP94" s="59"/>
      <c r="CQ94" s="59"/>
      <c r="CR94" s="59"/>
      <c r="CS94" s="59"/>
      <c r="CT94" s="59"/>
      <c r="CU94" s="59"/>
      <c r="CV94" s="59"/>
      <c r="CW94" s="59"/>
      <c r="CX94" s="59"/>
      <c r="CY94" s="59"/>
      <c r="CZ94" s="59"/>
      <c r="DA94" s="59"/>
      <c r="DB94" s="59"/>
      <c r="DC94" s="59"/>
      <c r="DD94" s="59"/>
      <c r="DE94" s="59"/>
      <c r="DF94" s="59"/>
      <c r="DG94" s="59"/>
      <c r="DH94" s="59"/>
      <c r="DI94" s="59"/>
      <c r="DJ94" s="59"/>
      <c r="DK94" s="59"/>
      <c r="DL94" s="59"/>
      <c r="DM94" s="59"/>
      <c r="DN94" s="59"/>
      <c r="DO94" s="59"/>
      <c r="DP94" s="59"/>
      <c r="DQ94" s="59"/>
      <c r="DR94" s="59"/>
      <c r="DS94" s="59"/>
      <c r="DT94" s="59"/>
      <c r="DU94" s="59"/>
      <c r="DV94" s="59"/>
      <c r="DW94" s="59"/>
      <c r="DX94" s="59"/>
      <c r="DY94" s="59"/>
      <c r="DZ94" s="59"/>
      <c r="EA94" s="59"/>
      <c r="EB94" s="59"/>
      <c r="EC94" s="59"/>
      <c r="ED94" s="59"/>
      <c r="EE94" s="59"/>
      <c r="EF94" s="59"/>
      <c r="EG94" s="59"/>
      <c r="EH94" s="59"/>
      <c r="EI94" s="59"/>
      <c r="EJ94" s="59"/>
      <c r="EK94" s="59"/>
      <c r="EL94" s="59"/>
      <c r="EM94" s="59"/>
      <c r="EN94" s="59"/>
      <c r="EO94" s="59"/>
      <c r="EP94" s="59"/>
      <c r="EQ94" s="59"/>
      <c r="ER94" s="59"/>
      <c r="ES94" s="59"/>
      <c r="ET94" s="59"/>
      <c r="EU94" s="59"/>
      <c r="EV94" s="59"/>
      <c r="EW94" s="59"/>
      <c r="EX94" s="59"/>
      <c r="EY94" s="59"/>
      <c r="EZ94" s="59"/>
      <c r="FA94" s="59"/>
      <c r="FB94" s="59"/>
      <c r="FC94" s="59"/>
      <c r="FD94" s="59"/>
      <c r="FE94" s="59"/>
      <c r="FF94" s="59"/>
      <c r="FG94" s="59"/>
      <c r="FH94" s="59"/>
      <c r="FI94" s="59"/>
      <c r="FJ94" s="59"/>
      <c r="FK94" s="59"/>
      <c r="FL94" s="59"/>
      <c r="FM94" s="59"/>
      <c r="FN94" s="59"/>
      <c r="FO94" s="59"/>
      <c r="FP94" s="59"/>
      <c r="FQ94" s="59"/>
      <c r="FR94" s="59"/>
      <c r="FS94" s="59"/>
      <c r="FT94" s="59"/>
      <c r="FU94" s="59"/>
      <c r="FV94" s="59"/>
      <c r="FW94" s="59"/>
      <c r="FX94" s="59"/>
      <c r="FY94" s="59"/>
      <c r="FZ94" s="59"/>
      <c r="GA94" s="59"/>
      <c r="GB94" s="59"/>
      <c r="GC94" s="59"/>
      <c r="GD94" s="59"/>
      <c r="GE94" s="59"/>
      <c r="GF94" s="59"/>
      <c r="GG94" s="59"/>
      <c r="GH94" s="59"/>
      <c r="GI94" s="59"/>
      <c r="GJ94" s="59"/>
      <c r="GK94" s="59"/>
      <c r="GL94" s="59"/>
      <c r="GM94" s="59"/>
      <c r="GN94" s="59"/>
      <c r="GO94" s="59"/>
      <c r="GP94" s="59"/>
      <c r="GQ94" s="59"/>
      <c r="GR94" s="59"/>
      <c r="GS94" s="59"/>
      <c r="GT94" s="59"/>
      <c r="GU94" s="59"/>
      <c r="GV94" s="59"/>
      <c r="GW94" s="59"/>
      <c r="GX94" s="59"/>
      <c r="GY94" s="59"/>
      <c r="GZ94" s="59"/>
      <c r="HA94" s="59"/>
      <c r="HB94" s="59"/>
      <c r="HC94" s="59"/>
      <c r="HD94" s="59"/>
      <c r="HE94" s="59"/>
      <c r="HF94" s="59"/>
      <c r="HG94" s="59"/>
      <c r="HH94" s="59"/>
      <c r="HI94" s="59"/>
      <c r="HJ94" s="59"/>
      <c r="HK94" s="59"/>
      <c r="HL94" s="59"/>
      <c r="HM94" s="59"/>
      <c r="HN94" s="59"/>
    </row>
    <row r="95" spans="1:222">
      <c r="A95" s="59"/>
      <c r="B95" s="59"/>
      <c r="C95" s="59"/>
      <c r="D95" s="59"/>
      <c r="E95" s="118"/>
      <c r="F95" s="59"/>
      <c r="G95" s="118"/>
      <c r="H95" s="59"/>
      <c r="I95" s="59"/>
      <c r="J95" s="59"/>
      <c r="K95" s="119"/>
      <c r="L95" s="59"/>
      <c r="M95" s="59"/>
      <c r="N95" s="59"/>
      <c r="O95" s="59"/>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59"/>
      <c r="BO95" s="59"/>
      <c r="BP95" s="59"/>
      <c r="BQ95" s="59"/>
      <c r="BR95" s="59"/>
      <c r="BS95" s="59"/>
      <c r="BT95" s="59"/>
      <c r="BU95" s="59"/>
      <c r="BV95" s="59"/>
      <c r="BW95" s="59"/>
      <c r="BX95" s="59"/>
      <c r="BY95" s="59"/>
      <c r="BZ95" s="59"/>
      <c r="CA95" s="59"/>
      <c r="CB95" s="59"/>
      <c r="CC95" s="59"/>
      <c r="CD95" s="59"/>
      <c r="CE95" s="59"/>
      <c r="CF95" s="59"/>
      <c r="CG95" s="59"/>
      <c r="CH95" s="59"/>
      <c r="CI95" s="59"/>
      <c r="CJ95" s="59"/>
      <c r="CK95" s="59"/>
      <c r="CL95" s="59"/>
      <c r="CM95" s="59"/>
      <c r="CN95" s="59"/>
      <c r="CO95" s="59"/>
      <c r="CP95" s="59"/>
      <c r="CQ95" s="59"/>
      <c r="CR95" s="59"/>
      <c r="CS95" s="59"/>
      <c r="CT95" s="59"/>
      <c r="CU95" s="59"/>
      <c r="CV95" s="59"/>
      <c r="CW95" s="59"/>
      <c r="CX95" s="59"/>
      <c r="CY95" s="59"/>
      <c r="CZ95" s="59"/>
      <c r="DA95" s="59"/>
      <c r="DB95" s="59"/>
      <c r="DC95" s="59"/>
      <c r="DD95" s="59"/>
      <c r="DE95" s="59"/>
      <c r="DF95" s="59"/>
      <c r="DG95" s="59"/>
      <c r="DH95" s="59"/>
      <c r="DI95" s="59"/>
      <c r="DJ95" s="59"/>
      <c r="DK95" s="59"/>
      <c r="DL95" s="59"/>
      <c r="DM95" s="59"/>
      <c r="DN95" s="59"/>
      <c r="DO95" s="59"/>
      <c r="DP95" s="59"/>
      <c r="DQ95" s="59"/>
      <c r="DR95" s="59"/>
      <c r="DS95" s="59"/>
      <c r="DT95" s="59"/>
      <c r="DU95" s="59"/>
      <c r="DV95" s="59"/>
      <c r="DW95" s="59"/>
      <c r="DX95" s="59"/>
      <c r="DY95" s="59"/>
      <c r="DZ95" s="59"/>
      <c r="EA95" s="59"/>
      <c r="EB95" s="59"/>
      <c r="EC95" s="59"/>
      <c r="ED95" s="59"/>
      <c r="EE95" s="59"/>
      <c r="EF95" s="59"/>
      <c r="EG95" s="59"/>
      <c r="EH95" s="59"/>
      <c r="EI95" s="59"/>
      <c r="EJ95" s="59"/>
      <c r="EK95" s="59"/>
      <c r="EL95" s="59"/>
      <c r="EM95" s="59"/>
      <c r="EN95" s="59"/>
      <c r="EO95" s="59"/>
      <c r="EP95" s="59"/>
      <c r="EQ95" s="59"/>
      <c r="ER95" s="59"/>
      <c r="ES95" s="59"/>
      <c r="ET95" s="59"/>
      <c r="EU95" s="59"/>
      <c r="EV95" s="59"/>
      <c r="EW95" s="59"/>
      <c r="EX95" s="59"/>
      <c r="EY95" s="59"/>
      <c r="EZ95" s="59"/>
      <c r="FA95" s="59"/>
      <c r="FB95" s="59"/>
      <c r="FC95" s="59"/>
      <c r="FD95" s="59"/>
      <c r="FE95" s="59"/>
      <c r="FF95" s="59"/>
      <c r="FG95" s="59"/>
      <c r="FH95" s="59"/>
      <c r="FI95" s="59"/>
      <c r="FJ95" s="59"/>
      <c r="FK95" s="59"/>
      <c r="FL95" s="59"/>
      <c r="FM95" s="59"/>
      <c r="FN95" s="59"/>
      <c r="FO95" s="59"/>
      <c r="FP95" s="59"/>
      <c r="FQ95" s="59"/>
      <c r="FR95" s="59"/>
      <c r="FS95" s="59"/>
      <c r="FT95" s="59"/>
      <c r="FU95" s="59"/>
      <c r="FV95" s="59"/>
      <c r="FW95" s="59"/>
      <c r="FX95" s="59"/>
      <c r="FY95" s="59"/>
      <c r="FZ95" s="59"/>
      <c r="GA95" s="59"/>
      <c r="GB95" s="59"/>
      <c r="GC95" s="59"/>
      <c r="GD95" s="59"/>
      <c r="GE95" s="59"/>
      <c r="GF95" s="59"/>
      <c r="GG95" s="59"/>
      <c r="GH95" s="59"/>
      <c r="GI95" s="59"/>
      <c r="GJ95" s="59"/>
      <c r="GK95" s="59"/>
      <c r="GL95" s="59"/>
      <c r="GM95" s="59"/>
      <c r="GN95" s="59"/>
      <c r="GO95" s="59"/>
      <c r="GP95" s="59"/>
      <c r="GQ95" s="59"/>
      <c r="GR95" s="59"/>
      <c r="GS95" s="59"/>
      <c r="GT95" s="59"/>
      <c r="GU95" s="59"/>
      <c r="GV95" s="59"/>
      <c r="GW95" s="59"/>
      <c r="GX95" s="59"/>
      <c r="GY95" s="59"/>
      <c r="GZ95" s="59"/>
      <c r="HA95" s="59"/>
      <c r="HB95" s="59"/>
      <c r="HC95" s="59"/>
      <c r="HD95" s="59"/>
      <c r="HE95" s="59"/>
      <c r="HF95" s="59"/>
      <c r="HG95" s="59"/>
      <c r="HH95" s="59"/>
      <c r="HI95" s="59"/>
      <c r="HJ95" s="59"/>
      <c r="HK95" s="59"/>
      <c r="HL95" s="59"/>
      <c r="HM95" s="59"/>
      <c r="HN95" s="59"/>
    </row>
    <row r="96" spans="1:222">
      <c r="A96" s="59"/>
      <c r="B96" s="59"/>
      <c r="C96" s="59"/>
      <c r="D96" s="59"/>
      <c r="E96" s="118"/>
      <c r="F96" s="59"/>
      <c r="G96" s="118"/>
      <c r="H96" s="59"/>
      <c r="I96" s="59"/>
      <c r="J96" s="59"/>
      <c r="K96" s="119"/>
      <c r="L96" s="59"/>
      <c r="M96" s="59"/>
      <c r="N96" s="59"/>
      <c r="O96" s="59"/>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59"/>
      <c r="BO96" s="59"/>
      <c r="BP96" s="59"/>
      <c r="BQ96" s="59"/>
      <c r="BR96" s="59"/>
      <c r="BS96" s="59"/>
      <c r="BT96" s="59"/>
      <c r="BU96" s="59"/>
      <c r="BV96" s="59"/>
      <c r="BW96" s="59"/>
      <c r="BX96" s="59"/>
      <c r="BY96" s="59"/>
      <c r="BZ96" s="59"/>
      <c r="CA96" s="59"/>
      <c r="CB96" s="59"/>
      <c r="CC96" s="59"/>
      <c r="CD96" s="59"/>
      <c r="CE96" s="59"/>
      <c r="CF96" s="59"/>
      <c r="CG96" s="59"/>
      <c r="CH96" s="59"/>
      <c r="CI96" s="59"/>
      <c r="CJ96" s="59"/>
      <c r="CK96" s="59"/>
      <c r="CL96" s="59"/>
      <c r="CM96" s="59"/>
      <c r="CN96" s="59"/>
      <c r="CO96" s="59"/>
      <c r="CP96" s="59"/>
      <c r="CQ96" s="59"/>
      <c r="CR96" s="59"/>
      <c r="CS96" s="59"/>
      <c r="CT96" s="59"/>
      <c r="CU96" s="59"/>
      <c r="CV96" s="59"/>
      <c r="CW96" s="59"/>
      <c r="CX96" s="59"/>
      <c r="CY96" s="59"/>
      <c r="CZ96" s="59"/>
      <c r="DA96" s="59"/>
      <c r="DB96" s="59"/>
      <c r="DC96" s="59"/>
      <c r="DD96" s="59"/>
      <c r="DE96" s="59"/>
      <c r="DF96" s="59"/>
      <c r="DG96" s="59"/>
      <c r="DH96" s="59"/>
      <c r="DI96" s="59"/>
      <c r="DJ96" s="59"/>
      <c r="DK96" s="59"/>
      <c r="DL96" s="59"/>
      <c r="DM96" s="59"/>
      <c r="DN96" s="59"/>
      <c r="DO96" s="59"/>
      <c r="DP96" s="59"/>
      <c r="DQ96" s="59"/>
      <c r="DR96" s="59"/>
      <c r="DS96" s="59"/>
      <c r="DT96" s="59"/>
      <c r="DU96" s="59"/>
      <c r="DV96" s="59"/>
      <c r="DW96" s="59"/>
      <c r="DX96" s="59"/>
      <c r="DY96" s="59"/>
      <c r="DZ96" s="59"/>
      <c r="EA96" s="59"/>
      <c r="EB96" s="59"/>
      <c r="EC96" s="59"/>
      <c r="ED96" s="59"/>
      <c r="EE96" s="59"/>
      <c r="EF96" s="59"/>
      <c r="EG96" s="59"/>
      <c r="EH96" s="59"/>
      <c r="EI96" s="59"/>
      <c r="EJ96" s="59"/>
      <c r="EK96" s="59"/>
      <c r="EL96" s="59"/>
      <c r="EM96" s="59"/>
      <c r="EN96" s="59"/>
      <c r="EO96" s="59"/>
      <c r="EP96" s="59"/>
      <c r="EQ96" s="59"/>
      <c r="ER96" s="59"/>
      <c r="ES96" s="59"/>
      <c r="ET96" s="59"/>
      <c r="EU96" s="59"/>
      <c r="EV96" s="59"/>
      <c r="EW96" s="59"/>
      <c r="EX96" s="59"/>
      <c r="EY96" s="59"/>
      <c r="EZ96" s="59"/>
      <c r="FA96" s="59"/>
      <c r="FB96" s="59"/>
      <c r="FC96" s="59"/>
      <c r="FD96" s="59"/>
      <c r="FE96" s="59"/>
      <c r="FF96" s="59"/>
      <c r="FG96" s="59"/>
      <c r="FH96" s="59"/>
      <c r="FI96" s="59"/>
      <c r="FJ96" s="59"/>
      <c r="FK96" s="59"/>
      <c r="FL96" s="59"/>
      <c r="FM96" s="59"/>
      <c r="FN96" s="59"/>
      <c r="FO96" s="59"/>
      <c r="FP96" s="59"/>
      <c r="FQ96" s="59"/>
      <c r="FR96" s="59"/>
      <c r="FS96" s="59"/>
      <c r="FT96" s="59"/>
      <c r="FU96" s="59"/>
      <c r="FV96" s="59"/>
      <c r="FW96" s="59"/>
      <c r="FX96" s="59"/>
      <c r="FY96" s="59"/>
      <c r="FZ96" s="59"/>
      <c r="GA96" s="59"/>
      <c r="GB96" s="59"/>
      <c r="GC96" s="59"/>
      <c r="GD96" s="59"/>
      <c r="GE96" s="59"/>
      <c r="GF96" s="59"/>
      <c r="GG96" s="59"/>
      <c r="GH96" s="59"/>
      <c r="GI96" s="59"/>
      <c r="GJ96" s="59"/>
      <c r="GK96" s="59"/>
      <c r="GL96" s="59"/>
      <c r="GM96" s="59"/>
      <c r="GN96" s="59"/>
      <c r="GO96" s="59"/>
      <c r="GP96" s="59"/>
      <c r="GQ96" s="59"/>
      <c r="GR96" s="59"/>
      <c r="GS96" s="59"/>
      <c r="GT96" s="59"/>
      <c r="GU96" s="59"/>
      <c r="GV96" s="59"/>
      <c r="GW96" s="59"/>
      <c r="GX96" s="59"/>
      <c r="GY96" s="59"/>
      <c r="GZ96" s="59"/>
      <c r="HA96" s="59"/>
      <c r="HB96" s="59"/>
      <c r="HC96" s="59"/>
      <c r="HD96" s="59"/>
      <c r="HE96" s="59"/>
      <c r="HF96" s="59"/>
      <c r="HG96" s="59"/>
      <c r="HH96" s="59"/>
      <c r="HI96" s="59"/>
      <c r="HJ96" s="59"/>
      <c r="HK96" s="59"/>
      <c r="HL96" s="59"/>
      <c r="HM96" s="59"/>
      <c r="HN96" s="59"/>
    </row>
    <row r="97" spans="1:222">
      <c r="A97" s="59"/>
      <c r="B97" s="59"/>
      <c r="C97" s="59"/>
      <c r="D97" s="59"/>
      <c r="E97" s="118"/>
      <c r="F97" s="59"/>
      <c r="G97" s="118"/>
      <c r="H97" s="59"/>
      <c r="I97" s="59"/>
      <c r="J97" s="59"/>
      <c r="K97" s="119"/>
      <c r="L97" s="59"/>
      <c r="M97" s="59"/>
      <c r="N97" s="59"/>
      <c r="O97" s="59"/>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59"/>
      <c r="BO97" s="59"/>
      <c r="BP97" s="59"/>
      <c r="BQ97" s="59"/>
      <c r="BR97" s="59"/>
      <c r="BS97" s="59"/>
      <c r="BT97" s="59"/>
      <c r="BU97" s="59"/>
      <c r="BV97" s="59"/>
      <c r="BW97" s="59"/>
      <c r="BX97" s="59"/>
      <c r="BY97" s="59"/>
      <c r="BZ97" s="59"/>
      <c r="CA97" s="59"/>
      <c r="CB97" s="59"/>
      <c r="CC97" s="59"/>
      <c r="CD97" s="59"/>
      <c r="CE97" s="59"/>
      <c r="CF97" s="59"/>
      <c r="CG97" s="59"/>
      <c r="CH97" s="59"/>
      <c r="CI97" s="59"/>
      <c r="CJ97" s="59"/>
      <c r="CK97" s="59"/>
      <c r="CL97" s="59"/>
      <c r="CM97" s="59"/>
      <c r="CN97" s="59"/>
      <c r="CO97" s="59"/>
      <c r="CP97" s="59"/>
      <c r="CQ97" s="59"/>
      <c r="CR97" s="59"/>
      <c r="CS97" s="59"/>
      <c r="CT97" s="59"/>
      <c r="CU97" s="59"/>
      <c r="CV97" s="59"/>
      <c r="CW97" s="59"/>
      <c r="CX97" s="59"/>
      <c r="CY97" s="59"/>
      <c r="CZ97" s="59"/>
      <c r="DA97" s="59"/>
      <c r="DB97" s="59"/>
      <c r="DC97" s="59"/>
      <c r="DD97" s="59"/>
      <c r="DE97" s="59"/>
      <c r="DF97" s="59"/>
      <c r="DG97" s="59"/>
      <c r="DH97" s="59"/>
      <c r="DI97" s="59"/>
      <c r="DJ97" s="59"/>
      <c r="DK97" s="59"/>
      <c r="DL97" s="59"/>
      <c r="DM97" s="59"/>
      <c r="DN97" s="59"/>
      <c r="DO97" s="59"/>
      <c r="DP97" s="59"/>
      <c r="DQ97" s="59"/>
      <c r="DR97" s="59"/>
      <c r="DS97" s="59"/>
      <c r="DT97" s="59"/>
      <c r="DU97" s="59"/>
      <c r="DV97" s="59"/>
      <c r="DW97" s="59"/>
      <c r="DX97" s="59"/>
      <c r="DY97" s="59"/>
      <c r="DZ97" s="59"/>
      <c r="EA97" s="59"/>
      <c r="EB97" s="59"/>
      <c r="EC97" s="59"/>
      <c r="ED97" s="59"/>
      <c r="EE97" s="59"/>
      <c r="EF97" s="59"/>
      <c r="EG97" s="59"/>
      <c r="EH97" s="59"/>
      <c r="EI97" s="59"/>
      <c r="EJ97" s="59"/>
      <c r="EK97" s="59"/>
      <c r="EL97" s="59"/>
      <c r="EM97" s="59"/>
      <c r="EN97" s="59"/>
      <c r="EO97" s="59"/>
      <c r="EP97" s="59"/>
      <c r="EQ97" s="59"/>
      <c r="ER97" s="59"/>
      <c r="ES97" s="59"/>
      <c r="ET97" s="59"/>
      <c r="EU97" s="59"/>
      <c r="EV97" s="59"/>
      <c r="EW97" s="59"/>
      <c r="EX97" s="59"/>
      <c r="EY97" s="59"/>
      <c r="EZ97" s="59"/>
      <c r="FA97" s="59"/>
      <c r="FB97" s="59"/>
      <c r="FC97" s="59"/>
      <c r="FD97" s="59"/>
      <c r="FE97" s="59"/>
      <c r="FF97" s="59"/>
      <c r="FG97" s="59"/>
      <c r="FH97" s="59"/>
      <c r="FI97" s="59"/>
      <c r="FJ97" s="59"/>
      <c r="FK97" s="59"/>
      <c r="FL97" s="59"/>
      <c r="FM97" s="59"/>
      <c r="FN97" s="59"/>
      <c r="FO97" s="59"/>
      <c r="FP97" s="59"/>
      <c r="FQ97" s="59"/>
      <c r="FR97" s="59"/>
      <c r="FS97" s="59"/>
      <c r="FT97" s="59"/>
      <c r="FU97" s="59"/>
      <c r="FV97" s="59"/>
      <c r="FW97" s="59"/>
      <c r="FX97" s="59"/>
      <c r="FY97" s="59"/>
      <c r="FZ97" s="59"/>
      <c r="GA97" s="59"/>
      <c r="GB97" s="59"/>
      <c r="GC97" s="59"/>
      <c r="GD97" s="59"/>
      <c r="GE97" s="59"/>
      <c r="GF97" s="59"/>
      <c r="GG97" s="59"/>
      <c r="GH97" s="59"/>
      <c r="GI97" s="59"/>
      <c r="GJ97" s="59"/>
      <c r="GK97" s="59"/>
      <c r="GL97" s="59"/>
      <c r="GM97" s="59"/>
      <c r="GN97" s="59"/>
      <c r="GO97" s="59"/>
      <c r="GP97" s="59"/>
      <c r="GQ97" s="59"/>
      <c r="GR97" s="59"/>
      <c r="GS97" s="59"/>
      <c r="GT97" s="59"/>
      <c r="GU97" s="59"/>
      <c r="GV97" s="59"/>
      <c r="GW97" s="59"/>
      <c r="GX97" s="59"/>
      <c r="GY97" s="59"/>
      <c r="GZ97" s="59"/>
      <c r="HA97" s="59"/>
      <c r="HB97" s="59"/>
      <c r="HC97" s="59"/>
      <c r="HD97" s="59"/>
      <c r="HE97" s="59"/>
      <c r="HF97" s="59"/>
      <c r="HG97" s="59"/>
      <c r="HH97" s="59"/>
      <c r="HI97" s="59"/>
      <c r="HJ97" s="59"/>
      <c r="HK97" s="59"/>
      <c r="HL97" s="59"/>
      <c r="HM97" s="59"/>
      <c r="HN97" s="59"/>
    </row>
    <row r="98" spans="1:222">
      <c r="A98" s="59"/>
      <c r="B98" s="59"/>
      <c r="C98" s="59"/>
      <c r="D98" s="59"/>
      <c r="E98" s="118"/>
      <c r="F98" s="59"/>
      <c r="G98" s="118"/>
      <c r="H98" s="59"/>
      <c r="I98" s="59"/>
      <c r="J98" s="59"/>
      <c r="K98" s="119"/>
      <c r="L98" s="59"/>
      <c r="M98" s="59"/>
      <c r="N98" s="59"/>
      <c r="O98" s="59"/>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59"/>
      <c r="BO98" s="59"/>
      <c r="BP98" s="59"/>
      <c r="BQ98" s="59"/>
      <c r="BR98" s="59"/>
      <c r="BS98" s="59"/>
      <c r="BT98" s="59"/>
      <c r="BU98" s="59"/>
      <c r="BV98" s="59"/>
      <c r="BW98" s="59"/>
      <c r="BX98" s="59"/>
      <c r="BY98" s="59"/>
      <c r="BZ98" s="59"/>
      <c r="CA98" s="59"/>
      <c r="CB98" s="59"/>
      <c r="CC98" s="59"/>
      <c r="CD98" s="59"/>
      <c r="CE98" s="59"/>
      <c r="CF98" s="59"/>
      <c r="CG98" s="59"/>
      <c r="CH98" s="59"/>
      <c r="CI98" s="59"/>
      <c r="CJ98" s="59"/>
      <c r="CK98" s="59"/>
      <c r="CL98" s="59"/>
      <c r="CM98" s="59"/>
      <c r="CN98" s="59"/>
      <c r="CO98" s="59"/>
      <c r="CP98" s="59"/>
      <c r="CQ98" s="59"/>
      <c r="CR98" s="59"/>
      <c r="CS98" s="59"/>
      <c r="CT98" s="59"/>
      <c r="CU98" s="59"/>
      <c r="CV98" s="59"/>
      <c r="CW98" s="59"/>
      <c r="CX98" s="59"/>
      <c r="CY98" s="59"/>
      <c r="CZ98" s="59"/>
      <c r="DA98" s="59"/>
      <c r="DB98" s="59"/>
      <c r="DC98" s="59"/>
      <c r="DD98" s="59"/>
      <c r="DE98" s="59"/>
      <c r="DF98" s="59"/>
      <c r="DG98" s="59"/>
      <c r="DH98" s="59"/>
      <c r="DI98" s="59"/>
      <c r="DJ98" s="59"/>
      <c r="DK98" s="59"/>
      <c r="DL98" s="59"/>
      <c r="DM98" s="59"/>
      <c r="DN98" s="59"/>
      <c r="DO98" s="59"/>
      <c r="DP98" s="59"/>
      <c r="DQ98" s="59"/>
      <c r="DR98" s="59"/>
      <c r="DS98" s="59"/>
      <c r="DT98" s="59"/>
      <c r="DU98" s="59"/>
      <c r="DV98" s="59"/>
      <c r="DW98" s="59"/>
      <c r="DX98" s="59"/>
      <c r="DY98" s="59"/>
      <c r="DZ98" s="59"/>
      <c r="EA98" s="59"/>
      <c r="EB98" s="59"/>
      <c r="EC98" s="59"/>
      <c r="ED98" s="59"/>
      <c r="EE98" s="59"/>
      <c r="EF98" s="59"/>
      <c r="EG98" s="59"/>
      <c r="EH98" s="59"/>
      <c r="EI98" s="59"/>
      <c r="EJ98" s="59"/>
      <c r="EK98" s="59"/>
      <c r="EL98" s="59"/>
      <c r="EM98" s="59"/>
      <c r="EN98" s="59"/>
      <c r="EO98" s="59"/>
      <c r="EP98" s="59"/>
      <c r="EQ98" s="59"/>
      <c r="ER98" s="59"/>
      <c r="ES98" s="59"/>
      <c r="ET98" s="59"/>
      <c r="EU98" s="59"/>
      <c r="EV98" s="59"/>
      <c r="EW98" s="59"/>
      <c r="EX98" s="59"/>
      <c r="EY98" s="59"/>
      <c r="EZ98" s="59"/>
      <c r="FA98" s="59"/>
      <c r="FB98" s="59"/>
      <c r="FC98" s="59"/>
      <c r="FD98" s="59"/>
      <c r="FE98" s="59"/>
      <c r="FF98" s="59"/>
      <c r="FG98" s="59"/>
      <c r="FH98" s="59"/>
      <c r="FI98" s="59"/>
      <c r="FJ98" s="59"/>
      <c r="FK98" s="59"/>
      <c r="FL98" s="59"/>
      <c r="FM98" s="59"/>
      <c r="FN98" s="59"/>
      <c r="FO98" s="59"/>
      <c r="FP98" s="59"/>
      <c r="FQ98" s="59"/>
      <c r="FR98" s="59"/>
      <c r="FS98" s="59"/>
      <c r="FT98" s="59"/>
      <c r="FU98" s="59"/>
      <c r="FV98" s="59"/>
      <c r="FW98" s="59"/>
      <c r="FX98" s="59"/>
      <c r="FY98" s="59"/>
      <c r="FZ98" s="59"/>
      <c r="GA98" s="59"/>
      <c r="GB98" s="59"/>
      <c r="GC98" s="59"/>
      <c r="GD98" s="59"/>
      <c r="GE98" s="59"/>
      <c r="GF98" s="59"/>
      <c r="GG98" s="59"/>
      <c r="GH98" s="59"/>
      <c r="GI98" s="59"/>
      <c r="GJ98" s="59"/>
      <c r="GK98" s="59"/>
      <c r="GL98" s="59"/>
      <c r="GM98" s="59"/>
      <c r="GN98" s="59"/>
      <c r="GO98" s="59"/>
      <c r="GP98" s="59"/>
      <c r="GQ98" s="59"/>
      <c r="GR98" s="59"/>
      <c r="GS98" s="59"/>
      <c r="GT98" s="59"/>
      <c r="GU98" s="59"/>
      <c r="GV98" s="59"/>
      <c r="GW98" s="59"/>
      <c r="GX98" s="59"/>
      <c r="GY98" s="59"/>
      <c r="GZ98" s="59"/>
      <c r="HA98" s="59"/>
      <c r="HB98" s="59"/>
      <c r="HC98" s="59"/>
      <c r="HD98" s="59"/>
      <c r="HE98" s="59"/>
      <c r="HF98" s="59"/>
      <c r="HG98" s="59"/>
      <c r="HH98" s="59"/>
      <c r="HI98" s="59"/>
      <c r="HJ98" s="59"/>
      <c r="HK98" s="59"/>
      <c r="HL98" s="59"/>
      <c r="HM98" s="59"/>
      <c r="HN98" s="59"/>
    </row>
    <row r="99" spans="1:222">
      <c r="A99" s="59"/>
      <c r="B99" s="59"/>
      <c r="C99" s="59"/>
      <c r="D99" s="59"/>
      <c r="E99" s="118"/>
      <c r="F99" s="59"/>
      <c r="G99" s="118"/>
      <c r="H99" s="59"/>
      <c r="I99" s="59"/>
      <c r="J99" s="59"/>
      <c r="K99" s="119"/>
      <c r="L99" s="59"/>
      <c r="M99" s="59"/>
      <c r="N99" s="59"/>
      <c r="O99" s="59"/>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59"/>
      <c r="BO99" s="59"/>
      <c r="BP99" s="59"/>
      <c r="BQ99" s="59"/>
      <c r="BR99" s="59"/>
      <c r="BS99" s="59"/>
      <c r="BT99" s="59"/>
      <c r="BU99" s="59"/>
      <c r="BV99" s="59"/>
      <c r="BW99" s="59"/>
      <c r="BX99" s="59"/>
      <c r="BY99" s="59"/>
      <c r="BZ99" s="59"/>
      <c r="CA99" s="59"/>
      <c r="CB99" s="59"/>
      <c r="CC99" s="59"/>
      <c r="CD99" s="59"/>
      <c r="CE99" s="59"/>
      <c r="CF99" s="59"/>
      <c r="CG99" s="59"/>
      <c r="CH99" s="59"/>
      <c r="CI99" s="59"/>
      <c r="CJ99" s="59"/>
      <c r="CK99" s="59"/>
      <c r="CL99" s="59"/>
      <c r="CM99" s="59"/>
      <c r="CN99" s="59"/>
      <c r="CO99" s="59"/>
      <c r="CP99" s="59"/>
      <c r="CQ99" s="59"/>
      <c r="CR99" s="59"/>
      <c r="CS99" s="59"/>
      <c r="CT99" s="59"/>
      <c r="CU99" s="59"/>
      <c r="CV99" s="59"/>
      <c r="CW99" s="59"/>
      <c r="CX99" s="59"/>
      <c r="CY99" s="59"/>
      <c r="CZ99" s="59"/>
      <c r="DA99" s="59"/>
      <c r="DB99" s="59"/>
      <c r="DC99" s="59"/>
      <c r="DD99" s="59"/>
      <c r="DE99" s="59"/>
      <c r="DF99" s="59"/>
      <c r="DG99" s="59"/>
      <c r="DH99" s="59"/>
      <c r="DI99" s="59"/>
      <c r="DJ99" s="59"/>
      <c r="DK99" s="59"/>
      <c r="DL99" s="59"/>
      <c r="DM99" s="59"/>
      <c r="DN99" s="59"/>
      <c r="DO99" s="59"/>
      <c r="DP99" s="59"/>
      <c r="DQ99" s="59"/>
      <c r="DR99" s="59"/>
      <c r="DS99" s="59"/>
      <c r="DT99" s="59"/>
      <c r="DU99" s="59"/>
      <c r="DV99" s="59"/>
      <c r="DW99" s="59"/>
      <c r="DX99" s="59"/>
      <c r="DY99" s="59"/>
      <c r="DZ99" s="59"/>
      <c r="EA99" s="59"/>
      <c r="EB99" s="59"/>
      <c r="EC99" s="59"/>
      <c r="ED99" s="59"/>
      <c r="EE99" s="59"/>
      <c r="EF99" s="59"/>
      <c r="EG99" s="59"/>
      <c r="EH99" s="59"/>
      <c r="EI99" s="59"/>
      <c r="EJ99" s="59"/>
      <c r="EK99" s="59"/>
      <c r="EL99" s="59"/>
      <c r="EM99" s="59"/>
      <c r="EN99" s="59"/>
      <c r="EO99" s="59"/>
      <c r="EP99" s="59"/>
      <c r="EQ99" s="59"/>
      <c r="ER99" s="59"/>
      <c r="ES99" s="59"/>
      <c r="ET99" s="59"/>
      <c r="EU99" s="59"/>
      <c r="EV99" s="59"/>
      <c r="EW99" s="59"/>
      <c r="EX99" s="59"/>
      <c r="EY99" s="59"/>
      <c r="EZ99" s="59"/>
      <c r="FA99" s="59"/>
      <c r="FB99" s="59"/>
      <c r="FC99" s="59"/>
      <c r="FD99" s="59"/>
      <c r="FE99" s="59"/>
      <c r="FF99" s="59"/>
      <c r="FG99" s="59"/>
      <c r="FH99" s="59"/>
      <c r="FI99" s="59"/>
      <c r="FJ99" s="59"/>
      <c r="FK99" s="59"/>
      <c r="FL99" s="59"/>
      <c r="FM99" s="59"/>
      <c r="FN99" s="59"/>
      <c r="FO99" s="59"/>
      <c r="FP99" s="59"/>
      <c r="FQ99" s="59"/>
      <c r="FR99" s="59"/>
      <c r="FS99" s="59"/>
      <c r="FT99" s="59"/>
      <c r="FU99" s="59"/>
      <c r="FV99" s="59"/>
      <c r="FW99" s="59"/>
      <c r="FX99" s="59"/>
      <c r="FY99" s="59"/>
      <c r="FZ99" s="59"/>
      <c r="GA99" s="59"/>
      <c r="GB99" s="59"/>
      <c r="GC99" s="59"/>
      <c r="GD99" s="59"/>
      <c r="GE99" s="59"/>
      <c r="GF99" s="59"/>
      <c r="GG99" s="59"/>
      <c r="GH99" s="59"/>
      <c r="GI99" s="59"/>
      <c r="GJ99" s="59"/>
      <c r="GK99" s="59"/>
      <c r="GL99" s="59"/>
      <c r="GM99" s="59"/>
      <c r="GN99" s="59"/>
      <c r="GO99" s="59"/>
      <c r="GP99" s="59"/>
      <c r="GQ99" s="59"/>
      <c r="GR99" s="59"/>
      <c r="GS99" s="59"/>
      <c r="GT99" s="59"/>
      <c r="GU99" s="59"/>
      <c r="GV99" s="59"/>
      <c r="GW99" s="59"/>
      <c r="GX99" s="59"/>
      <c r="GY99" s="59"/>
      <c r="GZ99" s="59"/>
      <c r="HA99" s="59"/>
      <c r="HB99" s="59"/>
      <c r="HC99" s="59"/>
      <c r="HD99" s="59"/>
      <c r="HE99" s="59"/>
      <c r="HF99" s="59"/>
      <c r="HG99" s="59"/>
      <c r="HH99" s="59"/>
      <c r="HI99" s="59"/>
      <c r="HJ99" s="59"/>
      <c r="HK99" s="59"/>
      <c r="HL99" s="59"/>
      <c r="HM99" s="59"/>
      <c r="HN99" s="59"/>
    </row>
    <row r="100" spans="1:222">
      <c r="A100" s="59"/>
      <c r="B100" s="59"/>
      <c r="C100" s="59"/>
      <c r="D100" s="59"/>
      <c r="E100" s="118"/>
      <c r="F100" s="59"/>
      <c r="G100" s="118"/>
      <c r="H100" s="59"/>
      <c r="I100" s="59"/>
      <c r="J100" s="59"/>
      <c r="K100" s="119"/>
      <c r="L100" s="59"/>
      <c r="M100" s="59"/>
      <c r="N100" s="59"/>
      <c r="O100" s="59"/>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59"/>
      <c r="BO100" s="59"/>
      <c r="BP100" s="59"/>
      <c r="BQ100" s="59"/>
      <c r="BR100" s="59"/>
      <c r="BS100" s="59"/>
      <c r="BT100" s="59"/>
      <c r="BU100" s="59"/>
      <c r="BV100" s="59"/>
      <c r="BW100" s="59"/>
      <c r="BX100" s="59"/>
      <c r="BY100" s="59"/>
      <c r="BZ100" s="59"/>
      <c r="CA100" s="59"/>
      <c r="CB100" s="59"/>
      <c r="CC100" s="59"/>
      <c r="CD100" s="59"/>
      <c r="CE100" s="59"/>
      <c r="CF100" s="59"/>
      <c r="CG100" s="59"/>
      <c r="CH100" s="59"/>
      <c r="CI100" s="59"/>
      <c r="CJ100" s="59"/>
      <c r="CK100" s="59"/>
      <c r="CL100" s="59"/>
      <c r="CM100" s="59"/>
      <c r="CN100" s="59"/>
      <c r="CO100" s="59"/>
      <c r="CP100" s="59"/>
      <c r="CQ100" s="59"/>
      <c r="CR100" s="59"/>
      <c r="CS100" s="59"/>
      <c r="CT100" s="59"/>
      <c r="CU100" s="59"/>
      <c r="CV100" s="59"/>
      <c r="CW100" s="59"/>
      <c r="CX100" s="59"/>
      <c r="CY100" s="59"/>
      <c r="CZ100" s="59"/>
      <c r="DA100" s="59"/>
      <c r="DB100" s="59"/>
      <c r="DC100" s="59"/>
      <c r="DD100" s="59"/>
      <c r="DE100" s="59"/>
      <c r="DF100" s="59"/>
      <c r="DG100" s="59"/>
      <c r="DH100" s="59"/>
      <c r="DI100" s="59"/>
      <c r="DJ100" s="59"/>
      <c r="DK100" s="59"/>
      <c r="DL100" s="59"/>
      <c r="DM100" s="59"/>
      <c r="DN100" s="59"/>
      <c r="DO100" s="59"/>
      <c r="DP100" s="59"/>
      <c r="DQ100" s="59"/>
      <c r="DR100" s="59"/>
      <c r="DS100" s="59"/>
      <c r="DT100" s="59"/>
      <c r="DU100" s="59"/>
      <c r="DV100" s="59"/>
      <c r="DW100" s="59"/>
      <c r="DX100" s="59"/>
      <c r="DY100" s="59"/>
      <c r="DZ100" s="59"/>
      <c r="EA100" s="59"/>
      <c r="EB100" s="59"/>
      <c r="EC100" s="59"/>
      <c r="ED100" s="59"/>
      <c r="EE100" s="59"/>
      <c r="EF100" s="59"/>
      <c r="EG100" s="59"/>
      <c r="EH100" s="59"/>
      <c r="EI100" s="59"/>
      <c r="EJ100" s="59"/>
      <c r="EK100" s="59"/>
      <c r="EL100" s="59"/>
      <c r="EM100" s="59"/>
      <c r="EN100" s="59"/>
      <c r="EO100" s="59"/>
      <c r="EP100" s="59"/>
      <c r="EQ100" s="59"/>
      <c r="ER100" s="59"/>
      <c r="ES100" s="59"/>
      <c r="ET100" s="59"/>
      <c r="EU100" s="59"/>
      <c r="EV100" s="59"/>
      <c r="EW100" s="59"/>
      <c r="EX100" s="59"/>
      <c r="EY100" s="59"/>
      <c r="EZ100" s="59"/>
      <c r="FA100" s="59"/>
      <c r="FB100" s="59"/>
      <c r="FC100" s="59"/>
      <c r="FD100" s="59"/>
      <c r="FE100" s="59"/>
      <c r="FF100" s="59"/>
      <c r="FG100" s="59"/>
      <c r="FH100" s="59"/>
      <c r="FI100" s="59"/>
      <c r="FJ100" s="59"/>
      <c r="FK100" s="59"/>
      <c r="FL100" s="59"/>
      <c r="FM100" s="59"/>
      <c r="FN100" s="59"/>
      <c r="FO100" s="59"/>
      <c r="FP100" s="59"/>
      <c r="FQ100" s="59"/>
      <c r="FR100" s="59"/>
      <c r="FS100" s="59"/>
      <c r="FT100" s="59"/>
      <c r="FU100" s="59"/>
      <c r="FV100" s="59"/>
      <c r="FW100" s="59"/>
      <c r="FX100" s="59"/>
      <c r="FY100" s="59"/>
      <c r="FZ100" s="59"/>
      <c r="GA100" s="59"/>
      <c r="GB100" s="59"/>
      <c r="GC100" s="59"/>
      <c r="GD100" s="59"/>
      <c r="GE100" s="59"/>
      <c r="GF100" s="59"/>
      <c r="GG100" s="59"/>
      <c r="GH100" s="59"/>
      <c r="GI100" s="59"/>
      <c r="GJ100" s="59"/>
      <c r="GK100" s="59"/>
      <c r="GL100" s="59"/>
      <c r="GM100" s="59"/>
      <c r="GN100" s="59"/>
      <c r="GO100" s="59"/>
      <c r="GP100" s="59"/>
      <c r="GQ100" s="59"/>
      <c r="GR100" s="59"/>
      <c r="GS100" s="59"/>
      <c r="GT100" s="59"/>
      <c r="GU100" s="59"/>
      <c r="GV100" s="59"/>
      <c r="GW100" s="59"/>
      <c r="GX100" s="59"/>
      <c r="GY100" s="59"/>
      <c r="GZ100" s="59"/>
      <c r="HA100" s="59"/>
      <c r="HB100" s="59"/>
      <c r="HC100" s="59"/>
      <c r="HD100" s="59"/>
      <c r="HE100" s="59"/>
      <c r="HF100" s="59"/>
      <c r="HG100" s="59"/>
      <c r="HH100" s="59"/>
      <c r="HI100" s="59"/>
      <c r="HJ100" s="59"/>
      <c r="HK100" s="59"/>
      <c r="HL100" s="59"/>
      <c r="HM100" s="59"/>
      <c r="HN100" s="59"/>
    </row>
    <row r="101" spans="1:222">
      <c r="A101" s="59"/>
      <c r="B101" s="59"/>
      <c r="C101" s="59"/>
      <c r="D101" s="59"/>
      <c r="E101" s="118"/>
      <c r="F101" s="59"/>
      <c r="G101" s="118"/>
      <c r="H101" s="59"/>
      <c r="I101" s="59"/>
      <c r="J101" s="59"/>
      <c r="K101" s="11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59"/>
      <c r="BO101" s="59"/>
      <c r="BP101" s="59"/>
      <c r="BQ101" s="59"/>
      <c r="BR101" s="59"/>
      <c r="BS101" s="59"/>
      <c r="BT101" s="59"/>
      <c r="BU101" s="59"/>
      <c r="BV101" s="59"/>
      <c r="BW101" s="59"/>
      <c r="BX101" s="59"/>
      <c r="BY101" s="59"/>
      <c r="BZ101" s="59"/>
      <c r="CA101" s="59"/>
      <c r="CB101" s="59"/>
      <c r="CC101" s="59"/>
      <c r="CD101" s="59"/>
      <c r="CE101" s="59"/>
      <c r="CF101" s="59"/>
      <c r="CG101" s="59"/>
      <c r="CH101" s="59"/>
      <c r="CI101" s="59"/>
      <c r="CJ101" s="59"/>
      <c r="CK101" s="59"/>
      <c r="CL101" s="59"/>
      <c r="CM101" s="59"/>
      <c r="CN101" s="59"/>
      <c r="CO101" s="59"/>
      <c r="CP101" s="59"/>
      <c r="CQ101" s="59"/>
      <c r="CR101" s="59"/>
      <c r="CS101" s="59"/>
      <c r="CT101" s="59"/>
      <c r="CU101" s="59"/>
      <c r="CV101" s="59"/>
      <c r="CW101" s="59"/>
      <c r="CX101" s="59"/>
      <c r="CY101" s="59"/>
      <c r="CZ101" s="59"/>
      <c r="DA101" s="59"/>
      <c r="DB101" s="59"/>
      <c r="DC101" s="59"/>
      <c r="DD101" s="59"/>
      <c r="DE101" s="59"/>
      <c r="DF101" s="59"/>
      <c r="DG101" s="59"/>
      <c r="DH101" s="59"/>
      <c r="DI101" s="59"/>
      <c r="DJ101" s="59"/>
      <c r="DK101" s="59"/>
      <c r="DL101" s="59"/>
      <c r="DM101" s="59"/>
      <c r="DN101" s="59"/>
      <c r="DO101" s="59"/>
      <c r="DP101" s="59"/>
      <c r="DQ101" s="59"/>
      <c r="DR101" s="59"/>
      <c r="DS101" s="59"/>
      <c r="DT101" s="59"/>
      <c r="DU101" s="59"/>
      <c r="DV101" s="59"/>
      <c r="DW101" s="59"/>
      <c r="DX101" s="59"/>
      <c r="DY101" s="59"/>
      <c r="DZ101" s="59"/>
      <c r="EA101" s="59"/>
      <c r="EB101" s="59"/>
      <c r="EC101" s="59"/>
      <c r="ED101" s="59"/>
      <c r="EE101" s="59"/>
      <c r="EF101" s="59"/>
      <c r="EG101" s="59"/>
      <c r="EH101" s="59"/>
      <c r="EI101" s="59"/>
      <c r="EJ101" s="59"/>
      <c r="EK101" s="59"/>
      <c r="EL101" s="59"/>
      <c r="EM101" s="59"/>
      <c r="EN101" s="59"/>
      <c r="EO101" s="59"/>
      <c r="EP101" s="59"/>
      <c r="EQ101" s="59"/>
      <c r="ER101" s="59"/>
      <c r="ES101" s="59"/>
      <c r="ET101" s="59"/>
      <c r="EU101" s="59"/>
      <c r="EV101" s="59"/>
      <c r="EW101" s="59"/>
      <c r="EX101" s="59"/>
      <c r="EY101" s="59"/>
      <c r="EZ101" s="59"/>
      <c r="FA101" s="59"/>
      <c r="FB101" s="59"/>
      <c r="FC101" s="59"/>
      <c r="FD101" s="59"/>
      <c r="FE101" s="59"/>
      <c r="FF101" s="59"/>
      <c r="FG101" s="59"/>
      <c r="FH101" s="59"/>
      <c r="FI101" s="59"/>
      <c r="FJ101" s="59"/>
      <c r="FK101" s="59"/>
      <c r="FL101" s="59"/>
      <c r="FM101" s="59"/>
      <c r="FN101" s="59"/>
      <c r="FO101" s="59"/>
      <c r="FP101" s="59"/>
      <c r="FQ101" s="59"/>
      <c r="FR101" s="59"/>
      <c r="FS101" s="59"/>
      <c r="FT101" s="59"/>
      <c r="FU101" s="59"/>
      <c r="FV101" s="59"/>
      <c r="FW101" s="59"/>
      <c r="FX101" s="59"/>
      <c r="FY101" s="59"/>
      <c r="FZ101" s="59"/>
      <c r="GA101" s="59"/>
      <c r="GB101" s="59"/>
      <c r="GC101" s="59"/>
      <c r="GD101" s="59"/>
      <c r="GE101" s="59"/>
      <c r="GF101" s="59"/>
      <c r="GG101" s="59"/>
      <c r="GH101" s="59"/>
      <c r="GI101" s="59"/>
      <c r="GJ101" s="59"/>
      <c r="GK101" s="59"/>
      <c r="GL101" s="59"/>
      <c r="GM101" s="59"/>
      <c r="GN101" s="59"/>
      <c r="GO101" s="59"/>
      <c r="GP101" s="59"/>
      <c r="GQ101" s="59"/>
      <c r="GR101" s="59"/>
      <c r="GS101" s="59"/>
      <c r="GT101" s="59"/>
      <c r="GU101" s="59"/>
      <c r="GV101" s="59"/>
      <c r="GW101" s="59"/>
      <c r="GX101" s="59"/>
      <c r="GY101" s="59"/>
      <c r="GZ101" s="59"/>
      <c r="HA101" s="59"/>
      <c r="HB101" s="59"/>
      <c r="HC101" s="59"/>
      <c r="HD101" s="59"/>
      <c r="HE101" s="59"/>
      <c r="HF101" s="59"/>
      <c r="HG101" s="59"/>
      <c r="HH101" s="59"/>
      <c r="HI101" s="59"/>
      <c r="HJ101" s="59"/>
      <c r="HK101" s="59"/>
      <c r="HL101" s="59"/>
      <c r="HM101" s="59"/>
      <c r="HN101" s="59"/>
    </row>
    <row r="102" spans="1:222">
      <c r="A102" s="59"/>
      <c r="B102" s="59"/>
      <c r="C102" s="59"/>
      <c r="D102" s="59"/>
      <c r="E102" s="118"/>
      <c r="F102" s="59"/>
      <c r="G102" s="118"/>
      <c r="H102" s="59"/>
      <c r="I102" s="59"/>
      <c r="J102" s="59"/>
      <c r="K102" s="119"/>
      <c r="L102" s="59"/>
      <c r="M102" s="59"/>
      <c r="N102" s="59"/>
      <c r="O102" s="59"/>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59"/>
      <c r="BO102" s="59"/>
      <c r="BP102" s="59"/>
      <c r="BQ102" s="59"/>
      <c r="BR102" s="59"/>
      <c r="BS102" s="59"/>
      <c r="BT102" s="59"/>
      <c r="BU102" s="59"/>
      <c r="BV102" s="59"/>
      <c r="BW102" s="59"/>
      <c r="BX102" s="59"/>
      <c r="BY102" s="59"/>
      <c r="BZ102" s="59"/>
      <c r="CA102" s="59"/>
      <c r="CB102" s="59"/>
      <c r="CC102" s="59"/>
      <c r="CD102" s="59"/>
      <c r="CE102" s="59"/>
      <c r="CF102" s="59"/>
      <c r="CG102" s="59"/>
      <c r="CH102" s="59"/>
      <c r="CI102" s="59"/>
      <c r="CJ102" s="59"/>
      <c r="CK102" s="59"/>
      <c r="CL102" s="59"/>
      <c r="CM102" s="59"/>
      <c r="CN102" s="59"/>
      <c r="CO102" s="59"/>
      <c r="CP102" s="59"/>
      <c r="CQ102" s="59"/>
      <c r="CR102" s="59"/>
      <c r="CS102" s="59"/>
      <c r="CT102" s="59"/>
      <c r="CU102" s="59"/>
      <c r="CV102" s="59"/>
      <c r="CW102" s="59"/>
      <c r="CX102" s="59"/>
      <c r="CY102" s="59"/>
      <c r="CZ102" s="59"/>
      <c r="DA102" s="59"/>
      <c r="DB102" s="59"/>
      <c r="DC102" s="59"/>
      <c r="DD102" s="59"/>
      <c r="DE102" s="59"/>
      <c r="DF102" s="59"/>
      <c r="DG102" s="59"/>
      <c r="DH102" s="59"/>
      <c r="DI102" s="59"/>
      <c r="DJ102" s="59"/>
      <c r="DK102" s="59"/>
      <c r="DL102" s="59"/>
      <c r="DM102" s="59"/>
      <c r="DN102" s="59"/>
      <c r="DO102" s="59"/>
      <c r="DP102" s="59"/>
      <c r="DQ102" s="59"/>
      <c r="DR102" s="59"/>
      <c r="DS102" s="59"/>
      <c r="DT102" s="59"/>
      <c r="DU102" s="59"/>
      <c r="DV102" s="59"/>
      <c r="DW102" s="59"/>
      <c r="DX102" s="59"/>
      <c r="DY102" s="59"/>
      <c r="DZ102" s="59"/>
      <c r="EA102" s="59"/>
      <c r="EB102" s="59"/>
      <c r="EC102" s="59"/>
      <c r="ED102" s="59"/>
      <c r="EE102" s="59"/>
      <c r="EF102" s="59"/>
      <c r="EG102" s="59"/>
      <c r="EH102" s="59"/>
      <c r="EI102" s="59"/>
      <c r="EJ102" s="59"/>
      <c r="EK102" s="59"/>
      <c r="EL102" s="59"/>
      <c r="EM102" s="59"/>
      <c r="EN102" s="59"/>
      <c r="EO102" s="59"/>
      <c r="EP102" s="59"/>
      <c r="EQ102" s="59"/>
      <c r="ER102" s="59"/>
      <c r="ES102" s="59"/>
      <c r="ET102" s="59"/>
      <c r="EU102" s="59"/>
      <c r="EV102" s="59"/>
      <c r="EW102" s="59"/>
      <c r="EX102" s="59"/>
      <c r="EY102" s="59"/>
      <c r="EZ102" s="59"/>
      <c r="FA102" s="59"/>
      <c r="FB102" s="59"/>
      <c r="FC102" s="59"/>
      <c r="FD102" s="59"/>
      <c r="FE102" s="59"/>
      <c r="FF102" s="59"/>
      <c r="FG102" s="59"/>
      <c r="FH102" s="59"/>
      <c r="FI102" s="59"/>
      <c r="FJ102" s="59"/>
      <c r="FK102" s="59"/>
      <c r="FL102" s="59"/>
      <c r="FM102" s="59"/>
      <c r="FN102" s="59"/>
      <c r="FO102" s="59"/>
      <c r="FP102" s="59"/>
      <c r="FQ102" s="59"/>
      <c r="FR102" s="59"/>
      <c r="FS102" s="59"/>
      <c r="FT102" s="59"/>
      <c r="FU102" s="59"/>
      <c r="FV102" s="59"/>
      <c r="FW102" s="59"/>
      <c r="FX102" s="59"/>
      <c r="FY102" s="59"/>
      <c r="FZ102" s="59"/>
      <c r="GA102" s="59"/>
      <c r="GB102" s="59"/>
      <c r="GC102" s="59"/>
      <c r="GD102" s="59"/>
      <c r="GE102" s="59"/>
      <c r="GF102" s="59"/>
      <c r="GG102" s="59"/>
      <c r="GH102" s="59"/>
      <c r="GI102" s="59"/>
      <c r="GJ102" s="59"/>
      <c r="GK102" s="59"/>
      <c r="GL102" s="59"/>
      <c r="GM102" s="59"/>
      <c r="GN102" s="59"/>
      <c r="GO102" s="59"/>
      <c r="GP102" s="59"/>
      <c r="GQ102" s="59"/>
      <c r="GR102" s="59"/>
      <c r="GS102" s="59"/>
      <c r="GT102" s="59"/>
      <c r="GU102" s="59"/>
      <c r="GV102" s="59"/>
      <c r="GW102" s="59"/>
      <c r="GX102" s="59"/>
      <c r="GY102" s="59"/>
      <c r="GZ102" s="59"/>
      <c r="HA102" s="59"/>
      <c r="HB102" s="59"/>
      <c r="HC102" s="59"/>
      <c r="HD102" s="59"/>
      <c r="HE102" s="59"/>
      <c r="HF102" s="59"/>
      <c r="HG102" s="59"/>
      <c r="HH102" s="59"/>
      <c r="HI102" s="59"/>
      <c r="HJ102" s="59"/>
      <c r="HK102" s="59"/>
      <c r="HL102" s="59"/>
      <c r="HM102" s="59"/>
      <c r="HN102" s="59"/>
    </row>
    <row r="103" spans="1:222">
      <c r="A103" s="59"/>
      <c r="B103" s="59"/>
      <c r="C103" s="59"/>
      <c r="D103" s="59"/>
      <c r="E103" s="118"/>
      <c r="F103" s="59"/>
      <c r="G103" s="118"/>
      <c r="H103" s="59"/>
      <c r="I103" s="59"/>
      <c r="J103" s="59"/>
      <c r="K103" s="119"/>
      <c r="L103" s="59"/>
      <c r="M103" s="59"/>
      <c r="N103" s="59"/>
      <c r="O103" s="59"/>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59"/>
      <c r="BO103" s="59"/>
      <c r="BP103" s="59"/>
      <c r="BQ103" s="59"/>
      <c r="BR103" s="59"/>
      <c r="BS103" s="59"/>
      <c r="BT103" s="59"/>
      <c r="BU103" s="59"/>
      <c r="BV103" s="59"/>
      <c r="BW103" s="59"/>
      <c r="BX103" s="59"/>
      <c r="BY103" s="59"/>
      <c r="BZ103" s="59"/>
      <c r="CA103" s="59"/>
      <c r="CB103" s="59"/>
      <c r="CC103" s="59"/>
      <c r="CD103" s="59"/>
      <c r="CE103" s="59"/>
      <c r="CF103" s="59"/>
      <c r="CG103" s="59"/>
      <c r="CH103" s="59"/>
      <c r="CI103" s="59"/>
      <c r="CJ103" s="59"/>
      <c r="CK103" s="59"/>
      <c r="CL103" s="59"/>
      <c r="CM103" s="59"/>
      <c r="CN103" s="59"/>
      <c r="CO103" s="59"/>
      <c r="CP103" s="59"/>
      <c r="CQ103" s="59"/>
      <c r="CR103" s="59"/>
      <c r="CS103" s="59"/>
      <c r="CT103" s="59"/>
      <c r="CU103" s="59"/>
      <c r="CV103" s="59"/>
      <c r="CW103" s="59"/>
      <c r="CX103" s="59"/>
      <c r="CY103" s="59"/>
      <c r="CZ103" s="59"/>
      <c r="DA103" s="59"/>
      <c r="DB103" s="59"/>
      <c r="DC103" s="59"/>
      <c r="DD103" s="59"/>
      <c r="DE103" s="59"/>
      <c r="DF103" s="59"/>
      <c r="DG103" s="59"/>
      <c r="DH103" s="59"/>
      <c r="DI103" s="59"/>
      <c r="DJ103" s="59"/>
      <c r="DK103" s="59"/>
      <c r="DL103" s="59"/>
      <c r="DM103" s="59"/>
      <c r="DN103" s="59"/>
      <c r="DO103" s="59"/>
      <c r="DP103" s="59"/>
      <c r="DQ103" s="59"/>
      <c r="DR103" s="59"/>
      <c r="DS103" s="59"/>
      <c r="DT103" s="59"/>
      <c r="DU103" s="59"/>
      <c r="DV103" s="59"/>
      <c r="DW103" s="59"/>
      <c r="DX103" s="59"/>
      <c r="DY103" s="59"/>
      <c r="DZ103" s="59"/>
      <c r="EA103" s="59"/>
      <c r="EB103" s="59"/>
      <c r="EC103" s="59"/>
      <c r="ED103" s="59"/>
      <c r="EE103" s="59"/>
      <c r="EF103" s="59"/>
      <c r="EG103" s="59"/>
      <c r="EH103" s="59"/>
      <c r="EI103" s="59"/>
      <c r="EJ103" s="59"/>
      <c r="EK103" s="59"/>
      <c r="EL103" s="59"/>
      <c r="EM103" s="59"/>
      <c r="EN103" s="59"/>
      <c r="EO103" s="59"/>
      <c r="EP103" s="59"/>
      <c r="EQ103" s="59"/>
      <c r="ER103" s="59"/>
      <c r="ES103" s="59"/>
      <c r="ET103" s="59"/>
      <c r="EU103" s="59"/>
      <c r="EV103" s="59"/>
      <c r="EW103" s="59"/>
      <c r="EX103" s="59"/>
      <c r="EY103" s="59"/>
      <c r="EZ103" s="59"/>
      <c r="FA103" s="59"/>
      <c r="FB103" s="59"/>
      <c r="FC103" s="59"/>
      <c r="FD103" s="59"/>
      <c r="FE103" s="59"/>
      <c r="FF103" s="59"/>
      <c r="FG103" s="59"/>
      <c r="FH103" s="59"/>
      <c r="FI103" s="59"/>
      <c r="FJ103" s="59"/>
      <c r="FK103" s="59"/>
      <c r="FL103" s="59"/>
      <c r="FM103" s="59"/>
      <c r="FN103" s="59"/>
      <c r="FO103" s="59"/>
      <c r="FP103" s="59"/>
      <c r="FQ103" s="59"/>
      <c r="FR103" s="59"/>
      <c r="FS103" s="59"/>
      <c r="FT103" s="59"/>
      <c r="FU103" s="59"/>
      <c r="FV103" s="59"/>
      <c r="FW103" s="59"/>
      <c r="FX103" s="59"/>
      <c r="FY103" s="59"/>
      <c r="FZ103" s="59"/>
      <c r="GA103" s="59"/>
      <c r="GB103" s="59"/>
      <c r="GC103" s="59"/>
      <c r="GD103" s="59"/>
      <c r="GE103" s="59"/>
      <c r="GF103" s="59"/>
      <c r="GG103" s="59"/>
      <c r="GH103" s="59"/>
      <c r="GI103" s="59"/>
      <c r="GJ103" s="59"/>
      <c r="GK103" s="59"/>
      <c r="GL103" s="59"/>
      <c r="GM103" s="59"/>
      <c r="GN103" s="59"/>
      <c r="GO103" s="59"/>
      <c r="GP103" s="59"/>
      <c r="GQ103" s="59"/>
      <c r="GR103" s="59"/>
      <c r="GS103" s="59"/>
      <c r="GT103" s="59"/>
      <c r="GU103" s="59"/>
      <c r="GV103" s="59"/>
      <c r="GW103" s="59"/>
      <c r="GX103" s="59"/>
      <c r="GY103" s="59"/>
      <c r="GZ103" s="59"/>
      <c r="HA103" s="59"/>
      <c r="HB103" s="59"/>
      <c r="HC103" s="59"/>
      <c r="HD103" s="59"/>
      <c r="HE103" s="59"/>
      <c r="HF103" s="59"/>
      <c r="HG103" s="59"/>
      <c r="HH103" s="59"/>
      <c r="HI103" s="59"/>
      <c r="HJ103" s="59"/>
      <c r="HK103" s="59"/>
      <c r="HL103" s="59"/>
      <c r="HM103" s="59"/>
      <c r="HN103" s="59"/>
    </row>
    <row r="104" spans="1:222">
      <c r="A104" s="59"/>
      <c r="B104" s="59"/>
      <c r="C104" s="59"/>
      <c r="D104" s="59"/>
      <c r="E104" s="118"/>
      <c r="F104" s="59"/>
      <c r="G104" s="118"/>
      <c r="H104" s="59"/>
      <c r="I104" s="59"/>
      <c r="J104" s="59"/>
      <c r="K104" s="119"/>
      <c r="L104" s="59"/>
      <c r="M104" s="59"/>
      <c r="N104" s="59"/>
      <c r="O104" s="59"/>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59"/>
      <c r="BO104" s="59"/>
      <c r="BP104" s="59"/>
      <c r="BQ104" s="59"/>
      <c r="BR104" s="59"/>
      <c r="BS104" s="59"/>
      <c r="BT104" s="59"/>
      <c r="BU104" s="59"/>
      <c r="BV104" s="59"/>
      <c r="BW104" s="59"/>
      <c r="BX104" s="59"/>
      <c r="BY104" s="59"/>
      <c r="BZ104" s="59"/>
      <c r="CA104" s="59"/>
      <c r="CB104" s="59"/>
      <c r="CC104" s="59"/>
      <c r="CD104" s="59"/>
      <c r="CE104" s="59"/>
      <c r="CF104" s="59"/>
      <c r="CG104" s="59"/>
      <c r="CH104" s="59"/>
      <c r="CI104" s="59"/>
      <c r="CJ104" s="59"/>
      <c r="CK104" s="59"/>
      <c r="CL104" s="59"/>
      <c r="CM104" s="59"/>
      <c r="CN104" s="59"/>
      <c r="CO104" s="59"/>
      <c r="CP104" s="59"/>
      <c r="CQ104" s="59"/>
      <c r="CR104" s="59"/>
      <c r="CS104" s="59"/>
      <c r="CT104" s="59"/>
      <c r="CU104" s="59"/>
      <c r="CV104" s="59"/>
      <c r="CW104" s="59"/>
      <c r="CX104" s="59"/>
      <c r="CY104" s="59"/>
      <c r="CZ104" s="59"/>
      <c r="DA104" s="59"/>
      <c r="DB104" s="59"/>
      <c r="DC104" s="59"/>
      <c r="DD104" s="59"/>
      <c r="DE104" s="59"/>
      <c r="DF104" s="59"/>
      <c r="DG104" s="59"/>
      <c r="DH104" s="59"/>
      <c r="DI104" s="59"/>
      <c r="DJ104" s="59"/>
      <c r="DK104" s="59"/>
      <c r="DL104" s="59"/>
      <c r="DM104" s="59"/>
      <c r="DN104" s="59"/>
      <c r="DO104" s="59"/>
      <c r="DP104" s="59"/>
      <c r="DQ104" s="59"/>
      <c r="DR104" s="59"/>
      <c r="DS104" s="59"/>
      <c r="DT104" s="59"/>
      <c r="DU104" s="59"/>
      <c r="DV104" s="59"/>
      <c r="DW104" s="59"/>
      <c r="DX104" s="59"/>
      <c r="DY104" s="59"/>
      <c r="DZ104" s="59"/>
      <c r="EA104" s="59"/>
      <c r="EB104" s="59"/>
      <c r="EC104" s="59"/>
      <c r="ED104" s="59"/>
      <c r="EE104" s="59"/>
      <c r="EF104" s="59"/>
      <c r="EG104" s="59"/>
      <c r="EH104" s="59"/>
      <c r="EI104" s="59"/>
      <c r="EJ104" s="59"/>
      <c r="EK104" s="59"/>
      <c r="EL104" s="59"/>
      <c r="EM104" s="59"/>
      <c r="EN104" s="59"/>
      <c r="EO104" s="59"/>
      <c r="EP104" s="59"/>
      <c r="EQ104" s="59"/>
      <c r="ER104" s="59"/>
      <c r="ES104" s="59"/>
      <c r="ET104" s="59"/>
      <c r="EU104" s="59"/>
      <c r="EV104" s="59"/>
      <c r="EW104" s="59"/>
      <c r="EX104" s="59"/>
      <c r="EY104" s="59"/>
      <c r="EZ104" s="59"/>
      <c r="FA104" s="59"/>
      <c r="FB104" s="59"/>
      <c r="FC104" s="59"/>
      <c r="FD104" s="59"/>
      <c r="FE104" s="59"/>
      <c r="FF104" s="59"/>
      <c r="FG104" s="59"/>
      <c r="FH104" s="59"/>
      <c r="FI104" s="59"/>
      <c r="FJ104" s="59"/>
      <c r="FK104" s="59"/>
      <c r="FL104" s="59"/>
      <c r="FM104" s="59"/>
      <c r="FN104" s="59"/>
      <c r="FO104" s="59"/>
      <c r="FP104" s="59"/>
      <c r="FQ104" s="59"/>
      <c r="FR104" s="59"/>
      <c r="FS104" s="59"/>
      <c r="FT104" s="59"/>
      <c r="FU104" s="59"/>
      <c r="FV104" s="59"/>
      <c r="FW104" s="59"/>
      <c r="FX104" s="59"/>
      <c r="FY104" s="59"/>
      <c r="FZ104" s="59"/>
      <c r="GA104" s="59"/>
      <c r="GB104" s="59"/>
      <c r="GC104" s="59"/>
      <c r="GD104" s="59"/>
      <c r="GE104" s="59"/>
      <c r="GF104" s="59"/>
      <c r="GG104" s="59"/>
      <c r="GH104" s="59"/>
      <c r="GI104" s="59"/>
      <c r="GJ104" s="59"/>
      <c r="GK104" s="59"/>
      <c r="GL104" s="59"/>
      <c r="GM104" s="59"/>
      <c r="GN104" s="59"/>
      <c r="GO104" s="59"/>
      <c r="GP104" s="59"/>
      <c r="GQ104" s="59"/>
      <c r="GR104" s="59"/>
      <c r="GS104" s="59"/>
      <c r="GT104" s="59"/>
      <c r="GU104" s="59"/>
      <c r="GV104" s="59"/>
      <c r="GW104" s="59"/>
      <c r="GX104" s="59"/>
      <c r="GY104" s="59"/>
      <c r="GZ104" s="59"/>
      <c r="HA104" s="59"/>
      <c r="HB104" s="59"/>
      <c r="HC104" s="59"/>
      <c r="HD104" s="59"/>
      <c r="HE104" s="59"/>
      <c r="HF104" s="59"/>
      <c r="HG104" s="59"/>
      <c r="HH104" s="59"/>
      <c r="HI104" s="59"/>
      <c r="HJ104" s="59"/>
      <c r="HK104" s="59"/>
      <c r="HL104" s="59"/>
      <c r="HM104" s="59"/>
      <c r="HN104" s="59"/>
    </row>
    <row r="105" spans="1:222">
      <c r="A105" s="59"/>
      <c r="B105" s="59"/>
      <c r="C105" s="59"/>
      <c r="D105" s="59"/>
      <c r="E105" s="118"/>
      <c r="F105" s="59"/>
      <c r="G105" s="118"/>
      <c r="H105" s="59"/>
      <c r="I105" s="59"/>
      <c r="J105" s="59"/>
      <c r="K105" s="119"/>
      <c r="L105" s="59"/>
      <c r="M105" s="59"/>
      <c r="N105" s="59"/>
      <c r="O105" s="59"/>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59"/>
      <c r="BO105" s="59"/>
      <c r="BP105" s="59"/>
      <c r="BQ105" s="59"/>
      <c r="BR105" s="59"/>
      <c r="BS105" s="59"/>
      <c r="BT105" s="59"/>
      <c r="BU105" s="59"/>
      <c r="BV105" s="59"/>
      <c r="BW105" s="59"/>
      <c r="BX105" s="59"/>
      <c r="BY105" s="59"/>
      <c r="BZ105" s="59"/>
      <c r="CA105" s="59"/>
      <c r="CB105" s="59"/>
      <c r="CC105" s="59"/>
      <c r="CD105" s="59"/>
      <c r="CE105" s="59"/>
      <c r="CF105" s="59"/>
      <c r="CG105" s="59"/>
      <c r="CH105" s="59"/>
      <c r="CI105" s="59"/>
      <c r="CJ105" s="59"/>
      <c r="CK105" s="59"/>
      <c r="CL105" s="59"/>
      <c r="CM105" s="59"/>
      <c r="CN105" s="59"/>
      <c r="CO105" s="59"/>
      <c r="CP105" s="59"/>
      <c r="CQ105" s="59"/>
      <c r="CR105" s="59"/>
      <c r="CS105" s="59"/>
      <c r="CT105" s="59"/>
      <c r="CU105" s="59"/>
      <c r="CV105" s="59"/>
      <c r="CW105" s="59"/>
      <c r="CX105" s="59"/>
      <c r="CY105" s="59"/>
      <c r="CZ105" s="59"/>
      <c r="DA105" s="59"/>
      <c r="DB105" s="59"/>
      <c r="DC105" s="59"/>
      <c r="DD105" s="59"/>
      <c r="DE105" s="59"/>
      <c r="DF105" s="59"/>
      <c r="DG105" s="59"/>
      <c r="DH105" s="59"/>
      <c r="DI105" s="59"/>
      <c r="DJ105" s="59"/>
      <c r="DK105" s="59"/>
      <c r="DL105" s="59"/>
      <c r="DM105" s="59"/>
      <c r="DN105" s="59"/>
      <c r="DO105" s="59"/>
      <c r="DP105" s="59"/>
      <c r="DQ105" s="59"/>
      <c r="DR105" s="59"/>
      <c r="DS105" s="59"/>
      <c r="DT105" s="59"/>
      <c r="DU105" s="59"/>
      <c r="DV105" s="59"/>
      <c r="DW105" s="59"/>
      <c r="DX105" s="59"/>
      <c r="DY105" s="59"/>
      <c r="DZ105" s="59"/>
      <c r="EA105" s="59"/>
      <c r="EB105" s="59"/>
      <c r="EC105" s="59"/>
      <c r="ED105" s="59"/>
      <c r="EE105" s="59"/>
      <c r="EF105" s="59"/>
      <c r="EG105" s="59"/>
      <c r="EH105" s="59"/>
      <c r="EI105" s="59"/>
      <c r="EJ105" s="59"/>
      <c r="EK105" s="59"/>
      <c r="EL105" s="59"/>
      <c r="EM105" s="59"/>
      <c r="EN105" s="59"/>
      <c r="EO105" s="59"/>
      <c r="EP105" s="59"/>
      <c r="EQ105" s="59"/>
      <c r="ER105" s="59"/>
      <c r="ES105" s="59"/>
      <c r="ET105" s="59"/>
      <c r="EU105" s="59"/>
      <c r="EV105" s="59"/>
      <c r="EW105" s="59"/>
      <c r="EX105" s="59"/>
      <c r="EY105" s="59"/>
      <c r="EZ105" s="59"/>
      <c r="FA105" s="59"/>
      <c r="FB105" s="59"/>
      <c r="FC105" s="59"/>
      <c r="FD105" s="59"/>
      <c r="FE105" s="59"/>
      <c r="FF105" s="59"/>
      <c r="FG105" s="59"/>
      <c r="FH105" s="59"/>
      <c r="FI105" s="59"/>
      <c r="FJ105" s="59"/>
      <c r="FK105" s="59"/>
      <c r="FL105" s="59"/>
      <c r="FM105" s="59"/>
      <c r="FN105" s="59"/>
      <c r="FO105" s="59"/>
      <c r="FP105" s="59"/>
      <c r="FQ105" s="59"/>
      <c r="FR105" s="59"/>
      <c r="FS105" s="59"/>
      <c r="FT105" s="59"/>
      <c r="FU105" s="59"/>
      <c r="FV105" s="59"/>
      <c r="FW105" s="59"/>
      <c r="FX105" s="59"/>
      <c r="FY105" s="59"/>
      <c r="FZ105" s="59"/>
      <c r="GA105" s="59"/>
      <c r="GB105" s="59"/>
      <c r="GC105" s="59"/>
      <c r="GD105" s="59"/>
      <c r="GE105" s="59"/>
      <c r="GF105" s="59"/>
      <c r="GG105" s="59"/>
      <c r="GH105" s="59"/>
      <c r="GI105" s="59"/>
      <c r="GJ105" s="59"/>
      <c r="GK105" s="59"/>
      <c r="GL105" s="59"/>
      <c r="GM105" s="59"/>
      <c r="GN105" s="59"/>
      <c r="GO105" s="59"/>
      <c r="GP105" s="59"/>
      <c r="GQ105" s="59"/>
      <c r="GR105" s="59"/>
      <c r="GS105" s="59"/>
      <c r="GT105" s="59"/>
      <c r="GU105" s="59"/>
      <c r="GV105" s="59"/>
      <c r="GW105" s="59"/>
      <c r="GX105" s="59"/>
      <c r="GY105" s="59"/>
      <c r="GZ105" s="59"/>
      <c r="HA105" s="59"/>
      <c r="HB105" s="59"/>
      <c r="HC105" s="59"/>
      <c r="HD105" s="59"/>
      <c r="HE105" s="59"/>
      <c r="HF105" s="59"/>
      <c r="HG105" s="59"/>
      <c r="HH105" s="59"/>
      <c r="HI105" s="59"/>
      <c r="HJ105" s="59"/>
      <c r="HK105" s="59"/>
      <c r="HL105" s="59"/>
      <c r="HM105" s="59"/>
      <c r="HN105" s="59"/>
    </row>
    <row r="106" spans="1:222">
      <c r="A106" s="59"/>
      <c r="B106" s="59"/>
      <c r="C106" s="59"/>
      <c r="D106" s="59"/>
      <c r="E106" s="118"/>
      <c r="F106" s="59"/>
      <c r="G106" s="118"/>
      <c r="H106" s="59"/>
      <c r="I106" s="59"/>
      <c r="J106" s="59"/>
      <c r="K106" s="119"/>
      <c r="L106" s="59"/>
      <c r="M106" s="59"/>
      <c r="N106" s="59"/>
      <c r="O106" s="59"/>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59"/>
      <c r="BO106" s="59"/>
      <c r="BP106" s="59"/>
      <c r="BQ106" s="59"/>
      <c r="BR106" s="59"/>
      <c r="BS106" s="59"/>
      <c r="BT106" s="59"/>
      <c r="BU106" s="59"/>
      <c r="BV106" s="59"/>
      <c r="BW106" s="59"/>
      <c r="BX106" s="59"/>
      <c r="BY106" s="59"/>
      <c r="BZ106" s="59"/>
      <c r="CA106" s="59"/>
      <c r="CB106" s="59"/>
      <c r="CC106" s="59"/>
      <c r="CD106" s="59"/>
      <c r="CE106" s="59"/>
      <c r="CF106" s="59"/>
      <c r="CG106" s="59"/>
      <c r="CH106" s="59"/>
      <c r="CI106" s="59"/>
      <c r="CJ106" s="59"/>
      <c r="CK106" s="59"/>
      <c r="CL106" s="59"/>
      <c r="CM106" s="59"/>
      <c r="CN106" s="59"/>
      <c r="CO106" s="59"/>
      <c r="CP106" s="59"/>
      <c r="CQ106" s="59"/>
      <c r="CR106" s="59"/>
      <c r="CS106" s="59"/>
      <c r="CT106" s="59"/>
      <c r="CU106" s="59"/>
      <c r="CV106" s="59"/>
      <c r="CW106" s="59"/>
      <c r="CX106" s="59"/>
      <c r="CY106" s="59"/>
      <c r="CZ106" s="59"/>
      <c r="DA106" s="59"/>
      <c r="DB106" s="59"/>
      <c r="DC106" s="59"/>
      <c r="DD106" s="59"/>
      <c r="DE106" s="59"/>
      <c r="DF106" s="59"/>
      <c r="DG106" s="59"/>
      <c r="DH106" s="59"/>
      <c r="DI106" s="59"/>
      <c r="DJ106" s="59"/>
      <c r="DK106" s="59"/>
      <c r="DL106" s="59"/>
      <c r="DM106" s="59"/>
      <c r="DN106" s="59"/>
      <c r="DO106" s="59"/>
      <c r="DP106" s="59"/>
      <c r="DQ106" s="59"/>
      <c r="DR106" s="59"/>
      <c r="DS106" s="59"/>
      <c r="DT106" s="59"/>
      <c r="DU106" s="59"/>
      <c r="DV106" s="59"/>
      <c r="DW106" s="59"/>
      <c r="DX106" s="59"/>
      <c r="DY106" s="59"/>
      <c r="DZ106" s="59"/>
      <c r="EA106" s="59"/>
      <c r="EB106" s="59"/>
      <c r="EC106" s="59"/>
      <c r="ED106" s="59"/>
      <c r="EE106" s="59"/>
      <c r="EF106" s="59"/>
      <c r="EG106" s="59"/>
      <c r="EH106" s="59"/>
      <c r="EI106" s="59"/>
      <c r="EJ106" s="59"/>
      <c r="EK106" s="59"/>
      <c r="EL106" s="59"/>
      <c r="EM106" s="59"/>
      <c r="EN106" s="59"/>
      <c r="EO106" s="59"/>
      <c r="EP106" s="59"/>
      <c r="EQ106" s="59"/>
      <c r="ER106" s="59"/>
      <c r="ES106" s="59"/>
      <c r="ET106" s="59"/>
      <c r="EU106" s="59"/>
      <c r="EV106" s="59"/>
      <c r="EW106" s="59"/>
      <c r="EX106" s="59"/>
      <c r="EY106" s="59"/>
      <c r="EZ106" s="59"/>
      <c r="FA106" s="59"/>
      <c r="FB106" s="59"/>
      <c r="FC106" s="59"/>
      <c r="FD106" s="59"/>
      <c r="FE106" s="59"/>
      <c r="FF106" s="59"/>
      <c r="FG106" s="59"/>
      <c r="FH106" s="59"/>
      <c r="FI106" s="59"/>
      <c r="FJ106" s="59"/>
      <c r="FK106" s="59"/>
      <c r="FL106" s="59"/>
      <c r="FM106" s="59"/>
      <c r="FN106" s="59"/>
      <c r="FO106" s="59"/>
      <c r="FP106" s="59"/>
      <c r="FQ106" s="59"/>
      <c r="FR106" s="59"/>
      <c r="FS106" s="59"/>
      <c r="FT106" s="59"/>
      <c r="FU106" s="59"/>
      <c r="FV106" s="59"/>
      <c r="FW106" s="59"/>
      <c r="FX106" s="59"/>
      <c r="FY106" s="59"/>
      <c r="FZ106" s="59"/>
      <c r="GA106" s="59"/>
      <c r="GB106" s="59"/>
      <c r="GC106" s="59"/>
      <c r="GD106" s="59"/>
      <c r="GE106" s="59"/>
      <c r="GF106" s="59"/>
      <c r="GG106" s="59"/>
      <c r="GH106" s="59"/>
      <c r="GI106" s="59"/>
      <c r="GJ106" s="59"/>
      <c r="GK106" s="59"/>
      <c r="GL106" s="59"/>
      <c r="GM106" s="59"/>
      <c r="GN106" s="59"/>
      <c r="GO106" s="59"/>
      <c r="GP106" s="59"/>
      <c r="GQ106" s="59"/>
      <c r="GR106" s="59"/>
      <c r="GS106" s="59"/>
      <c r="GT106" s="59"/>
      <c r="GU106" s="59"/>
      <c r="GV106" s="59"/>
      <c r="GW106" s="59"/>
      <c r="GX106" s="59"/>
      <c r="GY106" s="59"/>
      <c r="GZ106" s="59"/>
      <c r="HA106" s="59"/>
      <c r="HB106" s="59"/>
      <c r="HC106" s="59"/>
      <c r="HD106" s="59"/>
      <c r="HE106" s="59"/>
      <c r="HF106" s="59"/>
      <c r="HG106" s="59"/>
      <c r="HH106" s="59"/>
      <c r="HI106" s="59"/>
      <c r="HJ106" s="59"/>
      <c r="HK106" s="59"/>
      <c r="HL106" s="59"/>
      <c r="HM106" s="59"/>
      <c r="HN106" s="59"/>
    </row>
    <row r="107" spans="1:222">
      <c r="A107" s="59"/>
      <c r="B107" s="59"/>
      <c r="C107" s="59"/>
      <c r="D107" s="59"/>
      <c r="E107" s="118"/>
      <c r="F107" s="59"/>
      <c r="G107" s="118"/>
      <c r="H107" s="59"/>
      <c r="I107" s="59"/>
      <c r="J107" s="59"/>
      <c r="K107" s="119"/>
      <c r="L107" s="59"/>
      <c r="M107" s="59"/>
      <c r="N107" s="59"/>
      <c r="O107" s="59"/>
      <c r="P107" s="59"/>
      <c r="Q107" s="59"/>
      <c r="R107" s="59"/>
      <c r="S107" s="59"/>
      <c r="T107" s="59"/>
      <c r="U107" s="59"/>
      <c r="V107" s="59"/>
      <c r="W107" s="59"/>
      <c r="X107" s="59"/>
      <c r="Y107" s="59"/>
      <c r="Z107" s="59"/>
      <c r="AA107" s="59"/>
      <c r="AB107" s="59"/>
      <c r="AC107" s="59"/>
      <c r="AD107" s="59"/>
      <c r="AE107" s="59"/>
      <c r="AF107" s="59"/>
      <c r="AG107" s="59"/>
      <c r="AH107" s="59"/>
      <c r="AI107" s="59"/>
      <c r="AJ107" s="59"/>
      <c r="AK107" s="59"/>
      <c r="AL107" s="59"/>
      <c r="AM107" s="59"/>
      <c r="AN107" s="59"/>
      <c r="AO107" s="59"/>
      <c r="AP107" s="59"/>
      <c r="AQ107" s="59"/>
      <c r="AR107" s="59"/>
      <c r="AS107" s="59"/>
      <c r="AT107" s="59"/>
      <c r="AU107" s="59"/>
      <c r="AV107" s="59"/>
      <c r="AW107" s="59"/>
      <c r="AX107" s="59"/>
      <c r="AY107" s="59"/>
      <c r="AZ107" s="59"/>
      <c r="BA107" s="59"/>
      <c r="BB107" s="59"/>
      <c r="BC107" s="59"/>
      <c r="BD107" s="59"/>
      <c r="BE107" s="59"/>
      <c r="BF107" s="59"/>
      <c r="BG107" s="59"/>
      <c r="BH107" s="59"/>
      <c r="BI107" s="59"/>
      <c r="BJ107" s="59"/>
      <c r="BK107" s="59"/>
      <c r="BL107" s="59"/>
      <c r="BM107" s="59"/>
      <c r="BN107" s="59"/>
      <c r="BO107" s="59"/>
      <c r="BP107" s="59"/>
      <c r="BQ107" s="59"/>
      <c r="BR107" s="59"/>
      <c r="BS107" s="59"/>
      <c r="BT107" s="59"/>
      <c r="BU107" s="59"/>
      <c r="BV107" s="59"/>
      <c r="BW107" s="59"/>
      <c r="BX107" s="59"/>
      <c r="BY107" s="59"/>
      <c r="BZ107" s="59"/>
      <c r="CA107" s="59"/>
      <c r="CB107" s="59"/>
      <c r="CC107" s="59"/>
      <c r="CD107" s="59"/>
      <c r="CE107" s="59"/>
      <c r="CF107" s="59"/>
      <c r="CG107" s="59"/>
      <c r="CH107" s="59"/>
      <c r="CI107" s="59"/>
      <c r="CJ107" s="59"/>
      <c r="CK107" s="59"/>
      <c r="CL107" s="59"/>
      <c r="CM107" s="59"/>
      <c r="CN107" s="59"/>
      <c r="CO107" s="59"/>
      <c r="CP107" s="59"/>
      <c r="CQ107" s="59"/>
      <c r="CR107" s="59"/>
      <c r="CS107" s="59"/>
      <c r="CT107" s="59"/>
      <c r="CU107" s="59"/>
      <c r="CV107" s="59"/>
      <c r="CW107" s="59"/>
      <c r="CX107" s="59"/>
      <c r="CY107" s="59"/>
      <c r="CZ107" s="59"/>
      <c r="DA107" s="59"/>
      <c r="DB107" s="59"/>
      <c r="DC107" s="59"/>
      <c r="DD107" s="59"/>
      <c r="DE107" s="59"/>
      <c r="DF107" s="59"/>
      <c r="DG107" s="59"/>
      <c r="DH107" s="59"/>
      <c r="DI107" s="59"/>
      <c r="DJ107" s="59"/>
      <c r="DK107" s="59"/>
      <c r="DL107" s="59"/>
      <c r="DM107" s="59"/>
      <c r="DN107" s="59"/>
      <c r="DO107" s="59"/>
      <c r="DP107" s="59"/>
      <c r="DQ107" s="59"/>
      <c r="DR107" s="59"/>
      <c r="DS107" s="59"/>
      <c r="DT107" s="59"/>
      <c r="DU107" s="59"/>
      <c r="DV107" s="59"/>
      <c r="DW107" s="59"/>
      <c r="DX107" s="59"/>
      <c r="DY107" s="59"/>
      <c r="DZ107" s="59"/>
      <c r="EA107" s="59"/>
      <c r="EB107" s="59"/>
      <c r="EC107" s="59"/>
      <c r="ED107" s="59"/>
      <c r="EE107" s="59"/>
      <c r="EF107" s="59"/>
      <c r="EG107" s="59"/>
      <c r="EH107" s="59"/>
      <c r="EI107" s="59"/>
      <c r="EJ107" s="59"/>
      <c r="EK107" s="59"/>
      <c r="EL107" s="59"/>
      <c r="EM107" s="59"/>
      <c r="EN107" s="59"/>
      <c r="EO107" s="59"/>
      <c r="EP107" s="59"/>
      <c r="EQ107" s="59"/>
      <c r="ER107" s="59"/>
      <c r="ES107" s="59"/>
      <c r="ET107" s="59"/>
      <c r="EU107" s="59"/>
      <c r="EV107" s="59"/>
      <c r="EW107" s="59"/>
      <c r="EX107" s="59"/>
      <c r="EY107" s="59"/>
      <c r="EZ107" s="59"/>
      <c r="FA107" s="59"/>
      <c r="FB107" s="59"/>
      <c r="FC107" s="59"/>
      <c r="FD107" s="59"/>
      <c r="FE107" s="59"/>
      <c r="FF107" s="59"/>
      <c r="FG107" s="59"/>
      <c r="FH107" s="59"/>
      <c r="FI107" s="59"/>
      <c r="FJ107" s="59"/>
      <c r="FK107" s="59"/>
      <c r="FL107" s="59"/>
      <c r="FM107" s="59"/>
      <c r="FN107" s="59"/>
      <c r="FO107" s="59"/>
      <c r="FP107" s="59"/>
      <c r="FQ107" s="59"/>
      <c r="FR107" s="59"/>
      <c r="FS107" s="59"/>
      <c r="FT107" s="59"/>
      <c r="FU107" s="59"/>
      <c r="FV107" s="59"/>
      <c r="FW107" s="59"/>
      <c r="FX107" s="59"/>
      <c r="FY107" s="59"/>
      <c r="FZ107" s="59"/>
      <c r="GA107" s="59"/>
      <c r="GB107" s="59"/>
      <c r="GC107" s="59"/>
      <c r="GD107" s="59"/>
      <c r="GE107" s="59"/>
      <c r="GF107" s="59"/>
      <c r="GG107" s="59"/>
      <c r="GH107" s="59"/>
      <c r="GI107" s="59"/>
      <c r="GJ107" s="59"/>
      <c r="GK107" s="59"/>
      <c r="GL107" s="59"/>
      <c r="GM107" s="59"/>
      <c r="GN107" s="59"/>
      <c r="GO107" s="59"/>
      <c r="GP107" s="59"/>
      <c r="GQ107" s="59"/>
      <c r="GR107" s="59"/>
      <c r="GS107" s="59"/>
      <c r="GT107" s="59"/>
      <c r="GU107" s="59"/>
      <c r="GV107" s="59"/>
      <c r="GW107" s="59"/>
      <c r="GX107" s="59"/>
      <c r="GY107" s="59"/>
      <c r="GZ107" s="59"/>
      <c r="HA107" s="59"/>
      <c r="HB107" s="59"/>
      <c r="HC107" s="59"/>
      <c r="HD107" s="59"/>
      <c r="HE107" s="59"/>
      <c r="HF107" s="59"/>
      <c r="HG107" s="59"/>
      <c r="HH107" s="59"/>
      <c r="HI107" s="59"/>
      <c r="HJ107" s="59"/>
      <c r="HK107" s="59"/>
      <c r="HL107" s="59"/>
      <c r="HM107" s="59"/>
      <c r="HN107" s="59"/>
    </row>
    <row r="108" spans="1:222">
      <c r="A108" s="59"/>
      <c r="B108" s="59"/>
      <c r="C108" s="59"/>
      <c r="D108" s="59"/>
      <c r="E108" s="118"/>
      <c r="F108" s="59"/>
      <c r="G108" s="118"/>
      <c r="H108" s="59"/>
      <c r="I108" s="59"/>
      <c r="J108" s="59"/>
      <c r="K108" s="119"/>
      <c r="L108" s="59"/>
      <c r="M108" s="59"/>
      <c r="N108" s="59"/>
      <c r="O108" s="59"/>
      <c r="P108" s="59"/>
      <c r="Q108" s="59"/>
      <c r="R108" s="59"/>
      <c r="S108" s="59"/>
      <c r="T108" s="59"/>
      <c r="U108" s="59"/>
      <c r="V108" s="59"/>
      <c r="W108" s="59"/>
      <c r="X108" s="59"/>
      <c r="Y108" s="59"/>
      <c r="Z108" s="59"/>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59"/>
      <c r="AZ108" s="59"/>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59"/>
      <c r="BY108" s="59"/>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59"/>
      <c r="DH108" s="59"/>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59"/>
      <c r="EJ108" s="59"/>
      <c r="EK108" s="59"/>
      <c r="EL108" s="59"/>
      <c r="EM108" s="59"/>
      <c r="EN108" s="59"/>
      <c r="EO108" s="59"/>
      <c r="EP108" s="59"/>
      <c r="EQ108" s="59"/>
      <c r="ER108" s="59"/>
      <c r="ES108" s="59"/>
      <c r="ET108" s="59"/>
      <c r="EU108" s="59"/>
      <c r="EV108" s="59"/>
      <c r="EW108" s="59"/>
      <c r="EX108" s="59"/>
      <c r="EY108" s="59"/>
      <c r="EZ108" s="59"/>
      <c r="FA108" s="59"/>
      <c r="FB108" s="59"/>
      <c r="FC108" s="59"/>
      <c r="FD108" s="59"/>
      <c r="FE108" s="59"/>
      <c r="FF108" s="59"/>
      <c r="FG108" s="59"/>
      <c r="FH108" s="59"/>
      <c r="FI108" s="59"/>
      <c r="FJ108" s="59"/>
      <c r="FK108" s="59"/>
      <c r="FL108" s="59"/>
      <c r="FM108" s="59"/>
      <c r="FN108" s="59"/>
      <c r="FO108" s="59"/>
      <c r="FP108" s="59"/>
      <c r="FQ108" s="59"/>
      <c r="FR108" s="59"/>
      <c r="FS108" s="59"/>
      <c r="FT108" s="59"/>
      <c r="FU108" s="59"/>
      <c r="FV108" s="59"/>
      <c r="FW108" s="59"/>
      <c r="FX108" s="59"/>
      <c r="FY108" s="59"/>
      <c r="FZ108" s="59"/>
      <c r="GA108" s="59"/>
      <c r="GB108" s="59"/>
      <c r="GC108" s="59"/>
      <c r="GD108" s="59"/>
      <c r="GE108" s="59"/>
      <c r="GF108" s="59"/>
      <c r="GG108" s="59"/>
      <c r="GH108" s="59"/>
      <c r="GI108" s="59"/>
      <c r="GJ108" s="59"/>
      <c r="GK108" s="59"/>
      <c r="GL108" s="59"/>
      <c r="GM108" s="59"/>
      <c r="GN108" s="59"/>
      <c r="GO108" s="59"/>
      <c r="GP108" s="59"/>
      <c r="GQ108" s="59"/>
      <c r="GR108" s="59"/>
      <c r="GS108" s="59"/>
      <c r="GT108" s="59"/>
      <c r="GU108" s="59"/>
      <c r="GV108" s="59"/>
      <c r="GW108" s="59"/>
      <c r="GX108" s="59"/>
      <c r="GY108" s="59"/>
      <c r="GZ108" s="59"/>
      <c r="HA108" s="59"/>
      <c r="HB108" s="59"/>
      <c r="HC108" s="59"/>
      <c r="HD108" s="59"/>
      <c r="HE108" s="59"/>
      <c r="HF108" s="59"/>
      <c r="HG108" s="59"/>
      <c r="HH108" s="59"/>
      <c r="HI108" s="59"/>
      <c r="HJ108" s="59"/>
      <c r="HK108" s="59"/>
      <c r="HL108" s="59"/>
      <c r="HM108" s="59"/>
      <c r="HN108" s="59"/>
    </row>
    <row r="109" spans="1:222">
      <c r="A109" s="59"/>
      <c r="B109" s="59"/>
      <c r="C109" s="59"/>
      <c r="D109" s="59"/>
      <c r="E109" s="118"/>
      <c r="F109" s="59"/>
      <c r="G109" s="118"/>
      <c r="H109" s="59"/>
      <c r="I109" s="59"/>
      <c r="J109" s="59"/>
      <c r="K109" s="119"/>
      <c r="L109" s="59"/>
      <c r="M109" s="59"/>
      <c r="N109" s="59"/>
      <c r="O109" s="59"/>
      <c r="P109" s="59"/>
      <c r="Q109" s="59"/>
      <c r="R109" s="59"/>
      <c r="S109" s="59"/>
      <c r="T109" s="59"/>
      <c r="U109" s="59"/>
      <c r="V109" s="59"/>
      <c r="W109" s="59"/>
      <c r="X109" s="59"/>
      <c r="Y109" s="59"/>
      <c r="Z109" s="59"/>
      <c r="AA109" s="59"/>
      <c r="AB109" s="59"/>
      <c r="AC109" s="59"/>
      <c r="AD109" s="59"/>
      <c r="AE109" s="59"/>
      <c r="AF109" s="59"/>
      <c r="AG109" s="59"/>
      <c r="AH109" s="59"/>
      <c r="AI109" s="59"/>
      <c r="AJ109" s="59"/>
      <c r="AK109" s="59"/>
      <c r="AL109" s="59"/>
      <c r="AM109" s="59"/>
      <c r="AN109" s="59"/>
      <c r="AO109" s="59"/>
      <c r="AP109" s="59"/>
      <c r="AQ109" s="59"/>
      <c r="AR109" s="59"/>
      <c r="AS109" s="59"/>
      <c r="AT109" s="59"/>
      <c r="AU109" s="59"/>
      <c r="AV109" s="59"/>
      <c r="AW109" s="59"/>
      <c r="AX109" s="59"/>
      <c r="AY109" s="59"/>
      <c r="AZ109" s="59"/>
      <c r="BA109" s="59"/>
      <c r="BB109" s="59"/>
      <c r="BC109" s="59"/>
      <c r="BD109" s="59"/>
      <c r="BE109" s="59"/>
      <c r="BF109" s="59"/>
      <c r="BG109" s="59"/>
      <c r="BH109" s="59"/>
      <c r="BI109" s="59"/>
      <c r="BJ109" s="59"/>
      <c r="BK109" s="59"/>
      <c r="BL109" s="59"/>
      <c r="BM109" s="59"/>
      <c r="BN109" s="59"/>
      <c r="BO109" s="59"/>
      <c r="BP109" s="59"/>
      <c r="BQ109" s="59"/>
      <c r="BR109" s="59"/>
      <c r="BS109" s="59"/>
      <c r="BT109" s="59"/>
      <c r="BU109" s="59"/>
      <c r="BV109" s="59"/>
      <c r="BW109" s="59"/>
      <c r="BX109" s="59"/>
      <c r="BY109" s="59"/>
      <c r="BZ109" s="59"/>
      <c r="CA109" s="59"/>
      <c r="CB109" s="59"/>
      <c r="CC109" s="59"/>
      <c r="CD109" s="59"/>
      <c r="CE109" s="59"/>
      <c r="CF109" s="59"/>
      <c r="CG109" s="59"/>
      <c r="CH109" s="59"/>
      <c r="CI109" s="59"/>
      <c r="CJ109" s="59"/>
      <c r="CK109" s="59"/>
      <c r="CL109" s="59"/>
      <c r="CM109" s="59"/>
      <c r="CN109" s="59"/>
      <c r="CO109" s="59"/>
      <c r="CP109" s="59"/>
      <c r="CQ109" s="59"/>
      <c r="CR109" s="59"/>
      <c r="CS109" s="59"/>
      <c r="CT109" s="59"/>
      <c r="CU109" s="59"/>
      <c r="CV109" s="59"/>
      <c r="CW109" s="59"/>
      <c r="CX109" s="59"/>
      <c r="CY109" s="59"/>
      <c r="CZ109" s="59"/>
      <c r="DA109" s="59"/>
      <c r="DB109" s="59"/>
      <c r="DC109" s="59"/>
      <c r="DD109" s="59"/>
      <c r="DE109" s="59"/>
      <c r="DF109" s="59"/>
      <c r="DG109" s="59"/>
      <c r="DH109" s="59"/>
      <c r="DI109" s="59"/>
      <c r="DJ109" s="59"/>
      <c r="DK109" s="59"/>
      <c r="DL109" s="59"/>
      <c r="DM109" s="59"/>
      <c r="DN109" s="59"/>
      <c r="DO109" s="59"/>
      <c r="DP109" s="59"/>
      <c r="DQ109" s="59"/>
      <c r="DR109" s="59"/>
      <c r="DS109" s="59"/>
      <c r="DT109" s="59"/>
      <c r="DU109" s="59"/>
      <c r="DV109" s="59"/>
      <c r="DW109" s="59"/>
      <c r="DX109" s="59"/>
      <c r="DY109" s="59"/>
      <c r="DZ109" s="59"/>
      <c r="EA109" s="59"/>
      <c r="EB109" s="59"/>
      <c r="EC109" s="59"/>
      <c r="ED109" s="59"/>
      <c r="EE109" s="59"/>
      <c r="EF109" s="59"/>
      <c r="EG109" s="59"/>
      <c r="EH109" s="59"/>
      <c r="EI109" s="59"/>
      <c r="EJ109" s="59"/>
      <c r="EK109" s="59"/>
      <c r="EL109" s="59"/>
      <c r="EM109" s="59"/>
      <c r="EN109" s="59"/>
      <c r="EO109" s="59"/>
      <c r="EP109" s="59"/>
      <c r="EQ109" s="59"/>
      <c r="ER109" s="59"/>
      <c r="ES109" s="59"/>
      <c r="ET109" s="59"/>
      <c r="EU109" s="59"/>
      <c r="EV109" s="59"/>
      <c r="EW109" s="59"/>
      <c r="EX109" s="59"/>
      <c r="EY109" s="59"/>
      <c r="EZ109" s="59"/>
      <c r="FA109" s="59"/>
      <c r="FB109" s="59"/>
      <c r="FC109" s="59"/>
      <c r="FD109" s="59"/>
      <c r="FE109" s="59"/>
      <c r="FF109" s="59"/>
      <c r="FG109" s="59"/>
      <c r="FH109" s="59"/>
      <c r="FI109" s="59"/>
      <c r="FJ109" s="59"/>
      <c r="FK109" s="59"/>
      <c r="FL109" s="59"/>
      <c r="FM109" s="59"/>
      <c r="FN109" s="59"/>
      <c r="FO109" s="59"/>
      <c r="FP109" s="59"/>
      <c r="FQ109" s="59"/>
      <c r="FR109" s="59"/>
      <c r="FS109" s="59"/>
      <c r="FT109" s="59"/>
      <c r="FU109" s="59"/>
      <c r="FV109" s="59"/>
      <c r="FW109" s="59"/>
      <c r="FX109" s="59"/>
      <c r="FY109" s="59"/>
      <c r="FZ109" s="59"/>
      <c r="GA109" s="59"/>
      <c r="GB109" s="59"/>
      <c r="GC109" s="59"/>
      <c r="GD109" s="59"/>
      <c r="GE109" s="59"/>
      <c r="GF109" s="59"/>
      <c r="GG109" s="59"/>
      <c r="GH109" s="59"/>
      <c r="GI109" s="59"/>
      <c r="GJ109" s="59"/>
      <c r="GK109" s="59"/>
      <c r="GL109" s="59"/>
      <c r="GM109" s="59"/>
      <c r="GN109" s="59"/>
      <c r="GO109" s="59"/>
      <c r="GP109" s="59"/>
      <c r="GQ109" s="59"/>
      <c r="GR109" s="59"/>
      <c r="GS109" s="59"/>
      <c r="GT109" s="59"/>
      <c r="GU109" s="59"/>
      <c r="GV109" s="59"/>
      <c r="GW109" s="59"/>
      <c r="GX109" s="59"/>
      <c r="GY109" s="59"/>
      <c r="GZ109" s="59"/>
      <c r="HA109" s="59"/>
      <c r="HB109" s="59"/>
      <c r="HC109" s="59"/>
      <c r="HD109" s="59"/>
      <c r="HE109" s="59"/>
      <c r="HF109" s="59"/>
      <c r="HG109" s="59"/>
      <c r="HH109" s="59"/>
      <c r="HI109" s="59"/>
      <c r="HJ109" s="59"/>
      <c r="HK109" s="59"/>
      <c r="HL109" s="59"/>
      <c r="HM109" s="59"/>
      <c r="HN109" s="59"/>
    </row>
    <row r="110" spans="1:222">
      <c r="A110" s="59"/>
      <c r="B110" s="59"/>
      <c r="C110" s="59"/>
      <c r="D110" s="59"/>
      <c r="E110" s="118"/>
      <c r="F110" s="59"/>
      <c r="G110" s="118"/>
      <c r="H110" s="59"/>
      <c r="I110" s="59"/>
      <c r="J110" s="59"/>
      <c r="K110" s="119"/>
      <c r="L110" s="59"/>
      <c r="M110" s="59"/>
      <c r="N110" s="59"/>
      <c r="O110" s="59"/>
      <c r="P110" s="59"/>
      <c r="Q110" s="59"/>
      <c r="R110" s="59"/>
      <c r="S110" s="59"/>
      <c r="T110" s="59"/>
      <c r="U110" s="59"/>
      <c r="V110" s="59"/>
      <c r="W110" s="59"/>
      <c r="X110" s="59"/>
      <c r="Y110" s="59"/>
      <c r="Z110" s="59"/>
      <c r="AA110" s="59"/>
      <c r="AB110" s="59"/>
      <c r="AC110" s="59"/>
      <c r="AD110" s="59"/>
      <c r="AE110" s="59"/>
      <c r="AF110" s="59"/>
      <c r="AG110" s="59"/>
      <c r="AH110" s="59"/>
      <c r="AI110" s="59"/>
      <c r="AJ110" s="59"/>
      <c r="AK110" s="59"/>
      <c r="AL110" s="59"/>
      <c r="AM110" s="59"/>
      <c r="AN110" s="59"/>
      <c r="AO110" s="59"/>
      <c r="AP110" s="59"/>
      <c r="AQ110" s="59"/>
      <c r="AR110" s="59"/>
      <c r="AS110" s="59"/>
      <c r="AT110" s="59"/>
      <c r="AU110" s="59"/>
      <c r="AV110" s="59"/>
      <c r="AW110" s="59"/>
      <c r="AX110" s="59"/>
      <c r="AY110" s="59"/>
      <c r="AZ110" s="59"/>
      <c r="BA110" s="59"/>
      <c r="BB110" s="59"/>
      <c r="BC110" s="59"/>
      <c r="BD110" s="59"/>
      <c r="BE110" s="59"/>
      <c r="BF110" s="59"/>
      <c r="BG110" s="59"/>
      <c r="BH110" s="59"/>
      <c r="BI110" s="59"/>
      <c r="BJ110" s="59"/>
      <c r="BK110" s="59"/>
      <c r="BL110" s="59"/>
      <c r="BM110" s="59"/>
      <c r="BN110" s="59"/>
      <c r="BO110" s="59"/>
      <c r="BP110" s="59"/>
      <c r="BQ110" s="59"/>
      <c r="BR110" s="59"/>
      <c r="BS110" s="59"/>
      <c r="BT110" s="59"/>
      <c r="BU110" s="59"/>
      <c r="BV110" s="59"/>
      <c r="BW110" s="59"/>
      <c r="BX110" s="59"/>
      <c r="BY110" s="59"/>
      <c r="BZ110" s="59"/>
      <c r="CA110" s="59"/>
      <c r="CB110" s="59"/>
      <c r="CC110" s="59"/>
      <c r="CD110" s="59"/>
      <c r="CE110" s="59"/>
      <c r="CF110" s="59"/>
      <c r="CG110" s="59"/>
      <c r="CH110" s="59"/>
      <c r="CI110" s="59"/>
      <c r="CJ110" s="59"/>
      <c r="CK110" s="59"/>
      <c r="CL110" s="59"/>
      <c r="CM110" s="59"/>
      <c r="CN110" s="59"/>
      <c r="CO110" s="59"/>
      <c r="CP110" s="59"/>
      <c r="CQ110" s="59"/>
      <c r="CR110" s="59"/>
      <c r="CS110" s="59"/>
      <c r="CT110" s="59"/>
      <c r="CU110" s="59"/>
      <c r="CV110" s="59"/>
      <c r="CW110" s="59"/>
      <c r="CX110" s="59"/>
      <c r="CY110" s="59"/>
      <c r="CZ110" s="59"/>
      <c r="DA110" s="59"/>
      <c r="DB110" s="59"/>
      <c r="DC110" s="59"/>
      <c r="DD110" s="59"/>
      <c r="DE110" s="59"/>
      <c r="DF110" s="59"/>
      <c r="DG110" s="59"/>
      <c r="DH110" s="59"/>
      <c r="DI110" s="59"/>
      <c r="DJ110" s="59"/>
      <c r="DK110" s="59"/>
      <c r="DL110" s="59"/>
      <c r="DM110" s="59"/>
      <c r="DN110" s="59"/>
      <c r="DO110" s="59"/>
      <c r="DP110" s="59"/>
      <c r="DQ110" s="59"/>
      <c r="DR110" s="59"/>
      <c r="DS110" s="59"/>
      <c r="DT110" s="59"/>
      <c r="DU110" s="59"/>
      <c r="DV110" s="59"/>
      <c r="DW110" s="59"/>
      <c r="DX110" s="59"/>
      <c r="DY110" s="59"/>
      <c r="DZ110" s="59"/>
      <c r="EA110" s="59"/>
      <c r="EB110" s="59"/>
      <c r="EC110" s="59"/>
      <c r="ED110" s="59"/>
      <c r="EE110" s="59"/>
      <c r="EF110" s="59"/>
      <c r="EG110" s="59"/>
      <c r="EH110" s="59"/>
      <c r="EI110" s="59"/>
      <c r="EJ110" s="59"/>
      <c r="EK110" s="59"/>
      <c r="EL110" s="59"/>
      <c r="EM110" s="59"/>
      <c r="EN110" s="59"/>
      <c r="EO110" s="59"/>
      <c r="EP110" s="59"/>
      <c r="EQ110" s="59"/>
      <c r="ER110" s="59"/>
      <c r="ES110" s="59"/>
      <c r="ET110" s="59"/>
      <c r="EU110" s="59"/>
      <c r="EV110" s="59"/>
      <c r="EW110" s="59"/>
      <c r="EX110" s="59"/>
      <c r="EY110" s="59"/>
      <c r="EZ110" s="59"/>
      <c r="FA110" s="59"/>
      <c r="FB110" s="59"/>
      <c r="FC110" s="59"/>
      <c r="FD110" s="59"/>
      <c r="FE110" s="59"/>
      <c r="FF110" s="59"/>
      <c r="FG110" s="59"/>
      <c r="FH110" s="59"/>
      <c r="FI110" s="59"/>
      <c r="FJ110" s="59"/>
      <c r="FK110" s="59"/>
      <c r="FL110" s="59"/>
      <c r="FM110" s="59"/>
      <c r="FN110" s="59"/>
      <c r="FO110" s="59"/>
      <c r="FP110" s="59"/>
      <c r="FQ110" s="59"/>
      <c r="FR110" s="59"/>
      <c r="FS110" s="59"/>
      <c r="FT110" s="59"/>
      <c r="FU110" s="59"/>
      <c r="FV110" s="59"/>
      <c r="FW110" s="59"/>
      <c r="FX110" s="59"/>
      <c r="FY110" s="59"/>
      <c r="FZ110" s="59"/>
      <c r="GA110" s="59"/>
      <c r="GB110" s="59"/>
      <c r="GC110" s="59"/>
      <c r="GD110" s="59"/>
      <c r="GE110" s="59"/>
      <c r="GF110" s="59"/>
      <c r="GG110" s="59"/>
      <c r="GH110" s="59"/>
      <c r="GI110" s="59"/>
      <c r="GJ110" s="59"/>
      <c r="GK110" s="59"/>
      <c r="GL110" s="59"/>
      <c r="GM110" s="59"/>
      <c r="GN110" s="59"/>
      <c r="GO110" s="59"/>
      <c r="GP110" s="59"/>
      <c r="GQ110" s="59"/>
      <c r="GR110" s="59"/>
      <c r="GS110" s="59"/>
      <c r="GT110" s="59"/>
      <c r="GU110" s="59"/>
      <c r="GV110" s="59"/>
      <c r="GW110" s="59"/>
      <c r="GX110" s="59"/>
      <c r="GY110" s="59"/>
      <c r="GZ110" s="59"/>
      <c r="HA110" s="59"/>
      <c r="HB110" s="59"/>
      <c r="HC110" s="59"/>
      <c r="HD110" s="59"/>
      <c r="HE110" s="59"/>
      <c r="HF110" s="59"/>
      <c r="HG110" s="59"/>
      <c r="HH110" s="59"/>
      <c r="HI110" s="59"/>
      <c r="HJ110" s="59"/>
      <c r="HK110" s="59"/>
      <c r="HL110" s="59"/>
      <c r="HM110" s="59"/>
      <c r="HN110" s="59"/>
    </row>
    <row r="111" spans="1:222">
      <c r="A111" s="59"/>
      <c r="B111" s="59"/>
      <c r="C111" s="59"/>
      <c r="D111" s="59"/>
      <c r="E111" s="118"/>
      <c r="F111" s="59"/>
      <c r="G111" s="118"/>
      <c r="H111" s="59"/>
      <c r="I111" s="59"/>
      <c r="J111" s="59"/>
      <c r="K111" s="119"/>
      <c r="L111" s="59"/>
      <c r="M111" s="59"/>
      <c r="N111" s="59"/>
      <c r="O111" s="59"/>
      <c r="P111" s="59"/>
      <c r="Q111" s="59"/>
      <c r="R111" s="59"/>
      <c r="S111" s="59"/>
      <c r="T111" s="59"/>
      <c r="U111" s="59"/>
      <c r="V111" s="59"/>
      <c r="W111" s="59"/>
      <c r="X111" s="59"/>
      <c r="Y111" s="59"/>
      <c r="Z111" s="59"/>
      <c r="AA111" s="59"/>
      <c r="AB111" s="59"/>
      <c r="AC111" s="59"/>
      <c r="AD111" s="59"/>
      <c r="AE111" s="59"/>
      <c r="AF111" s="59"/>
      <c r="AG111" s="59"/>
      <c r="AH111" s="59"/>
      <c r="AI111" s="59"/>
      <c r="AJ111" s="59"/>
      <c r="AK111" s="59"/>
      <c r="AL111" s="59"/>
      <c r="AM111" s="59"/>
      <c r="AN111" s="59"/>
      <c r="AO111" s="59"/>
      <c r="AP111" s="59"/>
      <c r="AQ111" s="59"/>
      <c r="AR111" s="59"/>
      <c r="AS111" s="59"/>
      <c r="AT111" s="59"/>
      <c r="AU111" s="59"/>
      <c r="AV111" s="59"/>
      <c r="AW111" s="59"/>
      <c r="AX111" s="59"/>
      <c r="AY111" s="59"/>
      <c r="AZ111" s="59"/>
      <c r="BA111" s="59"/>
      <c r="BB111" s="59"/>
      <c r="BC111" s="59"/>
      <c r="BD111" s="59"/>
      <c r="BE111" s="59"/>
      <c r="BF111" s="59"/>
      <c r="BG111" s="59"/>
      <c r="BH111" s="59"/>
      <c r="BI111" s="59"/>
      <c r="BJ111" s="59"/>
      <c r="BK111" s="59"/>
      <c r="BL111" s="59"/>
      <c r="BM111" s="59"/>
      <c r="BN111" s="59"/>
      <c r="BO111" s="59"/>
      <c r="BP111" s="59"/>
      <c r="BQ111" s="59"/>
      <c r="BR111" s="59"/>
      <c r="BS111" s="59"/>
      <c r="BT111" s="59"/>
      <c r="BU111" s="59"/>
      <c r="BV111" s="59"/>
      <c r="BW111" s="59"/>
      <c r="BX111" s="59"/>
      <c r="BY111" s="59"/>
      <c r="BZ111" s="59"/>
      <c r="CA111" s="59"/>
      <c r="CB111" s="59"/>
      <c r="CC111" s="59"/>
      <c r="CD111" s="59"/>
      <c r="CE111" s="59"/>
      <c r="CF111" s="59"/>
      <c r="CG111" s="59"/>
      <c r="CH111" s="59"/>
      <c r="CI111" s="59"/>
      <c r="CJ111" s="59"/>
      <c r="CK111" s="59"/>
      <c r="CL111" s="59"/>
      <c r="CM111" s="59"/>
      <c r="CN111" s="59"/>
      <c r="CO111" s="59"/>
      <c r="CP111" s="59"/>
      <c r="CQ111" s="59"/>
      <c r="CR111" s="59"/>
      <c r="CS111" s="59"/>
      <c r="CT111" s="59"/>
      <c r="CU111" s="59"/>
      <c r="CV111" s="59"/>
      <c r="CW111" s="59"/>
      <c r="CX111" s="59"/>
      <c r="CY111" s="59"/>
      <c r="CZ111" s="59"/>
      <c r="DA111" s="59"/>
      <c r="DB111" s="59"/>
      <c r="DC111" s="59"/>
      <c r="DD111" s="59"/>
      <c r="DE111" s="59"/>
      <c r="DF111" s="59"/>
      <c r="DG111" s="59"/>
      <c r="DH111" s="59"/>
      <c r="DI111" s="59"/>
      <c r="DJ111" s="59"/>
      <c r="DK111" s="59"/>
      <c r="DL111" s="59"/>
      <c r="DM111" s="59"/>
      <c r="DN111" s="59"/>
      <c r="DO111" s="59"/>
      <c r="DP111" s="59"/>
      <c r="DQ111" s="59"/>
      <c r="DR111" s="59"/>
      <c r="DS111" s="59"/>
      <c r="DT111" s="59"/>
      <c r="DU111" s="59"/>
      <c r="DV111" s="59"/>
      <c r="DW111" s="59"/>
      <c r="DX111" s="59"/>
      <c r="DY111" s="59"/>
      <c r="DZ111" s="59"/>
      <c r="EA111" s="59"/>
      <c r="EB111" s="59"/>
      <c r="EC111" s="59"/>
      <c r="ED111" s="59"/>
      <c r="EE111" s="59"/>
      <c r="EF111" s="59"/>
      <c r="EG111" s="59"/>
      <c r="EH111" s="59"/>
      <c r="EI111" s="59"/>
      <c r="EJ111" s="59"/>
      <c r="EK111" s="59"/>
      <c r="EL111" s="59"/>
      <c r="EM111" s="59"/>
      <c r="EN111" s="59"/>
      <c r="EO111" s="59"/>
      <c r="EP111" s="59"/>
      <c r="EQ111" s="59"/>
      <c r="ER111" s="59"/>
      <c r="ES111" s="59"/>
      <c r="ET111" s="59"/>
      <c r="EU111" s="59"/>
      <c r="EV111" s="59"/>
      <c r="EW111" s="59"/>
      <c r="EX111" s="59"/>
      <c r="EY111" s="59"/>
      <c r="EZ111" s="59"/>
      <c r="FA111" s="59"/>
      <c r="FB111" s="59"/>
      <c r="FC111" s="59"/>
      <c r="FD111" s="59"/>
      <c r="FE111" s="59"/>
      <c r="FF111" s="59"/>
      <c r="FG111" s="59"/>
      <c r="FH111" s="59"/>
      <c r="FI111" s="59"/>
      <c r="FJ111" s="59"/>
      <c r="FK111" s="59"/>
      <c r="FL111" s="59"/>
      <c r="FM111" s="59"/>
      <c r="FN111" s="59"/>
      <c r="FO111" s="59"/>
      <c r="FP111" s="59"/>
      <c r="FQ111" s="59"/>
      <c r="FR111" s="59"/>
      <c r="FS111" s="59"/>
      <c r="FT111" s="59"/>
      <c r="FU111" s="59"/>
      <c r="FV111" s="59"/>
      <c r="FW111" s="59"/>
      <c r="FX111" s="59"/>
      <c r="FY111" s="59"/>
      <c r="FZ111" s="59"/>
      <c r="GA111" s="59"/>
      <c r="GB111" s="59"/>
      <c r="GC111" s="59"/>
      <c r="GD111" s="59"/>
      <c r="GE111" s="59"/>
      <c r="GF111" s="59"/>
      <c r="GG111" s="59"/>
      <c r="GH111" s="59"/>
      <c r="GI111" s="59"/>
      <c r="GJ111" s="59"/>
      <c r="GK111" s="59"/>
      <c r="GL111" s="59"/>
      <c r="GM111" s="59"/>
      <c r="GN111" s="59"/>
      <c r="GO111" s="59"/>
      <c r="GP111" s="59"/>
      <c r="GQ111" s="59"/>
      <c r="GR111" s="59"/>
      <c r="GS111" s="59"/>
      <c r="GT111" s="59"/>
      <c r="GU111" s="59"/>
      <c r="GV111" s="59"/>
      <c r="GW111" s="59"/>
      <c r="GX111" s="59"/>
      <c r="GY111" s="59"/>
      <c r="GZ111" s="59"/>
      <c r="HA111" s="59"/>
      <c r="HB111" s="59"/>
      <c r="HC111" s="59"/>
      <c r="HD111" s="59"/>
      <c r="HE111" s="59"/>
      <c r="HF111" s="59"/>
      <c r="HG111" s="59"/>
      <c r="HH111" s="59"/>
      <c r="HI111" s="59"/>
      <c r="HJ111" s="59"/>
      <c r="HK111" s="59"/>
      <c r="HL111" s="59"/>
      <c r="HM111" s="59"/>
      <c r="HN111" s="59"/>
    </row>
    <row r="112" spans="1:222">
      <c r="A112" s="59"/>
      <c r="B112" s="59"/>
      <c r="C112" s="59"/>
      <c r="D112" s="59"/>
      <c r="E112" s="118"/>
      <c r="F112" s="59"/>
      <c r="G112" s="118"/>
      <c r="H112" s="59"/>
      <c r="I112" s="59"/>
      <c r="J112" s="59"/>
      <c r="K112" s="119"/>
      <c r="L112" s="59"/>
      <c r="M112" s="59"/>
      <c r="N112" s="59"/>
      <c r="O112" s="59"/>
      <c r="P112" s="59"/>
      <c r="Q112" s="59"/>
      <c r="R112" s="59"/>
      <c r="S112" s="59"/>
      <c r="T112" s="59"/>
      <c r="U112" s="59"/>
      <c r="V112" s="59"/>
      <c r="W112" s="59"/>
      <c r="X112" s="59"/>
      <c r="Y112" s="59"/>
      <c r="Z112" s="59"/>
      <c r="AA112" s="59"/>
      <c r="AB112" s="59"/>
      <c r="AC112" s="59"/>
      <c r="AD112" s="59"/>
      <c r="AE112" s="59"/>
      <c r="AF112" s="59"/>
      <c r="AG112" s="59"/>
      <c r="AH112" s="59"/>
      <c r="AI112" s="59"/>
      <c r="AJ112" s="59"/>
      <c r="AK112" s="59"/>
      <c r="AL112" s="59"/>
      <c r="AM112" s="59"/>
      <c r="AN112" s="59"/>
      <c r="AO112" s="59"/>
      <c r="AP112" s="59"/>
      <c r="AQ112" s="59"/>
      <c r="AR112" s="59"/>
      <c r="AS112" s="59"/>
      <c r="AT112" s="59"/>
      <c r="AU112" s="59"/>
      <c r="AV112" s="59"/>
      <c r="AW112" s="59"/>
      <c r="AX112" s="59"/>
      <c r="AY112" s="59"/>
      <c r="AZ112" s="59"/>
      <c r="BA112" s="59"/>
      <c r="BB112" s="59"/>
      <c r="BC112" s="59"/>
      <c r="BD112" s="59"/>
      <c r="BE112" s="59"/>
      <c r="BF112" s="59"/>
      <c r="BG112" s="59"/>
      <c r="BH112" s="59"/>
      <c r="BI112" s="59"/>
      <c r="BJ112" s="59"/>
      <c r="BK112" s="59"/>
      <c r="BL112" s="59"/>
      <c r="BM112" s="59"/>
      <c r="BN112" s="59"/>
      <c r="BO112" s="59"/>
      <c r="BP112" s="59"/>
      <c r="BQ112" s="59"/>
      <c r="BR112" s="59"/>
      <c r="BS112" s="59"/>
      <c r="BT112" s="59"/>
      <c r="BU112" s="59"/>
      <c r="BV112" s="59"/>
      <c r="BW112" s="59"/>
      <c r="BX112" s="59"/>
      <c r="BY112" s="59"/>
      <c r="BZ112" s="59"/>
      <c r="CA112" s="59"/>
      <c r="CB112" s="59"/>
      <c r="CC112" s="59"/>
      <c r="CD112" s="59"/>
      <c r="CE112" s="59"/>
      <c r="CF112" s="59"/>
      <c r="CG112" s="59"/>
      <c r="CH112" s="59"/>
      <c r="CI112" s="59"/>
      <c r="CJ112" s="59"/>
      <c r="CK112" s="59"/>
      <c r="CL112" s="59"/>
      <c r="CM112" s="59"/>
      <c r="CN112" s="59"/>
      <c r="CO112" s="59"/>
      <c r="CP112" s="59"/>
      <c r="CQ112" s="59"/>
      <c r="CR112" s="59"/>
      <c r="CS112" s="59"/>
      <c r="CT112" s="59"/>
      <c r="CU112" s="59"/>
      <c r="CV112" s="59"/>
      <c r="CW112" s="59"/>
      <c r="CX112" s="59"/>
      <c r="CY112" s="59"/>
      <c r="CZ112" s="59"/>
      <c r="DA112" s="59"/>
      <c r="DB112" s="59"/>
      <c r="DC112" s="59"/>
      <c r="DD112" s="59"/>
      <c r="DE112" s="59"/>
      <c r="DF112" s="59"/>
      <c r="DG112" s="59"/>
      <c r="DH112" s="59"/>
      <c r="DI112" s="59"/>
      <c r="DJ112" s="59"/>
      <c r="DK112" s="59"/>
      <c r="DL112" s="59"/>
      <c r="DM112" s="59"/>
      <c r="DN112" s="59"/>
      <c r="DO112" s="59"/>
      <c r="DP112" s="59"/>
      <c r="DQ112" s="59"/>
      <c r="DR112" s="59"/>
      <c r="DS112" s="59"/>
      <c r="DT112" s="59"/>
      <c r="DU112" s="59"/>
      <c r="DV112" s="59"/>
      <c r="DW112" s="59"/>
      <c r="DX112" s="59"/>
      <c r="DY112" s="59"/>
      <c r="DZ112" s="59"/>
      <c r="EA112" s="59"/>
      <c r="EB112" s="59"/>
      <c r="EC112" s="59"/>
      <c r="ED112" s="59"/>
      <c r="EE112" s="59"/>
      <c r="EF112" s="59"/>
      <c r="EG112" s="59"/>
      <c r="EH112" s="59"/>
      <c r="EI112" s="59"/>
      <c r="EJ112" s="59"/>
      <c r="EK112" s="59"/>
      <c r="EL112" s="59"/>
      <c r="EM112" s="59"/>
      <c r="EN112" s="59"/>
      <c r="EO112" s="59"/>
      <c r="EP112" s="59"/>
      <c r="EQ112" s="59"/>
      <c r="ER112" s="59"/>
      <c r="ES112" s="59"/>
      <c r="ET112" s="59"/>
      <c r="EU112" s="59"/>
      <c r="EV112" s="59"/>
      <c r="EW112" s="59"/>
      <c r="EX112" s="59"/>
      <c r="EY112" s="59"/>
      <c r="EZ112" s="59"/>
      <c r="FA112" s="59"/>
      <c r="FB112" s="59"/>
      <c r="FC112" s="59"/>
      <c r="FD112" s="59"/>
      <c r="FE112" s="59"/>
      <c r="FF112" s="59"/>
      <c r="FG112" s="59"/>
      <c r="FH112" s="59"/>
      <c r="FI112" s="59"/>
      <c r="FJ112" s="59"/>
      <c r="FK112" s="59"/>
      <c r="FL112" s="59"/>
      <c r="FM112" s="59"/>
      <c r="FN112" s="59"/>
      <c r="FO112" s="59"/>
      <c r="FP112" s="59"/>
      <c r="FQ112" s="59"/>
      <c r="FR112" s="59"/>
      <c r="FS112" s="59"/>
      <c r="FT112" s="59"/>
      <c r="FU112" s="59"/>
      <c r="FV112" s="59"/>
      <c r="FW112" s="59"/>
      <c r="FX112" s="59"/>
      <c r="FY112" s="59"/>
      <c r="FZ112" s="59"/>
      <c r="GA112" s="59"/>
      <c r="GB112" s="59"/>
      <c r="GC112" s="59"/>
      <c r="GD112" s="59"/>
      <c r="GE112" s="59"/>
      <c r="GF112" s="59"/>
      <c r="GG112" s="59"/>
      <c r="GH112" s="59"/>
      <c r="GI112" s="59"/>
      <c r="GJ112" s="59"/>
      <c r="GK112" s="59"/>
      <c r="GL112" s="59"/>
      <c r="GM112" s="59"/>
      <c r="GN112" s="59"/>
      <c r="GO112" s="59"/>
      <c r="GP112" s="59"/>
      <c r="GQ112" s="59"/>
      <c r="GR112" s="59"/>
      <c r="GS112" s="59"/>
      <c r="GT112" s="59"/>
      <c r="GU112" s="59"/>
      <c r="GV112" s="59"/>
      <c r="GW112" s="59"/>
      <c r="GX112" s="59"/>
      <c r="GY112" s="59"/>
      <c r="GZ112" s="59"/>
      <c r="HA112" s="59"/>
      <c r="HB112" s="59"/>
      <c r="HC112" s="59"/>
      <c r="HD112" s="59"/>
      <c r="HE112" s="59"/>
      <c r="HF112" s="59"/>
      <c r="HG112" s="59"/>
      <c r="HH112" s="59"/>
      <c r="HI112" s="59"/>
      <c r="HJ112" s="59"/>
      <c r="HK112" s="59"/>
      <c r="HL112" s="59"/>
      <c r="HM112" s="59"/>
      <c r="HN112" s="59"/>
    </row>
    <row r="113" spans="1:222">
      <c r="A113" s="59"/>
      <c r="B113" s="59"/>
      <c r="C113" s="59"/>
      <c r="D113" s="59"/>
      <c r="E113" s="118"/>
      <c r="F113" s="59"/>
      <c r="G113" s="118"/>
      <c r="H113" s="59"/>
      <c r="I113" s="59"/>
      <c r="J113" s="59"/>
      <c r="K113" s="119"/>
      <c r="L113" s="59"/>
      <c r="M113" s="59"/>
      <c r="N113" s="59"/>
      <c r="O113" s="59"/>
      <c r="P113" s="59"/>
      <c r="Q113" s="59"/>
      <c r="R113" s="59"/>
      <c r="S113" s="59"/>
      <c r="T113" s="59"/>
      <c r="U113" s="59"/>
      <c r="V113" s="59"/>
      <c r="W113" s="59"/>
      <c r="X113" s="59"/>
      <c r="Y113" s="59"/>
      <c r="Z113" s="59"/>
      <c r="AA113" s="59"/>
      <c r="AB113" s="59"/>
      <c r="AC113" s="59"/>
      <c r="AD113" s="59"/>
      <c r="AE113" s="59"/>
      <c r="AF113" s="59"/>
      <c r="AG113" s="59"/>
      <c r="AH113" s="59"/>
      <c r="AI113" s="59"/>
      <c r="AJ113" s="59"/>
      <c r="AK113" s="59"/>
      <c r="AL113" s="59"/>
      <c r="AM113" s="59"/>
      <c r="AN113" s="59"/>
      <c r="AO113" s="59"/>
      <c r="AP113" s="59"/>
      <c r="AQ113" s="59"/>
      <c r="AR113" s="59"/>
      <c r="AS113" s="59"/>
      <c r="AT113" s="59"/>
      <c r="AU113" s="59"/>
      <c r="AV113" s="59"/>
      <c r="AW113" s="59"/>
      <c r="AX113" s="59"/>
      <c r="AY113" s="59"/>
      <c r="AZ113" s="59"/>
      <c r="BA113" s="59"/>
      <c r="BB113" s="59"/>
      <c r="BC113" s="59"/>
      <c r="BD113" s="59"/>
      <c r="BE113" s="59"/>
      <c r="BF113" s="59"/>
      <c r="BG113" s="59"/>
      <c r="BH113" s="59"/>
      <c r="BI113" s="59"/>
      <c r="BJ113" s="59"/>
      <c r="BK113" s="59"/>
      <c r="BL113" s="59"/>
      <c r="BM113" s="59"/>
      <c r="BN113" s="59"/>
      <c r="BO113" s="59"/>
      <c r="BP113" s="59"/>
      <c r="BQ113" s="59"/>
      <c r="BR113" s="59"/>
      <c r="BS113" s="59"/>
      <c r="BT113" s="59"/>
      <c r="BU113" s="59"/>
      <c r="BV113" s="59"/>
      <c r="BW113" s="59"/>
      <c r="BX113" s="59"/>
      <c r="BY113" s="59"/>
      <c r="BZ113" s="59"/>
      <c r="CA113" s="59"/>
      <c r="CB113" s="59"/>
      <c r="CC113" s="59"/>
      <c r="CD113" s="59"/>
      <c r="CE113" s="59"/>
      <c r="CF113" s="59"/>
      <c r="CG113" s="59"/>
      <c r="CH113" s="59"/>
      <c r="CI113" s="59"/>
      <c r="CJ113" s="59"/>
      <c r="CK113" s="59"/>
      <c r="CL113" s="59"/>
      <c r="CM113" s="59"/>
      <c r="CN113" s="59"/>
      <c r="CO113" s="59"/>
      <c r="CP113" s="59"/>
      <c r="CQ113" s="59"/>
      <c r="CR113" s="59"/>
      <c r="CS113" s="59"/>
      <c r="CT113" s="59"/>
      <c r="CU113" s="59"/>
      <c r="CV113" s="59"/>
      <c r="CW113" s="59"/>
      <c r="CX113" s="59"/>
      <c r="CY113" s="59"/>
      <c r="CZ113" s="59"/>
      <c r="DA113" s="59"/>
      <c r="DB113" s="59"/>
      <c r="DC113" s="59"/>
      <c r="DD113" s="59"/>
      <c r="DE113" s="59"/>
      <c r="DF113" s="59"/>
      <c r="DG113" s="59"/>
      <c r="DH113" s="59"/>
      <c r="DI113" s="59"/>
      <c r="DJ113" s="59"/>
      <c r="DK113" s="59"/>
      <c r="DL113" s="59"/>
      <c r="DM113" s="59"/>
      <c r="DN113" s="59"/>
      <c r="DO113" s="59"/>
      <c r="DP113" s="59"/>
      <c r="DQ113" s="59"/>
      <c r="DR113" s="59"/>
      <c r="DS113" s="59"/>
      <c r="DT113" s="59"/>
      <c r="DU113" s="59"/>
      <c r="DV113" s="59"/>
      <c r="DW113" s="59"/>
      <c r="DX113" s="59"/>
      <c r="DY113" s="59"/>
      <c r="DZ113" s="59"/>
      <c r="EA113" s="59"/>
      <c r="EB113" s="59"/>
      <c r="EC113" s="59"/>
      <c r="ED113" s="59"/>
      <c r="EE113" s="59"/>
      <c r="EF113" s="59"/>
      <c r="EG113" s="59"/>
      <c r="EH113" s="59"/>
      <c r="EI113" s="59"/>
      <c r="EJ113" s="59"/>
      <c r="EK113" s="59"/>
      <c r="EL113" s="59"/>
      <c r="EM113" s="59"/>
      <c r="EN113" s="59"/>
      <c r="EO113" s="59"/>
      <c r="EP113" s="59"/>
      <c r="EQ113" s="59"/>
      <c r="ER113" s="59"/>
      <c r="ES113" s="59"/>
      <c r="ET113" s="59"/>
      <c r="EU113" s="59"/>
      <c r="EV113" s="59"/>
      <c r="EW113" s="59"/>
      <c r="EX113" s="59"/>
      <c r="EY113" s="59"/>
      <c r="EZ113" s="59"/>
      <c r="FA113" s="59"/>
      <c r="FB113" s="59"/>
      <c r="FC113" s="59"/>
      <c r="FD113" s="59"/>
      <c r="FE113" s="59"/>
      <c r="FF113" s="59"/>
      <c r="FG113" s="59"/>
      <c r="FH113" s="59"/>
      <c r="FI113" s="59"/>
      <c r="FJ113" s="59"/>
      <c r="FK113" s="59"/>
      <c r="FL113" s="59"/>
      <c r="FM113" s="59"/>
      <c r="FN113" s="59"/>
      <c r="FO113" s="59"/>
      <c r="FP113" s="59"/>
      <c r="FQ113" s="59"/>
      <c r="FR113" s="59"/>
      <c r="FS113" s="59"/>
      <c r="FT113" s="59"/>
      <c r="FU113" s="59"/>
      <c r="FV113" s="59"/>
      <c r="FW113" s="59"/>
      <c r="FX113" s="59"/>
      <c r="FY113" s="59"/>
      <c r="FZ113" s="59"/>
      <c r="GA113" s="59"/>
      <c r="GB113" s="59"/>
      <c r="GC113" s="59"/>
      <c r="GD113" s="59"/>
      <c r="GE113" s="59"/>
      <c r="GF113" s="59"/>
      <c r="GG113" s="59"/>
      <c r="GH113" s="59"/>
      <c r="GI113" s="59"/>
      <c r="GJ113" s="59"/>
      <c r="GK113" s="59"/>
      <c r="GL113" s="59"/>
      <c r="GM113" s="59"/>
      <c r="GN113" s="59"/>
      <c r="GO113" s="59"/>
      <c r="GP113" s="59"/>
      <c r="GQ113" s="59"/>
      <c r="GR113" s="59"/>
      <c r="GS113" s="59"/>
      <c r="GT113" s="59"/>
      <c r="GU113" s="59"/>
      <c r="GV113" s="59"/>
      <c r="GW113" s="59"/>
      <c r="GX113" s="59"/>
      <c r="GY113" s="59"/>
      <c r="GZ113" s="59"/>
      <c r="HA113" s="59"/>
      <c r="HB113" s="59"/>
      <c r="HC113" s="59"/>
      <c r="HD113" s="59"/>
      <c r="HE113" s="59"/>
      <c r="HF113" s="59"/>
      <c r="HG113" s="59"/>
      <c r="HH113" s="59"/>
      <c r="HI113" s="59"/>
      <c r="HJ113" s="59"/>
      <c r="HK113" s="59"/>
      <c r="HL113" s="59"/>
      <c r="HM113" s="59"/>
      <c r="HN113" s="59"/>
    </row>
    <row r="114" spans="1:222">
      <c r="A114" s="59"/>
      <c r="B114" s="59"/>
      <c r="C114" s="59"/>
      <c r="D114" s="59"/>
      <c r="E114" s="118"/>
      <c r="F114" s="59"/>
      <c r="G114" s="118"/>
      <c r="H114" s="59"/>
      <c r="I114" s="59"/>
      <c r="J114" s="59"/>
      <c r="K114" s="119"/>
      <c r="L114" s="59"/>
      <c r="M114" s="59"/>
      <c r="N114" s="59"/>
      <c r="O114" s="59"/>
      <c r="P114" s="59"/>
      <c r="Q114" s="59"/>
      <c r="R114" s="59"/>
      <c r="S114" s="59"/>
      <c r="T114" s="59"/>
      <c r="U114" s="59"/>
      <c r="V114" s="59"/>
      <c r="W114" s="59"/>
      <c r="X114" s="59"/>
      <c r="Y114" s="59"/>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59"/>
      <c r="AY114" s="59"/>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59"/>
      <c r="BV114" s="59"/>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59"/>
      <c r="DE114" s="59"/>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59"/>
      <c r="EH114" s="59"/>
      <c r="EI114" s="59"/>
      <c r="EJ114" s="59"/>
      <c r="EK114" s="59"/>
      <c r="EL114" s="59"/>
      <c r="EM114" s="59"/>
      <c r="EN114" s="59"/>
      <c r="EO114" s="59"/>
      <c r="EP114" s="59"/>
      <c r="EQ114" s="59"/>
      <c r="ER114" s="59"/>
      <c r="ES114" s="59"/>
      <c r="ET114" s="59"/>
      <c r="EU114" s="59"/>
      <c r="EV114" s="59"/>
      <c r="EW114" s="59"/>
      <c r="EX114" s="59"/>
      <c r="EY114" s="59"/>
      <c r="EZ114" s="59"/>
      <c r="FA114" s="59"/>
      <c r="FB114" s="59"/>
      <c r="FC114" s="59"/>
      <c r="FD114" s="59"/>
      <c r="FE114" s="59"/>
      <c r="FF114" s="59"/>
      <c r="FG114" s="59"/>
      <c r="FH114" s="59"/>
      <c r="FI114" s="59"/>
      <c r="FJ114" s="59"/>
      <c r="FK114" s="59"/>
      <c r="FL114" s="59"/>
      <c r="FM114" s="59"/>
      <c r="FN114" s="59"/>
      <c r="FO114" s="59"/>
      <c r="FP114" s="59"/>
      <c r="FQ114" s="59"/>
      <c r="FR114" s="59"/>
      <c r="FS114" s="59"/>
      <c r="FT114" s="59"/>
      <c r="FU114" s="59"/>
      <c r="FV114" s="59"/>
      <c r="FW114" s="59"/>
      <c r="FX114" s="59"/>
      <c r="FY114" s="59"/>
      <c r="FZ114" s="59"/>
      <c r="GA114" s="59"/>
      <c r="GB114" s="59"/>
      <c r="GC114" s="59"/>
      <c r="GD114" s="59"/>
      <c r="GE114" s="59"/>
      <c r="GF114" s="59"/>
      <c r="GG114" s="59"/>
      <c r="GH114" s="59"/>
      <c r="GI114" s="59"/>
      <c r="GJ114" s="59"/>
      <c r="GK114" s="59"/>
      <c r="GL114" s="59"/>
      <c r="GM114" s="59"/>
      <c r="GN114" s="59"/>
      <c r="GO114" s="59"/>
      <c r="GP114" s="59"/>
      <c r="GQ114" s="59"/>
      <c r="GR114" s="59"/>
      <c r="GS114" s="59"/>
      <c r="GT114" s="59"/>
      <c r="GU114" s="59"/>
      <c r="GV114" s="59"/>
      <c r="GW114" s="59"/>
      <c r="GX114" s="59"/>
      <c r="GY114" s="59"/>
      <c r="GZ114" s="59"/>
      <c r="HA114" s="59"/>
      <c r="HB114" s="59"/>
      <c r="HC114" s="59"/>
      <c r="HD114" s="59"/>
      <c r="HE114" s="59"/>
      <c r="HF114" s="59"/>
      <c r="HG114" s="59"/>
      <c r="HH114" s="59"/>
      <c r="HI114" s="59"/>
      <c r="HJ114" s="59"/>
      <c r="HK114" s="59"/>
      <c r="HL114" s="59"/>
      <c r="HM114" s="59"/>
      <c r="HN114" s="59"/>
    </row>
    <row r="115" spans="1:222">
      <c r="A115" s="59"/>
      <c r="B115" s="59"/>
      <c r="C115" s="59"/>
      <c r="D115" s="59"/>
      <c r="E115" s="118"/>
      <c r="F115" s="59"/>
      <c r="G115" s="118"/>
      <c r="H115" s="59"/>
      <c r="I115" s="59"/>
      <c r="J115" s="59"/>
      <c r="K115" s="119"/>
      <c r="L115" s="59"/>
      <c r="M115" s="59"/>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59"/>
      <c r="AM115" s="59"/>
      <c r="AN115" s="59"/>
      <c r="AO115" s="59"/>
      <c r="AP115" s="59"/>
      <c r="AQ115" s="59"/>
      <c r="AR115" s="59"/>
      <c r="AS115" s="59"/>
      <c r="AT115" s="59"/>
      <c r="AU115" s="59"/>
      <c r="AV115" s="59"/>
      <c r="AW115" s="59"/>
      <c r="AX115" s="59"/>
      <c r="AY115" s="59"/>
      <c r="AZ115" s="59"/>
      <c r="BA115" s="59"/>
      <c r="BB115" s="59"/>
      <c r="BC115" s="59"/>
      <c r="BD115" s="59"/>
      <c r="BE115" s="59"/>
      <c r="BF115" s="59"/>
      <c r="BG115" s="59"/>
      <c r="BH115" s="59"/>
      <c r="BI115" s="59"/>
      <c r="BJ115" s="59"/>
      <c r="BK115" s="59"/>
      <c r="BL115" s="59"/>
      <c r="BM115" s="59"/>
      <c r="BN115" s="59"/>
      <c r="BO115" s="59"/>
      <c r="BP115" s="59"/>
      <c r="BQ115" s="59"/>
      <c r="BR115" s="59"/>
      <c r="BS115" s="59"/>
      <c r="BT115" s="59"/>
      <c r="BU115" s="59"/>
      <c r="BV115" s="59"/>
      <c r="BW115" s="59"/>
      <c r="BX115" s="59"/>
      <c r="BY115" s="59"/>
      <c r="BZ115" s="59"/>
      <c r="CA115" s="59"/>
      <c r="CB115" s="59"/>
      <c r="CC115" s="59"/>
      <c r="CD115" s="59"/>
      <c r="CE115" s="59"/>
      <c r="CF115" s="59"/>
      <c r="CG115" s="59"/>
      <c r="CH115" s="59"/>
      <c r="CI115" s="59"/>
      <c r="CJ115" s="59"/>
      <c r="CK115" s="59"/>
      <c r="CL115" s="59"/>
      <c r="CM115" s="59"/>
      <c r="CN115" s="59"/>
      <c r="CO115" s="59"/>
      <c r="CP115" s="59"/>
      <c r="CQ115" s="59"/>
      <c r="CR115" s="59"/>
      <c r="CS115" s="59"/>
      <c r="CT115" s="59"/>
      <c r="CU115" s="59"/>
      <c r="CV115" s="59"/>
      <c r="CW115" s="59"/>
      <c r="CX115" s="59"/>
      <c r="CY115" s="59"/>
      <c r="CZ115" s="59"/>
      <c r="DA115" s="59"/>
      <c r="DB115" s="59"/>
      <c r="DC115" s="59"/>
      <c r="DD115" s="59"/>
      <c r="DE115" s="59"/>
      <c r="DF115" s="59"/>
      <c r="DG115" s="59"/>
      <c r="DH115" s="59"/>
      <c r="DI115" s="59"/>
      <c r="DJ115" s="59"/>
      <c r="DK115" s="59"/>
      <c r="DL115" s="59"/>
      <c r="DM115" s="59"/>
      <c r="DN115" s="59"/>
      <c r="DO115" s="59"/>
      <c r="DP115" s="59"/>
      <c r="DQ115" s="59"/>
      <c r="DR115" s="59"/>
      <c r="DS115" s="59"/>
      <c r="DT115" s="59"/>
      <c r="DU115" s="59"/>
      <c r="DV115" s="59"/>
      <c r="DW115" s="59"/>
      <c r="DX115" s="59"/>
      <c r="DY115" s="59"/>
      <c r="DZ115" s="59"/>
      <c r="EA115" s="59"/>
      <c r="EB115" s="59"/>
      <c r="EC115" s="59"/>
      <c r="ED115" s="59"/>
      <c r="EE115" s="59"/>
      <c r="EF115" s="59"/>
      <c r="EG115" s="59"/>
      <c r="EH115" s="59"/>
      <c r="EI115" s="59"/>
      <c r="EJ115" s="59"/>
      <c r="EK115" s="59"/>
      <c r="EL115" s="59"/>
      <c r="EM115" s="59"/>
      <c r="EN115" s="59"/>
      <c r="EO115" s="59"/>
      <c r="EP115" s="59"/>
      <c r="EQ115" s="59"/>
      <c r="ER115" s="59"/>
      <c r="ES115" s="59"/>
      <c r="ET115" s="59"/>
      <c r="EU115" s="59"/>
      <c r="EV115" s="59"/>
      <c r="EW115" s="59"/>
      <c r="EX115" s="59"/>
      <c r="EY115" s="59"/>
      <c r="EZ115" s="59"/>
      <c r="FA115" s="59"/>
      <c r="FB115" s="59"/>
      <c r="FC115" s="59"/>
      <c r="FD115" s="59"/>
      <c r="FE115" s="59"/>
      <c r="FF115" s="59"/>
      <c r="FG115" s="59"/>
      <c r="FH115" s="59"/>
      <c r="FI115" s="59"/>
      <c r="FJ115" s="59"/>
      <c r="FK115" s="59"/>
      <c r="FL115" s="59"/>
      <c r="FM115" s="59"/>
      <c r="FN115" s="59"/>
      <c r="FO115" s="59"/>
      <c r="FP115" s="59"/>
      <c r="FQ115" s="59"/>
      <c r="FR115" s="59"/>
      <c r="FS115" s="59"/>
      <c r="FT115" s="59"/>
      <c r="FU115" s="59"/>
      <c r="FV115" s="59"/>
      <c r="FW115" s="59"/>
      <c r="FX115" s="59"/>
      <c r="FY115" s="59"/>
      <c r="FZ115" s="59"/>
      <c r="GA115" s="59"/>
      <c r="GB115" s="59"/>
      <c r="GC115" s="59"/>
      <c r="GD115" s="59"/>
      <c r="GE115" s="59"/>
      <c r="GF115" s="59"/>
      <c r="GG115" s="59"/>
      <c r="GH115" s="59"/>
      <c r="GI115" s="59"/>
      <c r="GJ115" s="59"/>
      <c r="GK115" s="59"/>
      <c r="GL115" s="59"/>
      <c r="GM115" s="59"/>
      <c r="GN115" s="59"/>
      <c r="GO115" s="59"/>
      <c r="GP115" s="59"/>
      <c r="GQ115" s="59"/>
      <c r="GR115" s="59"/>
      <c r="GS115" s="59"/>
      <c r="GT115" s="59"/>
      <c r="GU115" s="59"/>
      <c r="GV115" s="59"/>
      <c r="GW115" s="59"/>
      <c r="GX115" s="59"/>
      <c r="GY115" s="59"/>
      <c r="GZ115" s="59"/>
      <c r="HA115" s="59"/>
      <c r="HB115" s="59"/>
      <c r="HC115" s="59"/>
      <c r="HD115" s="59"/>
      <c r="HE115" s="59"/>
      <c r="HF115" s="59"/>
      <c r="HG115" s="59"/>
      <c r="HH115" s="59"/>
      <c r="HI115" s="59"/>
      <c r="HJ115" s="59"/>
      <c r="HK115" s="59"/>
      <c r="HL115" s="59"/>
      <c r="HM115" s="59"/>
      <c r="HN115" s="59"/>
    </row>
    <row r="116" spans="1:222">
      <c r="A116" s="59"/>
      <c r="B116" s="59"/>
      <c r="C116" s="59"/>
      <c r="D116" s="59"/>
      <c r="E116" s="118"/>
      <c r="F116" s="59"/>
      <c r="G116" s="118"/>
      <c r="H116" s="59"/>
      <c r="I116" s="59"/>
      <c r="J116" s="59"/>
      <c r="K116" s="119"/>
      <c r="L116" s="59"/>
      <c r="M116" s="59"/>
      <c r="N116" s="59"/>
      <c r="O116" s="59"/>
      <c r="P116" s="59"/>
      <c r="Q116" s="59"/>
      <c r="R116" s="59"/>
      <c r="S116" s="59"/>
      <c r="T116" s="59"/>
      <c r="U116" s="59"/>
      <c r="V116" s="59"/>
      <c r="W116" s="59"/>
      <c r="X116" s="59"/>
      <c r="Y116" s="59"/>
      <c r="Z116" s="59"/>
      <c r="AA116" s="59"/>
      <c r="AB116" s="59"/>
      <c r="AC116" s="59"/>
      <c r="AD116" s="59"/>
      <c r="AE116" s="59"/>
      <c r="AF116" s="59"/>
      <c r="AG116" s="59"/>
      <c r="AH116" s="59"/>
      <c r="AI116" s="59"/>
      <c r="AJ116" s="59"/>
      <c r="AK116" s="59"/>
      <c r="AL116" s="59"/>
      <c r="AM116" s="59"/>
      <c r="AN116" s="59"/>
      <c r="AO116" s="59"/>
      <c r="AP116" s="59"/>
      <c r="AQ116" s="59"/>
      <c r="AR116" s="59"/>
      <c r="AS116" s="59"/>
      <c r="AT116" s="59"/>
      <c r="AU116" s="59"/>
      <c r="AV116" s="59"/>
      <c r="AW116" s="59"/>
      <c r="AX116" s="59"/>
      <c r="AY116" s="59"/>
      <c r="AZ116" s="59"/>
      <c r="BA116" s="59"/>
      <c r="BB116" s="59"/>
      <c r="BC116" s="59"/>
      <c r="BD116" s="59"/>
      <c r="BE116" s="59"/>
      <c r="BF116" s="59"/>
      <c r="BG116" s="59"/>
      <c r="BH116" s="59"/>
      <c r="BI116" s="59"/>
      <c r="BJ116" s="59"/>
      <c r="BK116" s="59"/>
      <c r="BL116" s="59"/>
      <c r="BM116" s="59"/>
      <c r="BN116" s="59"/>
      <c r="BO116" s="59"/>
      <c r="BP116" s="59"/>
      <c r="BQ116" s="59"/>
      <c r="BR116" s="59"/>
      <c r="BS116" s="59"/>
      <c r="BT116" s="59"/>
      <c r="BU116" s="59"/>
      <c r="BV116" s="59"/>
      <c r="BW116" s="59"/>
      <c r="BX116" s="59"/>
      <c r="BY116" s="59"/>
      <c r="BZ116" s="59"/>
      <c r="CA116" s="59"/>
      <c r="CB116" s="59"/>
      <c r="CC116" s="59"/>
      <c r="CD116" s="59"/>
      <c r="CE116" s="59"/>
      <c r="CF116" s="59"/>
      <c r="CG116" s="59"/>
      <c r="CH116" s="59"/>
      <c r="CI116" s="59"/>
      <c r="CJ116" s="59"/>
      <c r="CK116" s="59"/>
      <c r="CL116" s="59"/>
      <c r="CM116" s="59"/>
      <c r="CN116" s="59"/>
      <c r="CO116" s="59"/>
      <c r="CP116" s="59"/>
      <c r="CQ116" s="59"/>
      <c r="CR116" s="59"/>
      <c r="CS116" s="59"/>
      <c r="CT116" s="59"/>
      <c r="CU116" s="59"/>
      <c r="CV116" s="59"/>
      <c r="CW116" s="59"/>
      <c r="CX116" s="59"/>
      <c r="CY116" s="59"/>
      <c r="CZ116" s="59"/>
      <c r="DA116" s="59"/>
      <c r="DB116" s="59"/>
      <c r="DC116" s="59"/>
      <c r="DD116" s="59"/>
      <c r="DE116" s="59"/>
      <c r="DF116" s="59"/>
      <c r="DG116" s="59"/>
      <c r="DH116" s="59"/>
      <c r="DI116" s="59"/>
      <c r="DJ116" s="59"/>
      <c r="DK116" s="59"/>
      <c r="DL116" s="59"/>
      <c r="DM116" s="59"/>
      <c r="DN116" s="59"/>
      <c r="DO116" s="59"/>
      <c r="DP116" s="59"/>
      <c r="DQ116" s="59"/>
      <c r="DR116" s="59"/>
      <c r="DS116" s="59"/>
      <c r="DT116" s="59"/>
      <c r="DU116" s="59"/>
      <c r="DV116" s="59"/>
      <c r="DW116" s="59"/>
      <c r="DX116" s="59"/>
      <c r="DY116" s="59"/>
      <c r="DZ116" s="59"/>
      <c r="EA116" s="59"/>
      <c r="EB116" s="59"/>
      <c r="EC116" s="59"/>
      <c r="ED116" s="59"/>
      <c r="EE116" s="59"/>
      <c r="EF116" s="59"/>
      <c r="EG116" s="59"/>
      <c r="EH116" s="59"/>
      <c r="EI116" s="59"/>
      <c r="EJ116" s="59"/>
      <c r="EK116" s="59"/>
      <c r="EL116" s="59"/>
      <c r="EM116" s="59"/>
      <c r="EN116" s="59"/>
      <c r="EO116" s="59"/>
      <c r="EP116" s="59"/>
      <c r="EQ116" s="59"/>
      <c r="ER116" s="59"/>
      <c r="ES116" s="59"/>
      <c r="ET116" s="59"/>
      <c r="EU116" s="59"/>
      <c r="EV116" s="59"/>
      <c r="EW116" s="59"/>
      <c r="EX116" s="59"/>
      <c r="EY116" s="59"/>
      <c r="EZ116" s="59"/>
      <c r="FA116" s="59"/>
      <c r="FB116" s="59"/>
      <c r="FC116" s="59"/>
      <c r="FD116" s="59"/>
      <c r="FE116" s="59"/>
      <c r="FF116" s="59"/>
      <c r="FG116" s="59"/>
      <c r="FH116" s="59"/>
      <c r="FI116" s="59"/>
      <c r="FJ116" s="59"/>
      <c r="FK116" s="59"/>
      <c r="FL116" s="59"/>
      <c r="FM116" s="59"/>
      <c r="FN116" s="59"/>
      <c r="FO116" s="59"/>
      <c r="FP116" s="59"/>
      <c r="FQ116" s="59"/>
      <c r="FR116" s="59"/>
      <c r="FS116" s="59"/>
      <c r="FT116" s="59"/>
      <c r="FU116" s="59"/>
      <c r="FV116" s="59"/>
      <c r="FW116" s="59"/>
      <c r="FX116" s="59"/>
      <c r="FY116" s="59"/>
      <c r="FZ116" s="59"/>
      <c r="GA116" s="59"/>
      <c r="GB116" s="59"/>
      <c r="GC116" s="59"/>
      <c r="GD116" s="59"/>
      <c r="GE116" s="59"/>
      <c r="GF116" s="59"/>
      <c r="GG116" s="59"/>
      <c r="GH116" s="59"/>
      <c r="GI116" s="59"/>
      <c r="GJ116" s="59"/>
      <c r="GK116" s="59"/>
      <c r="GL116" s="59"/>
      <c r="GM116" s="59"/>
      <c r="GN116" s="59"/>
      <c r="GO116" s="59"/>
      <c r="GP116" s="59"/>
      <c r="GQ116" s="59"/>
      <c r="GR116" s="59"/>
      <c r="GS116" s="59"/>
      <c r="GT116" s="59"/>
      <c r="GU116" s="59"/>
      <c r="GV116" s="59"/>
      <c r="GW116" s="59"/>
      <c r="GX116" s="59"/>
      <c r="GY116" s="59"/>
      <c r="GZ116" s="59"/>
      <c r="HA116" s="59"/>
      <c r="HB116" s="59"/>
      <c r="HC116" s="59"/>
      <c r="HD116" s="59"/>
      <c r="HE116" s="59"/>
      <c r="HF116" s="59"/>
      <c r="HG116" s="59"/>
      <c r="HH116" s="59"/>
      <c r="HI116" s="59"/>
      <c r="HJ116" s="59"/>
      <c r="HK116" s="59"/>
      <c r="HL116" s="59"/>
      <c r="HM116" s="59"/>
      <c r="HN116" s="59"/>
    </row>
    <row r="117" spans="1:222">
      <c r="A117" s="59"/>
      <c r="B117" s="59"/>
      <c r="C117" s="59"/>
      <c r="D117" s="59"/>
      <c r="E117" s="118"/>
      <c r="F117" s="59"/>
      <c r="G117" s="118"/>
      <c r="H117" s="59"/>
      <c r="I117" s="59"/>
      <c r="J117" s="59"/>
      <c r="K117" s="119"/>
      <c r="L117" s="59"/>
      <c r="M117" s="59"/>
      <c r="N117" s="59"/>
      <c r="O117" s="59"/>
      <c r="P117" s="59"/>
      <c r="Q117" s="59"/>
      <c r="R117" s="59"/>
      <c r="S117" s="59"/>
      <c r="T117" s="59"/>
      <c r="U117" s="59"/>
      <c r="V117" s="59"/>
      <c r="W117" s="59"/>
      <c r="X117" s="59"/>
      <c r="Y117" s="59"/>
      <c r="Z117" s="59"/>
      <c r="AA117" s="59"/>
      <c r="AB117" s="59"/>
      <c r="AC117" s="59"/>
      <c r="AD117" s="59"/>
      <c r="AE117" s="59"/>
      <c r="AF117" s="59"/>
      <c r="AG117" s="59"/>
      <c r="AH117" s="59"/>
      <c r="AI117" s="59"/>
      <c r="AJ117" s="59"/>
      <c r="AK117" s="59"/>
      <c r="AL117" s="59"/>
      <c r="AM117" s="59"/>
      <c r="AN117" s="59"/>
      <c r="AO117" s="59"/>
      <c r="AP117" s="59"/>
      <c r="AQ117" s="59"/>
      <c r="AR117" s="59"/>
      <c r="AS117" s="59"/>
      <c r="AT117" s="59"/>
      <c r="AU117" s="59"/>
      <c r="AV117" s="59"/>
      <c r="AW117" s="59"/>
      <c r="AX117" s="59"/>
      <c r="AY117" s="59"/>
      <c r="AZ117" s="59"/>
      <c r="BA117" s="59"/>
      <c r="BB117" s="59"/>
      <c r="BC117" s="59"/>
      <c r="BD117" s="59"/>
      <c r="BE117" s="59"/>
      <c r="BF117" s="59"/>
      <c r="BG117" s="59"/>
      <c r="BH117" s="59"/>
      <c r="BI117" s="59"/>
      <c r="BJ117" s="59"/>
      <c r="BK117" s="59"/>
      <c r="BL117" s="59"/>
      <c r="BM117" s="59"/>
      <c r="BN117" s="59"/>
      <c r="BO117" s="59"/>
      <c r="BP117" s="59"/>
      <c r="BQ117" s="59"/>
      <c r="BR117" s="59"/>
      <c r="BS117" s="59"/>
      <c r="BT117" s="59"/>
      <c r="BU117" s="59"/>
      <c r="BV117" s="59"/>
      <c r="BW117" s="59"/>
      <c r="BX117" s="59"/>
      <c r="BY117" s="59"/>
      <c r="BZ117" s="59"/>
      <c r="CA117" s="59"/>
      <c r="CB117" s="59"/>
      <c r="CC117" s="59"/>
      <c r="CD117" s="59"/>
      <c r="CE117" s="59"/>
      <c r="CF117" s="59"/>
      <c r="CG117" s="59"/>
      <c r="CH117" s="59"/>
      <c r="CI117" s="59"/>
      <c r="CJ117" s="59"/>
      <c r="CK117" s="59"/>
      <c r="CL117" s="59"/>
      <c r="CM117" s="59"/>
      <c r="CN117" s="59"/>
      <c r="CO117" s="59"/>
      <c r="CP117" s="59"/>
      <c r="CQ117" s="59"/>
      <c r="CR117" s="59"/>
      <c r="CS117" s="59"/>
      <c r="CT117" s="59"/>
      <c r="CU117" s="59"/>
      <c r="CV117" s="59"/>
      <c r="CW117" s="59"/>
      <c r="CX117" s="59"/>
      <c r="CY117" s="59"/>
      <c r="CZ117" s="59"/>
      <c r="DA117" s="59"/>
      <c r="DB117" s="59"/>
      <c r="DC117" s="59"/>
      <c r="DD117" s="59"/>
      <c r="DE117" s="59"/>
      <c r="DF117" s="59"/>
      <c r="DG117" s="59"/>
      <c r="DH117" s="59"/>
      <c r="DI117" s="59"/>
      <c r="DJ117" s="59"/>
      <c r="DK117" s="59"/>
      <c r="DL117" s="59"/>
      <c r="DM117" s="59"/>
      <c r="DN117" s="59"/>
      <c r="DO117" s="59"/>
      <c r="DP117" s="59"/>
      <c r="DQ117" s="59"/>
      <c r="DR117" s="59"/>
      <c r="DS117" s="59"/>
      <c r="DT117" s="59"/>
      <c r="DU117" s="59"/>
      <c r="DV117" s="59"/>
      <c r="DW117" s="59"/>
      <c r="DX117" s="59"/>
      <c r="DY117" s="59"/>
      <c r="DZ117" s="59"/>
      <c r="EA117" s="59"/>
      <c r="EB117" s="59"/>
      <c r="EC117" s="59"/>
      <c r="ED117" s="59"/>
      <c r="EE117" s="59"/>
      <c r="EF117" s="59"/>
      <c r="EG117" s="59"/>
      <c r="EH117" s="59"/>
      <c r="EI117" s="59"/>
      <c r="EJ117" s="59"/>
      <c r="EK117" s="59"/>
      <c r="EL117" s="59"/>
      <c r="EM117" s="59"/>
      <c r="EN117" s="59"/>
      <c r="EO117" s="59"/>
      <c r="EP117" s="59"/>
      <c r="EQ117" s="59"/>
      <c r="ER117" s="59"/>
      <c r="ES117" s="59"/>
      <c r="ET117" s="59"/>
      <c r="EU117" s="59"/>
      <c r="EV117" s="59"/>
      <c r="EW117" s="59"/>
      <c r="EX117" s="59"/>
      <c r="EY117" s="59"/>
      <c r="EZ117" s="59"/>
      <c r="FA117" s="59"/>
      <c r="FB117" s="59"/>
      <c r="FC117" s="59"/>
      <c r="FD117" s="59"/>
      <c r="FE117" s="59"/>
      <c r="FF117" s="59"/>
      <c r="FG117" s="59"/>
      <c r="FH117" s="59"/>
      <c r="FI117" s="59"/>
      <c r="FJ117" s="59"/>
      <c r="FK117" s="59"/>
      <c r="FL117" s="59"/>
      <c r="FM117" s="59"/>
      <c r="FN117" s="59"/>
      <c r="FO117" s="59"/>
      <c r="FP117" s="59"/>
      <c r="FQ117" s="59"/>
      <c r="FR117" s="59"/>
      <c r="FS117" s="59"/>
      <c r="FT117" s="59"/>
      <c r="FU117" s="59"/>
      <c r="FV117" s="59"/>
      <c r="FW117" s="59"/>
      <c r="FX117" s="59"/>
      <c r="FY117" s="59"/>
      <c r="FZ117" s="59"/>
      <c r="GA117" s="59"/>
      <c r="GB117" s="59"/>
      <c r="GC117" s="59"/>
      <c r="GD117" s="59"/>
      <c r="GE117" s="59"/>
      <c r="GF117" s="59"/>
      <c r="GG117" s="59"/>
      <c r="GH117" s="59"/>
      <c r="GI117" s="59"/>
      <c r="GJ117" s="59"/>
      <c r="GK117" s="59"/>
      <c r="GL117" s="59"/>
      <c r="GM117" s="59"/>
      <c r="GN117" s="59"/>
      <c r="GO117" s="59"/>
      <c r="GP117" s="59"/>
      <c r="GQ117" s="59"/>
      <c r="GR117" s="59"/>
      <c r="GS117" s="59"/>
      <c r="GT117" s="59"/>
      <c r="GU117" s="59"/>
      <c r="GV117" s="59"/>
      <c r="GW117" s="59"/>
      <c r="GX117" s="59"/>
      <c r="GY117" s="59"/>
      <c r="GZ117" s="59"/>
      <c r="HA117" s="59"/>
      <c r="HB117" s="59"/>
      <c r="HC117" s="59"/>
      <c r="HD117" s="59"/>
      <c r="HE117" s="59"/>
      <c r="HF117" s="59"/>
      <c r="HG117" s="59"/>
      <c r="HH117" s="59"/>
      <c r="HI117" s="59"/>
      <c r="HJ117" s="59"/>
      <c r="HK117" s="59"/>
      <c r="HL117" s="59"/>
      <c r="HM117" s="59"/>
      <c r="HN117" s="59"/>
    </row>
    <row r="118" spans="1:222">
      <c r="A118" s="59"/>
      <c r="B118" s="59"/>
      <c r="C118" s="59"/>
      <c r="D118" s="59"/>
      <c r="E118" s="118"/>
      <c r="F118" s="59"/>
      <c r="G118" s="118"/>
      <c r="H118" s="59"/>
      <c r="I118" s="59"/>
      <c r="J118" s="59"/>
      <c r="K118" s="119"/>
      <c r="L118" s="59"/>
      <c r="M118" s="59"/>
      <c r="N118" s="59"/>
      <c r="O118" s="59"/>
      <c r="P118" s="59"/>
      <c r="Q118" s="59"/>
      <c r="R118" s="59"/>
      <c r="S118" s="59"/>
      <c r="T118" s="59"/>
      <c r="U118" s="59"/>
      <c r="V118" s="59"/>
      <c r="W118" s="59"/>
      <c r="X118" s="59"/>
      <c r="Y118" s="59"/>
      <c r="Z118" s="59"/>
      <c r="AA118" s="59"/>
      <c r="AB118" s="59"/>
      <c r="AC118" s="59"/>
      <c r="AD118" s="59"/>
      <c r="AE118" s="59"/>
      <c r="AF118" s="59"/>
      <c r="AG118" s="59"/>
      <c r="AH118" s="59"/>
      <c r="AI118" s="59"/>
      <c r="AJ118" s="59"/>
      <c r="AK118" s="59"/>
      <c r="AL118" s="59"/>
      <c r="AM118" s="59"/>
      <c r="AN118" s="59"/>
      <c r="AO118" s="59"/>
      <c r="AP118" s="59"/>
      <c r="AQ118" s="59"/>
      <c r="AR118" s="59"/>
      <c r="AS118" s="59"/>
      <c r="AT118" s="59"/>
      <c r="AU118" s="59"/>
      <c r="AV118" s="59"/>
      <c r="AW118" s="59"/>
      <c r="AX118" s="59"/>
      <c r="AY118" s="59"/>
      <c r="AZ118" s="59"/>
      <c r="BA118" s="59"/>
      <c r="BB118" s="59"/>
      <c r="BC118" s="59"/>
      <c r="BD118" s="59"/>
      <c r="BE118" s="59"/>
      <c r="BF118" s="59"/>
      <c r="BG118" s="59"/>
      <c r="BH118" s="59"/>
      <c r="BI118" s="59"/>
      <c r="BJ118" s="59"/>
      <c r="BK118" s="59"/>
      <c r="BL118" s="59"/>
      <c r="BM118" s="59"/>
      <c r="BN118" s="59"/>
      <c r="BO118" s="59"/>
      <c r="BP118" s="59"/>
      <c r="BQ118" s="59"/>
      <c r="BR118" s="59"/>
      <c r="BS118" s="59"/>
      <c r="BT118" s="59"/>
      <c r="BU118" s="59"/>
      <c r="BV118" s="59"/>
      <c r="BW118" s="59"/>
      <c r="BX118" s="59"/>
      <c r="BY118" s="59"/>
      <c r="BZ118" s="59"/>
      <c r="CA118" s="59"/>
      <c r="CB118" s="59"/>
      <c r="CC118" s="59"/>
      <c r="CD118" s="59"/>
      <c r="CE118" s="59"/>
      <c r="CF118" s="59"/>
      <c r="CG118" s="59"/>
      <c r="CH118" s="59"/>
      <c r="CI118" s="59"/>
      <c r="CJ118" s="59"/>
      <c r="CK118" s="59"/>
      <c r="CL118" s="59"/>
      <c r="CM118" s="59"/>
      <c r="CN118" s="59"/>
      <c r="CO118" s="59"/>
      <c r="CP118" s="59"/>
      <c r="CQ118" s="59"/>
      <c r="CR118" s="59"/>
      <c r="CS118" s="59"/>
      <c r="CT118" s="59"/>
      <c r="CU118" s="59"/>
      <c r="CV118" s="59"/>
      <c r="CW118" s="59"/>
      <c r="CX118" s="59"/>
      <c r="CY118" s="59"/>
      <c r="CZ118" s="59"/>
      <c r="DA118" s="59"/>
      <c r="DB118" s="59"/>
      <c r="DC118" s="59"/>
      <c r="DD118" s="59"/>
      <c r="DE118" s="59"/>
      <c r="DF118" s="59"/>
      <c r="DG118" s="59"/>
      <c r="DH118" s="59"/>
      <c r="DI118" s="59"/>
      <c r="DJ118" s="59"/>
      <c r="DK118" s="59"/>
      <c r="DL118" s="59"/>
      <c r="DM118" s="59"/>
      <c r="DN118" s="59"/>
      <c r="DO118" s="59"/>
      <c r="DP118" s="59"/>
      <c r="DQ118" s="59"/>
      <c r="DR118" s="59"/>
      <c r="DS118" s="59"/>
      <c r="DT118" s="59"/>
      <c r="DU118" s="59"/>
      <c r="DV118" s="59"/>
      <c r="DW118" s="59"/>
      <c r="DX118" s="59"/>
      <c r="DY118" s="59"/>
      <c r="DZ118" s="59"/>
      <c r="EA118" s="59"/>
      <c r="EB118" s="59"/>
      <c r="EC118" s="59"/>
      <c r="ED118" s="59"/>
      <c r="EE118" s="59"/>
      <c r="EF118" s="59"/>
      <c r="EG118" s="59"/>
      <c r="EH118" s="59"/>
      <c r="EI118" s="59"/>
      <c r="EJ118" s="59"/>
      <c r="EK118" s="59"/>
      <c r="EL118" s="59"/>
      <c r="EM118" s="59"/>
      <c r="EN118" s="59"/>
      <c r="EO118" s="59"/>
      <c r="EP118" s="59"/>
      <c r="EQ118" s="59"/>
      <c r="ER118" s="59"/>
      <c r="ES118" s="59"/>
      <c r="ET118" s="59"/>
      <c r="EU118" s="59"/>
      <c r="EV118" s="59"/>
      <c r="EW118" s="59"/>
      <c r="EX118" s="59"/>
      <c r="EY118" s="59"/>
      <c r="EZ118" s="59"/>
      <c r="FA118" s="59"/>
      <c r="FB118" s="59"/>
      <c r="FC118" s="59"/>
      <c r="FD118" s="59"/>
      <c r="FE118" s="59"/>
      <c r="FF118" s="59"/>
      <c r="FG118" s="59"/>
      <c r="FH118" s="59"/>
      <c r="FI118" s="59"/>
      <c r="FJ118" s="59"/>
      <c r="FK118" s="59"/>
      <c r="FL118" s="59"/>
      <c r="FM118" s="59"/>
      <c r="FN118" s="59"/>
      <c r="FO118" s="59"/>
      <c r="FP118" s="59"/>
      <c r="FQ118" s="59"/>
      <c r="FR118" s="59"/>
      <c r="FS118" s="59"/>
      <c r="FT118" s="59"/>
      <c r="FU118" s="59"/>
      <c r="FV118" s="59"/>
      <c r="FW118" s="59"/>
      <c r="FX118" s="59"/>
      <c r="FY118" s="59"/>
      <c r="FZ118" s="59"/>
      <c r="GA118" s="59"/>
      <c r="GB118" s="59"/>
      <c r="GC118" s="59"/>
      <c r="GD118" s="59"/>
      <c r="GE118" s="59"/>
      <c r="GF118" s="59"/>
      <c r="GG118" s="59"/>
      <c r="GH118" s="59"/>
      <c r="GI118" s="59"/>
      <c r="GJ118" s="59"/>
      <c r="GK118" s="59"/>
      <c r="GL118" s="59"/>
      <c r="GM118" s="59"/>
      <c r="GN118" s="59"/>
      <c r="GO118" s="59"/>
      <c r="GP118" s="59"/>
      <c r="GQ118" s="59"/>
      <c r="GR118" s="59"/>
      <c r="GS118" s="59"/>
      <c r="GT118" s="59"/>
      <c r="GU118" s="59"/>
      <c r="GV118" s="59"/>
      <c r="GW118" s="59"/>
      <c r="GX118" s="59"/>
      <c r="GY118" s="59"/>
      <c r="GZ118" s="59"/>
      <c r="HA118" s="59"/>
      <c r="HB118" s="59"/>
      <c r="HC118" s="59"/>
      <c r="HD118" s="59"/>
      <c r="HE118" s="59"/>
      <c r="HF118" s="59"/>
      <c r="HG118" s="59"/>
      <c r="HH118" s="59"/>
      <c r="HI118" s="59"/>
      <c r="HJ118" s="59"/>
      <c r="HK118" s="59"/>
      <c r="HL118" s="59"/>
      <c r="HM118" s="59"/>
      <c r="HN118" s="59"/>
    </row>
    <row r="119" spans="1:222">
      <c r="A119" s="59"/>
      <c r="B119" s="59"/>
      <c r="C119" s="59"/>
      <c r="D119" s="59"/>
      <c r="E119" s="118"/>
      <c r="F119" s="59"/>
      <c r="G119" s="118"/>
      <c r="H119" s="59"/>
      <c r="I119" s="59"/>
      <c r="J119" s="59"/>
      <c r="K119" s="119"/>
      <c r="L119" s="59"/>
      <c r="M119" s="59"/>
      <c r="N119" s="59"/>
      <c r="O119" s="59"/>
      <c r="P119" s="59"/>
      <c r="Q119" s="59"/>
      <c r="R119" s="59"/>
      <c r="S119" s="59"/>
      <c r="T119" s="59"/>
      <c r="U119" s="59"/>
      <c r="V119" s="59"/>
      <c r="W119" s="59"/>
      <c r="X119" s="59"/>
      <c r="Y119" s="59"/>
      <c r="Z119" s="59"/>
      <c r="AA119" s="59"/>
      <c r="AB119" s="59"/>
      <c r="AC119" s="59"/>
      <c r="AD119" s="59"/>
      <c r="AE119" s="59"/>
      <c r="AF119" s="59"/>
      <c r="AG119" s="59"/>
      <c r="AH119" s="59"/>
      <c r="AI119" s="59"/>
      <c r="AJ119" s="59"/>
      <c r="AK119" s="59"/>
      <c r="AL119" s="59"/>
      <c r="AM119" s="59"/>
      <c r="AN119" s="59"/>
      <c r="AO119" s="59"/>
      <c r="AP119" s="59"/>
      <c r="AQ119" s="59"/>
      <c r="AR119" s="59"/>
      <c r="AS119" s="59"/>
      <c r="AT119" s="59"/>
      <c r="AU119" s="59"/>
      <c r="AV119" s="59"/>
      <c r="AW119" s="59"/>
      <c r="AX119" s="59"/>
      <c r="AY119" s="59"/>
      <c r="AZ119" s="59"/>
      <c r="BA119" s="59"/>
      <c r="BB119" s="59"/>
      <c r="BC119" s="59"/>
      <c r="BD119" s="59"/>
      <c r="BE119" s="59"/>
      <c r="BF119" s="59"/>
      <c r="BG119" s="59"/>
      <c r="BH119" s="59"/>
      <c r="BI119" s="59"/>
      <c r="BJ119" s="59"/>
      <c r="BK119" s="59"/>
      <c r="BL119" s="59"/>
      <c r="BM119" s="59"/>
      <c r="BN119" s="59"/>
      <c r="BO119" s="59"/>
      <c r="BP119" s="59"/>
      <c r="BQ119" s="59"/>
      <c r="BR119" s="59"/>
      <c r="BS119" s="59"/>
      <c r="BT119" s="59"/>
      <c r="BU119" s="59"/>
      <c r="BV119" s="59"/>
      <c r="BW119" s="59"/>
      <c r="BX119" s="59"/>
      <c r="BY119" s="59"/>
      <c r="BZ119" s="59"/>
      <c r="CA119" s="59"/>
      <c r="CB119" s="59"/>
      <c r="CC119" s="59"/>
      <c r="CD119" s="59"/>
      <c r="CE119" s="59"/>
      <c r="CF119" s="59"/>
      <c r="CG119" s="59"/>
      <c r="CH119" s="59"/>
      <c r="CI119" s="59"/>
      <c r="CJ119" s="59"/>
      <c r="CK119" s="59"/>
      <c r="CL119" s="59"/>
      <c r="CM119" s="59"/>
      <c r="CN119" s="59"/>
      <c r="CO119" s="59"/>
      <c r="CP119" s="59"/>
      <c r="CQ119" s="59"/>
      <c r="CR119" s="59"/>
      <c r="CS119" s="59"/>
      <c r="CT119" s="59"/>
      <c r="CU119" s="59"/>
      <c r="CV119" s="59"/>
      <c r="CW119" s="59"/>
      <c r="CX119" s="59"/>
      <c r="CY119" s="59"/>
      <c r="CZ119" s="59"/>
      <c r="DA119" s="59"/>
      <c r="DB119" s="59"/>
      <c r="DC119" s="59"/>
      <c r="DD119" s="59"/>
      <c r="DE119" s="59"/>
      <c r="DF119" s="59"/>
      <c r="DG119" s="59"/>
      <c r="DH119" s="59"/>
      <c r="DI119" s="59"/>
      <c r="DJ119" s="59"/>
      <c r="DK119" s="59"/>
      <c r="DL119" s="59"/>
      <c r="DM119" s="59"/>
      <c r="DN119" s="59"/>
      <c r="DO119" s="59"/>
      <c r="DP119" s="59"/>
      <c r="DQ119" s="59"/>
      <c r="DR119" s="59"/>
      <c r="DS119" s="59"/>
      <c r="DT119" s="59"/>
      <c r="DU119" s="59"/>
      <c r="DV119" s="59"/>
      <c r="DW119" s="59"/>
      <c r="DX119" s="59"/>
      <c r="DY119" s="59"/>
      <c r="DZ119" s="59"/>
      <c r="EA119" s="59"/>
      <c r="EB119" s="59"/>
      <c r="EC119" s="59"/>
      <c r="ED119" s="59"/>
      <c r="EE119" s="59"/>
      <c r="EF119" s="59"/>
      <c r="EG119" s="59"/>
      <c r="EH119" s="59"/>
      <c r="EI119" s="59"/>
      <c r="EJ119" s="59"/>
      <c r="EK119" s="59"/>
      <c r="EL119" s="59"/>
      <c r="EM119" s="59"/>
      <c r="EN119" s="59"/>
      <c r="EO119" s="59"/>
      <c r="EP119" s="59"/>
      <c r="EQ119" s="59"/>
      <c r="ER119" s="59"/>
      <c r="ES119" s="59"/>
      <c r="ET119" s="59"/>
      <c r="EU119" s="59"/>
      <c r="EV119" s="59"/>
      <c r="EW119" s="59"/>
      <c r="EX119" s="59"/>
      <c r="EY119" s="59"/>
      <c r="EZ119" s="59"/>
      <c r="FA119" s="59"/>
      <c r="FB119" s="59"/>
      <c r="FC119" s="59"/>
      <c r="FD119" s="59"/>
      <c r="FE119" s="59"/>
      <c r="FF119" s="59"/>
      <c r="FG119" s="59"/>
      <c r="FH119" s="59"/>
      <c r="FI119" s="59"/>
      <c r="FJ119" s="59"/>
      <c r="FK119" s="59"/>
      <c r="FL119" s="59"/>
      <c r="FM119" s="59"/>
      <c r="FN119" s="59"/>
      <c r="FO119" s="59"/>
      <c r="FP119" s="59"/>
      <c r="FQ119" s="59"/>
      <c r="FR119" s="59"/>
      <c r="FS119" s="59"/>
      <c r="FT119" s="59"/>
      <c r="FU119" s="59"/>
      <c r="FV119" s="59"/>
      <c r="FW119" s="59"/>
      <c r="FX119" s="59"/>
      <c r="FY119" s="59"/>
      <c r="FZ119" s="59"/>
      <c r="GA119" s="59"/>
      <c r="GB119" s="59"/>
      <c r="GC119" s="59"/>
      <c r="GD119" s="59"/>
      <c r="GE119" s="59"/>
      <c r="GF119" s="59"/>
      <c r="GG119" s="59"/>
      <c r="GH119" s="59"/>
      <c r="GI119" s="59"/>
      <c r="GJ119" s="59"/>
      <c r="GK119" s="59"/>
      <c r="GL119" s="59"/>
      <c r="GM119" s="59"/>
      <c r="GN119" s="59"/>
      <c r="GO119" s="59"/>
      <c r="GP119" s="59"/>
      <c r="GQ119" s="59"/>
      <c r="GR119" s="59"/>
      <c r="GS119" s="59"/>
      <c r="GT119" s="59"/>
      <c r="GU119" s="59"/>
      <c r="GV119" s="59"/>
      <c r="GW119" s="59"/>
      <c r="GX119" s="59"/>
      <c r="GY119" s="59"/>
      <c r="GZ119" s="59"/>
      <c r="HA119" s="59"/>
      <c r="HB119" s="59"/>
      <c r="HC119" s="59"/>
      <c r="HD119" s="59"/>
      <c r="HE119" s="59"/>
      <c r="HF119" s="59"/>
      <c r="HG119" s="59"/>
      <c r="HH119" s="59"/>
      <c r="HI119" s="59"/>
      <c r="HJ119" s="59"/>
      <c r="HK119" s="59"/>
      <c r="HL119" s="59"/>
      <c r="HM119" s="59"/>
      <c r="HN119" s="59"/>
    </row>
    <row r="120" spans="1:222">
      <c r="A120" s="59"/>
      <c r="B120" s="59"/>
      <c r="C120" s="59"/>
      <c r="D120" s="59"/>
      <c r="E120" s="118"/>
      <c r="F120" s="59"/>
      <c r="G120" s="118"/>
      <c r="H120" s="59"/>
      <c r="I120" s="59"/>
      <c r="J120" s="59"/>
      <c r="K120" s="119"/>
      <c r="L120" s="59"/>
      <c r="M120" s="59"/>
      <c r="N120" s="59"/>
      <c r="O120" s="59"/>
      <c r="P120" s="59"/>
      <c r="Q120" s="59"/>
      <c r="R120" s="59"/>
      <c r="S120" s="59"/>
      <c r="T120" s="59"/>
      <c r="U120" s="59"/>
      <c r="V120" s="59"/>
      <c r="W120" s="59"/>
      <c r="X120" s="59"/>
      <c r="Y120" s="59"/>
      <c r="Z120" s="59"/>
      <c r="AA120" s="59"/>
      <c r="AB120" s="59"/>
      <c r="AC120" s="59"/>
      <c r="AD120" s="59"/>
      <c r="AE120" s="59"/>
      <c r="AF120" s="59"/>
      <c r="AG120" s="59"/>
      <c r="AH120" s="59"/>
      <c r="AI120" s="59"/>
      <c r="AJ120" s="59"/>
      <c r="AK120" s="59"/>
      <c r="AL120" s="59"/>
      <c r="AM120" s="59"/>
      <c r="AN120" s="59"/>
      <c r="AO120" s="59"/>
      <c r="AP120" s="59"/>
      <c r="AQ120" s="59"/>
      <c r="AR120" s="59"/>
      <c r="AS120" s="59"/>
      <c r="AT120" s="59"/>
      <c r="AU120" s="59"/>
      <c r="AV120" s="59"/>
      <c r="AW120" s="59"/>
      <c r="AX120" s="59"/>
      <c r="AY120" s="59"/>
      <c r="AZ120" s="59"/>
      <c r="BA120" s="59"/>
      <c r="BB120" s="59"/>
      <c r="BC120" s="59"/>
      <c r="BD120" s="59"/>
      <c r="BE120" s="59"/>
      <c r="BF120" s="59"/>
      <c r="BG120" s="59"/>
      <c r="BH120" s="59"/>
      <c r="BI120" s="59"/>
      <c r="BJ120" s="59"/>
      <c r="BK120" s="59"/>
      <c r="BL120" s="59"/>
      <c r="BM120" s="59"/>
      <c r="BN120" s="59"/>
      <c r="BO120" s="59"/>
      <c r="BP120" s="59"/>
      <c r="BQ120" s="59"/>
      <c r="BR120" s="59"/>
      <c r="BS120" s="59"/>
      <c r="BT120" s="59"/>
      <c r="BU120" s="59"/>
      <c r="BV120" s="59"/>
      <c r="BW120" s="59"/>
      <c r="BX120" s="59"/>
      <c r="BY120" s="59"/>
      <c r="BZ120" s="59"/>
      <c r="CA120" s="59"/>
      <c r="CB120" s="59"/>
      <c r="CC120" s="59"/>
      <c r="CD120" s="59"/>
      <c r="CE120" s="59"/>
      <c r="CF120" s="59"/>
      <c r="CG120" s="59"/>
      <c r="CH120" s="59"/>
      <c r="CI120" s="59"/>
      <c r="CJ120" s="59"/>
      <c r="CK120" s="59"/>
      <c r="CL120" s="59"/>
      <c r="CM120" s="59"/>
      <c r="CN120" s="59"/>
      <c r="CO120" s="59"/>
      <c r="CP120" s="59"/>
      <c r="CQ120" s="59"/>
      <c r="CR120" s="59"/>
      <c r="CS120" s="59"/>
      <c r="CT120" s="59"/>
      <c r="CU120" s="59"/>
      <c r="CV120" s="59"/>
      <c r="CW120" s="59"/>
      <c r="CX120" s="59"/>
      <c r="CY120" s="59"/>
      <c r="CZ120" s="59"/>
      <c r="DA120" s="59"/>
      <c r="DB120" s="59"/>
      <c r="DC120" s="59"/>
      <c r="DD120" s="59"/>
      <c r="DE120" s="59"/>
      <c r="DF120" s="59"/>
      <c r="DG120" s="59"/>
      <c r="DH120" s="59"/>
      <c r="DI120" s="59"/>
      <c r="DJ120" s="59"/>
      <c r="DK120" s="59"/>
      <c r="DL120" s="59"/>
      <c r="DM120" s="59"/>
      <c r="DN120" s="59"/>
      <c r="DO120" s="59"/>
      <c r="DP120" s="59"/>
      <c r="DQ120" s="59"/>
      <c r="DR120" s="59"/>
      <c r="DS120" s="59"/>
      <c r="DT120" s="59"/>
      <c r="DU120" s="59"/>
      <c r="DV120" s="59"/>
      <c r="DW120" s="59"/>
      <c r="DX120" s="59"/>
      <c r="DY120" s="59"/>
      <c r="DZ120" s="59"/>
      <c r="EA120" s="59"/>
      <c r="EB120" s="59"/>
      <c r="EC120" s="59"/>
      <c r="ED120" s="59"/>
      <c r="EE120" s="59"/>
      <c r="EF120" s="59"/>
      <c r="EG120" s="59"/>
      <c r="EH120" s="59"/>
      <c r="EI120" s="59"/>
      <c r="EJ120" s="59"/>
      <c r="EK120" s="59"/>
      <c r="EL120" s="59"/>
      <c r="EM120" s="59"/>
      <c r="EN120" s="59"/>
      <c r="EO120" s="59"/>
      <c r="EP120" s="59"/>
      <c r="EQ120" s="59"/>
      <c r="ER120" s="59"/>
      <c r="ES120" s="59"/>
      <c r="ET120" s="59"/>
      <c r="EU120" s="59"/>
      <c r="EV120" s="59"/>
      <c r="EW120" s="59"/>
      <c r="EX120" s="59"/>
      <c r="EY120" s="59"/>
      <c r="EZ120" s="59"/>
      <c r="FA120" s="59"/>
      <c r="FB120" s="59"/>
      <c r="FC120" s="59"/>
      <c r="FD120" s="59"/>
      <c r="FE120" s="59"/>
      <c r="FF120" s="59"/>
      <c r="FG120" s="59"/>
      <c r="FH120" s="59"/>
      <c r="FI120" s="59"/>
      <c r="FJ120" s="59"/>
      <c r="FK120" s="59"/>
      <c r="FL120" s="59"/>
      <c r="FM120" s="59"/>
      <c r="FN120" s="59"/>
      <c r="FO120" s="59"/>
      <c r="FP120" s="59"/>
      <c r="FQ120" s="59"/>
      <c r="FR120" s="59"/>
      <c r="FS120" s="59"/>
      <c r="FT120" s="59"/>
      <c r="FU120" s="59"/>
      <c r="FV120" s="59"/>
      <c r="FW120" s="59"/>
      <c r="FX120" s="59"/>
      <c r="FY120" s="59"/>
      <c r="FZ120" s="59"/>
      <c r="GA120" s="59"/>
      <c r="GB120" s="59"/>
      <c r="GC120" s="59"/>
      <c r="GD120" s="59"/>
      <c r="GE120" s="59"/>
      <c r="GF120" s="59"/>
      <c r="GG120" s="59"/>
      <c r="GH120" s="59"/>
      <c r="GI120" s="59"/>
      <c r="GJ120" s="59"/>
      <c r="GK120" s="59"/>
      <c r="GL120" s="59"/>
      <c r="GM120" s="59"/>
      <c r="GN120" s="59"/>
      <c r="GO120" s="59"/>
      <c r="GP120" s="59"/>
      <c r="GQ120" s="59"/>
      <c r="GR120" s="59"/>
      <c r="GS120" s="59"/>
      <c r="GT120" s="59"/>
      <c r="GU120" s="59"/>
      <c r="GV120" s="59"/>
      <c r="GW120" s="59"/>
      <c r="GX120" s="59"/>
      <c r="GY120" s="59"/>
      <c r="GZ120" s="59"/>
      <c r="HA120" s="59"/>
      <c r="HB120" s="59"/>
      <c r="HC120" s="59"/>
      <c r="HD120" s="59"/>
      <c r="HE120" s="59"/>
      <c r="HF120" s="59"/>
      <c r="HG120" s="59"/>
      <c r="HH120" s="59"/>
      <c r="HI120" s="59"/>
      <c r="HJ120" s="59"/>
      <c r="HK120" s="59"/>
      <c r="HL120" s="59"/>
      <c r="HM120" s="59"/>
      <c r="HN120" s="59"/>
    </row>
    <row r="121" spans="1:222">
      <c r="A121" s="59"/>
      <c r="B121" s="59"/>
      <c r="C121" s="59"/>
      <c r="D121" s="59"/>
      <c r="E121" s="118"/>
      <c r="F121" s="59"/>
      <c r="G121" s="118"/>
      <c r="H121" s="59"/>
      <c r="I121" s="59"/>
      <c r="J121" s="59"/>
      <c r="K121" s="119"/>
      <c r="L121" s="59"/>
      <c r="M121" s="59"/>
      <c r="N121" s="59"/>
      <c r="O121" s="59"/>
      <c r="P121" s="59"/>
      <c r="Q121" s="59"/>
      <c r="R121" s="59"/>
      <c r="S121" s="59"/>
      <c r="T121" s="59"/>
      <c r="U121" s="59"/>
      <c r="V121" s="59"/>
      <c r="W121" s="59"/>
      <c r="X121" s="59"/>
      <c r="Y121" s="59"/>
      <c r="Z121" s="59"/>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59"/>
      <c r="AZ121" s="59"/>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59"/>
      <c r="BY121" s="59"/>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59"/>
      <c r="DH121" s="59"/>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59"/>
      <c r="EJ121" s="59"/>
      <c r="EK121" s="59"/>
      <c r="EL121" s="59"/>
      <c r="EM121" s="59"/>
      <c r="EN121" s="59"/>
      <c r="EO121" s="59"/>
      <c r="EP121" s="59"/>
      <c r="EQ121" s="59"/>
      <c r="ER121" s="59"/>
      <c r="ES121" s="59"/>
      <c r="ET121" s="59"/>
      <c r="EU121" s="59"/>
      <c r="EV121" s="59"/>
      <c r="EW121" s="59"/>
      <c r="EX121" s="59"/>
      <c r="EY121" s="59"/>
      <c r="EZ121" s="59"/>
      <c r="FA121" s="59"/>
      <c r="FB121" s="59"/>
      <c r="FC121" s="59"/>
      <c r="FD121" s="59"/>
      <c r="FE121" s="59"/>
      <c r="FF121" s="59"/>
      <c r="FG121" s="59"/>
      <c r="FH121" s="59"/>
      <c r="FI121" s="59"/>
      <c r="FJ121" s="59"/>
      <c r="FK121" s="59"/>
      <c r="FL121" s="59"/>
      <c r="FM121" s="59"/>
      <c r="FN121" s="59"/>
      <c r="FO121" s="59"/>
      <c r="FP121" s="59"/>
      <c r="FQ121" s="59"/>
      <c r="FR121" s="59"/>
      <c r="FS121" s="59"/>
      <c r="FT121" s="59"/>
      <c r="FU121" s="59"/>
      <c r="FV121" s="59"/>
      <c r="FW121" s="59"/>
      <c r="FX121" s="59"/>
      <c r="FY121" s="59"/>
      <c r="FZ121" s="59"/>
      <c r="GA121" s="59"/>
      <c r="GB121" s="59"/>
      <c r="GC121" s="59"/>
      <c r="GD121" s="59"/>
      <c r="GE121" s="59"/>
      <c r="GF121" s="59"/>
      <c r="GG121" s="59"/>
      <c r="GH121" s="59"/>
      <c r="GI121" s="59"/>
      <c r="GJ121" s="59"/>
      <c r="GK121" s="59"/>
      <c r="GL121" s="59"/>
      <c r="GM121" s="59"/>
      <c r="GN121" s="59"/>
      <c r="GO121" s="59"/>
      <c r="GP121" s="59"/>
      <c r="GQ121" s="59"/>
      <c r="GR121" s="59"/>
      <c r="GS121" s="59"/>
      <c r="GT121" s="59"/>
      <c r="GU121" s="59"/>
      <c r="GV121" s="59"/>
      <c r="GW121" s="59"/>
      <c r="GX121" s="59"/>
      <c r="GY121" s="59"/>
      <c r="GZ121" s="59"/>
      <c r="HA121" s="59"/>
      <c r="HB121" s="59"/>
      <c r="HC121" s="59"/>
      <c r="HD121" s="59"/>
      <c r="HE121" s="59"/>
      <c r="HF121" s="59"/>
      <c r="HG121" s="59"/>
      <c r="HH121" s="59"/>
      <c r="HI121" s="59"/>
      <c r="HJ121" s="59"/>
      <c r="HK121" s="59"/>
      <c r="HL121" s="59"/>
      <c r="HM121" s="59"/>
      <c r="HN121" s="59"/>
    </row>
    <row r="122" spans="1:222">
      <c r="A122" s="59"/>
      <c r="B122" s="59"/>
      <c r="C122" s="59"/>
      <c r="D122" s="59"/>
      <c r="E122" s="118"/>
      <c r="F122" s="59"/>
      <c r="G122" s="118"/>
      <c r="H122" s="59"/>
      <c r="I122" s="59"/>
      <c r="J122" s="59"/>
      <c r="K122" s="119"/>
      <c r="L122" s="59"/>
      <c r="M122" s="59"/>
      <c r="N122" s="59"/>
      <c r="O122" s="59"/>
      <c r="P122" s="59"/>
      <c r="Q122" s="59"/>
      <c r="R122" s="59"/>
      <c r="S122" s="59"/>
      <c r="T122" s="59"/>
      <c r="U122" s="59"/>
      <c r="V122" s="59"/>
      <c r="W122" s="59"/>
      <c r="X122" s="59"/>
      <c r="Y122" s="59"/>
      <c r="Z122" s="59"/>
      <c r="AA122" s="59"/>
      <c r="AB122" s="59"/>
      <c r="AC122" s="59"/>
      <c r="AD122" s="59"/>
      <c r="AE122" s="59"/>
      <c r="AF122" s="59"/>
      <c r="AG122" s="59"/>
      <c r="AH122" s="59"/>
      <c r="AI122" s="59"/>
      <c r="AJ122" s="59"/>
      <c r="AK122" s="59"/>
      <c r="AL122" s="59"/>
      <c r="AM122" s="59"/>
      <c r="AN122" s="59"/>
      <c r="AO122" s="59"/>
      <c r="AP122" s="59"/>
      <c r="AQ122" s="59"/>
      <c r="AR122" s="59"/>
      <c r="AS122" s="59"/>
      <c r="AT122" s="59"/>
      <c r="AU122" s="59"/>
      <c r="AV122" s="59"/>
      <c r="AW122" s="59"/>
      <c r="AX122" s="59"/>
      <c r="AY122" s="59"/>
      <c r="AZ122" s="59"/>
      <c r="BA122" s="59"/>
      <c r="BB122" s="59"/>
      <c r="BC122" s="59"/>
      <c r="BD122" s="59"/>
      <c r="BE122" s="59"/>
      <c r="BF122" s="59"/>
      <c r="BG122" s="59"/>
      <c r="BH122" s="59"/>
      <c r="BI122" s="59"/>
      <c r="BJ122" s="59"/>
      <c r="BK122" s="59"/>
      <c r="BL122" s="59"/>
      <c r="BM122" s="59"/>
      <c r="BN122" s="59"/>
      <c r="BO122" s="59"/>
      <c r="BP122" s="59"/>
      <c r="BQ122" s="59"/>
      <c r="BR122" s="59"/>
      <c r="BS122" s="59"/>
      <c r="BT122" s="59"/>
      <c r="BU122" s="59"/>
      <c r="BV122" s="59"/>
      <c r="BW122" s="59"/>
      <c r="BX122" s="59"/>
      <c r="BY122" s="59"/>
      <c r="BZ122" s="59"/>
      <c r="CA122" s="59"/>
      <c r="CB122" s="59"/>
      <c r="CC122" s="59"/>
      <c r="CD122" s="59"/>
      <c r="CE122" s="59"/>
      <c r="CF122" s="59"/>
      <c r="CG122" s="59"/>
      <c r="CH122" s="59"/>
      <c r="CI122" s="59"/>
      <c r="CJ122" s="59"/>
      <c r="CK122" s="59"/>
      <c r="CL122" s="59"/>
      <c r="CM122" s="59"/>
      <c r="CN122" s="59"/>
      <c r="CO122" s="59"/>
      <c r="CP122" s="59"/>
      <c r="CQ122" s="59"/>
      <c r="CR122" s="59"/>
      <c r="CS122" s="59"/>
      <c r="CT122" s="59"/>
      <c r="CU122" s="59"/>
      <c r="CV122" s="59"/>
      <c r="CW122" s="59"/>
      <c r="CX122" s="59"/>
      <c r="CY122" s="59"/>
      <c r="CZ122" s="59"/>
      <c r="DA122" s="59"/>
      <c r="DB122" s="59"/>
      <c r="DC122" s="59"/>
      <c r="DD122" s="59"/>
      <c r="DE122" s="59"/>
      <c r="DF122" s="59"/>
      <c r="DG122" s="59"/>
      <c r="DH122" s="59"/>
      <c r="DI122" s="59"/>
      <c r="DJ122" s="59"/>
      <c r="DK122" s="59"/>
      <c r="DL122" s="59"/>
      <c r="DM122" s="59"/>
      <c r="DN122" s="59"/>
      <c r="DO122" s="59"/>
      <c r="DP122" s="59"/>
      <c r="DQ122" s="59"/>
      <c r="DR122" s="59"/>
      <c r="DS122" s="59"/>
      <c r="DT122" s="59"/>
      <c r="DU122" s="59"/>
      <c r="DV122" s="59"/>
      <c r="DW122" s="59"/>
      <c r="DX122" s="59"/>
      <c r="DY122" s="59"/>
      <c r="DZ122" s="59"/>
      <c r="EA122" s="59"/>
      <c r="EB122" s="59"/>
      <c r="EC122" s="59"/>
      <c r="ED122" s="59"/>
      <c r="EE122" s="59"/>
      <c r="EF122" s="59"/>
      <c r="EG122" s="59"/>
      <c r="EH122" s="59"/>
      <c r="EI122" s="59"/>
      <c r="EJ122" s="59"/>
      <c r="EK122" s="59"/>
      <c r="EL122" s="59"/>
      <c r="EM122" s="59"/>
      <c r="EN122" s="59"/>
      <c r="EO122" s="59"/>
      <c r="EP122" s="59"/>
      <c r="EQ122" s="59"/>
      <c r="ER122" s="59"/>
      <c r="ES122" s="59"/>
      <c r="ET122" s="59"/>
      <c r="EU122" s="59"/>
      <c r="EV122" s="59"/>
      <c r="EW122" s="59"/>
      <c r="EX122" s="59"/>
      <c r="EY122" s="59"/>
      <c r="EZ122" s="59"/>
      <c r="FA122" s="59"/>
      <c r="FB122" s="59"/>
      <c r="FC122" s="59"/>
      <c r="FD122" s="59"/>
      <c r="FE122" s="59"/>
      <c r="FF122" s="59"/>
      <c r="FG122" s="59"/>
      <c r="FH122" s="59"/>
      <c r="FI122" s="59"/>
      <c r="FJ122" s="59"/>
      <c r="FK122" s="59"/>
      <c r="FL122" s="59"/>
      <c r="FM122" s="59"/>
      <c r="FN122" s="59"/>
      <c r="FO122" s="59"/>
      <c r="FP122" s="59"/>
      <c r="FQ122" s="59"/>
      <c r="FR122" s="59"/>
      <c r="FS122" s="59"/>
      <c r="FT122" s="59"/>
      <c r="FU122" s="59"/>
      <c r="FV122" s="59"/>
      <c r="FW122" s="59"/>
      <c r="FX122" s="59"/>
      <c r="FY122" s="59"/>
      <c r="FZ122" s="59"/>
      <c r="GA122" s="59"/>
      <c r="GB122" s="59"/>
      <c r="GC122" s="59"/>
      <c r="GD122" s="59"/>
      <c r="GE122" s="59"/>
      <c r="GF122" s="59"/>
      <c r="GG122" s="59"/>
      <c r="GH122" s="59"/>
      <c r="GI122" s="59"/>
      <c r="GJ122" s="59"/>
      <c r="GK122" s="59"/>
      <c r="GL122" s="59"/>
      <c r="GM122" s="59"/>
      <c r="GN122" s="59"/>
      <c r="GO122" s="59"/>
      <c r="GP122" s="59"/>
      <c r="GQ122" s="59"/>
      <c r="GR122" s="59"/>
      <c r="GS122" s="59"/>
      <c r="GT122" s="59"/>
      <c r="GU122" s="59"/>
      <c r="GV122" s="59"/>
      <c r="GW122" s="59"/>
      <c r="GX122" s="59"/>
      <c r="GY122" s="59"/>
      <c r="GZ122" s="59"/>
      <c r="HA122" s="59"/>
      <c r="HB122" s="59"/>
      <c r="HC122" s="59"/>
      <c r="HD122" s="59"/>
      <c r="HE122" s="59"/>
      <c r="HF122" s="59"/>
      <c r="HG122" s="59"/>
      <c r="HH122" s="59"/>
      <c r="HI122" s="59"/>
      <c r="HJ122" s="59"/>
      <c r="HK122" s="59"/>
      <c r="HL122" s="59"/>
      <c r="HM122" s="59"/>
      <c r="HN122" s="59"/>
    </row>
    <row r="123" spans="1:222">
      <c r="A123" s="59"/>
      <c r="B123" s="59"/>
      <c r="C123" s="59"/>
      <c r="D123" s="59"/>
      <c r="E123" s="118"/>
      <c r="F123" s="59"/>
      <c r="G123" s="118"/>
      <c r="H123" s="59"/>
      <c r="I123" s="59"/>
      <c r="J123" s="59"/>
      <c r="K123" s="119"/>
      <c r="L123" s="59"/>
      <c r="M123" s="59"/>
      <c r="N123" s="59"/>
      <c r="O123" s="59"/>
      <c r="P123" s="59"/>
      <c r="Q123" s="59"/>
      <c r="R123" s="59"/>
      <c r="S123" s="59"/>
      <c r="T123" s="59"/>
      <c r="U123" s="59"/>
      <c r="V123" s="59"/>
      <c r="W123" s="59"/>
      <c r="X123" s="59"/>
      <c r="Y123" s="59"/>
      <c r="Z123" s="59"/>
      <c r="AA123" s="59"/>
      <c r="AB123" s="59"/>
      <c r="AC123" s="59"/>
      <c r="AD123" s="59"/>
      <c r="AE123" s="59"/>
      <c r="AF123" s="59"/>
      <c r="AG123" s="59"/>
      <c r="AH123" s="59"/>
      <c r="AI123" s="59"/>
      <c r="AJ123" s="59"/>
      <c r="AK123" s="59"/>
      <c r="AL123" s="59"/>
      <c r="AM123" s="59"/>
      <c r="AN123" s="59"/>
      <c r="AO123" s="59"/>
      <c r="AP123" s="59"/>
      <c r="AQ123" s="59"/>
      <c r="AR123" s="59"/>
      <c r="AS123" s="59"/>
      <c r="AT123" s="59"/>
      <c r="AU123" s="59"/>
      <c r="AV123" s="59"/>
      <c r="AW123" s="59"/>
      <c r="AX123" s="59"/>
      <c r="AY123" s="59"/>
      <c r="AZ123" s="59"/>
      <c r="BA123" s="59"/>
      <c r="BB123" s="59"/>
      <c r="BC123" s="59"/>
      <c r="BD123" s="59"/>
      <c r="BE123" s="59"/>
      <c r="BF123" s="59"/>
      <c r="BG123" s="59"/>
      <c r="BH123" s="59"/>
      <c r="BI123" s="59"/>
      <c r="BJ123" s="59"/>
      <c r="BK123" s="59"/>
      <c r="BL123" s="59"/>
      <c r="BM123" s="59"/>
      <c r="BN123" s="59"/>
      <c r="BO123" s="59"/>
      <c r="BP123" s="59"/>
      <c r="BQ123" s="59"/>
      <c r="BR123" s="59"/>
      <c r="BS123" s="59"/>
      <c r="BT123" s="59"/>
      <c r="BU123" s="59"/>
      <c r="BV123" s="59"/>
      <c r="BW123" s="59"/>
      <c r="BX123" s="59"/>
      <c r="BY123" s="59"/>
      <c r="BZ123" s="59"/>
      <c r="CA123" s="59"/>
      <c r="CB123" s="59"/>
      <c r="CC123" s="59"/>
      <c r="CD123" s="59"/>
      <c r="CE123" s="59"/>
      <c r="CF123" s="59"/>
      <c r="CG123" s="59"/>
      <c r="CH123" s="59"/>
      <c r="CI123" s="59"/>
      <c r="CJ123" s="59"/>
      <c r="CK123" s="59"/>
      <c r="CL123" s="59"/>
      <c r="CM123" s="59"/>
      <c r="CN123" s="59"/>
      <c r="CO123" s="59"/>
      <c r="CP123" s="59"/>
      <c r="CQ123" s="59"/>
      <c r="CR123" s="59"/>
      <c r="CS123" s="59"/>
      <c r="CT123" s="59"/>
      <c r="CU123" s="59"/>
      <c r="CV123" s="59"/>
      <c r="CW123" s="59"/>
      <c r="CX123" s="59"/>
      <c r="CY123" s="59"/>
      <c r="CZ123" s="59"/>
      <c r="DA123" s="59"/>
      <c r="DB123" s="59"/>
      <c r="DC123" s="59"/>
      <c r="DD123" s="59"/>
      <c r="DE123" s="59"/>
      <c r="DF123" s="59"/>
      <c r="DG123" s="59"/>
      <c r="DH123" s="59"/>
      <c r="DI123" s="59"/>
      <c r="DJ123" s="59"/>
      <c r="DK123" s="59"/>
      <c r="DL123" s="59"/>
      <c r="DM123" s="59"/>
      <c r="DN123" s="59"/>
      <c r="DO123" s="59"/>
      <c r="DP123" s="59"/>
      <c r="DQ123" s="59"/>
      <c r="DR123" s="59"/>
      <c r="DS123" s="59"/>
      <c r="DT123" s="59"/>
      <c r="DU123" s="59"/>
      <c r="DV123" s="59"/>
      <c r="DW123" s="59"/>
      <c r="DX123" s="59"/>
      <c r="DY123" s="59"/>
      <c r="DZ123" s="59"/>
      <c r="EA123" s="59"/>
      <c r="EB123" s="59"/>
      <c r="EC123" s="59"/>
      <c r="ED123" s="59"/>
      <c r="EE123" s="59"/>
      <c r="EF123" s="59"/>
      <c r="EG123" s="59"/>
      <c r="EH123" s="59"/>
      <c r="EI123" s="59"/>
      <c r="EJ123" s="59"/>
      <c r="EK123" s="59"/>
      <c r="EL123" s="59"/>
      <c r="EM123" s="59"/>
      <c r="EN123" s="59"/>
      <c r="EO123" s="59"/>
      <c r="EP123" s="59"/>
      <c r="EQ123" s="59"/>
      <c r="ER123" s="59"/>
      <c r="ES123" s="59"/>
      <c r="ET123" s="59"/>
      <c r="EU123" s="59"/>
      <c r="EV123" s="59"/>
      <c r="EW123" s="59"/>
      <c r="EX123" s="59"/>
      <c r="EY123" s="59"/>
      <c r="EZ123" s="59"/>
      <c r="FA123" s="59"/>
      <c r="FB123" s="59"/>
      <c r="FC123" s="59"/>
      <c r="FD123" s="59"/>
      <c r="FE123" s="59"/>
      <c r="FF123" s="59"/>
      <c r="FG123" s="59"/>
      <c r="FH123" s="59"/>
      <c r="FI123" s="59"/>
      <c r="FJ123" s="59"/>
      <c r="FK123" s="59"/>
      <c r="FL123" s="59"/>
      <c r="FM123" s="59"/>
      <c r="FN123" s="59"/>
      <c r="FO123" s="59"/>
      <c r="FP123" s="59"/>
      <c r="FQ123" s="59"/>
      <c r="FR123" s="59"/>
      <c r="FS123" s="59"/>
      <c r="FT123" s="59"/>
      <c r="FU123" s="59"/>
      <c r="FV123" s="59"/>
      <c r="FW123" s="59"/>
      <c r="FX123" s="59"/>
      <c r="FY123" s="59"/>
      <c r="FZ123" s="59"/>
      <c r="GA123" s="59"/>
      <c r="GB123" s="59"/>
      <c r="GC123" s="59"/>
      <c r="GD123" s="59"/>
      <c r="GE123" s="59"/>
      <c r="GF123" s="59"/>
      <c r="GG123" s="59"/>
      <c r="GH123" s="59"/>
      <c r="GI123" s="59"/>
      <c r="GJ123" s="59"/>
      <c r="GK123" s="59"/>
      <c r="GL123" s="59"/>
      <c r="GM123" s="59"/>
      <c r="GN123" s="59"/>
      <c r="GO123" s="59"/>
      <c r="GP123" s="59"/>
      <c r="GQ123" s="59"/>
      <c r="GR123" s="59"/>
      <c r="GS123" s="59"/>
      <c r="GT123" s="59"/>
      <c r="GU123" s="59"/>
      <c r="GV123" s="59"/>
      <c r="GW123" s="59"/>
      <c r="GX123" s="59"/>
      <c r="GY123" s="59"/>
      <c r="GZ123" s="59"/>
      <c r="HA123" s="59"/>
      <c r="HB123" s="59"/>
      <c r="HC123" s="59"/>
      <c r="HD123" s="59"/>
      <c r="HE123" s="59"/>
      <c r="HF123" s="59"/>
      <c r="HG123" s="59"/>
      <c r="HH123" s="59"/>
      <c r="HI123" s="59"/>
      <c r="HJ123" s="59"/>
      <c r="HK123" s="59"/>
      <c r="HL123" s="59"/>
      <c r="HM123" s="59"/>
      <c r="HN123" s="59"/>
    </row>
    <row r="124" spans="1:222">
      <c r="A124" s="59"/>
      <c r="B124" s="59"/>
      <c r="C124" s="59"/>
      <c r="D124" s="59"/>
      <c r="E124" s="118"/>
      <c r="F124" s="59"/>
      <c r="G124" s="118"/>
      <c r="H124" s="59"/>
      <c r="I124" s="59"/>
      <c r="J124" s="59"/>
      <c r="K124" s="119"/>
      <c r="L124" s="59"/>
      <c r="M124" s="59"/>
      <c r="N124" s="59"/>
      <c r="O124" s="59"/>
      <c r="P124" s="59"/>
      <c r="Q124" s="59"/>
      <c r="R124" s="59"/>
      <c r="S124" s="59"/>
      <c r="T124" s="59"/>
      <c r="U124" s="59"/>
      <c r="V124" s="59"/>
      <c r="W124" s="59"/>
      <c r="X124" s="59"/>
      <c r="Y124" s="59"/>
      <c r="Z124" s="59"/>
      <c r="AA124" s="59"/>
      <c r="AB124" s="59"/>
      <c r="AC124" s="59"/>
      <c r="AD124" s="59"/>
      <c r="AE124" s="59"/>
      <c r="AF124" s="59"/>
      <c r="AG124" s="59"/>
      <c r="AH124" s="59"/>
      <c r="AI124" s="59"/>
      <c r="AJ124" s="59"/>
      <c r="AK124" s="59"/>
      <c r="AL124" s="59"/>
      <c r="AM124" s="59"/>
      <c r="AN124" s="59"/>
      <c r="AO124" s="59"/>
      <c r="AP124" s="59"/>
      <c r="AQ124" s="59"/>
      <c r="AR124" s="59"/>
      <c r="AS124" s="59"/>
      <c r="AT124" s="59"/>
      <c r="AU124" s="59"/>
      <c r="AV124" s="59"/>
      <c r="AW124" s="59"/>
      <c r="AX124" s="59"/>
      <c r="AY124" s="59"/>
      <c r="AZ124" s="59"/>
      <c r="BA124" s="59"/>
      <c r="BB124" s="59"/>
      <c r="BC124" s="59"/>
      <c r="BD124" s="59"/>
      <c r="BE124" s="59"/>
      <c r="BF124" s="59"/>
      <c r="BG124" s="59"/>
      <c r="BH124" s="59"/>
      <c r="BI124" s="59"/>
      <c r="BJ124" s="59"/>
      <c r="BK124" s="59"/>
      <c r="BL124" s="59"/>
      <c r="BM124" s="59"/>
      <c r="BN124" s="59"/>
      <c r="BO124" s="59"/>
      <c r="BP124" s="59"/>
      <c r="BQ124" s="59"/>
      <c r="BR124" s="59"/>
      <c r="BS124" s="59"/>
      <c r="BT124" s="59"/>
      <c r="BU124" s="59"/>
      <c r="BV124" s="59"/>
      <c r="BW124" s="59"/>
      <c r="BX124" s="59"/>
      <c r="BY124" s="59"/>
      <c r="BZ124" s="59"/>
      <c r="CA124" s="59"/>
      <c r="CB124" s="59"/>
      <c r="CC124" s="59"/>
      <c r="CD124" s="59"/>
      <c r="CE124" s="59"/>
      <c r="CF124" s="59"/>
      <c r="CG124" s="59"/>
      <c r="CH124" s="59"/>
      <c r="CI124" s="59"/>
      <c r="CJ124" s="59"/>
      <c r="CK124" s="59"/>
      <c r="CL124" s="59"/>
      <c r="CM124" s="59"/>
      <c r="CN124" s="59"/>
      <c r="CO124" s="59"/>
      <c r="CP124" s="59"/>
      <c r="CQ124" s="59"/>
      <c r="CR124" s="59"/>
      <c r="CS124" s="59"/>
      <c r="CT124" s="59"/>
      <c r="CU124" s="59"/>
      <c r="CV124" s="59"/>
      <c r="CW124" s="59"/>
      <c r="CX124" s="59"/>
      <c r="CY124" s="59"/>
      <c r="CZ124" s="59"/>
      <c r="DA124" s="59"/>
      <c r="DB124" s="59"/>
      <c r="DC124" s="59"/>
      <c r="DD124" s="59"/>
      <c r="DE124" s="59"/>
      <c r="DF124" s="59"/>
      <c r="DG124" s="59"/>
      <c r="DH124" s="59"/>
      <c r="DI124" s="59"/>
      <c r="DJ124" s="59"/>
      <c r="DK124" s="59"/>
      <c r="DL124" s="59"/>
      <c r="DM124" s="59"/>
      <c r="DN124" s="59"/>
      <c r="DO124" s="59"/>
      <c r="DP124" s="59"/>
      <c r="DQ124" s="59"/>
      <c r="DR124" s="59"/>
      <c r="DS124" s="59"/>
      <c r="DT124" s="59"/>
      <c r="DU124" s="59"/>
      <c r="DV124" s="59"/>
      <c r="DW124" s="59"/>
      <c r="DX124" s="59"/>
      <c r="DY124" s="59"/>
      <c r="DZ124" s="59"/>
      <c r="EA124" s="59"/>
      <c r="EB124" s="59"/>
      <c r="EC124" s="59"/>
      <c r="ED124" s="59"/>
      <c r="EE124" s="59"/>
      <c r="EF124" s="59"/>
      <c r="EG124" s="59"/>
      <c r="EH124" s="59"/>
      <c r="EI124" s="59"/>
      <c r="EJ124" s="59"/>
      <c r="EK124" s="59"/>
      <c r="EL124" s="59"/>
      <c r="EM124" s="59"/>
      <c r="EN124" s="59"/>
      <c r="EO124" s="59"/>
      <c r="EP124" s="59"/>
      <c r="EQ124" s="59"/>
      <c r="ER124" s="59"/>
      <c r="ES124" s="59"/>
      <c r="ET124" s="59"/>
      <c r="EU124" s="59"/>
      <c r="EV124" s="59"/>
      <c r="EW124" s="59"/>
      <c r="EX124" s="59"/>
      <c r="EY124" s="59"/>
      <c r="EZ124" s="59"/>
      <c r="FA124" s="59"/>
      <c r="FB124" s="59"/>
      <c r="FC124" s="59"/>
      <c r="FD124" s="59"/>
      <c r="FE124" s="59"/>
      <c r="FF124" s="59"/>
      <c r="FG124" s="59"/>
      <c r="FH124" s="59"/>
      <c r="FI124" s="59"/>
      <c r="FJ124" s="59"/>
      <c r="FK124" s="59"/>
      <c r="FL124" s="59"/>
      <c r="FM124" s="59"/>
      <c r="FN124" s="59"/>
      <c r="FO124" s="59"/>
      <c r="FP124" s="59"/>
      <c r="FQ124" s="59"/>
      <c r="FR124" s="59"/>
      <c r="FS124" s="59"/>
      <c r="FT124" s="59"/>
      <c r="FU124" s="59"/>
      <c r="FV124" s="59"/>
      <c r="FW124" s="59"/>
      <c r="FX124" s="59"/>
      <c r="FY124" s="59"/>
      <c r="FZ124" s="59"/>
      <c r="GA124" s="59"/>
      <c r="GB124" s="59"/>
      <c r="GC124" s="59"/>
      <c r="GD124" s="59"/>
      <c r="GE124" s="59"/>
      <c r="GF124" s="59"/>
      <c r="GG124" s="59"/>
      <c r="GH124" s="59"/>
      <c r="GI124" s="59"/>
      <c r="GJ124" s="59"/>
      <c r="GK124" s="59"/>
      <c r="GL124" s="59"/>
      <c r="GM124" s="59"/>
      <c r="GN124" s="59"/>
      <c r="GO124" s="59"/>
      <c r="GP124" s="59"/>
      <c r="GQ124" s="59"/>
      <c r="GR124" s="59"/>
      <c r="GS124" s="59"/>
      <c r="GT124" s="59"/>
      <c r="GU124" s="59"/>
      <c r="GV124" s="59"/>
      <c r="GW124" s="59"/>
      <c r="GX124" s="59"/>
      <c r="GY124" s="59"/>
      <c r="GZ124" s="59"/>
      <c r="HA124" s="59"/>
      <c r="HB124" s="59"/>
      <c r="HC124" s="59"/>
      <c r="HD124" s="59"/>
      <c r="HE124" s="59"/>
      <c r="HF124" s="59"/>
      <c r="HG124" s="59"/>
      <c r="HH124" s="59"/>
      <c r="HI124" s="59"/>
      <c r="HJ124" s="59"/>
      <c r="HK124" s="59"/>
      <c r="HL124" s="59"/>
      <c r="HM124" s="59"/>
      <c r="HN124" s="59"/>
    </row>
    <row r="125" spans="1:222">
      <c r="A125" s="59"/>
      <c r="B125" s="59"/>
      <c r="C125" s="59"/>
      <c r="D125" s="59"/>
      <c r="E125" s="118"/>
      <c r="F125" s="59"/>
      <c r="G125" s="118"/>
      <c r="H125" s="59"/>
      <c r="I125" s="59"/>
      <c r="J125" s="59"/>
      <c r="K125" s="119"/>
      <c r="L125" s="59"/>
      <c r="M125" s="59"/>
      <c r="N125" s="59"/>
      <c r="O125" s="59"/>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59"/>
      <c r="AR125" s="59"/>
      <c r="AS125" s="59"/>
      <c r="AT125" s="59"/>
      <c r="AU125" s="59"/>
      <c r="AV125" s="59"/>
      <c r="AW125" s="59"/>
      <c r="AX125" s="59"/>
      <c r="AY125" s="59"/>
      <c r="AZ125" s="59"/>
      <c r="BA125" s="59"/>
      <c r="BB125" s="59"/>
      <c r="BC125" s="59"/>
      <c r="BD125" s="59"/>
      <c r="BE125" s="59"/>
      <c r="BF125" s="59"/>
      <c r="BG125" s="59"/>
      <c r="BH125" s="59"/>
      <c r="BI125" s="59"/>
      <c r="BJ125" s="59"/>
      <c r="BK125" s="59"/>
      <c r="BL125" s="59"/>
      <c r="BM125" s="59"/>
      <c r="BN125" s="59"/>
      <c r="BO125" s="59"/>
      <c r="BP125" s="59"/>
      <c r="BQ125" s="59"/>
      <c r="BR125" s="59"/>
      <c r="BS125" s="59"/>
      <c r="BT125" s="59"/>
      <c r="BU125" s="59"/>
      <c r="BV125" s="59"/>
      <c r="BW125" s="59"/>
      <c r="BX125" s="59"/>
      <c r="BY125" s="59"/>
      <c r="BZ125" s="59"/>
      <c r="CA125" s="59"/>
      <c r="CB125" s="59"/>
      <c r="CC125" s="59"/>
      <c r="CD125" s="59"/>
      <c r="CE125" s="59"/>
      <c r="CF125" s="59"/>
      <c r="CG125" s="59"/>
      <c r="CH125" s="59"/>
      <c r="CI125" s="59"/>
      <c r="CJ125" s="59"/>
      <c r="CK125" s="59"/>
      <c r="CL125" s="59"/>
      <c r="CM125" s="59"/>
      <c r="CN125" s="59"/>
      <c r="CO125" s="59"/>
      <c r="CP125" s="59"/>
      <c r="CQ125" s="59"/>
      <c r="CR125" s="59"/>
      <c r="CS125" s="59"/>
      <c r="CT125" s="59"/>
      <c r="CU125" s="59"/>
      <c r="CV125" s="59"/>
      <c r="CW125" s="59"/>
      <c r="CX125" s="59"/>
      <c r="CY125" s="59"/>
      <c r="CZ125" s="59"/>
      <c r="DA125" s="59"/>
      <c r="DB125" s="59"/>
      <c r="DC125" s="59"/>
      <c r="DD125" s="59"/>
      <c r="DE125" s="59"/>
      <c r="DF125" s="59"/>
      <c r="DG125" s="59"/>
      <c r="DH125" s="59"/>
      <c r="DI125" s="59"/>
      <c r="DJ125" s="59"/>
      <c r="DK125" s="59"/>
      <c r="DL125" s="59"/>
      <c r="DM125" s="59"/>
      <c r="DN125" s="59"/>
      <c r="DO125" s="59"/>
      <c r="DP125" s="59"/>
      <c r="DQ125" s="59"/>
      <c r="DR125" s="59"/>
      <c r="DS125" s="59"/>
      <c r="DT125" s="59"/>
      <c r="DU125" s="59"/>
      <c r="DV125" s="59"/>
      <c r="DW125" s="59"/>
      <c r="DX125" s="59"/>
      <c r="DY125" s="59"/>
      <c r="DZ125" s="59"/>
      <c r="EA125" s="59"/>
      <c r="EB125" s="59"/>
      <c r="EC125" s="59"/>
      <c r="ED125" s="59"/>
      <c r="EE125" s="59"/>
      <c r="EF125" s="59"/>
      <c r="EG125" s="59"/>
      <c r="EH125" s="59"/>
      <c r="EI125" s="59"/>
      <c r="EJ125" s="59"/>
      <c r="EK125" s="59"/>
      <c r="EL125" s="59"/>
      <c r="EM125" s="59"/>
      <c r="EN125" s="59"/>
      <c r="EO125" s="59"/>
      <c r="EP125" s="59"/>
      <c r="EQ125" s="59"/>
      <c r="ER125" s="59"/>
      <c r="ES125" s="59"/>
      <c r="ET125" s="59"/>
      <c r="EU125" s="59"/>
      <c r="EV125" s="59"/>
      <c r="EW125" s="59"/>
      <c r="EX125" s="59"/>
      <c r="EY125" s="59"/>
      <c r="EZ125" s="59"/>
      <c r="FA125" s="59"/>
      <c r="FB125" s="59"/>
      <c r="FC125" s="59"/>
      <c r="FD125" s="59"/>
      <c r="FE125" s="59"/>
      <c r="FF125" s="59"/>
      <c r="FG125" s="59"/>
      <c r="FH125" s="59"/>
      <c r="FI125" s="59"/>
      <c r="FJ125" s="59"/>
      <c r="FK125" s="59"/>
      <c r="FL125" s="59"/>
      <c r="FM125" s="59"/>
      <c r="FN125" s="59"/>
      <c r="FO125" s="59"/>
      <c r="FP125" s="59"/>
      <c r="FQ125" s="59"/>
      <c r="FR125" s="59"/>
      <c r="FS125" s="59"/>
      <c r="FT125" s="59"/>
      <c r="FU125" s="59"/>
      <c r="FV125" s="59"/>
      <c r="FW125" s="59"/>
      <c r="FX125" s="59"/>
      <c r="FY125" s="59"/>
      <c r="FZ125" s="59"/>
      <c r="GA125" s="59"/>
      <c r="GB125" s="59"/>
      <c r="GC125" s="59"/>
      <c r="GD125" s="59"/>
      <c r="GE125" s="59"/>
      <c r="GF125" s="59"/>
      <c r="GG125" s="59"/>
      <c r="GH125" s="59"/>
      <c r="GI125" s="59"/>
      <c r="GJ125" s="59"/>
      <c r="GK125" s="59"/>
      <c r="GL125" s="59"/>
      <c r="GM125" s="59"/>
      <c r="GN125" s="59"/>
      <c r="GO125" s="59"/>
      <c r="GP125" s="59"/>
      <c r="GQ125" s="59"/>
      <c r="GR125" s="59"/>
      <c r="GS125" s="59"/>
      <c r="GT125" s="59"/>
      <c r="GU125" s="59"/>
      <c r="GV125" s="59"/>
      <c r="GW125" s="59"/>
      <c r="GX125" s="59"/>
      <c r="GY125" s="59"/>
      <c r="GZ125" s="59"/>
      <c r="HA125" s="59"/>
      <c r="HB125" s="59"/>
      <c r="HC125" s="59"/>
      <c r="HD125" s="59"/>
      <c r="HE125" s="59"/>
      <c r="HF125" s="59"/>
      <c r="HG125" s="59"/>
      <c r="HH125" s="59"/>
      <c r="HI125" s="59"/>
      <c r="HJ125" s="59"/>
      <c r="HK125" s="59"/>
      <c r="HL125" s="59"/>
      <c r="HM125" s="59"/>
      <c r="HN125" s="59"/>
    </row>
    <row r="126" spans="1:222">
      <c r="A126" s="59"/>
      <c r="B126" s="59"/>
      <c r="C126" s="59"/>
      <c r="D126" s="59"/>
      <c r="E126" s="118"/>
      <c r="F126" s="59"/>
      <c r="G126" s="118"/>
      <c r="H126" s="59"/>
      <c r="I126" s="59"/>
      <c r="J126" s="59"/>
      <c r="K126" s="119"/>
      <c r="L126" s="59"/>
      <c r="M126" s="59"/>
      <c r="N126" s="59"/>
      <c r="O126" s="59"/>
      <c r="P126" s="59"/>
      <c r="Q126" s="59"/>
      <c r="R126" s="59"/>
      <c r="S126" s="59"/>
      <c r="T126" s="59"/>
      <c r="U126" s="59"/>
      <c r="V126" s="59"/>
      <c r="W126" s="59"/>
      <c r="X126" s="59"/>
      <c r="Y126" s="59"/>
      <c r="Z126" s="59"/>
      <c r="AA126" s="59"/>
      <c r="AB126" s="59"/>
      <c r="AC126" s="59"/>
      <c r="AD126" s="59"/>
      <c r="AE126" s="59"/>
      <c r="AF126" s="59"/>
      <c r="AG126" s="59"/>
      <c r="AH126" s="59"/>
      <c r="AI126" s="59"/>
      <c r="AJ126" s="59"/>
      <c r="AK126" s="59"/>
      <c r="AL126" s="59"/>
      <c r="AM126" s="59"/>
      <c r="AN126" s="59"/>
      <c r="AO126" s="59"/>
      <c r="AP126" s="59"/>
      <c r="AQ126" s="59"/>
      <c r="AR126" s="59"/>
      <c r="AS126" s="59"/>
      <c r="AT126" s="59"/>
      <c r="AU126" s="59"/>
      <c r="AV126" s="59"/>
      <c r="AW126" s="59"/>
      <c r="AX126" s="59"/>
      <c r="AY126" s="59"/>
      <c r="AZ126" s="59"/>
      <c r="BA126" s="59"/>
      <c r="BB126" s="59"/>
      <c r="BC126" s="59"/>
      <c r="BD126" s="59"/>
      <c r="BE126" s="59"/>
      <c r="BF126" s="59"/>
      <c r="BG126" s="59"/>
      <c r="BH126" s="59"/>
      <c r="BI126" s="59"/>
      <c r="BJ126" s="59"/>
      <c r="BK126" s="59"/>
      <c r="BL126" s="59"/>
      <c r="BM126" s="59"/>
      <c r="BN126" s="59"/>
      <c r="BO126" s="59"/>
      <c r="BP126" s="59"/>
      <c r="BQ126" s="59"/>
      <c r="BR126" s="59"/>
      <c r="BS126" s="59"/>
      <c r="BT126" s="59"/>
      <c r="BU126" s="59"/>
      <c r="BV126" s="59"/>
      <c r="BW126" s="59"/>
      <c r="BX126" s="59"/>
      <c r="BY126" s="59"/>
      <c r="BZ126" s="59"/>
      <c r="CA126" s="59"/>
      <c r="CB126" s="59"/>
      <c r="CC126" s="59"/>
      <c r="CD126" s="59"/>
      <c r="CE126" s="59"/>
      <c r="CF126" s="59"/>
      <c r="CG126" s="59"/>
      <c r="CH126" s="59"/>
      <c r="CI126" s="59"/>
      <c r="CJ126" s="59"/>
      <c r="CK126" s="59"/>
      <c r="CL126" s="59"/>
      <c r="CM126" s="59"/>
      <c r="CN126" s="59"/>
      <c r="CO126" s="59"/>
      <c r="CP126" s="59"/>
      <c r="CQ126" s="59"/>
      <c r="CR126" s="59"/>
      <c r="CS126" s="59"/>
      <c r="CT126" s="59"/>
      <c r="CU126" s="59"/>
      <c r="CV126" s="59"/>
      <c r="CW126" s="59"/>
      <c r="CX126" s="59"/>
      <c r="CY126" s="59"/>
      <c r="CZ126" s="59"/>
      <c r="DA126" s="59"/>
      <c r="DB126" s="59"/>
      <c r="DC126" s="59"/>
      <c r="DD126" s="59"/>
      <c r="DE126" s="59"/>
      <c r="DF126" s="59"/>
      <c r="DG126" s="59"/>
      <c r="DH126" s="59"/>
      <c r="DI126" s="59"/>
      <c r="DJ126" s="59"/>
      <c r="DK126" s="59"/>
      <c r="DL126" s="59"/>
      <c r="DM126" s="59"/>
      <c r="DN126" s="59"/>
      <c r="DO126" s="59"/>
      <c r="DP126" s="59"/>
      <c r="DQ126" s="59"/>
      <c r="DR126" s="59"/>
      <c r="DS126" s="59"/>
      <c r="DT126" s="59"/>
      <c r="DU126" s="59"/>
      <c r="DV126" s="59"/>
      <c r="DW126" s="59"/>
      <c r="DX126" s="59"/>
      <c r="DY126" s="59"/>
      <c r="DZ126" s="59"/>
      <c r="EA126" s="59"/>
      <c r="EB126" s="59"/>
      <c r="EC126" s="59"/>
      <c r="ED126" s="59"/>
      <c r="EE126" s="59"/>
      <c r="EF126" s="59"/>
      <c r="EG126" s="59"/>
      <c r="EH126" s="59"/>
      <c r="EI126" s="59"/>
      <c r="EJ126" s="59"/>
      <c r="EK126" s="59"/>
      <c r="EL126" s="59"/>
      <c r="EM126" s="59"/>
      <c r="EN126" s="59"/>
      <c r="EO126" s="59"/>
      <c r="EP126" s="59"/>
      <c r="EQ126" s="59"/>
      <c r="ER126" s="59"/>
      <c r="ES126" s="59"/>
      <c r="ET126" s="59"/>
      <c r="EU126" s="59"/>
      <c r="EV126" s="59"/>
      <c r="EW126" s="59"/>
      <c r="EX126" s="59"/>
      <c r="EY126" s="59"/>
      <c r="EZ126" s="59"/>
      <c r="FA126" s="59"/>
      <c r="FB126" s="59"/>
      <c r="FC126" s="59"/>
      <c r="FD126" s="59"/>
      <c r="FE126" s="59"/>
      <c r="FF126" s="59"/>
      <c r="FG126" s="59"/>
      <c r="FH126" s="59"/>
      <c r="FI126" s="59"/>
      <c r="FJ126" s="59"/>
      <c r="FK126" s="59"/>
      <c r="FL126" s="59"/>
      <c r="FM126" s="59"/>
      <c r="FN126" s="59"/>
      <c r="FO126" s="59"/>
      <c r="FP126" s="59"/>
      <c r="FQ126" s="59"/>
      <c r="FR126" s="59"/>
      <c r="FS126" s="59"/>
      <c r="FT126" s="59"/>
      <c r="FU126" s="59"/>
      <c r="FV126" s="59"/>
      <c r="FW126" s="59"/>
      <c r="FX126" s="59"/>
      <c r="FY126" s="59"/>
      <c r="FZ126" s="59"/>
      <c r="GA126" s="59"/>
      <c r="GB126" s="59"/>
      <c r="GC126" s="59"/>
      <c r="GD126" s="59"/>
      <c r="GE126" s="59"/>
      <c r="GF126" s="59"/>
      <c r="GG126" s="59"/>
      <c r="GH126" s="59"/>
      <c r="GI126" s="59"/>
      <c r="GJ126" s="59"/>
      <c r="GK126" s="59"/>
      <c r="GL126" s="59"/>
      <c r="GM126" s="59"/>
      <c r="GN126" s="59"/>
      <c r="GO126" s="59"/>
      <c r="GP126" s="59"/>
      <c r="GQ126" s="59"/>
      <c r="GR126" s="59"/>
      <c r="GS126" s="59"/>
      <c r="GT126" s="59"/>
      <c r="GU126" s="59"/>
      <c r="GV126" s="59"/>
      <c r="GW126" s="59"/>
      <c r="GX126" s="59"/>
      <c r="GY126" s="59"/>
      <c r="GZ126" s="59"/>
      <c r="HA126" s="59"/>
      <c r="HB126" s="59"/>
      <c r="HC126" s="59"/>
      <c r="HD126" s="59"/>
      <c r="HE126" s="59"/>
      <c r="HF126" s="59"/>
      <c r="HG126" s="59"/>
      <c r="HH126" s="59"/>
      <c r="HI126" s="59"/>
      <c r="HJ126" s="59"/>
      <c r="HK126" s="59"/>
      <c r="HL126" s="59"/>
      <c r="HM126" s="59"/>
      <c r="HN126" s="59"/>
    </row>
    <row r="127" spans="1:222">
      <c r="A127" s="59"/>
      <c r="B127" s="59"/>
      <c r="C127" s="59"/>
      <c r="D127" s="59"/>
      <c r="E127" s="118"/>
      <c r="F127" s="59"/>
      <c r="G127" s="118"/>
      <c r="H127" s="59"/>
      <c r="I127" s="59"/>
      <c r="J127" s="59"/>
      <c r="K127" s="119"/>
      <c r="L127" s="59"/>
      <c r="M127" s="59"/>
      <c r="N127" s="59"/>
      <c r="O127" s="59"/>
      <c r="P127" s="59"/>
      <c r="Q127" s="59"/>
      <c r="R127" s="59"/>
      <c r="S127" s="59"/>
      <c r="T127" s="59"/>
      <c r="U127" s="59"/>
      <c r="V127" s="59"/>
      <c r="W127" s="59"/>
      <c r="X127" s="59"/>
      <c r="Y127" s="59"/>
      <c r="Z127" s="59"/>
      <c r="AA127" s="59"/>
      <c r="AB127" s="59"/>
      <c r="AC127" s="59"/>
      <c r="AD127" s="59"/>
      <c r="AE127" s="59"/>
      <c r="AF127" s="59"/>
      <c r="AG127" s="59"/>
      <c r="AH127" s="59"/>
      <c r="AI127" s="59"/>
      <c r="AJ127" s="59"/>
      <c r="AK127" s="59"/>
      <c r="AL127" s="59"/>
      <c r="AM127" s="59"/>
      <c r="AN127" s="59"/>
      <c r="AO127" s="59"/>
      <c r="AP127" s="59"/>
      <c r="AQ127" s="59"/>
      <c r="AR127" s="59"/>
      <c r="AS127" s="59"/>
      <c r="AT127" s="59"/>
      <c r="AU127" s="59"/>
      <c r="AV127" s="59"/>
      <c r="AW127" s="59"/>
      <c r="AX127" s="59"/>
      <c r="AY127" s="59"/>
      <c r="AZ127" s="59"/>
      <c r="BA127" s="59"/>
      <c r="BB127" s="59"/>
      <c r="BC127" s="59"/>
      <c r="BD127" s="59"/>
      <c r="BE127" s="59"/>
      <c r="BF127" s="59"/>
      <c r="BG127" s="59"/>
      <c r="BH127" s="59"/>
      <c r="BI127" s="59"/>
      <c r="BJ127" s="59"/>
      <c r="BK127" s="59"/>
      <c r="BL127" s="59"/>
      <c r="BM127" s="59"/>
      <c r="BN127" s="59"/>
      <c r="BO127" s="59"/>
      <c r="BP127" s="59"/>
      <c r="BQ127" s="59"/>
      <c r="BR127" s="59"/>
      <c r="BS127" s="59"/>
      <c r="BT127" s="59"/>
      <c r="BU127" s="59"/>
      <c r="BV127" s="59"/>
      <c r="BW127" s="59"/>
      <c r="BX127" s="59"/>
      <c r="BY127" s="59"/>
      <c r="BZ127" s="59"/>
      <c r="CA127" s="59"/>
      <c r="CB127" s="59"/>
      <c r="CC127" s="59"/>
      <c r="CD127" s="59"/>
      <c r="CE127" s="59"/>
      <c r="CF127" s="59"/>
      <c r="CG127" s="59"/>
      <c r="CH127" s="59"/>
      <c r="CI127" s="59"/>
      <c r="CJ127" s="59"/>
      <c r="CK127" s="59"/>
      <c r="CL127" s="59"/>
      <c r="CM127" s="59"/>
      <c r="CN127" s="59"/>
      <c r="CO127" s="59"/>
      <c r="CP127" s="59"/>
      <c r="CQ127" s="59"/>
      <c r="CR127" s="59"/>
      <c r="CS127" s="59"/>
      <c r="CT127" s="59"/>
      <c r="CU127" s="59"/>
      <c r="CV127" s="59"/>
      <c r="CW127" s="59"/>
      <c r="CX127" s="59"/>
      <c r="CY127" s="59"/>
      <c r="CZ127" s="59"/>
      <c r="DA127" s="59"/>
      <c r="DB127" s="59"/>
      <c r="DC127" s="59"/>
      <c r="DD127" s="59"/>
      <c r="DE127" s="59"/>
      <c r="DF127" s="59"/>
      <c r="DG127" s="59"/>
      <c r="DH127" s="59"/>
      <c r="DI127" s="59"/>
      <c r="DJ127" s="59"/>
      <c r="DK127" s="59"/>
      <c r="DL127" s="59"/>
      <c r="DM127" s="59"/>
      <c r="DN127" s="59"/>
      <c r="DO127" s="59"/>
      <c r="DP127" s="59"/>
      <c r="DQ127" s="59"/>
      <c r="DR127" s="59"/>
      <c r="DS127" s="59"/>
      <c r="DT127" s="59"/>
      <c r="DU127" s="59"/>
      <c r="DV127" s="59"/>
      <c r="DW127" s="59"/>
      <c r="DX127" s="59"/>
      <c r="DY127" s="59"/>
      <c r="DZ127" s="59"/>
      <c r="EA127" s="59"/>
      <c r="EB127" s="59"/>
      <c r="EC127" s="59"/>
      <c r="ED127" s="59"/>
      <c r="EE127" s="59"/>
      <c r="EF127" s="59"/>
      <c r="EG127" s="59"/>
      <c r="EH127" s="59"/>
      <c r="EI127" s="59"/>
      <c r="EJ127" s="59"/>
      <c r="EK127" s="59"/>
      <c r="EL127" s="59"/>
      <c r="EM127" s="59"/>
      <c r="EN127" s="59"/>
      <c r="EO127" s="59"/>
      <c r="EP127" s="59"/>
      <c r="EQ127" s="59"/>
      <c r="ER127" s="59"/>
      <c r="ES127" s="59"/>
      <c r="ET127" s="59"/>
      <c r="EU127" s="59"/>
      <c r="EV127" s="59"/>
      <c r="EW127" s="59"/>
      <c r="EX127" s="59"/>
      <c r="EY127" s="59"/>
      <c r="EZ127" s="59"/>
      <c r="FA127" s="59"/>
      <c r="FB127" s="59"/>
      <c r="FC127" s="59"/>
      <c r="FD127" s="59"/>
      <c r="FE127" s="59"/>
      <c r="FF127" s="59"/>
      <c r="FG127" s="59"/>
      <c r="FH127" s="59"/>
      <c r="FI127" s="59"/>
      <c r="FJ127" s="59"/>
      <c r="FK127" s="59"/>
      <c r="FL127" s="59"/>
      <c r="FM127" s="59"/>
      <c r="FN127" s="59"/>
      <c r="FO127" s="59"/>
      <c r="FP127" s="59"/>
      <c r="FQ127" s="59"/>
      <c r="FR127" s="59"/>
      <c r="FS127" s="59"/>
      <c r="FT127" s="59"/>
      <c r="FU127" s="59"/>
      <c r="FV127" s="59"/>
      <c r="FW127" s="59"/>
      <c r="FX127" s="59"/>
      <c r="FY127" s="59"/>
      <c r="FZ127" s="59"/>
      <c r="GA127" s="59"/>
      <c r="GB127" s="59"/>
      <c r="GC127" s="59"/>
      <c r="GD127" s="59"/>
      <c r="GE127" s="59"/>
      <c r="GF127" s="59"/>
      <c r="GG127" s="59"/>
      <c r="GH127" s="59"/>
      <c r="GI127" s="59"/>
      <c r="GJ127" s="59"/>
      <c r="GK127" s="59"/>
      <c r="GL127" s="59"/>
      <c r="GM127" s="59"/>
      <c r="GN127" s="59"/>
      <c r="GO127" s="59"/>
      <c r="GP127" s="59"/>
      <c r="GQ127" s="59"/>
      <c r="GR127" s="59"/>
      <c r="GS127" s="59"/>
      <c r="GT127" s="59"/>
      <c r="GU127" s="59"/>
      <c r="GV127" s="59"/>
      <c r="GW127" s="59"/>
      <c r="GX127" s="59"/>
      <c r="GY127" s="59"/>
      <c r="GZ127" s="59"/>
      <c r="HA127" s="59"/>
      <c r="HB127" s="59"/>
      <c r="HC127" s="59"/>
      <c r="HD127" s="59"/>
      <c r="HE127" s="59"/>
      <c r="HF127" s="59"/>
      <c r="HG127" s="59"/>
      <c r="HH127" s="59"/>
      <c r="HI127" s="59"/>
      <c r="HJ127" s="59"/>
      <c r="HK127" s="59"/>
      <c r="HL127" s="59"/>
      <c r="HM127" s="59"/>
      <c r="HN127" s="59"/>
    </row>
    <row r="128" spans="1:222">
      <c r="A128" s="59"/>
      <c r="B128" s="59"/>
      <c r="C128" s="59"/>
      <c r="D128" s="59"/>
      <c r="E128" s="118"/>
      <c r="F128" s="59"/>
      <c r="G128" s="118"/>
      <c r="H128" s="59"/>
      <c r="I128" s="59"/>
      <c r="J128" s="59"/>
      <c r="K128" s="119"/>
      <c r="L128" s="59"/>
      <c r="M128" s="59"/>
      <c r="N128" s="59"/>
      <c r="O128" s="59"/>
      <c r="P128" s="59"/>
      <c r="Q128" s="59"/>
      <c r="R128" s="59"/>
      <c r="S128" s="59"/>
      <c r="T128" s="59"/>
      <c r="U128" s="59"/>
      <c r="V128" s="59"/>
      <c r="W128" s="59"/>
      <c r="X128" s="59"/>
      <c r="Y128" s="59"/>
      <c r="Z128" s="59"/>
      <c r="AA128" s="59"/>
      <c r="AB128" s="59"/>
      <c r="AC128" s="59"/>
      <c r="AD128" s="59"/>
      <c r="AE128" s="59"/>
      <c r="AF128" s="59"/>
      <c r="AG128" s="59"/>
      <c r="AH128" s="59"/>
      <c r="AI128" s="59"/>
      <c r="AJ128" s="59"/>
      <c r="AK128" s="59"/>
      <c r="AL128" s="59"/>
      <c r="AM128" s="59"/>
      <c r="AN128" s="59"/>
      <c r="AO128" s="59"/>
      <c r="AP128" s="59"/>
      <c r="AQ128" s="59"/>
      <c r="AR128" s="59"/>
      <c r="AS128" s="59"/>
      <c r="AT128" s="59"/>
      <c r="AU128" s="59"/>
      <c r="AV128" s="59"/>
      <c r="AW128" s="59"/>
      <c r="AX128" s="59"/>
      <c r="AY128" s="59"/>
      <c r="AZ128" s="59"/>
      <c r="BA128" s="59"/>
      <c r="BB128" s="59"/>
      <c r="BC128" s="59"/>
      <c r="BD128" s="59"/>
      <c r="BE128" s="59"/>
      <c r="BF128" s="59"/>
      <c r="BG128" s="59"/>
      <c r="BH128" s="59"/>
      <c r="BI128" s="59"/>
      <c r="BJ128" s="59"/>
      <c r="BK128" s="59"/>
      <c r="BL128" s="59"/>
      <c r="BM128" s="59"/>
      <c r="BN128" s="59"/>
      <c r="BO128" s="59"/>
      <c r="BP128" s="59"/>
      <c r="BQ128" s="59"/>
      <c r="BR128" s="59"/>
      <c r="BS128" s="59"/>
      <c r="BT128" s="59"/>
      <c r="BU128" s="59"/>
      <c r="BV128" s="59"/>
      <c r="BW128" s="59"/>
      <c r="BX128" s="59"/>
      <c r="BY128" s="59"/>
      <c r="BZ128" s="59"/>
      <c r="CA128" s="59"/>
      <c r="CB128" s="59"/>
      <c r="CC128" s="59"/>
      <c r="CD128" s="59"/>
      <c r="CE128" s="59"/>
      <c r="CF128" s="59"/>
      <c r="CG128" s="59"/>
      <c r="CH128" s="59"/>
      <c r="CI128" s="59"/>
      <c r="CJ128" s="59"/>
      <c r="CK128" s="59"/>
      <c r="CL128" s="59"/>
      <c r="CM128" s="59"/>
      <c r="CN128" s="59"/>
      <c r="CO128" s="59"/>
      <c r="CP128" s="59"/>
      <c r="CQ128" s="59"/>
      <c r="CR128" s="59"/>
      <c r="CS128" s="59"/>
      <c r="CT128" s="59"/>
      <c r="CU128" s="59"/>
      <c r="CV128" s="59"/>
      <c r="CW128" s="59"/>
      <c r="CX128" s="59"/>
      <c r="CY128" s="59"/>
      <c r="CZ128" s="59"/>
      <c r="DA128" s="59"/>
      <c r="DB128" s="59"/>
      <c r="DC128" s="59"/>
      <c r="DD128" s="59"/>
      <c r="DE128" s="59"/>
      <c r="DF128" s="59"/>
      <c r="DG128" s="59"/>
      <c r="DH128" s="59"/>
      <c r="DI128" s="59"/>
      <c r="DJ128" s="59"/>
      <c r="DK128" s="59"/>
      <c r="DL128" s="59"/>
      <c r="DM128" s="59"/>
      <c r="DN128" s="59"/>
      <c r="DO128" s="59"/>
      <c r="DP128" s="59"/>
      <c r="DQ128" s="59"/>
      <c r="DR128" s="59"/>
      <c r="DS128" s="59"/>
      <c r="DT128" s="59"/>
      <c r="DU128" s="59"/>
      <c r="DV128" s="59"/>
      <c r="DW128" s="59"/>
      <c r="DX128" s="59"/>
      <c r="DY128" s="59"/>
      <c r="DZ128" s="59"/>
      <c r="EA128" s="59"/>
      <c r="EB128" s="59"/>
      <c r="EC128" s="59"/>
      <c r="ED128" s="59"/>
      <c r="EE128" s="59"/>
      <c r="EF128" s="59"/>
      <c r="EG128" s="59"/>
      <c r="EH128" s="59"/>
      <c r="EI128" s="59"/>
      <c r="EJ128" s="59"/>
      <c r="EK128" s="59"/>
      <c r="EL128" s="59"/>
      <c r="EM128" s="59"/>
      <c r="EN128" s="59"/>
      <c r="EO128" s="59"/>
      <c r="EP128" s="59"/>
      <c r="EQ128" s="59"/>
      <c r="ER128" s="59"/>
      <c r="ES128" s="59"/>
      <c r="ET128" s="59"/>
      <c r="EU128" s="59"/>
      <c r="EV128" s="59"/>
      <c r="EW128" s="59"/>
      <c r="EX128" s="59"/>
      <c r="EY128" s="59"/>
      <c r="EZ128" s="59"/>
      <c r="FA128" s="59"/>
      <c r="FB128" s="59"/>
      <c r="FC128" s="59"/>
      <c r="FD128" s="59"/>
      <c r="FE128" s="59"/>
      <c r="FF128" s="59"/>
      <c r="FG128" s="59"/>
      <c r="FH128" s="59"/>
      <c r="FI128" s="59"/>
      <c r="FJ128" s="59"/>
      <c r="FK128" s="59"/>
      <c r="FL128" s="59"/>
      <c r="FM128" s="59"/>
      <c r="FN128" s="59"/>
      <c r="FO128" s="59"/>
      <c r="FP128" s="59"/>
      <c r="FQ128" s="59"/>
      <c r="FR128" s="59"/>
      <c r="FS128" s="59"/>
      <c r="FT128" s="59"/>
      <c r="FU128" s="59"/>
      <c r="FV128" s="59"/>
      <c r="FW128" s="59"/>
      <c r="FX128" s="59"/>
      <c r="FY128" s="59"/>
      <c r="FZ128" s="59"/>
      <c r="GA128" s="59"/>
      <c r="GB128" s="59"/>
      <c r="GC128" s="59"/>
      <c r="GD128" s="59"/>
      <c r="GE128" s="59"/>
      <c r="GF128" s="59"/>
      <c r="GG128" s="59"/>
      <c r="GH128" s="59"/>
      <c r="GI128" s="59"/>
      <c r="GJ128" s="59"/>
      <c r="GK128" s="59"/>
      <c r="GL128" s="59"/>
      <c r="GM128" s="59"/>
      <c r="GN128" s="59"/>
      <c r="GO128" s="59"/>
      <c r="GP128" s="59"/>
      <c r="GQ128" s="59"/>
      <c r="GR128" s="59"/>
      <c r="GS128" s="59"/>
      <c r="GT128" s="59"/>
      <c r="GU128" s="59"/>
      <c r="GV128" s="59"/>
      <c r="GW128" s="59"/>
      <c r="GX128" s="59"/>
      <c r="GY128" s="59"/>
      <c r="GZ128" s="59"/>
      <c r="HA128" s="59"/>
      <c r="HB128" s="59"/>
      <c r="HC128" s="59"/>
      <c r="HD128" s="59"/>
      <c r="HE128" s="59"/>
      <c r="HF128" s="59"/>
      <c r="HG128" s="59"/>
      <c r="HH128" s="59"/>
      <c r="HI128" s="59"/>
      <c r="HJ128" s="59"/>
      <c r="HK128" s="59"/>
      <c r="HL128" s="59"/>
      <c r="HM128" s="59"/>
      <c r="HN128" s="59"/>
    </row>
    <row r="129" spans="1:222">
      <c r="A129" s="59"/>
      <c r="B129" s="59"/>
      <c r="C129" s="59"/>
      <c r="D129" s="59"/>
      <c r="E129" s="118"/>
      <c r="F129" s="59"/>
      <c r="G129" s="118"/>
      <c r="H129" s="59"/>
      <c r="I129" s="59"/>
      <c r="J129" s="59"/>
      <c r="K129" s="119"/>
      <c r="L129" s="59"/>
      <c r="M129" s="59"/>
      <c r="N129" s="59"/>
      <c r="O129" s="59"/>
      <c r="P129" s="59"/>
      <c r="Q129" s="59"/>
      <c r="R129" s="59"/>
      <c r="S129" s="59"/>
      <c r="T129" s="59"/>
      <c r="U129" s="59"/>
      <c r="V129" s="59"/>
      <c r="W129" s="59"/>
      <c r="X129" s="59"/>
      <c r="Y129" s="59"/>
      <c r="Z129" s="59"/>
      <c r="AA129" s="59"/>
      <c r="AB129" s="59"/>
      <c r="AC129" s="59"/>
      <c r="AD129" s="59"/>
      <c r="AE129" s="59"/>
      <c r="AF129" s="59"/>
      <c r="AG129" s="59"/>
      <c r="AH129" s="59"/>
      <c r="AI129" s="59"/>
      <c r="AJ129" s="59"/>
      <c r="AK129" s="59"/>
      <c r="AL129" s="59"/>
      <c r="AM129" s="59"/>
      <c r="AN129" s="59"/>
      <c r="AO129" s="59"/>
      <c r="AP129" s="59"/>
      <c r="AQ129" s="59"/>
      <c r="AR129" s="59"/>
      <c r="AS129" s="59"/>
      <c r="AT129" s="59"/>
      <c r="AU129" s="59"/>
      <c r="AV129" s="59"/>
      <c r="AW129" s="59"/>
      <c r="AX129" s="59"/>
      <c r="AY129" s="59"/>
      <c r="AZ129" s="59"/>
      <c r="BA129" s="59"/>
      <c r="BB129" s="59"/>
      <c r="BC129" s="59"/>
      <c r="BD129" s="59"/>
      <c r="BE129" s="59"/>
      <c r="BF129" s="59"/>
      <c r="BG129" s="59"/>
      <c r="BH129" s="59"/>
      <c r="BI129" s="59"/>
      <c r="BJ129" s="59"/>
      <c r="BK129" s="59"/>
      <c r="BL129" s="59"/>
      <c r="BM129" s="59"/>
      <c r="BN129" s="59"/>
      <c r="BO129" s="59"/>
      <c r="BP129" s="59"/>
      <c r="BQ129" s="59"/>
      <c r="BR129" s="59"/>
      <c r="BS129" s="59"/>
      <c r="BT129" s="59"/>
      <c r="BU129" s="59"/>
      <c r="BV129" s="59"/>
      <c r="BW129" s="59"/>
      <c r="BX129" s="59"/>
      <c r="BY129" s="59"/>
      <c r="BZ129" s="59"/>
      <c r="CA129" s="59"/>
      <c r="CB129" s="59"/>
      <c r="CC129" s="59"/>
      <c r="CD129" s="59"/>
      <c r="CE129" s="59"/>
      <c r="CF129" s="59"/>
      <c r="CG129" s="59"/>
      <c r="CH129" s="59"/>
      <c r="CI129" s="59"/>
      <c r="CJ129" s="59"/>
      <c r="CK129" s="59"/>
      <c r="CL129" s="59"/>
      <c r="CM129" s="59"/>
      <c r="CN129" s="59"/>
      <c r="CO129" s="59"/>
      <c r="CP129" s="59"/>
      <c r="CQ129" s="59"/>
      <c r="CR129" s="59"/>
      <c r="CS129" s="59"/>
      <c r="CT129" s="59"/>
      <c r="CU129" s="59"/>
      <c r="CV129" s="59"/>
      <c r="CW129" s="59"/>
      <c r="CX129" s="59"/>
      <c r="CY129" s="59"/>
      <c r="CZ129" s="59"/>
      <c r="DA129" s="59"/>
      <c r="DB129" s="59"/>
      <c r="DC129" s="59"/>
      <c r="DD129" s="59"/>
      <c r="DE129" s="59"/>
      <c r="DF129" s="59"/>
      <c r="DG129" s="59"/>
      <c r="DH129" s="59"/>
      <c r="DI129" s="59"/>
      <c r="DJ129" s="59"/>
      <c r="DK129" s="59"/>
      <c r="DL129" s="59"/>
      <c r="DM129" s="59"/>
      <c r="DN129" s="59"/>
      <c r="DO129" s="59"/>
      <c r="DP129" s="59"/>
      <c r="DQ129" s="59"/>
      <c r="DR129" s="59"/>
      <c r="DS129" s="59"/>
      <c r="DT129" s="59"/>
      <c r="DU129" s="59"/>
      <c r="DV129" s="59"/>
      <c r="DW129" s="59"/>
      <c r="DX129" s="59"/>
      <c r="DY129" s="59"/>
      <c r="DZ129" s="59"/>
      <c r="EA129" s="59"/>
      <c r="EB129" s="59"/>
      <c r="EC129" s="59"/>
      <c r="ED129" s="59"/>
      <c r="EE129" s="59"/>
      <c r="EF129" s="59"/>
      <c r="EG129" s="59"/>
      <c r="EH129" s="59"/>
      <c r="EI129" s="59"/>
      <c r="EJ129" s="59"/>
      <c r="EK129" s="59"/>
      <c r="EL129" s="59"/>
      <c r="EM129" s="59"/>
      <c r="EN129" s="59"/>
      <c r="EO129" s="59"/>
      <c r="EP129" s="59"/>
      <c r="EQ129" s="59"/>
      <c r="ER129" s="59"/>
      <c r="ES129" s="59"/>
      <c r="ET129" s="59"/>
      <c r="EU129" s="59"/>
      <c r="EV129" s="59"/>
      <c r="EW129" s="59"/>
      <c r="EX129" s="59"/>
      <c r="EY129" s="59"/>
      <c r="EZ129" s="59"/>
      <c r="FA129" s="59"/>
      <c r="FB129" s="59"/>
      <c r="FC129" s="59"/>
      <c r="FD129" s="59"/>
      <c r="FE129" s="59"/>
      <c r="FF129" s="59"/>
      <c r="FG129" s="59"/>
      <c r="FH129" s="59"/>
      <c r="FI129" s="59"/>
      <c r="FJ129" s="59"/>
      <c r="FK129" s="59"/>
      <c r="FL129" s="59"/>
      <c r="FM129" s="59"/>
      <c r="FN129" s="59"/>
      <c r="FO129" s="59"/>
      <c r="FP129" s="59"/>
      <c r="FQ129" s="59"/>
      <c r="FR129" s="59"/>
      <c r="FS129" s="59"/>
      <c r="FT129" s="59"/>
      <c r="FU129" s="59"/>
      <c r="FV129" s="59"/>
      <c r="FW129" s="59"/>
      <c r="FX129" s="59"/>
      <c r="FY129" s="59"/>
      <c r="FZ129" s="59"/>
      <c r="GA129" s="59"/>
      <c r="GB129" s="59"/>
      <c r="GC129" s="59"/>
      <c r="GD129" s="59"/>
      <c r="GE129" s="59"/>
      <c r="GF129" s="59"/>
      <c r="GG129" s="59"/>
      <c r="GH129" s="59"/>
      <c r="GI129" s="59"/>
      <c r="GJ129" s="59"/>
      <c r="GK129" s="59"/>
      <c r="GL129" s="59"/>
      <c r="GM129" s="59"/>
      <c r="GN129" s="59"/>
      <c r="GO129" s="59"/>
      <c r="GP129" s="59"/>
      <c r="GQ129" s="59"/>
      <c r="GR129" s="59"/>
      <c r="GS129" s="59"/>
      <c r="GT129" s="59"/>
      <c r="GU129" s="59"/>
      <c r="GV129" s="59"/>
      <c r="GW129" s="59"/>
      <c r="GX129" s="59"/>
      <c r="GY129" s="59"/>
      <c r="GZ129" s="59"/>
      <c r="HA129" s="59"/>
      <c r="HB129" s="59"/>
      <c r="HC129" s="59"/>
      <c r="HD129" s="59"/>
      <c r="HE129" s="59"/>
      <c r="HF129" s="59"/>
      <c r="HG129" s="59"/>
      <c r="HH129" s="59"/>
      <c r="HI129" s="59"/>
      <c r="HJ129" s="59"/>
      <c r="HK129" s="59"/>
      <c r="HL129" s="59"/>
      <c r="HM129" s="59"/>
      <c r="HN129" s="59"/>
    </row>
    <row r="130" spans="1:222">
      <c r="A130" s="59"/>
      <c r="B130" s="59"/>
      <c r="C130" s="59"/>
      <c r="D130" s="59"/>
      <c r="E130" s="118"/>
      <c r="F130" s="59"/>
      <c r="G130" s="118"/>
      <c r="H130" s="59"/>
      <c r="I130" s="59"/>
      <c r="J130" s="59"/>
      <c r="K130" s="119"/>
      <c r="L130" s="59"/>
      <c r="M130" s="59"/>
      <c r="N130" s="59"/>
      <c r="O130" s="59"/>
      <c r="P130" s="59"/>
      <c r="Q130" s="59"/>
      <c r="R130" s="59"/>
      <c r="S130" s="59"/>
      <c r="T130" s="59"/>
      <c r="U130" s="59"/>
      <c r="V130" s="59"/>
      <c r="W130" s="59"/>
      <c r="X130" s="59"/>
      <c r="Y130" s="59"/>
      <c r="Z130" s="59"/>
      <c r="AA130" s="59"/>
      <c r="AB130" s="59"/>
      <c r="AC130" s="59"/>
      <c r="AD130" s="59"/>
      <c r="AE130" s="59"/>
      <c r="AF130" s="59"/>
      <c r="AG130" s="59"/>
      <c r="AH130" s="59"/>
      <c r="AI130" s="59"/>
      <c r="AJ130" s="59"/>
      <c r="AK130" s="59"/>
      <c r="AL130" s="59"/>
      <c r="AM130" s="59"/>
      <c r="AN130" s="59"/>
      <c r="AO130" s="59"/>
      <c r="AP130" s="59"/>
      <c r="AQ130" s="59"/>
      <c r="AR130" s="59"/>
      <c r="AS130" s="59"/>
      <c r="AT130" s="59"/>
      <c r="AU130" s="59"/>
      <c r="AV130" s="59"/>
      <c r="AW130" s="59"/>
      <c r="AX130" s="59"/>
      <c r="AY130" s="59"/>
      <c r="AZ130" s="59"/>
      <c r="BA130" s="59"/>
      <c r="BB130" s="59"/>
      <c r="BC130" s="59"/>
      <c r="BD130" s="59"/>
      <c r="BE130" s="59"/>
      <c r="BF130" s="59"/>
      <c r="BG130" s="59"/>
      <c r="BH130" s="59"/>
      <c r="BI130" s="59"/>
      <c r="BJ130" s="59"/>
      <c r="BK130" s="59"/>
      <c r="BL130" s="59"/>
      <c r="BM130" s="59"/>
      <c r="BN130" s="59"/>
      <c r="BO130" s="59"/>
      <c r="BP130" s="59"/>
      <c r="BQ130" s="59"/>
      <c r="BR130" s="59"/>
      <c r="BS130" s="59"/>
      <c r="BT130" s="59"/>
      <c r="BU130" s="59"/>
      <c r="BV130" s="59"/>
      <c r="BW130" s="59"/>
      <c r="BX130" s="59"/>
      <c r="BY130" s="59"/>
      <c r="BZ130" s="59"/>
      <c r="CA130" s="59"/>
      <c r="CB130" s="59"/>
      <c r="CC130" s="59"/>
      <c r="CD130" s="59"/>
      <c r="CE130" s="59"/>
      <c r="CF130" s="59"/>
      <c r="CG130" s="59"/>
      <c r="CH130" s="59"/>
      <c r="CI130" s="59"/>
      <c r="CJ130" s="59"/>
      <c r="CK130" s="59"/>
      <c r="CL130" s="59"/>
      <c r="CM130" s="59"/>
      <c r="CN130" s="59"/>
      <c r="CO130" s="59"/>
      <c r="CP130" s="59"/>
      <c r="CQ130" s="59"/>
      <c r="CR130" s="59"/>
      <c r="CS130" s="59"/>
      <c r="CT130" s="59"/>
      <c r="CU130" s="59"/>
      <c r="CV130" s="59"/>
      <c r="CW130" s="59"/>
      <c r="CX130" s="59"/>
      <c r="CY130" s="59"/>
      <c r="CZ130" s="59"/>
      <c r="DA130" s="59"/>
      <c r="DB130" s="59"/>
      <c r="DC130" s="59"/>
      <c r="DD130" s="59"/>
      <c r="DE130" s="59"/>
      <c r="DF130" s="59"/>
      <c r="DG130" s="59"/>
      <c r="DH130" s="59"/>
      <c r="DI130" s="59"/>
      <c r="DJ130" s="59"/>
      <c r="DK130" s="59"/>
      <c r="DL130" s="59"/>
      <c r="DM130" s="59"/>
      <c r="DN130" s="59"/>
      <c r="DO130" s="59"/>
      <c r="DP130" s="59"/>
      <c r="DQ130" s="59"/>
      <c r="DR130" s="59"/>
      <c r="DS130" s="59"/>
      <c r="DT130" s="59"/>
      <c r="DU130" s="59"/>
      <c r="DV130" s="59"/>
      <c r="DW130" s="59"/>
      <c r="DX130" s="59"/>
      <c r="DY130" s="59"/>
      <c r="DZ130" s="59"/>
      <c r="EA130" s="59"/>
      <c r="EB130" s="59"/>
      <c r="EC130" s="59"/>
      <c r="ED130" s="59"/>
      <c r="EE130" s="59"/>
      <c r="EF130" s="59"/>
      <c r="EG130" s="59"/>
      <c r="EH130" s="59"/>
      <c r="EI130" s="59"/>
      <c r="EJ130" s="59"/>
      <c r="EK130" s="59"/>
      <c r="EL130" s="59"/>
      <c r="EM130" s="59"/>
      <c r="EN130" s="59"/>
      <c r="EO130" s="59"/>
      <c r="EP130" s="59"/>
      <c r="EQ130" s="59"/>
      <c r="ER130" s="59"/>
      <c r="ES130" s="59"/>
      <c r="ET130" s="59"/>
      <c r="EU130" s="59"/>
      <c r="EV130" s="59"/>
      <c r="EW130" s="59"/>
      <c r="EX130" s="59"/>
      <c r="EY130" s="59"/>
      <c r="EZ130" s="59"/>
      <c r="FA130" s="59"/>
      <c r="FB130" s="59"/>
      <c r="FC130" s="59"/>
      <c r="FD130" s="59"/>
      <c r="FE130" s="59"/>
      <c r="FF130" s="59"/>
      <c r="FG130" s="59"/>
      <c r="FH130" s="59"/>
      <c r="FI130" s="59"/>
      <c r="FJ130" s="59"/>
      <c r="FK130" s="59"/>
      <c r="FL130" s="59"/>
      <c r="FM130" s="59"/>
      <c r="FN130" s="59"/>
      <c r="FO130" s="59"/>
      <c r="FP130" s="59"/>
      <c r="FQ130" s="59"/>
      <c r="FR130" s="59"/>
      <c r="FS130" s="59"/>
      <c r="FT130" s="59"/>
      <c r="FU130" s="59"/>
      <c r="FV130" s="59"/>
      <c r="FW130" s="59"/>
      <c r="FX130" s="59"/>
      <c r="FY130" s="59"/>
      <c r="FZ130" s="59"/>
      <c r="GA130" s="59"/>
      <c r="GB130" s="59"/>
      <c r="GC130" s="59"/>
      <c r="GD130" s="59"/>
      <c r="GE130" s="59"/>
      <c r="GF130" s="59"/>
      <c r="GG130" s="59"/>
      <c r="GH130" s="59"/>
      <c r="GI130" s="59"/>
      <c r="GJ130" s="59"/>
      <c r="GK130" s="59"/>
      <c r="GL130" s="59"/>
      <c r="GM130" s="59"/>
      <c r="GN130" s="59"/>
      <c r="GO130" s="59"/>
      <c r="GP130" s="59"/>
      <c r="GQ130" s="59"/>
      <c r="GR130" s="59"/>
      <c r="GS130" s="59"/>
      <c r="GT130" s="59"/>
      <c r="GU130" s="59"/>
      <c r="GV130" s="59"/>
      <c r="GW130" s="59"/>
      <c r="GX130" s="59"/>
      <c r="GY130" s="59"/>
      <c r="GZ130" s="59"/>
      <c r="HA130" s="59"/>
      <c r="HB130" s="59"/>
      <c r="HC130" s="59"/>
      <c r="HD130" s="59"/>
      <c r="HE130" s="59"/>
      <c r="HF130" s="59"/>
      <c r="HG130" s="59"/>
      <c r="HH130" s="59"/>
      <c r="HI130" s="59"/>
      <c r="HJ130" s="59"/>
      <c r="HK130" s="59"/>
      <c r="HL130" s="59"/>
      <c r="HM130" s="59"/>
      <c r="HN130" s="59"/>
    </row>
    <row r="131" spans="1:222">
      <c r="A131" s="59"/>
      <c r="B131" s="59"/>
      <c r="C131" s="59"/>
      <c r="D131" s="59"/>
      <c r="E131" s="118"/>
      <c r="F131" s="59"/>
      <c r="G131" s="118"/>
      <c r="H131" s="59"/>
      <c r="I131" s="59"/>
      <c r="J131" s="59"/>
      <c r="K131" s="119"/>
      <c r="L131" s="59"/>
      <c r="M131" s="59"/>
      <c r="N131" s="59"/>
      <c r="O131" s="59"/>
      <c r="P131" s="59"/>
      <c r="Q131" s="59"/>
      <c r="R131" s="59"/>
      <c r="S131" s="59"/>
      <c r="T131" s="59"/>
      <c r="U131" s="59"/>
      <c r="V131" s="59"/>
      <c r="W131" s="59"/>
      <c r="X131" s="59"/>
      <c r="Y131" s="59"/>
      <c r="Z131" s="59"/>
      <c r="AA131" s="59"/>
      <c r="AB131" s="59"/>
      <c r="AC131" s="59"/>
      <c r="AD131" s="59"/>
      <c r="AE131" s="59"/>
      <c r="AF131" s="59"/>
      <c r="AG131" s="59"/>
      <c r="AH131" s="59"/>
      <c r="AI131" s="59"/>
      <c r="AJ131" s="59"/>
      <c r="AK131" s="59"/>
      <c r="AL131" s="59"/>
      <c r="AM131" s="59"/>
      <c r="AN131" s="59"/>
      <c r="AO131" s="59"/>
      <c r="AP131" s="59"/>
      <c r="AQ131" s="59"/>
      <c r="AR131" s="59"/>
      <c r="AS131" s="59"/>
      <c r="AT131" s="59"/>
      <c r="AU131" s="59"/>
      <c r="AV131" s="59"/>
      <c r="AW131" s="59"/>
      <c r="AX131" s="59"/>
      <c r="AY131" s="59"/>
      <c r="AZ131" s="59"/>
      <c r="BA131" s="59"/>
      <c r="BB131" s="59"/>
      <c r="BC131" s="59"/>
      <c r="BD131" s="59"/>
      <c r="BE131" s="59"/>
      <c r="BF131" s="59"/>
      <c r="BG131" s="59"/>
      <c r="BH131" s="59"/>
      <c r="BI131" s="59"/>
      <c r="BJ131" s="59"/>
      <c r="BK131" s="59"/>
      <c r="BL131" s="59"/>
      <c r="BM131" s="59"/>
      <c r="BN131" s="59"/>
      <c r="BO131" s="59"/>
      <c r="BP131" s="59"/>
      <c r="BQ131" s="59"/>
      <c r="BR131" s="59"/>
      <c r="BS131" s="59"/>
      <c r="BT131" s="59"/>
      <c r="BU131" s="59"/>
      <c r="BV131" s="59"/>
      <c r="BW131" s="59"/>
      <c r="BX131" s="59"/>
      <c r="BY131" s="59"/>
      <c r="BZ131" s="59"/>
      <c r="CA131" s="59"/>
      <c r="CB131" s="59"/>
      <c r="CC131" s="59"/>
      <c r="CD131" s="59"/>
      <c r="CE131" s="59"/>
      <c r="CF131" s="59"/>
      <c r="CG131" s="59"/>
      <c r="CH131" s="59"/>
      <c r="CI131" s="59"/>
      <c r="CJ131" s="59"/>
      <c r="CK131" s="59"/>
      <c r="CL131" s="59"/>
      <c r="CM131" s="59"/>
      <c r="CN131" s="59"/>
      <c r="CO131" s="59"/>
      <c r="CP131" s="59"/>
      <c r="CQ131" s="59"/>
      <c r="CR131" s="59"/>
      <c r="CS131" s="59"/>
      <c r="CT131" s="59"/>
      <c r="CU131" s="59"/>
      <c r="CV131" s="59"/>
      <c r="CW131" s="59"/>
      <c r="CX131" s="59"/>
      <c r="CY131" s="59"/>
      <c r="CZ131" s="59"/>
      <c r="DA131" s="59"/>
      <c r="DB131" s="59"/>
      <c r="DC131" s="59"/>
      <c r="DD131" s="59"/>
      <c r="DE131" s="59"/>
      <c r="DF131" s="59"/>
      <c r="DG131" s="59"/>
      <c r="DH131" s="59"/>
      <c r="DI131" s="59"/>
      <c r="DJ131" s="59"/>
      <c r="DK131" s="59"/>
      <c r="DL131" s="59"/>
      <c r="DM131" s="59"/>
      <c r="DN131" s="59"/>
      <c r="DO131" s="59"/>
      <c r="DP131" s="59"/>
      <c r="DQ131" s="59"/>
      <c r="DR131" s="59"/>
      <c r="DS131" s="59"/>
      <c r="DT131" s="59"/>
      <c r="DU131" s="59"/>
      <c r="DV131" s="59"/>
      <c r="DW131" s="59"/>
      <c r="DX131" s="59"/>
      <c r="DY131" s="59"/>
      <c r="DZ131" s="59"/>
      <c r="EA131" s="59"/>
      <c r="EB131" s="59"/>
      <c r="EC131" s="59"/>
      <c r="ED131" s="59"/>
      <c r="EE131" s="59"/>
      <c r="EF131" s="59"/>
      <c r="EG131" s="59"/>
      <c r="EH131" s="59"/>
      <c r="EI131" s="59"/>
      <c r="EJ131" s="59"/>
      <c r="EK131" s="59"/>
      <c r="EL131" s="59"/>
      <c r="EM131" s="59"/>
      <c r="EN131" s="59"/>
      <c r="EO131" s="59"/>
      <c r="EP131" s="59"/>
      <c r="EQ131" s="59"/>
      <c r="ER131" s="59"/>
      <c r="ES131" s="59"/>
      <c r="ET131" s="59"/>
      <c r="EU131" s="59"/>
      <c r="EV131" s="59"/>
      <c r="EW131" s="59"/>
      <c r="EX131" s="59"/>
      <c r="EY131" s="59"/>
      <c r="EZ131" s="59"/>
      <c r="FA131" s="59"/>
      <c r="FB131" s="59"/>
      <c r="FC131" s="59"/>
      <c r="FD131" s="59"/>
      <c r="FE131" s="59"/>
      <c r="FF131" s="59"/>
      <c r="FG131" s="59"/>
      <c r="FH131" s="59"/>
      <c r="FI131" s="59"/>
      <c r="FJ131" s="59"/>
      <c r="FK131" s="59"/>
      <c r="FL131" s="59"/>
      <c r="FM131" s="59"/>
      <c r="FN131" s="59"/>
      <c r="FO131" s="59"/>
      <c r="FP131" s="59"/>
      <c r="FQ131" s="59"/>
      <c r="FR131" s="59"/>
      <c r="FS131" s="59"/>
      <c r="FT131" s="59"/>
      <c r="FU131" s="59"/>
      <c r="FV131" s="59"/>
      <c r="FW131" s="59"/>
      <c r="FX131" s="59"/>
      <c r="FY131" s="59"/>
      <c r="FZ131" s="59"/>
      <c r="GA131" s="59"/>
      <c r="GB131" s="59"/>
      <c r="GC131" s="59"/>
      <c r="GD131" s="59"/>
      <c r="GE131" s="59"/>
      <c r="GF131" s="59"/>
      <c r="GG131" s="59"/>
      <c r="GH131" s="59"/>
      <c r="GI131" s="59"/>
      <c r="GJ131" s="59"/>
      <c r="GK131" s="59"/>
      <c r="GL131" s="59"/>
      <c r="GM131" s="59"/>
      <c r="GN131" s="59"/>
      <c r="GO131" s="59"/>
      <c r="GP131" s="59"/>
      <c r="GQ131" s="59"/>
      <c r="GR131" s="59"/>
      <c r="GS131" s="59"/>
      <c r="GT131" s="59"/>
      <c r="GU131" s="59"/>
      <c r="GV131" s="59"/>
      <c r="GW131" s="59"/>
      <c r="GX131" s="59"/>
      <c r="GY131" s="59"/>
      <c r="GZ131" s="59"/>
      <c r="HA131" s="59"/>
      <c r="HB131" s="59"/>
      <c r="HC131" s="59"/>
      <c r="HD131" s="59"/>
      <c r="HE131" s="59"/>
      <c r="HF131" s="59"/>
      <c r="HG131" s="59"/>
      <c r="HH131" s="59"/>
      <c r="HI131" s="59"/>
      <c r="HJ131" s="59"/>
      <c r="HK131" s="59"/>
      <c r="HL131" s="59"/>
      <c r="HM131" s="59"/>
      <c r="HN131" s="59"/>
    </row>
    <row r="132" spans="1:222">
      <c r="A132" s="59"/>
      <c r="B132" s="59"/>
      <c r="C132" s="59"/>
      <c r="D132" s="59"/>
      <c r="E132" s="118"/>
      <c r="F132" s="59"/>
      <c r="G132" s="118"/>
      <c r="H132" s="59"/>
      <c r="I132" s="59"/>
      <c r="J132" s="59"/>
      <c r="K132" s="119"/>
      <c r="L132" s="59"/>
      <c r="M132" s="59"/>
      <c r="N132" s="59"/>
      <c r="O132" s="59"/>
      <c r="P132" s="59"/>
      <c r="Q132" s="59"/>
      <c r="R132" s="59"/>
      <c r="S132" s="59"/>
      <c r="T132" s="59"/>
      <c r="U132" s="59"/>
      <c r="V132" s="59"/>
      <c r="W132" s="59"/>
      <c r="X132" s="59"/>
      <c r="Y132" s="59"/>
      <c r="Z132" s="59"/>
      <c r="AA132" s="59"/>
      <c r="AB132" s="59"/>
      <c r="AC132" s="59"/>
      <c r="AD132" s="59"/>
      <c r="AE132" s="59"/>
      <c r="AF132" s="59"/>
      <c r="AG132" s="59"/>
      <c r="AH132" s="59"/>
      <c r="AI132" s="59"/>
      <c r="AJ132" s="59"/>
      <c r="AK132" s="59"/>
      <c r="AL132" s="59"/>
      <c r="AM132" s="59"/>
      <c r="AN132" s="59"/>
      <c r="AO132" s="59"/>
      <c r="AP132" s="59"/>
      <c r="AQ132" s="59"/>
      <c r="AR132" s="59"/>
      <c r="AS132" s="59"/>
      <c r="AT132" s="59"/>
      <c r="AU132" s="59"/>
      <c r="AV132" s="59"/>
      <c r="AW132" s="59"/>
      <c r="AX132" s="59"/>
      <c r="AY132" s="59"/>
      <c r="AZ132" s="59"/>
      <c r="BA132" s="59"/>
      <c r="BB132" s="59"/>
      <c r="BC132" s="59"/>
      <c r="BD132" s="59"/>
      <c r="BE132" s="59"/>
      <c r="BF132" s="59"/>
      <c r="BG132" s="59"/>
      <c r="BH132" s="59"/>
      <c r="BI132" s="59"/>
      <c r="BJ132" s="59"/>
      <c r="BK132" s="59"/>
      <c r="BL132" s="59"/>
      <c r="BM132" s="59"/>
      <c r="BN132" s="59"/>
      <c r="BO132" s="59"/>
      <c r="BP132" s="59"/>
      <c r="BQ132" s="59"/>
      <c r="BR132" s="59"/>
      <c r="BS132" s="59"/>
      <c r="BT132" s="59"/>
      <c r="BU132" s="59"/>
      <c r="BV132" s="59"/>
      <c r="BW132" s="59"/>
      <c r="BX132" s="59"/>
      <c r="BY132" s="59"/>
      <c r="BZ132" s="59"/>
      <c r="CA132" s="59"/>
      <c r="CB132" s="59"/>
      <c r="CC132" s="59"/>
      <c r="CD132" s="59"/>
      <c r="CE132" s="59"/>
      <c r="CF132" s="59"/>
      <c r="CG132" s="59"/>
      <c r="CH132" s="59"/>
      <c r="CI132" s="59"/>
      <c r="CJ132" s="59"/>
      <c r="CK132" s="59"/>
      <c r="CL132" s="59"/>
      <c r="CM132" s="59"/>
      <c r="CN132" s="59"/>
      <c r="CO132" s="59"/>
      <c r="CP132" s="59"/>
      <c r="CQ132" s="59"/>
      <c r="CR132" s="59"/>
      <c r="CS132" s="59"/>
      <c r="CT132" s="59"/>
      <c r="CU132" s="59"/>
      <c r="CV132" s="59"/>
      <c r="CW132" s="59"/>
      <c r="CX132" s="59"/>
      <c r="CY132" s="59"/>
      <c r="CZ132" s="59"/>
      <c r="DA132" s="59"/>
      <c r="DB132" s="59"/>
      <c r="DC132" s="59"/>
      <c r="DD132" s="59"/>
      <c r="DE132" s="59"/>
      <c r="DF132" s="59"/>
      <c r="DG132" s="59"/>
      <c r="DH132" s="59"/>
      <c r="DI132" s="59"/>
      <c r="DJ132" s="59"/>
      <c r="DK132" s="59"/>
      <c r="DL132" s="59"/>
      <c r="DM132" s="59"/>
      <c r="DN132" s="59"/>
      <c r="DO132" s="59"/>
      <c r="DP132" s="59"/>
      <c r="DQ132" s="59"/>
      <c r="DR132" s="59"/>
      <c r="DS132" s="59"/>
      <c r="DT132" s="59"/>
      <c r="DU132" s="59"/>
      <c r="DV132" s="59"/>
      <c r="DW132" s="59"/>
      <c r="DX132" s="59"/>
      <c r="DY132" s="59"/>
      <c r="DZ132" s="59"/>
      <c r="EA132" s="59"/>
      <c r="EB132" s="59"/>
      <c r="EC132" s="59"/>
      <c r="ED132" s="59"/>
      <c r="EE132" s="59"/>
      <c r="EF132" s="59"/>
      <c r="EG132" s="59"/>
      <c r="EH132" s="59"/>
      <c r="EI132" s="59"/>
      <c r="EJ132" s="59"/>
      <c r="EK132" s="59"/>
      <c r="EL132" s="59"/>
      <c r="EM132" s="59"/>
      <c r="EN132" s="59"/>
      <c r="EO132" s="59"/>
      <c r="EP132" s="59"/>
      <c r="EQ132" s="59"/>
      <c r="ER132" s="59"/>
      <c r="ES132" s="59"/>
      <c r="ET132" s="59"/>
      <c r="EU132" s="59"/>
      <c r="EV132" s="59"/>
      <c r="EW132" s="59"/>
      <c r="EX132" s="59"/>
      <c r="EY132" s="59"/>
      <c r="EZ132" s="59"/>
      <c r="FA132" s="59"/>
      <c r="FB132" s="59"/>
      <c r="FC132" s="59"/>
      <c r="FD132" s="59"/>
      <c r="FE132" s="59"/>
      <c r="FF132" s="59"/>
      <c r="FG132" s="59"/>
      <c r="FH132" s="59"/>
      <c r="FI132" s="59"/>
      <c r="FJ132" s="59"/>
      <c r="FK132" s="59"/>
      <c r="FL132" s="59"/>
      <c r="FM132" s="59"/>
      <c r="FN132" s="59"/>
      <c r="FO132" s="59"/>
      <c r="FP132" s="59"/>
      <c r="FQ132" s="59"/>
      <c r="FR132" s="59"/>
      <c r="FS132" s="59"/>
      <c r="FT132" s="59"/>
      <c r="FU132" s="59"/>
      <c r="FV132" s="59"/>
      <c r="FW132" s="59"/>
      <c r="FX132" s="59"/>
      <c r="FY132" s="59"/>
      <c r="FZ132" s="59"/>
      <c r="GA132" s="59"/>
      <c r="GB132" s="59"/>
      <c r="GC132" s="59"/>
      <c r="GD132" s="59"/>
      <c r="GE132" s="59"/>
      <c r="GF132" s="59"/>
      <c r="GG132" s="59"/>
      <c r="GH132" s="59"/>
      <c r="GI132" s="59"/>
      <c r="GJ132" s="59"/>
      <c r="GK132" s="59"/>
      <c r="GL132" s="59"/>
      <c r="GM132" s="59"/>
      <c r="GN132" s="59"/>
      <c r="GO132" s="59"/>
      <c r="GP132" s="59"/>
      <c r="GQ132" s="59"/>
      <c r="GR132" s="59"/>
      <c r="GS132" s="59"/>
      <c r="GT132" s="59"/>
      <c r="GU132" s="59"/>
      <c r="GV132" s="59"/>
      <c r="GW132" s="59"/>
      <c r="GX132" s="59"/>
      <c r="GY132" s="59"/>
      <c r="GZ132" s="59"/>
      <c r="HA132" s="59"/>
      <c r="HB132" s="59"/>
      <c r="HC132" s="59"/>
      <c r="HD132" s="59"/>
      <c r="HE132" s="59"/>
      <c r="HF132" s="59"/>
      <c r="HG132" s="59"/>
      <c r="HH132" s="59"/>
      <c r="HI132" s="59"/>
      <c r="HJ132" s="59"/>
      <c r="HK132" s="59"/>
      <c r="HL132" s="59"/>
      <c r="HM132" s="59"/>
      <c r="HN132" s="59"/>
    </row>
    <row r="133" spans="1:222">
      <c r="A133" s="59"/>
      <c r="B133" s="59"/>
      <c r="C133" s="59"/>
      <c r="D133" s="59"/>
      <c r="E133" s="118"/>
      <c r="F133" s="59"/>
      <c r="G133" s="118"/>
      <c r="H133" s="59"/>
      <c r="I133" s="59"/>
      <c r="J133" s="59"/>
      <c r="K133" s="119"/>
      <c r="L133" s="59"/>
      <c r="M133" s="59"/>
      <c r="N133" s="59"/>
      <c r="O133" s="59"/>
      <c r="P133" s="59"/>
      <c r="Q133" s="59"/>
      <c r="R133" s="59"/>
      <c r="S133" s="59"/>
      <c r="T133" s="59"/>
      <c r="U133" s="59"/>
      <c r="V133" s="59"/>
      <c r="W133" s="59"/>
      <c r="X133" s="59"/>
      <c r="Y133" s="59"/>
      <c r="Z133" s="59"/>
      <c r="AA133" s="59"/>
      <c r="AB133" s="59"/>
      <c r="AC133" s="59"/>
      <c r="AD133" s="59"/>
      <c r="AE133" s="59"/>
      <c r="AF133" s="59"/>
      <c r="AG133" s="59"/>
      <c r="AH133" s="59"/>
      <c r="AI133" s="59"/>
      <c r="AJ133" s="59"/>
      <c r="AK133" s="59"/>
      <c r="AL133" s="59"/>
      <c r="AM133" s="59"/>
      <c r="AN133" s="59"/>
      <c r="AO133" s="59"/>
      <c r="AP133" s="59"/>
      <c r="AQ133" s="59"/>
      <c r="AR133" s="59"/>
      <c r="AS133" s="59"/>
      <c r="AT133" s="59"/>
      <c r="AU133" s="59"/>
      <c r="AV133" s="59"/>
      <c r="AW133" s="59"/>
      <c r="AX133" s="59"/>
      <c r="AY133" s="59"/>
      <c r="AZ133" s="59"/>
      <c r="BA133" s="59"/>
      <c r="BB133" s="59"/>
      <c r="BC133" s="59"/>
      <c r="BD133" s="59"/>
      <c r="BE133" s="59"/>
      <c r="BF133" s="59"/>
      <c r="BG133" s="59"/>
      <c r="BH133" s="59"/>
      <c r="BI133" s="59"/>
      <c r="BJ133" s="59"/>
      <c r="BK133" s="59"/>
      <c r="BL133" s="59"/>
      <c r="BM133" s="59"/>
      <c r="BN133" s="59"/>
      <c r="BO133" s="59"/>
      <c r="BP133" s="59"/>
      <c r="BQ133" s="59"/>
      <c r="BR133" s="59"/>
      <c r="BS133" s="59"/>
      <c r="BT133" s="59"/>
      <c r="BU133" s="59"/>
      <c r="BV133" s="59"/>
      <c r="BW133" s="59"/>
      <c r="BX133" s="59"/>
      <c r="BY133" s="59"/>
      <c r="BZ133" s="59"/>
      <c r="CA133" s="59"/>
      <c r="CB133" s="59"/>
      <c r="CC133" s="59"/>
      <c r="CD133" s="59"/>
      <c r="CE133" s="59"/>
      <c r="CF133" s="59"/>
      <c r="CG133" s="59"/>
      <c r="CH133" s="59"/>
      <c r="CI133" s="59"/>
      <c r="CJ133" s="59"/>
      <c r="CK133" s="59"/>
      <c r="CL133" s="59"/>
      <c r="CM133" s="59"/>
      <c r="CN133" s="59"/>
      <c r="CO133" s="59"/>
      <c r="CP133" s="59"/>
      <c r="CQ133" s="59"/>
      <c r="CR133" s="59"/>
      <c r="CS133" s="59"/>
      <c r="CT133" s="59"/>
      <c r="CU133" s="59"/>
      <c r="CV133" s="59"/>
      <c r="CW133" s="59"/>
      <c r="CX133" s="59"/>
      <c r="CY133" s="59"/>
      <c r="CZ133" s="59"/>
      <c r="DA133" s="59"/>
      <c r="DB133" s="59"/>
      <c r="DC133" s="59"/>
      <c r="DD133" s="59"/>
      <c r="DE133" s="59"/>
      <c r="DF133" s="59"/>
      <c r="DG133" s="59"/>
      <c r="DH133" s="59"/>
      <c r="DI133" s="59"/>
      <c r="DJ133" s="59"/>
      <c r="DK133" s="59"/>
      <c r="DL133" s="59"/>
      <c r="DM133" s="59"/>
      <c r="DN133" s="59"/>
      <c r="DO133" s="59"/>
      <c r="DP133" s="59"/>
      <c r="DQ133" s="59"/>
      <c r="DR133" s="59"/>
      <c r="DS133" s="59"/>
      <c r="DT133" s="59"/>
      <c r="DU133" s="59"/>
      <c r="DV133" s="59"/>
      <c r="DW133" s="59"/>
      <c r="DX133" s="59"/>
      <c r="DY133" s="59"/>
      <c r="DZ133" s="59"/>
      <c r="EA133" s="59"/>
      <c r="EB133" s="59"/>
      <c r="EC133" s="59"/>
      <c r="ED133" s="59"/>
      <c r="EE133" s="59"/>
      <c r="EF133" s="59"/>
      <c r="EG133" s="59"/>
      <c r="EH133" s="59"/>
      <c r="EI133" s="59"/>
      <c r="EJ133" s="59"/>
      <c r="EK133" s="59"/>
      <c r="EL133" s="59"/>
      <c r="EM133" s="59"/>
      <c r="EN133" s="59"/>
      <c r="EO133" s="59"/>
      <c r="EP133" s="59"/>
      <c r="EQ133" s="59"/>
      <c r="ER133" s="59"/>
      <c r="ES133" s="59"/>
      <c r="ET133" s="59"/>
      <c r="EU133" s="59"/>
      <c r="EV133" s="59"/>
      <c r="EW133" s="59"/>
      <c r="EX133" s="59"/>
      <c r="EY133" s="59"/>
      <c r="EZ133" s="59"/>
      <c r="FA133" s="59"/>
      <c r="FB133" s="59"/>
      <c r="FC133" s="59"/>
      <c r="FD133" s="59"/>
      <c r="FE133" s="59"/>
      <c r="FF133" s="59"/>
      <c r="FG133" s="59"/>
      <c r="FH133" s="59"/>
      <c r="FI133" s="59"/>
      <c r="FJ133" s="59"/>
      <c r="FK133" s="59"/>
      <c r="FL133" s="59"/>
      <c r="FM133" s="59"/>
      <c r="FN133" s="59"/>
      <c r="FO133" s="59"/>
      <c r="FP133" s="59"/>
      <c r="FQ133" s="59"/>
      <c r="FR133" s="59"/>
      <c r="FS133" s="59"/>
      <c r="FT133" s="59"/>
      <c r="FU133" s="59"/>
      <c r="FV133" s="59"/>
      <c r="FW133" s="59"/>
      <c r="FX133" s="59"/>
      <c r="FY133" s="59"/>
      <c r="FZ133" s="59"/>
      <c r="GA133" s="59"/>
      <c r="GB133" s="59"/>
      <c r="GC133" s="59"/>
      <c r="GD133" s="59"/>
      <c r="GE133" s="59"/>
      <c r="GF133" s="59"/>
      <c r="GG133" s="59"/>
      <c r="GH133" s="59"/>
      <c r="GI133" s="59"/>
      <c r="GJ133" s="59"/>
      <c r="GK133" s="59"/>
      <c r="GL133" s="59"/>
      <c r="GM133" s="59"/>
      <c r="GN133" s="59"/>
      <c r="GO133" s="59"/>
      <c r="GP133" s="59"/>
      <c r="GQ133" s="59"/>
      <c r="GR133" s="59"/>
      <c r="GS133" s="59"/>
      <c r="GT133" s="59"/>
      <c r="GU133" s="59"/>
      <c r="GV133" s="59"/>
      <c r="GW133" s="59"/>
      <c r="GX133" s="59"/>
      <c r="GY133" s="59"/>
      <c r="GZ133" s="59"/>
      <c r="HA133" s="59"/>
      <c r="HB133" s="59"/>
      <c r="HC133" s="59"/>
      <c r="HD133" s="59"/>
      <c r="HE133" s="59"/>
      <c r="HF133" s="59"/>
      <c r="HG133" s="59"/>
      <c r="HH133" s="59"/>
      <c r="HI133" s="59"/>
      <c r="HJ133" s="59"/>
      <c r="HK133" s="59"/>
      <c r="HL133" s="59"/>
      <c r="HM133" s="59"/>
      <c r="HN133" s="59"/>
    </row>
    <row r="134" spans="1:222">
      <c r="A134" s="59"/>
      <c r="B134" s="59"/>
      <c r="C134" s="59"/>
      <c r="D134" s="59"/>
      <c r="E134" s="118"/>
      <c r="F134" s="59"/>
      <c r="G134" s="118"/>
      <c r="H134" s="59"/>
      <c r="I134" s="59"/>
      <c r="J134" s="59"/>
      <c r="K134" s="11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c r="CB134" s="59"/>
      <c r="CC134" s="59"/>
      <c r="CD134" s="59"/>
      <c r="CE134" s="59"/>
      <c r="CF134" s="59"/>
      <c r="CG134" s="59"/>
      <c r="CH134" s="59"/>
      <c r="CI134" s="59"/>
      <c r="CJ134" s="59"/>
      <c r="CK134" s="59"/>
      <c r="CL134" s="59"/>
      <c r="CM134" s="59"/>
      <c r="CN134" s="59"/>
      <c r="CO134" s="59"/>
      <c r="CP134" s="59"/>
      <c r="CQ134" s="59"/>
      <c r="CR134" s="59"/>
      <c r="CS134" s="59"/>
      <c r="CT134" s="59"/>
      <c r="CU134" s="59"/>
      <c r="CV134" s="59"/>
      <c r="CW134" s="59"/>
      <c r="CX134" s="59"/>
      <c r="CY134" s="59"/>
      <c r="CZ134" s="59"/>
      <c r="DA134" s="59"/>
      <c r="DB134" s="59"/>
      <c r="DC134" s="59"/>
      <c r="DD134" s="59"/>
      <c r="DE134" s="59"/>
      <c r="DF134" s="59"/>
      <c r="DG134" s="59"/>
      <c r="DH134" s="59"/>
      <c r="DI134" s="59"/>
      <c r="DJ134" s="59"/>
      <c r="DK134" s="59"/>
      <c r="DL134" s="59"/>
      <c r="DM134" s="59"/>
      <c r="DN134" s="59"/>
      <c r="DO134" s="59"/>
      <c r="DP134" s="59"/>
      <c r="DQ134" s="59"/>
      <c r="DR134" s="59"/>
      <c r="DS134" s="59"/>
      <c r="DT134" s="59"/>
      <c r="DU134" s="59"/>
      <c r="DV134" s="59"/>
      <c r="DW134" s="59"/>
      <c r="DX134" s="59"/>
      <c r="DY134" s="59"/>
      <c r="DZ134" s="59"/>
      <c r="EA134" s="59"/>
      <c r="EB134" s="59"/>
      <c r="EC134" s="59"/>
      <c r="ED134" s="59"/>
      <c r="EE134" s="59"/>
      <c r="EF134" s="59"/>
      <c r="EG134" s="59"/>
      <c r="EH134" s="59"/>
      <c r="EI134" s="59"/>
      <c r="EJ134" s="59"/>
      <c r="EK134" s="59"/>
      <c r="EL134" s="59"/>
      <c r="EM134" s="59"/>
      <c r="EN134" s="59"/>
      <c r="EO134" s="59"/>
      <c r="EP134" s="59"/>
      <c r="EQ134" s="59"/>
      <c r="ER134" s="59"/>
      <c r="ES134" s="59"/>
      <c r="ET134" s="59"/>
      <c r="EU134" s="59"/>
      <c r="EV134" s="59"/>
      <c r="EW134" s="59"/>
      <c r="EX134" s="59"/>
      <c r="EY134" s="59"/>
      <c r="EZ134" s="59"/>
      <c r="FA134" s="59"/>
      <c r="FB134" s="59"/>
      <c r="FC134" s="59"/>
      <c r="FD134" s="59"/>
      <c r="FE134" s="59"/>
      <c r="FF134" s="59"/>
      <c r="FG134" s="59"/>
      <c r="FH134" s="59"/>
      <c r="FI134" s="59"/>
      <c r="FJ134" s="59"/>
      <c r="FK134" s="59"/>
      <c r="FL134" s="59"/>
      <c r="FM134" s="59"/>
      <c r="FN134" s="59"/>
      <c r="FO134" s="59"/>
      <c r="FP134" s="59"/>
      <c r="FQ134" s="59"/>
      <c r="FR134" s="59"/>
      <c r="FS134" s="59"/>
      <c r="FT134" s="59"/>
      <c r="FU134" s="59"/>
      <c r="FV134" s="59"/>
      <c r="FW134" s="59"/>
      <c r="FX134" s="59"/>
      <c r="FY134" s="59"/>
      <c r="FZ134" s="59"/>
      <c r="GA134" s="59"/>
      <c r="GB134" s="59"/>
      <c r="GC134" s="59"/>
      <c r="GD134" s="59"/>
      <c r="GE134" s="59"/>
      <c r="GF134" s="59"/>
      <c r="GG134" s="59"/>
      <c r="GH134" s="59"/>
      <c r="GI134" s="59"/>
      <c r="GJ134" s="59"/>
      <c r="GK134" s="59"/>
      <c r="GL134" s="59"/>
      <c r="GM134" s="59"/>
      <c r="GN134" s="59"/>
      <c r="GO134" s="59"/>
      <c r="GP134" s="59"/>
      <c r="GQ134" s="59"/>
      <c r="GR134" s="59"/>
      <c r="GS134" s="59"/>
      <c r="GT134" s="59"/>
      <c r="GU134" s="59"/>
      <c r="GV134" s="59"/>
      <c r="GW134" s="59"/>
      <c r="GX134" s="59"/>
      <c r="GY134" s="59"/>
      <c r="GZ134" s="59"/>
      <c r="HA134" s="59"/>
      <c r="HB134" s="59"/>
      <c r="HC134" s="59"/>
      <c r="HD134" s="59"/>
      <c r="HE134" s="59"/>
      <c r="HF134" s="59"/>
      <c r="HG134" s="59"/>
      <c r="HH134" s="59"/>
      <c r="HI134" s="59"/>
      <c r="HJ134" s="59"/>
      <c r="HK134" s="59"/>
      <c r="HL134" s="59"/>
      <c r="HM134" s="59"/>
      <c r="HN134" s="59"/>
    </row>
    <row r="135" spans="1:222">
      <c r="A135" s="59"/>
      <c r="B135" s="59"/>
      <c r="C135" s="59"/>
      <c r="D135" s="59"/>
      <c r="E135" s="118"/>
      <c r="F135" s="59"/>
      <c r="G135" s="118"/>
      <c r="H135" s="59"/>
      <c r="I135" s="59"/>
      <c r="J135" s="59"/>
      <c r="K135" s="119"/>
      <c r="L135" s="59"/>
      <c r="M135" s="59"/>
      <c r="N135" s="59"/>
      <c r="O135" s="59"/>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c r="CB135" s="59"/>
      <c r="CC135" s="59"/>
      <c r="CD135" s="59"/>
      <c r="CE135" s="59"/>
      <c r="CF135" s="59"/>
      <c r="CG135" s="59"/>
      <c r="CH135" s="59"/>
      <c r="CI135" s="59"/>
      <c r="CJ135" s="59"/>
      <c r="CK135" s="59"/>
      <c r="CL135" s="59"/>
      <c r="CM135" s="59"/>
      <c r="CN135" s="59"/>
      <c r="CO135" s="59"/>
      <c r="CP135" s="59"/>
      <c r="CQ135" s="59"/>
      <c r="CR135" s="59"/>
      <c r="CS135" s="59"/>
      <c r="CT135" s="59"/>
      <c r="CU135" s="59"/>
      <c r="CV135" s="59"/>
      <c r="CW135" s="59"/>
      <c r="CX135" s="59"/>
      <c r="CY135" s="59"/>
      <c r="CZ135" s="59"/>
      <c r="DA135" s="59"/>
      <c r="DB135" s="59"/>
      <c r="DC135" s="59"/>
      <c r="DD135" s="59"/>
      <c r="DE135" s="59"/>
      <c r="DF135" s="59"/>
      <c r="DG135" s="59"/>
      <c r="DH135" s="59"/>
      <c r="DI135" s="59"/>
      <c r="DJ135" s="59"/>
      <c r="DK135" s="59"/>
      <c r="DL135" s="59"/>
      <c r="DM135" s="59"/>
      <c r="DN135" s="59"/>
      <c r="DO135" s="59"/>
      <c r="DP135" s="59"/>
      <c r="DQ135" s="59"/>
      <c r="DR135" s="59"/>
      <c r="DS135" s="59"/>
      <c r="DT135" s="59"/>
      <c r="DU135" s="59"/>
      <c r="DV135" s="59"/>
      <c r="DW135" s="59"/>
      <c r="DX135" s="59"/>
      <c r="DY135" s="59"/>
      <c r="DZ135" s="59"/>
      <c r="EA135" s="59"/>
      <c r="EB135" s="59"/>
      <c r="EC135" s="59"/>
      <c r="ED135" s="59"/>
      <c r="EE135" s="59"/>
      <c r="EF135" s="59"/>
      <c r="EG135" s="59"/>
      <c r="EH135" s="59"/>
      <c r="EI135" s="59"/>
      <c r="EJ135" s="59"/>
      <c r="EK135" s="59"/>
      <c r="EL135" s="59"/>
      <c r="EM135" s="59"/>
      <c r="EN135" s="59"/>
      <c r="EO135" s="59"/>
      <c r="EP135" s="59"/>
      <c r="EQ135" s="59"/>
      <c r="ER135" s="59"/>
      <c r="ES135" s="59"/>
      <c r="ET135" s="59"/>
      <c r="EU135" s="59"/>
      <c r="EV135" s="59"/>
      <c r="EW135" s="59"/>
      <c r="EX135" s="59"/>
      <c r="EY135" s="59"/>
      <c r="EZ135" s="59"/>
      <c r="FA135" s="59"/>
      <c r="FB135" s="59"/>
      <c r="FC135" s="59"/>
      <c r="FD135" s="59"/>
      <c r="FE135" s="59"/>
      <c r="FF135" s="59"/>
      <c r="FG135" s="59"/>
      <c r="FH135" s="59"/>
      <c r="FI135" s="59"/>
      <c r="FJ135" s="59"/>
      <c r="FK135" s="59"/>
      <c r="FL135" s="59"/>
      <c r="FM135" s="59"/>
      <c r="FN135" s="59"/>
      <c r="FO135" s="59"/>
      <c r="FP135" s="59"/>
      <c r="FQ135" s="59"/>
      <c r="FR135" s="59"/>
      <c r="FS135" s="59"/>
      <c r="FT135" s="59"/>
      <c r="FU135" s="59"/>
      <c r="FV135" s="59"/>
      <c r="FW135" s="59"/>
      <c r="FX135" s="59"/>
      <c r="FY135" s="59"/>
      <c r="FZ135" s="59"/>
      <c r="GA135" s="59"/>
      <c r="GB135" s="59"/>
      <c r="GC135" s="59"/>
      <c r="GD135" s="59"/>
      <c r="GE135" s="59"/>
      <c r="GF135" s="59"/>
      <c r="GG135" s="59"/>
      <c r="GH135" s="59"/>
      <c r="GI135" s="59"/>
      <c r="GJ135" s="59"/>
      <c r="GK135" s="59"/>
      <c r="GL135" s="59"/>
      <c r="GM135" s="59"/>
      <c r="GN135" s="59"/>
      <c r="GO135" s="59"/>
      <c r="GP135" s="59"/>
      <c r="GQ135" s="59"/>
      <c r="GR135" s="59"/>
      <c r="GS135" s="59"/>
      <c r="GT135" s="59"/>
      <c r="GU135" s="59"/>
      <c r="GV135" s="59"/>
      <c r="GW135" s="59"/>
      <c r="GX135" s="59"/>
      <c r="GY135" s="59"/>
      <c r="GZ135" s="59"/>
      <c r="HA135" s="59"/>
      <c r="HB135" s="59"/>
      <c r="HC135" s="59"/>
      <c r="HD135" s="59"/>
      <c r="HE135" s="59"/>
      <c r="HF135" s="59"/>
      <c r="HG135" s="59"/>
      <c r="HH135" s="59"/>
      <c r="HI135" s="59"/>
      <c r="HJ135" s="59"/>
      <c r="HK135" s="59"/>
      <c r="HL135" s="59"/>
      <c r="HM135" s="59"/>
      <c r="HN135" s="59"/>
    </row>
    <row r="136" spans="1:222">
      <c r="A136" s="59"/>
      <c r="B136" s="59"/>
      <c r="C136" s="59"/>
      <c r="D136" s="59"/>
      <c r="E136" s="118"/>
      <c r="F136" s="59"/>
      <c r="G136" s="118"/>
      <c r="H136" s="59"/>
      <c r="I136" s="59"/>
      <c r="J136" s="59"/>
      <c r="K136" s="119"/>
      <c r="L136" s="59"/>
      <c r="M136" s="59"/>
      <c r="N136" s="59"/>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c r="CB136" s="59"/>
      <c r="CC136" s="59"/>
      <c r="CD136" s="59"/>
      <c r="CE136" s="59"/>
      <c r="CF136" s="59"/>
      <c r="CG136" s="59"/>
      <c r="CH136" s="59"/>
      <c r="CI136" s="59"/>
      <c r="CJ136" s="59"/>
      <c r="CK136" s="59"/>
      <c r="CL136" s="59"/>
      <c r="CM136" s="59"/>
      <c r="CN136" s="59"/>
      <c r="CO136" s="59"/>
      <c r="CP136" s="59"/>
      <c r="CQ136" s="59"/>
      <c r="CR136" s="59"/>
      <c r="CS136" s="59"/>
      <c r="CT136" s="59"/>
      <c r="CU136" s="59"/>
      <c r="CV136" s="59"/>
      <c r="CW136" s="59"/>
      <c r="CX136" s="59"/>
      <c r="CY136" s="59"/>
      <c r="CZ136" s="59"/>
      <c r="DA136" s="59"/>
      <c r="DB136" s="59"/>
      <c r="DC136" s="59"/>
      <c r="DD136" s="59"/>
      <c r="DE136" s="59"/>
      <c r="DF136" s="59"/>
      <c r="DG136" s="59"/>
      <c r="DH136" s="59"/>
      <c r="DI136" s="59"/>
      <c r="DJ136" s="59"/>
      <c r="DK136" s="59"/>
      <c r="DL136" s="59"/>
      <c r="DM136" s="59"/>
      <c r="DN136" s="59"/>
      <c r="DO136" s="59"/>
      <c r="DP136" s="59"/>
      <c r="DQ136" s="59"/>
      <c r="DR136" s="59"/>
      <c r="DS136" s="59"/>
      <c r="DT136" s="59"/>
      <c r="DU136" s="59"/>
      <c r="DV136" s="59"/>
      <c r="DW136" s="59"/>
      <c r="DX136" s="59"/>
      <c r="DY136" s="59"/>
      <c r="DZ136" s="59"/>
      <c r="EA136" s="59"/>
      <c r="EB136" s="59"/>
      <c r="EC136" s="59"/>
      <c r="ED136" s="59"/>
      <c r="EE136" s="59"/>
      <c r="EF136" s="59"/>
      <c r="EG136" s="59"/>
      <c r="EH136" s="59"/>
      <c r="EI136" s="59"/>
      <c r="EJ136" s="59"/>
      <c r="EK136" s="59"/>
      <c r="EL136" s="59"/>
      <c r="EM136" s="59"/>
      <c r="EN136" s="59"/>
      <c r="EO136" s="59"/>
      <c r="EP136" s="59"/>
      <c r="EQ136" s="59"/>
      <c r="ER136" s="59"/>
      <c r="ES136" s="59"/>
      <c r="ET136" s="59"/>
      <c r="EU136" s="59"/>
      <c r="EV136" s="59"/>
      <c r="EW136" s="59"/>
      <c r="EX136" s="59"/>
      <c r="EY136" s="59"/>
      <c r="EZ136" s="59"/>
      <c r="FA136" s="59"/>
      <c r="FB136" s="59"/>
      <c r="FC136" s="59"/>
      <c r="FD136" s="59"/>
      <c r="FE136" s="59"/>
      <c r="FF136" s="59"/>
      <c r="FG136" s="59"/>
      <c r="FH136" s="59"/>
      <c r="FI136" s="59"/>
      <c r="FJ136" s="59"/>
      <c r="FK136" s="59"/>
      <c r="FL136" s="59"/>
      <c r="FM136" s="59"/>
      <c r="FN136" s="59"/>
      <c r="FO136" s="59"/>
      <c r="FP136" s="59"/>
      <c r="FQ136" s="59"/>
      <c r="FR136" s="59"/>
      <c r="FS136" s="59"/>
      <c r="FT136" s="59"/>
      <c r="FU136" s="59"/>
      <c r="FV136" s="59"/>
      <c r="FW136" s="59"/>
      <c r="FX136" s="59"/>
      <c r="FY136" s="59"/>
      <c r="FZ136" s="59"/>
      <c r="GA136" s="59"/>
      <c r="GB136" s="59"/>
      <c r="GC136" s="59"/>
      <c r="GD136" s="59"/>
      <c r="GE136" s="59"/>
      <c r="GF136" s="59"/>
      <c r="GG136" s="59"/>
      <c r="GH136" s="59"/>
      <c r="GI136" s="59"/>
      <c r="GJ136" s="59"/>
      <c r="GK136" s="59"/>
      <c r="GL136" s="59"/>
      <c r="GM136" s="59"/>
      <c r="GN136" s="59"/>
      <c r="GO136" s="59"/>
      <c r="GP136" s="59"/>
      <c r="GQ136" s="59"/>
      <c r="GR136" s="59"/>
      <c r="GS136" s="59"/>
      <c r="GT136" s="59"/>
      <c r="GU136" s="59"/>
      <c r="GV136" s="59"/>
      <c r="GW136" s="59"/>
      <c r="GX136" s="59"/>
      <c r="GY136" s="59"/>
      <c r="GZ136" s="59"/>
      <c r="HA136" s="59"/>
      <c r="HB136" s="59"/>
      <c r="HC136" s="59"/>
      <c r="HD136" s="59"/>
      <c r="HE136" s="59"/>
      <c r="HF136" s="59"/>
      <c r="HG136" s="59"/>
      <c r="HH136" s="59"/>
      <c r="HI136" s="59"/>
      <c r="HJ136" s="59"/>
      <c r="HK136" s="59"/>
      <c r="HL136" s="59"/>
      <c r="HM136" s="59"/>
      <c r="HN136" s="59"/>
    </row>
    <row r="137" spans="1:222">
      <c r="A137" s="59"/>
      <c r="B137" s="59"/>
      <c r="C137" s="59"/>
      <c r="D137" s="59"/>
      <c r="E137" s="118"/>
      <c r="F137" s="59"/>
      <c r="G137" s="118"/>
      <c r="H137" s="59"/>
      <c r="I137" s="59"/>
      <c r="J137" s="59"/>
      <c r="K137" s="11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c r="CB137" s="59"/>
      <c r="CC137" s="59"/>
      <c r="CD137" s="59"/>
      <c r="CE137" s="59"/>
      <c r="CF137" s="59"/>
      <c r="CG137" s="59"/>
      <c r="CH137" s="59"/>
      <c r="CI137" s="59"/>
      <c r="CJ137" s="59"/>
      <c r="CK137" s="59"/>
      <c r="CL137" s="59"/>
      <c r="CM137" s="59"/>
      <c r="CN137" s="59"/>
      <c r="CO137" s="59"/>
      <c r="CP137" s="59"/>
      <c r="CQ137" s="59"/>
      <c r="CR137" s="59"/>
      <c r="CS137" s="59"/>
      <c r="CT137" s="59"/>
      <c r="CU137" s="59"/>
      <c r="CV137" s="59"/>
      <c r="CW137" s="59"/>
      <c r="CX137" s="59"/>
      <c r="CY137" s="59"/>
      <c r="CZ137" s="59"/>
      <c r="DA137" s="59"/>
      <c r="DB137" s="59"/>
      <c r="DC137" s="59"/>
      <c r="DD137" s="59"/>
      <c r="DE137" s="59"/>
      <c r="DF137" s="59"/>
      <c r="DG137" s="59"/>
      <c r="DH137" s="59"/>
      <c r="DI137" s="59"/>
      <c r="DJ137" s="59"/>
      <c r="DK137" s="59"/>
      <c r="DL137" s="59"/>
      <c r="DM137" s="59"/>
      <c r="DN137" s="59"/>
      <c r="DO137" s="59"/>
      <c r="DP137" s="59"/>
      <c r="DQ137" s="59"/>
      <c r="DR137" s="59"/>
      <c r="DS137" s="59"/>
      <c r="DT137" s="59"/>
      <c r="DU137" s="59"/>
      <c r="DV137" s="59"/>
      <c r="DW137" s="59"/>
      <c r="DX137" s="59"/>
      <c r="DY137" s="59"/>
      <c r="DZ137" s="59"/>
      <c r="EA137" s="59"/>
      <c r="EB137" s="59"/>
      <c r="EC137" s="59"/>
      <c r="ED137" s="59"/>
      <c r="EE137" s="59"/>
      <c r="EF137" s="59"/>
      <c r="EG137" s="59"/>
      <c r="EH137" s="59"/>
      <c r="EI137" s="59"/>
      <c r="EJ137" s="59"/>
      <c r="EK137" s="59"/>
      <c r="EL137" s="59"/>
      <c r="EM137" s="59"/>
      <c r="EN137" s="59"/>
      <c r="EO137" s="59"/>
      <c r="EP137" s="59"/>
      <c r="EQ137" s="59"/>
      <c r="ER137" s="59"/>
      <c r="ES137" s="59"/>
      <c r="ET137" s="59"/>
      <c r="EU137" s="59"/>
      <c r="EV137" s="59"/>
      <c r="EW137" s="59"/>
      <c r="EX137" s="59"/>
      <c r="EY137" s="59"/>
      <c r="EZ137" s="59"/>
      <c r="FA137" s="59"/>
      <c r="FB137" s="59"/>
      <c r="FC137" s="59"/>
      <c r="FD137" s="59"/>
      <c r="FE137" s="59"/>
      <c r="FF137" s="59"/>
      <c r="FG137" s="59"/>
      <c r="FH137" s="59"/>
      <c r="FI137" s="59"/>
      <c r="FJ137" s="59"/>
      <c r="FK137" s="59"/>
      <c r="FL137" s="59"/>
      <c r="FM137" s="59"/>
      <c r="FN137" s="59"/>
      <c r="FO137" s="59"/>
      <c r="FP137" s="59"/>
      <c r="FQ137" s="59"/>
      <c r="FR137" s="59"/>
      <c r="FS137" s="59"/>
      <c r="FT137" s="59"/>
      <c r="FU137" s="59"/>
      <c r="FV137" s="59"/>
      <c r="FW137" s="59"/>
      <c r="FX137" s="59"/>
      <c r="FY137" s="59"/>
      <c r="FZ137" s="59"/>
      <c r="GA137" s="59"/>
      <c r="GB137" s="59"/>
      <c r="GC137" s="59"/>
      <c r="GD137" s="59"/>
      <c r="GE137" s="59"/>
      <c r="GF137" s="59"/>
      <c r="GG137" s="59"/>
      <c r="GH137" s="59"/>
      <c r="GI137" s="59"/>
      <c r="GJ137" s="59"/>
      <c r="GK137" s="59"/>
      <c r="GL137" s="59"/>
      <c r="GM137" s="59"/>
      <c r="GN137" s="59"/>
      <c r="GO137" s="59"/>
      <c r="GP137" s="59"/>
      <c r="GQ137" s="59"/>
      <c r="GR137" s="59"/>
      <c r="GS137" s="59"/>
      <c r="GT137" s="59"/>
      <c r="GU137" s="59"/>
      <c r="GV137" s="59"/>
      <c r="GW137" s="59"/>
      <c r="GX137" s="59"/>
      <c r="GY137" s="59"/>
      <c r="GZ137" s="59"/>
      <c r="HA137" s="59"/>
      <c r="HB137" s="59"/>
      <c r="HC137" s="59"/>
      <c r="HD137" s="59"/>
      <c r="HE137" s="59"/>
      <c r="HF137" s="59"/>
      <c r="HG137" s="59"/>
      <c r="HH137" s="59"/>
      <c r="HI137" s="59"/>
      <c r="HJ137" s="59"/>
      <c r="HK137" s="59"/>
      <c r="HL137" s="59"/>
      <c r="HM137" s="59"/>
      <c r="HN137" s="59"/>
    </row>
    <row r="138" spans="1:222">
      <c r="A138" s="59"/>
      <c r="B138" s="59"/>
      <c r="C138" s="59"/>
      <c r="D138" s="59"/>
      <c r="E138" s="118"/>
      <c r="F138" s="59"/>
      <c r="G138" s="118"/>
      <c r="H138" s="59"/>
      <c r="I138" s="59"/>
      <c r="J138" s="59"/>
      <c r="K138" s="119"/>
      <c r="L138" s="59"/>
      <c r="M138" s="59"/>
      <c r="N138" s="59"/>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c r="CB138" s="59"/>
      <c r="CC138" s="59"/>
      <c r="CD138" s="59"/>
      <c r="CE138" s="59"/>
      <c r="CF138" s="59"/>
      <c r="CG138" s="59"/>
      <c r="CH138" s="59"/>
      <c r="CI138" s="59"/>
      <c r="CJ138" s="59"/>
      <c r="CK138" s="59"/>
      <c r="CL138" s="59"/>
      <c r="CM138" s="59"/>
      <c r="CN138" s="59"/>
      <c r="CO138" s="59"/>
      <c r="CP138" s="59"/>
      <c r="CQ138" s="59"/>
      <c r="CR138" s="59"/>
      <c r="CS138" s="59"/>
      <c r="CT138" s="59"/>
      <c r="CU138" s="59"/>
      <c r="CV138" s="59"/>
      <c r="CW138" s="59"/>
      <c r="CX138" s="59"/>
      <c r="CY138" s="59"/>
      <c r="CZ138" s="59"/>
      <c r="DA138" s="59"/>
      <c r="DB138" s="59"/>
      <c r="DC138" s="59"/>
      <c r="DD138" s="59"/>
      <c r="DE138" s="59"/>
      <c r="DF138" s="59"/>
      <c r="DG138" s="59"/>
      <c r="DH138" s="59"/>
      <c r="DI138" s="59"/>
      <c r="DJ138" s="59"/>
      <c r="DK138" s="59"/>
      <c r="DL138" s="59"/>
      <c r="DM138" s="59"/>
      <c r="DN138" s="59"/>
      <c r="DO138" s="59"/>
      <c r="DP138" s="59"/>
      <c r="DQ138" s="59"/>
      <c r="DR138" s="59"/>
      <c r="DS138" s="59"/>
      <c r="DT138" s="59"/>
      <c r="DU138" s="59"/>
      <c r="DV138" s="59"/>
      <c r="DW138" s="59"/>
      <c r="DX138" s="59"/>
      <c r="DY138" s="59"/>
      <c r="DZ138" s="59"/>
      <c r="EA138" s="59"/>
      <c r="EB138" s="59"/>
      <c r="EC138" s="59"/>
      <c r="ED138" s="59"/>
      <c r="EE138" s="59"/>
      <c r="EF138" s="59"/>
      <c r="EG138" s="59"/>
      <c r="EH138" s="59"/>
      <c r="EI138" s="59"/>
      <c r="EJ138" s="59"/>
      <c r="EK138" s="59"/>
      <c r="EL138" s="59"/>
      <c r="EM138" s="59"/>
      <c r="EN138" s="59"/>
      <c r="EO138" s="59"/>
      <c r="EP138" s="59"/>
      <c r="EQ138" s="59"/>
      <c r="ER138" s="59"/>
      <c r="ES138" s="59"/>
      <c r="ET138" s="59"/>
      <c r="EU138" s="59"/>
      <c r="EV138" s="59"/>
      <c r="EW138" s="59"/>
      <c r="EX138" s="59"/>
      <c r="EY138" s="59"/>
      <c r="EZ138" s="59"/>
      <c r="FA138" s="59"/>
      <c r="FB138" s="59"/>
      <c r="FC138" s="59"/>
      <c r="FD138" s="59"/>
      <c r="FE138" s="59"/>
      <c r="FF138" s="59"/>
      <c r="FG138" s="59"/>
      <c r="FH138" s="59"/>
      <c r="FI138" s="59"/>
      <c r="FJ138" s="59"/>
      <c r="FK138" s="59"/>
      <c r="FL138" s="59"/>
      <c r="FM138" s="59"/>
      <c r="FN138" s="59"/>
      <c r="FO138" s="59"/>
      <c r="FP138" s="59"/>
      <c r="FQ138" s="59"/>
      <c r="FR138" s="59"/>
      <c r="FS138" s="59"/>
      <c r="FT138" s="59"/>
      <c r="FU138" s="59"/>
      <c r="FV138" s="59"/>
      <c r="FW138" s="59"/>
      <c r="FX138" s="59"/>
      <c r="FY138" s="59"/>
      <c r="FZ138" s="59"/>
      <c r="GA138" s="59"/>
      <c r="GB138" s="59"/>
      <c r="GC138" s="59"/>
      <c r="GD138" s="59"/>
      <c r="GE138" s="59"/>
      <c r="GF138" s="59"/>
      <c r="GG138" s="59"/>
      <c r="GH138" s="59"/>
      <c r="GI138" s="59"/>
      <c r="GJ138" s="59"/>
      <c r="GK138" s="59"/>
      <c r="GL138" s="59"/>
      <c r="GM138" s="59"/>
      <c r="GN138" s="59"/>
      <c r="GO138" s="59"/>
      <c r="GP138" s="59"/>
      <c r="GQ138" s="59"/>
      <c r="GR138" s="59"/>
      <c r="GS138" s="59"/>
      <c r="GT138" s="59"/>
      <c r="GU138" s="59"/>
      <c r="GV138" s="59"/>
      <c r="GW138" s="59"/>
      <c r="GX138" s="59"/>
      <c r="GY138" s="59"/>
      <c r="GZ138" s="59"/>
      <c r="HA138" s="59"/>
      <c r="HB138" s="59"/>
      <c r="HC138" s="59"/>
      <c r="HD138" s="59"/>
      <c r="HE138" s="59"/>
      <c r="HF138" s="59"/>
      <c r="HG138" s="59"/>
      <c r="HH138" s="59"/>
      <c r="HI138" s="59"/>
      <c r="HJ138" s="59"/>
      <c r="HK138" s="59"/>
      <c r="HL138" s="59"/>
      <c r="HM138" s="59"/>
      <c r="HN138" s="59"/>
    </row>
    <row r="139" spans="1:222">
      <c r="A139" s="59"/>
      <c r="B139" s="59"/>
      <c r="C139" s="59"/>
      <c r="D139" s="59"/>
      <c r="E139" s="118"/>
      <c r="F139" s="59"/>
      <c r="G139" s="118"/>
      <c r="H139" s="59"/>
      <c r="I139" s="59"/>
      <c r="J139" s="59"/>
      <c r="K139" s="11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c r="CB139" s="59"/>
      <c r="CC139" s="59"/>
      <c r="CD139" s="59"/>
      <c r="CE139" s="59"/>
      <c r="CF139" s="59"/>
      <c r="CG139" s="59"/>
      <c r="CH139" s="59"/>
      <c r="CI139" s="59"/>
      <c r="CJ139" s="59"/>
      <c r="CK139" s="59"/>
      <c r="CL139" s="59"/>
      <c r="CM139" s="59"/>
      <c r="CN139" s="59"/>
      <c r="CO139" s="59"/>
      <c r="CP139" s="59"/>
      <c r="CQ139" s="59"/>
      <c r="CR139" s="59"/>
      <c r="CS139" s="59"/>
      <c r="CT139" s="59"/>
      <c r="CU139" s="59"/>
      <c r="CV139" s="59"/>
      <c r="CW139" s="59"/>
      <c r="CX139" s="59"/>
      <c r="CY139" s="59"/>
      <c r="CZ139" s="59"/>
      <c r="DA139" s="59"/>
      <c r="DB139" s="59"/>
      <c r="DC139" s="59"/>
      <c r="DD139" s="59"/>
      <c r="DE139" s="59"/>
      <c r="DF139" s="59"/>
      <c r="DG139" s="59"/>
      <c r="DH139" s="59"/>
      <c r="DI139" s="59"/>
      <c r="DJ139" s="59"/>
      <c r="DK139" s="59"/>
      <c r="DL139" s="59"/>
      <c r="DM139" s="59"/>
      <c r="DN139" s="59"/>
      <c r="DO139" s="59"/>
      <c r="DP139" s="59"/>
      <c r="DQ139" s="59"/>
      <c r="DR139" s="59"/>
      <c r="DS139" s="59"/>
      <c r="DT139" s="59"/>
      <c r="DU139" s="59"/>
      <c r="DV139" s="59"/>
      <c r="DW139" s="59"/>
      <c r="DX139" s="59"/>
      <c r="DY139" s="59"/>
      <c r="DZ139" s="59"/>
      <c r="EA139" s="59"/>
      <c r="EB139" s="59"/>
      <c r="EC139" s="59"/>
      <c r="ED139" s="59"/>
      <c r="EE139" s="59"/>
      <c r="EF139" s="59"/>
      <c r="EG139" s="59"/>
      <c r="EH139" s="59"/>
      <c r="EI139" s="59"/>
      <c r="EJ139" s="59"/>
      <c r="EK139" s="59"/>
      <c r="EL139" s="59"/>
      <c r="EM139" s="59"/>
      <c r="EN139" s="59"/>
      <c r="EO139" s="59"/>
      <c r="EP139" s="59"/>
      <c r="EQ139" s="59"/>
      <c r="ER139" s="59"/>
      <c r="ES139" s="59"/>
      <c r="ET139" s="59"/>
      <c r="EU139" s="59"/>
      <c r="EV139" s="59"/>
      <c r="EW139" s="59"/>
      <c r="EX139" s="59"/>
      <c r="EY139" s="59"/>
      <c r="EZ139" s="59"/>
      <c r="FA139" s="59"/>
      <c r="FB139" s="59"/>
      <c r="FC139" s="59"/>
      <c r="FD139" s="59"/>
      <c r="FE139" s="59"/>
      <c r="FF139" s="59"/>
      <c r="FG139" s="59"/>
      <c r="FH139" s="59"/>
      <c r="FI139" s="59"/>
      <c r="FJ139" s="59"/>
      <c r="FK139" s="59"/>
      <c r="FL139" s="59"/>
      <c r="FM139" s="59"/>
      <c r="FN139" s="59"/>
      <c r="FO139" s="59"/>
      <c r="FP139" s="59"/>
      <c r="FQ139" s="59"/>
      <c r="FR139" s="59"/>
      <c r="FS139" s="59"/>
      <c r="FT139" s="59"/>
      <c r="FU139" s="59"/>
      <c r="FV139" s="59"/>
      <c r="FW139" s="59"/>
      <c r="FX139" s="59"/>
      <c r="FY139" s="59"/>
      <c r="FZ139" s="59"/>
      <c r="GA139" s="59"/>
      <c r="GB139" s="59"/>
      <c r="GC139" s="59"/>
      <c r="GD139" s="59"/>
      <c r="GE139" s="59"/>
      <c r="GF139" s="59"/>
      <c r="GG139" s="59"/>
      <c r="GH139" s="59"/>
      <c r="GI139" s="59"/>
      <c r="GJ139" s="59"/>
      <c r="GK139" s="59"/>
      <c r="GL139" s="59"/>
      <c r="GM139" s="59"/>
      <c r="GN139" s="59"/>
      <c r="GO139" s="59"/>
      <c r="GP139" s="59"/>
      <c r="GQ139" s="59"/>
      <c r="GR139" s="59"/>
      <c r="GS139" s="59"/>
      <c r="GT139" s="59"/>
      <c r="GU139" s="59"/>
      <c r="GV139" s="59"/>
      <c r="GW139" s="59"/>
      <c r="GX139" s="59"/>
      <c r="GY139" s="59"/>
      <c r="GZ139" s="59"/>
      <c r="HA139" s="59"/>
      <c r="HB139" s="59"/>
      <c r="HC139" s="59"/>
      <c r="HD139" s="59"/>
      <c r="HE139" s="59"/>
      <c r="HF139" s="59"/>
      <c r="HG139" s="59"/>
      <c r="HH139" s="59"/>
      <c r="HI139" s="59"/>
      <c r="HJ139" s="59"/>
      <c r="HK139" s="59"/>
      <c r="HL139" s="59"/>
      <c r="HM139" s="59"/>
      <c r="HN139" s="59"/>
    </row>
    <row r="140" spans="1:222">
      <c r="A140" s="59"/>
      <c r="B140" s="59"/>
      <c r="C140" s="59"/>
      <c r="D140" s="59"/>
      <c r="E140" s="118"/>
      <c r="F140" s="59"/>
      <c r="G140" s="118"/>
      <c r="H140" s="59"/>
      <c r="I140" s="59"/>
      <c r="J140" s="59"/>
      <c r="K140" s="119"/>
      <c r="L140" s="59"/>
      <c r="M140" s="59"/>
      <c r="N140" s="59"/>
      <c r="O140" s="59"/>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c r="CB140" s="59"/>
      <c r="CC140" s="59"/>
      <c r="CD140" s="59"/>
      <c r="CE140" s="59"/>
      <c r="CF140" s="59"/>
      <c r="CG140" s="59"/>
      <c r="CH140" s="59"/>
      <c r="CI140" s="59"/>
      <c r="CJ140" s="59"/>
      <c r="CK140" s="59"/>
      <c r="CL140" s="59"/>
      <c r="CM140" s="59"/>
      <c r="CN140" s="59"/>
      <c r="CO140" s="59"/>
      <c r="CP140" s="59"/>
      <c r="CQ140" s="59"/>
      <c r="CR140" s="59"/>
      <c r="CS140" s="59"/>
      <c r="CT140" s="59"/>
      <c r="CU140" s="59"/>
      <c r="CV140" s="59"/>
      <c r="CW140" s="59"/>
      <c r="CX140" s="59"/>
      <c r="CY140" s="59"/>
      <c r="CZ140" s="59"/>
      <c r="DA140" s="59"/>
      <c r="DB140" s="59"/>
      <c r="DC140" s="59"/>
      <c r="DD140" s="59"/>
      <c r="DE140" s="59"/>
      <c r="DF140" s="59"/>
      <c r="DG140" s="59"/>
      <c r="DH140" s="59"/>
      <c r="DI140" s="59"/>
      <c r="DJ140" s="59"/>
      <c r="DK140" s="59"/>
      <c r="DL140" s="59"/>
      <c r="DM140" s="59"/>
      <c r="DN140" s="59"/>
      <c r="DO140" s="59"/>
      <c r="DP140" s="59"/>
      <c r="DQ140" s="59"/>
      <c r="DR140" s="59"/>
      <c r="DS140" s="59"/>
      <c r="DT140" s="59"/>
      <c r="DU140" s="59"/>
      <c r="DV140" s="59"/>
      <c r="DW140" s="59"/>
      <c r="DX140" s="59"/>
      <c r="DY140" s="59"/>
      <c r="DZ140" s="59"/>
      <c r="EA140" s="59"/>
      <c r="EB140" s="59"/>
      <c r="EC140" s="59"/>
      <c r="ED140" s="59"/>
      <c r="EE140" s="59"/>
      <c r="EF140" s="59"/>
      <c r="EG140" s="59"/>
      <c r="EH140" s="59"/>
      <c r="EI140" s="59"/>
      <c r="EJ140" s="59"/>
      <c r="EK140" s="59"/>
      <c r="EL140" s="59"/>
      <c r="EM140" s="59"/>
      <c r="EN140" s="59"/>
      <c r="EO140" s="59"/>
      <c r="EP140" s="59"/>
      <c r="EQ140" s="59"/>
      <c r="ER140" s="59"/>
      <c r="ES140" s="59"/>
      <c r="ET140" s="59"/>
      <c r="EU140" s="59"/>
      <c r="EV140" s="59"/>
      <c r="EW140" s="59"/>
      <c r="EX140" s="59"/>
      <c r="EY140" s="59"/>
      <c r="EZ140" s="59"/>
      <c r="FA140" s="59"/>
      <c r="FB140" s="59"/>
      <c r="FC140" s="59"/>
      <c r="FD140" s="59"/>
      <c r="FE140" s="59"/>
      <c r="FF140" s="59"/>
      <c r="FG140" s="59"/>
      <c r="FH140" s="59"/>
      <c r="FI140" s="59"/>
      <c r="FJ140" s="59"/>
      <c r="FK140" s="59"/>
      <c r="FL140" s="59"/>
      <c r="FM140" s="59"/>
      <c r="FN140" s="59"/>
      <c r="FO140" s="59"/>
      <c r="FP140" s="59"/>
      <c r="FQ140" s="59"/>
      <c r="FR140" s="59"/>
      <c r="FS140" s="59"/>
      <c r="FT140" s="59"/>
      <c r="FU140" s="59"/>
      <c r="FV140" s="59"/>
      <c r="FW140" s="59"/>
      <c r="FX140" s="59"/>
      <c r="FY140" s="59"/>
      <c r="FZ140" s="59"/>
      <c r="GA140" s="59"/>
      <c r="GB140" s="59"/>
      <c r="GC140" s="59"/>
      <c r="GD140" s="59"/>
      <c r="GE140" s="59"/>
      <c r="GF140" s="59"/>
      <c r="GG140" s="59"/>
      <c r="GH140" s="59"/>
      <c r="GI140" s="59"/>
      <c r="GJ140" s="59"/>
      <c r="GK140" s="59"/>
      <c r="GL140" s="59"/>
      <c r="GM140" s="59"/>
      <c r="GN140" s="59"/>
      <c r="GO140" s="59"/>
      <c r="GP140" s="59"/>
      <c r="GQ140" s="59"/>
      <c r="GR140" s="59"/>
      <c r="GS140" s="59"/>
      <c r="GT140" s="59"/>
      <c r="GU140" s="59"/>
      <c r="GV140" s="59"/>
      <c r="GW140" s="59"/>
      <c r="GX140" s="59"/>
      <c r="GY140" s="59"/>
      <c r="GZ140" s="59"/>
      <c r="HA140" s="59"/>
      <c r="HB140" s="59"/>
      <c r="HC140" s="59"/>
      <c r="HD140" s="59"/>
      <c r="HE140" s="59"/>
      <c r="HF140" s="59"/>
      <c r="HG140" s="59"/>
      <c r="HH140" s="59"/>
      <c r="HI140" s="59"/>
      <c r="HJ140" s="59"/>
      <c r="HK140" s="59"/>
      <c r="HL140" s="59"/>
      <c r="HM140" s="59"/>
      <c r="HN140" s="59"/>
    </row>
    <row r="141" spans="1:222">
      <c r="A141" s="59"/>
      <c r="B141" s="59"/>
      <c r="C141" s="59"/>
      <c r="D141" s="59"/>
      <c r="E141" s="118"/>
      <c r="F141" s="59"/>
      <c r="G141" s="118"/>
      <c r="H141" s="59"/>
      <c r="I141" s="59"/>
      <c r="J141" s="59"/>
      <c r="K141" s="119"/>
      <c r="L141" s="59"/>
      <c r="M141" s="59"/>
      <c r="N141" s="59"/>
      <c r="O141" s="59"/>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c r="CB141" s="59"/>
      <c r="CC141" s="59"/>
      <c r="CD141" s="59"/>
      <c r="CE141" s="59"/>
      <c r="CF141" s="59"/>
      <c r="CG141" s="59"/>
      <c r="CH141" s="59"/>
      <c r="CI141" s="59"/>
      <c r="CJ141" s="59"/>
      <c r="CK141" s="59"/>
      <c r="CL141" s="59"/>
      <c r="CM141" s="59"/>
      <c r="CN141" s="59"/>
      <c r="CO141" s="59"/>
      <c r="CP141" s="59"/>
      <c r="CQ141" s="59"/>
      <c r="CR141" s="59"/>
      <c r="CS141" s="59"/>
      <c r="CT141" s="59"/>
      <c r="CU141" s="59"/>
      <c r="CV141" s="59"/>
      <c r="CW141" s="59"/>
      <c r="CX141" s="59"/>
      <c r="CY141" s="59"/>
      <c r="CZ141" s="59"/>
      <c r="DA141" s="59"/>
      <c r="DB141" s="59"/>
      <c r="DC141" s="59"/>
      <c r="DD141" s="59"/>
      <c r="DE141" s="59"/>
      <c r="DF141" s="59"/>
      <c r="DG141" s="59"/>
      <c r="DH141" s="59"/>
      <c r="DI141" s="59"/>
      <c r="DJ141" s="59"/>
      <c r="DK141" s="59"/>
      <c r="DL141" s="59"/>
      <c r="DM141" s="59"/>
      <c r="DN141" s="59"/>
      <c r="DO141" s="59"/>
      <c r="DP141" s="59"/>
      <c r="DQ141" s="59"/>
      <c r="DR141" s="59"/>
      <c r="DS141" s="59"/>
      <c r="DT141" s="59"/>
      <c r="DU141" s="59"/>
      <c r="DV141" s="59"/>
      <c r="DW141" s="59"/>
      <c r="DX141" s="59"/>
      <c r="DY141" s="59"/>
      <c r="DZ141" s="59"/>
      <c r="EA141" s="59"/>
      <c r="EB141" s="59"/>
      <c r="EC141" s="59"/>
      <c r="ED141" s="59"/>
      <c r="EE141" s="59"/>
      <c r="EF141" s="59"/>
      <c r="EG141" s="59"/>
      <c r="EH141" s="59"/>
      <c r="EI141" s="59"/>
      <c r="EJ141" s="59"/>
      <c r="EK141" s="59"/>
      <c r="EL141" s="59"/>
      <c r="EM141" s="59"/>
      <c r="EN141" s="59"/>
      <c r="EO141" s="59"/>
      <c r="EP141" s="59"/>
      <c r="EQ141" s="59"/>
      <c r="ER141" s="59"/>
      <c r="ES141" s="59"/>
      <c r="ET141" s="59"/>
      <c r="EU141" s="59"/>
      <c r="EV141" s="59"/>
      <c r="EW141" s="59"/>
      <c r="EX141" s="59"/>
      <c r="EY141" s="59"/>
      <c r="EZ141" s="59"/>
      <c r="FA141" s="59"/>
      <c r="FB141" s="59"/>
      <c r="FC141" s="59"/>
      <c r="FD141" s="59"/>
      <c r="FE141" s="59"/>
      <c r="FF141" s="59"/>
      <c r="FG141" s="59"/>
      <c r="FH141" s="59"/>
      <c r="FI141" s="59"/>
      <c r="FJ141" s="59"/>
      <c r="FK141" s="59"/>
      <c r="FL141" s="59"/>
      <c r="FM141" s="59"/>
      <c r="FN141" s="59"/>
      <c r="FO141" s="59"/>
      <c r="FP141" s="59"/>
      <c r="FQ141" s="59"/>
      <c r="FR141" s="59"/>
      <c r="FS141" s="59"/>
      <c r="FT141" s="59"/>
      <c r="FU141" s="59"/>
      <c r="FV141" s="59"/>
      <c r="FW141" s="59"/>
      <c r="FX141" s="59"/>
      <c r="FY141" s="59"/>
      <c r="FZ141" s="59"/>
      <c r="GA141" s="59"/>
      <c r="GB141" s="59"/>
      <c r="GC141" s="59"/>
      <c r="GD141" s="59"/>
      <c r="GE141" s="59"/>
      <c r="GF141" s="59"/>
      <c r="GG141" s="59"/>
      <c r="GH141" s="59"/>
      <c r="GI141" s="59"/>
      <c r="GJ141" s="59"/>
      <c r="GK141" s="59"/>
      <c r="GL141" s="59"/>
      <c r="GM141" s="59"/>
      <c r="GN141" s="59"/>
      <c r="GO141" s="59"/>
      <c r="GP141" s="59"/>
      <c r="GQ141" s="59"/>
      <c r="GR141" s="59"/>
      <c r="GS141" s="59"/>
      <c r="GT141" s="59"/>
      <c r="GU141" s="59"/>
      <c r="GV141" s="59"/>
      <c r="GW141" s="59"/>
      <c r="GX141" s="59"/>
      <c r="GY141" s="59"/>
      <c r="GZ141" s="59"/>
      <c r="HA141" s="59"/>
      <c r="HB141" s="59"/>
      <c r="HC141" s="59"/>
      <c r="HD141" s="59"/>
      <c r="HE141" s="59"/>
      <c r="HF141" s="59"/>
      <c r="HG141" s="59"/>
      <c r="HH141" s="59"/>
      <c r="HI141" s="59"/>
      <c r="HJ141" s="59"/>
      <c r="HK141" s="59"/>
      <c r="HL141" s="59"/>
      <c r="HM141" s="59"/>
      <c r="HN141" s="59"/>
    </row>
    <row r="142" spans="1:222">
      <c r="A142" s="59"/>
      <c r="B142" s="59"/>
      <c r="C142" s="59"/>
      <c r="D142" s="59"/>
      <c r="E142" s="118"/>
      <c r="F142" s="59"/>
      <c r="G142" s="118"/>
      <c r="H142" s="59"/>
      <c r="I142" s="59"/>
      <c r="J142" s="59"/>
      <c r="K142" s="119"/>
      <c r="L142" s="59"/>
      <c r="M142" s="59"/>
      <c r="N142" s="59"/>
      <c r="O142" s="59"/>
      <c r="P142" s="59"/>
      <c r="Q142" s="59"/>
      <c r="R142" s="59"/>
      <c r="S142" s="59"/>
      <c r="T142" s="59"/>
      <c r="U142" s="59"/>
      <c r="V142" s="59"/>
      <c r="W142" s="59"/>
      <c r="X142" s="59"/>
      <c r="Y142" s="59"/>
      <c r="Z142" s="59"/>
      <c r="AA142" s="59"/>
      <c r="AB142" s="59"/>
      <c r="AC142" s="59"/>
      <c r="AD142" s="59"/>
      <c r="AE142" s="59"/>
      <c r="AF142" s="59"/>
      <c r="AG142" s="59"/>
      <c r="AH142" s="59"/>
      <c r="AI142" s="59"/>
      <c r="AJ142" s="59"/>
      <c r="AK142" s="59"/>
      <c r="AL142" s="59"/>
      <c r="AM142" s="59"/>
      <c r="AN142" s="59"/>
      <c r="AO142" s="59"/>
      <c r="AP142" s="59"/>
      <c r="AQ142" s="59"/>
      <c r="AR142" s="59"/>
      <c r="AS142" s="59"/>
      <c r="AT142" s="59"/>
      <c r="AU142" s="59"/>
      <c r="AV142" s="59"/>
      <c r="AW142" s="59"/>
      <c r="AX142" s="59"/>
      <c r="AY142" s="59"/>
      <c r="AZ142" s="59"/>
      <c r="BA142" s="59"/>
      <c r="BB142" s="59"/>
      <c r="BC142" s="59"/>
      <c r="BD142" s="59"/>
      <c r="BE142" s="59"/>
      <c r="BF142" s="59"/>
      <c r="BG142" s="59"/>
      <c r="BH142" s="59"/>
      <c r="BI142" s="59"/>
      <c r="BJ142" s="59"/>
      <c r="BK142" s="59"/>
      <c r="BL142" s="59"/>
      <c r="BM142" s="59"/>
      <c r="BN142" s="59"/>
      <c r="BO142" s="59"/>
      <c r="BP142" s="59"/>
      <c r="BQ142" s="59"/>
      <c r="BR142" s="59"/>
      <c r="BS142" s="59"/>
      <c r="BT142" s="59"/>
      <c r="BU142" s="59"/>
      <c r="BV142" s="59"/>
      <c r="BW142" s="59"/>
      <c r="BX142" s="59"/>
      <c r="BY142" s="59"/>
      <c r="BZ142" s="59"/>
      <c r="CA142" s="59"/>
      <c r="CB142" s="59"/>
      <c r="CC142" s="59"/>
      <c r="CD142" s="59"/>
      <c r="CE142" s="59"/>
      <c r="CF142" s="59"/>
      <c r="CG142" s="59"/>
      <c r="CH142" s="59"/>
      <c r="CI142" s="59"/>
      <c r="CJ142" s="59"/>
      <c r="CK142" s="59"/>
      <c r="CL142" s="59"/>
      <c r="CM142" s="59"/>
      <c r="CN142" s="59"/>
      <c r="CO142" s="59"/>
      <c r="CP142" s="59"/>
      <c r="CQ142" s="59"/>
      <c r="CR142" s="59"/>
      <c r="CS142" s="59"/>
      <c r="CT142" s="59"/>
      <c r="CU142" s="59"/>
      <c r="CV142" s="59"/>
      <c r="CW142" s="59"/>
      <c r="CX142" s="59"/>
      <c r="CY142" s="59"/>
      <c r="CZ142" s="59"/>
      <c r="DA142" s="59"/>
      <c r="DB142" s="59"/>
      <c r="DC142" s="59"/>
      <c r="DD142" s="59"/>
      <c r="DE142" s="59"/>
      <c r="DF142" s="59"/>
      <c r="DG142" s="59"/>
      <c r="DH142" s="59"/>
      <c r="DI142" s="59"/>
      <c r="DJ142" s="59"/>
      <c r="DK142" s="59"/>
      <c r="DL142" s="59"/>
      <c r="DM142" s="59"/>
      <c r="DN142" s="59"/>
      <c r="DO142" s="59"/>
      <c r="DP142" s="59"/>
      <c r="DQ142" s="59"/>
      <c r="DR142" s="59"/>
      <c r="DS142" s="59"/>
      <c r="DT142" s="59"/>
      <c r="DU142" s="59"/>
      <c r="DV142" s="59"/>
      <c r="DW142" s="59"/>
      <c r="DX142" s="59"/>
      <c r="DY142" s="59"/>
      <c r="DZ142" s="59"/>
      <c r="EA142" s="59"/>
      <c r="EB142" s="59"/>
      <c r="EC142" s="59"/>
      <c r="ED142" s="59"/>
      <c r="EE142" s="59"/>
      <c r="EF142" s="59"/>
      <c r="EG142" s="59"/>
      <c r="EH142" s="59"/>
      <c r="EI142" s="59"/>
      <c r="EJ142" s="59"/>
      <c r="EK142" s="59"/>
      <c r="EL142" s="59"/>
      <c r="EM142" s="59"/>
      <c r="EN142" s="59"/>
      <c r="EO142" s="59"/>
      <c r="EP142" s="59"/>
      <c r="EQ142" s="59"/>
      <c r="ER142" s="59"/>
      <c r="ES142" s="59"/>
      <c r="ET142" s="59"/>
      <c r="EU142" s="59"/>
      <c r="EV142" s="59"/>
      <c r="EW142" s="59"/>
      <c r="EX142" s="59"/>
      <c r="EY142" s="59"/>
      <c r="EZ142" s="59"/>
      <c r="FA142" s="59"/>
      <c r="FB142" s="59"/>
      <c r="FC142" s="59"/>
      <c r="FD142" s="59"/>
      <c r="FE142" s="59"/>
      <c r="FF142" s="59"/>
      <c r="FG142" s="59"/>
      <c r="FH142" s="59"/>
      <c r="FI142" s="59"/>
      <c r="FJ142" s="59"/>
      <c r="FK142" s="59"/>
      <c r="FL142" s="59"/>
      <c r="FM142" s="59"/>
      <c r="FN142" s="59"/>
      <c r="FO142" s="59"/>
      <c r="FP142" s="59"/>
      <c r="FQ142" s="59"/>
      <c r="FR142" s="59"/>
      <c r="FS142" s="59"/>
      <c r="FT142" s="59"/>
      <c r="FU142" s="59"/>
      <c r="FV142" s="59"/>
      <c r="FW142" s="59"/>
      <c r="FX142" s="59"/>
      <c r="FY142" s="59"/>
      <c r="FZ142" s="59"/>
      <c r="GA142" s="59"/>
      <c r="GB142" s="59"/>
      <c r="GC142" s="59"/>
      <c r="GD142" s="59"/>
      <c r="GE142" s="59"/>
      <c r="GF142" s="59"/>
      <c r="GG142" s="59"/>
      <c r="GH142" s="59"/>
      <c r="GI142" s="59"/>
      <c r="GJ142" s="59"/>
      <c r="GK142" s="59"/>
      <c r="GL142" s="59"/>
      <c r="GM142" s="59"/>
      <c r="GN142" s="59"/>
      <c r="GO142" s="59"/>
      <c r="GP142" s="59"/>
      <c r="GQ142" s="59"/>
      <c r="GR142" s="59"/>
      <c r="GS142" s="59"/>
      <c r="GT142" s="59"/>
      <c r="GU142" s="59"/>
      <c r="GV142" s="59"/>
      <c r="GW142" s="59"/>
      <c r="GX142" s="59"/>
      <c r="GY142" s="59"/>
      <c r="GZ142" s="59"/>
      <c r="HA142" s="59"/>
      <c r="HB142" s="59"/>
      <c r="HC142" s="59"/>
      <c r="HD142" s="59"/>
      <c r="HE142" s="59"/>
      <c r="HF142" s="59"/>
      <c r="HG142" s="59"/>
      <c r="HH142" s="59"/>
      <c r="HI142" s="59"/>
      <c r="HJ142" s="59"/>
      <c r="HK142" s="59"/>
      <c r="HL142" s="59"/>
      <c r="HM142" s="59"/>
      <c r="HN142" s="59"/>
    </row>
    <row r="143" spans="1:222">
      <c r="A143" s="59"/>
      <c r="B143" s="59"/>
      <c r="C143" s="59"/>
      <c r="D143" s="59"/>
      <c r="E143" s="118"/>
      <c r="F143" s="59"/>
      <c r="G143" s="118"/>
      <c r="H143" s="59"/>
      <c r="I143" s="59"/>
      <c r="J143" s="59"/>
      <c r="K143" s="119"/>
      <c r="L143" s="59"/>
      <c r="M143" s="59"/>
      <c r="N143" s="59"/>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c r="CB143" s="59"/>
      <c r="CC143" s="59"/>
      <c r="CD143" s="59"/>
      <c r="CE143" s="59"/>
      <c r="CF143" s="59"/>
      <c r="CG143" s="59"/>
      <c r="CH143" s="59"/>
      <c r="CI143" s="59"/>
      <c r="CJ143" s="59"/>
      <c r="CK143" s="59"/>
      <c r="CL143" s="59"/>
      <c r="CM143" s="59"/>
      <c r="CN143" s="59"/>
      <c r="CO143" s="59"/>
      <c r="CP143" s="59"/>
      <c r="CQ143" s="59"/>
      <c r="CR143" s="59"/>
      <c r="CS143" s="59"/>
      <c r="CT143" s="59"/>
      <c r="CU143" s="59"/>
      <c r="CV143" s="59"/>
      <c r="CW143" s="59"/>
      <c r="CX143" s="59"/>
      <c r="CY143" s="59"/>
      <c r="CZ143" s="59"/>
      <c r="DA143" s="59"/>
      <c r="DB143" s="59"/>
      <c r="DC143" s="59"/>
      <c r="DD143" s="59"/>
      <c r="DE143" s="59"/>
      <c r="DF143" s="59"/>
      <c r="DG143" s="59"/>
      <c r="DH143" s="59"/>
      <c r="DI143" s="59"/>
      <c r="DJ143" s="59"/>
      <c r="DK143" s="59"/>
      <c r="DL143" s="59"/>
      <c r="DM143" s="59"/>
      <c r="DN143" s="59"/>
      <c r="DO143" s="59"/>
      <c r="DP143" s="59"/>
      <c r="DQ143" s="59"/>
      <c r="DR143" s="59"/>
      <c r="DS143" s="59"/>
      <c r="DT143" s="59"/>
      <c r="DU143" s="59"/>
      <c r="DV143" s="59"/>
      <c r="DW143" s="59"/>
      <c r="DX143" s="59"/>
      <c r="DY143" s="59"/>
      <c r="DZ143" s="59"/>
      <c r="EA143" s="59"/>
      <c r="EB143" s="59"/>
      <c r="EC143" s="59"/>
      <c r="ED143" s="59"/>
      <c r="EE143" s="59"/>
      <c r="EF143" s="59"/>
      <c r="EG143" s="59"/>
      <c r="EH143" s="59"/>
      <c r="EI143" s="59"/>
      <c r="EJ143" s="59"/>
      <c r="EK143" s="59"/>
      <c r="EL143" s="59"/>
      <c r="EM143" s="59"/>
      <c r="EN143" s="59"/>
      <c r="EO143" s="59"/>
      <c r="EP143" s="59"/>
      <c r="EQ143" s="59"/>
      <c r="ER143" s="59"/>
      <c r="ES143" s="59"/>
      <c r="ET143" s="59"/>
      <c r="EU143" s="59"/>
      <c r="EV143" s="59"/>
      <c r="EW143" s="59"/>
      <c r="EX143" s="59"/>
      <c r="EY143" s="59"/>
      <c r="EZ143" s="59"/>
      <c r="FA143" s="59"/>
      <c r="FB143" s="59"/>
      <c r="FC143" s="59"/>
      <c r="FD143" s="59"/>
      <c r="FE143" s="59"/>
      <c r="FF143" s="59"/>
      <c r="FG143" s="59"/>
      <c r="FH143" s="59"/>
      <c r="FI143" s="59"/>
      <c r="FJ143" s="59"/>
      <c r="FK143" s="59"/>
      <c r="FL143" s="59"/>
      <c r="FM143" s="59"/>
      <c r="FN143" s="59"/>
      <c r="FO143" s="59"/>
      <c r="FP143" s="59"/>
      <c r="FQ143" s="59"/>
      <c r="FR143" s="59"/>
      <c r="FS143" s="59"/>
      <c r="FT143" s="59"/>
      <c r="FU143" s="59"/>
      <c r="FV143" s="59"/>
      <c r="FW143" s="59"/>
      <c r="FX143" s="59"/>
      <c r="FY143" s="59"/>
      <c r="FZ143" s="59"/>
      <c r="GA143" s="59"/>
      <c r="GB143" s="59"/>
      <c r="GC143" s="59"/>
      <c r="GD143" s="59"/>
      <c r="GE143" s="59"/>
      <c r="GF143" s="59"/>
      <c r="GG143" s="59"/>
      <c r="GH143" s="59"/>
      <c r="GI143" s="59"/>
      <c r="GJ143" s="59"/>
      <c r="GK143" s="59"/>
      <c r="GL143" s="59"/>
      <c r="GM143" s="59"/>
      <c r="GN143" s="59"/>
      <c r="GO143" s="59"/>
      <c r="GP143" s="59"/>
      <c r="GQ143" s="59"/>
      <c r="GR143" s="59"/>
      <c r="GS143" s="59"/>
      <c r="GT143" s="59"/>
      <c r="GU143" s="59"/>
      <c r="GV143" s="59"/>
      <c r="GW143" s="59"/>
      <c r="GX143" s="59"/>
      <c r="GY143" s="59"/>
      <c r="GZ143" s="59"/>
      <c r="HA143" s="59"/>
      <c r="HB143" s="59"/>
      <c r="HC143" s="59"/>
      <c r="HD143" s="59"/>
      <c r="HE143" s="59"/>
      <c r="HF143" s="59"/>
      <c r="HG143" s="59"/>
      <c r="HH143" s="59"/>
      <c r="HI143" s="59"/>
      <c r="HJ143" s="59"/>
      <c r="HK143" s="59"/>
      <c r="HL143" s="59"/>
      <c r="HM143" s="59"/>
      <c r="HN143" s="59"/>
    </row>
    <row r="144" spans="1:222">
      <c r="A144" s="59"/>
      <c r="B144" s="59"/>
      <c r="C144" s="59"/>
      <c r="D144" s="59"/>
      <c r="E144" s="118"/>
      <c r="F144" s="59"/>
      <c r="G144" s="118"/>
      <c r="H144" s="59"/>
      <c r="I144" s="59"/>
      <c r="J144" s="59"/>
      <c r="K144" s="119"/>
      <c r="L144" s="59"/>
      <c r="M144" s="59"/>
      <c r="N144" s="59"/>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c r="CB144" s="59"/>
      <c r="CC144" s="59"/>
      <c r="CD144" s="59"/>
      <c r="CE144" s="59"/>
      <c r="CF144" s="59"/>
      <c r="CG144" s="59"/>
      <c r="CH144" s="59"/>
      <c r="CI144" s="59"/>
      <c r="CJ144" s="59"/>
      <c r="CK144" s="59"/>
      <c r="CL144" s="59"/>
      <c r="CM144" s="59"/>
      <c r="CN144" s="59"/>
      <c r="CO144" s="59"/>
      <c r="CP144" s="59"/>
      <c r="CQ144" s="59"/>
      <c r="CR144" s="59"/>
      <c r="CS144" s="59"/>
      <c r="CT144" s="59"/>
      <c r="CU144" s="59"/>
      <c r="CV144" s="59"/>
      <c r="CW144" s="59"/>
      <c r="CX144" s="59"/>
      <c r="CY144" s="59"/>
      <c r="CZ144" s="59"/>
      <c r="DA144" s="59"/>
      <c r="DB144" s="59"/>
      <c r="DC144" s="59"/>
      <c r="DD144" s="59"/>
      <c r="DE144" s="59"/>
      <c r="DF144" s="59"/>
      <c r="DG144" s="59"/>
      <c r="DH144" s="59"/>
      <c r="DI144" s="59"/>
      <c r="DJ144" s="59"/>
      <c r="DK144" s="59"/>
      <c r="DL144" s="59"/>
      <c r="DM144" s="59"/>
      <c r="DN144" s="59"/>
      <c r="DO144" s="59"/>
      <c r="DP144" s="59"/>
      <c r="DQ144" s="59"/>
      <c r="DR144" s="59"/>
      <c r="DS144" s="59"/>
      <c r="DT144" s="59"/>
      <c r="DU144" s="59"/>
      <c r="DV144" s="59"/>
      <c r="DW144" s="59"/>
      <c r="DX144" s="59"/>
      <c r="DY144" s="59"/>
      <c r="DZ144" s="59"/>
      <c r="EA144" s="59"/>
      <c r="EB144" s="59"/>
      <c r="EC144" s="59"/>
      <c r="ED144" s="59"/>
      <c r="EE144" s="59"/>
      <c r="EF144" s="59"/>
      <c r="EG144" s="59"/>
      <c r="EH144" s="59"/>
      <c r="EI144" s="59"/>
      <c r="EJ144" s="59"/>
      <c r="EK144" s="59"/>
      <c r="EL144" s="59"/>
      <c r="EM144" s="59"/>
      <c r="EN144" s="59"/>
      <c r="EO144" s="59"/>
      <c r="EP144" s="59"/>
      <c r="EQ144" s="59"/>
      <c r="ER144" s="59"/>
      <c r="ES144" s="59"/>
      <c r="ET144" s="59"/>
      <c r="EU144" s="59"/>
      <c r="EV144" s="59"/>
      <c r="EW144" s="59"/>
      <c r="EX144" s="59"/>
      <c r="EY144" s="59"/>
      <c r="EZ144" s="59"/>
      <c r="FA144" s="59"/>
      <c r="FB144" s="59"/>
      <c r="FC144" s="59"/>
      <c r="FD144" s="59"/>
      <c r="FE144" s="59"/>
      <c r="FF144" s="59"/>
      <c r="FG144" s="59"/>
      <c r="FH144" s="59"/>
      <c r="FI144" s="59"/>
      <c r="FJ144" s="59"/>
      <c r="FK144" s="59"/>
      <c r="FL144" s="59"/>
      <c r="FM144" s="59"/>
      <c r="FN144" s="59"/>
      <c r="FO144" s="59"/>
      <c r="FP144" s="59"/>
      <c r="FQ144" s="59"/>
      <c r="FR144" s="59"/>
      <c r="FS144" s="59"/>
      <c r="FT144" s="59"/>
      <c r="FU144" s="59"/>
      <c r="FV144" s="59"/>
      <c r="FW144" s="59"/>
      <c r="FX144" s="59"/>
      <c r="FY144" s="59"/>
      <c r="FZ144" s="59"/>
      <c r="GA144" s="59"/>
      <c r="GB144" s="59"/>
      <c r="GC144" s="59"/>
      <c r="GD144" s="59"/>
      <c r="GE144" s="59"/>
      <c r="GF144" s="59"/>
      <c r="GG144" s="59"/>
      <c r="GH144" s="59"/>
      <c r="GI144" s="59"/>
      <c r="GJ144" s="59"/>
      <c r="GK144" s="59"/>
      <c r="GL144" s="59"/>
      <c r="GM144" s="59"/>
      <c r="GN144" s="59"/>
      <c r="GO144" s="59"/>
      <c r="GP144" s="59"/>
      <c r="GQ144" s="59"/>
      <c r="GR144" s="59"/>
      <c r="GS144" s="59"/>
      <c r="GT144" s="59"/>
      <c r="GU144" s="59"/>
      <c r="GV144" s="59"/>
      <c r="GW144" s="59"/>
      <c r="GX144" s="59"/>
      <c r="GY144" s="59"/>
      <c r="GZ144" s="59"/>
      <c r="HA144" s="59"/>
      <c r="HB144" s="59"/>
      <c r="HC144" s="59"/>
      <c r="HD144" s="59"/>
      <c r="HE144" s="59"/>
      <c r="HF144" s="59"/>
      <c r="HG144" s="59"/>
      <c r="HH144" s="59"/>
      <c r="HI144" s="59"/>
      <c r="HJ144" s="59"/>
      <c r="HK144" s="59"/>
      <c r="HL144" s="59"/>
      <c r="HM144" s="59"/>
      <c r="HN144" s="59"/>
    </row>
    <row r="145" spans="1:222">
      <c r="A145" s="59"/>
      <c r="B145" s="59"/>
      <c r="C145" s="59"/>
      <c r="D145" s="59"/>
      <c r="E145" s="118"/>
      <c r="F145" s="59"/>
      <c r="G145" s="118"/>
      <c r="H145" s="59"/>
      <c r="I145" s="59"/>
      <c r="J145" s="59"/>
      <c r="K145" s="119"/>
      <c r="L145" s="59"/>
      <c r="M145" s="59"/>
      <c r="N145" s="59"/>
      <c r="O145" s="59"/>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c r="CB145" s="59"/>
      <c r="CC145" s="59"/>
      <c r="CD145" s="59"/>
      <c r="CE145" s="59"/>
      <c r="CF145" s="59"/>
      <c r="CG145" s="59"/>
      <c r="CH145" s="59"/>
      <c r="CI145" s="59"/>
      <c r="CJ145" s="59"/>
      <c r="CK145" s="59"/>
      <c r="CL145" s="59"/>
      <c r="CM145" s="59"/>
      <c r="CN145" s="59"/>
      <c r="CO145" s="59"/>
      <c r="CP145" s="59"/>
      <c r="CQ145" s="59"/>
      <c r="CR145" s="59"/>
      <c r="CS145" s="59"/>
      <c r="CT145" s="59"/>
      <c r="CU145" s="59"/>
      <c r="CV145" s="59"/>
      <c r="CW145" s="59"/>
      <c r="CX145" s="59"/>
      <c r="CY145" s="59"/>
      <c r="CZ145" s="59"/>
      <c r="DA145" s="59"/>
      <c r="DB145" s="59"/>
      <c r="DC145" s="59"/>
      <c r="DD145" s="59"/>
      <c r="DE145" s="59"/>
      <c r="DF145" s="59"/>
      <c r="DG145" s="59"/>
      <c r="DH145" s="59"/>
      <c r="DI145" s="59"/>
      <c r="DJ145" s="59"/>
      <c r="DK145" s="59"/>
      <c r="DL145" s="59"/>
      <c r="DM145" s="59"/>
      <c r="DN145" s="59"/>
      <c r="DO145" s="59"/>
      <c r="DP145" s="59"/>
      <c r="DQ145" s="59"/>
      <c r="DR145" s="59"/>
      <c r="DS145" s="59"/>
      <c r="DT145" s="59"/>
      <c r="DU145" s="59"/>
      <c r="DV145" s="59"/>
      <c r="DW145" s="59"/>
      <c r="DX145" s="59"/>
      <c r="DY145" s="59"/>
      <c r="DZ145" s="59"/>
      <c r="EA145" s="59"/>
      <c r="EB145" s="59"/>
      <c r="EC145" s="59"/>
      <c r="ED145" s="59"/>
      <c r="EE145" s="59"/>
      <c r="EF145" s="59"/>
      <c r="EG145" s="59"/>
      <c r="EH145" s="59"/>
      <c r="EI145" s="59"/>
      <c r="EJ145" s="59"/>
      <c r="EK145" s="59"/>
      <c r="EL145" s="59"/>
      <c r="EM145" s="59"/>
      <c r="EN145" s="59"/>
      <c r="EO145" s="59"/>
      <c r="EP145" s="59"/>
      <c r="EQ145" s="59"/>
      <c r="ER145" s="59"/>
      <c r="ES145" s="59"/>
      <c r="ET145" s="59"/>
      <c r="EU145" s="59"/>
      <c r="EV145" s="59"/>
      <c r="EW145" s="59"/>
      <c r="EX145" s="59"/>
      <c r="EY145" s="59"/>
      <c r="EZ145" s="59"/>
      <c r="FA145" s="59"/>
      <c r="FB145" s="59"/>
      <c r="FC145" s="59"/>
      <c r="FD145" s="59"/>
      <c r="FE145" s="59"/>
      <c r="FF145" s="59"/>
      <c r="FG145" s="59"/>
      <c r="FH145" s="59"/>
      <c r="FI145" s="59"/>
      <c r="FJ145" s="59"/>
      <c r="FK145" s="59"/>
      <c r="FL145" s="59"/>
      <c r="FM145" s="59"/>
      <c r="FN145" s="59"/>
      <c r="FO145" s="59"/>
      <c r="FP145" s="59"/>
      <c r="FQ145" s="59"/>
      <c r="FR145" s="59"/>
      <c r="FS145" s="59"/>
      <c r="FT145" s="59"/>
      <c r="FU145" s="59"/>
      <c r="FV145" s="59"/>
      <c r="FW145" s="59"/>
      <c r="FX145" s="59"/>
      <c r="FY145" s="59"/>
      <c r="FZ145" s="59"/>
      <c r="GA145" s="59"/>
      <c r="GB145" s="59"/>
      <c r="GC145" s="59"/>
      <c r="GD145" s="59"/>
      <c r="GE145" s="59"/>
      <c r="GF145" s="59"/>
      <c r="GG145" s="59"/>
      <c r="GH145" s="59"/>
      <c r="GI145" s="59"/>
      <c r="GJ145" s="59"/>
      <c r="GK145" s="59"/>
      <c r="GL145" s="59"/>
      <c r="GM145" s="59"/>
      <c r="GN145" s="59"/>
      <c r="GO145" s="59"/>
      <c r="GP145" s="59"/>
      <c r="GQ145" s="59"/>
      <c r="GR145" s="59"/>
      <c r="GS145" s="59"/>
      <c r="GT145" s="59"/>
      <c r="GU145" s="59"/>
      <c r="GV145" s="59"/>
      <c r="GW145" s="59"/>
      <c r="GX145" s="59"/>
      <c r="GY145" s="59"/>
      <c r="GZ145" s="59"/>
      <c r="HA145" s="59"/>
      <c r="HB145" s="59"/>
      <c r="HC145" s="59"/>
      <c r="HD145" s="59"/>
      <c r="HE145" s="59"/>
      <c r="HF145" s="59"/>
      <c r="HG145" s="59"/>
      <c r="HH145" s="59"/>
      <c r="HI145" s="59"/>
      <c r="HJ145" s="59"/>
      <c r="HK145" s="59"/>
      <c r="HL145" s="59"/>
      <c r="HM145" s="59"/>
      <c r="HN145" s="59"/>
    </row>
    <row r="146" spans="1:222">
      <c r="A146" s="59"/>
      <c r="B146" s="59"/>
      <c r="C146" s="59"/>
      <c r="D146" s="59"/>
      <c r="E146" s="118"/>
      <c r="F146" s="59"/>
      <c r="G146" s="118"/>
      <c r="H146" s="59"/>
      <c r="I146" s="59"/>
      <c r="J146" s="59"/>
      <c r="K146" s="11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c r="CB146" s="59"/>
      <c r="CC146" s="59"/>
      <c r="CD146" s="59"/>
      <c r="CE146" s="59"/>
      <c r="CF146" s="59"/>
      <c r="CG146" s="59"/>
      <c r="CH146" s="59"/>
      <c r="CI146" s="59"/>
      <c r="CJ146" s="59"/>
      <c r="CK146" s="59"/>
      <c r="CL146" s="59"/>
      <c r="CM146" s="59"/>
      <c r="CN146" s="59"/>
      <c r="CO146" s="59"/>
      <c r="CP146" s="59"/>
      <c r="CQ146" s="59"/>
      <c r="CR146" s="59"/>
      <c r="CS146" s="59"/>
      <c r="CT146" s="59"/>
      <c r="CU146" s="59"/>
      <c r="CV146" s="59"/>
      <c r="CW146" s="59"/>
      <c r="CX146" s="59"/>
      <c r="CY146" s="59"/>
      <c r="CZ146" s="59"/>
      <c r="DA146" s="59"/>
      <c r="DB146" s="59"/>
      <c r="DC146" s="59"/>
      <c r="DD146" s="59"/>
      <c r="DE146" s="59"/>
      <c r="DF146" s="59"/>
      <c r="DG146" s="59"/>
      <c r="DH146" s="59"/>
      <c r="DI146" s="59"/>
      <c r="DJ146" s="59"/>
      <c r="DK146" s="59"/>
      <c r="DL146" s="59"/>
      <c r="DM146" s="59"/>
      <c r="DN146" s="59"/>
      <c r="DO146" s="59"/>
      <c r="DP146" s="59"/>
      <c r="DQ146" s="59"/>
      <c r="DR146" s="59"/>
      <c r="DS146" s="59"/>
      <c r="DT146" s="59"/>
      <c r="DU146" s="59"/>
      <c r="DV146" s="59"/>
      <c r="DW146" s="59"/>
      <c r="DX146" s="59"/>
      <c r="DY146" s="59"/>
      <c r="DZ146" s="59"/>
      <c r="EA146" s="59"/>
      <c r="EB146" s="59"/>
      <c r="EC146" s="59"/>
      <c r="ED146" s="59"/>
      <c r="EE146" s="59"/>
      <c r="EF146" s="59"/>
      <c r="EG146" s="59"/>
      <c r="EH146" s="59"/>
      <c r="EI146" s="59"/>
      <c r="EJ146" s="59"/>
      <c r="EK146" s="59"/>
      <c r="EL146" s="59"/>
      <c r="EM146" s="59"/>
      <c r="EN146" s="59"/>
      <c r="EO146" s="59"/>
      <c r="EP146" s="59"/>
      <c r="EQ146" s="59"/>
      <c r="ER146" s="59"/>
      <c r="ES146" s="59"/>
      <c r="ET146" s="59"/>
      <c r="EU146" s="59"/>
      <c r="EV146" s="59"/>
      <c r="EW146" s="59"/>
      <c r="EX146" s="59"/>
      <c r="EY146" s="59"/>
      <c r="EZ146" s="59"/>
      <c r="FA146" s="59"/>
      <c r="FB146" s="59"/>
      <c r="FC146" s="59"/>
      <c r="FD146" s="59"/>
      <c r="FE146" s="59"/>
      <c r="FF146" s="59"/>
      <c r="FG146" s="59"/>
      <c r="FH146" s="59"/>
      <c r="FI146" s="59"/>
      <c r="FJ146" s="59"/>
      <c r="FK146" s="59"/>
      <c r="FL146" s="59"/>
      <c r="FM146" s="59"/>
      <c r="FN146" s="59"/>
      <c r="FO146" s="59"/>
      <c r="FP146" s="59"/>
      <c r="FQ146" s="59"/>
      <c r="FR146" s="59"/>
      <c r="FS146" s="59"/>
      <c r="FT146" s="59"/>
      <c r="FU146" s="59"/>
      <c r="FV146" s="59"/>
      <c r="FW146" s="59"/>
      <c r="FX146" s="59"/>
      <c r="FY146" s="59"/>
      <c r="FZ146" s="59"/>
      <c r="GA146" s="59"/>
      <c r="GB146" s="59"/>
      <c r="GC146" s="59"/>
      <c r="GD146" s="59"/>
      <c r="GE146" s="59"/>
      <c r="GF146" s="59"/>
      <c r="GG146" s="59"/>
      <c r="GH146" s="59"/>
      <c r="GI146" s="59"/>
      <c r="GJ146" s="59"/>
      <c r="GK146" s="59"/>
      <c r="GL146" s="59"/>
      <c r="GM146" s="59"/>
      <c r="GN146" s="59"/>
      <c r="GO146" s="59"/>
      <c r="GP146" s="59"/>
      <c r="GQ146" s="59"/>
      <c r="GR146" s="59"/>
      <c r="GS146" s="59"/>
      <c r="GT146" s="59"/>
      <c r="GU146" s="59"/>
      <c r="GV146" s="59"/>
      <c r="GW146" s="59"/>
      <c r="GX146" s="59"/>
      <c r="GY146" s="59"/>
      <c r="GZ146" s="59"/>
      <c r="HA146" s="59"/>
      <c r="HB146" s="59"/>
      <c r="HC146" s="59"/>
      <c r="HD146" s="59"/>
      <c r="HE146" s="59"/>
      <c r="HF146" s="59"/>
      <c r="HG146" s="59"/>
      <c r="HH146" s="59"/>
      <c r="HI146" s="59"/>
      <c r="HJ146" s="59"/>
      <c r="HK146" s="59"/>
      <c r="HL146" s="59"/>
      <c r="HM146" s="59"/>
      <c r="HN146" s="59"/>
    </row>
    <row r="147" spans="1:222">
      <c r="A147" s="59"/>
      <c r="B147" s="59"/>
      <c r="C147" s="59"/>
      <c r="D147" s="59"/>
      <c r="E147" s="118"/>
      <c r="F147" s="59"/>
      <c r="G147" s="118"/>
      <c r="H147" s="59"/>
      <c r="I147" s="59"/>
      <c r="J147" s="59"/>
      <c r="K147" s="119"/>
      <c r="L147" s="59"/>
      <c r="M147" s="59"/>
      <c r="N147" s="59"/>
      <c r="O147" s="59"/>
      <c r="P147" s="59"/>
      <c r="Q147" s="59"/>
      <c r="R147" s="59"/>
      <c r="S147" s="59"/>
      <c r="T147" s="59"/>
      <c r="U147" s="59"/>
      <c r="V147" s="59"/>
      <c r="W147" s="59"/>
      <c r="X147" s="59"/>
      <c r="Y147" s="59"/>
      <c r="Z147" s="59"/>
      <c r="AA147" s="59"/>
      <c r="AB147" s="59"/>
      <c r="AC147" s="59"/>
      <c r="AD147" s="59"/>
      <c r="AE147" s="59"/>
      <c r="AF147" s="59"/>
      <c r="AG147" s="59"/>
      <c r="AH147" s="59"/>
      <c r="AI147" s="59"/>
      <c r="AJ147" s="59"/>
      <c r="AK147" s="59"/>
      <c r="AL147" s="59"/>
      <c r="AM147" s="59"/>
      <c r="AN147" s="59"/>
      <c r="AO147" s="59"/>
      <c r="AP147" s="59"/>
      <c r="AQ147" s="59"/>
      <c r="AR147" s="59"/>
      <c r="AS147" s="59"/>
      <c r="AT147" s="59"/>
      <c r="AU147" s="59"/>
      <c r="AV147" s="59"/>
      <c r="AW147" s="59"/>
      <c r="AX147" s="59"/>
      <c r="AY147" s="59"/>
      <c r="AZ147" s="59"/>
      <c r="BA147" s="59"/>
      <c r="BB147" s="59"/>
      <c r="BC147" s="59"/>
      <c r="BD147" s="59"/>
      <c r="BE147" s="59"/>
      <c r="BF147" s="59"/>
      <c r="BG147" s="59"/>
      <c r="BH147" s="59"/>
      <c r="BI147" s="59"/>
      <c r="BJ147" s="59"/>
      <c r="BK147" s="59"/>
      <c r="BL147" s="59"/>
      <c r="BM147" s="59"/>
      <c r="BN147" s="59"/>
      <c r="BO147" s="59"/>
      <c r="BP147" s="59"/>
      <c r="BQ147" s="59"/>
      <c r="BR147" s="59"/>
      <c r="BS147" s="59"/>
      <c r="BT147" s="59"/>
      <c r="BU147" s="59"/>
      <c r="BV147" s="59"/>
      <c r="BW147" s="59"/>
      <c r="BX147" s="59"/>
      <c r="BY147" s="59"/>
      <c r="BZ147" s="59"/>
      <c r="CA147" s="59"/>
      <c r="CB147" s="59"/>
      <c r="CC147" s="59"/>
      <c r="CD147" s="59"/>
      <c r="CE147" s="59"/>
      <c r="CF147" s="59"/>
      <c r="CG147" s="59"/>
      <c r="CH147" s="59"/>
      <c r="CI147" s="59"/>
      <c r="CJ147" s="59"/>
      <c r="CK147" s="59"/>
      <c r="CL147" s="59"/>
      <c r="CM147" s="59"/>
      <c r="CN147" s="59"/>
      <c r="CO147" s="59"/>
      <c r="CP147" s="59"/>
      <c r="CQ147" s="59"/>
      <c r="CR147" s="59"/>
      <c r="CS147" s="59"/>
      <c r="CT147" s="59"/>
      <c r="CU147" s="59"/>
      <c r="CV147" s="59"/>
      <c r="CW147" s="59"/>
      <c r="CX147" s="59"/>
      <c r="CY147" s="59"/>
      <c r="CZ147" s="59"/>
      <c r="DA147" s="59"/>
      <c r="DB147" s="59"/>
      <c r="DC147" s="59"/>
      <c r="DD147" s="59"/>
      <c r="DE147" s="59"/>
      <c r="DF147" s="59"/>
      <c r="DG147" s="59"/>
      <c r="DH147" s="59"/>
      <c r="DI147" s="59"/>
      <c r="DJ147" s="59"/>
      <c r="DK147" s="59"/>
      <c r="DL147" s="59"/>
      <c r="DM147" s="59"/>
      <c r="DN147" s="59"/>
      <c r="DO147" s="59"/>
      <c r="DP147" s="59"/>
      <c r="DQ147" s="59"/>
      <c r="DR147" s="59"/>
      <c r="DS147" s="59"/>
      <c r="DT147" s="59"/>
      <c r="DU147" s="59"/>
      <c r="DV147" s="59"/>
      <c r="DW147" s="59"/>
      <c r="DX147" s="59"/>
      <c r="DY147" s="59"/>
      <c r="DZ147" s="59"/>
      <c r="EA147" s="59"/>
      <c r="EB147" s="59"/>
      <c r="EC147" s="59"/>
      <c r="ED147" s="59"/>
      <c r="EE147" s="59"/>
      <c r="EF147" s="59"/>
      <c r="EG147" s="59"/>
      <c r="EH147" s="59"/>
      <c r="EI147" s="59"/>
      <c r="EJ147" s="59"/>
      <c r="EK147" s="59"/>
      <c r="EL147" s="59"/>
      <c r="EM147" s="59"/>
      <c r="EN147" s="59"/>
      <c r="EO147" s="59"/>
      <c r="EP147" s="59"/>
      <c r="EQ147" s="59"/>
      <c r="ER147" s="59"/>
      <c r="ES147" s="59"/>
      <c r="ET147" s="59"/>
      <c r="EU147" s="59"/>
      <c r="EV147" s="59"/>
      <c r="EW147" s="59"/>
      <c r="EX147" s="59"/>
      <c r="EY147" s="59"/>
      <c r="EZ147" s="59"/>
      <c r="FA147" s="59"/>
      <c r="FB147" s="59"/>
      <c r="FC147" s="59"/>
      <c r="FD147" s="59"/>
      <c r="FE147" s="59"/>
      <c r="FF147" s="59"/>
      <c r="FG147" s="59"/>
      <c r="FH147" s="59"/>
      <c r="FI147" s="59"/>
      <c r="FJ147" s="59"/>
      <c r="FK147" s="59"/>
      <c r="FL147" s="59"/>
      <c r="FM147" s="59"/>
      <c r="FN147" s="59"/>
      <c r="FO147" s="59"/>
      <c r="FP147" s="59"/>
      <c r="FQ147" s="59"/>
      <c r="FR147" s="59"/>
      <c r="FS147" s="59"/>
      <c r="FT147" s="59"/>
      <c r="FU147" s="59"/>
      <c r="FV147" s="59"/>
      <c r="FW147" s="59"/>
      <c r="FX147" s="59"/>
      <c r="FY147" s="59"/>
      <c r="FZ147" s="59"/>
      <c r="GA147" s="59"/>
      <c r="GB147" s="59"/>
      <c r="GC147" s="59"/>
      <c r="GD147" s="59"/>
      <c r="GE147" s="59"/>
      <c r="GF147" s="59"/>
      <c r="GG147" s="59"/>
      <c r="GH147" s="59"/>
      <c r="GI147" s="59"/>
      <c r="GJ147" s="59"/>
      <c r="GK147" s="59"/>
      <c r="GL147" s="59"/>
      <c r="GM147" s="59"/>
      <c r="GN147" s="59"/>
      <c r="GO147" s="59"/>
      <c r="GP147" s="59"/>
      <c r="GQ147" s="59"/>
      <c r="GR147" s="59"/>
      <c r="GS147" s="59"/>
      <c r="GT147" s="59"/>
      <c r="GU147" s="59"/>
      <c r="GV147" s="59"/>
      <c r="GW147" s="59"/>
      <c r="GX147" s="59"/>
      <c r="GY147" s="59"/>
      <c r="GZ147" s="59"/>
      <c r="HA147" s="59"/>
      <c r="HB147" s="59"/>
      <c r="HC147" s="59"/>
      <c r="HD147" s="59"/>
      <c r="HE147" s="59"/>
      <c r="HF147" s="59"/>
      <c r="HG147" s="59"/>
      <c r="HH147" s="59"/>
      <c r="HI147" s="59"/>
      <c r="HJ147" s="59"/>
      <c r="HK147" s="59"/>
      <c r="HL147" s="59"/>
      <c r="HM147" s="59"/>
      <c r="HN147" s="59"/>
    </row>
    <row r="148" spans="1:222">
      <c r="A148" s="59"/>
      <c r="B148" s="59"/>
      <c r="C148" s="59"/>
      <c r="D148" s="59"/>
      <c r="E148" s="118"/>
      <c r="F148" s="59"/>
      <c r="G148" s="118"/>
      <c r="H148" s="59"/>
      <c r="I148" s="59"/>
      <c r="J148" s="59"/>
      <c r="K148" s="119"/>
      <c r="L148" s="59"/>
      <c r="M148" s="59"/>
      <c r="N148" s="59"/>
      <c r="O148" s="59"/>
      <c r="P148" s="59"/>
      <c r="Q148" s="59"/>
      <c r="R148" s="59"/>
      <c r="S148" s="59"/>
      <c r="T148" s="59"/>
      <c r="U148" s="59"/>
      <c r="V148" s="59"/>
      <c r="W148" s="59"/>
      <c r="X148" s="59"/>
      <c r="Y148" s="59"/>
      <c r="Z148" s="59"/>
      <c r="AA148" s="59"/>
      <c r="AB148" s="59"/>
      <c r="AC148" s="59"/>
      <c r="AD148" s="59"/>
      <c r="AE148" s="59"/>
      <c r="AF148" s="59"/>
      <c r="AG148" s="59"/>
      <c r="AH148" s="59"/>
      <c r="AI148" s="59"/>
      <c r="AJ148" s="59"/>
      <c r="AK148" s="59"/>
      <c r="AL148" s="59"/>
      <c r="AM148" s="59"/>
      <c r="AN148" s="59"/>
      <c r="AO148" s="59"/>
      <c r="AP148" s="59"/>
      <c r="AQ148" s="59"/>
      <c r="AR148" s="59"/>
      <c r="AS148" s="59"/>
      <c r="AT148" s="59"/>
      <c r="AU148" s="59"/>
      <c r="AV148" s="59"/>
      <c r="AW148" s="59"/>
      <c r="AX148" s="59"/>
      <c r="AY148" s="59"/>
      <c r="AZ148" s="59"/>
      <c r="BA148" s="59"/>
      <c r="BB148" s="59"/>
      <c r="BC148" s="59"/>
      <c r="BD148" s="59"/>
      <c r="BE148" s="59"/>
      <c r="BF148" s="59"/>
      <c r="BG148" s="59"/>
      <c r="BH148" s="59"/>
      <c r="BI148" s="59"/>
      <c r="BJ148" s="59"/>
      <c r="BK148" s="59"/>
      <c r="BL148" s="59"/>
      <c r="BM148" s="59"/>
      <c r="BN148" s="59"/>
      <c r="BO148" s="59"/>
      <c r="BP148" s="59"/>
      <c r="BQ148" s="59"/>
      <c r="BR148" s="59"/>
      <c r="BS148" s="59"/>
      <c r="BT148" s="59"/>
      <c r="BU148" s="59"/>
      <c r="BV148" s="59"/>
      <c r="BW148" s="59"/>
      <c r="BX148" s="59"/>
      <c r="BY148" s="59"/>
      <c r="BZ148" s="59"/>
      <c r="CA148" s="59"/>
      <c r="CB148" s="59"/>
      <c r="CC148" s="59"/>
      <c r="CD148" s="59"/>
      <c r="CE148" s="59"/>
      <c r="CF148" s="59"/>
      <c r="CG148" s="59"/>
      <c r="CH148" s="59"/>
      <c r="CI148" s="59"/>
      <c r="CJ148" s="59"/>
      <c r="CK148" s="59"/>
      <c r="CL148" s="59"/>
      <c r="CM148" s="59"/>
      <c r="CN148" s="59"/>
      <c r="CO148" s="59"/>
      <c r="CP148" s="59"/>
      <c r="CQ148" s="59"/>
      <c r="CR148" s="59"/>
      <c r="CS148" s="59"/>
      <c r="CT148" s="59"/>
      <c r="CU148" s="59"/>
      <c r="CV148" s="59"/>
      <c r="CW148" s="59"/>
      <c r="CX148" s="59"/>
      <c r="CY148" s="59"/>
      <c r="CZ148" s="59"/>
      <c r="DA148" s="59"/>
      <c r="DB148" s="59"/>
      <c r="DC148" s="59"/>
      <c r="DD148" s="59"/>
      <c r="DE148" s="59"/>
      <c r="DF148" s="59"/>
      <c r="DG148" s="59"/>
      <c r="DH148" s="59"/>
      <c r="DI148" s="59"/>
      <c r="DJ148" s="59"/>
      <c r="DK148" s="59"/>
      <c r="DL148" s="59"/>
      <c r="DM148" s="59"/>
      <c r="DN148" s="59"/>
      <c r="DO148" s="59"/>
      <c r="DP148" s="59"/>
      <c r="DQ148" s="59"/>
      <c r="DR148" s="59"/>
      <c r="DS148" s="59"/>
      <c r="DT148" s="59"/>
      <c r="DU148" s="59"/>
      <c r="DV148" s="59"/>
      <c r="DW148" s="59"/>
      <c r="DX148" s="59"/>
      <c r="DY148" s="59"/>
      <c r="DZ148" s="59"/>
      <c r="EA148" s="59"/>
      <c r="EB148" s="59"/>
      <c r="EC148" s="59"/>
      <c r="ED148" s="59"/>
      <c r="EE148" s="59"/>
      <c r="EF148" s="59"/>
      <c r="EG148" s="59"/>
      <c r="EH148" s="59"/>
      <c r="EI148" s="59"/>
      <c r="EJ148" s="59"/>
      <c r="EK148" s="59"/>
      <c r="EL148" s="59"/>
      <c r="EM148" s="59"/>
      <c r="EN148" s="59"/>
      <c r="EO148" s="59"/>
      <c r="EP148" s="59"/>
      <c r="EQ148" s="59"/>
      <c r="ER148" s="59"/>
      <c r="ES148" s="59"/>
      <c r="ET148" s="59"/>
      <c r="EU148" s="59"/>
      <c r="EV148" s="59"/>
      <c r="EW148" s="59"/>
      <c r="EX148" s="59"/>
      <c r="EY148" s="59"/>
      <c r="EZ148" s="59"/>
      <c r="FA148" s="59"/>
      <c r="FB148" s="59"/>
      <c r="FC148" s="59"/>
      <c r="FD148" s="59"/>
      <c r="FE148" s="59"/>
      <c r="FF148" s="59"/>
      <c r="FG148" s="59"/>
      <c r="FH148" s="59"/>
      <c r="FI148" s="59"/>
      <c r="FJ148" s="59"/>
      <c r="FK148" s="59"/>
      <c r="FL148" s="59"/>
      <c r="FM148" s="59"/>
      <c r="FN148" s="59"/>
      <c r="FO148" s="59"/>
      <c r="FP148" s="59"/>
      <c r="FQ148" s="59"/>
      <c r="FR148" s="59"/>
      <c r="FS148" s="59"/>
      <c r="FT148" s="59"/>
      <c r="FU148" s="59"/>
      <c r="FV148" s="59"/>
      <c r="FW148" s="59"/>
      <c r="FX148" s="59"/>
      <c r="FY148" s="59"/>
      <c r="FZ148" s="59"/>
      <c r="GA148" s="59"/>
      <c r="GB148" s="59"/>
      <c r="GC148" s="59"/>
      <c r="GD148" s="59"/>
      <c r="GE148" s="59"/>
      <c r="GF148" s="59"/>
      <c r="GG148" s="59"/>
      <c r="GH148" s="59"/>
      <c r="GI148" s="59"/>
      <c r="GJ148" s="59"/>
      <c r="GK148" s="59"/>
      <c r="GL148" s="59"/>
      <c r="GM148" s="59"/>
      <c r="GN148" s="59"/>
      <c r="GO148" s="59"/>
      <c r="GP148" s="59"/>
      <c r="GQ148" s="59"/>
      <c r="GR148" s="59"/>
      <c r="GS148" s="59"/>
      <c r="GT148" s="59"/>
      <c r="GU148" s="59"/>
      <c r="GV148" s="59"/>
      <c r="GW148" s="59"/>
      <c r="GX148" s="59"/>
      <c r="GY148" s="59"/>
      <c r="GZ148" s="59"/>
      <c r="HA148" s="59"/>
      <c r="HB148" s="59"/>
      <c r="HC148" s="59"/>
      <c r="HD148" s="59"/>
      <c r="HE148" s="59"/>
      <c r="HF148" s="59"/>
      <c r="HG148" s="59"/>
      <c r="HH148" s="59"/>
      <c r="HI148" s="59"/>
      <c r="HJ148" s="59"/>
      <c r="HK148" s="59"/>
      <c r="HL148" s="59"/>
      <c r="HM148" s="59"/>
      <c r="HN148" s="59"/>
    </row>
    <row r="149" spans="1:222">
      <c r="A149" s="59"/>
      <c r="B149" s="59"/>
      <c r="C149" s="59"/>
      <c r="D149" s="59"/>
      <c r="E149" s="118"/>
      <c r="F149" s="59"/>
      <c r="G149" s="118"/>
      <c r="H149" s="59"/>
      <c r="I149" s="59"/>
      <c r="J149" s="59"/>
      <c r="K149" s="119"/>
      <c r="L149" s="59"/>
      <c r="M149" s="59"/>
      <c r="N149" s="59"/>
      <c r="O149" s="59"/>
      <c r="P149" s="59"/>
      <c r="Q149" s="59"/>
      <c r="R149" s="59"/>
      <c r="S149" s="59"/>
      <c r="T149" s="59"/>
      <c r="U149" s="59"/>
      <c r="V149" s="59"/>
      <c r="W149" s="59"/>
      <c r="X149" s="59"/>
      <c r="Y149" s="59"/>
      <c r="Z149" s="59"/>
      <c r="AA149" s="59"/>
      <c r="AB149" s="59"/>
      <c r="AC149" s="59"/>
      <c r="AD149" s="59"/>
      <c r="AE149" s="59"/>
      <c r="AF149" s="59"/>
      <c r="AG149" s="59"/>
      <c r="AH149" s="59"/>
      <c r="AI149" s="59"/>
      <c r="AJ149" s="59"/>
      <c r="AK149" s="59"/>
      <c r="AL149" s="59"/>
      <c r="AM149" s="59"/>
      <c r="AN149" s="59"/>
      <c r="AO149" s="59"/>
      <c r="AP149" s="59"/>
      <c r="AQ149" s="59"/>
      <c r="AR149" s="59"/>
      <c r="AS149" s="59"/>
      <c r="AT149" s="59"/>
      <c r="AU149" s="59"/>
      <c r="AV149" s="59"/>
      <c r="AW149" s="59"/>
      <c r="AX149" s="59"/>
      <c r="AY149" s="59"/>
      <c r="AZ149" s="59"/>
      <c r="BA149" s="59"/>
      <c r="BB149" s="59"/>
      <c r="BC149" s="59"/>
      <c r="BD149" s="59"/>
      <c r="BE149" s="59"/>
      <c r="BF149" s="59"/>
      <c r="BG149" s="59"/>
      <c r="BH149" s="59"/>
      <c r="BI149" s="59"/>
      <c r="BJ149" s="59"/>
      <c r="BK149" s="59"/>
      <c r="BL149" s="59"/>
      <c r="BM149" s="59"/>
      <c r="BN149" s="59"/>
      <c r="BO149" s="59"/>
      <c r="BP149" s="59"/>
      <c r="BQ149" s="59"/>
      <c r="BR149" s="59"/>
      <c r="BS149" s="59"/>
      <c r="BT149" s="59"/>
      <c r="BU149" s="59"/>
      <c r="BV149" s="59"/>
      <c r="BW149" s="59"/>
      <c r="BX149" s="59"/>
      <c r="BY149" s="59"/>
      <c r="BZ149" s="59"/>
      <c r="CA149" s="59"/>
      <c r="CB149" s="59"/>
      <c r="CC149" s="59"/>
      <c r="CD149" s="59"/>
      <c r="CE149" s="59"/>
      <c r="CF149" s="59"/>
      <c r="CG149" s="59"/>
      <c r="CH149" s="59"/>
      <c r="CI149" s="59"/>
      <c r="CJ149" s="59"/>
      <c r="CK149" s="59"/>
      <c r="CL149" s="59"/>
      <c r="CM149" s="59"/>
      <c r="CN149" s="59"/>
      <c r="CO149" s="59"/>
      <c r="CP149" s="59"/>
      <c r="CQ149" s="59"/>
      <c r="CR149" s="59"/>
      <c r="CS149" s="59"/>
      <c r="CT149" s="59"/>
      <c r="CU149" s="59"/>
      <c r="CV149" s="59"/>
      <c r="CW149" s="59"/>
      <c r="CX149" s="59"/>
      <c r="CY149" s="59"/>
      <c r="CZ149" s="59"/>
      <c r="DA149" s="59"/>
      <c r="DB149" s="59"/>
      <c r="DC149" s="59"/>
      <c r="DD149" s="59"/>
      <c r="DE149" s="59"/>
      <c r="DF149" s="59"/>
      <c r="DG149" s="59"/>
      <c r="DH149" s="59"/>
      <c r="DI149" s="59"/>
      <c r="DJ149" s="59"/>
      <c r="DK149" s="59"/>
      <c r="DL149" s="59"/>
      <c r="DM149" s="59"/>
      <c r="DN149" s="59"/>
      <c r="DO149" s="59"/>
      <c r="DP149" s="59"/>
      <c r="DQ149" s="59"/>
      <c r="DR149" s="59"/>
      <c r="DS149" s="59"/>
      <c r="DT149" s="59"/>
      <c r="DU149" s="59"/>
      <c r="DV149" s="59"/>
      <c r="DW149" s="59"/>
      <c r="DX149" s="59"/>
      <c r="DY149" s="59"/>
      <c r="DZ149" s="59"/>
      <c r="EA149" s="59"/>
      <c r="EB149" s="59"/>
      <c r="EC149" s="59"/>
      <c r="ED149" s="59"/>
      <c r="EE149" s="59"/>
      <c r="EF149" s="59"/>
      <c r="EG149" s="59"/>
      <c r="EH149" s="59"/>
      <c r="EI149" s="59"/>
      <c r="EJ149" s="59"/>
      <c r="EK149" s="59"/>
      <c r="EL149" s="59"/>
      <c r="EM149" s="59"/>
      <c r="EN149" s="59"/>
      <c r="EO149" s="59"/>
      <c r="EP149" s="59"/>
      <c r="EQ149" s="59"/>
      <c r="ER149" s="59"/>
      <c r="ES149" s="59"/>
      <c r="ET149" s="59"/>
      <c r="EU149" s="59"/>
      <c r="EV149" s="59"/>
      <c r="EW149" s="59"/>
      <c r="EX149" s="59"/>
      <c r="EY149" s="59"/>
      <c r="EZ149" s="59"/>
      <c r="FA149" s="59"/>
      <c r="FB149" s="59"/>
      <c r="FC149" s="59"/>
      <c r="FD149" s="59"/>
      <c r="FE149" s="59"/>
      <c r="FF149" s="59"/>
      <c r="FG149" s="59"/>
      <c r="FH149" s="59"/>
      <c r="FI149" s="59"/>
      <c r="FJ149" s="59"/>
      <c r="FK149" s="59"/>
      <c r="FL149" s="59"/>
      <c r="FM149" s="59"/>
      <c r="FN149" s="59"/>
      <c r="FO149" s="59"/>
      <c r="FP149" s="59"/>
      <c r="FQ149" s="59"/>
      <c r="FR149" s="59"/>
      <c r="FS149" s="59"/>
      <c r="FT149" s="59"/>
      <c r="FU149" s="59"/>
      <c r="FV149" s="59"/>
      <c r="FW149" s="59"/>
      <c r="FX149" s="59"/>
      <c r="FY149" s="59"/>
      <c r="FZ149" s="59"/>
      <c r="GA149" s="59"/>
      <c r="GB149" s="59"/>
      <c r="GC149" s="59"/>
      <c r="GD149" s="59"/>
      <c r="GE149" s="59"/>
      <c r="GF149" s="59"/>
      <c r="GG149" s="59"/>
      <c r="GH149" s="59"/>
      <c r="GI149" s="59"/>
      <c r="GJ149" s="59"/>
      <c r="GK149" s="59"/>
      <c r="GL149" s="59"/>
      <c r="GM149" s="59"/>
      <c r="GN149" s="59"/>
      <c r="GO149" s="59"/>
      <c r="GP149" s="59"/>
      <c r="GQ149" s="59"/>
      <c r="GR149" s="59"/>
      <c r="GS149" s="59"/>
      <c r="GT149" s="59"/>
      <c r="GU149" s="59"/>
      <c r="GV149" s="59"/>
      <c r="GW149" s="59"/>
      <c r="GX149" s="59"/>
      <c r="GY149" s="59"/>
      <c r="GZ149" s="59"/>
      <c r="HA149" s="59"/>
      <c r="HB149" s="59"/>
      <c r="HC149" s="59"/>
      <c r="HD149" s="59"/>
      <c r="HE149" s="59"/>
      <c r="HF149" s="59"/>
      <c r="HG149" s="59"/>
      <c r="HH149" s="59"/>
      <c r="HI149" s="59"/>
      <c r="HJ149" s="59"/>
      <c r="HK149" s="59"/>
      <c r="HL149" s="59"/>
      <c r="HM149" s="59"/>
      <c r="HN149" s="59"/>
    </row>
    <row r="150" spans="1:222">
      <c r="A150" s="59"/>
      <c r="B150" s="59"/>
      <c r="C150" s="59"/>
      <c r="D150" s="59"/>
      <c r="E150" s="118"/>
      <c r="F150" s="59"/>
      <c r="G150" s="118"/>
      <c r="H150" s="59"/>
      <c r="I150" s="59"/>
      <c r="J150" s="59"/>
      <c r="K150" s="119"/>
      <c r="L150" s="59"/>
      <c r="M150" s="59"/>
      <c r="N150" s="59"/>
      <c r="O150" s="59"/>
      <c r="P150" s="59"/>
      <c r="Q150" s="59"/>
      <c r="R150" s="59"/>
      <c r="S150" s="59"/>
      <c r="T150" s="59"/>
      <c r="U150" s="59"/>
      <c r="V150" s="59"/>
      <c r="W150" s="59"/>
      <c r="X150" s="59"/>
      <c r="Y150" s="59"/>
      <c r="Z150" s="59"/>
      <c r="AA150" s="59"/>
      <c r="AB150" s="59"/>
      <c r="AC150" s="59"/>
      <c r="AD150" s="59"/>
      <c r="AE150" s="59"/>
      <c r="AF150" s="59"/>
      <c r="AG150" s="59"/>
      <c r="AH150" s="59"/>
      <c r="AI150" s="59"/>
      <c r="AJ150" s="59"/>
      <c r="AK150" s="59"/>
      <c r="AL150" s="59"/>
      <c r="AM150" s="59"/>
      <c r="AN150" s="59"/>
      <c r="AO150" s="59"/>
      <c r="AP150" s="59"/>
      <c r="AQ150" s="59"/>
      <c r="AR150" s="59"/>
      <c r="AS150" s="59"/>
      <c r="AT150" s="59"/>
      <c r="AU150" s="59"/>
      <c r="AV150" s="59"/>
      <c r="AW150" s="59"/>
      <c r="AX150" s="59"/>
      <c r="AY150" s="59"/>
      <c r="AZ150" s="59"/>
      <c r="BA150" s="59"/>
      <c r="BB150" s="59"/>
      <c r="BC150" s="59"/>
      <c r="BD150" s="59"/>
      <c r="BE150" s="59"/>
      <c r="BF150" s="59"/>
      <c r="BG150" s="59"/>
      <c r="BH150" s="59"/>
      <c r="BI150" s="59"/>
      <c r="BJ150" s="59"/>
      <c r="BK150" s="59"/>
      <c r="BL150" s="59"/>
      <c r="BM150" s="59"/>
      <c r="BN150" s="59"/>
      <c r="BO150" s="59"/>
      <c r="BP150" s="59"/>
      <c r="BQ150" s="59"/>
      <c r="BR150" s="59"/>
      <c r="BS150" s="59"/>
      <c r="BT150" s="59"/>
      <c r="BU150" s="59"/>
      <c r="BV150" s="59"/>
      <c r="BW150" s="59"/>
      <c r="BX150" s="59"/>
      <c r="BY150" s="59"/>
      <c r="BZ150" s="59"/>
      <c r="CA150" s="59"/>
      <c r="CB150" s="59"/>
      <c r="CC150" s="59"/>
      <c r="CD150" s="59"/>
      <c r="CE150" s="59"/>
      <c r="CF150" s="59"/>
      <c r="CG150" s="59"/>
      <c r="CH150" s="59"/>
      <c r="CI150" s="59"/>
      <c r="CJ150" s="59"/>
      <c r="CK150" s="59"/>
      <c r="CL150" s="59"/>
      <c r="CM150" s="59"/>
      <c r="CN150" s="59"/>
      <c r="CO150" s="59"/>
      <c r="CP150" s="59"/>
      <c r="CQ150" s="59"/>
      <c r="CR150" s="59"/>
      <c r="CS150" s="59"/>
      <c r="CT150" s="59"/>
      <c r="CU150" s="59"/>
      <c r="CV150" s="59"/>
      <c r="CW150" s="59"/>
      <c r="CX150" s="59"/>
      <c r="CY150" s="59"/>
      <c r="CZ150" s="59"/>
      <c r="DA150" s="59"/>
      <c r="DB150" s="59"/>
      <c r="DC150" s="59"/>
      <c r="DD150" s="59"/>
      <c r="DE150" s="59"/>
      <c r="DF150" s="59"/>
      <c r="DG150" s="59"/>
      <c r="DH150" s="59"/>
      <c r="DI150" s="59"/>
      <c r="DJ150" s="59"/>
      <c r="DK150" s="59"/>
      <c r="DL150" s="59"/>
      <c r="DM150" s="59"/>
      <c r="DN150" s="59"/>
      <c r="DO150" s="59"/>
      <c r="DP150" s="59"/>
      <c r="DQ150" s="59"/>
      <c r="DR150" s="59"/>
      <c r="DS150" s="59"/>
      <c r="DT150" s="59"/>
      <c r="DU150" s="59"/>
      <c r="DV150" s="59"/>
      <c r="DW150" s="59"/>
      <c r="DX150" s="59"/>
      <c r="DY150" s="59"/>
      <c r="DZ150" s="59"/>
      <c r="EA150" s="59"/>
      <c r="EB150" s="59"/>
      <c r="EC150" s="59"/>
      <c r="ED150" s="59"/>
      <c r="EE150" s="59"/>
      <c r="EF150" s="59"/>
      <c r="EG150" s="59"/>
      <c r="EH150" s="59"/>
      <c r="EI150" s="59"/>
      <c r="EJ150" s="59"/>
      <c r="EK150" s="59"/>
      <c r="EL150" s="59"/>
      <c r="EM150" s="59"/>
      <c r="EN150" s="59"/>
      <c r="EO150" s="59"/>
      <c r="EP150" s="59"/>
      <c r="EQ150" s="59"/>
      <c r="ER150" s="59"/>
      <c r="ES150" s="59"/>
      <c r="ET150" s="59"/>
      <c r="EU150" s="59"/>
      <c r="EV150" s="59"/>
      <c r="EW150" s="59"/>
      <c r="EX150" s="59"/>
      <c r="EY150" s="59"/>
      <c r="EZ150" s="59"/>
      <c r="FA150" s="59"/>
      <c r="FB150" s="59"/>
      <c r="FC150" s="59"/>
      <c r="FD150" s="59"/>
      <c r="FE150" s="59"/>
      <c r="FF150" s="59"/>
      <c r="FG150" s="59"/>
      <c r="FH150" s="59"/>
      <c r="FI150" s="59"/>
      <c r="FJ150" s="59"/>
      <c r="FK150" s="59"/>
      <c r="FL150" s="59"/>
      <c r="FM150" s="59"/>
      <c r="FN150" s="59"/>
      <c r="FO150" s="59"/>
      <c r="FP150" s="59"/>
      <c r="FQ150" s="59"/>
      <c r="FR150" s="59"/>
      <c r="FS150" s="59"/>
      <c r="FT150" s="59"/>
      <c r="FU150" s="59"/>
      <c r="FV150" s="59"/>
      <c r="FW150" s="59"/>
      <c r="FX150" s="59"/>
      <c r="FY150" s="59"/>
      <c r="FZ150" s="59"/>
      <c r="GA150" s="59"/>
      <c r="GB150" s="59"/>
      <c r="GC150" s="59"/>
      <c r="GD150" s="59"/>
      <c r="GE150" s="59"/>
      <c r="GF150" s="59"/>
      <c r="GG150" s="59"/>
      <c r="GH150" s="59"/>
      <c r="GI150" s="59"/>
      <c r="GJ150" s="59"/>
      <c r="GK150" s="59"/>
      <c r="GL150" s="59"/>
      <c r="GM150" s="59"/>
      <c r="GN150" s="59"/>
      <c r="GO150" s="59"/>
      <c r="GP150" s="59"/>
      <c r="GQ150" s="59"/>
      <c r="GR150" s="59"/>
      <c r="GS150" s="59"/>
      <c r="GT150" s="59"/>
      <c r="GU150" s="59"/>
      <c r="GV150" s="59"/>
      <c r="GW150" s="59"/>
      <c r="GX150" s="59"/>
      <c r="GY150" s="59"/>
      <c r="GZ150" s="59"/>
      <c r="HA150" s="59"/>
      <c r="HB150" s="59"/>
      <c r="HC150" s="59"/>
      <c r="HD150" s="59"/>
      <c r="HE150" s="59"/>
      <c r="HF150" s="59"/>
      <c r="HG150" s="59"/>
      <c r="HH150" s="59"/>
      <c r="HI150" s="59"/>
      <c r="HJ150" s="59"/>
      <c r="HK150" s="59"/>
      <c r="HL150" s="59"/>
      <c r="HM150" s="59"/>
      <c r="HN150" s="59"/>
    </row>
    <row r="151" spans="1:222">
      <c r="A151" s="59"/>
      <c r="B151" s="59"/>
      <c r="C151" s="59"/>
      <c r="D151" s="59"/>
      <c r="E151" s="118"/>
      <c r="F151" s="59"/>
      <c r="G151" s="118"/>
      <c r="H151" s="59"/>
      <c r="I151" s="59"/>
      <c r="J151" s="59"/>
      <c r="K151" s="119"/>
      <c r="L151" s="59"/>
      <c r="M151" s="59"/>
      <c r="N151" s="59"/>
      <c r="O151" s="59"/>
      <c r="P151" s="59"/>
      <c r="Q151" s="59"/>
      <c r="R151" s="59"/>
      <c r="S151" s="59"/>
      <c r="T151" s="59"/>
      <c r="U151" s="59"/>
      <c r="V151" s="59"/>
      <c r="W151" s="59"/>
      <c r="X151" s="59"/>
      <c r="Y151" s="59"/>
      <c r="Z151" s="59"/>
      <c r="AA151" s="59"/>
      <c r="AB151" s="59"/>
      <c r="AC151" s="59"/>
      <c r="AD151" s="59"/>
      <c r="AE151" s="59"/>
      <c r="AF151" s="59"/>
      <c r="AG151" s="59"/>
      <c r="AH151" s="59"/>
      <c r="AI151" s="59"/>
      <c r="AJ151" s="59"/>
      <c r="AK151" s="59"/>
      <c r="AL151" s="59"/>
      <c r="AM151" s="59"/>
      <c r="AN151" s="59"/>
      <c r="AO151" s="59"/>
      <c r="AP151" s="59"/>
      <c r="AQ151" s="59"/>
      <c r="AR151" s="59"/>
      <c r="AS151" s="59"/>
      <c r="AT151" s="59"/>
      <c r="AU151" s="59"/>
      <c r="AV151" s="59"/>
      <c r="AW151" s="59"/>
      <c r="AX151" s="59"/>
      <c r="AY151" s="59"/>
      <c r="AZ151" s="59"/>
      <c r="BA151" s="59"/>
      <c r="BB151" s="59"/>
      <c r="BC151" s="59"/>
      <c r="BD151" s="59"/>
      <c r="BE151" s="59"/>
      <c r="BF151" s="59"/>
      <c r="BG151" s="59"/>
      <c r="BH151" s="59"/>
      <c r="BI151" s="59"/>
      <c r="BJ151" s="59"/>
      <c r="BK151" s="59"/>
      <c r="BL151" s="59"/>
      <c r="BM151" s="59"/>
      <c r="BN151" s="59"/>
      <c r="BO151" s="59"/>
      <c r="BP151" s="59"/>
      <c r="BQ151" s="59"/>
      <c r="BR151" s="59"/>
      <c r="BS151" s="59"/>
      <c r="BT151" s="59"/>
      <c r="BU151" s="59"/>
      <c r="BV151" s="59"/>
      <c r="BW151" s="59"/>
      <c r="BX151" s="59"/>
      <c r="BY151" s="59"/>
      <c r="BZ151" s="59"/>
      <c r="CA151" s="59"/>
      <c r="CB151" s="59"/>
      <c r="CC151" s="59"/>
      <c r="CD151" s="59"/>
      <c r="CE151" s="59"/>
      <c r="CF151" s="59"/>
      <c r="CG151" s="59"/>
      <c r="CH151" s="59"/>
      <c r="CI151" s="59"/>
      <c r="CJ151" s="59"/>
      <c r="CK151" s="59"/>
      <c r="CL151" s="59"/>
      <c r="CM151" s="59"/>
      <c r="CN151" s="59"/>
      <c r="CO151" s="59"/>
      <c r="CP151" s="59"/>
      <c r="CQ151" s="59"/>
      <c r="CR151" s="59"/>
      <c r="CS151" s="59"/>
      <c r="CT151" s="59"/>
      <c r="CU151" s="59"/>
      <c r="CV151" s="59"/>
      <c r="CW151" s="59"/>
      <c r="CX151" s="59"/>
      <c r="CY151" s="59"/>
      <c r="CZ151" s="59"/>
      <c r="DA151" s="59"/>
      <c r="DB151" s="59"/>
      <c r="DC151" s="59"/>
      <c r="DD151" s="59"/>
      <c r="DE151" s="59"/>
      <c r="DF151" s="59"/>
      <c r="DG151" s="59"/>
      <c r="DH151" s="59"/>
      <c r="DI151" s="59"/>
      <c r="DJ151" s="59"/>
      <c r="DK151" s="59"/>
      <c r="DL151" s="59"/>
      <c r="DM151" s="59"/>
      <c r="DN151" s="59"/>
      <c r="DO151" s="59"/>
      <c r="DP151" s="59"/>
      <c r="DQ151" s="59"/>
      <c r="DR151" s="59"/>
      <c r="DS151" s="59"/>
      <c r="DT151" s="59"/>
      <c r="DU151" s="59"/>
      <c r="DV151" s="59"/>
      <c r="DW151" s="59"/>
      <c r="DX151" s="59"/>
      <c r="DY151" s="59"/>
      <c r="DZ151" s="59"/>
      <c r="EA151" s="59"/>
      <c r="EB151" s="59"/>
      <c r="EC151" s="59"/>
      <c r="ED151" s="59"/>
      <c r="EE151" s="59"/>
      <c r="EF151" s="59"/>
      <c r="EG151" s="59"/>
      <c r="EH151" s="59"/>
      <c r="EI151" s="59"/>
      <c r="EJ151" s="59"/>
      <c r="EK151" s="59"/>
      <c r="EL151" s="59"/>
      <c r="EM151" s="59"/>
      <c r="EN151" s="59"/>
      <c r="EO151" s="59"/>
      <c r="EP151" s="59"/>
      <c r="EQ151" s="59"/>
      <c r="ER151" s="59"/>
      <c r="ES151" s="59"/>
      <c r="ET151" s="59"/>
      <c r="EU151" s="59"/>
      <c r="EV151" s="59"/>
      <c r="EW151" s="59"/>
      <c r="EX151" s="59"/>
      <c r="EY151" s="59"/>
      <c r="EZ151" s="59"/>
      <c r="FA151" s="59"/>
      <c r="FB151" s="59"/>
      <c r="FC151" s="59"/>
      <c r="FD151" s="59"/>
      <c r="FE151" s="59"/>
      <c r="FF151" s="59"/>
      <c r="FG151" s="59"/>
      <c r="FH151" s="59"/>
      <c r="FI151" s="59"/>
      <c r="FJ151" s="59"/>
      <c r="FK151" s="59"/>
      <c r="FL151" s="59"/>
      <c r="FM151" s="59"/>
      <c r="FN151" s="59"/>
      <c r="FO151" s="59"/>
      <c r="FP151" s="59"/>
      <c r="FQ151" s="59"/>
      <c r="FR151" s="59"/>
      <c r="FS151" s="59"/>
      <c r="FT151" s="59"/>
      <c r="FU151" s="59"/>
      <c r="FV151" s="59"/>
      <c r="FW151" s="59"/>
      <c r="FX151" s="59"/>
      <c r="FY151" s="59"/>
      <c r="FZ151" s="59"/>
      <c r="GA151" s="59"/>
      <c r="GB151" s="59"/>
      <c r="GC151" s="59"/>
      <c r="GD151" s="59"/>
      <c r="GE151" s="59"/>
      <c r="GF151" s="59"/>
      <c r="GG151" s="59"/>
      <c r="GH151" s="59"/>
      <c r="GI151" s="59"/>
      <c r="GJ151" s="59"/>
      <c r="GK151" s="59"/>
      <c r="GL151" s="59"/>
      <c r="GM151" s="59"/>
      <c r="GN151" s="59"/>
      <c r="GO151" s="59"/>
      <c r="GP151" s="59"/>
      <c r="GQ151" s="59"/>
      <c r="GR151" s="59"/>
      <c r="GS151" s="59"/>
      <c r="GT151" s="59"/>
      <c r="GU151" s="59"/>
      <c r="GV151" s="59"/>
      <c r="GW151" s="59"/>
      <c r="GX151" s="59"/>
      <c r="GY151" s="59"/>
      <c r="GZ151" s="59"/>
      <c r="HA151" s="59"/>
      <c r="HB151" s="59"/>
      <c r="HC151" s="59"/>
      <c r="HD151" s="59"/>
      <c r="HE151" s="59"/>
      <c r="HF151" s="59"/>
      <c r="HG151" s="59"/>
      <c r="HH151" s="59"/>
      <c r="HI151" s="59"/>
      <c r="HJ151" s="59"/>
      <c r="HK151" s="59"/>
      <c r="HL151" s="59"/>
      <c r="HM151" s="59"/>
      <c r="HN151" s="59"/>
    </row>
    <row r="152" spans="1:222">
      <c r="A152" s="59"/>
      <c r="B152" s="59"/>
      <c r="C152" s="59"/>
      <c r="D152" s="59"/>
      <c r="E152" s="118"/>
      <c r="F152" s="59"/>
      <c r="G152" s="118"/>
      <c r="H152" s="59"/>
      <c r="I152" s="59"/>
      <c r="J152" s="59"/>
      <c r="K152" s="119"/>
      <c r="L152" s="59"/>
      <c r="M152" s="59"/>
      <c r="N152" s="59"/>
      <c r="O152" s="59"/>
      <c r="P152" s="59"/>
      <c r="Q152" s="59"/>
      <c r="R152" s="59"/>
      <c r="S152" s="59"/>
      <c r="T152" s="59"/>
      <c r="U152" s="59"/>
      <c r="V152" s="59"/>
      <c r="W152" s="59"/>
      <c r="X152" s="59"/>
      <c r="Y152" s="59"/>
      <c r="Z152" s="59"/>
      <c r="AA152" s="59"/>
      <c r="AB152" s="59"/>
      <c r="AC152" s="59"/>
      <c r="AD152" s="59"/>
      <c r="AE152" s="59"/>
      <c r="AF152" s="59"/>
      <c r="AG152" s="59"/>
      <c r="AH152" s="59"/>
      <c r="AI152" s="59"/>
      <c r="AJ152" s="59"/>
      <c r="AK152" s="59"/>
      <c r="AL152" s="59"/>
      <c r="AM152" s="59"/>
      <c r="AN152" s="59"/>
      <c r="AO152" s="59"/>
      <c r="AP152" s="59"/>
      <c r="AQ152" s="59"/>
      <c r="AR152" s="59"/>
      <c r="AS152" s="59"/>
      <c r="AT152" s="59"/>
      <c r="AU152" s="59"/>
      <c r="AV152" s="59"/>
      <c r="AW152" s="59"/>
      <c r="AX152" s="59"/>
      <c r="AY152" s="59"/>
      <c r="AZ152" s="59"/>
      <c r="BA152" s="59"/>
      <c r="BB152" s="59"/>
      <c r="BC152" s="59"/>
      <c r="BD152" s="59"/>
      <c r="BE152" s="59"/>
      <c r="BF152" s="59"/>
      <c r="BG152" s="59"/>
      <c r="BH152" s="59"/>
      <c r="BI152" s="59"/>
      <c r="BJ152" s="59"/>
      <c r="BK152" s="59"/>
      <c r="BL152" s="59"/>
      <c r="BM152" s="59"/>
      <c r="BN152" s="59"/>
      <c r="BO152" s="59"/>
      <c r="BP152" s="59"/>
      <c r="BQ152" s="59"/>
      <c r="BR152" s="59"/>
      <c r="BS152" s="59"/>
      <c r="BT152" s="59"/>
      <c r="BU152" s="59"/>
      <c r="BV152" s="59"/>
      <c r="BW152" s="59"/>
      <c r="BX152" s="59"/>
      <c r="BY152" s="59"/>
      <c r="BZ152" s="59"/>
      <c r="CA152" s="59"/>
      <c r="CB152" s="59"/>
      <c r="CC152" s="59"/>
      <c r="CD152" s="59"/>
      <c r="CE152" s="59"/>
      <c r="CF152" s="59"/>
      <c r="CG152" s="59"/>
      <c r="CH152" s="59"/>
      <c r="CI152" s="59"/>
      <c r="CJ152" s="59"/>
      <c r="CK152" s="59"/>
      <c r="CL152" s="59"/>
      <c r="CM152" s="59"/>
      <c r="CN152" s="59"/>
      <c r="CO152" s="59"/>
      <c r="CP152" s="59"/>
      <c r="CQ152" s="59"/>
      <c r="CR152" s="59"/>
      <c r="CS152" s="59"/>
      <c r="CT152" s="59"/>
      <c r="CU152" s="59"/>
      <c r="CV152" s="59"/>
      <c r="CW152" s="59"/>
      <c r="CX152" s="59"/>
      <c r="CY152" s="59"/>
      <c r="CZ152" s="59"/>
      <c r="DA152" s="59"/>
      <c r="DB152" s="59"/>
      <c r="DC152" s="59"/>
      <c r="DD152" s="59"/>
      <c r="DE152" s="59"/>
      <c r="DF152" s="59"/>
      <c r="DG152" s="59"/>
      <c r="DH152" s="59"/>
      <c r="DI152" s="59"/>
      <c r="DJ152" s="59"/>
      <c r="DK152" s="59"/>
      <c r="DL152" s="59"/>
      <c r="DM152" s="59"/>
      <c r="DN152" s="59"/>
      <c r="DO152" s="59"/>
      <c r="DP152" s="59"/>
      <c r="DQ152" s="59"/>
      <c r="DR152" s="59"/>
      <c r="DS152" s="59"/>
      <c r="DT152" s="59"/>
      <c r="DU152" s="59"/>
      <c r="DV152" s="59"/>
      <c r="DW152" s="59"/>
      <c r="DX152" s="59"/>
      <c r="DY152" s="59"/>
      <c r="DZ152" s="59"/>
      <c r="EA152" s="59"/>
      <c r="EB152" s="59"/>
      <c r="EC152" s="59"/>
      <c r="ED152" s="59"/>
      <c r="EE152" s="59"/>
      <c r="EF152" s="59"/>
      <c r="EG152" s="59"/>
      <c r="EH152" s="59"/>
      <c r="EI152" s="59"/>
      <c r="EJ152" s="59"/>
      <c r="EK152" s="59"/>
      <c r="EL152" s="59"/>
      <c r="EM152" s="59"/>
      <c r="EN152" s="59"/>
      <c r="EO152" s="59"/>
      <c r="EP152" s="59"/>
      <c r="EQ152" s="59"/>
      <c r="ER152" s="59"/>
      <c r="ES152" s="59"/>
      <c r="ET152" s="59"/>
      <c r="EU152" s="59"/>
      <c r="EV152" s="59"/>
      <c r="EW152" s="59"/>
      <c r="EX152" s="59"/>
      <c r="EY152" s="59"/>
      <c r="EZ152" s="59"/>
      <c r="FA152" s="59"/>
      <c r="FB152" s="59"/>
      <c r="FC152" s="59"/>
      <c r="FD152" s="59"/>
      <c r="FE152" s="59"/>
      <c r="FF152" s="59"/>
      <c r="FG152" s="59"/>
      <c r="FH152" s="59"/>
      <c r="FI152" s="59"/>
      <c r="FJ152" s="59"/>
      <c r="FK152" s="59"/>
      <c r="FL152" s="59"/>
      <c r="FM152" s="59"/>
      <c r="FN152" s="59"/>
      <c r="FO152" s="59"/>
      <c r="FP152" s="59"/>
      <c r="FQ152" s="59"/>
      <c r="FR152" s="59"/>
      <c r="FS152" s="59"/>
      <c r="FT152" s="59"/>
      <c r="FU152" s="59"/>
      <c r="FV152" s="59"/>
      <c r="FW152" s="59"/>
      <c r="FX152" s="59"/>
      <c r="FY152" s="59"/>
      <c r="FZ152" s="59"/>
      <c r="GA152" s="59"/>
      <c r="GB152" s="59"/>
      <c r="GC152" s="59"/>
      <c r="GD152" s="59"/>
      <c r="GE152" s="59"/>
      <c r="GF152" s="59"/>
      <c r="GG152" s="59"/>
      <c r="GH152" s="59"/>
      <c r="GI152" s="59"/>
      <c r="GJ152" s="59"/>
      <c r="GK152" s="59"/>
      <c r="GL152" s="59"/>
      <c r="GM152" s="59"/>
      <c r="GN152" s="59"/>
      <c r="GO152" s="59"/>
      <c r="GP152" s="59"/>
      <c r="GQ152" s="59"/>
      <c r="GR152" s="59"/>
      <c r="GS152" s="59"/>
      <c r="GT152" s="59"/>
      <c r="GU152" s="59"/>
      <c r="GV152" s="59"/>
      <c r="GW152" s="59"/>
      <c r="GX152" s="59"/>
      <c r="GY152" s="59"/>
      <c r="GZ152" s="59"/>
      <c r="HA152" s="59"/>
      <c r="HB152" s="59"/>
      <c r="HC152" s="59"/>
      <c r="HD152" s="59"/>
      <c r="HE152" s="59"/>
      <c r="HF152" s="59"/>
      <c r="HG152" s="59"/>
      <c r="HH152" s="59"/>
      <c r="HI152" s="59"/>
      <c r="HJ152" s="59"/>
      <c r="HK152" s="59"/>
      <c r="HL152" s="59"/>
      <c r="HM152" s="59"/>
      <c r="HN152" s="59"/>
    </row>
    <row r="153" spans="1:222">
      <c r="A153" s="59"/>
      <c r="B153" s="59"/>
      <c r="C153" s="59"/>
      <c r="D153" s="59"/>
      <c r="E153" s="118"/>
      <c r="F153" s="59"/>
      <c r="G153" s="118"/>
      <c r="H153" s="59"/>
      <c r="I153" s="59"/>
      <c r="J153" s="59"/>
      <c r="K153" s="119"/>
      <c r="L153" s="59"/>
      <c r="M153" s="59"/>
      <c r="N153" s="59"/>
      <c r="O153" s="59"/>
      <c r="P153" s="59"/>
      <c r="Q153" s="59"/>
      <c r="R153" s="59"/>
      <c r="S153" s="59"/>
      <c r="T153" s="59"/>
      <c r="U153" s="59"/>
      <c r="V153" s="59"/>
      <c r="W153" s="59"/>
      <c r="X153" s="59"/>
      <c r="Y153" s="59"/>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59"/>
      <c r="AV153" s="59"/>
      <c r="AW153" s="59"/>
      <c r="AX153" s="59"/>
      <c r="AY153" s="59"/>
      <c r="AZ153" s="59"/>
      <c r="BA153" s="59"/>
      <c r="BB153" s="59"/>
      <c r="BC153" s="59"/>
      <c r="BD153" s="59"/>
      <c r="BE153" s="59"/>
      <c r="BF153" s="59"/>
      <c r="BG153" s="59"/>
      <c r="BH153" s="59"/>
      <c r="BI153" s="59"/>
      <c r="BJ153" s="59"/>
      <c r="BK153" s="59"/>
      <c r="BL153" s="59"/>
      <c r="BM153" s="59"/>
      <c r="BN153" s="59"/>
      <c r="BO153" s="59"/>
      <c r="BP153" s="59"/>
      <c r="BQ153" s="59"/>
      <c r="BR153" s="59"/>
      <c r="BS153" s="59"/>
      <c r="BT153" s="59"/>
      <c r="BU153" s="59"/>
      <c r="BV153" s="59"/>
      <c r="BW153" s="59"/>
      <c r="BX153" s="59"/>
      <c r="BY153" s="59"/>
      <c r="BZ153" s="59"/>
      <c r="CA153" s="59"/>
      <c r="CB153" s="59"/>
      <c r="CC153" s="59"/>
      <c r="CD153" s="59"/>
      <c r="CE153" s="59"/>
      <c r="CF153" s="59"/>
      <c r="CG153" s="59"/>
      <c r="CH153" s="59"/>
      <c r="CI153" s="59"/>
      <c r="CJ153" s="59"/>
      <c r="CK153" s="59"/>
      <c r="CL153" s="59"/>
      <c r="CM153" s="59"/>
      <c r="CN153" s="59"/>
      <c r="CO153" s="59"/>
      <c r="CP153" s="59"/>
      <c r="CQ153" s="59"/>
      <c r="CR153" s="59"/>
      <c r="CS153" s="59"/>
      <c r="CT153" s="59"/>
      <c r="CU153" s="59"/>
      <c r="CV153" s="59"/>
      <c r="CW153" s="59"/>
      <c r="CX153" s="59"/>
      <c r="CY153" s="59"/>
      <c r="CZ153" s="59"/>
      <c r="DA153" s="59"/>
      <c r="DB153" s="59"/>
      <c r="DC153" s="59"/>
      <c r="DD153" s="59"/>
      <c r="DE153" s="59"/>
      <c r="DF153" s="59"/>
      <c r="DG153" s="59"/>
      <c r="DH153" s="59"/>
      <c r="DI153" s="59"/>
      <c r="DJ153" s="59"/>
      <c r="DK153" s="59"/>
      <c r="DL153" s="59"/>
      <c r="DM153" s="59"/>
      <c r="DN153" s="59"/>
      <c r="DO153" s="59"/>
      <c r="DP153" s="59"/>
      <c r="DQ153" s="59"/>
      <c r="DR153" s="59"/>
      <c r="DS153" s="59"/>
      <c r="DT153" s="59"/>
      <c r="DU153" s="59"/>
      <c r="DV153" s="59"/>
      <c r="DW153" s="59"/>
      <c r="DX153" s="59"/>
      <c r="DY153" s="59"/>
      <c r="DZ153" s="59"/>
      <c r="EA153" s="59"/>
      <c r="EB153" s="59"/>
      <c r="EC153" s="59"/>
      <c r="ED153" s="59"/>
      <c r="EE153" s="59"/>
      <c r="EF153" s="59"/>
      <c r="EG153" s="59"/>
      <c r="EH153" s="59"/>
      <c r="EI153" s="59"/>
      <c r="EJ153" s="59"/>
      <c r="EK153" s="59"/>
      <c r="EL153" s="59"/>
      <c r="EM153" s="59"/>
      <c r="EN153" s="59"/>
      <c r="EO153" s="59"/>
      <c r="EP153" s="59"/>
      <c r="EQ153" s="59"/>
      <c r="ER153" s="59"/>
      <c r="ES153" s="59"/>
      <c r="ET153" s="59"/>
      <c r="EU153" s="59"/>
      <c r="EV153" s="59"/>
      <c r="EW153" s="59"/>
      <c r="EX153" s="59"/>
      <c r="EY153" s="59"/>
      <c r="EZ153" s="59"/>
      <c r="FA153" s="59"/>
      <c r="FB153" s="59"/>
      <c r="FC153" s="59"/>
      <c r="FD153" s="59"/>
      <c r="FE153" s="59"/>
      <c r="FF153" s="59"/>
      <c r="FG153" s="59"/>
      <c r="FH153" s="59"/>
      <c r="FI153" s="59"/>
      <c r="FJ153" s="59"/>
      <c r="FK153" s="59"/>
      <c r="FL153" s="59"/>
      <c r="FM153" s="59"/>
      <c r="FN153" s="59"/>
      <c r="FO153" s="59"/>
      <c r="FP153" s="59"/>
      <c r="FQ153" s="59"/>
      <c r="FR153" s="59"/>
      <c r="FS153" s="59"/>
      <c r="FT153" s="59"/>
      <c r="FU153" s="59"/>
      <c r="FV153" s="59"/>
      <c r="FW153" s="59"/>
      <c r="FX153" s="59"/>
      <c r="FY153" s="59"/>
      <c r="FZ153" s="59"/>
      <c r="GA153" s="59"/>
      <c r="GB153" s="59"/>
      <c r="GC153" s="59"/>
      <c r="GD153" s="59"/>
      <c r="GE153" s="59"/>
      <c r="GF153" s="59"/>
      <c r="GG153" s="59"/>
      <c r="GH153" s="59"/>
      <c r="GI153" s="59"/>
      <c r="GJ153" s="59"/>
      <c r="GK153" s="59"/>
      <c r="GL153" s="59"/>
      <c r="GM153" s="59"/>
      <c r="GN153" s="59"/>
      <c r="GO153" s="59"/>
      <c r="GP153" s="59"/>
      <c r="GQ153" s="59"/>
      <c r="GR153" s="59"/>
      <c r="GS153" s="59"/>
      <c r="GT153" s="59"/>
      <c r="GU153" s="59"/>
      <c r="GV153" s="59"/>
      <c r="GW153" s="59"/>
      <c r="GX153" s="59"/>
      <c r="GY153" s="59"/>
      <c r="GZ153" s="59"/>
      <c r="HA153" s="59"/>
      <c r="HB153" s="59"/>
      <c r="HC153" s="59"/>
      <c r="HD153" s="59"/>
      <c r="HE153" s="59"/>
      <c r="HF153" s="59"/>
      <c r="HG153" s="59"/>
      <c r="HH153" s="59"/>
      <c r="HI153" s="59"/>
      <c r="HJ153" s="59"/>
      <c r="HK153" s="59"/>
      <c r="HL153" s="59"/>
      <c r="HM153" s="59"/>
      <c r="HN153" s="59"/>
    </row>
    <row r="154" spans="1:222">
      <c r="A154" s="59"/>
      <c r="B154" s="59"/>
      <c r="C154" s="59"/>
      <c r="D154" s="59"/>
      <c r="E154" s="118"/>
      <c r="F154" s="59"/>
      <c r="G154" s="118"/>
      <c r="H154" s="59"/>
      <c r="I154" s="59"/>
      <c r="J154" s="59"/>
      <c r="K154" s="119"/>
      <c r="L154" s="59"/>
      <c r="M154" s="59"/>
      <c r="N154" s="59"/>
      <c r="O154" s="59"/>
      <c r="P154" s="59"/>
      <c r="Q154" s="59"/>
      <c r="R154" s="59"/>
      <c r="S154" s="59"/>
      <c r="T154" s="59"/>
      <c r="U154" s="59"/>
      <c r="V154" s="59"/>
      <c r="W154" s="59"/>
      <c r="X154" s="59"/>
      <c r="Y154" s="59"/>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59"/>
      <c r="AV154" s="59"/>
      <c r="AW154" s="59"/>
      <c r="AX154" s="59"/>
      <c r="AY154" s="59"/>
      <c r="AZ154" s="59"/>
      <c r="BA154" s="59"/>
      <c r="BB154" s="59"/>
      <c r="BC154" s="59"/>
      <c r="BD154" s="59"/>
      <c r="BE154" s="59"/>
      <c r="BF154" s="59"/>
      <c r="BG154" s="59"/>
      <c r="BH154" s="59"/>
      <c r="BI154" s="59"/>
      <c r="BJ154" s="59"/>
      <c r="BK154" s="59"/>
      <c r="BL154" s="59"/>
      <c r="BM154" s="59"/>
      <c r="BN154" s="59"/>
      <c r="BO154" s="59"/>
      <c r="BP154" s="59"/>
      <c r="BQ154" s="59"/>
      <c r="BR154" s="59"/>
      <c r="BS154" s="59"/>
      <c r="BT154" s="59"/>
      <c r="BU154" s="59"/>
      <c r="BV154" s="59"/>
      <c r="BW154" s="59"/>
      <c r="BX154" s="59"/>
      <c r="BY154" s="59"/>
      <c r="BZ154" s="59"/>
      <c r="CA154" s="59"/>
      <c r="CB154" s="59"/>
      <c r="CC154" s="59"/>
      <c r="CD154" s="59"/>
      <c r="CE154" s="59"/>
      <c r="CF154" s="59"/>
      <c r="CG154" s="59"/>
      <c r="CH154" s="59"/>
      <c r="CI154" s="59"/>
      <c r="CJ154" s="59"/>
      <c r="CK154" s="59"/>
      <c r="CL154" s="59"/>
      <c r="CM154" s="59"/>
      <c r="CN154" s="59"/>
      <c r="CO154" s="59"/>
      <c r="CP154" s="59"/>
      <c r="CQ154" s="59"/>
      <c r="CR154" s="59"/>
      <c r="CS154" s="59"/>
      <c r="CT154" s="59"/>
      <c r="CU154" s="59"/>
      <c r="CV154" s="59"/>
      <c r="CW154" s="59"/>
      <c r="CX154" s="59"/>
      <c r="CY154" s="59"/>
      <c r="CZ154" s="59"/>
      <c r="DA154" s="59"/>
      <c r="DB154" s="59"/>
      <c r="DC154" s="59"/>
      <c r="DD154" s="59"/>
      <c r="DE154" s="59"/>
      <c r="DF154" s="59"/>
      <c r="DG154" s="59"/>
      <c r="DH154" s="59"/>
      <c r="DI154" s="59"/>
      <c r="DJ154" s="59"/>
      <c r="DK154" s="59"/>
      <c r="DL154" s="59"/>
      <c r="DM154" s="59"/>
      <c r="DN154" s="59"/>
      <c r="DO154" s="59"/>
      <c r="DP154" s="59"/>
      <c r="DQ154" s="59"/>
      <c r="DR154" s="59"/>
      <c r="DS154" s="59"/>
      <c r="DT154" s="59"/>
      <c r="DU154" s="59"/>
      <c r="DV154" s="59"/>
      <c r="DW154" s="59"/>
      <c r="DX154" s="59"/>
      <c r="DY154" s="59"/>
      <c r="DZ154" s="59"/>
      <c r="EA154" s="59"/>
      <c r="EB154" s="59"/>
      <c r="EC154" s="59"/>
      <c r="ED154" s="59"/>
      <c r="EE154" s="59"/>
      <c r="EF154" s="59"/>
      <c r="EG154" s="59"/>
      <c r="EH154" s="59"/>
      <c r="EI154" s="59"/>
      <c r="EJ154" s="59"/>
      <c r="EK154" s="59"/>
      <c r="EL154" s="59"/>
      <c r="EM154" s="59"/>
      <c r="EN154" s="59"/>
      <c r="EO154" s="59"/>
      <c r="EP154" s="59"/>
      <c r="EQ154" s="59"/>
      <c r="ER154" s="59"/>
      <c r="ES154" s="59"/>
      <c r="ET154" s="59"/>
      <c r="EU154" s="59"/>
      <c r="EV154" s="59"/>
      <c r="EW154" s="59"/>
      <c r="EX154" s="59"/>
      <c r="EY154" s="59"/>
      <c r="EZ154" s="59"/>
      <c r="FA154" s="59"/>
      <c r="FB154" s="59"/>
      <c r="FC154" s="59"/>
      <c r="FD154" s="59"/>
      <c r="FE154" s="59"/>
      <c r="FF154" s="59"/>
      <c r="FG154" s="59"/>
      <c r="FH154" s="59"/>
      <c r="FI154" s="59"/>
      <c r="FJ154" s="59"/>
      <c r="FK154" s="59"/>
      <c r="FL154" s="59"/>
      <c r="FM154" s="59"/>
      <c r="FN154" s="59"/>
      <c r="FO154" s="59"/>
      <c r="FP154" s="59"/>
      <c r="FQ154" s="59"/>
      <c r="FR154" s="59"/>
      <c r="FS154" s="59"/>
      <c r="FT154" s="59"/>
      <c r="FU154" s="59"/>
      <c r="FV154" s="59"/>
      <c r="FW154" s="59"/>
      <c r="FX154" s="59"/>
      <c r="FY154" s="59"/>
      <c r="FZ154" s="59"/>
      <c r="GA154" s="59"/>
      <c r="GB154" s="59"/>
      <c r="GC154" s="59"/>
      <c r="GD154" s="59"/>
      <c r="GE154" s="59"/>
      <c r="GF154" s="59"/>
      <c r="GG154" s="59"/>
      <c r="GH154" s="59"/>
      <c r="GI154" s="59"/>
      <c r="GJ154" s="59"/>
      <c r="GK154" s="59"/>
      <c r="GL154" s="59"/>
      <c r="GM154" s="59"/>
      <c r="GN154" s="59"/>
      <c r="GO154" s="59"/>
      <c r="GP154" s="59"/>
      <c r="GQ154" s="59"/>
      <c r="GR154" s="59"/>
      <c r="GS154" s="59"/>
      <c r="GT154" s="59"/>
      <c r="GU154" s="59"/>
      <c r="GV154" s="59"/>
      <c r="GW154" s="59"/>
      <c r="GX154" s="59"/>
      <c r="GY154" s="59"/>
      <c r="GZ154" s="59"/>
      <c r="HA154" s="59"/>
      <c r="HB154" s="59"/>
      <c r="HC154" s="59"/>
      <c r="HD154" s="59"/>
      <c r="HE154" s="59"/>
      <c r="HF154" s="59"/>
      <c r="HG154" s="59"/>
      <c r="HH154" s="59"/>
      <c r="HI154" s="59"/>
      <c r="HJ154" s="59"/>
      <c r="HK154" s="59"/>
      <c r="HL154" s="59"/>
      <c r="HM154" s="59"/>
      <c r="HN154" s="59"/>
    </row>
    <row r="155" spans="1:222">
      <c r="A155" s="59"/>
      <c r="B155" s="59"/>
      <c r="C155" s="59"/>
      <c r="D155" s="59"/>
      <c r="E155" s="118"/>
      <c r="F155" s="59"/>
      <c r="G155" s="118"/>
      <c r="H155" s="59"/>
      <c r="I155" s="59"/>
      <c r="J155" s="59"/>
      <c r="K155" s="119"/>
      <c r="L155" s="59"/>
      <c r="M155" s="59"/>
      <c r="N155" s="59"/>
      <c r="O155" s="59"/>
      <c r="P155" s="59"/>
      <c r="Q155" s="59"/>
      <c r="R155" s="59"/>
      <c r="S155" s="59"/>
      <c r="T155" s="59"/>
      <c r="U155" s="59"/>
      <c r="V155" s="59"/>
      <c r="W155" s="59"/>
      <c r="X155" s="59"/>
      <c r="Y155" s="59"/>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59"/>
      <c r="AV155" s="59"/>
      <c r="AW155" s="59"/>
      <c r="AX155" s="59"/>
      <c r="AY155" s="59"/>
      <c r="AZ155" s="59"/>
      <c r="BA155" s="59"/>
      <c r="BB155" s="59"/>
      <c r="BC155" s="59"/>
      <c r="BD155" s="59"/>
      <c r="BE155" s="59"/>
      <c r="BF155" s="59"/>
      <c r="BG155" s="59"/>
      <c r="BH155" s="59"/>
      <c r="BI155" s="59"/>
      <c r="BJ155" s="59"/>
      <c r="BK155" s="59"/>
      <c r="BL155" s="59"/>
      <c r="BM155" s="59"/>
      <c r="BN155" s="59"/>
      <c r="BO155" s="59"/>
      <c r="BP155" s="59"/>
      <c r="BQ155" s="59"/>
      <c r="BR155" s="59"/>
      <c r="BS155" s="59"/>
      <c r="BT155" s="59"/>
      <c r="BU155" s="59"/>
      <c r="BV155" s="59"/>
      <c r="BW155" s="59"/>
      <c r="BX155" s="59"/>
      <c r="BY155" s="59"/>
      <c r="BZ155" s="59"/>
      <c r="CA155" s="59"/>
      <c r="CB155" s="59"/>
      <c r="CC155" s="59"/>
      <c r="CD155" s="59"/>
      <c r="CE155" s="59"/>
      <c r="CF155" s="59"/>
      <c r="CG155" s="59"/>
      <c r="CH155" s="59"/>
      <c r="CI155" s="59"/>
      <c r="CJ155" s="59"/>
      <c r="CK155" s="59"/>
      <c r="CL155" s="59"/>
      <c r="CM155" s="59"/>
      <c r="CN155" s="59"/>
      <c r="CO155" s="59"/>
      <c r="CP155" s="59"/>
      <c r="CQ155" s="59"/>
      <c r="CR155" s="59"/>
      <c r="CS155" s="59"/>
      <c r="CT155" s="59"/>
      <c r="CU155" s="59"/>
      <c r="CV155" s="59"/>
      <c r="CW155" s="59"/>
      <c r="CX155" s="59"/>
      <c r="CY155" s="59"/>
      <c r="CZ155" s="59"/>
      <c r="DA155" s="59"/>
      <c r="DB155" s="59"/>
      <c r="DC155" s="59"/>
      <c r="DD155" s="59"/>
      <c r="DE155" s="59"/>
      <c r="DF155" s="59"/>
      <c r="DG155" s="59"/>
      <c r="DH155" s="59"/>
      <c r="DI155" s="59"/>
      <c r="DJ155" s="59"/>
      <c r="DK155" s="59"/>
      <c r="DL155" s="59"/>
      <c r="DM155" s="59"/>
      <c r="DN155" s="59"/>
      <c r="DO155" s="59"/>
      <c r="DP155" s="59"/>
      <c r="DQ155" s="59"/>
      <c r="DR155" s="59"/>
      <c r="DS155" s="59"/>
      <c r="DT155" s="59"/>
      <c r="DU155" s="59"/>
      <c r="DV155" s="59"/>
      <c r="DW155" s="59"/>
      <c r="DX155" s="59"/>
      <c r="DY155" s="59"/>
      <c r="DZ155" s="59"/>
      <c r="EA155" s="59"/>
      <c r="EB155" s="59"/>
      <c r="EC155" s="59"/>
      <c r="ED155" s="59"/>
      <c r="EE155" s="59"/>
      <c r="EF155" s="59"/>
      <c r="EG155" s="59"/>
      <c r="EH155" s="59"/>
      <c r="EI155" s="59"/>
      <c r="EJ155" s="59"/>
      <c r="EK155" s="59"/>
      <c r="EL155" s="59"/>
      <c r="EM155" s="59"/>
      <c r="EN155" s="59"/>
      <c r="EO155" s="59"/>
      <c r="EP155" s="59"/>
      <c r="EQ155" s="59"/>
      <c r="ER155" s="59"/>
      <c r="ES155" s="59"/>
      <c r="ET155" s="59"/>
      <c r="EU155" s="59"/>
      <c r="EV155" s="59"/>
      <c r="EW155" s="59"/>
      <c r="EX155" s="59"/>
      <c r="EY155" s="59"/>
      <c r="EZ155" s="59"/>
      <c r="FA155" s="59"/>
      <c r="FB155" s="59"/>
      <c r="FC155" s="59"/>
      <c r="FD155" s="59"/>
      <c r="FE155" s="59"/>
      <c r="FF155" s="59"/>
      <c r="FG155" s="59"/>
      <c r="FH155" s="59"/>
      <c r="FI155" s="59"/>
      <c r="FJ155" s="59"/>
      <c r="FK155" s="59"/>
      <c r="FL155" s="59"/>
      <c r="FM155" s="59"/>
      <c r="FN155" s="59"/>
      <c r="FO155" s="59"/>
      <c r="FP155" s="59"/>
      <c r="FQ155" s="59"/>
      <c r="FR155" s="59"/>
      <c r="FS155" s="59"/>
      <c r="FT155" s="59"/>
      <c r="FU155" s="59"/>
      <c r="FV155" s="59"/>
      <c r="FW155" s="59"/>
      <c r="FX155" s="59"/>
      <c r="FY155" s="59"/>
      <c r="FZ155" s="59"/>
      <c r="GA155" s="59"/>
      <c r="GB155" s="59"/>
      <c r="GC155" s="59"/>
      <c r="GD155" s="59"/>
      <c r="GE155" s="59"/>
      <c r="GF155" s="59"/>
      <c r="GG155" s="59"/>
      <c r="GH155" s="59"/>
      <c r="GI155" s="59"/>
      <c r="GJ155" s="59"/>
      <c r="GK155" s="59"/>
      <c r="GL155" s="59"/>
      <c r="GM155" s="59"/>
      <c r="GN155" s="59"/>
      <c r="GO155" s="59"/>
      <c r="GP155" s="59"/>
      <c r="GQ155" s="59"/>
      <c r="GR155" s="59"/>
      <c r="GS155" s="59"/>
      <c r="GT155" s="59"/>
      <c r="GU155" s="59"/>
      <c r="GV155" s="59"/>
      <c r="GW155" s="59"/>
      <c r="GX155" s="59"/>
      <c r="GY155" s="59"/>
      <c r="GZ155" s="59"/>
      <c r="HA155" s="59"/>
      <c r="HB155" s="59"/>
      <c r="HC155" s="59"/>
      <c r="HD155" s="59"/>
      <c r="HE155" s="59"/>
      <c r="HF155" s="59"/>
      <c r="HG155" s="59"/>
      <c r="HH155" s="59"/>
      <c r="HI155" s="59"/>
      <c r="HJ155" s="59"/>
      <c r="HK155" s="59"/>
      <c r="HL155" s="59"/>
      <c r="HM155" s="59"/>
      <c r="HN155" s="59"/>
    </row>
    <row r="156" spans="1:222">
      <c r="A156" s="59"/>
      <c r="B156" s="59"/>
      <c r="C156" s="59"/>
      <c r="D156" s="59"/>
      <c r="E156" s="118"/>
      <c r="F156" s="59"/>
      <c r="G156" s="118"/>
      <c r="H156" s="59"/>
      <c r="I156" s="59"/>
      <c r="J156" s="59"/>
      <c r="K156" s="119"/>
      <c r="L156" s="59"/>
      <c r="M156" s="59"/>
      <c r="N156" s="59"/>
      <c r="O156" s="59"/>
      <c r="P156" s="59"/>
      <c r="Q156" s="59"/>
      <c r="R156" s="59"/>
      <c r="S156" s="59"/>
      <c r="T156" s="59"/>
      <c r="U156" s="59"/>
      <c r="V156" s="59"/>
      <c r="W156" s="59"/>
      <c r="X156" s="59"/>
      <c r="Y156" s="59"/>
      <c r="Z156" s="59"/>
      <c r="AA156" s="59"/>
      <c r="AB156" s="59"/>
      <c r="AC156" s="59"/>
      <c r="AD156" s="59"/>
      <c r="AE156" s="59"/>
      <c r="AF156" s="59"/>
      <c r="AG156" s="59"/>
      <c r="AH156" s="59"/>
      <c r="AI156" s="59"/>
      <c r="AJ156" s="59"/>
      <c r="AK156" s="59"/>
      <c r="AL156" s="59"/>
      <c r="AM156" s="59"/>
      <c r="AN156" s="59"/>
      <c r="AO156" s="59"/>
      <c r="AP156" s="59"/>
      <c r="AQ156" s="59"/>
      <c r="AR156" s="59"/>
      <c r="AS156" s="59"/>
      <c r="AT156" s="59"/>
      <c r="AU156" s="59"/>
      <c r="AV156" s="59"/>
      <c r="AW156" s="59"/>
      <c r="AX156" s="59"/>
      <c r="AY156" s="59"/>
      <c r="AZ156" s="59"/>
      <c r="BA156" s="59"/>
      <c r="BB156" s="59"/>
      <c r="BC156" s="59"/>
      <c r="BD156" s="59"/>
      <c r="BE156" s="59"/>
      <c r="BF156" s="59"/>
      <c r="BG156" s="59"/>
      <c r="BH156" s="59"/>
      <c r="BI156" s="59"/>
      <c r="BJ156" s="59"/>
      <c r="BK156" s="59"/>
      <c r="BL156" s="59"/>
      <c r="BM156" s="59"/>
      <c r="BN156" s="59"/>
      <c r="BO156" s="59"/>
      <c r="BP156" s="59"/>
      <c r="BQ156" s="59"/>
      <c r="BR156" s="59"/>
      <c r="BS156" s="59"/>
      <c r="BT156" s="59"/>
      <c r="BU156" s="59"/>
      <c r="BV156" s="59"/>
      <c r="BW156" s="59"/>
      <c r="BX156" s="59"/>
      <c r="BY156" s="59"/>
      <c r="BZ156" s="59"/>
      <c r="CA156" s="59"/>
      <c r="CB156" s="59"/>
      <c r="CC156" s="59"/>
      <c r="CD156" s="59"/>
      <c r="CE156" s="59"/>
      <c r="CF156" s="59"/>
      <c r="CG156" s="59"/>
      <c r="CH156" s="59"/>
      <c r="CI156" s="59"/>
      <c r="CJ156" s="59"/>
      <c r="CK156" s="59"/>
      <c r="CL156" s="59"/>
      <c r="CM156" s="59"/>
      <c r="CN156" s="59"/>
      <c r="CO156" s="59"/>
      <c r="CP156" s="59"/>
      <c r="CQ156" s="59"/>
      <c r="CR156" s="59"/>
      <c r="CS156" s="59"/>
      <c r="CT156" s="59"/>
      <c r="CU156" s="59"/>
      <c r="CV156" s="59"/>
      <c r="CW156" s="59"/>
      <c r="CX156" s="59"/>
      <c r="CY156" s="59"/>
      <c r="CZ156" s="59"/>
      <c r="DA156" s="59"/>
      <c r="DB156" s="59"/>
      <c r="DC156" s="59"/>
      <c r="DD156" s="59"/>
      <c r="DE156" s="59"/>
      <c r="DF156" s="59"/>
      <c r="DG156" s="59"/>
      <c r="DH156" s="59"/>
      <c r="DI156" s="59"/>
      <c r="DJ156" s="59"/>
      <c r="DK156" s="59"/>
      <c r="DL156" s="59"/>
      <c r="DM156" s="59"/>
      <c r="DN156" s="59"/>
      <c r="DO156" s="59"/>
      <c r="DP156" s="59"/>
      <c r="DQ156" s="59"/>
      <c r="DR156" s="59"/>
      <c r="DS156" s="59"/>
      <c r="DT156" s="59"/>
      <c r="DU156" s="59"/>
      <c r="DV156" s="59"/>
      <c r="DW156" s="59"/>
      <c r="DX156" s="59"/>
      <c r="DY156" s="59"/>
      <c r="DZ156" s="59"/>
      <c r="EA156" s="59"/>
      <c r="EB156" s="59"/>
      <c r="EC156" s="59"/>
      <c r="ED156" s="59"/>
      <c r="EE156" s="59"/>
      <c r="EF156" s="59"/>
      <c r="EG156" s="59"/>
      <c r="EH156" s="59"/>
      <c r="EI156" s="59"/>
      <c r="EJ156" s="59"/>
      <c r="EK156" s="59"/>
      <c r="EL156" s="59"/>
      <c r="EM156" s="59"/>
      <c r="EN156" s="59"/>
      <c r="EO156" s="59"/>
      <c r="EP156" s="59"/>
      <c r="EQ156" s="59"/>
      <c r="ER156" s="59"/>
      <c r="ES156" s="59"/>
      <c r="ET156" s="59"/>
      <c r="EU156" s="59"/>
      <c r="EV156" s="59"/>
      <c r="EW156" s="59"/>
      <c r="EX156" s="59"/>
      <c r="EY156" s="59"/>
      <c r="EZ156" s="59"/>
      <c r="FA156" s="59"/>
      <c r="FB156" s="59"/>
      <c r="FC156" s="59"/>
      <c r="FD156" s="59"/>
      <c r="FE156" s="59"/>
      <c r="FF156" s="59"/>
      <c r="FG156" s="59"/>
      <c r="FH156" s="59"/>
      <c r="FI156" s="59"/>
      <c r="FJ156" s="59"/>
      <c r="FK156" s="59"/>
      <c r="FL156" s="59"/>
      <c r="FM156" s="59"/>
      <c r="FN156" s="59"/>
      <c r="FO156" s="59"/>
      <c r="FP156" s="59"/>
      <c r="FQ156" s="59"/>
      <c r="FR156" s="59"/>
      <c r="FS156" s="59"/>
      <c r="FT156" s="59"/>
      <c r="FU156" s="59"/>
      <c r="FV156" s="59"/>
      <c r="FW156" s="59"/>
      <c r="FX156" s="59"/>
      <c r="FY156" s="59"/>
      <c r="FZ156" s="59"/>
      <c r="GA156" s="59"/>
      <c r="GB156" s="59"/>
      <c r="GC156" s="59"/>
      <c r="GD156" s="59"/>
      <c r="GE156" s="59"/>
      <c r="GF156" s="59"/>
      <c r="GG156" s="59"/>
      <c r="GH156" s="59"/>
      <c r="GI156" s="59"/>
      <c r="GJ156" s="59"/>
      <c r="GK156" s="59"/>
      <c r="GL156" s="59"/>
      <c r="GM156" s="59"/>
      <c r="GN156" s="59"/>
      <c r="GO156" s="59"/>
      <c r="GP156" s="59"/>
      <c r="GQ156" s="59"/>
      <c r="GR156" s="59"/>
      <c r="GS156" s="59"/>
      <c r="GT156" s="59"/>
      <c r="GU156" s="59"/>
      <c r="GV156" s="59"/>
      <c r="GW156" s="59"/>
      <c r="GX156" s="59"/>
      <c r="GY156" s="59"/>
      <c r="GZ156" s="59"/>
      <c r="HA156" s="59"/>
      <c r="HB156" s="59"/>
      <c r="HC156" s="59"/>
      <c r="HD156" s="59"/>
      <c r="HE156" s="59"/>
      <c r="HF156" s="59"/>
      <c r="HG156" s="59"/>
      <c r="HH156" s="59"/>
      <c r="HI156" s="59"/>
      <c r="HJ156" s="59"/>
      <c r="HK156" s="59"/>
      <c r="HL156" s="59"/>
      <c r="HM156" s="59"/>
      <c r="HN156" s="59"/>
    </row>
    <row r="157" spans="1:222">
      <c r="A157" s="59"/>
      <c r="B157" s="59"/>
      <c r="C157" s="59"/>
      <c r="D157" s="59"/>
      <c r="E157" s="118"/>
      <c r="F157" s="59"/>
      <c r="G157" s="118"/>
      <c r="H157" s="59"/>
      <c r="I157" s="59"/>
      <c r="J157" s="59"/>
      <c r="K157" s="119"/>
      <c r="L157" s="59"/>
      <c r="M157" s="59"/>
      <c r="N157" s="59"/>
      <c r="O157" s="59"/>
      <c r="P157" s="59"/>
      <c r="Q157" s="59"/>
      <c r="R157" s="59"/>
      <c r="S157" s="59"/>
      <c r="T157" s="59"/>
      <c r="U157" s="59"/>
      <c r="V157" s="59"/>
      <c r="W157" s="59"/>
      <c r="X157" s="59"/>
      <c r="Y157" s="59"/>
      <c r="Z157" s="59"/>
      <c r="AA157" s="59"/>
      <c r="AB157" s="59"/>
      <c r="AC157" s="59"/>
      <c r="AD157" s="59"/>
      <c r="AE157" s="59"/>
      <c r="AF157" s="59"/>
      <c r="AG157" s="59"/>
      <c r="AH157" s="59"/>
      <c r="AI157" s="59"/>
      <c r="AJ157" s="59"/>
      <c r="AK157" s="59"/>
      <c r="AL157" s="59"/>
      <c r="AM157" s="59"/>
      <c r="AN157" s="59"/>
      <c r="AO157" s="59"/>
      <c r="AP157" s="59"/>
      <c r="AQ157" s="59"/>
      <c r="AR157" s="59"/>
      <c r="AS157" s="59"/>
      <c r="AT157" s="59"/>
      <c r="AU157" s="59"/>
      <c r="AV157" s="59"/>
      <c r="AW157" s="59"/>
      <c r="AX157" s="59"/>
      <c r="AY157" s="59"/>
      <c r="AZ157" s="59"/>
      <c r="BA157" s="59"/>
      <c r="BB157" s="59"/>
      <c r="BC157" s="59"/>
      <c r="BD157" s="59"/>
      <c r="BE157" s="59"/>
      <c r="BF157" s="59"/>
      <c r="BG157" s="59"/>
      <c r="BH157" s="59"/>
      <c r="BI157" s="59"/>
      <c r="BJ157" s="59"/>
      <c r="BK157" s="59"/>
      <c r="BL157" s="59"/>
      <c r="BM157" s="59"/>
      <c r="BN157" s="59"/>
      <c r="BO157" s="59"/>
      <c r="BP157" s="59"/>
      <c r="BQ157" s="59"/>
      <c r="BR157" s="59"/>
      <c r="BS157" s="59"/>
      <c r="BT157" s="59"/>
      <c r="BU157" s="59"/>
      <c r="BV157" s="59"/>
      <c r="BW157" s="59"/>
      <c r="BX157" s="59"/>
      <c r="BY157" s="59"/>
      <c r="BZ157" s="59"/>
      <c r="CA157" s="59"/>
      <c r="CB157" s="59"/>
      <c r="CC157" s="59"/>
      <c r="CD157" s="59"/>
      <c r="CE157" s="59"/>
      <c r="CF157" s="59"/>
      <c r="CG157" s="59"/>
      <c r="CH157" s="59"/>
      <c r="CI157" s="59"/>
      <c r="CJ157" s="59"/>
      <c r="CK157" s="59"/>
      <c r="CL157" s="59"/>
      <c r="CM157" s="59"/>
      <c r="CN157" s="59"/>
      <c r="CO157" s="59"/>
      <c r="CP157" s="59"/>
      <c r="CQ157" s="59"/>
      <c r="CR157" s="59"/>
      <c r="CS157" s="59"/>
      <c r="CT157" s="59"/>
      <c r="CU157" s="59"/>
      <c r="CV157" s="59"/>
      <c r="CW157" s="59"/>
      <c r="CX157" s="59"/>
      <c r="CY157" s="59"/>
      <c r="CZ157" s="59"/>
      <c r="DA157" s="59"/>
      <c r="DB157" s="59"/>
      <c r="DC157" s="59"/>
      <c r="DD157" s="59"/>
      <c r="DE157" s="59"/>
      <c r="DF157" s="59"/>
      <c r="DG157" s="59"/>
      <c r="DH157" s="59"/>
      <c r="DI157" s="59"/>
      <c r="DJ157" s="59"/>
      <c r="DK157" s="59"/>
      <c r="DL157" s="59"/>
      <c r="DM157" s="59"/>
      <c r="DN157" s="59"/>
      <c r="DO157" s="59"/>
      <c r="DP157" s="59"/>
      <c r="DQ157" s="59"/>
      <c r="DR157" s="59"/>
      <c r="DS157" s="59"/>
      <c r="DT157" s="59"/>
      <c r="DU157" s="59"/>
      <c r="DV157" s="59"/>
      <c r="DW157" s="59"/>
      <c r="DX157" s="59"/>
      <c r="DY157" s="59"/>
      <c r="DZ157" s="59"/>
      <c r="EA157" s="59"/>
      <c r="EB157" s="59"/>
      <c r="EC157" s="59"/>
      <c r="ED157" s="59"/>
      <c r="EE157" s="59"/>
      <c r="EF157" s="59"/>
      <c r="EG157" s="59"/>
      <c r="EH157" s="59"/>
      <c r="EI157" s="59"/>
      <c r="EJ157" s="59"/>
      <c r="EK157" s="59"/>
      <c r="EL157" s="59"/>
      <c r="EM157" s="59"/>
      <c r="EN157" s="59"/>
      <c r="EO157" s="59"/>
      <c r="EP157" s="59"/>
      <c r="EQ157" s="59"/>
      <c r="ER157" s="59"/>
      <c r="ES157" s="59"/>
      <c r="ET157" s="59"/>
      <c r="EU157" s="59"/>
      <c r="EV157" s="59"/>
      <c r="EW157" s="59"/>
      <c r="EX157" s="59"/>
      <c r="EY157" s="59"/>
      <c r="EZ157" s="59"/>
      <c r="FA157" s="59"/>
      <c r="FB157" s="59"/>
      <c r="FC157" s="59"/>
      <c r="FD157" s="59"/>
      <c r="FE157" s="59"/>
      <c r="FF157" s="59"/>
      <c r="FG157" s="59"/>
      <c r="FH157" s="59"/>
      <c r="FI157" s="59"/>
      <c r="FJ157" s="59"/>
      <c r="FK157" s="59"/>
      <c r="FL157" s="59"/>
      <c r="FM157" s="59"/>
      <c r="FN157" s="59"/>
      <c r="FO157" s="59"/>
      <c r="FP157" s="59"/>
      <c r="FQ157" s="59"/>
      <c r="FR157" s="59"/>
      <c r="FS157" s="59"/>
      <c r="FT157" s="59"/>
      <c r="FU157" s="59"/>
      <c r="FV157" s="59"/>
      <c r="FW157" s="59"/>
      <c r="FX157" s="59"/>
      <c r="FY157" s="59"/>
      <c r="FZ157" s="59"/>
      <c r="GA157" s="59"/>
      <c r="GB157" s="59"/>
      <c r="GC157" s="59"/>
      <c r="GD157" s="59"/>
      <c r="GE157" s="59"/>
      <c r="GF157" s="59"/>
      <c r="GG157" s="59"/>
      <c r="GH157" s="59"/>
      <c r="GI157" s="59"/>
      <c r="GJ157" s="59"/>
      <c r="GK157" s="59"/>
      <c r="GL157" s="59"/>
      <c r="GM157" s="59"/>
      <c r="GN157" s="59"/>
      <c r="GO157" s="59"/>
      <c r="GP157" s="59"/>
      <c r="GQ157" s="59"/>
      <c r="GR157" s="59"/>
      <c r="GS157" s="59"/>
      <c r="GT157" s="59"/>
      <c r="GU157" s="59"/>
      <c r="GV157" s="59"/>
      <c r="GW157" s="59"/>
      <c r="GX157" s="59"/>
      <c r="GY157" s="59"/>
      <c r="GZ157" s="59"/>
      <c r="HA157" s="59"/>
      <c r="HB157" s="59"/>
      <c r="HC157" s="59"/>
      <c r="HD157" s="59"/>
      <c r="HE157" s="59"/>
      <c r="HF157" s="59"/>
      <c r="HG157" s="59"/>
      <c r="HH157" s="59"/>
      <c r="HI157" s="59"/>
      <c r="HJ157" s="59"/>
      <c r="HK157" s="59"/>
      <c r="HL157" s="59"/>
      <c r="HM157" s="59"/>
      <c r="HN157" s="59"/>
    </row>
    <row r="158" spans="1:222">
      <c r="A158" s="59"/>
      <c r="B158" s="59"/>
      <c r="C158" s="59"/>
      <c r="D158" s="59"/>
      <c r="E158" s="118"/>
      <c r="F158" s="59"/>
      <c r="G158" s="118"/>
      <c r="H158" s="59"/>
      <c r="I158" s="59"/>
      <c r="J158" s="59"/>
      <c r="K158" s="119"/>
      <c r="L158" s="59"/>
      <c r="M158" s="59"/>
      <c r="N158" s="59"/>
      <c r="O158" s="59"/>
      <c r="P158" s="59"/>
      <c r="Q158" s="59"/>
      <c r="R158" s="59"/>
      <c r="S158" s="59"/>
      <c r="T158" s="59"/>
      <c r="U158" s="59"/>
      <c r="V158" s="59"/>
      <c r="W158" s="59"/>
      <c r="X158" s="59"/>
      <c r="Y158" s="59"/>
      <c r="Z158" s="59"/>
      <c r="AA158" s="59"/>
      <c r="AB158" s="59"/>
      <c r="AC158" s="59"/>
      <c r="AD158" s="59"/>
      <c r="AE158" s="59"/>
      <c r="AF158" s="59"/>
      <c r="AG158" s="59"/>
      <c r="AH158" s="59"/>
      <c r="AI158" s="59"/>
      <c r="AJ158" s="59"/>
      <c r="AK158" s="59"/>
      <c r="AL158" s="59"/>
      <c r="AM158" s="59"/>
      <c r="AN158" s="59"/>
      <c r="AO158" s="59"/>
      <c r="AP158" s="59"/>
      <c r="AQ158" s="59"/>
      <c r="AR158" s="59"/>
      <c r="AS158" s="59"/>
      <c r="AT158" s="59"/>
      <c r="AU158" s="59"/>
      <c r="AV158" s="59"/>
      <c r="AW158" s="59"/>
      <c r="AX158" s="59"/>
      <c r="AY158" s="59"/>
      <c r="AZ158" s="59"/>
      <c r="BA158" s="59"/>
      <c r="BB158" s="59"/>
      <c r="BC158" s="59"/>
      <c r="BD158" s="59"/>
      <c r="BE158" s="59"/>
      <c r="BF158" s="59"/>
      <c r="BG158" s="59"/>
      <c r="BH158" s="59"/>
      <c r="BI158" s="59"/>
      <c r="BJ158" s="59"/>
      <c r="BK158" s="59"/>
      <c r="BL158" s="59"/>
      <c r="BM158" s="59"/>
      <c r="BN158" s="59"/>
      <c r="BO158" s="59"/>
      <c r="BP158" s="59"/>
      <c r="BQ158" s="59"/>
      <c r="BR158" s="59"/>
      <c r="BS158" s="59"/>
      <c r="BT158" s="59"/>
      <c r="BU158" s="59"/>
      <c r="BV158" s="59"/>
      <c r="BW158" s="59"/>
      <c r="BX158" s="59"/>
      <c r="BY158" s="59"/>
      <c r="BZ158" s="59"/>
      <c r="CA158" s="59"/>
      <c r="CB158" s="59"/>
      <c r="CC158" s="59"/>
      <c r="CD158" s="59"/>
      <c r="CE158" s="59"/>
      <c r="CF158" s="59"/>
      <c r="CG158" s="59"/>
      <c r="CH158" s="59"/>
      <c r="CI158" s="59"/>
      <c r="CJ158" s="59"/>
      <c r="CK158" s="59"/>
      <c r="CL158" s="59"/>
      <c r="CM158" s="59"/>
      <c r="CN158" s="59"/>
      <c r="CO158" s="59"/>
      <c r="CP158" s="59"/>
      <c r="CQ158" s="59"/>
      <c r="CR158" s="59"/>
      <c r="CS158" s="59"/>
      <c r="CT158" s="59"/>
      <c r="CU158" s="59"/>
      <c r="CV158" s="59"/>
      <c r="CW158" s="59"/>
      <c r="CX158" s="59"/>
      <c r="CY158" s="59"/>
      <c r="CZ158" s="59"/>
      <c r="DA158" s="59"/>
      <c r="DB158" s="59"/>
      <c r="DC158" s="59"/>
      <c r="DD158" s="59"/>
      <c r="DE158" s="59"/>
      <c r="DF158" s="59"/>
      <c r="DG158" s="59"/>
      <c r="DH158" s="59"/>
      <c r="DI158" s="59"/>
      <c r="DJ158" s="59"/>
      <c r="DK158" s="59"/>
      <c r="DL158" s="59"/>
      <c r="DM158" s="59"/>
      <c r="DN158" s="59"/>
      <c r="DO158" s="59"/>
      <c r="DP158" s="59"/>
      <c r="DQ158" s="59"/>
      <c r="DR158" s="59"/>
      <c r="DS158" s="59"/>
      <c r="DT158" s="59"/>
      <c r="DU158" s="59"/>
      <c r="DV158" s="59"/>
      <c r="DW158" s="59"/>
      <c r="DX158" s="59"/>
      <c r="DY158" s="59"/>
      <c r="DZ158" s="59"/>
      <c r="EA158" s="59"/>
      <c r="EB158" s="59"/>
      <c r="EC158" s="59"/>
      <c r="ED158" s="59"/>
      <c r="EE158" s="59"/>
      <c r="EF158" s="59"/>
      <c r="EG158" s="59"/>
      <c r="EH158" s="59"/>
      <c r="EI158" s="59"/>
      <c r="EJ158" s="59"/>
      <c r="EK158" s="59"/>
      <c r="EL158" s="59"/>
      <c r="EM158" s="59"/>
      <c r="EN158" s="59"/>
      <c r="EO158" s="59"/>
      <c r="EP158" s="59"/>
      <c r="EQ158" s="59"/>
      <c r="ER158" s="59"/>
      <c r="ES158" s="59"/>
      <c r="ET158" s="59"/>
      <c r="EU158" s="59"/>
      <c r="EV158" s="59"/>
      <c r="EW158" s="59"/>
      <c r="EX158" s="59"/>
      <c r="EY158" s="59"/>
      <c r="EZ158" s="59"/>
      <c r="FA158" s="59"/>
      <c r="FB158" s="59"/>
      <c r="FC158" s="59"/>
      <c r="FD158" s="59"/>
      <c r="FE158" s="59"/>
      <c r="FF158" s="59"/>
      <c r="FG158" s="59"/>
      <c r="FH158" s="59"/>
      <c r="FI158" s="59"/>
      <c r="FJ158" s="59"/>
      <c r="FK158" s="59"/>
      <c r="FL158" s="59"/>
      <c r="FM158" s="59"/>
      <c r="FN158" s="59"/>
      <c r="FO158" s="59"/>
      <c r="FP158" s="59"/>
      <c r="FQ158" s="59"/>
      <c r="FR158" s="59"/>
      <c r="FS158" s="59"/>
      <c r="FT158" s="59"/>
      <c r="FU158" s="59"/>
      <c r="FV158" s="59"/>
      <c r="FW158" s="59"/>
      <c r="FX158" s="59"/>
      <c r="FY158" s="59"/>
      <c r="FZ158" s="59"/>
      <c r="GA158" s="59"/>
      <c r="GB158" s="59"/>
      <c r="GC158" s="59"/>
      <c r="GD158" s="59"/>
      <c r="GE158" s="59"/>
      <c r="GF158" s="59"/>
      <c r="GG158" s="59"/>
      <c r="GH158" s="59"/>
      <c r="GI158" s="59"/>
      <c r="GJ158" s="59"/>
      <c r="GK158" s="59"/>
      <c r="GL158" s="59"/>
      <c r="GM158" s="59"/>
      <c r="GN158" s="59"/>
      <c r="GO158" s="59"/>
      <c r="GP158" s="59"/>
      <c r="GQ158" s="59"/>
      <c r="GR158" s="59"/>
      <c r="GS158" s="59"/>
      <c r="GT158" s="59"/>
      <c r="GU158" s="59"/>
      <c r="GV158" s="59"/>
      <c r="GW158" s="59"/>
      <c r="GX158" s="59"/>
      <c r="GY158" s="59"/>
      <c r="GZ158" s="59"/>
      <c r="HA158" s="59"/>
      <c r="HB158" s="59"/>
      <c r="HC158" s="59"/>
      <c r="HD158" s="59"/>
      <c r="HE158" s="59"/>
      <c r="HF158" s="59"/>
      <c r="HG158" s="59"/>
      <c r="HH158" s="59"/>
      <c r="HI158" s="59"/>
      <c r="HJ158" s="59"/>
      <c r="HK158" s="59"/>
      <c r="HL158" s="59"/>
      <c r="HM158" s="59"/>
      <c r="HN158" s="59"/>
    </row>
    <row r="159" spans="1:222">
      <c r="A159" s="59"/>
      <c r="B159" s="59"/>
      <c r="C159" s="59"/>
      <c r="D159" s="59"/>
      <c r="E159" s="118"/>
      <c r="F159" s="59"/>
      <c r="G159" s="118"/>
      <c r="H159" s="59"/>
      <c r="I159" s="59"/>
      <c r="J159" s="59"/>
      <c r="K159" s="119"/>
      <c r="L159" s="59"/>
      <c r="M159" s="59"/>
      <c r="N159" s="59"/>
      <c r="O159" s="59"/>
      <c r="P159" s="59"/>
      <c r="Q159" s="59"/>
      <c r="R159" s="59"/>
      <c r="S159" s="59"/>
      <c r="T159" s="59"/>
      <c r="U159" s="59"/>
      <c r="V159" s="59"/>
      <c r="W159" s="59"/>
      <c r="X159" s="59"/>
      <c r="Y159" s="59"/>
      <c r="Z159" s="59"/>
      <c r="AA159" s="59"/>
      <c r="AB159" s="59"/>
      <c r="AC159" s="59"/>
      <c r="AD159" s="59"/>
      <c r="AE159" s="59"/>
      <c r="AF159" s="59"/>
      <c r="AG159" s="59"/>
      <c r="AH159" s="59"/>
      <c r="AI159" s="59"/>
      <c r="AJ159" s="59"/>
      <c r="AK159" s="59"/>
      <c r="AL159" s="59"/>
      <c r="AM159" s="59"/>
      <c r="AN159" s="59"/>
      <c r="AO159" s="59"/>
      <c r="AP159" s="59"/>
      <c r="AQ159" s="59"/>
      <c r="AR159" s="59"/>
      <c r="AS159" s="59"/>
      <c r="AT159" s="59"/>
      <c r="AU159" s="59"/>
      <c r="AV159" s="59"/>
      <c r="AW159" s="59"/>
      <c r="AX159" s="59"/>
      <c r="AY159" s="59"/>
      <c r="AZ159" s="59"/>
      <c r="BA159" s="59"/>
      <c r="BB159" s="59"/>
      <c r="BC159" s="59"/>
      <c r="BD159" s="59"/>
      <c r="BE159" s="59"/>
      <c r="BF159" s="59"/>
      <c r="BG159" s="59"/>
      <c r="BH159" s="59"/>
      <c r="BI159" s="59"/>
      <c r="BJ159" s="59"/>
      <c r="BK159" s="59"/>
      <c r="BL159" s="59"/>
      <c r="BM159" s="59"/>
      <c r="BN159" s="59"/>
      <c r="BO159" s="59"/>
      <c r="BP159" s="59"/>
      <c r="BQ159" s="59"/>
      <c r="BR159" s="59"/>
      <c r="BS159" s="59"/>
      <c r="BT159" s="59"/>
      <c r="BU159" s="59"/>
      <c r="BV159" s="59"/>
      <c r="BW159" s="59"/>
      <c r="BX159" s="59"/>
      <c r="BY159" s="59"/>
      <c r="BZ159" s="59"/>
      <c r="CA159" s="59"/>
      <c r="CB159" s="59"/>
      <c r="CC159" s="59"/>
      <c r="CD159" s="59"/>
      <c r="CE159" s="59"/>
      <c r="CF159" s="59"/>
      <c r="CG159" s="59"/>
      <c r="CH159" s="59"/>
      <c r="CI159" s="59"/>
      <c r="CJ159" s="59"/>
      <c r="CK159" s="59"/>
      <c r="CL159" s="59"/>
      <c r="CM159" s="59"/>
      <c r="CN159" s="59"/>
      <c r="CO159" s="59"/>
      <c r="CP159" s="59"/>
      <c r="CQ159" s="59"/>
      <c r="CR159" s="59"/>
      <c r="CS159" s="59"/>
      <c r="CT159" s="59"/>
      <c r="CU159" s="59"/>
      <c r="CV159" s="59"/>
      <c r="CW159" s="59"/>
      <c r="CX159" s="59"/>
      <c r="CY159" s="59"/>
      <c r="CZ159" s="59"/>
      <c r="DA159" s="59"/>
      <c r="DB159" s="59"/>
      <c r="DC159" s="59"/>
      <c r="DD159" s="59"/>
      <c r="DE159" s="59"/>
      <c r="DF159" s="59"/>
      <c r="DG159" s="59"/>
      <c r="DH159" s="59"/>
      <c r="DI159" s="59"/>
      <c r="DJ159" s="59"/>
      <c r="DK159" s="59"/>
      <c r="DL159" s="59"/>
      <c r="DM159" s="59"/>
      <c r="DN159" s="59"/>
      <c r="DO159" s="59"/>
      <c r="DP159" s="59"/>
      <c r="DQ159" s="59"/>
      <c r="DR159" s="59"/>
      <c r="DS159" s="59"/>
      <c r="DT159" s="59"/>
      <c r="DU159" s="59"/>
      <c r="DV159" s="59"/>
      <c r="DW159" s="59"/>
      <c r="DX159" s="59"/>
      <c r="DY159" s="59"/>
      <c r="DZ159" s="59"/>
      <c r="EA159" s="59"/>
      <c r="EB159" s="59"/>
      <c r="EC159" s="59"/>
      <c r="ED159" s="59"/>
      <c r="EE159" s="59"/>
      <c r="EF159" s="59"/>
      <c r="EG159" s="59"/>
      <c r="EH159" s="59"/>
      <c r="EI159" s="59"/>
      <c r="EJ159" s="59"/>
      <c r="EK159" s="59"/>
      <c r="EL159" s="59"/>
      <c r="EM159" s="59"/>
      <c r="EN159" s="59"/>
      <c r="EO159" s="59"/>
      <c r="EP159" s="59"/>
      <c r="EQ159" s="59"/>
      <c r="ER159" s="59"/>
      <c r="ES159" s="59"/>
      <c r="ET159" s="59"/>
      <c r="EU159" s="59"/>
      <c r="EV159" s="59"/>
      <c r="EW159" s="59"/>
      <c r="EX159" s="59"/>
      <c r="EY159" s="59"/>
      <c r="EZ159" s="59"/>
      <c r="FA159" s="59"/>
      <c r="FB159" s="59"/>
      <c r="FC159" s="59"/>
      <c r="FD159" s="59"/>
      <c r="FE159" s="59"/>
      <c r="FF159" s="59"/>
      <c r="FG159" s="59"/>
      <c r="FH159" s="59"/>
      <c r="FI159" s="59"/>
      <c r="FJ159" s="59"/>
      <c r="FK159" s="59"/>
      <c r="FL159" s="59"/>
      <c r="FM159" s="59"/>
      <c r="FN159" s="59"/>
      <c r="FO159" s="59"/>
      <c r="FP159" s="59"/>
      <c r="FQ159" s="59"/>
      <c r="FR159" s="59"/>
      <c r="FS159" s="59"/>
      <c r="FT159" s="59"/>
      <c r="FU159" s="59"/>
      <c r="FV159" s="59"/>
      <c r="FW159" s="59"/>
      <c r="FX159" s="59"/>
      <c r="FY159" s="59"/>
      <c r="FZ159" s="59"/>
      <c r="GA159" s="59"/>
      <c r="GB159" s="59"/>
      <c r="GC159" s="59"/>
      <c r="GD159" s="59"/>
      <c r="GE159" s="59"/>
      <c r="GF159" s="59"/>
      <c r="GG159" s="59"/>
      <c r="GH159" s="59"/>
      <c r="GI159" s="59"/>
      <c r="GJ159" s="59"/>
      <c r="GK159" s="59"/>
      <c r="GL159" s="59"/>
      <c r="GM159" s="59"/>
      <c r="GN159" s="59"/>
      <c r="GO159" s="59"/>
      <c r="GP159" s="59"/>
      <c r="GQ159" s="59"/>
      <c r="GR159" s="59"/>
      <c r="GS159" s="59"/>
      <c r="GT159" s="59"/>
      <c r="GU159" s="59"/>
      <c r="GV159" s="59"/>
      <c r="GW159" s="59"/>
      <c r="GX159" s="59"/>
      <c r="GY159" s="59"/>
      <c r="GZ159" s="59"/>
      <c r="HA159" s="59"/>
      <c r="HB159" s="59"/>
      <c r="HC159" s="59"/>
      <c r="HD159" s="59"/>
      <c r="HE159" s="59"/>
      <c r="HF159" s="59"/>
      <c r="HG159" s="59"/>
      <c r="HH159" s="59"/>
      <c r="HI159" s="59"/>
      <c r="HJ159" s="59"/>
      <c r="HK159" s="59"/>
      <c r="HL159" s="59"/>
      <c r="HM159" s="59"/>
      <c r="HN159" s="59"/>
    </row>
    <row r="160" spans="1:222">
      <c r="A160" s="59"/>
      <c r="B160" s="59"/>
      <c r="C160" s="59"/>
      <c r="D160" s="59"/>
      <c r="E160" s="118"/>
      <c r="F160" s="59"/>
      <c r="G160" s="118"/>
      <c r="H160" s="59"/>
      <c r="I160" s="59"/>
      <c r="J160" s="59"/>
      <c r="K160" s="119"/>
      <c r="L160" s="59"/>
      <c r="M160" s="59"/>
      <c r="N160" s="59"/>
      <c r="O160" s="59"/>
      <c r="P160" s="59"/>
      <c r="Q160" s="59"/>
      <c r="R160" s="59"/>
      <c r="S160" s="59"/>
      <c r="T160" s="59"/>
      <c r="U160" s="59"/>
      <c r="V160" s="59"/>
      <c r="W160" s="59"/>
      <c r="X160" s="59"/>
      <c r="Y160" s="59"/>
      <c r="Z160" s="59"/>
      <c r="AA160" s="59"/>
      <c r="AB160" s="59"/>
      <c r="AC160" s="59"/>
      <c r="AD160" s="59"/>
      <c r="AE160" s="59"/>
      <c r="AF160" s="59"/>
      <c r="AG160" s="59"/>
      <c r="AH160" s="59"/>
      <c r="AI160" s="59"/>
      <c r="AJ160" s="59"/>
      <c r="AK160" s="59"/>
      <c r="AL160" s="59"/>
      <c r="AM160" s="59"/>
      <c r="AN160" s="59"/>
      <c r="AO160" s="59"/>
      <c r="AP160" s="59"/>
      <c r="AQ160" s="59"/>
      <c r="AR160" s="59"/>
      <c r="AS160" s="59"/>
      <c r="AT160" s="59"/>
      <c r="AU160" s="59"/>
      <c r="AV160" s="59"/>
      <c r="AW160" s="59"/>
      <c r="AX160" s="59"/>
      <c r="AY160" s="59"/>
      <c r="AZ160" s="59"/>
      <c r="BA160" s="59"/>
      <c r="BB160" s="59"/>
      <c r="BC160" s="59"/>
      <c r="BD160" s="59"/>
      <c r="BE160" s="59"/>
      <c r="BF160" s="59"/>
      <c r="BG160" s="59"/>
      <c r="BH160" s="59"/>
      <c r="BI160" s="59"/>
      <c r="BJ160" s="59"/>
      <c r="BK160" s="59"/>
      <c r="BL160" s="59"/>
      <c r="BM160" s="59"/>
      <c r="BN160" s="59"/>
      <c r="BO160" s="59"/>
      <c r="BP160" s="59"/>
      <c r="BQ160" s="59"/>
      <c r="BR160" s="59"/>
      <c r="BS160" s="59"/>
      <c r="BT160" s="59"/>
      <c r="BU160" s="59"/>
      <c r="BV160" s="59"/>
      <c r="BW160" s="59"/>
      <c r="BX160" s="59"/>
      <c r="BY160" s="59"/>
      <c r="BZ160" s="59"/>
      <c r="CA160" s="59"/>
      <c r="CB160" s="59"/>
      <c r="CC160" s="59"/>
      <c r="CD160" s="59"/>
      <c r="CE160" s="59"/>
      <c r="CF160" s="59"/>
      <c r="CG160" s="59"/>
      <c r="CH160" s="59"/>
      <c r="CI160" s="59"/>
      <c r="CJ160" s="59"/>
      <c r="CK160" s="59"/>
      <c r="CL160" s="59"/>
      <c r="CM160" s="59"/>
      <c r="CN160" s="59"/>
      <c r="CO160" s="59"/>
      <c r="CP160" s="59"/>
      <c r="CQ160" s="59"/>
      <c r="CR160" s="59"/>
      <c r="CS160" s="59"/>
      <c r="CT160" s="59"/>
      <c r="CU160" s="59"/>
      <c r="CV160" s="59"/>
      <c r="CW160" s="59"/>
      <c r="CX160" s="59"/>
      <c r="CY160" s="59"/>
      <c r="CZ160" s="59"/>
      <c r="DA160" s="59"/>
      <c r="DB160" s="59"/>
      <c r="DC160" s="59"/>
      <c r="DD160" s="59"/>
      <c r="DE160" s="59"/>
      <c r="DF160" s="59"/>
      <c r="DG160" s="59"/>
      <c r="DH160" s="59"/>
      <c r="DI160" s="59"/>
      <c r="DJ160" s="59"/>
      <c r="DK160" s="59"/>
      <c r="DL160" s="59"/>
      <c r="DM160" s="59"/>
      <c r="DN160" s="59"/>
      <c r="DO160" s="59"/>
      <c r="DP160" s="59"/>
      <c r="DQ160" s="59"/>
      <c r="DR160" s="59"/>
      <c r="DS160" s="59"/>
      <c r="DT160" s="59"/>
      <c r="DU160" s="59"/>
      <c r="DV160" s="59"/>
      <c r="DW160" s="59"/>
      <c r="DX160" s="59"/>
      <c r="DY160" s="59"/>
      <c r="DZ160" s="59"/>
      <c r="EA160" s="59"/>
      <c r="EB160" s="59"/>
      <c r="EC160" s="59"/>
      <c r="ED160" s="59"/>
      <c r="EE160" s="59"/>
      <c r="EF160" s="59"/>
      <c r="EG160" s="59"/>
      <c r="EH160" s="59"/>
      <c r="EI160" s="59"/>
      <c r="EJ160" s="59"/>
      <c r="EK160" s="59"/>
      <c r="EL160" s="59"/>
      <c r="EM160" s="59"/>
      <c r="EN160" s="59"/>
      <c r="EO160" s="59"/>
      <c r="EP160" s="59"/>
      <c r="EQ160" s="59"/>
      <c r="ER160" s="59"/>
      <c r="ES160" s="59"/>
      <c r="ET160" s="59"/>
      <c r="EU160" s="59"/>
      <c r="EV160" s="59"/>
      <c r="EW160" s="59"/>
      <c r="EX160" s="59"/>
      <c r="EY160" s="59"/>
      <c r="EZ160" s="59"/>
      <c r="FA160" s="59"/>
      <c r="FB160" s="59"/>
      <c r="FC160" s="59"/>
      <c r="FD160" s="59"/>
      <c r="FE160" s="59"/>
      <c r="FF160" s="59"/>
      <c r="FG160" s="59"/>
      <c r="FH160" s="59"/>
      <c r="FI160" s="59"/>
      <c r="FJ160" s="59"/>
      <c r="FK160" s="59"/>
      <c r="FL160" s="59"/>
      <c r="FM160" s="59"/>
      <c r="FN160" s="59"/>
      <c r="FO160" s="59"/>
      <c r="FP160" s="59"/>
      <c r="FQ160" s="59"/>
      <c r="FR160" s="59"/>
      <c r="FS160" s="59"/>
      <c r="FT160" s="59"/>
      <c r="FU160" s="59"/>
      <c r="FV160" s="59"/>
      <c r="FW160" s="59"/>
      <c r="FX160" s="59"/>
      <c r="FY160" s="59"/>
      <c r="FZ160" s="59"/>
      <c r="GA160" s="59"/>
      <c r="GB160" s="59"/>
      <c r="GC160" s="59"/>
      <c r="GD160" s="59"/>
      <c r="GE160" s="59"/>
      <c r="GF160" s="59"/>
      <c r="GG160" s="59"/>
      <c r="GH160" s="59"/>
      <c r="GI160" s="59"/>
      <c r="GJ160" s="59"/>
      <c r="GK160" s="59"/>
      <c r="GL160" s="59"/>
      <c r="GM160" s="59"/>
      <c r="GN160" s="59"/>
      <c r="GO160" s="59"/>
      <c r="GP160" s="59"/>
      <c r="GQ160" s="59"/>
      <c r="GR160" s="59"/>
      <c r="GS160" s="59"/>
      <c r="GT160" s="59"/>
      <c r="GU160" s="59"/>
      <c r="GV160" s="59"/>
      <c r="GW160" s="59"/>
      <c r="GX160" s="59"/>
      <c r="GY160" s="59"/>
      <c r="GZ160" s="59"/>
      <c r="HA160" s="59"/>
      <c r="HB160" s="59"/>
      <c r="HC160" s="59"/>
      <c r="HD160" s="59"/>
      <c r="HE160" s="59"/>
      <c r="HF160" s="59"/>
      <c r="HG160" s="59"/>
      <c r="HH160" s="59"/>
      <c r="HI160" s="59"/>
      <c r="HJ160" s="59"/>
      <c r="HK160" s="59"/>
      <c r="HL160" s="59"/>
      <c r="HM160" s="59"/>
      <c r="HN160" s="59"/>
    </row>
    <row r="161" spans="1:222">
      <c r="A161" s="59"/>
      <c r="B161" s="59"/>
      <c r="C161" s="59"/>
      <c r="D161" s="59"/>
      <c r="E161" s="118"/>
      <c r="F161" s="59"/>
      <c r="G161" s="118"/>
      <c r="H161" s="59"/>
      <c r="I161" s="59"/>
      <c r="J161" s="59"/>
      <c r="K161" s="119"/>
      <c r="L161" s="59"/>
      <c r="M161" s="59"/>
      <c r="N161" s="59"/>
      <c r="O161" s="59"/>
      <c r="P161" s="59"/>
      <c r="Q161" s="59"/>
      <c r="R161" s="59"/>
      <c r="S161" s="59"/>
      <c r="T161" s="59"/>
      <c r="U161" s="59"/>
      <c r="V161" s="59"/>
      <c r="W161" s="59"/>
      <c r="X161" s="59"/>
      <c r="Y161" s="59"/>
      <c r="Z161" s="59"/>
      <c r="AA161" s="59"/>
      <c r="AB161" s="59"/>
      <c r="AC161" s="59"/>
      <c r="AD161" s="59"/>
      <c r="AE161" s="59"/>
      <c r="AF161" s="59"/>
      <c r="AG161" s="59"/>
      <c r="AH161" s="59"/>
      <c r="AI161" s="59"/>
      <c r="AJ161" s="59"/>
      <c r="AK161" s="59"/>
      <c r="AL161" s="59"/>
      <c r="AM161" s="59"/>
      <c r="AN161" s="59"/>
      <c r="AO161" s="59"/>
      <c r="AP161" s="59"/>
      <c r="AQ161" s="59"/>
      <c r="AR161" s="59"/>
      <c r="AS161" s="59"/>
      <c r="AT161" s="59"/>
      <c r="AU161" s="59"/>
      <c r="AV161" s="59"/>
      <c r="AW161" s="59"/>
      <c r="AX161" s="59"/>
      <c r="AY161" s="59"/>
      <c r="AZ161" s="59"/>
      <c r="BA161" s="59"/>
      <c r="BB161" s="59"/>
      <c r="BC161" s="59"/>
      <c r="BD161" s="59"/>
      <c r="BE161" s="59"/>
      <c r="BF161" s="59"/>
      <c r="BG161" s="59"/>
      <c r="BH161" s="59"/>
      <c r="BI161" s="59"/>
      <c r="BJ161" s="59"/>
      <c r="BK161" s="59"/>
      <c r="BL161" s="59"/>
      <c r="BM161" s="59"/>
      <c r="BN161" s="59"/>
      <c r="BO161" s="59"/>
      <c r="BP161" s="59"/>
      <c r="BQ161" s="59"/>
      <c r="BR161" s="59"/>
      <c r="BS161" s="59"/>
      <c r="BT161" s="59"/>
      <c r="BU161" s="59"/>
      <c r="BV161" s="59"/>
      <c r="BW161" s="59"/>
      <c r="BX161" s="59"/>
      <c r="BY161" s="59"/>
      <c r="BZ161" s="59"/>
      <c r="CA161" s="59"/>
      <c r="CB161" s="59"/>
      <c r="CC161" s="59"/>
      <c r="CD161" s="59"/>
      <c r="CE161" s="59"/>
      <c r="CF161" s="59"/>
      <c r="CG161" s="59"/>
      <c r="CH161" s="59"/>
      <c r="CI161" s="59"/>
      <c r="CJ161" s="59"/>
      <c r="CK161" s="59"/>
      <c r="CL161" s="59"/>
      <c r="CM161" s="59"/>
      <c r="CN161" s="59"/>
      <c r="CO161" s="59"/>
      <c r="CP161" s="59"/>
      <c r="CQ161" s="59"/>
      <c r="CR161" s="59"/>
      <c r="CS161" s="59"/>
      <c r="CT161" s="59"/>
      <c r="CU161" s="59"/>
      <c r="CV161" s="59"/>
      <c r="CW161" s="59"/>
      <c r="CX161" s="59"/>
      <c r="CY161" s="59"/>
      <c r="CZ161" s="59"/>
      <c r="DA161" s="59"/>
      <c r="DB161" s="59"/>
      <c r="DC161" s="59"/>
      <c r="DD161" s="59"/>
      <c r="DE161" s="59"/>
      <c r="DF161" s="59"/>
      <c r="DG161" s="59"/>
      <c r="DH161" s="59"/>
      <c r="DI161" s="59"/>
      <c r="DJ161" s="59"/>
      <c r="DK161" s="59"/>
      <c r="DL161" s="59"/>
      <c r="DM161" s="59"/>
      <c r="DN161" s="59"/>
      <c r="DO161" s="59"/>
      <c r="DP161" s="59"/>
      <c r="DQ161" s="59"/>
      <c r="DR161" s="59"/>
      <c r="DS161" s="59"/>
      <c r="DT161" s="59"/>
      <c r="DU161" s="59"/>
      <c r="DV161" s="59"/>
      <c r="DW161" s="59"/>
      <c r="DX161" s="59"/>
      <c r="DY161" s="59"/>
      <c r="DZ161" s="59"/>
      <c r="EA161" s="59"/>
      <c r="EB161" s="59"/>
      <c r="EC161" s="59"/>
      <c r="ED161" s="59"/>
      <c r="EE161" s="59"/>
      <c r="EF161" s="59"/>
      <c r="EG161" s="59"/>
      <c r="EH161" s="59"/>
      <c r="EI161" s="59"/>
      <c r="EJ161" s="59"/>
      <c r="EK161" s="59"/>
      <c r="EL161" s="59"/>
      <c r="EM161" s="59"/>
      <c r="EN161" s="59"/>
      <c r="EO161" s="59"/>
      <c r="EP161" s="59"/>
      <c r="EQ161" s="59"/>
      <c r="ER161" s="59"/>
      <c r="ES161" s="59"/>
      <c r="ET161" s="59"/>
      <c r="EU161" s="59"/>
      <c r="EV161" s="59"/>
      <c r="EW161" s="59"/>
      <c r="EX161" s="59"/>
      <c r="EY161" s="59"/>
      <c r="EZ161" s="59"/>
      <c r="FA161" s="59"/>
      <c r="FB161" s="59"/>
      <c r="FC161" s="59"/>
      <c r="FD161" s="59"/>
      <c r="FE161" s="59"/>
      <c r="FF161" s="59"/>
      <c r="FG161" s="59"/>
      <c r="FH161" s="59"/>
      <c r="FI161" s="59"/>
      <c r="FJ161" s="59"/>
      <c r="FK161" s="59"/>
      <c r="FL161" s="59"/>
      <c r="FM161" s="59"/>
      <c r="FN161" s="59"/>
      <c r="FO161" s="59"/>
      <c r="FP161" s="59"/>
      <c r="FQ161" s="59"/>
      <c r="FR161" s="59"/>
      <c r="FS161" s="59"/>
      <c r="FT161" s="59"/>
      <c r="FU161" s="59"/>
      <c r="FV161" s="59"/>
      <c r="FW161" s="59"/>
      <c r="FX161" s="59"/>
      <c r="FY161" s="59"/>
      <c r="FZ161" s="59"/>
      <c r="GA161" s="59"/>
      <c r="GB161" s="59"/>
      <c r="GC161" s="59"/>
      <c r="GD161" s="59"/>
      <c r="GE161" s="59"/>
      <c r="GF161" s="59"/>
      <c r="GG161" s="59"/>
      <c r="GH161" s="59"/>
      <c r="GI161" s="59"/>
      <c r="GJ161" s="59"/>
      <c r="GK161" s="59"/>
      <c r="GL161" s="59"/>
      <c r="GM161" s="59"/>
      <c r="GN161" s="59"/>
      <c r="GO161" s="59"/>
      <c r="GP161" s="59"/>
      <c r="GQ161" s="59"/>
      <c r="GR161" s="59"/>
      <c r="GS161" s="59"/>
      <c r="GT161" s="59"/>
      <c r="GU161" s="59"/>
      <c r="GV161" s="59"/>
      <c r="GW161" s="59"/>
      <c r="GX161" s="59"/>
      <c r="GY161" s="59"/>
      <c r="GZ161" s="59"/>
      <c r="HA161" s="59"/>
      <c r="HB161" s="59"/>
      <c r="HC161" s="59"/>
      <c r="HD161" s="59"/>
      <c r="HE161" s="59"/>
      <c r="HF161" s="59"/>
      <c r="HG161" s="59"/>
      <c r="HH161" s="59"/>
      <c r="HI161" s="59"/>
      <c r="HJ161" s="59"/>
      <c r="HK161" s="59"/>
      <c r="HL161" s="59"/>
      <c r="HM161" s="59"/>
      <c r="HN161" s="59"/>
    </row>
    <row r="162" spans="1:222">
      <c r="A162" s="59"/>
      <c r="B162" s="59"/>
      <c r="C162" s="59"/>
      <c r="D162" s="59"/>
      <c r="E162" s="118"/>
      <c r="F162" s="59"/>
      <c r="G162" s="118"/>
      <c r="H162" s="59"/>
      <c r="I162" s="59"/>
      <c r="J162" s="59"/>
      <c r="K162" s="119"/>
      <c r="L162" s="59"/>
      <c r="M162" s="59"/>
      <c r="N162" s="59"/>
      <c r="O162" s="59"/>
      <c r="P162" s="59"/>
      <c r="Q162" s="59"/>
      <c r="R162" s="59"/>
      <c r="S162" s="59"/>
      <c r="T162" s="59"/>
      <c r="U162" s="59"/>
      <c r="V162" s="59"/>
      <c r="W162" s="59"/>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c r="CB162" s="59"/>
      <c r="CC162" s="59"/>
      <c r="CD162" s="59"/>
      <c r="CE162" s="59"/>
      <c r="CF162" s="59"/>
      <c r="CG162" s="59"/>
      <c r="CH162" s="59"/>
      <c r="CI162" s="59"/>
      <c r="CJ162" s="59"/>
      <c r="CK162" s="59"/>
      <c r="CL162" s="59"/>
      <c r="CM162" s="59"/>
      <c r="CN162" s="59"/>
      <c r="CO162" s="59"/>
      <c r="CP162" s="59"/>
      <c r="CQ162" s="59"/>
      <c r="CR162" s="59"/>
      <c r="CS162" s="59"/>
      <c r="CT162" s="59"/>
      <c r="CU162" s="59"/>
      <c r="CV162" s="59"/>
      <c r="CW162" s="59"/>
      <c r="CX162" s="59"/>
      <c r="CY162" s="59"/>
      <c r="CZ162" s="59"/>
      <c r="DA162" s="59"/>
      <c r="DB162" s="59"/>
      <c r="DC162" s="59"/>
      <c r="DD162" s="59"/>
      <c r="DE162" s="59"/>
      <c r="DF162" s="59"/>
      <c r="DG162" s="59"/>
      <c r="DH162" s="59"/>
      <c r="DI162" s="59"/>
      <c r="DJ162" s="59"/>
      <c r="DK162" s="59"/>
      <c r="DL162" s="59"/>
      <c r="DM162" s="59"/>
      <c r="DN162" s="59"/>
      <c r="DO162" s="59"/>
      <c r="DP162" s="59"/>
      <c r="DQ162" s="59"/>
      <c r="DR162" s="59"/>
      <c r="DS162" s="59"/>
      <c r="DT162" s="59"/>
      <c r="DU162" s="59"/>
      <c r="DV162" s="59"/>
      <c r="DW162" s="59"/>
      <c r="DX162" s="59"/>
      <c r="DY162" s="59"/>
      <c r="DZ162" s="59"/>
      <c r="EA162" s="59"/>
      <c r="EB162" s="59"/>
      <c r="EC162" s="59"/>
      <c r="ED162" s="59"/>
      <c r="EE162" s="59"/>
      <c r="EF162" s="59"/>
      <c r="EG162" s="59"/>
      <c r="EH162" s="59"/>
      <c r="EI162" s="59"/>
      <c r="EJ162" s="59"/>
      <c r="EK162" s="59"/>
      <c r="EL162" s="59"/>
      <c r="EM162" s="59"/>
      <c r="EN162" s="59"/>
      <c r="EO162" s="59"/>
      <c r="EP162" s="59"/>
      <c r="EQ162" s="59"/>
      <c r="ER162" s="59"/>
      <c r="ES162" s="59"/>
      <c r="ET162" s="59"/>
      <c r="EU162" s="59"/>
      <c r="EV162" s="59"/>
      <c r="EW162" s="59"/>
      <c r="EX162" s="59"/>
      <c r="EY162" s="59"/>
      <c r="EZ162" s="59"/>
      <c r="FA162" s="59"/>
      <c r="FB162" s="59"/>
      <c r="FC162" s="59"/>
      <c r="FD162" s="59"/>
      <c r="FE162" s="59"/>
      <c r="FF162" s="59"/>
      <c r="FG162" s="59"/>
      <c r="FH162" s="59"/>
      <c r="FI162" s="59"/>
      <c r="FJ162" s="59"/>
      <c r="FK162" s="59"/>
      <c r="FL162" s="59"/>
      <c r="FM162" s="59"/>
      <c r="FN162" s="59"/>
      <c r="FO162" s="59"/>
      <c r="FP162" s="59"/>
      <c r="FQ162" s="59"/>
      <c r="FR162" s="59"/>
      <c r="FS162" s="59"/>
      <c r="FT162" s="59"/>
      <c r="FU162" s="59"/>
      <c r="FV162" s="59"/>
      <c r="FW162" s="59"/>
      <c r="FX162" s="59"/>
      <c r="FY162" s="59"/>
      <c r="FZ162" s="59"/>
      <c r="GA162" s="59"/>
      <c r="GB162" s="59"/>
      <c r="GC162" s="59"/>
      <c r="GD162" s="59"/>
      <c r="GE162" s="59"/>
      <c r="GF162" s="59"/>
      <c r="GG162" s="59"/>
      <c r="GH162" s="59"/>
      <c r="GI162" s="59"/>
      <c r="GJ162" s="59"/>
      <c r="GK162" s="59"/>
      <c r="GL162" s="59"/>
      <c r="GM162" s="59"/>
      <c r="GN162" s="59"/>
      <c r="GO162" s="59"/>
      <c r="GP162" s="59"/>
      <c r="GQ162" s="59"/>
      <c r="GR162" s="59"/>
      <c r="GS162" s="59"/>
      <c r="GT162" s="59"/>
      <c r="GU162" s="59"/>
      <c r="GV162" s="59"/>
      <c r="GW162" s="59"/>
      <c r="GX162" s="59"/>
      <c r="GY162" s="59"/>
      <c r="GZ162" s="59"/>
      <c r="HA162" s="59"/>
      <c r="HB162" s="59"/>
      <c r="HC162" s="59"/>
      <c r="HD162" s="59"/>
      <c r="HE162" s="59"/>
      <c r="HF162" s="59"/>
      <c r="HG162" s="59"/>
      <c r="HH162" s="59"/>
      <c r="HI162" s="59"/>
      <c r="HJ162" s="59"/>
      <c r="HK162" s="59"/>
      <c r="HL162" s="59"/>
      <c r="HM162" s="59"/>
      <c r="HN162" s="59"/>
    </row>
    <row r="163" spans="1:222">
      <c r="A163" s="59"/>
      <c r="B163" s="59"/>
      <c r="C163" s="59"/>
      <c r="D163" s="59"/>
      <c r="E163" s="118"/>
      <c r="F163" s="59"/>
      <c r="G163" s="118"/>
      <c r="H163" s="59"/>
      <c r="I163" s="59"/>
      <c r="J163" s="59"/>
      <c r="K163" s="119"/>
      <c r="L163" s="59"/>
      <c r="M163" s="59"/>
      <c r="N163" s="59"/>
      <c r="O163" s="59"/>
      <c r="P163" s="59"/>
      <c r="Q163" s="59"/>
      <c r="R163" s="59"/>
      <c r="S163" s="59"/>
      <c r="T163" s="59"/>
      <c r="U163" s="59"/>
      <c r="V163" s="59"/>
      <c r="W163" s="59"/>
      <c r="X163" s="59"/>
      <c r="Y163" s="59"/>
      <c r="Z163" s="59"/>
      <c r="AA163" s="59"/>
      <c r="AB163" s="59"/>
      <c r="AC163" s="59"/>
      <c r="AD163" s="59"/>
      <c r="AE163" s="59"/>
      <c r="AF163" s="59"/>
      <c r="AG163" s="59"/>
      <c r="AH163" s="59"/>
      <c r="AI163" s="59"/>
      <c r="AJ163" s="59"/>
      <c r="AK163" s="59"/>
      <c r="AL163" s="59"/>
      <c r="AM163" s="59"/>
      <c r="AN163" s="59"/>
      <c r="AO163" s="59"/>
      <c r="AP163" s="59"/>
      <c r="AQ163" s="59"/>
      <c r="AR163" s="59"/>
      <c r="AS163" s="59"/>
      <c r="AT163" s="59"/>
      <c r="AU163" s="59"/>
      <c r="AV163" s="59"/>
      <c r="AW163" s="59"/>
      <c r="AX163" s="59"/>
      <c r="AY163" s="59"/>
      <c r="AZ163" s="59"/>
      <c r="BA163" s="59"/>
      <c r="BB163" s="59"/>
      <c r="BC163" s="59"/>
      <c r="BD163" s="59"/>
      <c r="BE163" s="59"/>
      <c r="BF163" s="59"/>
      <c r="BG163" s="59"/>
      <c r="BH163" s="59"/>
      <c r="BI163" s="59"/>
      <c r="BJ163" s="59"/>
      <c r="BK163" s="59"/>
      <c r="BL163" s="59"/>
      <c r="BM163" s="59"/>
      <c r="BN163" s="59"/>
      <c r="BO163" s="59"/>
      <c r="BP163" s="59"/>
      <c r="BQ163" s="59"/>
      <c r="BR163" s="59"/>
      <c r="BS163" s="59"/>
      <c r="BT163" s="59"/>
      <c r="BU163" s="59"/>
      <c r="BV163" s="59"/>
      <c r="BW163" s="59"/>
      <c r="BX163" s="59"/>
      <c r="BY163" s="59"/>
      <c r="BZ163" s="59"/>
      <c r="CA163" s="59"/>
      <c r="CB163" s="59"/>
      <c r="CC163" s="59"/>
      <c r="CD163" s="59"/>
      <c r="CE163" s="59"/>
      <c r="CF163" s="59"/>
      <c r="CG163" s="59"/>
      <c r="CH163" s="59"/>
      <c r="CI163" s="59"/>
      <c r="CJ163" s="59"/>
      <c r="CK163" s="59"/>
      <c r="CL163" s="59"/>
      <c r="CM163" s="59"/>
      <c r="CN163" s="59"/>
      <c r="CO163" s="59"/>
      <c r="CP163" s="59"/>
      <c r="CQ163" s="59"/>
      <c r="CR163" s="59"/>
      <c r="CS163" s="59"/>
      <c r="CT163" s="59"/>
      <c r="CU163" s="59"/>
      <c r="CV163" s="59"/>
      <c r="CW163" s="59"/>
      <c r="CX163" s="59"/>
      <c r="CY163" s="59"/>
      <c r="CZ163" s="59"/>
      <c r="DA163" s="59"/>
      <c r="DB163" s="59"/>
      <c r="DC163" s="59"/>
      <c r="DD163" s="59"/>
      <c r="DE163" s="59"/>
      <c r="DF163" s="59"/>
      <c r="DG163" s="59"/>
      <c r="DH163" s="59"/>
      <c r="DI163" s="59"/>
      <c r="DJ163" s="59"/>
      <c r="DK163" s="59"/>
      <c r="DL163" s="59"/>
      <c r="DM163" s="59"/>
      <c r="DN163" s="59"/>
      <c r="DO163" s="59"/>
      <c r="DP163" s="59"/>
      <c r="DQ163" s="59"/>
      <c r="DR163" s="59"/>
      <c r="DS163" s="59"/>
      <c r="DT163" s="59"/>
      <c r="DU163" s="59"/>
      <c r="DV163" s="59"/>
      <c r="DW163" s="59"/>
      <c r="DX163" s="59"/>
      <c r="DY163" s="59"/>
      <c r="DZ163" s="59"/>
      <c r="EA163" s="59"/>
      <c r="EB163" s="59"/>
      <c r="EC163" s="59"/>
      <c r="ED163" s="59"/>
      <c r="EE163" s="59"/>
      <c r="EF163" s="59"/>
      <c r="EG163" s="59"/>
      <c r="EH163" s="59"/>
      <c r="EI163" s="59"/>
      <c r="EJ163" s="59"/>
      <c r="EK163" s="59"/>
      <c r="EL163" s="59"/>
      <c r="EM163" s="59"/>
      <c r="EN163" s="59"/>
      <c r="EO163" s="59"/>
      <c r="EP163" s="59"/>
      <c r="EQ163" s="59"/>
      <c r="ER163" s="59"/>
      <c r="ES163" s="59"/>
      <c r="ET163" s="59"/>
      <c r="EU163" s="59"/>
      <c r="EV163" s="59"/>
      <c r="EW163" s="59"/>
      <c r="EX163" s="59"/>
      <c r="EY163" s="59"/>
      <c r="EZ163" s="59"/>
      <c r="FA163" s="59"/>
      <c r="FB163" s="59"/>
      <c r="FC163" s="59"/>
      <c r="FD163" s="59"/>
      <c r="FE163" s="59"/>
      <c r="FF163" s="59"/>
      <c r="FG163" s="59"/>
      <c r="FH163" s="59"/>
      <c r="FI163" s="59"/>
      <c r="FJ163" s="59"/>
      <c r="FK163" s="59"/>
      <c r="FL163" s="59"/>
      <c r="FM163" s="59"/>
      <c r="FN163" s="59"/>
      <c r="FO163" s="59"/>
      <c r="FP163" s="59"/>
      <c r="FQ163" s="59"/>
      <c r="FR163" s="59"/>
      <c r="FS163" s="59"/>
      <c r="FT163" s="59"/>
      <c r="FU163" s="59"/>
      <c r="FV163" s="59"/>
      <c r="FW163" s="59"/>
      <c r="FX163" s="59"/>
      <c r="FY163" s="59"/>
      <c r="FZ163" s="59"/>
      <c r="GA163" s="59"/>
      <c r="GB163" s="59"/>
      <c r="GC163" s="59"/>
      <c r="GD163" s="59"/>
      <c r="GE163" s="59"/>
      <c r="GF163" s="59"/>
      <c r="GG163" s="59"/>
      <c r="GH163" s="59"/>
      <c r="GI163" s="59"/>
      <c r="GJ163" s="59"/>
      <c r="GK163" s="59"/>
      <c r="GL163" s="59"/>
      <c r="GM163" s="59"/>
      <c r="GN163" s="59"/>
      <c r="GO163" s="59"/>
      <c r="GP163" s="59"/>
      <c r="GQ163" s="59"/>
      <c r="GR163" s="59"/>
      <c r="GS163" s="59"/>
      <c r="GT163" s="59"/>
      <c r="GU163" s="59"/>
      <c r="GV163" s="59"/>
      <c r="GW163" s="59"/>
      <c r="GX163" s="59"/>
      <c r="GY163" s="59"/>
      <c r="GZ163" s="59"/>
      <c r="HA163" s="59"/>
      <c r="HB163" s="59"/>
      <c r="HC163" s="59"/>
      <c r="HD163" s="59"/>
      <c r="HE163" s="59"/>
      <c r="HF163" s="59"/>
      <c r="HG163" s="59"/>
      <c r="HH163" s="59"/>
      <c r="HI163" s="59"/>
      <c r="HJ163" s="59"/>
      <c r="HK163" s="59"/>
      <c r="HL163" s="59"/>
      <c r="HM163" s="59"/>
      <c r="HN163" s="59"/>
    </row>
    <row r="164" spans="1:222">
      <c r="A164" s="59"/>
      <c r="B164" s="59"/>
      <c r="C164" s="59"/>
      <c r="D164" s="59"/>
      <c r="E164" s="118"/>
      <c r="F164" s="59"/>
      <c r="G164" s="118"/>
      <c r="H164" s="59"/>
      <c r="I164" s="59"/>
      <c r="J164" s="59"/>
      <c r="K164" s="119"/>
      <c r="L164" s="59"/>
      <c r="M164" s="59"/>
      <c r="N164" s="59"/>
      <c r="O164" s="59"/>
      <c r="P164" s="59"/>
      <c r="Q164" s="59"/>
      <c r="R164" s="59"/>
      <c r="S164" s="59"/>
      <c r="T164" s="59"/>
      <c r="U164" s="59"/>
      <c r="V164" s="59"/>
      <c r="W164" s="59"/>
      <c r="X164" s="59"/>
      <c r="Y164" s="59"/>
      <c r="Z164" s="59"/>
      <c r="AA164" s="59"/>
      <c r="AB164" s="59"/>
      <c r="AC164" s="59"/>
      <c r="AD164" s="59"/>
      <c r="AE164" s="59"/>
      <c r="AF164" s="59"/>
      <c r="AG164" s="59"/>
      <c r="AH164" s="59"/>
      <c r="AI164" s="59"/>
      <c r="AJ164" s="59"/>
      <c r="AK164" s="59"/>
      <c r="AL164" s="59"/>
      <c r="AM164" s="59"/>
      <c r="AN164" s="59"/>
      <c r="AO164" s="59"/>
      <c r="AP164" s="59"/>
      <c r="AQ164" s="59"/>
      <c r="AR164" s="59"/>
      <c r="AS164" s="59"/>
      <c r="AT164" s="59"/>
      <c r="AU164" s="59"/>
      <c r="AV164" s="59"/>
      <c r="AW164" s="59"/>
      <c r="AX164" s="59"/>
      <c r="AY164" s="59"/>
      <c r="AZ164" s="59"/>
      <c r="BA164" s="59"/>
      <c r="BB164" s="59"/>
      <c r="BC164" s="59"/>
      <c r="BD164" s="59"/>
      <c r="BE164" s="59"/>
      <c r="BF164" s="59"/>
      <c r="BG164" s="59"/>
      <c r="BH164" s="59"/>
      <c r="BI164" s="59"/>
      <c r="BJ164" s="59"/>
      <c r="BK164" s="59"/>
      <c r="BL164" s="59"/>
      <c r="BM164" s="59"/>
      <c r="BN164" s="59"/>
      <c r="BO164" s="59"/>
      <c r="BP164" s="59"/>
      <c r="BQ164" s="59"/>
      <c r="BR164" s="59"/>
      <c r="BS164" s="59"/>
      <c r="BT164" s="59"/>
      <c r="BU164" s="59"/>
      <c r="BV164" s="59"/>
      <c r="BW164" s="59"/>
      <c r="BX164" s="59"/>
      <c r="BY164" s="59"/>
      <c r="BZ164" s="59"/>
      <c r="CA164" s="59"/>
      <c r="CB164" s="59"/>
      <c r="CC164" s="59"/>
      <c r="CD164" s="59"/>
      <c r="CE164" s="59"/>
      <c r="CF164" s="59"/>
      <c r="CG164" s="59"/>
      <c r="CH164" s="59"/>
      <c r="CI164" s="59"/>
      <c r="CJ164" s="59"/>
      <c r="CK164" s="59"/>
      <c r="CL164" s="59"/>
      <c r="CM164" s="59"/>
      <c r="CN164" s="59"/>
      <c r="CO164" s="59"/>
      <c r="CP164" s="59"/>
      <c r="CQ164" s="59"/>
      <c r="CR164" s="59"/>
      <c r="CS164" s="59"/>
      <c r="CT164" s="59"/>
      <c r="CU164" s="59"/>
      <c r="CV164" s="59"/>
      <c r="CW164" s="59"/>
      <c r="CX164" s="59"/>
      <c r="CY164" s="59"/>
      <c r="CZ164" s="59"/>
      <c r="DA164" s="59"/>
      <c r="DB164" s="59"/>
      <c r="DC164" s="59"/>
      <c r="DD164" s="59"/>
      <c r="DE164" s="59"/>
      <c r="DF164" s="59"/>
      <c r="DG164" s="59"/>
      <c r="DH164" s="59"/>
      <c r="DI164" s="59"/>
      <c r="DJ164" s="59"/>
      <c r="DK164" s="59"/>
      <c r="DL164" s="59"/>
      <c r="DM164" s="59"/>
      <c r="DN164" s="59"/>
      <c r="DO164" s="59"/>
      <c r="DP164" s="59"/>
      <c r="DQ164" s="59"/>
      <c r="DR164" s="59"/>
      <c r="DS164" s="59"/>
      <c r="DT164" s="59"/>
      <c r="DU164" s="59"/>
      <c r="DV164" s="59"/>
      <c r="DW164" s="59"/>
      <c r="DX164" s="59"/>
      <c r="DY164" s="59"/>
      <c r="DZ164" s="59"/>
      <c r="EA164" s="59"/>
      <c r="EB164" s="59"/>
      <c r="EC164" s="59"/>
      <c r="ED164" s="59"/>
      <c r="EE164" s="59"/>
      <c r="EF164" s="59"/>
      <c r="EG164" s="59"/>
      <c r="EH164" s="59"/>
      <c r="EI164" s="59"/>
      <c r="EJ164" s="59"/>
      <c r="EK164" s="59"/>
      <c r="EL164" s="59"/>
      <c r="EM164" s="59"/>
      <c r="EN164" s="59"/>
      <c r="EO164" s="59"/>
      <c r="EP164" s="59"/>
      <c r="EQ164" s="59"/>
      <c r="ER164" s="59"/>
      <c r="ES164" s="59"/>
      <c r="ET164" s="59"/>
      <c r="EU164" s="59"/>
      <c r="EV164" s="59"/>
      <c r="EW164" s="59"/>
      <c r="EX164" s="59"/>
      <c r="EY164" s="59"/>
      <c r="EZ164" s="59"/>
      <c r="FA164" s="59"/>
      <c r="FB164" s="59"/>
      <c r="FC164" s="59"/>
      <c r="FD164" s="59"/>
      <c r="FE164" s="59"/>
      <c r="FF164" s="59"/>
      <c r="FG164" s="59"/>
      <c r="FH164" s="59"/>
      <c r="FI164" s="59"/>
      <c r="FJ164" s="59"/>
      <c r="FK164" s="59"/>
      <c r="FL164" s="59"/>
      <c r="FM164" s="59"/>
      <c r="FN164" s="59"/>
      <c r="FO164" s="59"/>
      <c r="FP164" s="59"/>
      <c r="FQ164" s="59"/>
      <c r="FR164" s="59"/>
      <c r="FS164" s="59"/>
      <c r="FT164" s="59"/>
      <c r="FU164" s="59"/>
      <c r="FV164" s="59"/>
      <c r="FW164" s="59"/>
      <c r="FX164" s="59"/>
      <c r="FY164" s="59"/>
      <c r="FZ164" s="59"/>
      <c r="GA164" s="59"/>
      <c r="GB164" s="59"/>
      <c r="GC164" s="59"/>
      <c r="GD164" s="59"/>
      <c r="GE164" s="59"/>
      <c r="GF164" s="59"/>
      <c r="GG164" s="59"/>
      <c r="GH164" s="59"/>
      <c r="GI164" s="59"/>
      <c r="GJ164" s="59"/>
      <c r="GK164" s="59"/>
      <c r="GL164" s="59"/>
      <c r="GM164" s="59"/>
      <c r="GN164" s="59"/>
      <c r="GO164" s="59"/>
      <c r="GP164" s="59"/>
      <c r="GQ164" s="59"/>
      <c r="GR164" s="59"/>
      <c r="GS164" s="59"/>
      <c r="GT164" s="59"/>
      <c r="GU164" s="59"/>
      <c r="GV164" s="59"/>
      <c r="GW164" s="59"/>
      <c r="GX164" s="59"/>
      <c r="GY164" s="59"/>
      <c r="GZ164" s="59"/>
      <c r="HA164" s="59"/>
      <c r="HB164" s="59"/>
      <c r="HC164" s="59"/>
      <c r="HD164" s="59"/>
      <c r="HE164" s="59"/>
      <c r="HF164" s="59"/>
      <c r="HG164" s="59"/>
      <c r="HH164" s="59"/>
      <c r="HI164" s="59"/>
      <c r="HJ164" s="59"/>
      <c r="HK164" s="59"/>
      <c r="HL164" s="59"/>
      <c r="HM164" s="59"/>
      <c r="HN164" s="59"/>
    </row>
    <row r="165" spans="1:222">
      <c r="A165" s="59"/>
      <c r="B165" s="59"/>
      <c r="C165" s="59"/>
      <c r="D165" s="59"/>
      <c r="E165" s="118"/>
      <c r="F165" s="59"/>
      <c r="G165" s="118"/>
      <c r="H165" s="59"/>
      <c r="I165" s="59"/>
      <c r="J165" s="59"/>
      <c r="K165" s="119"/>
      <c r="L165" s="59"/>
      <c r="M165" s="59"/>
      <c r="N165" s="59"/>
      <c r="O165" s="59"/>
      <c r="P165" s="59"/>
      <c r="Q165" s="59"/>
      <c r="R165" s="59"/>
      <c r="S165" s="59"/>
      <c r="T165" s="59"/>
      <c r="U165" s="59"/>
      <c r="V165" s="59"/>
      <c r="W165" s="59"/>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c r="CB165" s="59"/>
      <c r="CC165" s="59"/>
      <c r="CD165" s="59"/>
      <c r="CE165" s="59"/>
      <c r="CF165" s="59"/>
      <c r="CG165" s="59"/>
      <c r="CH165" s="59"/>
      <c r="CI165" s="59"/>
      <c r="CJ165" s="59"/>
      <c r="CK165" s="59"/>
      <c r="CL165" s="59"/>
      <c r="CM165" s="59"/>
      <c r="CN165" s="59"/>
      <c r="CO165" s="59"/>
      <c r="CP165" s="59"/>
      <c r="CQ165" s="59"/>
      <c r="CR165" s="59"/>
      <c r="CS165" s="59"/>
      <c r="CT165" s="59"/>
      <c r="CU165" s="59"/>
      <c r="CV165" s="59"/>
      <c r="CW165" s="59"/>
      <c r="CX165" s="59"/>
      <c r="CY165" s="59"/>
      <c r="CZ165" s="59"/>
      <c r="DA165" s="59"/>
      <c r="DB165" s="59"/>
      <c r="DC165" s="59"/>
      <c r="DD165" s="59"/>
      <c r="DE165" s="59"/>
      <c r="DF165" s="59"/>
      <c r="DG165" s="59"/>
      <c r="DH165" s="59"/>
      <c r="DI165" s="59"/>
      <c r="DJ165" s="59"/>
      <c r="DK165" s="59"/>
      <c r="DL165" s="59"/>
      <c r="DM165" s="59"/>
      <c r="DN165" s="59"/>
      <c r="DO165" s="59"/>
      <c r="DP165" s="59"/>
      <c r="DQ165" s="59"/>
      <c r="DR165" s="59"/>
      <c r="DS165" s="59"/>
      <c r="DT165" s="59"/>
      <c r="DU165" s="59"/>
      <c r="DV165" s="59"/>
      <c r="DW165" s="59"/>
      <c r="DX165" s="59"/>
      <c r="DY165" s="59"/>
      <c r="DZ165" s="59"/>
      <c r="EA165" s="59"/>
      <c r="EB165" s="59"/>
      <c r="EC165" s="59"/>
      <c r="ED165" s="59"/>
      <c r="EE165" s="59"/>
      <c r="EF165" s="59"/>
      <c r="EG165" s="59"/>
      <c r="EH165" s="59"/>
      <c r="EI165" s="59"/>
      <c r="EJ165" s="59"/>
      <c r="EK165" s="59"/>
      <c r="EL165" s="59"/>
      <c r="EM165" s="59"/>
      <c r="EN165" s="59"/>
      <c r="EO165" s="59"/>
      <c r="EP165" s="59"/>
      <c r="EQ165" s="59"/>
      <c r="ER165" s="59"/>
      <c r="ES165" s="59"/>
      <c r="ET165" s="59"/>
      <c r="EU165" s="59"/>
      <c r="EV165" s="59"/>
      <c r="EW165" s="59"/>
      <c r="EX165" s="59"/>
      <c r="EY165" s="59"/>
      <c r="EZ165" s="59"/>
      <c r="FA165" s="59"/>
      <c r="FB165" s="59"/>
      <c r="FC165" s="59"/>
      <c r="FD165" s="59"/>
      <c r="FE165" s="59"/>
      <c r="FF165" s="59"/>
      <c r="FG165" s="59"/>
      <c r="FH165" s="59"/>
      <c r="FI165" s="59"/>
      <c r="FJ165" s="59"/>
      <c r="FK165" s="59"/>
      <c r="FL165" s="59"/>
      <c r="FM165" s="59"/>
      <c r="FN165" s="59"/>
      <c r="FO165" s="59"/>
      <c r="FP165" s="59"/>
      <c r="FQ165" s="59"/>
      <c r="FR165" s="59"/>
      <c r="FS165" s="59"/>
      <c r="FT165" s="59"/>
      <c r="FU165" s="59"/>
      <c r="FV165" s="59"/>
      <c r="FW165" s="59"/>
      <c r="FX165" s="59"/>
      <c r="FY165" s="59"/>
      <c r="FZ165" s="59"/>
      <c r="GA165" s="59"/>
      <c r="GB165" s="59"/>
      <c r="GC165" s="59"/>
      <c r="GD165" s="59"/>
      <c r="GE165" s="59"/>
      <c r="GF165" s="59"/>
      <c r="GG165" s="59"/>
      <c r="GH165" s="59"/>
      <c r="GI165" s="59"/>
      <c r="GJ165" s="59"/>
      <c r="GK165" s="59"/>
      <c r="GL165" s="59"/>
      <c r="GM165" s="59"/>
      <c r="GN165" s="59"/>
      <c r="GO165" s="59"/>
      <c r="GP165" s="59"/>
      <c r="GQ165" s="59"/>
      <c r="GR165" s="59"/>
      <c r="GS165" s="59"/>
      <c r="GT165" s="59"/>
      <c r="GU165" s="59"/>
      <c r="GV165" s="59"/>
      <c r="GW165" s="59"/>
      <c r="GX165" s="59"/>
      <c r="GY165" s="59"/>
      <c r="GZ165" s="59"/>
      <c r="HA165" s="59"/>
      <c r="HB165" s="59"/>
      <c r="HC165" s="59"/>
      <c r="HD165" s="59"/>
      <c r="HE165" s="59"/>
      <c r="HF165" s="59"/>
      <c r="HG165" s="59"/>
      <c r="HH165" s="59"/>
      <c r="HI165" s="59"/>
      <c r="HJ165" s="59"/>
      <c r="HK165" s="59"/>
      <c r="HL165" s="59"/>
      <c r="HM165" s="59"/>
      <c r="HN165" s="59"/>
    </row>
    <row r="166" spans="1:222">
      <c r="A166" s="59"/>
      <c r="B166" s="59"/>
      <c r="C166" s="59"/>
      <c r="D166" s="59"/>
      <c r="E166" s="118"/>
      <c r="F166" s="59"/>
      <c r="G166" s="118"/>
      <c r="H166" s="59"/>
      <c r="I166" s="59"/>
      <c r="J166" s="59"/>
      <c r="K166" s="11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59"/>
      <c r="BD166" s="59"/>
      <c r="BE166" s="59"/>
      <c r="BF166" s="59"/>
      <c r="BG166" s="59"/>
      <c r="BH166" s="59"/>
      <c r="BI166" s="59"/>
      <c r="BJ166" s="59"/>
      <c r="BK166" s="59"/>
      <c r="BL166" s="59"/>
      <c r="BM166" s="59"/>
      <c r="BN166" s="59"/>
      <c r="BO166" s="59"/>
      <c r="BP166" s="59"/>
      <c r="BQ166" s="59"/>
      <c r="BR166" s="59"/>
      <c r="BS166" s="59"/>
      <c r="BT166" s="59"/>
      <c r="BU166" s="59"/>
      <c r="BV166" s="59"/>
      <c r="BW166" s="59"/>
      <c r="BX166" s="59"/>
      <c r="BY166" s="59"/>
      <c r="BZ166" s="59"/>
      <c r="CA166" s="59"/>
      <c r="CB166" s="59"/>
      <c r="CC166" s="59"/>
      <c r="CD166" s="59"/>
      <c r="CE166" s="59"/>
      <c r="CF166" s="59"/>
      <c r="CG166" s="59"/>
      <c r="CH166" s="59"/>
      <c r="CI166" s="59"/>
      <c r="CJ166" s="59"/>
      <c r="CK166" s="59"/>
      <c r="CL166" s="59"/>
      <c r="CM166" s="59"/>
      <c r="CN166" s="59"/>
      <c r="CO166" s="59"/>
      <c r="CP166" s="59"/>
      <c r="CQ166" s="59"/>
      <c r="CR166" s="59"/>
      <c r="CS166" s="59"/>
      <c r="CT166" s="59"/>
      <c r="CU166" s="59"/>
      <c r="CV166" s="59"/>
      <c r="CW166" s="59"/>
      <c r="CX166" s="59"/>
      <c r="CY166" s="59"/>
      <c r="CZ166" s="59"/>
      <c r="DA166" s="59"/>
      <c r="DB166" s="59"/>
      <c r="DC166" s="59"/>
      <c r="DD166" s="59"/>
      <c r="DE166" s="59"/>
      <c r="DF166" s="59"/>
      <c r="DG166" s="59"/>
      <c r="DH166" s="59"/>
      <c r="DI166" s="59"/>
      <c r="DJ166" s="59"/>
      <c r="DK166" s="59"/>
      <c r="DL166" s="59"/>
      <c r="DM166" s="59"/>
      <c r="DN166" s="59"/>
      <c r="DO166" s="59"/>
      <c r="DP166" s="59"/>
      <c r="DQ166" s="59"/>
      <c r="DR166" s="59"/>
      <c r="DS166" s="59"/>
      <c r="DT166" s="59"/>
      <c r="DU166" s="59"/>
      <c r="DV166" s="59"/>
      <c r="DW166" s="59"/>
      <c r="DX166" s="59"/>
      <c r="DY166" s="59"/>
      <c r="DZ166" s="59"/>
      <c r="EA166" s="59"/>
      <c r="EB166" s="59"/>
      <c r="EC166" s="59"/>
      <c r="ED166" s="59"/>
      <c r="EE166" s="59"/>
      <c r="EF166" s="59"/>
      <c r="EG166" s="59"/>
      <c r="EH166" s="59"/>
      <c r="EI166" s="59"/>
      <c r="EJ166" s="59"/>
      <c r="EK166" s="59"/>
      <c r="EL166" s="59"/>
      <c r="EM166" s="59"/>
      <c r="EN166" s="59"/>
      <c r="EO166" s="59"/>
      <c r="EP166" s="59"/>
      <c r="EQ166" s="59"/>
      <c r="ER166" s="59"/>
      <c r="ES166" s="59"/>
      <c r="ET166" s="59"/>
      <c r="EU166" s="59"/>
      <c r="EV166" s="59"/>
      <c r="EW166" s="59"/>
      <c r="EX166" s="59"/>
      <c r="EY166" s="59"/>
      <c r="EZ166" s="59"/>
      <c r="FA166" s="59"/>
      <c r="FB166" s="59"/>
      <c r="FC166" s="59"/>
      <c r="FD166" s="59"/>
      <c r="FE166" s="59"/>
      <c r="FF166" s="59"/>
      <c r="FG166" s="59"/>
      <c r="FH166" s="59"/>
      <c r="FI166" s="59"/>
      <c r="FJ166" s="59"/>
      <c r="FK166" s="59"/>
      <c r="FL166" s="59"/>
      <c r="FM166" s="59"/>
      <c r="FN166" s="59"/>
      <c r="FO166" s="59"/>
      <c r="FP166" s="59"/>
      <c r="FQ166" s="59"/>
      <c r="FR166" s="59"/>
      <c r="FS166" s="59"/>
      <c r="FT166" s="59"/>
      <c r="FU166" s="59"/>
      <c r="FV166" s="59"/>
      <c r="FW166" s="59"/>
      <c r="FX166" s="59"/>
      <c r="FY166" s="59"/>
      <c r="FZ166" s="59"/>
      <c r="GA166" s="59"/>
      <c r="GB166" s="59"/>
      <c r="GC166" s="59"/>
      <c r="GD166" s="59"/>
      <c r="GE166" s="59"/>
      <c r="GF166" s="59"/>
      <c r="GG166" s="59"/>
      <c r="GH166" s="59"/>
      <c r="GI166" s="59"/>
      <c r="GJ166" s="59"/>
      <c r="GK166" s="59"/>
      <c r="GL166" s="59"/>
      <c r="GM166" s="59"/>
      <c r="GN166" s="59"/>
      <c r="GO166" s="59"/>
      <c r="GP166" s="59"/>
      <c r="GQ166" s="59"/>
      <c r="GR166" s="59"/>
      <c r="GS166" s="59"/>
      <c r="GT166" s="59"/>
      <c r="GU166" s="59"/>
      <c r="GV166" s="59"/>
      <c r="GW166" s="59"/>
      <c r="GX166" s="59"/>
      <c r="GY166" s="59"/>
      <c r="GZ166" s="59"/>
      <c r="HA166" s="59"/>
      <c r="HB166" s="59"/>
      <c r="HC166" s="59"/>
      <c r="HD166" s="59"/>
      <c r="HE166" s="59"/>
      <c r="HF166" s="59"/>
      <c r="HG166" s="59"/>
      <c r="HH166" s="59"/>
      <c r="HI166" s="59"/>
      <c r="HJ166" s="59"/>
      <c r="HK166" s="59"/>
      <c r="HL166" s="59"/>
      <c r="HM166" s="59"/>
      <c r="HN166" s="59"/>
    </row>
    <row r="167" spans="1:222">
      <c r="A167" s="59"/>
      <c r="B167" s="59"/>
      <c r="C167" s="59"/>
      <c r="D167" s="59"/>
      <c r="E167" s="118"/>
      <c r="F167" s="59"/>
      <c r="G167" s="118"/>
      <c r="H167" s="59"/>
      <c r="I167" s="59"/>
      <c r="J167" s="59"/>
      <c r="K167" s="119"/>
      <c r="L167" s="59"/>
      <c r="M167" s="59"/>
      <c r="N167" s="59"/>
      <c r="O167" s="59"/>
      <c r="P167" s="59"/>
      <c r="Q167" s="59"/>
      <c r="R167" s="59"/>
      <c r="S167" s="59"/>
      <c r="T167" s="59"/>
      <c r="U167" s="59"/>
      <c r="V167" s="59"/>
      <c r="W167" s="59"/>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c r="CB167" s="59"/>
      <c r="CC167" s="59"/>
      <c r="CD167" s="59"/>
      <c r="CE167" s="59"/>
      <c r="CF167" s="59"/>
      <c r="CG167" s="59"/>
      <c r="CH167" s="59"/>
      <c r="CI167" s="59"/>
      <c r="CJ167" s="59"/>
      <c r="CK167" s="59"/>
      <c r="CL167" s="59"/>
      <c r="CM167" s="59"/>
      <c r="CN167" s="59"/>
      <c r="CO167" s="59"/>
      <c r="CP167" s="59"/>
      <c r="CQ167" s="59"/>
      <c r="CR167" s="59"/>
      <c r="CS167" s="59"/>
      <c r="CT167" s="59"/>
      <c r="CU167" s="59"/>
      <c r="CV167" s="59"/>
      <c r="CW167" s="59"/>
      <c r="CX167" s="59"/>
      <c r="CY167" s="59"/>
      <c r="CZ167" s="59"/>
      <c r="DA167" s="59"/>
      <c r="DB167" s="59"/>
      <c r="DC167" s="59"/>
      <c r="DD167" s="59"/>
      <c r="DE167" s="59"/>
      <c r="DF167" s="59"/>
      <c r="DG167" s="59"/>
      <c r="DH167" s="59"/>
      <c r="DI167" s="59"/>
      <c r="DJ167" s="59"/>
      <c r="DK167" s="59"/>
      <c r="DL167" s="59"/>
      <c r="DM167" s="59"/>
      <c r="DN167" s="59"/>
      <c r="DO167" s="59"/>
      <c r="DP167" s="59"/>
      <c r="DQ167" s="59"/>
      <c r="DR167" s="59"/>
      <c r="DS167" s="59"/>
      <c r="DT167" s="59"/>
      <c r="DU167" s="59"/>
      <c r="DV167" s="59"/>
      <c r="DW167" s="59"/>
      <c r="DX167" s="59"/>
      <c r="DY167" s="59"/>
      <c r="DZ167" s="59"/>
      <c r="EA167" s="59"/>
      <c r="EB167" s="59"/>
      <c r="EC167" s="59"/>
      <c r="ED167" s="59"/>
      <c r="EE167" s="59"/>
      <c r="EF167" s="59"/>
      <c r="EG167" s="59"/>
      <c r="EH167" s="59"/>
      <c r="EI167" s="59"/>
      <c r="EJ167" s="59"/>
      <c r="EK167" s="59"/>
      <c r="EL167" s="59"/>
      <c r="EM167" s="59"/>
      <c r="EN167" s="59"/>
      <c r="EO167" s="59"/>
      <c r="EP167" s="59"/>
      <c r="EQ167" s="59"/>
      <c r="ER167" s="59"/>
      <c r="ES167" s="59"/>
      <c r="ET167" s="59"/>
      <c r="EU167" s="59"/>
      <c r="EV167" s="59"/>
      <c r="EW167" s="59"/>
      <c r="EX167" s="59"/>
      <c r="EY167" s="59"/>
      <c r="EZ167" s="59"/>
      <c r="FA167" s="59"/>
      <c r="FB167" s="59"/>
      <c r="FC167" s="59"/>
      <c r="FD167" s="59"/>
      <c r="FE167" s="59"/>
      <c r="FF167" s="59"/>
      <c r="FG167" s="59"/>
      <c r="FH167" s="59"/>
      <c r="FI167" s="59"/>
      <c r="FJ167" s="59"/>
      <c r="FK167" s="59"/>
      <c r="FL167" s="59"/>
      <c r="FM167" s="59"/>
      <c r="FN167" s="59"/>
      <c r="FO167" s="59"/>
      <c r="FP167" s="59"/>
      <c r="FQ167" s="59"/>
      <c r="FR167" s="59"/>
      <c r="FS167" s="59"/>
      <c r="FT167" s="59"/>
      <c r="FU167" s="59"/>
      <c r="FV167" s="59"/>
      <c r="FW167" s="59"/>
      <c r="FX167" s="59"/>
      <c r="FY167" s="59"/>
      <c r="FZ167" s="59"/>
      <c r="GA167" s="59"/>
      <c r="GB167" s="59"/>
      <c r="GC167" s="59"/>
      <c r="GD167" s="59"/>
      <c r="GE167" s="59"/>
      <c r="GF167" s="59"/>
      <c r="GG167" s="59"/>
      <c r="GH167" s="59"/>
      <c r="GI167" s="59"/>
      <c r="GJ167" s="59"/>
      <c r="GK167" s="59"/>
      <c r="GL167" s="59"/>
      <c r="GM167" s="59"/>
      <c r="GN167" s="59"/>
      <c r="GO167" s="59"/>
      <c r="GP167" s="59"/>
      <c r="GQ167" s="59"/>
      <c r="GR167" s="59"/>
      <c r="GS167" s="59"/>
      <c r="GT167" s="59"/>
      <c r="GU167" s="59"/>
      <c r="GV167" s="59"/>
      <c r="GW167" s="59"/>
      <c r="GX167" s="59"/>
      <c r="GY167" s="59"/>
      <c r="GZ167" s="59"/>
      <c r="HA167" s="59"/>
      <c r="HB167" s="59"/>
      <c r="HC167" s="59"/>
      <c r="HD167" s="59"/>
      <c r="HE167" s="59"/>
      <c r="HF167" s="59"/>
      <c r="HG167" s="59"/>
      <c r="HH167" s="59"/>
      <c r="HI167" s="59"/>
      <c r="HJ167" s="59"/>
      <c r="HK167" s="59"/>
      <c r="HL167" s="59"/>
      <c r="HM167" s="59"/>
      <c r="HN167" s="59"/>
    </row>
    <row r="168" spans="1:222">
      <c r="A168" s="59"/>
      <c r="B168" s="59"/>
      <c r="C168" s="59"/>
      <c r="D168" s="59"/>
      <c r="E168" s="118"/>
      <c r="F168" s="59"/>
      <c r="G168" s="118"/>
      <c r="H168" s="59"/>
      <c r="I168" s="59"/>
      <c r="J168" s="59"/>
      <c r="K168" s="119"/>
      <c r="L168" s="59"/>
      <c r="M168" s="59"/>
      <c r="N168" s="59"/>
      <c r="O168" s="59"/>
      <c r="P168" s="59"/>
      <c r="Q168" s="59"/>
      <c r="R168" s="59"/>
      <c r="S168" s="59"/>
      <c r="T168" s="59"/>
      <c r="U168" s="59"/>
      <c r="V168" s="59"/>
      <c r="W168" s="59"/>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c r="CB168" s="59"/>
      <c r="CC168" s="59"/>
      <c r="CD168" s="59"/>
      <c r="CE168" s="59"/>
      <c r="CF168" s="59"/>
      <c r="CG168" s="59"/>
      <c r="CH168" s="59"/>
      <c r="CI168" s="59"/>
      <c r="CJ168" s="59"/>
      <c r="CK168" s="59"/>
      <c r="CL168" s="59"/>
      <c r="CM168" s="59"/>
      <c r="CN168" s="59"/>
      <c r="CO168" s="59"/>
      <c r="CP168" s="59"/>
      <c r="CQ168" s="59"/>
      <c r="CR168" s="59"/>
      <c r="CS168" s="59"/>
      <c r="CT168" s="59"/>
      <c r="CU168" s="59"/>
      <c r="CV168" s="59"/>
      <c r="CW168" s="59"/>
      <c r="CX168" s="59"/>
      <c r="CY168" s="59"/>
      <c r="CZ168" s="59"/>
      <c r="DA168" s="59"/>
      <c r="DB168" s="59"/>
      <c r="DC168" s="59"/>
      <c r="DD168" s="59"/>
      <c r="DE168" s="59"/>
      <c r="DF168" s="59"/>
      <c r="DG168" s="59"/>
      <c r="DH168" s="59"/>
      <c r="DI168" s="59"/>
      <c r="DJ168" s="59"/>
      <c r="DK168" s="59"/>
      <c r="DL168" s="59"/>
      <c r="DM168" s="59"/>
      <c r="DN168" s="59"/>
      <c r="DO168" s="59"/>
      <c r="DP168" s="59"/>
      <c r="DQ168" s="59"/>
      <c r="DR168" s="59"/>
      <c r="DS168" s="59"/>
      <c r="DT168" s="59"/>
      <c r="DU168" s="59"/>
      <c r="DV168" s="59"/>
      <c r="DW168" s="59"/>
      <c r="DX168" s="59"/>
      <c r="DY168" s="59"/>
      <c r="DZ168" s="59"/>
      <c r="EA168" s="59"/>
      <c r="EB168" s="59"/>
      <c r="EC168" s="59"/>
      <c r="ED168" s="59"/>
      <c r="EE168" s="59"/>
      <c r="EF168" s="59"/>
      <c r="EG168" s="59"/>
      <c r="EH168" s="59"/>
      <c r="EI168" s="59"/>
      <c r="EJ168" s="59"/>
      <c r="EK168" s="59"/>
      <c r="EL168" s="59"/>
      <c r="EM168" s="59"/>
      <c r="EN168" s="59"/>
      <c r="EO168" s="59"/>
      <c r="EP168" s="59"/>
      <c r="EQ168" s="59"/>
      <c r="ER168" s="59"/>
      <c r="ES168" s="59"/>
      <c r="ET168" s="59"/>
      <c r="EU168" s="59"/>
      <c r="EV168" s="59"/>
      <c r="EW168" s="59"/>
      <c r="EX168" s="59"/>
      <c r="EY168" s="59"/>
      <c r="EZ168" s="59"/>
      <c r="FA168" s="59"/>
      <c r="FB168" s="59"/>
      <c r="FC168" s="59"/>
      <c r="FD168" s="59"/>
      <c r="FE168" s="59"/>
      <c r="FF168" s="59"/>
      <c r="FG168" s="59"/>
      <c r="FH168" s="59"/>
      <c r="FI168" s="59"/>
      <c r="FJ168" s="59"/>
      <c r="FK168" s="59"/>
      <c r="FL168" s="59"/>
      <c r="FM168" s="59"/>
      <c r="FN168" s="59"/>
      <c r="FO168" s="59"/>
      <c r="FP168" s="59"/>
      <c r="FQ168" s="59"/>
      <c r="FR168" s="59"/>
      <c r="FS168" s="59"/>
      <c r="FT168" s="59"/>
      <c r="FU168" s="59"/>
      <c r="FV168" s="59"/>
      <c r="FW168" s="59"/>
      <c r="FX168" s="59"/>
      <c r="FY168" s="59"/>
      <c r="FZ168" s="59"/>
      <c r="GA168" s="59"/>
      <c r="GB168" s="59"/>
      <c r="GC168" s="59"/>
      <c r="GD168" s="59"/>
      <c r="GE168" s="59"/>
      <c r="GF168" s="59"/>
      <c r="GG168" s="59"/>
      <c r="GH168" s="59"/>
      <c r="GI168" s="59"/>
      <c r="GJ168" s="59"/>
      <c r="GK168" s="59"/>
      <c r="GL168" s="59"/>
      <c r="GM168" s="59"/>
      <c r="GN168" s="59"/>
      <c r="GO168" s="59"/>
      <c r="GP168" s="59"/>
      <c r="GQ168" s="59"/>
      <c r="GR168" s="59"/>
      <c r="GS168" s="59"/>
      <c r="GT168" s="59"/>
      <c r="GU168" s="59"/>
      <c r="GV168" s="59"/>
      <c r="GW168" s="59"/>
      <c r="GX168" s="59"/>
      <c r="GY168" s="59"/>
      <c r="GZ168" s="59"/>
      <c r="HA168" s="59"/>
      <c r="HB168" s="59"/>
      <c r="HC168" s="59"/>
      <c r="HD168" s="59"/>
      <c r="HE168" s="59"/>
      <c r="HF168" s="59"/>
      <c r="HG168" s="59"/>
      <c r="HH168" s="59"/>
      <c r="HI168" s="59"/>
      <c r="HJ168" s="59"/>
      <c r="HK168" s="59"/>
      <c r="HL168" s="59"/>
      <c r="HM168" s="59"/>
      <c r="HN168" s="59"/>
    </row>
    <row r="169" spans="1:222">
      <c r="A169" s="59"/>
      <c r="B169" s="59"/>
      <c r="C169" s="59"/>
      <c r="D169" s="59"/>
      <c r="E169" s="118"/>
      <c r="F169" s="59"/>
      <c r="G169" s="118"/>
      <c r="H169" s="59"/>
      <c r="I169" s="59"/>
      <c r="J169" s="59"/>
      <c r="K169" s="119"/>
      <c r="L169" s="59"/>
      <c r="M169" s="59"/>
      <c r="N169" s="59"/>
      <c r="O169" s="59"/>
      <c r="P169" s="59"/>
      <c r="Q169" s="59"/>
      <c r="R169" s="59"/>
      <c r="S169" s="59"/>
      <c r="T169" s="59"/>
      <c r="U169" s="59"/>
      <c r="V169" s="59"/>
      <c r="W169" s="59"/>
      <c r="X169" s="59"/>
      <c r="Y169" s="59"/>
      <c r="Z169" s="59"/>
      <c r="AA169" s="59"/>
      <c r="AB169" s="59"/>
      <c r="AC169" s="59"/>
      <c r="AD169" s="59"/>
      <c r="AE169" s="59"/>
      <c r="AF169" s="59"/>
      <c r="AG169" s="59"/>
      <c r="AH169" s="59"/>
      <c r="AI169" s="59"/>
      <c r="AJ169" s="59"/>
      <c r="AK169" s="59"/>
      <c r="AL169" s="59"/>
      <c r="AM169" s="59"/>
      <c r="AN169" s="59"/>
      <c r="AO169" s="59"/>
      <c r="AP169" s="59"/>
      <c r="AQ169" s="59"/>
      <c r="AR169" s="59"/>
      <c r="AS169" s="59"/>
      <c r="AT169" s="59"/>
      <c r="AU169" s="59"/>
      <c r="AV169" s="59"/>
      <c r="AW169" s="59"/>
      <c r="AX169" s="59"/>
      <c r="AY169" s="59"/>
      <c r="AZ169" s="59"/>
      <c r="BA169" s="59"/>
      <c r="BB169" s="59"/>
      <c r="BC169" s="59"/>
      <c r="BD169" s="59"/>
      <c r="BE169" s="59"/>
      <c r="BF169" s="59"/>
      <c r="BG169" s="59"/>
      <c r="BH169" s="59"/>
      <c r="BI169" s="59"/>
      <c r="BJ169" s="59"/>
      <c r="BK169" s="59"/>
      <c r="BL169" s="59"/>
      <c r="BM169" s="59"/>
      <c r="BN169" s="59"/>
      <c r="BO169" s="59"/>
      <c r="BP169" s="59"/>
      <c r="BQ169" s="59"/>
      <c r="BR169" s="59"/>
      <c r="BS169" s="59"/>
      <c r="BT169" s="59"/>
      <c r="BU169" s="59"/>
      <c r="BV169" s="59"/>
      <c r="BW169" s="59"/>
      <c r="BX169" s="59"/>
      <c r="BY169" s="59"/>
      <c r="BZ169" s="59"/>
      <c r="CA169" s="59"/>
      <c r="CB169" s="59"/>
      <c r="CC169" s="59"/>
      <c r="CD169" s="59"/>
      <c r="CE169" s="59"/>
      <c r="CF169" s="59"/>
      <c r="CG169" s="59"/>
      <c r="CH169" s="59"/>
      <c r="CI169" s="59"/>
      <c r="CJ169" s="59"/>
      <c r="CK169" s="59"/>
      <c r="CL169" s="59"/>
      <c r="CM169" s="59"/>
      <c r="CN169" s="59"/>
      <c r="CO169" s="59"/>
      <c r="CP169" s="59"/>
      <c r="CQ169" s="59"/>
      <c r="CR169" s="59"/>
      <c r="CS169" s="59"/>
      <c r="CT169" s="59"/>
      <c r="CU169" s="59"/>
      <c r="CV169" s="59"/>
      <c r="CW169" s="59"/>
      <c r="CX169" s="59"/>
      <c r="CY169" s="59"/>
      <c r="CZ169" s="59"/>
      <c r="DA169" s="59"/>
      <c r="DB169" s="59"/>
      <c r="DC169" s="59"/>
      <c r="DD169" s="59"/>
      <c r="DE169" s="59"/>
      <c r="DF169" s="59"/>
      <c r="DG169" s="59"/>
      <c r="DH169" s="59"/>
      <c r="DI169" s="59"/>
      <c r="DJ169" s="59"/>
      <c r="DK169" s="59"/>
      <c r="DL169" s="59"/>
      <c r="DM169" s="59"/>
      <c r="DN169" s="59"/>
      <c r="DO169" s="59"/>
      <c r="DP169" s="59"/>
      <c r="DQ169" s="59"/>
      <c r="DR169" s="59"/>
      <c r="DS169" s="59"/>
      <c r="DT169" s="59"/>
      <c r="DU169" s="59"/>
      <c r="DV169" s="59"/>
      <c r="DW169" s="59"/>
      <c r="DX169" s="59"/>
      <c r="DY169" s="59"/>
      <c r="DZ169" s="59"/>
      <c r="EA169" s="59"/>
      <c r="EB169" s="59"/>
      <c r="EC169" s="59"/>
      <c r="ED169" s="59"/>
      <c r="EE169" s="59"/>
      <c r="EF169" s="59"/>
      <c r="EG169" s="59"/>
      <c r="EH169" s="59"/>
      <c r="EI169" s="59"/>
      <c r="EJ169" s="59"/>
      <c r="EK169" s="59"/>
      <c r="EL169" s="59"/>
      <c r="EM169" s="59"/>
      <c r="EN169" s="59"/>
      <c r="EO169" s="59"/>
      <c r="EP169" s="59"/>
      <c r="EQ169" s="59"/>
      <c r="ER169" s="59"/>
      <c r="ES169" s="59"/>
      <c r="ET169" s="59"/>
      <c r="EU169" s="59"/>
      <c r="EV169" s="59"/>
      <c r="EW169" s="59"/>
      <c r="EX169" s="59"/>
      <c r="EY169" s="59"/>
      <c r="EZ169" s="59"/>
      <c r="FA169" s="59"/>
      <c r="FB169" s="59"/>
      <c r="FC169" s="59"/>
      <c r="FD169" s="59"/>
      <c r="FE169" s="59"/>
      <c r="FF169" s="59"/>
      <c r="FG169" s="59"/>
      <c r="FH169" s="59"/>
      <c r="FI169" s="59"/>
      <c r="FJ169" s="59"/>
      <c r="FK169" s="59"/>
      <c r="FL169" s="59"/>
      <c r="FM169" s="59"/>
      <c r="FN169" s="59"/>
      <c r="FO169" s="59"/>
      <c r="FP169" s="59"/>
      <c r="FQ169" s="59"/>
      <c r="FR169" s="59"/>
      <c r="FS169" s="59"/>
      <c r="FT169" s="59"/>
      <c r="FU169" s="59"/>
      <c r="FV169" s="59"/>
      <c r="FW169" s="59"/>
      <c r="FX169" s="59"/>
      <c r="FY169" s="59"/>
      <c r="FZ169" s="59"/>
      <c r="GA169" s="59"/>
      <c r="GB169" s="59"/>
      <c r="GC169" s="59"/>
      <c r="GD169" s="59"/>
      <c r="GE169" s="59"/>
      <c r="GF169" s="59"/>
      <c r="GG169" s="59"/>
      <c r="GH169" s="59"/>
      <c r="GI169" s="59"/>
      <c r="GJ169" s="59"/>
      <c r="GK169" s="59"/>
      <c r="GL169" s="59"/>
      <c r="GM169" s="59"/>
      <c r="GN169" s="59"/>
      <c r="GO169" s="59"/>
      <c r="GP169" s="59"/>
      <c r="GQ169" s="59"/>
      <c r="GR169" s="59"/>
      <c r="GS169" s="59"/>
      <c r="GT169" s="59"/>
      <c r="GU169" s="59"/>
      <c r="GV169" s="59"/>
      <c r="GW169" s="59"/>
      <c r="GX169" s="59"/>
      <c r="GY169" s="59"/>
      <c r="GZ169" s="59"/>
      <c r="HA169" s="59"/>
      <c r="HB169" s="59"/>
      <c r="HC169" s="59"/>
      <c r="HD169" s="59"/>
      <c r="HE169" s="59"/>
      <c r="HF169" s="59"/>
      <c r="HG169" s="59"/>
      <c r="HH169" s="59"/>
      <c r="HI169" s="59"/>
      <c r="HJ169" s="59"/>
      <c r="HK169" s="59"/>
      <c r="HL169" s="59"/>
      <c r="HM169" s="59"/>
      <c r="HN169" s="59"/>
    </row>
    <row r="170" spans="1:222">
      <c r="A170" s="59"/>
      <c r="B170" s="59"/>
      <c r="C170" s="59"/>
      <c r="D170" s="59"/>
      <c r="E170" s="118"/>
      <c r="F170" s="59"/>
      <c r="G170" s="118"/>
      <c r="H170" s="59"/>
      <c r="I170" s="59"/>
      <c r="J170" s="59"/>
      <c r="K170" s="119"/>
      <c r="L170" s="59"/>
      <c r="M170" s="59"/>
      <c r="N170" s="59"/>
      <c r="O170" s="59"/>
      <c r="P170" s="59"/>
      <c r="Q170" s="59"/>
      <c r="R170" s="59"/>
      <c r="S170" s="59"/>
      <c r="T170" s="59"/>
      <c r="U170" s="59"/>
      <c r="V170" s="59"/>
      <c r="W170" s="59"/>
      <c r="X170" s="59"/>
      <c r="Y170" s="59"/>
      <c r="Z170" s="59"/>
      <c r="AA170" s="59"/>
      <c r="AB170" s="59"/>
      <c r="AC170" s="59"/>
      <c r="AD170" s="59"/>
      <c r="AE170" s="59"/>
      <c r="AF170" s="59"/>
      <c r="AG170" s="59"/>
      <c r="AH170" s="59"/>
      <c r="AI170" s="59"/>
      <c r="AJ170" s="59"/>
      <c r="AK170" s="59"/>
      <c r="AL170" s="59"/>
      <c r="AM170" s="59"/>
      <c r="AN170" s="59"/>
      <c r="AO170" s="59"/>
      <c r="AP170" s="59"/>
      <c r="AQ170" s="59"/>
      <c r="AR170" s="59"/>
      <c r="AS170" s="59"/>
      <c r="AT170" s="59"/>
      <c r="AU170" s="59"/>
      <c r="AV170" s="59"/>
      <c r="AW170" s="59"/>
      <c r="AX170" s="59"/>
      <c r="AY170" s="59"/>
      <c r="AZ170" s="59"/>
      <c r="BA170" s="59"/>
      <c r="BB170" s="59"/>
      <c r="BC170" s="59"/>
      <c r="BD170" s="59"/>
      <c r="BE170" s="59"/>
      <c r="BF170" s="59"/>
      <c r="BG170" s="59"/>
      <c r="BH170" s="59"/>
      <c r="BI170" s="59"/>
      <c r="BJ170" s="59"/>
      <c r="BK170" s="59"/>
      <c r="BL170" s="59"/>
      <c r="BM170" s="59"/>
      <c r="BN170" s="59"/>
      <c r="BO170" s="59"/>
      <c r="BP170" s="59"/>
      <c r="BQ170" s="59"/>
      <c r="BR170" s="59"/>
      <c r="BS170" s="59"/>
      <c r="BT170" s="59"/>
      <c r="BU170" s="59"/>
      <c r="BV170" s="59"/>
      <c r="BW170" s="59"/>
      <c r="BX170" s="59"/>
      <c r="BY170" s="59"/>
      <c r="BZ170" s="59"/>
      <c r="CA170" s="59"/>
      <c r="CB170" s="59"/>
      <c r="CC170" s="59"/>
      <c r="CD170" s="59"/>
      <c r="CE170" s="59"/>
      <c r="CF170" s="59"/>
      <c r="CG170" s="59"/>
      <c r="CH170" s="59"/>
      <c r="CI170" s="59"/>
      <c r="CJ170" s="59"/>
      <c r="CK170" s="59"/>
      <c r="CL170" s="59"/>
      <c r="CM170" s="59"/>
      <c r="CN170" s="59"/>
      <c r="CO170" s="59"/>
      <c r="CP170" s="59"/>
      <c r="CQ170" s="59"/>
      <c r="CR170" s="59"/>
      <c r="CS170" s="59"/>
      <c r="CT170" s="59"/>
      <c r="CU170" s="59"/>
      <c r="CV170" s="59"/>
      <c r="CW170" s="59"/>
      <c r="CX170" s="59"/>
      <c r="CY170" s="59"/>
      <c r="CZ170" s="59"/>
      <c r="DA170" s="59"/>
      <c r="DB170" s="59"/>
      <c r="DC170" s="59"/>
      <c r="DD170" s="59"/>
      <c r="DE170" s="59"/>
      <c r="DF170" s="59"/>
      <c r="DG170" s="59"/>
      <c r="DH170" s="59"/>
      <c r="DI170" s="59"/>
      <c r="DJ170" s="59"/>
      <c r="DK170" s="59"/>
      <c r="DL170" s="59"/>
      <c r="DM170" s="59"/>
      <c r="DN170" s="59"/>
      <c r="DO170" s="59"/>
      <c r="DP170" s="59"/>
      <c r="DQ170" s="59"/>
      <c r="DR170" s="59"/>
      <c r="DS170" s="59"/>
      <c r="DT170" s="59"/>
      <c r="DU170" s="59"/>
      <c r="DV170" s="59"/>
      <c r="DW170" s="59"/>
      <c r="DX170" s="59"/>
      <c r="DY170" s="59"/>
      <c r="DZ170" s="59"/>
      <c r="EA170" s="59"/>
      <c r="EB170" s="59"/>
      <c r="EC170" s="59"/>
      <c r="ED170" s="59"/>
      <c r="EE170" s="59"/>
      <c r="EF170" s="59"/>
      <c r="EG170" s="59"/>
      <c r="EH170" s="59"/>
      <c r="EI170" s="59"/>
      <c r="EJ170" s="59"/>
      <c r="EK170" s="59"/>
      <c r="EL170" s="59"/>
      <c r="EM170" s="59"/>
      <c r="EN170" s="59"/>
      <c r="EO170" s="59"/>
      <c r="EP170" s="59"/>
      <c r="EQ170" s="59"/>
      <c r="ER170" s="59"/>
      <c r="ES170" s="59"/>
      <c r="ET170" s="59"/>
      <c r="EU170" s="59"/>
      <c r="EV170" s="59"/>
      <c r="EW170" s="59"/>
      <c r="EX170" s="59"/>
      <c r="EY170" s="59"/>
      <c r="EZ170" s="59"/>
      <c r="FA170" s="59"/>
      <c r="FB170" s="59"/>
      <c r="FC170" s="59"/>
      <c r="FD170" s="59"/>
      <c r="FE170" s="59"/>
      <c r="FF170" s="59"/>
      <c r="FG170" s="59"/>
      <c r="FH170" s="59"/>
      <c r="FI170" s="59"/>
      <c r="FJ170" s="59"/>
      <c r="FK170" s="59"/>
      <c r="FL170" s="59"/>
      <c r="FM170" s="59"/>
      <c r="FN170" s="59"/>
      <c r="FO170" s="59"/>
      <c r="FP170" s="59"/>
      <c r="FQ170" s="59"/>
      <c r="FR170" s="59"/>
      <c r="FS170" s="59"/>
      <c r="FT170" s="59"/>
      <c r="FU170" s="59"/>
      <c r="FV170" s="59"/>
      <c r="FW170" s="59"/>
      <c r="FX170" s="59"/>
      <c r="FY170" s="59"/>
      <c r="FZ170" s="59"/>
      <c r="GA170" s="59"/>
      <c r="GB170" s="59"/>
      <c r="GC170" s="59"/>
      <c r="GD170" s="59"/>
      <c r="GE170" s="59"/>
      <c r="GF170" s="59"/>
      <c r="GG170" s="59"/>
      <c r="GH170" s="59"/>
      <c r="GI170" s="59"/>
      <c r="GJ170" s="59"/>
      <c r="GK170" s="59"/>
      <c r="GL170" s="59"/>
      <c r="GM170" s="59"/>
      <c r="GN170" s="59"/>
      <c r="GO170" s="59"/>
      <c r="GP170" s="59"/>
      <c r="GQ170" s="59"/>
      <c r="GR170" s="59"/>
      <c r="GS170" s="59"/>
      <c r="GT170" s="59"/>
      <c r="GU170" s="59"/>
      <c r="GV170" s="59"/>
      <c r="GW170" s="59"/>
      <c r="GX170" s="59"/>
      <c r="GY170" s="59"/>
      <c r="GZ170" s="59"/>
      <c r="HA170" s="59"/>
      <c r="HB170" s="59"/>
      <c r="HC170" s="59"/>
      <c r="HD170" s="59"/>
      <c r="HE170" s="59"/>
      <c r="HF170" s="59"/>
      <c r="HG170" s="59"/>
      <c r="HH170" s="59"/>
      <c r="HI170" s="59"/>
      <c r="HJ170" s="59"/>
      <c r="HK170" s="59"/>
      <c r="HL170" s="59"/>
      <c r="HM170" s="59"/>
      <c r="HN170" s="59"/>
    </row>
    <row r="171" spans="1:222">
      <c r="A171" s="59"/>
      <c r="B171" s="59"/>
      <c r="C171" s="59"/>
      <c r="D171" s="59"/>
      <c r="E171" s="118"/>
      <c r="F171" s="59"/>
      <c r="G171" s="118"/>
      <c r="H171" s="59"/>
      <c r="I171" s="59"/>
      <c r="J171" s="59"/>
      <c r="K171" s="119"/>
      <c r="L171" s="59"/>
      <c r="M171" s="59"/>
      <c r="N171" s="59"/>
      <c r="O171" s="59"/>
      <c r="P171" s="59"/>
      <c r="Q171" s="59"/>
      <c r="R171" s="59"/>
      <c r="S171" s="59"/>
      <c r="T171" s="59"/>
      <c r="U171" s="59"/>
      <c r="V171" s="59"/>
      <c r="W171" s="59"/>
      <c r="X171" s="59"/>
      <c r="Y171" s="59"/>
      <c r="Z171" s="59"/>
      <c r="AA171" s="59"/>
      <c r="AB171" s="59"/>
      <c r="AC171" s="59"/>
      <c r="AD171" s="59"/>
      <c r="AE171" s="59"/>
      <c r="AF171" s="59"/>
      <c r="AG171" s="59"/>
      <c r="AH171" s="59"/>
      <c r="AI171" s="59"/>
      <c r="AJ171" s="59"/>
      <c r="AK171" s="59"/>
      <c r="AL171" s="59"/>
      <c r="AM171" s="59"/>
      <c r="AN171" s="59"/>
      <c r="AO171" s="59"/>
      <c r="AP171" s="59"/>
      <c r="AQ171" s="59"/>
      <c r="AR171" s="59"/>
      <c r="AS171" s="59"/>
      <c r="AT171" s="59"/>
      <c r="AU171" s="59"/>
      <c r="AV171" s="59"/>
      <c r="AW171" s="59"/>
      <c r="AX171" s="59"/>
      <c r="AY171" s="59"/>
      <c r="AZ171" s="59"/>
      <c r="BA171" s="59"/>
      <c r="BB171" s="59"/>
      <c r="BC171" s="59"/>
      <c r="BD171" s="59"/>
      <c r="BE171" s="59"/>
      <c r="BF171" s="59"/>
      <c r="BG171" s="59"/>
      <c r="BH171" s="59"/>
      <c r="BI171" s="59"/>
      <c r="BJ171" s="59"/>
      <c r="BK171" s="59"/>
      <c r="BL171" s="59"/>
      <c r="BM171" s="59"/>
      <c r="BN171" s="59"/>
      <c r="BO171" s="59"/>
      <c r="BP171" s="59"/>
      <c r="BQ171" s="59"/>
      <c r="BR171" s="59"/>
      <c r="BS171" s="59"/>
      <c r="BT171" s="59"/>
      <c r="BU171" s="59"/>
      <c r="BV171" s="59"/>
      <c r="BW171" s="59"/>
      <c r="BX171" s="59"/>
      <c r="BY171" s="59"/>
      <c r="BZ171" s="59"/>
      <c r="CA171" s="59"/>
      <c r="CB171" s="59"/>
      <c r="CC171" s="59"/>
      <c r="CD171" s="59"/>
      <c r="CE171" s="59"/>
      <c r="CF171" s="59"/>
      <c r="CG171" s="59"/>
      <c r="CH171" s="59"/>
      <c r="CI171" s="59"/>
      <c r="CJ171" s="59"/>
      <c r="CK171" s="59"/>
      <c r="CL171" s="59"/>
      <c r="CM171" s="59"/>
      <c r="CN171" s="59"/>
      <c r="CO171" s="59"/>
      <c r="CP171" s="59"/>
      <c r="CQ171" s="59"/>
      <c r="CR171" s="59"/>
      <c r="CS171" s="59"/>
      <c r="CT171" s="59"/>
      <c r="CU171" s="59"/>
      <c r="CV171" s="59"/>
      <c r="CW171" s="59"/>
      <c r="CX171" s="59"/>
      <c r="CY171" s="59"/>
      <c r="CZ171" s="59"/>
      <c r="DA171" s="59"/>
      <c r="DB171" s="59"/>
      <c r="DC171" s="59"/>
      <c r="DD171" s="59"/>
      <c r="DE171" s="59"/>
      <c r="DF171" s="59"/>
      <c r="DG171" s="59"/>
      <c r="DH171" s="59"/>
      <c r="DI171" s="59"/>
      <c r="DJ171" s="59"/>
      <c r="DK171" s="59"/>
      <c r="DL171" s="59"/>
      <c r="DM171" s="59"/>
      <c r="DN171" s="59"/>
      <c r="DO171" s="59"/>
      <c r="DP171" s="59"/>
      <c r="DQ171" s="59"/>
      <c r="DR171" s="59"/>
      <c r="DS171" s="59"/>
      <c r="DT171" s="59"/>
      <c r="DU171" s="59"/>
      <c r="DV171" s="59"/>
      <c r="DW171" s="59"/>
      <c r="DX171" s="59"/>
      <c r="DY171" s="59"/>
      <c r="DZ171" s="59"/>
      <c r="EA171" s="59"/>
      <c r="EB171" s="59"/>
      <c r="EC171" s="59"/>
      <c r="ED171" s="59"/>
      <c r="EE171" s="59"/>
      <c r="EF171" s="59"/>
      <c r="EG171" s="59"/>
      <c r="EH171" s="59"/>
      <c r="EI171" s="59"/>
      <c r="EJ171" s="59"/>
      <c r="EK171" s="59"/>
      <c r="EL171" s="59"/>
      <c r="EM171" s="59"/>
      <c r="EN171" s="59"/>
      <c r="EO171" s="59"/>
      <c r="EP171" s="59"/>
      <c r="EQ171" s="59"/>
      <c r="ER171" s="59"/>
      <c r="ES171" s="59"/>
      <c r="ET171" s="59"/>
      <c r="EU171" s="59"/>
      <c r="EV171" s="59"/>
      <c r="EW171" s="59"/>
      <c r="EX171" s="59"/>
      <c r="EY171" s="59"/>
      <c r="EZ171" s="59"/>
      <c r="FA171" s="59"/>
      <c r="FB171" s="59"/>
      <c r="FC171" s="59"/>
      <c r="FD171" s="59"/>
      <c r="FE171" s="59"/>
      <c r="FF171" s="59"/>
      <c r="FG171" s="59"/>
      <c r="FH171" s="59"/>
      <c r="FI171" s="59"/>
      <c r="FJ171" s="59"/>
      <c r="FK171" s="59"/>
      <c r="FL171" s="59"/>
      <c r="FM171" s="59"/>
      <c r="FN171" s="59"/>
      <c r="FO171" s="59"/>
      <c r="FP171" s="59"/>
      <c r="FQ171" s="59"/>
      <c r="FR171" s="59"/>
      <c r="FS171" s="59"/>
      <c r="FT171" s="59"/>
      <c r="FU171" s="59"/>
      <c r="FV171" s="59"/>
      <c r="FW171" s="59"/>
      <c r="FX171" s="59"/>
      <c r="FY171" s="59"/>
      <c r="FZ171" s="59"/>
      <c r="GA171" s="59"/>
      <c r="GB171" s="59"/>
      <c r="GC171" s="59"/>
      <c r="GD171" s="59"/>
      <c r="GE171" s="59"/>
      <c r="GF171" s="59"/>
      <c r="GG171" s="59"/>
      <c r="GH171" s="59"/>
      <c r="GI171" s="59"/>
      <c r="GJ171" s="59"/>
      <c r="GK171" s="59"/>
      <c r="GL171" s="59"/>
      <c r="GM171" s="59"/>
      <c r="GN171" s="59"/>
      <c r="GO171" s="59"/>
      <c r="GP171" s="59"/>
      <c r="GQ171" s="59"/>
      <c r="GR171" s="59"/>
      <c r="GS171" s="59"/>
      <c r="GT171" s="59"/>
      <c r="GU171" s="59"/>
      <c r="GV171" s="59"/>
      <c r="GW171" s="59"/>
      <c r="GX171" s="59"/>
      <c r="GY171" s="59"/>
      <c r="GZ171" s="59"/>
      <c r="HA171" s="59"/>
      <c r="HB171" s="59"/>
      <c r="HC171" s="59"/>
      <c r="HD171" s="59"/>
      <c r="HE171" s="59"/>
      <c r="HF171" s="59"/>
      <c r="HG171" s="59"/>
      <c r="HH171" s="59"/>
      <c r="HI171" s="59"/>
      <c r="HJ171" s="59"/>
      <c r="HK171" s="59"/>
      <c r="HL171" s="59"/>
      <c r="HM171" s="59"/>
      <c r="HN171" s="59"/>
    </row>
    <row r="172" spans="1:222">
      <c r="A172" s="59"/>
      <c r="B172" s="59"/>
      <c r="C172" s="59"/>
      <c r="D172" s="59"/>
      <c r="E172" s="118"/>
      <c r="F172" s="59"/>
      <c r="G172" s="118"/>
      <c r="H172" s="59"/>
      <c r="I172" s="59"/>
      <c r="J172" s="59"/>
      <c r="K172" s="119"/>
      <c r="L172" s="59"/>
      <c r="M172" s="59"/>
      <c r="N172" s="59"/>
      <c r="O172" s="59"/>
      <c r="P172" s="59"/>
      <c r="Q172" s="59"/>
      <c r="R172" s="59"/>
      <c r="S172" s="59"/>
      <c r="T172" s="59"/>
      <c r="U172" s="59"/>
      <c r="V172" s="59"/>
      <c r="W172" s="59"/>
      <c r="X172" s="59"/>
      <c r="Y172" s="59"/>
      <c r="Z172" s="59"/>
      <c r="AA172" s="59"/>
      <c r="AB172" s="59"/>
      <c r="AC172" s="59"/>
      <c r="AD172" s="59"/>
      <c r="AE172" s="59"/>
      <c r="AF172" s="59"/>
      <c r="AG172" s="59"/>
      <c r="AH172" s="59"/>
      <c r="AI172" s="59"/>
      <c r="AJ172" s="59"/>
      <c r="AK172" s="59"/>
      <c r="AL172" s="59"/>
      <c r="AM172" s="59"/>
      <c r="AN172" s="59"/>
      <c r="AO172" s="59"/>
      <c r="AP172" s="59"/>
      <c r="AQ172" s="59"/>
      <c r="AR172" s="59"/>
      <c r="AS172" s="59"/>
      <c r="AT172" s="59"/>
      <c r="AU172" s="59"/>
      <c r="AV172" s="59"/>
      <c r="AW172" s="59"/>
      <c r="AX172" s="59"/>
      <c r="AY172" s="59"/>
      <c r="AZ172" s="59"/>
      <c r="BA172" s="59"/>
      <c r="BB172" s="59"/>
      <c r="BC172" s="59"/>
      <c r="BD172" s="59"/>
      <c r="BE172" s="59"/>
      <c r="BF172" s="59"/>
      <c r="BG172" s="59"/>
      <c r="BH172" s="59"/>
      <c r="BI172" s="59"/>
      <c r="BJ172" s="59"/>
      <c r="BK172" s="59"/>
      <c r="BL172" s="59"/>
      <c r="BM172" s="59"/>
      <c r="BN172" s="59"/>
      <c r="BO172" s="59"/>
      <c r="BP172" s="59"/>
      <c r="BQ172" s="59"/>
      <c r="BR172" s="59"/>
      <c r="BS172" s="59"/>
      <c r="BT172" s="59"/>
      <c r="BU172" s="59"/>
      <c r="BV172" s="59"/>
      <c r="BW172" s="59"/>
      <c r="BX172" s="59"/>
      <c r="BY172" s="59"/>
      <c r="BZ172" s="59"/>
      <c r="CA172" s="59"/>
      <c r="CB172" s="59"/>
      <c r="CC172" s="59"/>
      <c r="CD172" s="59"/>
      <c r="CE172" s="59"/>
      <c r="CF172" s="59"/>
      <c r="CG172" s="59"/>
      <c r="CH172" s="59"/>
      <c r="CI172" s="59"/>
      <c r="CJ172" s="59"/>
      <c r="CK172" s="59"/>
      <c r="CL172" s="59"/>
      <c r="CM172" s="59"/>
      <c r="CN172" s="59"/>
      <c r="CO172" s="59"/>
      <c r="CP172" s="59"/>
      <c r="CQ172" s="59"/>
      <c r="CR172" s="59"/>
      <c r="CS172" s="59"/>
      <c r="CT172" s="59"/>
      <c r="CU172" s="59"/>
      <c r="CV172" s="59"/>
      <c r="CW172" s="59"/>
      <c r="CX172" s="59"/>
      <c r="CY172" s="59"/>
      <c r="CZ172" s="59"/>
      <c r="DA172" s="59"/>
      <c r="DB172" s="59"/>
      <c r="DC172" s="59"/>
      <c r="DD172" s="59"/>
      <c r="DE172" s="59"/>
      <c r="DF172" s="59"/>
      <c r="DG172" s="59"/>
      <c r="DH172" s="59"/>
      <c r="DI172" s="59"/>
      <c r="DJ172" s="59"/>
      <c r="DK172" s="59"/>
      <c r="DL172" s="59"/>
      <c r="DM172" s="59"/>
      <c r="DN172" s="59"/>
      <c r="DO172" s="59"/>
      <c r="DP172" s="59"/>
      <c r="DQ172" s="59"/>
      <c r="DR172" s="59"/>
      <c r="DS172" s="59"/>
      <c r="DT172" s="59"/>
      <c r="DU172" s="59"/>
      <c r="DV172" s="59"/>
      <c r="DW172" s="59"/>
      <c r="DX172" s="59"/>
      <c r="DY172" s="59"/>
      <c r="DZ172" s="59"/>
      <c r="EA172" s="59"/>
      <c r="EB172" s="59"/>
      <c r="EC172" s="59"/>
      <c r="ED172" s="59"/>
      <c r="EE172" s="59"/>
      <c r="EF172" s="59"/>
      <c r="EG172" s="59"/>
      <c r="EH172" s="59"/>
      <c r="EI172" s="59"/>
      <c r="EJ172" s="59"/>
      <c r="EK172" s="59"/>
      <c r="EL172" s="59"/>
      <c r="EM172" s="59"/>
      <c r="EN172" s="59"/>
      <c r="EO172" s="59"/>
      <c r="EP172" s="59"/>
      <c r="EQ172" s="59"/>
      <c r="ER172" s="59"/>
      <c r="ES172" s="59"/>
      <c r="ET172" s="59"/>
      <c r="EU172" s="59"/>
      <c r="EV172" s="59"/>
      <c r="EW172" s="59"/>
      <c r="EX172" s="59"/>
      <c r="EY172" s="59"/>
      <c r="EZ172" s="59"/>
      <c r="FA172" s="59"/>
      <c r="FB172" s="59"/>
      <c r="FC172" s="59"/>
      <c r="FD172" s="59"/>
      <c r="FE172" s="59"/>
      <c r="FF172" s="59"/>
      <c r="FG172" s="59"/>
      <c r="FH172" s="59"/>
      <c r="FI172" s="59"/>
      <c r="FJ172" s="59"/>
      <c r="FK172" s="59"/>
      <c r="FL172" s="59"/>
      <c r="FM172" s="59"/>
      <c r="FN172" s="59"/>
      <c r="FO172" s="59"/>
      <c r="FP172" s="59"/>
      <c r="FQ172" s="59"/>
      <c r="FR172" s="59"/>
      <c r="FS172" s="59"/>
      <c r="FT172" s="59"/>
      <c r="FU172" s="59"/>
      <c r="FV172" s="59"/>
      <c r="FW172" s="59"/>
      <c r="FX172" s="59"/>
      <c r="FY172" s="59"/>
      <c r="FZ172" s="59"/>
      <c r="GA172" s="59"/>
      <c r="GB172" s="59"/>
      <c r="GC172" s="59"/>
      <c r="GD172" s="59"/>
      <c r="GE172" s="59"/>
      <c r="GF172" s="59"/>
      <c r="GG172" s="59"/>
      <c r="GH172" s="59"/>
      <c r="GI172" s="59"/>
      <c r="GJ172" s="59"/>
      <c r="GK172" s="59"/>
      <c r="GL172" s="59"/>
      <c r="GM172" s="59"/>
      <c r="GN172" s="59"/>
      <c r="GO172" s="59"/>
      <c r="GP172" s="59"/>
      <c r="GQ172" s="59"/>
      <c r="GR172" s="59"/>
      <c r="GS172" s="59"/>
      <c r="GT172" s="59"/>
      <c r="GU172" s="59"/>
      <c r="GV172" s="59"/>
      <c r="GW172" s="59"/>
      <c r="GX172" s="59"/>
      <c r="GY172" s="59"/>
      <c r="GZ172" s="59"/>
      <c r="HA172" s="59"/>
      <c r="HB172" s="59"/>
      <c r="HC172" s="59"/>
      <c r="HD172" s="59"/>
      <c r="HE172" s="59"/>
      <c r="HF172" s="59"/>
      <c r="HG172" s="59"/>
      <c r="HH172" s="59"/>
      <c r="HI172" s="59"/>
      <c r="HJ172" s="59"/>
      <c r="HK172" s="59"/>
      <c r="HL172" s="59"/>
      <c r="HM172" s="59"/>
      <c r="HN172" s="59"/>
    </row>
    <row r="173" spans="1:222">
      <c r="A173" s="59"/>
      <c r="B173" s="59"/>
      <c r="C173" s="59"/>
      <c r="D173" s="59"/>
      <c r="E173" s="118"/>
      <c r="F173" s="59"/>
      <c r="G173" s="118"/>
      <c r="H173" s="59"/>
      <c r="I173" s="59"/>
      <c r="J173" s="59"/>
      <c r="K173" s="119"/>
      <c r="L173" s="59"/>
      <c r="M173" s="59"/>
      <c r="N173" s="59"/>
      <c r="O173" s="59"/>
      <c r="P173" s="59"/>
      <c r="Q173" s="59"/>
      <c r="R173" s="59"/>
      <c r="S173" s="59"/>
      <c r="T173" s="59"/>
      <c r="U173" s="59"/>
      <c r="V173" s="59"/>
      <c r="W173" s="59"/>
      <c r="X173" s="59"/>
      <c r="Y173" s="59"/>
      <c r="Z173" s="59"/>
      <c r="AA173" s="59"/>
      <c r="AB173" s="59"/>
      <c r="AC173" s="59"/>
      <c r="AD173" s="59"/>
      <c r="AE173" s="59"/>
      <c r="AF173" s="59"/>
      <c r="AG173" s="59"/>
      <c r="AH173" s="59"/>
      <c r="AI173" s="59"/>
      <c r="AJ173" s="59"/>
      <c r="AK173" s="59"/>
      <c r="AL173" s="59"/>
      <c r="AM173" s="59"/>
      <c r="AN173" s="59"/>
      <c r="AO173" s="59"/>
      <c r="AP173" s="59"/>
      <c r="AQ173" s="59"/>
      <c r="AR173" s="59"/>
      <c r="AS173" s="59"/>
      <c r="AT173" s="59"/>
      <c r="AU173" s="59"/>
      <c r="AV173" s="59"/>
      <c r="AW173" s="59"/>
      <c r="AX173" s="59"/>
      <c r="AY173" s="59"/>
      <c r="AZ173" s="59"/>
      <c r="BA173" s="59"/>
      <c r="BB173" s="59"/>
      <c r="BC173" s="59"/>
      <c r="BD173" s="59"/>
      <c r="BE173" s="59"/>
      <c r="BF173" s="59"/>
      <c r="BG173" s="59"/>
      <c r="BH173" s="59"/>
      <c r="BI173" s="59"/>
      <c r="BJ173" s="59"/>
      <c r="BK173" s="59"/>
      <c r="BL173" s="59"/>
      <c r="BM173" s="59"/>
      <c r="BN173" s="59"/>
      <c r="BO173" s="59"/>
      <c r="BP173" s="59"/>
      <c r="BQ173" s="59"/>
      <c r="BR173" s="59"/>
      <c r="BS173" s="59"/>
      <c r="BT173" s="59"/>
      <c r="BU173" s="59"/>
      <c r="BV173" s="59"/>
      <c r="BW173" s="59"/>
      <c r="BX173" s="59"/>
      <c r="BY173" s="59"/>
      <c r="BZ173" s="59"/>
      <c r="CA173" s="59"/>
      <c r="CB173" s="59"/>
      <c r="CC173" s="59"/>
      <c r="CD173" s="59"/>
      <c r="CE173" s="59"/>
      <c r="CF173" s="59"/>
      <c r="CG173" s="59"/>
      <c r="CH173" s="59"/>
      <c r="CI173" s="59"/>
      <c r="CJ173" s="59"/>
      <c r="CK173" s="59"/>
      <c r="CL173" s="59"/>
      <c r="CM173" s="59"/>
      <c r="CN173" s="59"/>
      <c r="CO173" s="59"/>
      <c r="CP173" s="59"/>
      <c r="CQ173" s="59"/>
      <c r="CR173" s="59"/>
      <c r="CS173" s="59"/>
      <c r="CT173" s="59"/>
      <c r="CU173" s="59"/>
      <c r="CV173" s="59"/>
      <c r="CW173" s="59"/>
      <c r="CX173" s="59"/>
      <c r="CY173" s="59"/>
      <c r="CZ173" s="59"/>
      <c r="DA173" s="59"/>
      <c r="DB173" s="59"/>
      <c r="DC173" s="59"/>
      <c r="DD173" s="59"/>
      <c r="DE173" s="59"/>
      <c r="DF173" s="59"/>
      <c r="DG173" s="59"/>
      <c r="DH173" s="59"/>
      <c r="DI173" s="59"/>
      <c r="DJ173" s="59"/>
      <c r="DK173" s="59"/>
      <c r="DL173" s="59"/>
      <c r="DM173" s="59"/>
      <c r="DN173" s="59"/>
      <c r="DO173" s="59"/>
      <c r="DP173" s="59"/>
      <c r="DQ173" s="59"/>
      <c r="DR173" s="59"/>
      <c r="DS173" s="59"/>
      <c r="DT173" s="59"/>
      <c r="DU173" s="59"/>
      <c r="DV173" s="59"/>
      <c r="DW173" s="59"/>
      <c r="DX173" s="59"/>
      <c r="DY173" s="59"/>
      <c r="DZ173" s="59"/>
      <c r="EA173" s="59"/>
      <c r="EB173" s="59"/>
      <c r="EC173" s="59"/>
      <c r="ED173" s="59"/>
      <c r="EE173" s="59"/>
      <c r="EF173" s="59"/>
      <c r="EG173" s="59"/>
      <c r="EH173" s="59"/>
      <c r="EI173" s="59"/>
      <c r="EJ173" s="59"/>
      <c r="EK173" s="59"/>
      <c r="EL173" s="59"/>
      <c r="EM173" s="59"/>
      <c r="EN173" s="59"/>
      <c r="EO173" s="59"/>
      <c r="EP173" s="59"/>
      <c r="EQ173" s="59"/>
      <c r="ER173" s="59"/>
      <c r="ES173" s="59"/>
      <c r="ET173" s="59"/>
      <c r="EU173" s="59"/>
      <c r="EV173" s="59"/>
      <c r="EW173" s="59"/>
      <c r="EX173" s="59"/>
      <c r="EY173" s="59"/>
      <c r="EZ173" s="59"/>
      <c r="FA173" s="59"/>
      <c r="FB173" s="59"/>
      <c r="FC173" s="59"/>
      <c r="FD173" s="59"/>
      <c r="FE173" s="59"/>
      <c r="FF173" s="59"/>
      <c r="FG173" s="59"/>
      <c r="FH173" s="59"/>
      <c r="FI173" s="59"/>
      <c r="FJ173" s="59"/>
      <c r="FK173" s="59"/>
      <c r="FL173" s="59"/>
      <c r="FM173" s="59"/>
      <c r="FN173" s="59"/>
      <c r="FO173" s="59"/>
      <c r="FP173" s="59"/>
      <c r="FQ173" s="59"/>
      <c r="FR173" s="59"/>
      <c r="FS173" s="59"/>
      <c r="FT173" s="59"/>
      <c r="FU173" s="59"/>
      <c r="FV173" s="59"/>
      <c r="FW173" s="59"/>
      <c r="FX173" s="59"/>
      <c r="FY173" s="59"/>
      <c r="FZ173" s="59"/>
      <c r="GA173" s="59"/>
      <c r="GB173" s="59"/>
      <c r="GC173" s="59"/>
      <c r="GD173" s="59"/>
      <c r="GE173" s="59"/>
      <c r="GF173" s="59"/>
      <c r="GG173" s="59"/>
      <c r="GH173" s="59"/>
      <c r="GI173" s="59"/>
      <c r="GJ173" s="59"/>
      <c r="GK173" s="59"/>
      <c r="GL173" s="59"/>
      <c r="GM173" s="59"/>
      <c r="GN173" s="59"/>
      <c r="GO173" s="59"/>
      <c r="GP173" s="59"/>
      <c r="GQ173" s="59"/>
      <c r="GR173" s="59"/>
      <c r="GS173" s="59"/>
      <c r="GT173" s="59"/>
      <c r="GU173" s="59"/>
      <c r="GV173" s="59"/>
      <c r="GW173" s="59"/>
      <c r="GX173" s="59"/>
      <c r="GY173" s="59"/>
      <c r="GZ173" s="59"/>
      <c r="HA173" s="59"/>
      <c r="HB173" s="59"/>
      <c r="HC173" s="59"/>
      <c r="HD173" s="59"/>
      <c r="HE173" s="59"/>
      <c r="HF173" s="59"/>
      <c r="HG173" s="59"/>
      <c r="HH173" s="59"/>
      <c r="HI173" s="59"/>
      <c r="HJ173" s="59"/>
      <c r="HK173" s="59"/>
      <c r="HL173" s="59"/>
      <c r="HM173" s="59"/>
      <c r="HN173" s="59"/>
    </row>
    <row r="174" spans="1:222">
      <c r="A174" s="59"/>
      <c r="B174" s="59"/>
      <c r="C174" s="59"/>
      <c r="D174" s="59"/>
      <c r="E174" s="118"/>
      <c r="F174" s="59"/>
      <c r="G174" s="118"/>
      <c r="H174" s="59"/>
      <c r="I174" s="59"/>
      <c r="J174" s="59"/>
      <c r="K174" s="119"/>
      <c r="L174" s="59"/>
      <c r="M174" s="59"/>
      <c r="N174" s="59"/>
      <c r="O174" s="59"/>
      <c r="P174" s="59"/>
      <c r="Q174" s="59"/>
      <c r="R174" s="59"/>
      <c r="S174" s="59"/>
      <c r="T174" s="59"/>
      <c r="U174" s="59"/>
      <c r="V174" s="59"/>
      <c r="W174" s="59"/>
      <c r="X174" s="59"/>
      <c r="Y174" s="59"/>
      <c r="Z174" s="59"/>
      <c r="AA174" s="59"/>
      <c r="AB174" s="59"/>
      <c r="AC174" s="59"/>
      <c r="AD174" s="59"/>
      <c r="AE174" s="59"/>
      <c r="AF174" s="59"/>
      <c r="AG174" s="59"/>
      <c r="AH174" s="59"/>
      <c r="AI174" s="59"/>
      <c r="AJ174" s="59"/>
      <c r="AK174" s="59"/>
      <c r="AL174" s="59"/>
      <c r="AM174" s="59"/>
      <c r="AN174" s="59"/>
      <c r="AO174" s="59"/>
      <c r="AP174" s="59"/>
      <c r="AQ174" s="59"/>
      <c r="AR174" s="59"/>
      <c r="AS174" s="59"/>
      <c r="AT174" s="59"/>
      <c r="AU174" s="59"/>
      <c r="AV174" s="59"/>
      <c r="AW174" s="59"/>
      <c r="AX174" s="59"/>
      <c r="AY174" s="59"/>
      <c r="AZ174" s="59"/>
      <c r="BA174" s="59"/>
      <c r="BB174" s="59"/>
      <c r="BC174" s="59"/>
      <c r="BD174" s="59"/>
      <c r="BE174" s="59"/>
      <c r="BF174" s="59"/>
      <c r="BG174" s="59"/>
      <c r="BH174" s="59"/>
      <c r="BI174" s="59"/>
      <c r="BJ174" s="59"/>
      <c r="BK174" s="59"/>
      <c r="BL174" s="59"/>
      <c r="BM174" s="59"/>
      <c r="BN174" s="59"/>
      <c r="BO174" s="59"/>
      <c r="BP174" s="59"/>
      <c r="BQ174" s="59"/>
      <c r="BR174" s="59"/>
      <c r="BS174" s="59"/>
      <c r="BT174" s="59"/>
      <c r="BU174" s="59"/>
      <c r="BV174" s="59"/>
      <c r="BW174" s="59"/>
      <c r="BX174" s="59"/>
      <c r="BY174" s="59"/>
      <c r="BZ174" s="59"/>
      <c r="CA174" s="59"/>
      <c r="CB174" s="59"/>
      <c r="CC174" s="59"/>
      <c r="CD174" s="59"/>
      <c r="CE174" s="59"/>
      <c r="CF174" s="59"/>
      <c r="CG174" s="59"/>
      <c r="CH174" s="59"/>
      <c r="CI174" s="59"/>
      <c r="CJ174" s="59"/>
      <c r="CK174" s="59"/>
      <c r="CL174" s="59"/>
      <c r="CM174" s="59"/>
      <c r="CN174" s="59"/>
      <c r="CO174" s="59"/>
      <c r="CP174" s="59"/>
      <c r="CQ174" s="59"/>
      <c r="CR174" s="59"/>
      <c r="CS174" s="59"/>
      <c r="CT174" s="59"/>
      <c r="CU174" s="59"/>
      <c r="CV174" s="59"/>
      <c r="CW174" s="59"/>
      <c r="CX174" s="59"/>
      <c r="CY174" s="59"/>
      <c r="CZ174" s="59"/>
      <c r="DA174" s="59"/>
      <c r="DB174" s="59"/>
      <c r="DC174" s="59"/>
      <c r="DD174" s="59"/>
      <c r="DE174" s="59"/>
      <c r="DF174" s="59"/>
      <c r="DG174" s="59"/>
      <c r="DH174" s="59"/>
      <c r="DI174" s="59"/>
      <c r="DJ174" s="59"/>
      <c r="DK174" s="59"/>
      <c r="DL174" s="59"/>
      <c r="DM174" s="59"/>
      <c r="DN174" s="59"/>
      <c r="DO174" s="59"/>
      <c r="DP174" s="59"/>
      <c r="DQ174" s="59"/>
      <c r="DR174" s="59"/>
      <c r="DS174" s="59"/>
      <c r="DT174" s="59"/>
      <c r="DU174" s="59"/>
      <c r="DV174" s="59"/>
      <c r="DW174" s="59"/>
      <c r="DX174" s="59"/>
      <c r="DY174" s="59"/>
      <c r="DZ174" s="59"/>
      <c r="EA174" s="59"/>
      <c r="EB174" s="59"/>
      <c r="EC174" s="59"/>
      <c r="ED174" s="59"/>
      <c r="EE174" s="59"/>
      <c r="EF174" s="59"/>
      <c r="EG174" s="59"/>
      <c r="EH174" s="59"/>
      <c r="EI174" s="59"/>
      <c r="EJ174" s="59"/>
      <c r="EK174" s="59"/>
      <c r="EL174" s="59"/>
      <c r="EM174" s="59"/>
      <c r="EN174" s="59"/>
      <c r="EO174" s="59"/>
      <c r="EP174" s="59"/>
      <c r="EQ174" s="59"/>
      <c r="ER174" s="59"/>
      <c r="ES174" s="59"/>
      <c r="ET174" s="59"/>
      <c r="EU174" s="59"/>
      <c r="EV174" s="59"/>
      <c r="EW174" s="59"/>
      <c r="EX174" s="59"/>
      <c r="EY174" s="59"/>
      <c r="EZ174" s="59"/>
      <c r="FA174" s="59"/>
      <c r="FB174" s="59"/>
      <c r="FC174" s="59"/>
      <c r="FD174" s="59"/>
      <c r="FE174" s="59"/>
      <c r="FF174" s="59"/>
      <c r="FG174" s="59"/>
      <c r="FH174" s="59"/>
      <c r="FI174" s="59"/>
      <c r="FJ174" s="59"/>
      <c r="FK174" s="59"/>
      <c r="FL174" s="59"/>
      <c r="FM174" s="59"/>
      <c r="FN174" s="59"/>
      <c r="FO174" s="59"/>
      <c r="FP174" s="59"/>
      <c r="FQ174" s="59"/>
      <c r="FR174" s="59"/>
      <c r="FS174" s="59"/>
      <c r="FT174" s="59"/>
      <c r="FU174" s="59"/>
      <c r="FV174" s="59"/>
      <c r="FW174" s="59"/>
      <c r="FX174" s="59"/>
      <c r="FY174" s="59"/>
      <c r="FZ174" s="59"/>
      <c r="GA174" s="59"/>
      <c r="GB174" s="59"/>
      <c r="GC174" s="59"/>
      <c r="GD174" s="59"/>
      <c r="GE174" s="59"/>
      <c r="GF174" s="59"/>
      <c r="GG174" s="59"/>
      <c r="GH174" s="59"/>
      <c r="GI174" s="59"/>
      <c r="GJ174" s="59"/>
      <c r="GK174" s="59"/>
      <c r="GL174" s="59"/>
      <c r="GM174" s="59"/>
      <c r="GN174" s="59"/>
      <c r="GO174" s="59"/>
      <c r="GP174" s="59"/>
      <c r="GQ174" s="59"/>
      <c r="GR174" s="59"/>
      <c r="GS174" s="59"/>
      <c r="GT174" s="59"/>
      <c r="GU174" s="59"/>
      <c r="GV174" s="59"/>
      <c r="GW174" s="59"/>
      <c r="GX174" s="59"/>
      <c r="GY174" s="59"/>
      <c r="GZ174" s="59"/>
      <c r="HA174" s="59"/>
      <c r="HB174" s="59"/>
      <c r="HC174" s="59"/>
      <c r="HD174" s="59"/>
      <c r="HE174" s="59"/>
      <c r="HF174" s="59"/>
      <c r="HG174" s="59"/>
      <c r="HH174" s="59"/>
      <c r="HI174" s="59"/>
      <c r="HJ174" s="59"/>
      <c r="HK174" s="59"/>
      <c r="HL174" s="59"/>
      <c r="HM174" s="59"/>
      <c r="HN174" s="59"/>
    </row>
    <row r="175" spans="1:222">
      <c r="A175" s="59"/>
      <c r="B175" s="59"/>
      <c r="C175" s="59"/>
      <c r="D175" s="59"/>
      <c r="E175" s="118"/>
      <c r="F175" s="59"/>
      <c r="G175" s="118"/>
      <c r="H175" s="59"/>
      <c r="I175" s="59"/>
      <c r="J175" s="59"/>
      <c r="K175" s="119"/>
      <c r="L175" s="59"/>
      <c r="M175" s="59"/>
      <c r="N175" s="59"/>
      <c r="O175" s="59"/>
      <c r="P175" s="59"/>
      <c r="Q175" s="59"/>
      <c r="R175" s="59"/>
      <c r="S175" s="59"/>
      <c r="T175" s="59"/>
      <c r="U175" s="59"/>
      <c r="V175" s="59"/>
      <c r="W175" s="59"/>
      <c r="X175" s="59"/>
      <c r="Y175" s="59"/>
      <c r="Z175" s="59"/>
      <c r="AA175" s="59"/>
      <c r="AB175" s="59"/>
      <c r="AC175" s="59"/>
      <c r="AD175" s="59"/>
      <c r="AE175" s="59"/>
      <c r="AF175" s="59"/>
      <c r="AG175" s="59"/>
      <c r="AH175" s="59"/>
      <c r="AI175" s="59"/>
      <c r="AJ175" s="59"/>
      <c r="AK175" s="59"/>
      <c r="AL175" s="59"/>
      <c r="AM175" s="59"/>
      <c r="AN175" s="59"/>
      <c r="AO175" s="59"/>
      <c r="AP175" s="59"/>
      <c r="AQ175" s="59"/>
      <c r="AR175" s="59"/>
      <c r="AS175" s="59"/>
      <c r="AT175" s="59"/>
      <c r="AU175" s="59"/>
      <c r="AV175" s="59"/>
      <c r="AW175" s="59"/>
      <c r="AX175" s="59"/>
      <c r="AY175" s="59"/>
      <c r="AZ175" s="59"/>
      <c r="BA175" s="59"/>
      <c r="BB175" s="59"/>
      <c r="BC175" s="59"/>
      <c r="BD175" s="59"/>
      <c r="BE175" s="59"/>
      <c r="BF175" s="59"/>
      <c r="BG175" s="59"/>
      <c r="BH175" s="59"/>
      <c r="BI175" s="59"/>
      <c r="BJ175" s="59"/>
      <c r="BK175" s="59"/>
      <c r="BL175" s="59"/>
      <c r="BM175" s="59"/>
      <c r="BN175" s="59"/>
      <c r="BO175" s="59"/>
      <c r="BP175" s="59"/>
      <c r="BQ175" s="59"/>
      <c r="BR175" s="59"/>
      <c r="BS175" s="59"/>
      <c r="BT175" s="59"/>
      <c r="BU175" s="59"/>
      <c r="BV175" s="59"/>
      <c r="BW175" s="59"/>
      <c r="BX175" s="59"/>
      <c r="BY175" s="59"/>
      <c r="BZ175" s="59"/>
      <c r="CA175" s="59"/>
      <c r="CB175" s="59"/>
      <c r="CC175" s="59"/>
      <c r="CD175" s="59"/>
      <c r="CE175" s="59"/>
      <c r="CF175" s="59"/>
      <c r="CG175" s="59"/>
      <c r="CH175" s="59"/>
      <c r="CI175" s="59"/>
      <c r="CJ175" s="59"/>
      <c r="CK175" s="59"/>
      <c r="CL175" s="59"/>
      <c r="CM175" s="59"/>
      <c r="CN175" s="59"/>
      <c r="CO175" s="59"/>
      <c r="CP175" s="59"/>
      <c r="CQ175" s="59"/>
      <c r="CR175" s="59"/>
      <c r="CS175" s="59"/>
      <c r="CT175" s="59"/>
      <c r="CU175" s="59"/>
      <c r="CV175" s="59"/>
      <c r="CW175" s="59"/>
      <c r="CX175" s="59"/>
      <c r="CY175" s="59"/>
      <c r="CZ175" s="59"/>
      <c r="DA175" s="59"/>
      <c r="DB175" s="59"/>
      <c r="DC175" s="59"/>
      <c r="DD175" s="59"/>
      <c r="DE175" s="59"/>
      <c r="DF175" s="59"/>
      <c r="DG175" s="59"/>
      <c r="DH175" s="59"/>
      <c r="DI175" s="59"/>
      <c r="DJ175" s="59"/>
      <c r="DK175" s="59"/>
      <c r="DL175" s="59"/>
      <c r="DM175" s="59"/>
      <c r="DN175" s="59"/>
      <c r="DO175" s="59"/>
      <c r="DP175" s="59"/>
      <c r="DQ175" s="59"/>
      <c r="DR175" s="59"/>
      <c r="DS175" s="59"/>
      <c r="DT175" s="59"/>
      <c r="DU175" s="59"/>
      <c r="DV175" s="59"/>
      <c r="DW175" s="59"/>
      <c r="DX175" s="59"/>
      <c r="DY175" s="59"/>
      <c r="DZ175" s="59"/>
      <c r="EA175" s="59"/>
      <c r="EB175" s="59"/>
      <c r="EC175" s="59"/>
      <c r="ED175" s="59"/>
      <c r="EE175" s="59"/>
      <c r="EF175" s="59"/>
      <c r="EG175" s="59"/>
      <c r="EH175" s="59"/>
      <c r="EI175" s="59"/>
      <c r="EJ175" s="59"/>
      <c r="EK175" s="59"/>
      <c r="EL175" s="59"/>
      <c r="EM175" s="59"/>
      <c r="EN175" s="59"/>
      <c r="EO175" s="59"/>
      <c r="EP175" s="59"/>
      <c r="EQ175" s="59"/>
      <c r="ER175" s="59"/>
      <c r="ES175" s="59"/>
      <c r="ET175" s="59"/>
      <c r="EU175" s="59"/>
      <c r="EV175" s="59"/>
      <c r="EW175" s="59"/>
      <c r="EX175" s="59"/>
      <c r="EY175" s="59"/>
      <c r="EZ175" s="59"/>
      <c r="FA175" s="59"/>
      <c r="FB175" s="59"/>
      <c r="FC175" s="59"/>
      <c r="FD175" s="59"/>
      <c r="FE175" s="59"/>
      <c r="FF175" s="59"/>
      <c r="FG175" s="59"/>
      <c r="FH175" s="59"/>
      <c r="FI175" s="59"/>
      <c r="FJ175" s="59"/>
      <c r="FK175" s="59"/>
      <c r="FL175" s="59"/>
      <c r="FM175" s="59"/>
      <c r="FN175" s="59"/>
      <c r="FO175" s="59"/>
      <c r="FP175" s="59"/>
      <c r="FQ175" s="59"/>
      <c r="FR175" s="59"/>
      <c r="FS175" s="59"/>
      <c r="FT175" s="59"/>
      <c r="FU175" s="59"/>
      <c r="FV175" s="59"/>
      <c r="FW175" s="59"/>
      <c r="FX175" s="59"/>
      <c r="FY175" s="59"/>
      <c r="FZ175" s="59"/>
      <c r="GA175" s="59"/>
      <c r="GB175" s="59"/>
      <c r="GC175" s="59"/>
      <c r="GD175" s="59"/>
      <c r="GE175" s="59"/>
      <c r="GF175" s="59"/>
      <c r="GG175" s="59"/>
      <c r="GH175" s="59"/>
      <c r="GI175" s="59"/>
      <c r="GJ175" s="59"/>
      <c r="GK175" s="59"/>
      <c r="GL175" s="59"/>
      <c r="GM175" s="59"/>
      <c r="GN175" s="59"/>
      <c r="GO175" s="59"/>
      <c r="GP175" s="59"/>
      <c r="GQ175" s="59"/>
      <c r="GR175" s="59"/>
      <c r="GS175" s="59"/>
      <c r="GT175" s="59"/>
      <c r="GU175" s="59"/>
      <c r="GV175" s="59"/>
      <c r="GW175" s="59"/>
      <c r="GX175" s="59"/>
      <c r="GY175" s="59"/>
      <c r="GZ175" s="59"/>
      <c r="HA175" s="59"/>
      <c r="HB175" s="59"/>
      <c r="HC175" s="59"/>
      <c r="HD175" s="59"/>
      <c r="HE175" s="59"/>
      <c r="HF175" s="59"/>
      <c r="HG175" s="59"/>
      <c r="HH175" s="59"/>
      <c r="HI175" s="59"/>
      <c r="HJ175" s="59"/>
      <c r="HK175" s="59"/>
      <c r="HL175" s="59"/>
      <c r="HM175" s="59"/>
      <c r="HN175" s="59"/>
    </row>
    <row r="176" spans="1:222">
      <c r="A176" s="59"/>
      <c r="B176" s="59"/>
      <c r="C176" s="59"/>
      <c r="D176" s="59"/>
      <c r="E176" s="118"/>
      <c r="F176" s="59"/>
      <c r="G176" s="118"/>
      <c r="H176" s="59"/>
      <c r="I176" s="59"/>
      <c r="J176" s="59"/>
      <c r="K176" s="119"/>
      <c r="L176" s="59"/>
      <c r="M176" s="59"/>
      <c r="N176" s="59"/>
      <c r="O176" s="59"/>
      <c r="P176" s="59"/>
      <c r="Q176" s="59"/>
      <c r="R176" s="59"/>
      <c r="S176" s="59"/>
      <c r="T176" s="59"/>
      <c r="U176" s="59"/>
      <c r="V176" s="59"/>
      <c r="W176" s="59"/>
      <c r="X176" s="59"/>
      <c r="Y176" s="59"/>
      <c r="Z176" s="59"/>
      <c r="AA176" s="59"/>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59"/>
      <c r="DV176" s="59"/>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59"/>
      <c r="EZ176" s="59"/>
      <c r="FA176" s="59"/>
      <c r="FB176" s="59"/>
      <c r="FC176" s="59"/>
      <c r="FD176" s="59"/>
      <c r="FE176" s="59"/>
      <c r="FF176" s="59"/>
      <c r="FG176" s="59"/>
      <c r="FH176" s="59"/>
      <c r="FI176" s="59"/>
      <c r="FJ176" s="59"/>
      <c r="FK176" s="59"/>
      <c r="FL176" s="59"/>
      <c r="FM176" s="59"/>
      <c r="FN176" s="59"/>
      <c r="FO176" s="59"/>
      <c r="FP176" s="59"/>
      <c r="FQ176" s="59"/>
      <c r="FR176" s="59"/>
      <c r="FS176" s="59"/>
      <c r="FT176" s="59"/>
      <c r="FU176" s="59"/>
      <c r="FV176" s="59"/>
      <c r="FW176" s="59"/>
      <c r="FX176" s="59"/>
      <c r="FY176" s="59"/>
      <c r="FZ176" s="59"/>
      <c r="GA176" s="59"/>
      <c r="GB176" s="59"/>
      <c r="GC176" s="59"/>
      <c r="GD176" s="59"/>
      <c r="GE176" s="59"/>
      <c r="GF176" s="59"/>
      <c r="GG176" s="59"/>
      <c r="GH176" s="59"/>
      <c r="GI176" s="59"/>
      <c r="GJ176" s="59"/>
      <c r="GK176" s="59"/>
      <c r="GL176" s="59"/>
      <c r="GM176" s="59"/>
      <c r="GN176" s="59"/>
      <c r="GO176" s="59"/>
      <c r="GP176" s="59"/>
      <c r="GQ176" s="59"/>
      <c r="GR176" s="59"/>
      <c r="GS176" s="59"/>
      <c r="GT176" s="59"/>
      <c r="GU176" s="59"/>
      <c r="GV176" s="59"/>
      <c r="GW176" s="59"/>
      <c r="GX176" s="59"/>
      <c r="GY176" s="59"/>
      <c r="GZ176" s="59"/>
      <c r="HA176" s="59"/>
      <c r="HB176" s="59"/>
      <c r="HC176" s="59"/>
      <c r="HD176" s="59"/>
      <c r="HE176" s="59"/>
      <c r="HF176" s="59"/>
      <c r="HG176" s="59"/>
      <c r="HH176" s="59"/>
      <c r="HI176" s="59"/>
      <c r="HJ176" s="59"/>
      <c r="HK176" s="59"/>
      <c r="HL176" s="59"/>
      <c r="HM176" s="59"/>
      <c r="HN176" s="59"/>
    </row>
    <row r="177" spans="1:222">
      <c r="A177" s="59"/>
      <c r="B177" s="59"/>
      <c r="C177" s="59"/>
      <c r="D177" s="59"/>
      <c r="E177" s="118"/>
      <c r="F177" s="59"/>
      <c r="G177" s="118"/>
      <c r="H177" s="59"/>
      <c r="I177" s="59"/>
      <c r="J177" s="59"/>
      <c r="K177" s="119"/>
      <c r="L177" s="59"/>
      <c r="M177" s="59"/>
      <c r="N177" s="59"/>
      <c r="O177" s="59"/>
      <c r="P177" s="59"/>
      <c r="Q177" s="59"/>
      <c r="R177" s="59"/>
      <c r="S177" s="59"/>
      <c r="T177" s="59"/>
      <c r="U177" s="59"/>
      <c r="V177" s="59"/>
      <c r="W177" s="59"/>
      <c r="X177" s="59"/>
      <c r="Y177" s="59"/>
      <c r="Z177" s="59"/>
      <c r="AA177" s="59"/>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59"/>
      <c r="BC177" s="59"/>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59"/>
      <c r="CK177" s="59"/>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59"/>
      <c r="DV177" s="59"/>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59"/>
      <c r="EZ177" s="59"/>
      <c r="FA177" s="59"/>
      <c r="FB177" s="59"/>
      <c r="FC177" s="59"/>
      <c r="FD177" s="59"/>
      <c r="FE177" s="59"/>
      <c r="FF177" s="59"/>
      <c r="FG177" s="59"/>
      <c r="FH177" s="59"/>
      <c r="FI177" s="59"/>
      <c r="FJ177" s="59"/>
      <c r="FK177" s="59"/>
      <c r="FL177" s="59"/>
      <c r="FM177" s="59"/>
      <c r="FN177" s="59"/>
      <c r="FO177" s="59"/>
      <c r="FP177" s="59"/>
      <c r="FQ177" s="59"/>
      <c r="FR177" s="59"/>
      <c r="FS177" s="59"/>
      <c r="FT177" s="59"/>
      <c r="FU177" s="59"/>
      <c r="FV177" s="59"/>
      <c r="FW177" s="59"/>
      <c r="FX177" s="59"/>
      <c r="FY177" s="59"/>
      <c r="FZ177" s="59"/>
      <c r="GA177" s="59"/>
      <c r="GB177" s="59"/>
      <c r="GC177" s="59"/>
      <c r="GD177" s="59"/>
      <c r="GE177" s="59"/>
      <c r="GF177" s="59"/>
      <c r="GG177" s="59"/>
      <c r="GH177" s="59"/>
      <c r="GI177" s="59"/>
      <c r="GJ177" s="59"/>
      <c r="GK177" s="59"/>
      <c r="GL177" s="59"/>
      <c r="GM177" s="59"/>
      <c r="GN177" s="59"/>
      <c r="GO177" s="59"/>
      <c r="GP177" s="59"/>
      <c r="GQ177" s="59"/>
      <c r="GR177" s="59"/>
      <c r="GS177" s="59"/>
      <c r="GT177" s="59"/>
      <c r="GU177" s="59"/>
      <c r="GV177" s="59"/>
      <c r="GW177" s="59"/>
      <c r="GX177" s="59"/>
      <c r="GY177" s="59"/>
      <c r="GZ177" s="59"/>
      <c r="HA177" s="59"/>
      <c r="HB177" s="59"/>
      <c r="HC177" s="59"/>
      <c r="HD177" s="59"/>
      <c r="HE177" s="59"/>
      <c r="HF177" s="59"/>
      <c r="HG177" s="59"/>
      <c r="HH177" s="59"/>
      <c r="HI177" s="59"/>
      <c r="HJ177" s="59"/>
      <c r="HK177" s="59"/>
      <c r="HL177" s="59"/>
      <c r="HM177" s="59"/>
      <c r="HN177" s="59"/>
    </row>
    <row r="178" spans="1:222">
      <c r="A178" s="59"/>
      <c r="B178" s="59"/>
      <c r="C178" s="59"/>
      <c r="D178" s="59"/>
      <c r="E178" s="118"/>
      <c r="F178" s="59"/>
      <c r="G178" s="118"/>
      <c r="H178" s="59"/>
      <c r="I178" s="59"/>
      <c r="J178" s="59"/>
      <c r="K178" s="119"/>
      <c r="L178" s="59"/>
      <c r="M178" s="59"/>
      <c r="N178" s="59"/>
      <c r="O178" s="59"/>
      <c r="P178" s="59"/>
      <c r="Q178" s="59"/>
      <c r="R178" s="59"/>
      <c r="S178" s="59"/>
      <c r="T178" s="59"/>
      <c r="U178" s="59"/>
      <c r="V178" s="59"/>
      <c r="W178" s="59"/>
      <c r="X178" s="59"/>
      <c r="Y178" s="59"/>
      <c r="Z178" s="59"/>
      <c r="AA178" s="59"/>
      <c r="AB178" s="59"/>
      <c r="AC178" s="59"/>
      <c r="AD178" s="59"/>
      <c r="AE178" s="59"/>
      <c r="AF178" s="59"/>
      <c r="AG178" s="59"/>
      <c r="AH178" s="59"/>
      <c r="AI178" s="59"/>
      <c r="AJ178" s="59"/>
      <c r="AK178" s="59"/>
      <c r="AL178" s="59"/>
      <c r="AM178" s="59"/>
      <c r="AN178" s="59"/>
      <c r="AO178" s="59"/>
      <c r="AP178" s="59"/>
      <c r="AQ178" s="59"/>
      <c r="AR178" s="59"/>
      <c r="AS178" s="59"/>
      <c r="AT178" s="59"/>
      <c r="AU178" s="59"/>
      <c r="AV178" s="59"/>
      <c r="AW178" s="59"/>
      <c r="AX178" s="59"/>
      <c r="AY178" s="59"/>
      <c r="AZ178" s="59"/>
      <c r="BA178" s="59"/>
      <c r="BB178" s="59"/>
      <c r="BC178" s="59"/>
      <c r="BD178" s="59"/>
      <c r="BE178" s="59"/>
      <c r="BF178" s="59"/>
      <c r="BG178" s="59"/>
      <c r="BH178" s="59"/>
      <c r="BI178" s="59"/>
      <c r="BJ178" s="59"/>
      <c r="BK178" s="59"/>
      <c r="BL178" s="59"/>
      <c r="BM178" s="59"/>
      <c r="BN178" s="59"/>
      <c r="BO178" s="59"/>
      <c r="BP178" s="59"/>
      <c r="BQ178" s="59"/>
      <c r="BR178" s="59"/>
      <c r="BS178" s="59"/>
      <c r="BT178" s="59"/>
      <c r="BU178" s="59"/>
      <c r="BV178" s="59"/>
      <c r="BW178" s="59"/>
      <c r="BX178" s="59"/>
      <c r="BY178" s="59"/>
      <c r="BZ178" s="59"/>
      <c r="CA178" s="59"/>
      <c r="CB178" s="59"/>
      <c r="CC178" s="59"/>
      <c r="CD178" s="59"/>
      <c r="CE178" s="59"/>
      <c r="CF178" s="59"/>
      <c r="CG178" s="59"/>
      <c r="CH178" s="59"/>
      <c r="CI178" s="59"/>
      <c r="CJ178" s="59"/>
      <c r="CK178" s="59"/>
      <c r="CL178" s="59"/>
      <c r="CM178" s="59"/>
      <c r="CN178" s="59"/>
      <c r="CO178" s="59"/>
      <c r="CP178" s="59"/>
      <c r="CQ178" s="59"/>
      <c r="CR178" s="59"/>
      <c r="CS178" s="59"/>
      <c r="CT178" s="59"/>
      <c r="CU178" s="59"/>
      <c r="CV178" s="59"/>
      <c r="CW178" s="59"/>
      <c r="CX178" s="59"/>
      <c r="CY178" s="59"/>
      <c r="CZ178" s="59"/>
      <c r="DA178" s="59"/>
      <c r="DB178" s="59"/>
      <c r="DC178" s="59"/>
      <c r="DD178" s="59"/>
      <c r="DE178" s="59"/>
      <c r="DF178" s="59"/>
      <c r="DG178" s="59"/>
      <c r="DH178" s="59"/>
      <c r="DI178" s="59"/>
      <c r="DJ178" s="59"/>
      <c r="DK178" s="59"/>
      <c r="DL178" s="59"/>
      <c r="DM178" s="59"/>
      <c r="DN178" s="59"/>
      <c r="DO178" s="59"/>
      <c r="DP178" s="59"/>
      <c r="DQ178" s="59"/>
      <c r="DR178" s="59"/>
      <c r="DS178" s="59"/>
      <c r="DT178" s="59"/>
      <c r="DU178" s="59"/>
      <c r="DV178" s="59"/>
      <c r="DW178" s="59"/>
      <c r="DX178" s="59"/>
      <c r="DY178" s="59"/>
      <c r="DZ178" s="59"/>
      <c r="EA178" s="59"/>
      <c r="EB178" s="59"/>
      <c r="EC178" s="59"/>
      <c r="ED178" s="59"/>
      <c r="EE178" s="59"/>
      <c r="EF178" s="59"/>
      <c r="EG178" s="59"/>
      <c r="EH178" s="59"/>
      <c r="EI178" s="59"/>
      <c r="EJ178" s="59"/>
      <c r="EK178" s="59"/>
      <c r="EL178" s="59"/>
      <c r="EM178" s="59"/>
      <c r="EN178" s="59"/>
      <c r="EO178" s="59"/>
      <c r="EP178" s="59"/>
      <c r="EQ178" s="59"/>
      <c r="ER178" s="59"/>
      <c r="ES178" s="59"/>
      <c r="ET178" s="59"/>
      <c r="EU178" s="59"/>
      <c r="EV178" s="59"/>
      <c r="EW178" s="59"/>
      <c r="EX178" s="59"/>
      <c r="EY178" s="59"/>
      <c r="EZ178" s="59"/>
      <c r="FA178" s="59"/>
      <c r="FB178" s="59"/>
      <c r="FC178" s="59"/>
      <c r="FD178" s="59"/>
      <c r="FE178" s="59"/>
      <c r="FF178" s="59"/>
      <c r="FG178" s="59"/>
      <c r="FH178" s="59"/>
      <c r="FI178" s="59"/>
      <c r="FJ178" s="59"/>
      <c r="FK178" s="59"/>
      <c r="FL178" s="59"/>
      <c r="FM178" s="59"/>
      <c r="FN178" s="59"/>
      <c r="FO178" s="59"/>
      <c r="FP178" s="59"/>
      <c r="FQ178" s="59"/>
      <c r="FR178" s="59"/>
      <c r="FS178" s="59"/>
      <c r="FT178" s="59"/>
      <c r="FU178" s="59"/>
      <c r="FV178" s="59"/>
      <c r="FW178" s="59"/>
      <c r="FX178" s="59"/>
      <c r="FY178" s="59"/>
      <c r="FZ178" s="59"/>
      <c r="GA178" s="59"/>
      <c r="GB178" s="59"/>
      <c r="GC178" s="59"/>
      <c r="GD178" s="59"/>
      <c r="GE178" s="59"/>
      <c r="GF178" s="59"/>
      <c r="GG178" s="59"/>
      <c r="GH178" s="59"/>
      <c r="GI178" s="59"/>
      <c r="GJ178" s="59"/>
      <c r="GK178" s="59"/>
      <c r="GL178" s="59"/>
      <c r="GM178" s="59"/>
      <c r="GN178" s="59"/>
      <c r="GO178" s="59"/>
      <c r="GP178" s="59"/>
      <c r="GQ178" s="59"/>
      <c r="GR178" s="59"/>
      <c r="GS178" s="59"/>
      <c r="GT178" s="59"/>
      <c r="GU178" s="59"/>
      <c r="GV178" s="59"/>
      <c r="GW178" s="59"/>
      <c r="GX178" s="59"/>
      <c r="GY178" s="59"/>
      <c r="GZ178" s="59"/>
      <c r="HA178" s="59"/>
      <c r="HB178" s="59"/>
      <c r="HC178" s="59"/>
      <c r="HD178" s="59"/>
      <c r="HE178" s="59"/>
      <c r="HF178" s="59"/>
      <c r="HG178" s="59"/>
      <c r="HH178" s="59"/>
      <c r="HI178" s="59"/>
      <c r="HJ178" s="59"/>
      <c r="HK178" s="59"/>
      <c r="HL178" s="59"/>
      <c r="HM178" s="59"/>
      <c r="HN178" s="59"/>
    </row>
    <row r="179" spans="1:222">
      <c r="A179" s="59"/>
      <c r="B179" s="59"/>
      <c r="C179" s="59"/>
      <c r="D179" s="59"/>
      <c r="E179" s="118"/>
      <c r="F179" s="59"/>
      <c r="G179" s="118"/>
      <c r="H179" s="59"/>
      <c r="I179" s="59"/>
      <c r="J179" s="59"/>
      <c r="K179" s="119"/>
      <c r="L179" s="59"/>
      <c r="M179" s="59"/>
      <c r="N179" s="59"/>
      <c r="O179" s="59"/>
      <c r="P179" s="59"/>
      <c r="Q179" s="59"/>
      <c r="R179" s="59"/>
      <c r="S179" s="59"/>
      <c r="T179" s="59"/>
      <c r="U179" s="59"/>
      <c r="V179" s="59"/>
      <c r="W179" s="59"/>
      <c r="X179" s="59"/>
      <c r="Y179" s="59"/>
      <c r="Z179" s="59"/>
      <c r="AA179" s="59"/>
      <c r="AB179" s="59"/>
      <c r="AC179" s="59"/>
      <c r="AD179" s="59"/>
      <c r="AE179" s="59"/>
      <c r="AF179" s="59"/>
      <c r="AG179" s="59"/>
      <c r="AH179" s="59"/>
      <c r="AI179" s="59"/>
      <c r="AJ179" s="59"/>
      <c r="AK179" s="59"/>
      <c r="AL179" s="59"/>
      <c r="AM179" s="59"/>
      <c r="AN179" s="59"/>
      <c r="AO179" s="59"/>
      <c r="AP179" s="59"/>
      <c r="AQ179" s="59"/>
      <c r="AR179" s="59"/>
      <c r="AS179" s="59"/>
      <c r="AT179" s="59"/>
      <c r="AU179" s="59"/>
      <c r="AV179" s="59"/>
      <c r="AW179" s="59"/>
      <c r="AX179" s="59"/>
      <c r="AY179" s="59"/>
      <c r="AZ179" s="59"/>
      <c r="BA179" s="59"/>
      <c r="BB179" s="59"/>
      <c r="BC179" s="59"/>
      <c r="BD179" s="59"/>
      <c r="BE179" s="59"/>
      <c r="BF179" s="59"/>
      <c r="BG179" s="59"/>
      <c r="BH179" s="59"/>
      <c r="BI179" s="59"/>
      <c r="BJ179" s="59"/>
      <c r="BK179" s="59"/>
      <c r="BL179" s="59"/>
      <c r="BM179" s="59"/>
      <c r="BN179" s="59"/>
      <c r="BO179" s="59"/>
      <c r="BP179" s="59"/>
      <c r="BQ179" s="59"/>
      <c r="BR179" s="59"/>
      <c r="BS179" s="59"/>
      <c r="BT179" s="59"/>
      <c r="BU179" s="59"/>
      <c r="BV179" s="59"/>
      <c r="BW179" s="59"/>
      <c r="BX179" s="59"/>
      <c r="BY179" s="59"/>
      <c r="BZ179" s="59"/>
      <c r="CA179" s="59"/>
      <c r="CB179" s="59"/>
      <c r="CC179" s="59"/>
      <c r="CD179" s="59"/>
      <c r="CE179" s="59"/>
      <c r="CF179" s="59"/>
      <c r="CG179" s="59"/>
      <c r="CH179" s="59"/>
      <c r="CI179" s="59"/>
      <c r="CJ179" s="59"/>
      <c r="CK179" s="59"/>
      <c r="CL179" s="59"/>
      <c r="CM179" s="59"/>
      <c r="CN179" s="59"/>
      <c r="CO179" s="59"/>
      <c r="CP179" s="59"/>
      <c r="CQ179" s="59"/>
      <c r="CR179" s="59"/>
      <c r="CS179" s="59"/>
      <c r="CT179" s="59"/>
      <c r="CU179" s="59"/>
      <c r="CV179" s="59"/>
      <c r="CW179" s="59"/>
      <c r="CX179" s="59"/>
      <c r="CY179" s="59"/>
      <c r="CZ179" s="59"/>
      <c r="DA179" s="59"/>
      <c r="DB179" s="59"/>
      <c r="DC179" s="59"/>
      <c r="DD179" s="59"/>
      <c r="DE179" s="59"/>
      <c r="DF179" s="59"/>
      <c r="DG179" s="59"/>
      <c r="DH179" s="59"/>
      <c r="DI179" s="59"/>
      <c r="DJ179" s="59"/>
      <c r="DK179" s="59"/>
      <c r="DL179" s="59"/>
      <c r="DM179" s="59"/>
      <c r="DN179" s="59"/>
      <c r="DO179" s="59"/>
      <c r="DP179" s="59"/>
      <c r="DQ179" s="59"/>
      <c r="DR179" s="59"/>
      <c r="DS179" s="59"/>
      <c r="DT179" s="59"/>
      <c r="DU179" s="59"/>
      <c r="DV179" s="59"/>
      <c r="DW179" s="59"/>
      <c r="DX179" s="59"/>
      <c r="DY179" s="59"/>
      <c r="DZ179" s="59"/>
      <c r="EA179" s="59"/>
      <c r="EB179" s="59"/>
      <c r="EC179" s="59"/>
      <c r="ED179" s="59"/>
      <c r="EE179" s="59"/>
      <c r="EF179" s="59"/>
      <c r="EG179" s="59"/>
      <c r="EH179" s="59"/>
      <c r="EI179" s="59"/>
      <c r="EJ179" s="59"/>
      <c r="EK179" s="59"/>
      <c r="EL179" s="59"/>
      <c r="EM179" s="59"/>
      <c r="EN179" s="59"/>
      <c r="EO179" s="59"/>
      <c r="EP179" s="59"/>
      <c r="EQ179" s="59"/>
      <c r="ER179" s="59"/>
      <c r="ES179" s="59"/>
      <c r="ET179" s="59"/>
      <c r="EU179" s="59"/>
      <c r="EV179" s="59"/>
      <c r="EW179" s="59"/>
      <c r="EX179" s="59"/>
      <c r="EY179" s="59"/>
      <c r="EZ179" s="59"/>
      <c r="FA179" s="59"/>
      <c r="FB179" s="59"/>
      <c r="FC179" s="59"/>
      <c r="FD179" s="59"/>
      <c r="FE179" s="59"/>
      <c r="FF179" s="59"/>
      <c r="FG179" s="59"/>
      <c r="FH179" s="59"/>
      <c r="FI179" s="59"/>
      <c r="FJ179" s="59"/>
      <c r="FK179" s="59"/>
      <c r="FL179" s="59"/>
      <c r="FM179" s="59"/>
      <c r="FN179" s="59"/>
      <c r="FO179" s="59"/>
      <c r="FP179" s="59"/>
      <c r="FQ179" s="59"/>
      <c r="FR179" s="59"/>
      <c r="FS179" s="59"/>
      <c r="FT179" s="59"/>
      <c r="FU179" s="59"/>
      <c r="FV179" s="59"/>
      <c r="FW179" s="59"/>
      <c r="FX179" s="59"/>
      <c r="FY179" s="59"/>
      <c r="FZ179" s="59"/>
      <c r="GA179" s="59"/>
      <c r="GB179" s="59"/>
      <c r="GC179" s="59"/>
      <c r="GD179" s="59"/>
      <c r="GE179" s="59"/>
      <c r="GF179" s="59"/>
      <c r="GG179" s="59"/>
      <c r="GH179" s="59"/>
      <c r="GI179" s="59"/>
      <c r="GJ179" s="59"/>
      <c r="GK179" s="59"/>
      <c r="GL179" s="59"/>
      <c r="GM179" s="59"/>
      <c r="GN179" s="59"/>
      <c r="GO179" s="59"/>
      <c r="GP179" s="59"/>
      <c r="GQ179" s="59"/>
      <c r="GR179" s="59"/>
      <c r="GS179" s="59"/>
      <c r="GT179" s="59"/>
      <c r="GU179" s="59"/>
      <c r="GV179" s="59"/>
      <c r="GW179" s="59"/>
      <c r="GX179" s="59"/>
      <c r="GY179" s="59"/>
      <c r="GZ179" s="59"/>
      <c r="HA179" s="59"/>
      <c r="HB179" s="59"/>
      <c r="HC179" s="59"/>
      <c r="HD179" s="59"/>
      <c r="HE179" s="59"/>
      <c r="HF179" s="59"/>
      <c r="HG179" s="59"/>
      <c r="HH179" s="59"/>
      <c r="HI179" s="59"/>
      <c r="HJ179" s="59"/>
      <c r="HK179" s="59"/>
      <c r="HL179" s="59"/>
      <c r="HM179" s="59"/>
      <c r="HN179" s="59"/>
    </row>
    <row r="180" spans="1:222">
      <c r="A180" s="59"/>
      <c r="B180" s="59"/>
      <c r="C180" s="59"/>
      <c r="D180" s="59"/>
      <c r="E180" s="118"/>
      <c r="F180" s="59"/>
      <c r="G180" s="118"/>
      <c r="H180" s="59"/>
      <c r="I180" s="59"/>
      <c r="J180" s="59"/>
      <c r="K180" s="119"/>
      <c r="L180" s="59"/>
      <c r="M180" s="59"/>
      <c r="N180" s="59"/>
      <c r="O180" s="59"/>
      <c r="P180" s="59"/>
      <c r="Q180" s="59"/>
      <c r="R180" s="59"/>
      <c r="S180" s="59"/>
      <c r="T180" s="59"/>
      <c r="U180" s="59"/>
      <c r="V180" s="59"/>
      <c r="W180" s="59"/>
      <c r="X180" s="59"/>
      <c r="Y180" s="59"/>
      <c r="Z180" s="59"/>
      <c r="AA180" s="59"/>
      <c r="AB180" s="59"/>
      <c r="AC180" s="59"/>
      <c r="AD180" s="59"/>
      <c r="AE180" s="59"/>
      <c r="AF180" s="59"/>
      <c r="AG180" s="59"/>
      <c r="AH180" s="59"/>
      <c r="AI180" s="59"/>
      <c r="AJ180" s="59"/>
      <c r="AK180" s="59"/>
      <c r="AL180" s="59"/>
      <c r="AM180" s="59"/>
      <c r="AN180" s="59"/>
      <c r="AO180" s="59"/>
      <c r="AP180" s="59"/>
      <c r="AQ180" s="59"/>
      <c r="AR180" s="59"/>
      <c r="AS180" s="59"/>
      <c r="AT180" s="59"/>
      <c r="AU180" s="59"/>
      <c r="AV180" s="59"/>
      <c r="AW180" s="59"/>
      <c r="AX180" s="59"/>
      <c r="AY180" s="59"/>
      <c r="AZ180" s="59"/>
      <c r="BA180" s="59"/>
      <c r="BB180" s="59"/>
      <c r="BC180" s="59"/>
      <c r="BD180" s="59"/>
      <c r="BE180" s="59"/>
      <c r="BF180" s="59"/>
      <c r="BG180" s="59"/>
      <c r="BH180" s="59"/>
      <c r="BI180" s="59"/>
      <c r="BJ180" s="59"/>
      <c r="BK180" s="59"/>
      <c r="BL180" s="59"/>
      <c r="BM180" s="59"/>
      <c r="BN180" s="59"/>
      <c r="BO180" s="59"/>
      <c r="BP180" s="59"/>
      <c r="BQ180" s="59"/>
      <c r="BR180" s="59"/>
      <c r="BS180" s="59"/>
      <c r="BT180" s="59"/>
      <c r="BU180" s="59"/>
      <c r="BV180" s="59"/>
      <c r="BW180" s="59"/>
      <c r="BX180" s="59"/>
      <c r="BY180" s="59"/>
      <c r="BZ180" s="59"/>
      <c r="CA180" s="59"/>
      <c r="CB180" s="59"/>
      <c r="CC180" s="59"/>
      <c r="CD180" s="59"/>
      <c r="CE180" s="59"/>
      <c r="CF180" s="59"/>
      <c r="CG180" s="59"/>
      <c r="CH180" s="59"/>
      <c r="CI180" s="59"/>
      <c r="CJ180" s="59"/>
      <c r="CK180" s="59"/>
      <c r="CL180" s="59"/>
      <c r="CM180" s="59"/>
      <c r="CN180" s="59"/>
      <c r="CO180" s="59"/>
      <c r="CP180" s="59"/>
      <c r="CQ180" s="59"/>
      <c r="CR180" s="59"/>
      <c r="CS180" s="59"/>
      <c r="CT180" s="59"/>
      <c r="CU180" s="59"/>
      <c r="CV180" s="59"/>
      <c r="CW180" s="59"/>
      <c r="CX180" s="59"/>
      <c r="CY180" s="59"/>
      <c r="CZ180" s="59"/>
      <c r="DA180" s="59"/>
      <c r="DB180" s="59"/>
      <c r="DC180" s="59"/>
      <c r="DD180" s="59"/>
      <c r="DE180" s="59"/>
      <c r="DF180" s="59"/>
      <c r="DG180" s="59"/>
      <c r="DH180" s="59"/>
      <c r="DI180" s="59"/>
      <c r="DJ180" s="59"/>
      <c r="DK180" s="59"/>
      <c r="DL180" s="59"/>
      <c r="DM180" s="59"/>
      <c r="DN180" s="59"/>
      <c r="DO180" s="59"/>
      <c r="DP180" s="59"/>
      <c r="DQ180" s="59"/>
      <c r="DR180" s="59"/>
      <c r="DS180" s="59"/>
      <c r="DT180" s="59"/>
      <c r="DU180" s="59"/>
      <c r="DV180" s="59"/>
      <c r="DW180" s="59"/>
      <c r="DX180" s="59"/>
      <c r="DY180" s="59"/>
      <c r="DZ180" s="59"/>
      <c r="EA180" s="59"/>
      <c r="EB180" s="59"/>
      <c r="EC180" s="59"/>
      <c r="ED180" s="59"/>
      <c r="EE180" s="59"/>
      <c r="EF180" s="59"/>
      <c r="EG180" s="59"/>
      <c r="EH180" s="59"/>
      <c r="EI180" s="59"/>
      <c r="EJ180" s="59"/>
      <c r="EK180" s="59"/>
      <c r="EL180" s="59"/>
      <c r="EM180" s="59"/>
      <c r="EN180" s="59"/>
      <c r="EO180" s="59"/>
      <c r="EP180" s="59"/>
      <c r="EQ180" s="59"/>
      <c r="ER180" s="59"/>
      <c r="ES180" s="59"/>
      <c r="ET180" s="59"/>
      <c r="EU180" s="59"/>
      <c r="EV180" s="59"/>
      <c r="EW180" s="59"/>
      <c r="EX180" s="59"/>
      <c r="EY180" s="59"/>
      <c r="EZ180" s="59"/>
      <c r="FA180" s="59"/>
      <c r="FB180" s="59"/>
      <c r="FC180" s="59"/>
      <c r="FD180" s="59"/>
      <c r="FE180" s="59"/>
      <c r="FF180" s="59"/>
      <c r="FG180" s="59"/>
      <c r="FH180" s="59"/>
      <c r="FI180" s="59"/>
      <c r="FJ180" s="59"/>
      <c r="FK180" s="59"/>
      <c r="FL180" s="59"/>
      <c r="FM180" s="59"/>
      <c r="FN180" s="59"/>
      <c r="FO180" s="59"/>
      <c r="FP180" s="59"/>
      <c r="FQ180" s="59"/>
      <c r="FR180" s="59"/>
      <c r="FS180" s="59"/>
      <c r="FT180" s="59"/>
      <c r="FU180" s="59"/>
      <c r="FV180" s="59"/>
      <c r="FW180" s="59"/>
      <c r="FX180" s="59"/>
      <c r="FY180" s="59"/>
      <c r="FZ180" s="59"/>
      <c r="GA180" s="59"/>
      <c r="GB180" s="59"/>
      <c r="GC180" s="59"/>
      <c r="GD180" s="59"/>
      <c r="GE180" s="59"/>
      <c r="GF180" s="59"/>
      <c r="GG180" s="59"/>
      <c r="GH180" s="59"/>
      <c r="GI180" s="59"/>
      <c r="GJ180" s="59"/>
      <c r="GK180" s="59"/>
      <c r="GL180" s="59"/>
      <c r="GM180" s="59"/>
      <c r="GN180" s="59"/>
      <c r="GO180" s="59"/>
      <c r="GP180" s="59"/>
      <c r="GQ180" s="59"/>
      <c r="GR180" s="59"/>
      <c r="GS180" s="59"/>
      <c r="GT180" s="59"/>
      <c r="GU180" s="59"/>
      <c r="GV180" s="59"/>
      <c r="GW180" s="59"/>
      <c r="GX180" s="59"/>
      <c r="GY180" s="59"/>
      <c r="GZ180" s="59"/>
      <c r="HA180" s="59"/>
      <c r="HB180" s="59"/>
      <c r="HC180" s="59"/>
      <c r="HD180" s="59"/>
      <c r="HE180" s="59"/>
      <c r="HF180" s="59"/>
      <c r="HG180" s="59"/>
      <c r="HH180" s="59"/>
      <c r="HI180" s="59"/>
      <c r="HJ180" s="59"/>
      <c r="HK180" s="59"/>
      <c r="HL180" s="59"/>
      <c r="HM180" s="59"/>
      <c r="HN180" s="59"/>
    </row>
    <row r="181" spans="1:222">
      <c r="A181" s="59"/>
      <c r="B181" s="59"/>
      <c r="C181" s="59"/>
      <c r="D181" s="59"/>
      <c r="E181" s="118"/>
      <c r="F181" s="59"/>
      <c r="G181" s="118"/>
      <c r="H181" s="59"/>
      <c r="I181" s="59"/>
      <c r="J181" s="59"/>
      <c r="K181" s="119"/>
      <c r="L181" s="59"/>
      <c r="M181" s="59"/>
      <c r="N181" s="59"/>
      <c r="O181" s="59"/>
      <c r="P181" s="59"/>
      <c r="Q181" s="59"/>
      <c r="R181" s="59"/>
      <c r="S181" s="59"/>
      <c r="T181" s="59"/>
      <c r="U181" s="59"/>
      <c r="V181" s="59"/>
      <c r="W181" s="59"/>
      <c r="X181" s="59"/>
      <c r="Y181" s="59"/>
      <c r="Z181" s="59"/>
      <c r="AA181" s="59"/>
      <c r="AB181" s="59"/>
      <c r="AC181" s="59"/>
      <c r="AD181" s="59"/>
      <c r="AE181" s="59"/>
      <c r="AF181" s="59"/>
      <c r="AG181" s="59"/>
      <c r="AH181" s="59"/>
      <c r="AI181" s="59"/>
      <c r="AJ181" s="59"/>
      <c r="AK181" s="59"/>
      <c r="AL181" s="59"/>
      <c r="AM181" s="59"/>
      <c r="AN181" s="59"/>
      <c r="AO181" s="59"/>
      <c r="AP181" s="59"/>
      <c r="AQ181" s="59"/>
      <c r="AR181" s="59"/>
      <c r="AS181" s="59"/>
      <c r="AT181" s="59"/>
      <c r="AU181" s="59"/>
      <c r="AV181" s="59"/>
      <c r="AW181" s="59"/>
      <c r="AX181" s="59"/>
      <c r="AY181" s="59"/>
      <c r="AZ181" s="59"/>
      <c r="BA181" s="59"/>
      <c r="BB181" s="59"/>
      <c r="BC181" s="59"/>
      <c r="BD181" s="59"/>
      <c r="BE181" s="59"/>
      <c r="BF181" s="59"/>
      <c r="BG181" s="59"/>
      <c r="BH181" s="59"/>
      <c r="BI181" s="59"/>
      <c r="BJ181" s="59"/>
      <c r="BK181" s="59"/>
      <c r="BL181" s="59"/>
      <c r="BM181" s="59"/>
      <c r="BN181" s="59"/>
      <c r="BO181" s="59"/>
      <c r="BP181" s="59"/>
      <c r="BQ181" s="59"/>
      <c r="BR181" s="59"/>
      <c r="BS181" s="59"/>
      <c r="BT181" s="59"/>
      <c r="BU181" s="59"/>
      <c r="BV181" s="59"/>
      <c r="BW181" s="59"/>
      <c r="BX181" s="59"/>
      <c r="BY181" s="59"/>
      <c r="BZ181" s="59"/>
      <c r="CA181" s="59"/>
      <c r="CB181" s="59"/>
      <c r="CC181" s="59"/>
      <c r="CD181" s="59"/>
      <c r="CE181" s="59"/>
      <c r="CF181" s="59"/>
      <c r="CG181" s="59"/>
      <c r="CH181" s="59"/>
      <c r="CI181" s="59"/>
      <c r="CJ181" s="59"/>
      <c r="CK181" s="59"/>
      <c r="CL181" s="59"/>
      <c r="CM181" s="59"/>
      <c r="CN181" s="59"/>
      <c r="CO181" s="59"/>
      <c r="CP181" s="59"/>
      <c r="CQ181" s="59"/>
      <c r="CR181" s="59"/>
      <c r="CS181" s="59"/>
      <c r="CT181" s="59"/>
      <c r="CU181" s="59"/>
      <c r="CV181" s="59"/>
      <c r="CW181" s="59"/>
      <c r="CX181" s="59"/>
      <c r="CY181" s="59"/>
      <c r="CZ181" s="59"/>
      <c r="DA181" s="59"/>
      <c r="DB181" s="59"/>
      <c r="DC181" s="59"/>
      <c r="DD181" s="59"/>
      <c r="DE181" s="59"/>
      <c r="DF181" s="59"/>
      <c r="DG181" s="59"/>
      <c r="DH181" s="59"/>
      <c r="DI181" s="59"/>
      <c r="DJ181" s="59"/>
      <c r="DK181" s="59"/>
      <c r="DL181" s="59"/>
      <c r="DM181" s="59"/>
      <c r="DN181" s="59"/>
      <c r="DO181" s="59"/>
      <c r="DP181" s="59"/>
      <c r="DQ181" s="59"/>
      <c r="DR181" s="59"/>
      <c r="DS181" s="59"/>
      <c r="DT181" s="59"/>
      <c r="DU181" s="59"/>
      <c r="DV181" s="59"/>
      <c r="DW181" s="59"/>
      <c r="DX181" s="59"/>
      <c r="DY181" s="59"/>
      <c r="DZ181" s="59"/>
      <c r="EA181" s="59"/>
      <c r="EB181" s="59"/>
      <c r="EC181" s="59"/>
      <c r="ED181" s="59"/>
      <c r="EE181" s="59"/>
      <c r="EF181" s="59"/>
      <c r="EG181" s="59"/>
      <c r="EH181" s="59"/>
      <c r="EI181" s="59"/>
      <c r="EJ181" s="59"/>
      <c r="EK181" s="59"/>
      <c r="EL181" s="59"/>
      <c r="EM181" s="59"/>
      <c r="EN181" s="59"/>
      <c r="EO181" s="59"/>
      <c r="EP181" s="59"/>
      <c r="EQ181" s="59"/>
      <c r="ER181" s="59"/>
      <c r="ES181" s="59"/>
      <c r="ET181" s="59"/>
      <c r="EU181" s="59"/>
      <c r="EV181" s="59"/>
      <c r="EW181" s="59"/>
      <c r="EX181" s="59"/>
      <c r="EY181" s="59"/>
      <c r="EZ181" s="59"/>
      <c r="FA181" s="59"/>
      <c r="FB181" s="59"/>
      <c r="FC181" s="59"/>
      <c r="FD181" s="59"/>
      <c r="FE181" s="59"/>
      <c r="FF181" s="59"/>
      <c r="FG181" s="59"/>
      <c r="FH181" s="59"/>
      <c r="FI181" s="59"/>
      <c r="FJ181" s="59"/>
      <c r="FK181" s="59"/>
      <c r="FL181" s="59"/>
      <c r="FM181" s="59"/>
      <c r="FN181" s="59"/>
      <c r="FO181" s="59"/>
      <c r="FP181" s="59"/>
      <c r="FQ181" s="59"/>
      <c r="FR181" s="59"/>
      <c r="FS181" s="59"/>
      <c r="FT181" s="59"/>
      <c r="FU181" s="59"/>
      <c r="FV181" s="59"/>
      <c r="FW181" s="59"/>
      <c r="FX181" s="59"/>
      <c r="FY181" s="59"/>
      <c r="FZ181" s="59"/>
      <c r="GA181" s="59"/>
      <c r="GB181" s="59"/>
      <c r="GC181" s="59"/>
      <c r="GD181" s="59"/>
      <c r="GE181" s="59"/>
      <c r="GF181" s="59"/>
      <c r="GG181" s="59"/>
      <c r="GH181" s="59"/>
      <c r="GI181" s="59"/>
      <c r="GJ181" s="59"/>
      <c r="GK181" s="59"/>
      <c r="GL181" s="59"/>
      <c r="GM181" s="59"/>
      <c r="GN181" s="59"/>
      <c r="GO181" s="59"/>
      <c r="GP181" s="59"/>
      <c r="GQ181" s="59"/>
      <c r="GR181" s="59"/>
      <c r="GS181" s="59"/>
      <c r="GT181" s="59"/>
      <c r="GU181" s="59"/>
      <c r="GV181" s="59"/>
      <c r="GW181" s="59"/>
      <c r="GX181" s="59"/>
      <c r="GY181" s="59"/>
      <c r="GZ181" s="59"/>
      <c r="HA181" s="59"/>
      <c r="HB181" s="59"/>
      <c r="HC181" s="59"/>
      <c r="HD181" s="59"/>
      <c r="HE181" s="59"/>
      <c r="HF181" s="59"/>
      <c r="HG181" s="59"/>
      <c r="HH181" s="59"/>
      <c r="HI181" s="59"/>
      <c r="HJ181" s="59"/>
      <c r="HK181" s="59"/>
      <c r="HL181" s="59"/>
      <c r="HM181" s="59"/>
      <c r="HN181" s="59"/>
    </row>
    <row r="182" spans="1:222">
      <c r="A182" s="59"/>
      <c r="B182" s="59"/>
      <c r="C182" s="59"/>
      <c r="D182" s="59"/>
      <c r="E182" s="118"/>
      <c r="F182" s="59"/>
      <c r="G182" s="118"/>
      <c r="H182" s="59"/>
      <c r="I182" s="59"/>
      <c r="J182" s="59"/>
      <c r="K182" s="119"/>
      <c r="L182" s="59"/>
      <c r="M182" s="59"/>
      <c r="N182" s="59"/>
      <c r="O182" s="59"/>
      <c r="P182" s="59"/>
      <c r="Q182" s="59"/>
      <c r="R182" s="59"/>
      <c r="S182" s="59"/>
      <c r="T182" s="59"/>
      <c r="U182" s="59"/>
      <c r="V182" s="59"/>
      <c r="W182" s="59"/>
      <c r="X182" s="59"/>
      <c r="Y182" s="59"/>
      <c r="Z182" s="59"/>
      <c r="AA182" s="59"/>
      <c r="AB182" s="59"/>
      <c r="AC182" s="59"/>
      <c r="AD182" s="59"/>
      <c r="AE182" s="59"/>
      <c r="AF182" s="59"/>
      <c r="AG182" s="59"/>
      <c r="AH182" s="59"/>
      <c r="AI182" s="59"/>
      <c r="AJ182" s="59"/>
      <c r="AK182" s="59"/>
      <c r="AL182" s="59"/>
      <c r="AM182" s="59"/>
      <c r="AN182" s="59"/>
      <c r="AO182" s="59"/>
      <c r="AP182" s="59"/>
      <c r="AQ182" s="59"/>
      <c r="AR182" s="59"/>
      <c r="AS182" s="59"/>
      <c r="AT182" s="59"/>
      <c r="AU182" s="59"/>
      <c r="AV182" s="59"/>
      <c r="AW182" s="59"/>
      <c r="AX182" s="59"/>
      <c r="AY182" s="59"/>
      <c r="AZ182" s="59"/>
      <c r="BA182" s="59"/>
      <c r="BB182" s="59"/>
      <c r="BC182" s="59"/>
      <c r="BD182" s="59"/>
      <c r="BE182" s="59"/>
      <c r="BF182" s="59"/>
      <c r="BG182" s="59"/>
      <c r="BH182" s="59"/>
      <c r="BI182" s="59"/>
      <c r="BJ182" s="59"/>
      <c r="BK182" s="59"/>
      <c r="BL182" s="59"/>
      <c r="BM182" s="59"/>
      <c r="BN182" s="59"/>
      <c r="BO182" s="59"/>
      <c r="BP182" s="59"/>
      <c r="BQ182" s="59"/>
      <c r="BR182" s="59"/>
      <c r="BS182" s="59"/>
      <c r="BT182" s="59"/>
      <c r="BU182" s="59"/>
      <c r="BV182" s="59"/>
      <c r="BW182" s="59"/>
      <c r="BX182" s="59"/>
      <c r="BY182" s="59"/>
      <c r="BZ182" s="59"/>
      <c r="CA182" s="59"/>
      <c r="CB182" s="59"/>
      <c r="CC182" s="59"/>
      <c r="CD182" s="59"/>
      <c r="CE182" s="59"/>
      <c r="CF182" s="59"/>
      <c r="CG182" s="59"/>
      <c r="CH182" s="59"/>
      <c r="CI182" s="59"/>
      <c r="CJ182" s="59"/>
      <c r="CK182" s="59"/>
      <c r="CL182" s="59"/>
      <c r="CM182" s="59"/>
      <c r="CN182" s="59"/>
      <c r="CO182" s="59"/>
      <c r="CP182" s="59"/>
      <c r="CQ182" s="59"/>
      <c r="CR182" s="59"/>
      <c r="CS182" s="59"/>
      <c r="CT182" s="59"/>
      <c r="CU182" s="59"/>
      <c r="CV182" s="59"/>
      <c r="CW182" s="59"/>
      <c r="CX182" s="59"/>
      <c r="CY182" s="59"/>
      <c r="CZ182" s="59"/>
      <c r="DA182" s="59"/>
      <c r="DB182" s="59"/>
      <c r="DC182" s="59"/>
      <c r="DD182" s="59"/>
      <c r="DE182" s="59"/>
      <c r="DF182" s="59"/>
      <c r="DG182" s="59"/>
      <c r="DH182" s="59"/>
      <c r="DI182" s="59"/>
      <c r="DJ182" s="59"/>
      <c r="DK182" s="59"/>
      <c r="DL182" s="59"/>
      <c r="DM182" s="59"/>
      <c r="DN182" s="59"/>
      <c r="DO182" s="59"/>
      <c r="DP182" s="59"/>
      <c r="DQ182" s="59"/>
      <c r="DR182" s="59"/>
      <c r="DS182" s="59"/>
      <c r="DT182" s="59"/>
      <c r="DU182" s="59"/>
      <c r="DV182" s="59"/>
      <c r="DW182" s="59"/>
      <c r="DX182" s="59"/>
      <c r="DY182" s="59"/>
      <c r="DZ182" s="59"/>
      <c r="EA182" s="59"/>
      <c r="EB182" s="59"/>
      <c r="EC182" s="59"/>
      <c r="ED182" s="59"/>
      <c r="EE182" s="59"/>
      <c r="EF182" s="59"/>
      <c r="EG182" s="59"/>
      <c r="EH182" s="59"/>
      <c r="EI182" s="59"/>
      <c r="EJ182" s="59"/>
      <c r="EK182" s="59"/>
      <c r="EL182" s="59"/>
      <c r="EM182" s="59"/>
      <c r="EN182" s="59"/>
      <c r="EO182" s="59"/>
      <c r="EP182" s="59"/>
      <c r="EQ182" s="59"/>
      <c r="ER182" s="59"/>
      <c r="ES182" s="59"/>
      <c r="ET182" s="59"/>
      <c r="EU182" s="59"/>
      <c r="EV182" s="59"/>
      <c r="EW182" s="59"/>
      <c r="EX182" s="59"/>
      <c r="EY182" s="59"/>
      <c r="EZ182" s="59"/>
      <c r="FA182" s="59"/>
      <c r="FB182" s="59"/>
      <c r="FC182" s="59"/>
      <c r="FD182" s="59"/>
      <c r="FE182" s="59"/>
      <c r="FF182" s="59"/>
      <c r="FG182" s="59"/>
      <c r="FH182" s="59"/>
      <c r="FI182" s="59"/>
      <c r="FJ182" s="59"/>
      <c r="FK182" s="59"/>
      <c r="FL182" s="59"/>
      <c r="FM182" s="59"/>
      <c r="FN182" s="59"/>
      <c r="FO182" s="59"/>
      <c r="FP182" s="59"/>
      <c r="FQ182" s="59"/>
      <c r="FR182" s="59"/>
      <c r="FS182" s="59"/>
      <c r="FT182" s="59"/>
      <c r="FU182" s="59"/>
      <c r="FV182" s="59"/>
      <c r="FW182" s="59"/>
      <c r="FX182" s="59"/>
      <c r="FY182" s="59"/>
      <c r="FZ182" s="59"/>
      <c r="GA182" s="59"/>
      <c r="GB182" s="59"/>
      <c r="GC182" s="59"/>
      <c r="GD182" s="59"/>
      <c r="GE182" s="59"/>
      <c r="GF182" s="59"/>
      <c r="GG182" s="59"/>
      <c r="GH182" s="59"/>
      <c r="GI182" s="59"/>
      <c r="GJ182" s="59"/>
      <c r="GK182" s="59"/>
      <c r="GL182" s="59"/>
      <c r="GM182" s="59"/>
      <c r="GN182" s="59"/>
      <c r="GO182" s="59"/>
      <c r="GP182" s="59"/>
      <c r="GQ182" s="59"/>
      <c r="GR182" s="59"/>
      <c r="GS182" s="59"/>
      <c r="GT182" s="59"/>
      <c r="GU182" s="59"/>
      <c r="GV182" s="59"/>
      <c r="GW182" s="59"/>
      <c r="GX182" s="59"/>
      <c r="GY182" s="59"/>
      <c r="GZ182" s="59"/>
      <c r="HA182" s="59"/>
      <c r="HB182" s="59"/>
      <c r="HC182" s="59"/>
      <c r="HD182" s="59"/>
      <c r="HE182" s="59"/>
      <c r="HF182" s="59"/>
      <c r="HG182" s="59"/>
      <c r="HH182" s="59"/>
      <c r="HI182" s="59"/>
      <c r="HJ182" s="59"/>
      <c r="HK182" s="59"/>
      <c r="HL182" s="59"/>
      <c r="HM182" s="59"/>
      <c r="HN182" s="59"/>
    </row>
    <row r="183" spans="1:222">
      <c r="A183" s="59"/>
      <c r="B183" s="59"/>
      <c r="C183" s="59"/>
      <c r="D183" s="59"/>
      <c r="E183" s="118"/>
      <c r="F183" s="59"/>
      <c r="G183" s="118"/>
      <c r="H183" s="59"/>
      <c r="I183" s="59"/>
      <c r="J183" s="59"/>
      <c r="K183" s="119"/>
      <c r="L183" s="59"/>
      <c r="M183" s="59"/>
      <c r="N183" s="59"/>
      <c r="O183" s="59"/>
      <c r="P183" s="59"/>
      <c r="Q183" s="59"/>
      <c r="R183" s="59"/>
      <c r="S183" s="59"/>
      <c r="T183" s="59"/>
      <c r="U183" s="59"/>
      <c r="V183" s="59"/>
      <c r="W183" s="59"/>
      <c r="X183" s="59"/>
      <c r="Y183" s="59"/>
      <c r="Z183" s="59"/>
      <c r="AA183" s="59"/>
      <c r="AB183" s="59"/>
      <c r="AC183" s="59"/>
      <c r="AD183" s="59"/>
      <c r="AE183" s="59"/>
      <c r="AF183" s="59"/>
      <c r="AG183" s="59"/>
      <c r="AH183" s="59"/>
      <c r="AI183" s="59"/>
      <c r="AJ183" s="59"/>
      <c r="AK183" s="59"/>
      <c r="AL183" s="59"/>
      <c r="AM183" s="59"/>
      <c r="AN183" s="59"/>
      <c r="AO183" s="59"/>
      <c r="AP183" s="59"/>
      <c r="AQ183" s="59"/>
      <c r="AR183" s="59"/>
      <c r="AS183" s="59"/>
      <c r="AT183" s="59"/>
      <c r="AU183" s="59"/>
      <c r="AV183" s="59"/>
      <c r="AW183" s="59"/>
      <c r="AX183" s="59"/>
      <c r="AY183" s="59"/>
      <c r="AZ183" s="59"/>
      <c r="BA183" s="59"/>
      <c r="BB183" s="59"/>
      <c r="BC183" s="59"/>
      <c r="BD183" s="59"/>
      <c r="BE183" s="59"/>
      <c r="BF183" s="59"/>
      <c r="BG183" s="59"/>
      <c r="BH183" s="59"/>
      <c r="BI183" s="59"/>
      <c r="BJ183" s="59"/>
      <c r="BK183" s="59"/>
      <c r="BL183" s="59"/>
      <c r="BM183" s="59"/>
      <c r="BN183" s="59"/>
      <c r="BO183" s="59"/>
      <c r="BP183" s="59"/>
      <c r="BQ183" s="59"/>
      <c r="BR183" s="59"/>
      <c r="BS183" s="59"/>
      <c r="BT183" s="59"/>
      <c r="BU183" s="59"/>
      <c r="BV183" s="59"/>
      <c r="BW183" s="59"/>
      <c r="BX183" s="59"/>
      <c r="BY183" s="59"/>
      <c r="BZ183" s="59"/>
      <c r="CA183" s="59"/>
      <c r="CB183" s="59"/>
      <c r="CC183" s="59"/>
      <c r="CD183" s="59"/>
      <c r="CE183" s="59"/>
      <c r="CF183" s="59"/>
      <c r="CG183" s="59"/>
      <c r="CH183" s="59"/>
      <c r="CI183" s="59"/>
      <c r="CJ183" s="59"/>
      <c r="CK183" s="59"/>
      <c r="CL183" s="59"/>
      <c r="CM183" s="59"/>
      <c r="CN183" s="59"/>
      <c r="CO183" s="59"/>
      <c r="CP183" s="59"/>
      <c r="CQ183" s="59"/>
      <c r="CR183" s="59"/>
      <c r="CS183" s="59"/>
      <c r="CT183" s="59"/>
      <c r="CU183" s="59"/>
      <c r="CV183" s="59"/>
      <c r="CW183" s="59"/>
      <c r="CX183" s="59"/>
      <c r="CY183" s="59"/>
      <c r="CZ183" s="59"/>
      <c r="DA183" s="59"/>
      <c r="DB183" s="59"/>
      <c r="DC183" s="59"/>
      <c r="DD183" s="59"/>
      <c r="DE183" s="59"/>
      <c r="DF183" s="59"/>
      <c r="DG183" s="59"/>
      <c r="DH183" s="59"/>
      <c r="DI183" s="59"/>
      <c r="DJ183" s="59"/>
      <c r="DK183" s="59"/>
      <c r="DL183" s="59"/>
      <c r="DM183" s="59"/>
      <c r="DN183" s="59"/>
      <c r="DO183" s="59"/>
      <c r="DP183" s="59"/>
      <c r="DQ183" s="59"/>
      <c r="DR183" s="59"/>
      <c r="DS183" s="59"/>
      <c r="DT183" s="59"/>
      <c r="DU183" s="59"/>
      <c r="DV183" s="59"/>
      <c r="DW183" s="59"/>
      <c r="DX183" s="59"/>
      <c r="DY183" s="59"/>
      <c r="DZ183" s="59"/>
      <c r="EA183" s="59"/>
      <c r="EB183" s="59"/>
      <c r="EC183" s="59"/>
      <c r="ED183" s="59"/>
      <c r="EE183" s="59"/>
      <c r="EF183" s="59"/>
      <c r="EG183" s="59"/>
      <c r="EH183" s="59"/>
      <c r="EI183" s="59"/>
      <c r="EJ183" s="59"/>
      <c r="EK183" s="59"/>
      <c r="EL183" s="59"/>
      <c r="EM183" s="59"/>
      <c r="EN183" s="59"/>
      <c r="EO183" s="59"/>
      <c r="EP183" s="59"/>
      <c r="EQ183" s="59"/>
      <c r="ER183" s="59"/>
      <c r="ES183" s="59"/>
      <c r="ET183" s="59"/>
      <c r="EU183" s="59"/>
      <c r="EV183" s="59"/>
      <c r="EW183" s="59"/>
      <c r="EX183" s="59"/>
      <c r="EY183" s="59"/>
      <c r="EZ183" s="59"/>
      <c r="FA183" s="59"/>
      <c r="FB183" s="59"/>
      <c r="FC183" s="59"/>
      <c r="FD183" s="59"/>
      <c r="FE183" s="59"/>
      <c r="FF183" s="59"/>
      <c r="FG183" s="59"/>
      <c r="FH183" s="59"/>
      <c r="FI183" s="59"/>
      <c r="FJ183" s="59"/>
      <c r="FK183" s="59"/>
      <c r="FL183" s="59"/>
      <c r="FM183" s="59"/>
      <c r="FN183" s="59"/>
      <c r="FO183" s="59"/>
      <c r="FP183" s="59"/>
      <c r="FQ183" s="59"/>
      <c r="FR183" s="59"/>
      <c r="FS183" s="59"/>
      <c r="FT183" s="59"/>
      <c r="FU183" s="59"/>
      <c r="FV183" s="59"/>
      <c r="FW183" s="59"/>
      <c r="FX183" s="59"/>
      <c r="FY183" s="59"/>
      <c r="FZ183" s="59"/>
      <c r="GA183" s="59"/>
      <c r="GB183" s="59"/>
      <c r="GC183" s="59"/>
      <c r="GD183" s="59"/>
      <c r="GE183" s="59"/>
      <c r="GF183" s="59"/>
      <c r="GG183" s="59"/>
      <c r="GH183" s="59"/>
      <c r="GI183" s="59"/>
      <c r="GJ183" s="59"/>
      <c r="GK183" s="59"/>
      <c r="GL183" s="59"/>
      <c r="GM183" s="59"/>
      <c r="GN183" s="59"/>
      <c r="GO183" s="59"/>
      <c r="GP183" s="59"/>
      <c r="GQ183" s="59"/>
      <c r="GR183" s="59"/>
      <c r="GS183" s="59"/>
      <c r="GT183" s="59"/>
      <c r="GU183" s="59"/>
      <c r="GV183" s="59"/>
      <c r="GW183" s="59"/>
      <c r="GX183" s="59"/>
      <c r="GY183" s="59"/>
      <c r="GZ183" s="59"/>
      <c r="HA183" s="59"/>
      <c r="HB183" s="59"/>
      <c r="HC183" s="59"/>
      <c r="HD183" s="59"/>
      <c r="HE183" s="59"/>
      <c r="HF183" s="59"/>
      <c r="HG183" s="59"/>
      <c r="HH183" s="59"/>
      <c r="HI183" s="59"/>
      <c r="HJ183" s="59"/>
      <c r="HK183" s="59"/>
      <c r="HL183" s="59"/>
      <c r="HM183" s="59"/>
      <c r="HN183" s="59"/>
    </row>
    <row r="184" spans="1:222">
      <c r="A184" s="59"/>
      <c r="B184" s="59"/>
      <c r="C184" s="59"/>
      <c r="D184" s="59"/>
      <c r="E184" s="118"/>
      <c r="F184" s="59"/>
      <c r="G184" s="118"/>
      <c r="H184" s="59"/>
      <c r="I184" s="59"/>
      <c r="J184" s="59"/>
      <c r="K184" s="119"/>
      <c r="L184" s="59"/>
      <c r="M184" s="59"/>
      <c r="N184" s="59"/>
      <c r="O184" s="59"/>
      <c r="P184" s="59"/>
      <c r="Q184" s="59"/>
      <c r="R184" s="59"/>
      <c r="S184" s="59"/>
      <c r="T184" s="59"/>
      <c r="U184" s="59"/>
      <c r="V184" s="59"/>
      <c r="W184" s="59"/>
      <c r="X184" s="59"/>
      <c r="Y184" s="59"/>
      <c r="Z184" s="59"/>
      <c r="AA184" s="59"/>
      <c r="AB184" s="59"/>
      <c r="AC184" s="59"/>
      <c r="AD184" s="59"/>
      <c r="AE184" s="59"/>
      <c r="AF184" s="59"/>
      <c r="AG184" s="59"/>
      <c r="AH184" s="59"/>
      <c r="AI184" s="59"/>
      <c r="AJ184" s="59"/>
      <c r="AK184" s="59"/>
      <c r="AL184" s="59"/>
      <c r="AM184" s="59"/>
      <c r="AN184" s="59"/>
      <c r="AO184" s="59"/>
      <c r="AP184" s="59"/>
      <c r="AQ184" s="59"/>
      <c r="AR184" s="59"/>
      <c r="AS184" s="59"/>
      <c r="AT184" s="59"/>
      <c r="AU184" s="59"/>
      <c r="AV184" s="59"/>
      <c r="AW184" s="59"/>
      <c r="AX184" s="59"/>
      <c r="AY184" s="59"/>
      <c r="AZ184" s="59"/>
      <c r="BA184" s="59"/>
      <c r="BB184" s="59"/>
      <c r="BC184" s="59"/>
      <c r="BD184" s="59"/>
      <c r="BE184" s="59"/>
      <c r="BF184" s="59"/>
      <c r="BG184" s="59"/>
      <c r="BH184" s="59"/>
      <c r="BI184" s="59"/>
      <c r="BJ184" s="59"/>
      <c r="BK184" s="59"/>
      <c r="BL184" s="59"/>
      <c r="BM184" s="59"/>
      <c r="BN184" s="59"/>
      <c r="BO184" s="59"/>
      <c r="BP184" s="59"/>
      <c r="BQ184" s="59"/>
      <c r="BR184" s="59"/>
      <c r="BS184" s="59"/>
      <c r="BT184" s="59"/>
      <c r="BU184" s="59"/>
      <c r="BV184" s="59"/>
      <c r="BW184" s="59"/>
      <c r="BX184" s="59"/>
      <c r="BY184" s="59"/>
      <c r="BZ184" s="59"/>
      <c r="CA184" s="59"/>
      <c r="CB184" s="59"/>
      <c r="CC184" s="59"/>
      <c r="CD184" s="59"/>
      <c r="CE184" s="59"/>
      <c r="CF184" s="59"/>
      <c r="CG184" s="59"/>
      <c r="CH184" s="59"/>
      <c r="CI184" s="59"/>
      <c r="CJ184" s="59"/>
      <c r="CK184" s="59"/>
      <c r="CL184" s="59"/>
      <c r="CM184" s="59"/>
      <c r="CN184" s="59"/>
      <c r="CO184" s="59"/>
      <c r="CP184" s="59"/>
      <c r="CQ184" s="59"/>
      <c r="CR184" s="59"/>
      <c r="CS184" s="59"/>
      <c r="CT184" s="59"/>
      <c r="CU184" s="59"/>
      <c r="CV184" s="59"/>
      <c r="CW184" s="59"/>
      <c r="CX184" s="59"/>
      <c r="CY184" s="59"/>
      <c r="CZ184" s="59"/>
      <c r="DA184" s="59"/>
      <c r="DB184" s="59"/>
      <c r="DC184" s="59"/>
      <c r="DD184" s="59"/>
      <c r="DE184" s="59"/>
      <c r="DF184" s="59"/>
      <c r="DG184" s="59"/>
      <c r="DH184" s="59"/>
      <c r="DI184" s="59"/>
      <c r="DJ184" s="59"/>
      <c r="DK184" s="59"/>
      <c r="DL184" s="59"/>
      <c r="DM184" s="59"/>
      <c r="DN184" s="59"/>
      <c r="DO184" s="59"/>
      <c r="DP184" s="59"/>
      <c r="DQ184" s="59"/>
      <c r="DR184" s="59"/>
      <c r="DS184" s="59"/>
      <c r="DT184" s="59"/>
      <c r="DU184" s="59"/>
      <c r="DV184" s="59"/>
      <c r="DW184" s="59"/>
      <c r="DX184" s="59"/>
      <c r="DY184" s="59"/>
      <c r="DZ184" s="59"/>
      <c r="EA184" s="59"/>
      <c r="EB184" s="59"/>
      <c r="EC184" s="59"/>
      <c r="ED184" s="59"/>
      <c r="EE184" s="59"/>
      <c r="EF184" s="59"/>
      <c r="EG184" s="59"/>
      <c r="EH184" s="59"/>
      <c r="EI184" s="59"/>
      <c r="EJ184" s="59"/>
      <c r="EK184" s="59"/>
      <c r="EL184" s="59"/>
      <c r="EM184" s="59"/>
      <c r="EN184" s="59"/>
      <c r="EO184" s="59"/>
      <c r="EP184" s="59"/>
      <c r="EQ184" s="59"/>
      <c r="ER184" s="59"/>
      <c r="ES184" s="59"/>
      <c r="ET184" s="59"/>
      <c r="EU184" s="59"/>
      <c r="EV184" s="59"/>
      <c r="EW184" s="59"/>
      <c r="EX184" s="59"/>
      <c r="EY184" s="59"/>
      <c r="EZ184" s="59"/>
      <c r="FA184" s="59"/>
      <c r="FB184" s="59"/>
      <c r="FC184" s="59"/>
      <c r="FD184" s="59"/>
      <c r="FE184" s="59"/>
      <c r="FF184" s="59"/>
      <c r="FG184" s="59"/>
      <c r="FH184" s="59"/>
      <c r="FI184" s="59"/>
      <c r="FJ184" s="59"/>
      <c r="FK184" s="59"/>
      <c r="FL184" s="59"/>
      <c r="FM184" s="59"/>
      <c r="FN184" s="59"/>
      <c r="FO184" s="59"/>
      <c r="FP184" s="59"/>
      <c r="FQ184" s="59"/>
      <c r="FR184" s="59"/>
      <c r="FS184" s="59"/>
      <c r="FT184" s="59"/>
      <c r="FU184" s="59"/>
      <c r="FV184" s="59"/>
      <c r="FW184" s="59"/>
      <c r="FX184" s="59"/>
      <c r="FY184" s="59"/>
      <c r="FZ184" s="59"/>
      <c r="GA184" s="59"/>
      <c r="GB184" s="59"/>
      <c r="GC184" s="59"/>
      <c r="GD184" s="59"/>
      <c r="GE184" s="59"/>
      <c r="GF184" s="59"/>
      <c r="GG184" s="59"/>
      <c r="GH184" s="59"/>
      <c r="GI184" s="59"/>
      <c r="GJ184" s="59"/>
      <c r="GK184" s="59"/>
      <c r="GL184" s="59"/>
      <c r="GM184" s="59"/>
      <c r="GN184" s="59"/>
      <c r="GO184" s="59"/>
      <c r="GP184" s="59"/>
      <c r="GQ184" s="59"/>
      <c r="GR184" s="59"/>
      <c r="GS184" s="59"/>
      <c r="GT184" s="59"/>
      <c r="GU184" s="59"/>
      <c r="GV184" s="59"/>
      <c r="GW184" s="59"/>
      <c r="GX184" s="59"/>
      <c r="GY184" s="59"/>
      <c r="GZ184" s="59"/>
      <c r="HA184" s="59"/>
      <c r="HB184" s="59"/>
      <c r="HC184" s="59"/>
      <c r="HD184" s="59"/>
      <c r="HE184" s="59"/>
      <c r="HF184" s="59"/>
      <c r="HG184" s="59"/>
      <c r="HH184" s="59"/>
      <c r="HI184" s="59"/>
      <c r="HJ184" s="59"/>
      <c r="HK184" s="59"/>
      <c r="HL184" s="59"/>
      <c r="HM184" s="59"/>
      <c r="HN184" s="59"/>
    </row>
    <row r="185" spans="1:222">
      <c r="A185" s="59"/>
      <c r="B185" s="59"/>
      <c r="C185" s="59"/>
      <c r="D185" s="59"/>
      <c r="E185" s="118"/>
      <c r="F185" s="59"/>
      <c r="G185" s="118"/>
      <c r="H185" s="59"/>
      <c r="I185" s="59"/>
      <c r="J185" s="59"/>
      <c r="K185" s="119"/>
      <c r="L185" s="59"/>
      <c r="M185" s="59"/>
      <c r="N185" s="59"/>
      <c r="O185" s="59"/>
      <c r="P185" s="59"/>
      <c r="Q185" s="59"/>
      <c r="R185" s="59"/>
      <c r="S185" s="59"/>
      <c r="T185" s="59"/>
      <c r="U185" s="59"/>
      <c r="V185" s="59"/>
      <c r="W185" s="59"/>
      <c r="X185" s="59"/>
      <c r="Y185" s="59"/>
      <c r="Z185" s="59"/>
      <c r="AA185" s="59"/>
      <c r="AB185" s="59"/>
      <c r="AC185" s="59"/>
      <c r="AD185" s="59"/>
      <c r="AE185" s="59"/>
      <c r="AF185" s="59"/>
      <c r="AG185" s="59"/>
      <c r="AH185" s="59"/>
      <c r="AI185" s="59"/>
      <c r="AJ185" s="59"/>
      <c r="AK185" s="59"/>
      <c r="AL185" s="59"/>
      <c r="AM185" s="59"/>
      <c r="AN185" s="59"/>
      <c r="AO185" s="59"/>
      <c r="AP185" s="59"/>
      <c r="AQ185" s="59"/>
      <c r="AR185" s="59"/>
      <c r="AS185" s="59"/>
      <c r="AT185" s="59"/>
      <c r="AU185" s="59"/>
      <c r="AV185" s="59"/>
      <c r="AW185" s="59"/>
      <c r="AX185" s="59"/>
      <c r="AY185" s="59"/>
      <c r="AZ185" s="59"/>
      <c r="BA185" s="59"/>
      <c r="BB185" s="59"/>
      <c r="BC185" s="59"/>
      <c r="BD185" s="59"/>
      <c r="BE185" s="59"/>
      <c r="BF185" s="59"/>
      <c r="BG185" s="59"/>
      <c r="BH185" s="59"/>
      <c r="BI185" s="59"/>
      <c r="BJ185" s="59"/>
      <c r="BK185" s="59"/>
      <c r="BL185" s="59"/>
      <c r="BM185" s="59"/>
      <c r="BN185" s="59"/>
      <c r="BO185" s="59"/>
      <c r="BP185" s="59"/>
      <c r="BQ185" s="59"/>
      <c r="BR185" s="59"/>
      <c r="BS185" s="59"/>
      <c r="BT185" s="59"/>
      <c r="BU185" s="59"/>
      <c r="BV185" s="59"/>
      <c r="BW185" s="59"/>
      <c r="BX185" s="59"/>
      <c r="BY185" s="59"/>
      <c r="BZ185" s="59"/>
      <c r="CA185" s="59"/>
      <c r="CB185" s="59"/>
      <c r="CC185" s="59"/>
      <c r="CD185" s="59"/>
      <c r="CE185" s="59"/>
      <c r="CF185" s="59"/>
      <c r="CG185" s="59"/>
      <c r="CH185" s="59"/>
      <c r="CI185" s="59"/>
      <c r="CJ185" s="59"/>
      <c r="CK185" s="59"/>
      <c r="CL185" s="59"/>
      <c r="CM185" s="59"/>
      <c r="CN185" s="59"/>
      <c r="CO185" s="59"/>
      <c r="CP185" s="59"/>
      <c r="CQ185" s="59"/>
      <c r="CR185" s="59"/>
      <c r="CS185" s="59"/>
      <c r="CT185" s="59"/>
      <c r="CU185" s="59"/>
      <c r="CV185" s="59"/>
      <c r="CW185" s="59"/>
      <c r="CX185" s="59"/>
      <c r="CY185" s="59"/>
      <c r="CZ185" s="59"/>
      <c r="DA185" s="59"/>
      <c r="DB185" s="59"/>
      <c r="DC185" s="59"/>
      <c r="DD185" s="59"/>
      <c r="DE185" s="59"/>
      <c r="DF185" s="59"/>
      <c r="DG185" s="59"/>
      <c r="DH185" s="59"/>
      <c r="DI185" s="59"/>
      <c r="DJ185" s="59"/>
      <c r="DK185" s="59"/>
      <c r="DL185" s="59"/>
      <c r="DM185" s="59"/>
      <c r="DN185" s="59"/>
      <c r="DO185" s="59"/>
      <c r="DP185" s="59"/>
      <c r="DQ185" s="59"/>
      <c r="DR185" s="59"/>
      <c r="DS185" s="59"/>
      <c r="DT185" s="59"/>
      <c r="DU185" s="59"/>
      <c r="DV185" s="59"/>
      <c r="DW185" s="59"/>
      <c r="DX185" s="59"/>
      <c r="DY185" s="59"/>
      <c r="DZ185" s="59"/>
      <c r="EA185" s="59"/>
      <c r="EB185" s="59"/>
      <c r="EC185" s="59"/>
      <c r="ED185" s="59"/>
      <c r="EE185" s="59"/>
      <c r="EF185" s="59"/>
      <c r="EG185" s="59"/>
      <c r="EH185" s="59"/>
      <c r="EI185" s="59"/>
      <c r="EJ185" s="59"/>
      <c r="EK185" s="59"/>
      <c r="EL185" s="59"/>
      <c r="EM185" s="59"/>
      <c r="EN185" s="59"/>
      <c r="EO185" s="59"/>
      <c r="EP185" s="59"/>
      <c r="EQ185" s="59"/>
      <c r="ER185" s="59"/>
      <c r="ES185" s="59"/>
      <c r="ET185" s="59"/>
      <c r="EU185" s="59"/>
      <c r="EV185" s="59"/>
      <c r="EW185" s="59"/>
      <c r="EX185" s="59"/>
      <c r="EY185" s="59"/>
      <c r="EZ185" s="59"/>
      <c r="FA185" s="59"/>
      <c r="FB185" s="59"/>
      <c r="FC185" s="59"/>
      <c r="FD185" s="59"/>
      <c r="FE185" s="59"/>
      <c r="FF185" s="59"/>
      <c r="FG185" s="59"/>
      <c r="FH185" s="59"/>
      <c r="FI185" s="59"/>
      <c r="FJ185" s="59"/>
      <c r="FK185" s="59"/>
      <c r="FL185" s="59"/>
      <c r="FM185" s="59"/>
      <c r="FN185" s="59"/>
      <c r="FO185" s="59"/>
      <c r="FP185" s="59"/>
      <c r="FQ185" s="59"/>
      <c r="FR185" s="59"/>
      <c r="FS185" s="59"/>
      <c r="FT185" s="59"/>
      <c r="FU185" s="59"/>
      <c r="FV185" s="59"/>
      <c r="FW185" s="59"/>
      <c r="FX185" s="59"/>
      <c r="FY185" s="59"/>
      <c r="FZ185" s="59"/>
      <c r="GA185" s="59"/>
      <c r="GB185" s="59"/>
      <c r="GC185" s="59"/>
      <c r="GD185" s="59"/>
      <c r="GE185" s="59"/>
      <c r="GF185" s="59"/>
      <c r="GG185" s="59"/>
      <c r="GH185" s="59"/>
      <c r="GI185" s="59"/>
      <c r="GJ185" s="59"/>
      <c r="GK185" s="59"/>
      <c r="GL185" s="59"/>
      <c r="GM185" s="59"/>
      <c r="GN185" s="59"/>
      <c r="GO185" s="59"/>
      <c r="GP185" s="59"/>
      <c r="GQ185" s="59"/>
      <c r="GR185" s="59"/>
      <c r="GS185" s="59"/>
      <c r="GT185" s="59"/>
      <c r="GU185" s="59"/>
      <c r="GV185" s="59"/>
      <c r="GW185" s="59"/>
      <c r="GX185" s="59"/>
      <c r="GY185" s="59"/>
      <c r="GZ185" s="59"/>
      <c r="HA185" s="59"/>
      <c r="HB185" s="59"/>
      <c r="HC185" s="59"/>
      <c r="HD185" s="59"/>
      <c r="HE185" s="59"/>
      <c r="HF185" s="59"/>
      <c r="HG185" s="59"/>
      <c r="HH185" s="59"/>
      <c r="HI185" s="59"/>
      <c r="HJ185" s="59"/>
      <c r="HK185" s="59"/>
      <c r="HL185" s="59"/>
      <c r="HM185" s="59"/>
      <c r="HN185" s="59"/>
    </row>
    <row r="186" spans="1:222">
      <c r="A186" s="59"/>
      <c r="B186" s="59"/>
      <c r="C186" s="59"/>
      <c r="D186" s="59"/>
      <c r="E186" s="118"/>
      <c r="F186" s="59"/>
      <c r="G186" s="118"/>
      <c r="H186" s="59"/>
      <c r="I186" s="59"/>
      <c r="J186" s="59"/>
      <c r="K186" s="119"/>
      <c r="L186" s="59"/>
      <c r="M186" s="59"/>
      <c r="N186" s="59"/>
      <c r="O186" s="59"/>
      <c r="P186" s="59"/>
      <c r="Q186" s="59"/>
      <c r="R186" s="59"/>
      <c r="S186" s="59"/>
      <c r="T186" s="59"/>
      <c r="U186" s="59"/>
      <c r="V186" s="59"/>
      <c r="W186" s="59"/>
      <c r="X186" s="59"/>
      <c r="Y186" s="59"/>
      <c r="Z186" s="59"/>
      <c r="AA186" s="59"/>
      <c r="AB186" s="59"/>
      <c r="AC186" s="59"/>
      <c r="AD186" s="59"/>
      <c r="AE186" s="59"/>
      <c r="AF186" s="59"/>
      <c r="AG186" s="59"/>
      <c r="AH186" s="59"/>
      <c r="AI186" s="59"/>
      <c r="AJ186" s="59"/>
      <c r="AK186" s="59"/>
      <c r="AL186" s="59"/>
      <c r="AM186" s="59"/>
      <c r="AN186" s="59"/>
      <c r="AO186" s="59"/>
      <c r="AP186" s="59"/>
      <c r="AQ186" s="59"/>
      <c r="AR186" s="59"/>
      <c r="AS186" s="59"/>
      <c r="AT186" s="59"/>
      <c r="AU186" s="59"/>
      <c r="AV186" s="59"/>
      <c r="AW186" s="59"/>
      <c r="AX186" s="59"/>
      <c r="AY186" s="59"/>
      <c r="AZ186" s="59"/>
      <c r="BA186" s="59"/>
      <c r="BB186" s="59"/>
      <c r="BC186" s="59"/>
      <c r="BD186" s="59"/>
      <c r="BE186" s="59"/>
      <c r="BF186" s="59"/>
      <c r="BG186" s="59"/>
      <c r="BH186" s="59"/>
      <c r="BI186" s="59"/>
      <c r="BJ186" s="59"/>
      <c r="BK186" s="59"/>
      <c r="BL186" s="59"/>
      <c r="BM186" s="59"/>
      <c r="BN186" s="59"/>
      <c r="BO186" s="59"/>
      <c r="BP186" s="59"/>
      <c r="BQ186" s="59"/>
      <c r="BR186" s="59"/>
      <c r="BS186" s="59"/>
      <c r="BT186" s="59"/>
      <c r="BU186" s="59"/>
      <c r="BV186" s="59"/>
      <c r="BW186" s="59"/>
      <c r="BX186" s="59"/>
      <c r="BY186" s="59"/>
      <c r="BZ186" s="59"/>
      <c r="CA186" s="59"/>
      <c r="CB186" s="59"/>
      <c r="CC186" s="59"/>
      <c r="CD186" s="59"/>
      <c r="CE186" s="59"/>
      <c r="CF186" s="59"/>
      <c r="CG186" s="59"/>
      <c r="CH186" s="59"/>
      <c r="CI186" s="59"/>
      <c r="CJ186" s="59"/>
      <c r="CK186" s="59"/>
      <c r="CL186" s="59"/>
      <c r="CM186" s="59"/>
      <c r="CN186" s="59"/>
      <c r="CO186" s="59"/>
      <c r="CP186" s="59"/>
      <c r="CQ186" s="59"/>
      <c r="CR186" s="59"/>
      <c r="CS186" s="59"/>
      <c r="CT186" s="59"/>
      <c r="CU186" s="59"/>
      <c r="CV186" s="59"/>
      <c r="CW186" s="59"/>
      <c r="CX186" s="59"/>
      <c r="CY186" s="59"/>
      <c r="CZ186" s="59"/>
      <c r="DA186" s="59"/>
      <c r="DB186" s="59"/>
      <c r="DC186" s="59"/>
      <c r="DD186" s="59"/>
      <c r="DE186" s="59"/>
      <c r="DF186" s="59"/>
      <c r="DG186" s="59"/>
      <c r="DH186" s="59"/>
      <c r="DI186" s="59"/>
      <c r="DJ186" s="59"/>
      <c r="DK186" s="59"/>
      <c r="DL186" s="59"/>
      <c r="DM186" s="59"/>
      <c r="DN186" s="59"/>
      <c r="DO186" s="59"/>
      <c r="DP186" s="59"/>
      <c r="DQ186" s="59"/>
      <c r="DR186" s="59"/>
      <c r="DS186" s="59"/>
      <c r="DT186" s="59"/>
      <c r="DU186" s="59"/>
      <c r="DV186" s="59"/>
      <c r="DW186" s="59"/>
      <c r="DX186" s="59"/>
      <c r="DY186" s="59"/>
      <c r="DZ186" s="59"/>
      <c r="EA186" s="59"/>
      <c r="EB186" s="59"/>
      <c r="EC186" s="59"/>
      <c r="ED186" s="59"/>
      <c r="EE186" s="59"/>
      <c r="EF186" s="59"/>
      <c r="EG186" s="59"/>
      <c r="EH186" s="59"/>
      <c r="EI186" s="59"/>
      <c r="EJ186" s="59"/>
      <c r="EK186" s="59"/>
      <c r="EL186" s="59"/>
      <c r="EM186" s="59"/>
      <c r="EN186" s="59"/>
      <c r="EO186" s="59"/>
      <c r="EP186" s="59"/>
      <c r="EQ186" s="59"/>
      <c r="ER186" s="59"/>
      <c r="ES186" s="59"/>
      <c r="ET186" s="59"/>
      <c r="EU186" s="59"/>
      <c r="EV186" s="59"/>
      <c r="EW186" s="59"/>
      <c r="EX186" s="59"/>
      <c r="EY186" s="59"/>
      <c r="EZ186" s="59"/>
      <c r="FA186" s="59"/>
      <c r="FB186" s="59"/>
      <c r="FC186" s="59"/>
      <c r="FD186" s="59"/>
      <c r="FE186" s="59"/>
      <c r="FF186" s="59"/>
      <c r="FG186" s="59"/>
      <c r="FH186" s="59"/>
      <c r="FI186" s="59"/>
      <c r="FJ186" s="59"/>
      <c r="FK186" s="59"/>
      <c r="FL186" s="59"/>
      <c r="FM186" s="59"/>
      <c r="FN186" s="59"/>
      <c r="FO186" s="59"/>
      <c r="FP186" s="59"/>
      <c r="FQ186" s="59"/>
      <c r="FR186" s="59"/>
      <c r="FS186" s="59"/>
      <c r="FT186" s="59"/>
      <c r="FU186" s="59"/>
      <c r="FV186" s="59"/>
      <c r="FW186" s="59"/>
      <c r="FX186" s="59"/>
      <c r="FY186" s="59"/>
      <c r="FZ186" s="59"/>
      <c r="GA186" s="59"/>
      <c r="GB186" s="59"/>
      <c r="GC186" s="59"/>
      <c r="GD186" s="59"/>
      <c r="GE186" s="59"/>
      <c r="GF186" s="59"/>
      <c r="GG186" s="59"/>
      <c r="GH186" s="59"/>
      <c r="GI186" s="59"/>
      <c r="GJ186" s="59"/>
      <c r="GK186" s="59"/>
      <c r="GL186" s="59"/>
      <c r="GM186" s="59"/>
      <c r="GN186" s="59"/>
      <c r="GO186" s="59"/>
      <c r="GP186" s="59"/>
      <c r="GQ186" s="59"/>
      <c r="GR186" s="59"/>
      <c r="GS186" s="59"/>
      <c r="GT186" s="59"/>
      <c r="GU186" s="59"/>
      <c r="GV186" s="59"/>
      <c r="GW186" s="59"/>
      <c r="GX186" s="59"/>
      <c r="GY186" s="59"/>
      <c r="GZ186" s="59"/>
      <c r="HA186" s="59"/>
      <c r="HB186" s="59"/>
      <c r="HC186" s="59"/>
      <c r="HD186" s="59"/>
      <c r="HE186" s="59"/>
      <c r="HF186" s="59"/>
      <c r="HG186" s="59"/>
      <c r="HH186" s="59"/>
      <c r="HI186" s="59"/>
      <c r="HJ186" s="59"/>
      <c r="HK186" s="59"/>
      <c r="HL186" s="59"/>
      <c r="HM186" s="59"/>
      <c r="HN186" s="59"/>
    </row>
    <row r="187" spans="1:222">
      <c r="A187" s="59"/>
      <c r="B187" s="59"/>
      <c r="C187" s="59"/>
      <c r="D187" s="59"/>
      <c r="E187" s="118"/>
      <c r="F187" s="59"/>
      <c r="G187" s="118"/>
      <c r="H187" s="59"/>
      <c r="I187" s="59"/>
      <c r="J187" s="59"/>
      <c r="K187" s="11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59"/>
      <c r="BC187" s="59"/>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59"/>
      <c r="CK187" s="59"/>
      <c r="CL187" s="59"/>
      <c r="CM187" s="59"/>
      <c r="CN187" s="59"/>
      <c r="CO187" s="59"/>
      <c r="CP187" s="59"/>
      <c r="CQ187" s="59"/>
      <c r="CR187" s="59"/>
      <c r="CS187" s="59"/>
      <c r="CT187" s="59"/>
      <c r="CU187" s="59"/>
      <c r="CV187" s="59"/>
      <c r="CW187" s="59"/>
      <c r="CX187" s="59"/>
      <c r="CY187" s="59"/>
      <c r="CZ187" s="59"/>
      <c r="DA187" s="59"/>
      <c r="DB187" s="59"/>
      <c r="DC187" s="59"/>
      <c r="DD187" s="59"/>
      <c r="DE187" s="59"/>
      <c r="DF187" s="59"/>
      <c r="DG187" s="59"/>
      <c r="DH187" s="59"/>
      <c r="DI187" s="59"/>
      <c r="DJ187" s="59"/>
      <c r="DK187" s="59"/>
      <c r="DL187" s="59"/>
      <c r="DM187" s="59"/>
      <c r="DN187" s="59"/>
      <c r="DO187" s="59"/>
      <c r="DP187" s="59"/>
      <c r="DQ187" s="59"/>
      <c r="DR187" s="59"/>
      <c r="DS187" s="59"/>
      <c r="DT187" s="59"/>
      <c r="DU187" s="59"/>
      <c r="DV187" s="59"/>
      <c r="DW187" s="59"/>
      <c r="DX187" s="59"/>
      <c r="DY187" s="59"/>
      <c r="DZ187" s="59"/>
      <c r="EA187" s="59"/>
      <c r="EB187" s="59"/>
      <c r="EC187" s="59"/>
      <c r="ED187" s="59"/>
      <c r="EE187" s="59"/>
      <c r="EF187" s="59"/>
      <c r="EG187" s="59"/>
      <c r="EH187" s="59"/>
      <c r="EI187" s="59"/>
      <c r="EJ187" s="59"/>
      <c r="EK187" s="59"/>
      <c r="EL187" s="59"/>
      <c r="EM187" s="59"/>
      <c r="EN187" s="59"/>
      <c r="EO187" s="59"/>
      <c r="EP187" s="59"/>
      <c r="EQ187" s="59"/>
      <c r="ER187" s="59"/>
      <c r="ES187" s="59"/>
      <c r="ET187" s="59"/>
      <c r="EU187" s="59"/>
      <c r="EV187" s="59"/>
      <c r="EW187" s="59"/>
      <c r="EX187" s="59"/>
      <c r="EY187" s="59"/>
      <c r="EZ187" s="59"/>
      <c r="FA187" s="59"/>
      <c r="FB187" s="59"/>
      <c r="FC187" s="59"/>
      <c r="FD187" s="59"/>
      <c r="FE187" s="59"/>
      <c r="FF187" s="59"/>
      <c r="FG187" s="59"/>
      <c r="FH187" s="59"/>
      <c r="FI187" s="59"/>
      <c r="FJ187" s="59"/>
      <c r="FK187" s="59"/>
      <c r="FL187" s="59"/>
      <c r="FM187" s="59"/>
      <c r="FN187" s="59"/>
      <c r="FO187" s="59"/>
      <c r="FP187" s="59"/>
      <c r="FQ187" s="59"/>
      <c r="FR187" s="59"/>
      <c r="FS187" s="59"/>
      <c r="FT187" s="59"/>
      <c r="FU187" s="59"/>
      <c r="FV187" s="59"/>
      <c r="FW187" s="59"/>
      <c r="FX187" s="59"/>
      <c r="FY187" s="59"/>
      <c r="FZ187" s="59"/>
      <c r="GA187" s="59"/>
      <c r="GB187" s="59"/>
      <c r="GC187" s="59"/>
      <c r="GD187" s="59"/>
      <c r="GE187" s="59"/>
      <c r="GF187" s="59"/>
      <c r="GG187" s="59"/>
      <c r="GH187" s="59"/>
      <c r="GI187" s="59"/>
      <c r="GJ187" s="59"/>
      <c r="GK187" s="59"/>
      <c r="GL187" s="59"/>
      <c r="GM187" s="59"/>
      <c r="GN187" s="59"/>
      <c r="GO187" s="59"/>
      <c r="GP187" s="59"/>
      <c r="GQ187" s="59"/>
      <c r="GR187" s="59"/>
      <c r="GS187" s="59"/>
      <c r="GT187" s="59"/>
      <c r="GU187" s="59"/>
      <c r="GV187" s="59"/>
      <c r="GW187" s="59"/>
      <c r="GX187" s="59"/>
      <c r="GY187" s="59"/>
      <c r="GZ187" s="59"/>
      <c r="HA187" s="59"/>
      <c r="HB187" s="59"/>
      <c r="HC187" s="59"/>
      <c r="HD187" s="59"/>
      <c r="HE187" s="59"/>
      <c r="HF187" s="59"/>
      <c r="HG187" s="59"/>
      <c r="HH187" s="59"/>
      <c r="HI187" s="59"/>
      <c r="HJ187" s="59"/>
      <c r="HK187" s="59"/>
      <c r="HL187" s="59"/>
      <c r="HM187" s="59"/>
      <c r="HN187" s="59"/>
    </row>
    <row r="188" spans="1:222">
      <c r="A188" s="59"/>
      <c r="B188" s="59"/>
      <c r="C188" s="59"/>
      <c r="D188" s="59"/>
      <c r="E188" s="118"/>
      <c r="F188" s="59"/>
      <c r="G188" s="118"/>
      <c r="H188" s="59"/>
      <c r="I188" s="59"/>
      <c r="J188" s="59"/>
      <c r="K188" s="119"/>
      <c r="L188" s="59"/>
      <c r="M188" s="59"/>
      <c r="N188" s="59"/>
      <c r="O188" s="59"/>
      <c r="P188" s="59"/>
      <c r="Q188" s="59"/>
      <c r="R188" s="59"/>
      <c r="S188" s="59"/>
      <c r="T188" s="59"/>
      <c r="U188" s="59"/>
      <c r="V188" s="59"/>
      <c r="W188" s="59"/>
      <c r="X188" s="59"/>
      <c r="Y188" s="59"/>
      <c r="Z188" s="59"/>
      <c r="AA188" s="59"/>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59"/>
      <c r="BC188" s="59"/>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59"/>
      <c r="CK188" s="59"/>
      <c r="CL188" s="59"/>
      <c r="CM188" s="59"/>
      <c r="CN188" s="59"/>
      <c r="CO188" s="59"/>
      <c r="CP188" s="59"/>
      <c r="CQ188" s="59"/>
      <c r="CR188" s="59"/>
      <c r="CS188" s="59"/>
      <c r="CT188" s="59"/>
      <c r="CU188" s="59"/>
      <c r="CV188" s="59"/>
      <c r="CW188" s="59"/>
      <c r="CX188" s="59"/>
      <c r="CY188" s="59"/>
      <c r="CZ188" s="59"/>
      <c r="DA188" s="59"/>
      <c r="DB188" s="59"/>
      <c r="DC188" s="59"/>
      <c r="DD188" s="59"/>
      <c r="DE188" s="59"/>
      <c r="DF188" s="59"/>
      <c r="DG188" s="59"/>
      <c r="DH188" s="59"/>
      <c r="DI188" s="59"/>
      <c r="DJ188" s="59"/>
      <c r="DK188" s="59"/>
      <c r="DL188" s="59"/>
      <c r="DM188" s="59"/>
      <c r="DN188" s="59"/>
      <c r="DO188" s="59"/>
      <c r="DP188" s="59"/>
      <c r="DQ188" s="59"/>
      <c r="DR188" s="59"/>
      <c r="DS188" s="59"/>
      <c r="DT188" s="59"/>
      <c r="DU188" s="59"/>
      <c r="DV188" s="59"/>
      <c r="DW188" s="59"/>
      <c r="DX188" s="59"/>
      <c r="DY188" s="59"/>
      <c r="DZ188" s="59"/>
      <c r="EA188" s="59"/>
      <c r="EB188" s="59"/>
      <c r="EC188" s="59"/>
      <c r="ED188" s="59"/>
      <c r="EE188" s="59"/>
      <c r="EF188" s="59"/>
      <c r="EG188" s="59"/>
      <c r="EH188" s="59"/>
      <c r="EI188" s="59"/>
      <c r="EJ188" s="59"/>
      <c r="EK188" s="59"/>
      <c r="EL188" s="59"/>
      <c r="EM188" s="59"/>
      <c r="EN188" s="59"/>
      <c r="EO188" s="59"/>
      <c r="EP188" s="59"/>
      <c r="EQ188" s="59"/>
      <c r="ER188" s="59"/>
      <c r="ES188" s="59"/>
      <c r="ET188" s="59"/>
      <c r="EU188" s="59"/>
      <c r="EV188" s="59"/>
      <c r="EW188" s="59"/>
      <c r="EX188" s="59"/>
      <c r="EY188" s="59"/>
      <c r="EZ188" s="59"/>
      <c r="FA188" s="59"/>
      <c r="FB188" s="59"/>
      <c r="FC188" s="59"/>
      <c r="FD188" s="59"/>
      <c r="FE188" s="59"/>
      <c r="FF188" s="59"/>
      <c r="FG188" s="59"/>
      <c r="FH188" s="59"/>
      <c r="FI188" s="59"/>
      <c r="FJ188" s="59"/>
      <c r="FK188" s="59"/>
      <c r="FL188" s="59"/>
      <c r="FM188" s="59"/>
      <c r="FN188" s="59"/>
      <c r="FO188" s="59"/>
      <c r="FP188" s="59"/>
      <c r="FQ188" s="59"/>
      <c r="FR188" s="59"/>
      <c r="FS188" s="59"/>
      <c r="FT188" s="59"/>
      <c r="FU188" s="59"/>
      <c r="FV188" s="59"/>
      <c r="FW188" s="59"/>
      <c r="FX188" s="59"/>
      <c r="FY188" s="59"/>
      <c r="FZ188" s="59"/>
      <c r="GA188" s="59"/>
      <c r="GB188" s="59"/>
      <c r="GC188" s="59"/>
      <c r="GD188" s="59"/>
      <c r="GE188" s="59"/>
      <c r="GF188" s="59"/>
      <c r="GG188" s="59"/>
      <c r="GH188" s="59"/>
      <c r="GI188" s="59"/>
      <c r="GJ188" s="59"/>
      <c r="GK188" s="59"/>
      <c r="GL188" s="59"/>
      <c r="GM188" s="59"/>
      <c r="GN188" s="59"/>
      <c r="GO188" s="59"/>
      <c r="GP188" s="59"/>
      <c r="GQ188" s="59"/>
      <c r="GR188" s="59"/>
      <c r="GS188" s="59"/>
      <c r="GT188" s="59"/>
      <c r="GU188" s="59"/>
      <c r="GV188" s="59"/>
      <c r="GW188" s="59"/>
      <c r="GX188" s="59"/>
      <c r="GY188" s="59"/>
      <c r="GZ188" s="59"/>
      <c r="HA188" s="59"/>
      <c r="HB188" s="59"/>
      <c r="HC188" s="59"/>
      <c r="HD188" s="59"/>
      <c r="HE188" s="59"/>
      <c r="HF188" s="59"/>
      <c r="HG188" s="59"/>
      <c r="HH188" s="59"/>
      <c r="HI188" s="59"/>
      <c r="HJ188" s="59"/>
      <c r="HK188" s="59"/>
      <c r="HL188" s="59"/>
      <c r="HM188" s="59"/>
      <c r="HN188" s="59"/>
    </row>
    <row r="189" spans="1:222">
      <c r="A189" s="59"/>
      <c r="B189" s="59"/>
      <c r="C189" s="59"/>
      <c r="D189" s="59"/>
      <c r="E189" s="118"/>
      <c r="F189" s="59"/>
      <c r="G189" s="118"/>
      <c r="H189" s="59"/>
      <c r="I189" s="59"/>
      <c r="J189" s="59"/>
      <c r="K189" s="119"/>
      <c r="L189" s="59"/>
      <c r="M189" s="59"/>
      <c r="N189" s="59"/>
      <c r="O189" s="59"/>
      <c r="P189" s="59"/>
      <c r="Q189" s="59"/>
      <c r="R189" s="59"/>
      <c r="S189" s="59"/>
      <c r="T189" s="59"/>
      <c r="U189" s="59"/>
      <c r="V189" s="59"/>
      <c r="W189" s="59"/>
      <c r="X189" s="59"/>
      <c r="Y189" s="59"/>
      <c r="Z189" s="59"/>
      <c r="AA189" s="59"/>
      <c r="AB189" s="59"/>
      <c r="AC189" s="59"/>
      <c r="AD189" s="59"/>
      <c r="AE189" s="59"/>
      <c r="AF189" s="59"/>
      <c r="AG189" s="59"/>
      <c r="AH189" s="59"/>
      <c r="AI189" s="59"/>
      <c r="AJ189" s="59"/>
      <c r="AK189" s="59"/>
      <c r="AL189" s="59"/>
      <c r="AM189" s="59"/>
      <c r="AN189" s="59"/>
      <c r="AO189" s="59"/>
      <c r="AP189" s="59"/>
      <c r="AQ189" s="59"/>
      <c r="AR189" s="59"/>
      <c r="AS189" s="59"/>
      <c r="AT189" s="59"/>
      <c r="AU189" s="59"/>
      <c r="AV189" s="59"/>
      <c r="AW189" s="59"/>
      <c r="AX189" s="59"/>
      <c r="AY189" s="59"/>
      <c r="AZ189" s="59"/>
      <c r="BA189" s="59"/>
      <c r="BB189" s="59"/>
      <c r="BC189" s="59"/>
      <c r="BD189" s="59"/>
      <c r="BE189" s="59"/>
      <c r="BF189" s="59"/>
      <c r="BG189" s="59"/>
      <c r="BH189" s="59"/>
      <c r="BI189" s="59"/>
      <c r="BJ189" s="59"/>
      <c r="BK189" s="59"/>
      <c r="BL189" s="59"/>
      <c r="BM189" s="59"/>
      <c r="BN189" s="59"/>
      <c r="BO189" s="59"/>
      <c r="BP189" s="59"/>
      <c r="BQ189" s="59"/>
      <c r="BR189" s="59"/>
      <c r="BS189" s="59"/>
      <c r="BT189" s="59"/>
      <c r="BU189" s="59"/>
      <c r="BV189" s="59"/>
      <c r="BW189" s="59"/>
      <c r="BX189" s="59"/>
      <c r="BY189" s="59"/>
      <c r="BZ189" s="59"/>
      <c r="CA189" s="59"/>
      <c r="CB189" s="59"/>
      <c r="CC189" s="59"/>
      <c r="CD189" s="59"/>
      <c r="CE189" s="59"/>
      <c r="CF189" s="59"/>
      <c r="CG189" s="59"/>
      <c r="CH189" s="59"/>
      <c r="CI189" s="59"/>
      <c r="CJ189" s="59"/>
      <c r="CK189" s="59"/>
      <c r="CL189" s="59"/>
      <c r="CM189" s="59"/>
      <c r="CN189" s="59"/>
      <c r="CO189" s="59"/>
      <c r="CP189" s="59"/>
      <c r="CQ189" s="59"/>
      <c r="CR189" s="59"/>
      <c r="CS189" s="59"/>
      <c r="CT189" s="59"/>
      <c r="CU189" s="59"/>
      <c r="CV189" s="59"/>
      <c r="CW189" s="59"/>
      <c r="CX189" s="59"/>
      <c r="CY189" s="59"/>
      <c r="CZ189" s="59"/>
      <c r="DA189" s="59"/>
      <c r="DB189" s="59"/>
      <c r="DC189" s="59"/>
      <c r="DD189" s="59"/>
      <c r="DE189" s="59"/>
      <c r="DF189" s="59"/>
      <c r="DG189" s="59"/>
      <c r="DH189" s="59"/>
      <c r="DI189" s="59"/>
      <c r="DJ189" s="59"/>
      <c r="DK189" s="59"/>
      <c r="DL189" s="59"/>
      <c r="DM189" s="59"/>
      <c r="DN189" s="59"/>
      <c r="DO189" s="59"/>
      <c r="DP189" s="59"/>
      <c r="DQ189" s="59"/>
      <c r="DR189" s="59"/>
      <c r="DS189" s="59"/>
      <c r="DT189" s="59"/>
      <c r="DU189" s="59"/>
      <c r="DV189" s="59"/>
      <c r="DW189" s="59"/>
      <c r="DX189" s="59"/>
      <c r="DY189" s="59"/>
      <c r="DZ189" s="59"/>
      <c r="EA189" s="59"/>
      <c r="EB189" s="59"/>
      <c r="EC189" s="59"/>
      <c r="ED189" s="59"/>
      <c r="EE189" s="59"/>
      <c r="EF189" s="59"/>
      <c r="EG189" s="59"/>
      <c r="EH189" s="59"/>
      <c r="EI189" s="59"/>
      <c r="EJ189" s="59"/>
      <c r="EK189" s="59"/>
      <c r="EL189" s="59"/>
      <c r="EM189" s="59"/>
      <c r="EN189" s="59"/>
      <c r="EO189" s="59"/>
      <c r="EP189" s="59"/>
      <c r="EQ189" s="59"/>
      <c r="ER189" s="59"/>
      <c r="ES189" s="59"/>
      <c r="ET189" s="59"/>
      <c r="EU189" s="59"/>
      <c r="EV189" s="59"/>
      <c r="EW189" s="59"/>
      <c r="EX189" s="59"/>
      <c r="EY189" s="59"/>
      <c r="EZ189" s="59"/>
      <c r="FA189" s="59"/>
      <c r="FB189" s="59"/>
      <c r="FC189" s="59"/>
      <c r="FD189" s="59"/>
      <c r="FE189" s="59"/>
      <c r="FF189" s="59"/>
      <c r="FG189" s="59"/>
      <c r="FH189" s="59"/>
      <c r="FI189" s="59"/>
      <c r="FJ189" s="59"/>
      <c r="FK189" s="59"/>
      <c r="FL189" s="59"/>
      <c r="FM189" s="59"/>
      <c r="FN189" s="59"/>
      <c r="FO189" s="59"/>
      <c r="FP189" s="59"/>
      <c r="FQ189" s="59"/>
      <c r="FR189" s="59"/>
      <c r="FS189" s="59"/>
      <c r="FT189" s="59"/>
      <c r="FU189" s="59"/>
      <c r="FV189" s="59"/>
      <c r="FW189" s="59"/>
      <c r="FX189" s="59"/>
      <c r="FY189" s="59"/>
      <c r="FZ189" s="59"/>
      <c r="GA189" s="59"/>
      <c r="GB189" s="59"/>
      <c r="GC189" s="59"/>
      <c r="GD189" s="59"/>
      <c r="GE189" s="59"/>
      <c r="GF189" s="59"/>
      <c r="GG189" s="59"/>
      <c r="GH189" s="59"/>
      <c r="GI189" s="59"/>
      <c r="GJ189" s="59"/>
      <c r="GK189" s="59"/>
      <c r="GL189" s="59"/>
      <c r="GM189" s="59"/>
      <c r="GN189" s="59"/>
      <c r="GO189" s="59"/>
      <c r="GP189" s="59"/>
      <c r="GQ189" s="59"/>
      <c r="GR189" s="59"/>
      <c r="GS189" s="59"/>
      <c r="GT189" s="59"/>
      <c r="GU189" s="59"/>
      <c r="GV189" s="59"/>
      <c r="GW189" s="59"/>
      <c r="GX189" s="59"/>
      <c r="GY189" s="59"/>
      <c r="GZ189" s="59"/>
      <c r="HA189" s="59"/>
      <c r="HB189" s="59"/>
      <c r="HC189" s="59"/>
      <c r="HD189" s="59"/>
      <c r="HE189" s="59"/>
      <c r="HF189" s="59"/>
      <c r="HG189" s="59"/>
      <c r="HH189" s="59"/>
      <c r="HI189" s="59"/>
      <c r="HJ189" s="59"/>
      <c r="HK189" s="59"/>
      <c r="HL189" s="59"/>
      <c r="HM189" s="59"/>
      <c r="HN189" s="59"/>
    </row>
    <row r="190" spans="1:222">
      <c r="A190" s="59"/>
      <c r="B190" s="59"/>
      <c r="C190" s="59"/>
      <c r="D190" s="59"/>
      <c r="E190" s="118"/>
      <c r="F190" s="59"/>
      <c r="G190" s="118"/>
      <c r="H190" s="59"/>
      <c r="I190" s="59"/>
      <c r="J190" s="59"/>
      <c r="K190" s="119"/>
      <c r="L190" s="59"/>
      <c r="M190" s="59"/>
      <c r="N190" s="59"/>
      <c r="O190" s="59"/>
      <c r="P190" s="59"/>
      <c r="Q190" s="59"/>
      <c r="R190" s="59"/>
      <c r="S190" s="59"/>
      <c r="T190" s="59"/>
      <c r="U190" s="59"/>
      <c r="V190" s="59"/>
      <c r="W190" s="59"/>
      <c r="X190" s="59"/>
      <c r="Y190" s="59"/>
      <c r="Z190" s="59"/>
      <c r="AA190" s="59"/>
      <c r="AB190" s="59"/>
      <c r="AC190" s="59"/>
      <c r="AD190" s="59"/>
      <c r="AE190" s="59"/>
      <c r="AF190" s="59"/>
      <c r="AG190" s="59"/>
      <c r="AH190" s="59"/>
      <c r="AI190" s="59"/>
      <c r="AJ190" s="59"/>
      <c r="AK190" s="59"/>
      <c r="AL190" s="59"/>
      <c r="AM190" s="59"/>
      <c r="AN190" s="59"/>
      <c r="AO190" s="59"/>
      <c r="AP190" s="59"/>
      <c r="AQ190" s="59"/>
      <c r="AR190" s="59"/>
      <c r="AS190" s="59"/>
      <c r="AT190" s="59"/>
      <c r="AU190" s="59"/>
      <c r="AV190" s="59"/>
      <c r="AW190" s="59"/>
      <c r="AX190" s="59"/>
      <c r="AY190" s="59"/>
      <c r="AZ190" s="59"/>
      <c r="BA190" s="59"/>
      <c r="BB190" s="59"/>
      <c r="BC190" s="59"/>
      <c r="BD190" s="59"/>
      <c r="BE190" s="59"/>
      <c r="BF190" s="59"/>
      <c r="BG190" s="59"/>
      <c r="BH190" s="59"/>
      <c r="BI190" s="59"/>
      <c r="BJ190" s="59"/>
      <c r="BK190" s="59"/>
      <c r="BL190" s="59"/>
      <c r="BM190" s="59"/>
      <c r="BN190" s="59"/>
      <c r="BO190" s="59"/>
      <c r="BP190" s="59"/>
      <c r="BQ190" s="59"/>
      <c r="BR190" s="59"/>
      <c r="BS190" s="59"/>
      <c r="BT190" s="59"/>
      <c r="BU190" s="59"/>
      <c r="BV190" s="59"/>
      <c r="BW190" s="59"/>
      <c r="BX190" s="59"/>
      <c r="BY190" s="59"/>
      <c r="BZ190" s="59"/>
      <c r="CA190" s="59"/>
      <c r="CB190" s="59"/>
      <c r="CC190" s="59"/>
      <c r="CD190" s="59"/>
      <c r="CE190" s="59"/>
      <c r="CF190" s="59"/>
      <c r="CG190" s="59"/>
      <c r="CH190" s="59"/>
      <c r="CI190" s="59"/>
      <c r="CJ190" s="59"/>
      <c r="CK190" s="59"/>
      <c r="CL190" s="59"/>
      <c r="CM190" s="59"/>
      <c r="CN190" s="59"/>
      <c r="CO190" s="59"/>
      <c r="CP190" s="59"/>
      <c r="CQ190" s="59"/>
      <c r="CR190" s="59"/>
      <c r="CS190" s="59"/>
      <c r="CT190" s="59"/>
      <c r="CU190" s="59"/>
      <c r="CV190" s="59"/>
      <c r="CW190" s="59"/>
      <c r="CX190" s="59"/>
      <c r="CY190" s="59"/>
      <c r="CZ190" s="59"/>
      <c r="DA190" s="59"/>
      <c r="DB190" s="59"/>
      <c r="DC190" s="59"/>
      <c r="DD190" s="59"/>
      <c r="DE190" s="59"/>
      <c r="DF190" s="59"/>
      <c r="DG190" s="59"/>
      <c r="DH190" s="59"/>
      <c r="DI190" s="59"/>
      <c r="DJ190" s="59"/>
      <c r="DK190" s="59"/>
      <c r="DL190" s="59"/>
      <c r="DM190" s="59"/>
      <c r="DN190" s="59"/>
      <c r="DO190" s="59"/>
      <c r="DP190" s="59"/>
      <c r="DQ190" s="59"/>
      <c r="DR190" s="59"/>
      <c r="DS190" s="59"/>
      <c r="DT190" s="59"/>
      <c r="DU190" s="59"/>
      <c r="DV190" s="59"/>
      <c r="DW190" s="59"/>
      <c r="DX190" s="59"/>
      <c r="DY190" s="59"/>
      <c r="DZ190" s="59"/>
      <c r="EA190" s="59"/>
      <c r="EB190" s="59"/>
      <c r="EC190" s="59"/>
      <c r="ED190" s="59"/>
      <c r="EE190" s="59"/>
      <c r="EF190" s="59"/>
      <c r="EG190" s="59"/>
      <c r="EH190" s="59"/>
      <c r="EI190" s="59"/>
      <c r="EJ190" s="59"/>
      <c r="EK190" s="59"/>
      <c r="EL190" s="59"/>
      <c r="EM190" s="59"/>
      <c r="EN190" s="59"/>
      <c r="EO190" s="59"/>
      <c r="EP190" s="59"/>
      <c r="EQ190" s="59"/>
      <c r="ER190" s="59"/>
      <c r="ES190" s="59"/>
      <c r="ET190" s="59"/>
      <c r="EU190" s="59"/>
      <c r="EV190" s="59"/>
      <c r="EW190" s="59"/>
      <c r="EX190" s="59"/>
      <c r="EY190" s="59"/>
      <c r="EZ190" s="59"/>
      <c r="FA190" s="59"/>
      <c r="FB190" s="59"/>
      <c r="FC190" s="59"/>
      <c r="FD190" s="59"/>
      <c r="FE190" s="59"/>
      <c r="FF190" s="59"/>
      <c r="FG190" s="59"/>
      <c r="FH190" s="59"/>
      <c r="FI190" s="59"/>
      <c r="FJ190" s="59"/>
      <c r="FK190" s="59"/>
      <c r="FL190" s="59"/>
      <c r="FM190" s="59"/>
      <c r="FN190" s="59"/>
      <c r="FO190" s="59"/>
      <c r="FP190" s="59"/>
      <c r="FQ190" s="59"/>
      <c r="FR190" s="59"/>
      <c r="FS190" s="59"/>
      <c r="FT190" s="59"/>
      <c r="FU190" s="59"/>
      <c r="FV190" s="59"/>
      <c r="FW190" s="59"/>
      <c r="FX190" s="59"/>
      <c r="FY190" s="59"/>
      <c r="FZ190" s="59"/>
      <c r="GA190" s="59"/>
      <c r="GB190" s="59"/>
      <c r="GC190" s="59"/>
      <c r="GD190" s="59"/>
      <c r="GE190" s="59"/>
      <c r="GF190" s="59"/>
      <c r="GG190" s="59"/>
      <c r="GH190" s="59"/>
      <c r="GI190" s="59"/>
      <c r="GJ190" s="59"/>
      <c r="GK190" s="59"/>
      <c r="GL190" s="59"/>
      <c r="GM190" s="59"/>
      <c r="GN190" s="59"/>
      <c r="GO190" s="59"/>
      <c r="GP190" s="59"/>
      <c r="GQ190" s="59"/>
      <c r="GR190" s="59"/>
      <c r="GS190" s="59"/>
      <c r="GT190" s="59"/>
      <c r="GU190" s="59"/>
      <c r="GV190" s="59"/>
      <c r="GW190" s="59"/>
      <c r="GX190" s="59"/>
      <c r="GY190" s="59"/>
      <c r="GZ190" s="59"/>
      <c r="HA190" s="59"/>
      <c r="HB190" s="59"/>
      <c r="HC190" s="59"/>
      <c r="HD190" s="59"/>
      <c r="HE190" s="59"/>
      <c r="HF190" s="59"/>
      <c r="HG190" s="59"/>
      <c r="HH190" s="59"/>
      <c r="HI190" s="59"/>
      <c r="HJ190" s="59"/>
      <c r="HK190" s="59"/>
      <c r="HL190" s="59"/>
      <c r="HM190" s="59"/>
      <c r="HN190" s="59"/>
    </row>
    <row r="191" spans="1:222">
      <c r="A191" s="59"/>
      <c r="B191" s="59"/>
      <c r="C191" s="59"/>
      <c r="D191" s="59"/>
      <c r="E191" s="118"/>
      <c r="F191" s="59"/>
      <c r="G191" s="118"/>
      <c r="H191" s="59"/>
      <c r="I191" s="59"/>
      <c r="J191" s="59"/>
      <c r="K191" s="119"/>
      <c r="L191" s="59"/>
      <c r="M191" s="59"/>
      <c r="N191" s="59"/>
      <c r="O191" s="59"/>
      <c r="P191" s="59"/>
      <c r="Q191" s="59"/>
      <c r="R191" s="59"/>
      <c r="S191" s="59"/>
      <c r="T191" s="59"/>
      <c r="U191" s="59"/>
      <c r="V191" s="59"/>
      <c r="W191" s="59"/>
      <c r="X191" s="59"/>
      <c r="Y191" s="59"/>
      <c r="Z191" s="59"/>
      <c r="AA191" s="59"/>
      <c r="AB191" s="59"/>
      <c r="AC191" s="59"/>
      <c r="AD191" s="59"/>
      <c r="AE191" s="59"/>
      <c r="AF191" s="59"/>
      <c r="AG191" s="59"/>
      <c r="AH191" s="59"/>
      <c r="AI191" s="59"/>
      <c r="AJ191" s="59"/>
      <c r="AK191" s="59"/>
      <c r="AL191" s="59"/>
      <c r="AM191" s="59"/>
      <c r="AN191" s="59"/>
      <c r="AO191" s="59"/>
      <c r="AP191" s="59"/>
      <c r="AQ191" s="59"/>
      <c r="AR191" s="59"/>
      <c r="AS191" s="59"/>
      <c r="AT191" s="59"/>
      <c r="AU191" s="59"/>
      <c r="AV191" s="59"/>
      <c r="AW191" s="59"/>
      <c r="AX191" s="59"/>
      <c r="AY191" s="59"/>
      <c r="AZ191" s="59"/>
      <c r="BA191" s="59"/>
      <c r="BB191" s="59"/>
      <c r="BC191" s="59"/>
      <c r="BD191" s="59"/>
      <c r="BE191" s="59"/>
      <c r="BF191" s="59"/>
      <c r="BG191" s="59"/>
      <c r="BH191" s="59"/>
      <c r="BI191" s="59"/>
      <c r="BJ191" s="59"/>
      <c r="BK191" s="59"/>
      <c r="BL191" s="59"/>
      <c r="BM191" s="59"/>
      <c r="BN191" s="59"/>
      <c r="BO191" s="59"/>
      <c r="BP191" s="59"/>
      <c r="BQ191" s="59"/>
      <c r="BR191" s="59"/>
      <c r="BS191" s="59"/>
      <c r="BT191" s="59"/>
      <c r="BU191" s="59"/>
      <c r="BV191" s="59"/>
      <c r="BW191" s="59"/>
      <c r="BX191" s="59"/>
      <c r="BY191" s="59"/>
      <c r="BZ191" s="59"/>
      <c r="CA191" s="59"/>
      <c r="CB191" s="59"/>
      <c r="CC191" s="59"/>
      <c r="CD191" s="59"/>
      <c r="CE191" s="59"/>
      <c r="CF191" s="59"/>
      <c r="CG191" s="59"/>
      <c r="CH191" s="59"/>
      <c r="CI191" s="59"/>
      <c r="CJ191" s="59"/>
      <c r="CK191" s="59"/>
      <c r="CL191" s="59"/>
      <c r="CM191" s="59"/>
      <c r="CN191" s="59"/>
      <c r="CO191" s="59"/>
      <c r="CP191" s="59"/>
      <c r="CQ191" s="59"/>
      <c r="CR191" s="59"/>
      <c r="CS191" s="59"/>
      <c r="CT191" s="59"/>
      <c r="CU191" s="59"/>
      <c r="CV191" s="59"/>
      <c r="CW191" s="59"/>
      <c r="CX191" s="59"/>
      <c r="CY191" s="59"/>
      <c r="CZ191" s="59"/>
      <c r="DA191" s="59"/>
      <c r="DB191" s="59"/>
      <c r="DC191" s="59"/>
      <c r="DD191" s="59"/>
      <c r="DE191" s="59"/>
      <c r="DF191" s="59"/>
      <c r="DG191" s="59"/>
      <c r="DH191" s="59"/>
      <c r="DI191" s="59"/>
      <c r="DJ191" s="59"/>
      <c r="DK191" s="59"/>
      <c r="DL191" s="59"/>
      <c r="DM191" s="59"/>
      <c r="DN191" s="59"/>
      <c r="DO191" s="59"/>
      <c r="DP191" s="59"/>
      <c r="DQ191" s="59"/>
      <c r="DR191" s="59"/>
      <c r="DS191" s="59"/>
      <c r="DT191" s="59"/>
      <c r="DU191" s="59"/>
      <c r="DV191" s="59"/>
      <c r="DW191" s="59"/>
      <c r="DX191" s="59"/>
      <c r="DY191" s="59"/>
      <c r="DZ191" s="59"/>
      <c r="EA191" s="59"/>
      <c r="EB191" s="59"/>
      <c r="EC191" s="59"/>
      <c r="ED191" s="59"/>
      <c r="EE191" s="59"/>
      <c r="EF191" s="59"/>
      <c r="EG191" s="59"/>
      <c r="EH191" s="59"/>
      <c r="EI191" s="59"/>
      <c r="EJ191" s="59"/>
      <c r="EK191" s="59"/>
      <c r="EL191" s="59"/>
      <c r="EM191" s="59"/>
      <c r="EN191" s="59"/>
      <c r="EO191" s="59"/>
      <c r="EP191" s="59"/>
      <c r="EQ191" s="59"/>
      <c r="ER191" s="59"/>
      <c r="ES191" s="59"/>
      <c r="ET191" s="59"/>
      <c r="EU191" s="59"/>
      <c r="EV191" s="59"/>
      <c r="EW191" s="59"/>
      <c r="EX191" s="59"/>
      <c r="EY191" s="59"/>
      <c r="EZ191" s="59"/>
      <c r="FA191" s="59"/>
      <c r="FB191" s="59"/>
      <c r="FC191" s="59"/>
      <c r="FD191" s="59"/>
      <c r="FE191" s="59"/>
      <c r="FF191" s="59"/>
      <c r="FG191" s="59"/>
      <c r="FH191" s="59"/>
      <c r="FI191" s="59"/>
      <c r="FJ191" s="59"/>
      <c r="FK191" s="59"/>
      <c r="FL191" s="59"/>
      <c r="FM191" s="59"/>
      <c r="FN191" s="59"/>
      <c r="FO191" s="59"/>
      <c r="FP191" s="59"/>
      <c r="FQ191" s="59"/>
      <c r="FR191" s="59"/>
      <c r="FS191" s="59"/>
      <c r="FT191" s="59"/>
      <c r="FU191" s="59"/>
      <c r="FV191" s="59"/>
      <c r="FW191" s="59"/>
      <c r="FX191" s="59"/>
      <c r="FY191" s="59"/>
      <c r="FZ191" s="59"/>
      <c r="GA191" s="59"/>
      <c r="GB191" s="59"/>
      <c r="GC191" s="59"/>
      <c r="GD191" s="59"/>
      <c r="GE191" s="59"/>
      <c r="GF191" s="59"/>
      <c r="GG191" s="59"/>
      <c r="GH191" s="59"/>
      <c r="GI191" s="59"/>
      <c r="GJ191" s="59"/>
      <c r="GK191" s="59"/>
      <c r="GL191" s="59"/>
      <c r="GM191" s="59"/>
      <c r="GN191" s="59"/>
      <c r="GO191" s="59"/>
      <c r="GP191" s="59"/>
      <c r="GQ191" s="59"/>
      <c r="GR191" s="59"/>
      <c r="GS191" s="59"/>
      <c r="GT191" s="59"/>
      <c r="GU191" s="59"/>
      <c r="GV191" s="59"/>
      <c r="GW191" s="59"/>
      <c r="GX191" s="59"/>
      <c r="GY191" s="59"/>
      <c r="GZ191" s="59"/>
      <c r="HA191" s="59"/>
      <c r="HB191" s="59"/>
      <c r="HC191" s="59"/>
      <c r="HD191" s="59"/>
      <c r="HE191" s="59"/>
      <c r="HF191" s="59"/>
      <c r="HG191" s="59"/>
      <c r="HH191" s="59"/>
      <c r="HI191" s="59"/>
      <c r="HJ191" s="59"/>
      <c r="HK191" s="59"/>
      <c r="HL191" s="59"/>
      <c r="HM191" s="59"/>
      <c r="HN191" s="59"/>
    </row>
    <row r="192" spans="1:222">
      <c r="A192" s="59"/>
      <c r="B192" s="59"/>
      <c r="C192" s="59"/>
      <c r="D192" s="59"/>
      <c r="E192" s="118"/>
      <c r="F192" s="59"/>
      <c r="G192" s="118"/>
      <c r="H192" s="59"/>
      <c r="I192" s="59"/>
      <c r="J192" s="59"/>
      <c r="K192" s="119"/>
      <c r="L192" s="59"/>
      <c r="M192" s="59"/>
      <c r="N192" s="59"/>
      <c r="O192" s="59"/>
      <c r="P192" s="59"/>
      <c r="Q192" s="59"/>
      <c r="R192" s="59"/>
      <c r="S192" s="59"/>
      <c r="T192" s="59"/>
      <c r="U192" s="59"/>
      <c r="V192" s="59"/>
      <c r="W192" s="59"/>
      <c r="X192" s="59"/>
      <c r="Y192" s="59"/>
      <c r="Z192" s="59"/>
      <c r="AA192" s="59"/>
      <c r="AB192" s="59"/>
      <c r="AC192" s="59"/>
      <c r="AD192" s="59"/>
      <c r="AE192" s="59"/>
      <c r="AF192" s="59"/>
      <c r="AG192" s="59"/>
      <c r="AH192" s="59"/>
      <c r="AI192" s="59"/>
      <c r="AJ192" s="59"/>
      <c r="AK192" s="59"/>
      <c r="AL192" s="59"/>
      <c r="AM192" s="59"/>
      <c r="AN192" s="59"/>
      <c r="AO192" s="59"/>
      <c r="AP192" s="59"/>
      <c r="AQ192" s="59"/>
      <c r="AR192" s="59"/>
      <c r="AS192" s="59"/>
      <c r="AT192" s="59"/>
      <c r="AU192" s="59"/>
      <c r="AV192" s="59"/>
      <c r="AW192" s="59"/>
      <c r="AX192" s="59"/>
      <c r="AY192" s="59"/>
      <c r="AZ192" s="59"/>
      <c r="BA192" s="59"/>
      <c r="BB192" s="59"/>
      <c r="BC192" s="59"/>
      <c r="BD192" s="59"/>
      <c r="BE192" s="59"/>
      <c r="BF192" s="59"/>
      <c r="BG192" s="59"/>
      <c r="BH192" s="59"/>
      <c r="BI192" s="59"/>
      <c r="BJ192" s="59"/>
      <c r="BK192" s="59"/>
      <c r="BL192" s="59"/>
      <c r="BM192" s="59"/>
      <c r="BN192" s="59"/>
      <c r="BO192" s="59"/>
      <c r="BP192" s="59"/>
      <c r="BQ192" s="59"/>
      <c r="BR192" s="59"/>
      <c r="BS192" s="59"/>
      <c r="BT192" s="59"/>
      <c r="BU192" s="59"/>
      <c r="BV192" s="59"/>
      <c r="BW192" s="59"/>
      <c r="BX192" s="59"/>
      <c r="BY192" s="59"/>
      <c r="BZ192" s="59"/>
      <c r="CA192" s="59"/>
      <c r="CB192" s="59"/>
      <c r="CC192" s="59"/>
      <c r="CD192" s="59"/>
      <c r="CE192" s="59"/>
      <c r="CF192" s="59"/>
      <c r="CG192" s="59"/>
      <c r="CH192" s="59"/>
      <c r="CI192" s="59"/>
      <c r="CJ192" s="59"/>
      <c r="CK192" s="59"/>
      <c r="CL192" s="59"/>
      <c r="CM192" s="59"/>
      <c r="CN192" s="59"/>
      <c r="CO192" s="59"/>
      <c r="CP192" s="59"/>
      <c r="CQ192" s="59"/>
      <c r="CR192" s="59"/>
      <c r="CS192" s="59"/>
      <c r="CT192" s="59"/>
      <c r="CU192" s="59"/>
      <c r="CV192" s="59"/>
      <c r="CW192" s="59"/>
      <c r="CX192" s="59"/>
      <c r="CY192" s="59"/>
      <c r="CZ192" s="59"/>
      <c r="DA192" s="59"/>
      <c r="DB192" s="59"/>
      <c r="DC192" s="59"/>
      <c r="DD192" s="59"/>
      <c r="DE192" s="59"/>
      <c r="DF192" s="59"/>
      <c r="DG192" s="59"/>
      <c r="DH192" s="59"/>
      <c r="DI192" s="59"/>
      <c r="DJ192" s="59"/>
      <c r="DK192" s="59"/>
      <c r="DL192" s="59"/>
      <c r="DM192" s="59"/>
      <c r="DN192" s="59"/>
      <c r="DO192" s="59"/>
      <c r="DP192" s="59"/>
      <c r="DQ192" s="59"/>
      <c r="DR192" s="59"/>
      <c r="DS192" s="59"/>
      <c r="DT192" s="59"/>
      <c r="DU192" s="59"/>
      <c r="DV192" s="59"/>
      <c r="DW192" s="59"/>
      <c r="DX192" s="59"/>
      <c r="DY192" s="59"/>
      <c r="DZ192" s="59"/>
      <c r="EA192" s="59"/>
      <c r="EB192" s="59"/>
      <c r="EC192" s="59"/>
      <c r="ED192" s="59"/>
      <c r="EE192" s="59"/>
      <c r="EF192" s="59"/>
      <c r="EG192" s="59"/>
      <c r="EH192" s="59"/>
      <c r="EI192" s="59"/>
      <c r="EJ192" s="59"/>
      <c r="EK192" s="59"/>
      <c r="EL192" s="59"/>
      <c r="EM192" s="59"/>
      <c r="EN192" s="59"/>
      <c r="EO192" s="59"/>
      <c r="EP192" s="59"/>
      <c r="EQ192" s="59"/>
      <c r="ER192" s="59"/>
      <c r="ES192" s="59"/>
      <c r="ET192" s="59"/>
      <c r="EU192" s="59"/>
      <c r="EV192" s="59"/>
      <c r="EW192" s="59"/>
      <c r="EX192" s="59"/>
      <c r="EY192" s="59"/>
      <c r="EZ192" s="59"/>
      <c r="FA192" s="59"/>
      <c r="FB192" s="59"/>
      <c r="FC192" s="59"/>
      <c r="FD192" s="59"/>
      <c r="FE192" s="59"/>
      <c r="FF192" s="59"/>
      <c r="FG192" s="59"/>
      <c r="FH192" s="59"/>
      <c r="FI192" s="59"/>
      <c r="FJ192" s="59"/>
      <c r="FK192" s="59"/>
      <c r="FL192" s="59"/>
      <c r="FM192" s="59"/>
      <c r="FN192" s="59"/>
      <c r="FO192" s="59"/>
      <c r="FP192" s="59"/>
      <c r="FQ192" s="59"/>
      <c r="FR192" s="59"/>
      <c r="FS192" s="59"/>
      <c r="FT192" s="59"/>
      <c r="FU192" s="59"/>
      <c r="FV192" s="59"/>
      <c r="FW192" s="59"/>
      <c r="FX192" s="59"/>
      <c r="FY192" s="59"/>
      <c r="FZ192" s="59"/>
      <c r="GA192" s="59"/>
      <c r="GB192" s="59"/>
      <c r="GC192" s="59"/>
      <c r="GD192" s="59"/>
      <c r="GE192" s="59"/>
      <c r="GF192" s="59"/>
      <c r="GG192" s="59"/>
      <c r="GH192" s="59"/>
      <c r="GI192" s="59"/>
      <c r="GJ192" s="59"/>
      <c r="GK192" s="59"/>
      <c r="GL192" s="59"/>
      <c r="GM192" s="59"/>
      <c r="GN192" s="59"/>
      <c r="GO192" s="59"/>
      <c r="GP192" s="59"/>
      <c r="GQ192" s="59"/>
      <c r="GR192" s="59"/>
      <c r="GS192" s="59"/>
      <c r="GT192" s="59"/>
      <c r="GU192" s="59"/>
      <c r="GV192" s="59"/>
      <c r="GW192" s="59"/>
      <c r="GX192" s="59"/>
      <c r="GY192" s="59"/>
      <c r="GZ192" s="59"/>
      <c r="HA192" s="59"/>
      <c r="HB192" s="59"/>
      <c r="HC192" s="59"/>
      <c r="HD192" s="59"/>
      <c r="HE192" s="59"/>
      <c r="HF192" s="59"/>
      <c r="HG192" s="59"/>
      <c r="HH192" s="59"/>
      <c r="HI192" s="59"/>
      <c r="HJ192" s="59"/>
      <c r="HK192" s="59"/>
      <c r="HL192" s="59"/>
      <c r="HM192" s="59"/>
      <c r="HN192" s="59"/>
    </row>
    <row r="193" spans="1:222">
      <c r="A193" s="59"/>
      <c r="B193" s="59"/>
      <c r="C193" s="59"/>
      <c r="D193" s="59"/>
      <c r="E193" s="118"/>
      <c r="F193" s="59"/>
      <c r="G193" s="118"/>
      <c r="H193" s="59"/>
      <c r="I193" s="59"/>
      <c r="J193" s="59"/>
      <c r="K193" s="119"/>
      <c r="L193" s="59"/>
      <c r="M193" s="59"/>
      <c r="N193" s="59"/>
      <c r="O193" s="59"/>
      <c r="P193" s="59"/>
      <c r="Q193" s="59"/>
      <c r="R193" s="59"/>
      <c r="S193" s="59"/>
      <c r="T193" s="59"/>
      <c r="U193" s="59"/>
      <c r="V193" s="59"/>
      <c r="W193" s="59"/>
      <c r="X193" s="59"/>
      <c r="Y193" s="59"/>
      <c r="Z193" s="59"/>
      <c r="AA193" s="59"/>
      <c r="AB193" s="59"/>
      <c r="AC193" s="59"/>
      <c r="AD193" s="59"/>
      <c r="AE193" s="59"/>
      <c r="AF193" s="59"/>
      <c r="AG193" s="59"/>
      <c r="AH193" s="59"/>
      <c r="AI193" s="59"/>
      <c r="AJ193" s="59"/>
      <c r="AK193" s="59"/>
      <c r="AL193" s="59"/>
      <c r="AM193" s="59"/>
      <c r="AN193" s="59"/>
      <c r="AO193" s="59"/>
      <c r="AP193" s="59"/>
      <c r="AQ193" s="59"/>
      <c r="AR193" s="59"/>
      <c r="AS193" s="59"/>
      <c r="AT193" s="59"/>
      <c r="AU193" s="59"/>
      <c r="AV193" s="59"/>
      <c r="AW193" s="59"/>
      <c r="AX193" s="59"/>
      <c r="AY193" s="59"/>
      <c r="AZ193" s="59"/>
      <c r="BA193" s="59"/>
      <c r="BB193" s="59"/>
      <c r="BC193" s="59"/>
      <c r="BD193" s="59"/>
      <c r="BE193" s="59"/>
      <c r="BF193" s="59"/>
      <c r="BG193" s="59"/>
      <c r="BH193" s="59"/>
      <c r="BI193" s="59"/>
      <c r="BJ193" s="59"/>
      <c r="BK193" s="59"/>
      <c r="BL193" s="59"/>
      <c r="BM193" s="59"/>
      <c r="BN193" s="59"/>
      <c r="BO193" s="59"/>
      <c r="BP193" s="59"/>
      <c r="BQ193" s="59"/>
      <c r="BR193" s="59"/>
      <c r="BS193" s="59"/>
      <c r="BT193" s="59"/>
      <c r="BU193" s="59"/>
      <c r="BV193" s="59"/>
      <c r="BW193" s="59"/>
      <c r="BX193" s="59"/>
      <c r="BY193" s="59"/>
      <c r="BZ193" s="59"/>
      <c r="CA193" s="59"/>
      <c r="CB193" s="59"/>
      <c r="CC193" s="59"/>
      <c r="CD193" s="59"/>
      <c r="CE193" s="59"/>
      <c r="CF193" s="59"/>
      <c r="CG193" s="59"/>
      <c r="CH193" s="59"/>
      <c r="CI193" s="59"/>
      <c r="CJ193" s="59"/>
      <c r="CK193" s="59"/>
      <c r="CL193" s="59"/>
      <c r="CM193" s="59"/>
      <c r="CN193" s="59"/>
      <c r="CO193" s="59"/>
      <c r="CP193" s="59"/>
      <c r="CQ193" s="59"/>
      <c r="CR193" s="59"/>
      <c r="CS193" s="59"/>
      <c r="CT193" s="59"/>
      <c r="CU193" s="59"/>
      <c r="CV193" s="59"/>
      <c r="CW193" s="59"/>
      <c r="CX193" s="59"/>
      <c r="CY193" s="59"/>
      <c r="CZ193" s="59"/>
      <c r="DA193" s="59"/>
      <c r="DB193" s="59"/>
      <c r="DC193" s="59"/>
      <c r="DD193" s="59"/>
      <c r="DE193" s="59"/>
      <c r="DF193" s="59"/>
      <c r="DG193" s="59"/>
      <c r="DH193" s="59"/>
      <c r="DI193" s="59"/>
      <c r="DJ193" s="59"/>
      <c r="DK193" s="59"/>
      <c r="DL193" s="59"/>
      <c r="DM193" s="59"/>
      <c r="DN193" s="59"/>
      <c r="DO193" s="59"/>
      <c r="DP193" s="59"/>
      <c r="DQ193" s="59"/>
      <c r="DR193" s="59"/>
      <c r="DS193" s="59"/>
      <c r="DT193" s="59"/>
      <c r="DU193" s="59"/>
      <c r="DV193" s="59"/>
      <c r="DW193" s="59"/>
      <c r="DX193" s="59"/>
      <c r="DY193" s="59"/>
      <c r="DZ193" s="59"/>
      <c r="EA193" s="59"/>
      <c r="EB193" s="59"/>
      <c r="EC193" s="59"/>
      <c r="ED193" s="59"/>
      <c r="EE193" s="59"/>
      <c r="EF193" s="59"/>
      <c r="EG193" s="59"/>
      <c r="EH193" s="59"/>
      <c r="EI193" s="59"/>
      <c r="EJ193" s="59"/>
      <c r="EK193" s="59"/>
      <c r="EL193" s="59"/>
      <c r="EM193" s="59"/>
      <c r="EN193" s="59"/>
      <c r="EO193" s="59"/>
      <c r="EP193" s="59"/>
      <c r="EQ193" s="59"/>
      <c r="ER193" s="59"/>
      <c r="ES193" s="59"/>
      <c r="ET193" s="59"/>
      <c r="EU193" s="59"/>
      <c r="EV193" s="59"/>
      <c r="EW193" s="59"/>
      <c r="EX193" s="59"/>
      <c r="EY193" s="59"/>
      <c r="EZ193" s="59"/>
      <c r="FA193" s="59"/>
      <c r="FB193" s="59"/>
      <c r="FC193" s="59"/>
      <c r="FD193" s="59"/>
      <c r="FE193" s="59"/>
      <c r="FF193" s="59"/>
      <c r="FG193" s="59"/>
      <c r="FH193" s="59"/>
      <c r="FI193" s="59"/>
      <c r="FJ193" s="59"/>
      <c r="FK193" s="59"/>
      <c r="FL193" s="59"/>
      <c r="FM193" s="59"/>
      <c r="FN193" s="59"/>
      <c r="FO193" s="59"/>
      <c r="FP193" s="59"/>
      <c r="FQ193" s="59"/>
      <c r="FR193" s="59"/>
      <c r="FS193" s="59"/>
      <c r="FT193" s="59"/>
      <c r="FU193" s="59"/>
      <c r="FV193" s="59"/>
      <c r="FW193" s="59"/>
      <c r="FX193" s="59"/>
      <c r="FY193" s="59"/>
      <c r="FZ193" s="59"/>
      <c r="GA193" s="59"/>
      <c r="GB193" s="59"/>
      <c r="GC193" s="59"/>
      <c r="GD193" s="59"/>
      <c r="GE193" s="59"/>
      <c r="GF193" s="59"/>
      <c r="GG193" s="59"/>
      <c r="GH193" s="59"/>
      <c r="GI193" s="59"/>
      <c r="GJ193" s="59"/>
      <c r="GK193" s="59"/>
      <c r="GL193" s="59"/>
      <c r="GM193" s="59"/>
      <c r="GN193" s="59"/>
      <c r="GO193" s="59"/>
      <c r="GP193" s="59"/>
      <c r="GQ193" s="59"/>
      <c r="GR193" s="59"/>
      <c r="GS193" s="59"/>
      <c r="GT193" s="59"/>
      <c r="GU193" s="59"/>
      <c r="GV193" s="59"/>
      <c r="GW193" s="59"/>
      <c r="GX193" s="59"/>
      <c r="GY193" s="59"/>
      <c r="GZ193" s="59"/>
      <c r="HA193" s="59"/>
      <c r="HB193" s="59"/>
      <c r="HC193" s="59"/>
      <c r="HD193" s="59"/>
      <c r="HE193" s="59"/>
      <c r="HF193" s="59"/>
      <c r="HG193" s="59"/>
      <c r="HH193" s="59"/>
      <c r="HI193" s="59"/>
      <c r="HJ193" s="59"/>
      <c r="HK193" s="59"/>
      <c r="HL193" s="59"/>
      <c r="HM193" s="59"/>
      <c r="HN193" s="59"/>
    </row>
    <row r="194" spans="1:222">
      <c r="A194" s="59"/>
      <c r="B194" s="59"/>
      <c r="C194" s="59"/>
      <c r="D194" s="59"/>
      <c r="E194" s="118"/>
      <c r="F194" s="59"/>
      <c r="G194" s="118"/>
      <c r="H194" s="59"/>
      <c r="I194" s="59"/>
      <c r="J194" s="59"/>
      <c r="K194" s="11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59"/>
      <c r="FB194" s="59"/>
      <c r="FC194" s="59"/>
      <c r="FD194" s="59"/>
      <c r="FE194" s="59"/>
      <c r="FF194" s="59"/>
      <c r="FG194" s="59"/>
      <c r="FH194" s="59"/>
      <c r="FI194" s="59"/>
      <c r="FJ194" s="59"/>
      <c r="FK194" s="59"/>
      <c r="FL194" s="59"/>
      <c r="FM194" s="59"/>
      <c r="FN194" s="59"/>
      <c r="FO194" s="59"/>
      <c r="FP194" s="59"/>
      <c r="FQ194" s="59"/>
      <c r="FR194" s="59"/>
      <c r="FS194" s="59"/>
      <c r="FT194" s="59"/>
      <c r="FU194" s="59"/>
      <c r="FV194" s="59"/>
      <c r="FW194" s="59"/>
      <c r="FX194" s="59"/>
      <c r="FY194" s="59"/>
      <c r="FZ194" s="59"/>
      <c r="GA194" s="59"/>
      <c r="GB194" s="59"/>
      <c r="GC194" s="59"/>
      <c r="GD194" s="59"/>
      <c r="GE194" s="59"/>
      <c r="GF194" s="59"/>
      <c r="GG194" s="59"/>
      <c r="GH194" s="59"/>
      <c r="GI194" s="59"/>
      <c r="GJ194" s="59"/>
      <c r="GK194" s="59"/>
      <c r="GL194" s="59"/>
      <c r="GM194" s="59"/>
      <c r="GN194" s="59"/>
      <c r="GO194" s="59"/>
      <c r="GP194" s="59"/>
      <c r="GQ194" s="59"/>
      <c r="GR194" s="59"/>
      <c r="GS194" s="59"/>
      <c r="GT194" s="59"/>
      <c r="GU194" s="59"/>
      <c r="GV194" s="59"/>
      <c r="GW194" s="59"/>
      <c r="GX194" s="59"/>
      <c r="GY194" s="59"/>
      <c r="GZ194" s="59"/>
      <c r="HA194" s="59"/>
      <c r="HB194" s="59"/>
      <c r="HC194" s="59"/>
      <c r="HD194" s="59"/>
      <c r="HE194" s="59"/>
      <c r="HF194" s="59"/>
      <c r="HG194" s="59"/>
      <c r="HH194" s="59"/>
      <c r="HI194" s="59"/>
      <c r="HJ194" s="59"/>
      <c r="HK194" s="59"/>
      <c r="HL194" s="59"/>
      <c r="HM194" s="59"/>
      <c r="HN194" s="59"/>
    </row>
    <row r="195" spans="1:222">
      <c r="A195" s="59"/>
      <c r="B195" s="59"/>
      <c r="C195" s="59"/>
      <c r="D195" s="59"/>
      <c r="E195" s="118"/>
      <c r="F195" s="59"/>
      <c r="G195" s="118"/>
      <c r="H195" s="59"/>
      <c r="I195" s="59"/>
      <c r="J195" s="59"/>
      <c r="K195" s="119"/>
      <c r="L195" s="59"/>
      <c r="M195" s="59"/>
      <c r="N195" s="59"/>
      <c r="O195" s="59"/>
      <c r="P195" s="59"/>
      <c r="Q195" s="59"/>
      <c r="R195" s="59"/>
      <c r="S195" s="59"/>
      <c r="T195" s="59"/>
      <c r="U195" s="59"/>
      <c r="V195" s="59"/>
      <c r="W195" s="59"/>
      <c r="X195" s="59"/>
      <c r="Y195" s="59"/>
      <c r="Z195" s="59"/>
      <c r="AA195" s="59"/>
      <c r="AB195" s="59"/>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59"/>
      <c r="BD195" s="59"/>
      <c r="BE195" s="59"/>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59"/>
      <c r="CL195" s="59"/>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59"/>
      <c r="DX195" s="59"/>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59"/>
      <c r="FB195" s="59"/>
      <c r="FC195" s="59"/>
      <c r="FD195" s="59"/>
      <c r="FE195" s="59"/>
      <c r="FF195" s="59"/>
      <c r="FG195" s="59"/>
      <c r="FH195" s="59"/>
      <c r="FI195" s="59"/>
      <c r="FJ195" s="59"/>
      <c r="FK195" s="59"/>
      <c r="FL195" s="59"/>
      <c r="FM195" s="59"/>
      <c r="FN195" s="59"/>
      <c r="FO195" s="59"/>
      <c r="FP195" s="59"/>
      <c r="FQ195" s="59"/>
      <c r="FR195" s="59"/>
      <c r="FS195" s="59"/>
      <c r="FT195" s="59"/>
      <c r="FU195" s="59"/>
      <c r="FV195" s="59"/>
      <c r="FW195" s="59"/>
      <c r="FX195" s="59"/>
      <c r="FY195" s="59"/>
      <c r="FZ195" s="59"/>
      <c r="GA195" s="59"/>
      <c r="GB195" s="59"/>
      <c r="GC195" s="59"/>
      <c r="GD195" s="59"/>
      <c r="GE195" s="59"/>
      <c r="GF195" s="59"/>
      <c r="GG195" s="59"/>
      <c r="GH195" s="59"/>
      <c r="GI195" s="59"/>
      <c r="GJ195" s="59"/>
      <c r="GK195" s="59"/>
      <c r="GL195" s="59"/>
      <c r="GM195" s="59"/>
      <c r="GN195" s="59"/>
      <c r="GO195" s="59"/>
      <c r="GP195" s="59"/>
      <c r="GQ195" s="59"/>
      <c r="GR195" s="59"/>
      <c r="GS195" s="59"/>
      <c r="GT195" s="59"/>
      <c r="GU195" s="59"/>
      <c r="GV195" s="59"/>
      <c r="GW195" s="59"/>
      <c r="GX195" s="59"/>
      <c r="GY195" s="59"/>
      <c r="GZ195" s="59"/>
      <c r="HA195" s="59"/>
      <c r="HB195" s="59"/>
      <c r="HC195" s="59"/>
      <c r="HD195" s="59"/>
      <c r="HE195" s="59"/>
      <c r="HF195" s="59"/>
      <c r="HG195" s="59"/>
      <c r="HH195" s="59"/>
      <c r="HI195" s="59"/>
      <c r="HJ195" s="59"/>
      <c r="HK195" s="59"/>
      <c r="HL195" s="59"/>
      <c r="HM195" s="59"/>
      <c r="HN195" s="59"/>
    </row>
    <row r="196" spans="1:222">
      <c r="A196" s="59"/>
      <c r="B196" s="59"/>
      <c r="C196" s="59"/>
      <c r="D196" s="59"/>
      <c r="E196" s="118"/>
      <c r="F196" s="59"/>
      <c r="G196" s="118"/>
      <c r="H196" s="59"/>
      <c r="I196" s="59"/>
      <c r="J196" s="59"/>
      <c r="K196" s="119"/>
      <c r="L196" s="59"/>
      <c r="M196" s="59"/>
      <c r="N196" s="59"/>
      <c r="O196" s="59"/>
      <c r="P196" s="59"/>
      <c r="Q196" s="59"/>
      <c r="R196" s="59"/>
      <c r="S196" s="59"/>
      <c r="T196" s="59"/>
      <c r="U196" s="59"/>
      <c r="V196" s="59"/>
      <c r="W196" s="59"/>
      <c r="X196" s="59"/>
      <c r="Y196" s="59"/>
      <c r="Z196" s="59"/>
      <c r="AA196" s="59"/>
      <c r="AB196" s="59"/>
      <c r="AC196" s="59"/>
      <c r="AD196" s="59"/>
      <c r="AE196" s="59"/>
      <c r="AF196" s="59"/>
      <c r="AG196" s="59"/>
      <c r="AH196" s="59"/>
      <c r="AI196" s="59"/>
      <c r="AJ196" s="59"/>
      <c r="AK196" s="59"/>
      <c r="AL196" s="59"/>
      <c r="AM196" s="59"/>
      <c r="AN196" s="59"/>
      <c r="AO196" s="59"/>
      <c r="AP196" s="59"/>
      <c r="AQ196" s="59"/>
      <c r="AR196" s="59"/>
      <c r="AS196" s="59"/>
      <c r="AT196" s="59"/>
      <c r="AU196" s="59"/>
      <c r="AV196" s="59"/>
      <c r="AW196" s="59"/>
      <c r="AX196" s="59"/>
      <c r="AY196" s="59"/>
      <c r="AZ196" s="59"/>
      <c r="BA196" s="59"/>
      <c r="BB196" s="59"/>
      <c r="BC196" s="59"/>
      <c r="BD196" s="59"/>
      <c r="BE196" s="59"/>
      <c r="BF196" s="59"/>
      <c r="BG196" s="59"/>
      <c r="BH196" s="59"/>
      <c r="BI196" s="59"/>
      <c r="BJ196" s="59"/>
      <c r="BK196" s="59"/>
      <c r="BL196" s="59"/>
      <c r="BM196" s="59"/>
      <c r="BN196" s="59"/>
      <c r="BO196" s="59"/>
      <c r="BP196" s="59"/>
      <c r="BQ196" s="59"/>
      <c r="BR196" s="59"/>
      <c r="BS196" s="59"/>
      <c r="BT196" s="59"/>
      <c r="BU196" s="59"/>
      <c r="BV196" s="59"/>
      <c r="BW196" s="59"/>
      <c r="BX196" s="59"/>
      <c r="BY196" s="59"/>
      <c r="BZ196" s="59"/>
      <c r="CA196" s="59"/>
      <c r="CB196" s="59"/>
      <c r="CC196" s="59"/>
      <c r="CD196" s="59"/>
      <c r="CE196" s="59"/>
      <c r="CF196" s="59"/>
      <c r="CG196" s="59"/>
      <c r="CH196" s="59"/>
      <c r="CI196" s="59"/>
      <c r="CJ196" s="59"/>
      <c r="CK196" s="59"/>
      <c r="CL196" s="59"/>
      <c r="CM196" s="59"/>
      <c r="CN196" s="59"/>
      <c r="CO196" s="59"/>
      <c r="CP196" s="59"/>
      <c r="CQ196" s="59"/>
      <c r="CR196" s="59"/>
      <c r="CS196" s="59"/>
      <c r="CT196" s="59"/>
      <c r="CU196" s="59"/>
      <c r="CV196" s="59"/>
      <c r="CW196" s="59"/>
      <c r="CX196" s="59"/>
      <c r="CY196" s="59"/>
      <c r="CZ196" s="59"/>
      <c r="DA196" s="59"/>
      <c r="DB196" s="59"/>
      <c r="DC196" s="59"/>
      <c r="DD196" s="59"/>
      <c r="DE196" s="59"/>
      <c r="DF196" s="59"/>
      <c r="DG196" s="59"/>
      <c r="DH196" s="59"/>
      <c r="DI196" s="59"/>
      <c r="DJ196" s="59"/>
      <c r="DK196" s="59"/>
      <c r="DL196" s="59"/>
      <c r="DM196" s="59"/>
      <c r="DN196" s="59"/>
      <c r="DO196" s="59"/>
      <c r="DP196" s="59"/>
      <c r="DQ196" s="59"/>
      <c r="DR196" s="59"/>
      <c r="DS196" s="59"/>
      <c r="DT196" s="59"/>
      <c r="DU196" s="59"/>
      <c r="DV196" s="59"/>
      <c r="DW196" s="59"/>
      <c r="DX196" s="59"/>
      <c r="DY196" s="59"/>
      <c r="DZ196" s="59"/>
      <c r="EA196" s="59"/>
      <c r="EB196" s="59"/>
      <c r="EC196" s="59"/>
      <c r="ED196" s="59"/>
      <c r="EE196" s="59"/>
      <c r="EF196" s="59"/>
      <c r="EG196" s="59"/>
      <c r="EH196" s="59"/>
      <c r="EI196" s="59"/>
      <c r="EJ196" s="59"/>
      <c r="EK196" s="59"/>
      <c r="EL196" s="59"/>
      <c r="EM196" s="59"/>
      <c r="EN196" s="59"/>
      <c r="EO196" s="59"/>
      <c r="EP196" s="59"/>
      <c r="EQ196" s="59"/>
      <c r="ER196" s="59"/>
      <c r="ES196" s="59"/>
      <c r="ET196" s="59"/>
      <c r="EU196" s="59"/>
      <c r="EV196" s="59"/>
      <c r="EW196" s="59"/>
      <c r="EX196" s="59"/>
      <c r="EY196" s="59"/>
      <c r="EZ196" s="59"/>
      <c r="FA196" s="59"/>
      <c r="FB196" s="59"/>
      <c r="FC196" s="59"/>
      <c r="FD196" s="59"/>
      <c r="FE196" s="59"/>
      <c r="FF196" s="59"/>
      <c r="FG196" s="59"/>
      <c r="FH196" s="59"/>
      <c r="FI196" s="59"/>
      <c r="FJ196" s="59"/>
      <c r="FK196" s="59"/>
      <c r="FL196" s="59"/>
      <c r="FM196" s="59"/>
      <c r="FN196" s="59"/>
      <c r="FO196" s="59"/>
      <c r="FP196" s="59"/>
      <c r="FQ196" s="59"/>
      <c r="FR196" s="59"/>
      <c r="FS196" s="59"/>
      <c r="FT196" s="59"/>
      <c r="FU196" s="59"/>
      <c r="FV196" s="59"/>
      <c r="FW196" s="59"/>
      <c r="FX196" s="59"/>
      <c r="FY196" s="59"/>
      <c r="FZ196" s="59"/>
      <c r="GA196" s="59"/>
      <c r="GB196" s="59"/>
      <c r="GC196" s="59"/>
      <c r="GD196" s="59"/>
      <c r="GE196" s="59"/>
      <c r="GF196" s="59"/>
      <c r="GG196" s="59"/>
      <c r="GH196" s="59"/>
      <c r="GI196" s="59"/>
      <c r="GJ196" s="59"/>
      <c r="GK196" s="59"/>
      <c r="GL196" s="59"/>
      <c r="GM196" s="59"/>
      <c r="GN196" s="59"/>
      <c r="GO196" s="59"/>
      <c r="GP196" s="59"/>
      <c r="GQ196" s="59"/>
      <c r="GR196" s="59"/>
      <c r="GS196" s="59"/>
      <c r="GT196" s="59"/>
      <c r="GU196" s="59"/>
      <c r="GV196" s="59"/>
      <c r="GW196" s="59"/>
      <c r="GX196" s="59"/>
      <c r="GY196" s="59"/>
      <c r="GZ196" s="59"/>
      <c r="HA196" s="59"/>
      <c r="HB196" s="59"/>
      <c r="HC196" s="59"/>
      <c r="HD196" s="59"/>
      <c r="HE196" s="59"/>
      <c r="HF196" s="59"/>
      <c r="HG196" s="59"/>
      <c r="HH196" s="59"/>
      <c r="HI196" s="59"/>
      <c r="HJ196" s="59"/>
      <c r="HK196" s="59"/>
      <c r="HL196" s="59"/>
      <c r="HM196" s="59"/>
      <c r="HN196" s="59"/>
    </row>
    <row r="197" spans="1:222">
      <c r="A197" s="59"/>
      <c r="B197" s="59"/>
      <c r="C197" s="59"/>
      <c r="D197" s="59"/>
      <c r="E197" s="118"/>
      <c r="F197" s="59"/>
      <c r="G197" s="118"/>
      <c r="H197" s="59"/>
      <c r="I197" s="59"/>
      <c r="J197" s="59"/>
      <c r="K197" s="119"/>
      <c r="L197" s="59"/>
      <c r="M197" s="59"/>
      <c r="N197" s="59"/>
      <c r="O197" s="59"/>
      <c r="P197" s="59"/>
      <c r="Q197" s="59"/>
      <c r="R197" s="59"/>
      <c r="S197" s="59"/>
      <c r="T197" s="59"/>
      <c r="U197" s="59"/>
      <c r="V197" s="59"/>
      <c r="W197" s="59"/>
      <c r="X197" s="59"/>
      <c r="Y197" s="59"/>
      <c r="Z197" s="59"/>
      <c r="AA197" s="59"/>
      <c r="AB197" s="59"/>
      <c r="AC197" s="59"/>
      <c r="AD197" s="59"/>
      <c r="AE197" s="59"/>
      <c r="AF197" s="59"/>
      <c r="AG197" s="59"/>
      <c r="AH197" s="59"/>
      <c r="AI197" s="59"/>
      <c r="AJ197" s="59"/>
      <c r="AK197" s="59"/>
      <c r="AL197" s="59"/>
      <c r="AM197" s="59"/>
      <c r="AN197" s="59"/>
      <c r="AO197" s="59"/>
      <c r="AP197" s="59"/>
      <c r="AQ197" s="59"/>
      <c r="AR197" s="59"/>
      <c r="AS197" s="59"/>
      <c r="AT197" s="59"/>
      <c r="AU197" s="59"/>
      <c r="AV197" s="59"/>
      <c r="AW197" s="59"/>
      <c r="AX197" s="59"/>
      <c r="AY197" s="59"/>
      <c r="AZ197" s="59"/>
      <c r="BA197" s="59"/>
      <c r="BB197" s="59"/>
      <c r="BC197" s="59"/>
      <c r="BD197" s="59"/>
      <c r="BE197" s="59"/>
      <c r="BF197" s="59"/>
      <c r="BG197" s="59"/>
      <c r="BH197" s="59"/>
      <c r="BI197" s="59"/>
      <c r="BJ197" s="59"/>
      <c r="BK197" s="59"/>
      <c r="BL197" s="59"/>
      <c r="BM197" s="59"/>
      <c r="BN197" s="59"/>
      <c r="BO197" s="59"/>
      <c r="BP197" s="59"/>
      <c r="BQ197" s="59"/>
      <c r="BR197" s="59"/>
      <c r="BS197" s="59"/>
      <c r="BT197" s="59"/>
      <c r="BU197" s="59"/>
      <c r="BV197" s="59"/>
      <c r="BW197" s="59"/>
      <c r="BX197" s="59"/>
      <c r="BY197" s="59"/>
      <c r="BZ197" s="59"/>
      <c r="CA197" s="59"/>
      <c r="CB197" s="59"/>
      <c r="CC197" s="59"/>
      <c r="CD197" s="59"/>
      <c r="CE197" s="59"/>
      <c r="CF197" s="59"/>
      <c r="CG197" s="59"/>
      <c r="CH197" s="59"/>
      <c r="CI197" s="59"/>
      <c r="CJ197" s="59"/>
      <c r="CK197" s="59"/>
      <c r="CL197" s="59"/>
      <c r="CM197" s="59"/>
      <c r="CN197" s="59"/>
      <c r="CO197" s="59"/>
      <c r="CP197" s="59"/>
      <c r="CQ197" s="59"/>
      <c r="CR197" s="59"/>
      <c r="CS197" s="59"/>
      <c r="CT197" s="59"/>
      <c r="CU197" s="59"/>
      <c r="CV197" s="59"/>
      <c r="CW197" s="59"/>
      <c r="CX197" s="59"/>
      <c r="CY197" s="59"/>
      <c r="CZ197" s="59"/>
      <c r="DA197" s="59"/>
      <c r="DB197" s="59"/>
      <c r="DC197" s="59"/>
      <c r="DD197" s="59"/>
      <c r="DE197" s="59"/>
      <c r="DF197" s="59"/>
      <c r="DG197" s="59"/>
      <c r="DH197" s="59"/>
      <c r="DI197" s="59"/>
      <c r="DJ197" s="59"/>
      <c r="DK197" s="59"/>
      <c r="DL197" s="59"/>
      <c r="DM197" s="59"/>
      <c r="DN197" s="59"/>
      <c r="DO197" s="59"/>
      <c r="DP197" s="59"/>
      <c r="DQ197" s="59"/>
      <c r="DR197" s="59"/>
      <c r="DS197" s="59"/>
      <c r="DT197" s="59"/>
      <c r="DU197" s="59"/>
      <c r="DV197" s="59"/>
      <c r="DW197" s="59"/>
      <c r="DX197" s="59"/>
      <c r="DY197" s="59"/>
      <c r="DZ197" s="59"/>
      <c r="EA197" s="59"/>
      <c r="EB197" s="59"/>
      <c r="EC197" s="59"/>
      <c r="ED197" s="59"/>
      <c r="EE197" s="59"/>
      <c r="EF197" s="59"/>
      <c r="EG197" s="59"/>
      <c r="EH197" s="59"/>
      <c r="EI197" s="59"/>
      <c r="EJ197" s="59"/>
      <c r="EK197" s="59"/>
      <c r="EL197" s="59"/>
      <c r="EM197" s="59"/>
      <c r="EN197" s="59"/>
      <c r="EO197" s="59"/>
      <c r="EP197" s="59"/>
      <c r="EQ197" s="59"/>
      <c r="ER197" s="59"/>
      <c r="ES197" s="59"/>
      <c r="ET197" s="59"/>
      <c r="EU197" s="59"/>
      <c r="EV197" s="59"/>
      <c r="EW197" s="59"/>
      <c r="EX197" s="59"/>
      <c r="EY197" s="59"/>
      <c r="EZ197" s="59"/>
      <c r="FA197" s="59"/>
      <c r="FB197" s="59"/>
      <c r="FC197" s="59"/>
      <c r="FD197" s="59"/>
      <c r="FE197" s="59"/>
      <c r="FF197" s="59"/>
      <c r="FG197" s="59"/>
      <c r="FH197" s="59"/>
      <c r="FI197" s="59"/>
      <c r="FJ197" s="59"/>
      <c r="FK197" s="59"/>
      <c r="FL197" s="59"/>
      <c r="FM197" s="59"/>
      <c r="FN197" s="59"/>
      <c r="FO197" s="59"/>
      <c r="FP197" s="59"/>
      <c r="FQ197" s="59"/>
      <c r="FR197" s="59"/>
      <c r="FS197" s="59"/>
      <c r="FT197" s="59"/>
      <c r="FU197" s="59"/>
      <c r="FV197" s="59"/>
      <c r="FW197" s="59"/>
      <c r="FX197" s="59"/>
      <c r="FY197" s="59"/>
      <c r="FZ197" s="59"/>
      <c r="GA197" s="59"/>
      <c r="GB197" s="59"/>
      <c r="GC197" s="59"/>
      <c r="GD197" s="59"/>
      <c r="GE197" s="59"/>
      <c r="GF197" s="59"/>
      <c r="GG197" s="59"/>
      <c r="GH197" s="59"/>
      <c r="GI197" s="59"/>
      <c r="GJ197" s="59"/>
      <c r="GK197" s="59"/>
      <c r="GL197" s="59"/>
      <c r="GM197" s="59"/>
      <c r="GN197" s="59"/>
      <c r="GO197" s="59"/>
      <c r="GP197" s="59"/>
      <c r="GQ197" s="59"/>
      <c r="GR197" s="59"/>
      <c r="GS197" s="59"/>
      <c r="GT197" s="59"/>
      <c r="GU197" s="59"/>
      <c r="GV197" s="59"/>
      <c r="GW197" s="59"/>
      <c r="GX197" s="59"/>
      <c r="GY197" s="59"/>
      <c r="GZ197" s="59"/>
      <c r="HA197" s="59"/>
      <c r="HB197" s="59"/>
      <c r="HC197" s="59"/>
      <c r="HD197" s="59"/>
      <c r="HE197" s="59"/>
      <c r="HF197" s="59"/>
      <c r="HG197" s="59"/>
      <c r="HH197" s="59"/>
      <c r="HI197" s="59"/>
      <c r="HJ197" s="59"/>
      <c r="HK197" s="59"/>
      <c r="HL197" s="59"/>
      <c r="HM197" s="59"/>
      <c r="HN197" s="59"/>
    </row>
    <row r="198" spans="1:222">
      <c r="A198" s="59"/>
      <c r="B198" s="59"/>
      <c r="C198" s="59"/>
      <c r="D198" s="59"/>
      <c r="E198" s="118"/>
      <c r="F198" s="59"/>
      <c r="G198" s="118"/>
      <c r="H198" s="59"/>
      <c r="I198" s="59"/>
      <c r="J198" s="59"/>
      <c r="K198" s="119"/>
      <c r="L198" s="59"/>
      <c r="M198" s="59"/>
      <c r="N198" s="59"/>
      <c r="O198" s="59"/>
      <c r="P198" s="59"/>
      <c r="Q198" s="59"/>
      <c r="R198" s="59"/>
      <c r="S198" s="59"/>
      <c r="T198" s="59"/>
      <c r="U198" s="59"/>
      <c r="V198" s="59"/>
      <c r="W198" s="59"/>
      <c r="X198" s="59"/>
      <c r="Y198" s="59"/>
      <c r="Z198" s="59"/>
      <c r="AA198" s="59"/>
      <c r="AB198" s="59"/>
      <c r="AC198" s="59"/>
      <c r="AD198" s="59"/>
      <c r="AE198" s="59"/>
      <c r="AF198" s="59"/>
      <c r="AG198" s="59"/>
      <c r="AH198" s="59"/>
      <c r="AI198" s="59"/>
      <c r="AJ198" s="59"/>
      <c r="AK198" s="59"/>
      <c r="AL198" s="59"/>
      <c r="AM198" s="59"/>
      <c r="AN198" s="59"/>
      <c r="AO198" s="59"/>
      <c r="AP198" s="59"/>
      <c r="AQ198" s="59"/>
      <c r="AR198" s="59"/>
      <c r="AS198" s="59"/>
      <c r="AT198" s="59"/>
      <c r="AU198" s="59"/>
      <c r="AV198" s="59"/>
      <c r="AW198" s="59"/>
      <c r="AX198" s="59"/>
      <c r="AY198" s="59"/>
      <c r="AZ198" s="59"/>
      <c r="BA198" s="59"/>
      <c r="BB198" s="59"/>
      <c r="BC198" s="59"/>
      <c r="BD198" s="59"/>
      <c r="BE198" s="59"/>
      <c r="BF198" s="59"/>
      <c r="BG198" s="59"/>
      <c r="BH198" s="59"/>
      <c r="BI198" s="59"/>
      <c r="BJ198" s="59"/>
      <c r="BK198" s="59"/>
      <c r="BL198" s="59"/>
      <c r="BM198" s="59"/>
      <c r="BN198" s="59"/>
      <c r="BO198" s="59"/>
      <c r="BP198" s="59"/>
      <c r="BQ198" s="59"/>
      <c r="BR198" s="59"/>
      <c r="BS198" s="59"/>
      <c r="BT198" s="59"/>
      <c r="BU198" s="59"/>
      <c r="BV198" s="59"/>
      <c r="BW198" s="59"/>
      <c r="BX198" s="59"/>
      <c r="BY198" s="59"/>
      <c r="BZ198" s="59"/>
      <c r="CA198" s="59"/>
      <c r="CB198" s="59"/>
      <c r="CC198" s="59"/>
      <c r="CD198" s="59"/>
      <c r="CE198" s="59"/>
      <c r="CF198" s="59"/>
      <c r="CG198" s="59"/>
      <c r="CH198" s="59"/>
      <c r="CI198" s="59"/>
      <c r="CJ198" s="59"/>
      <c r="CK198" s="59"/>
      <c r="CL198" s="59"/>
      <c r="CM198" s="59"/>
      <c r="CN198" s="59"/>
      <c r="CO198" s="59"/>
      <c r="CP198" s="59"/>
      <c r="CQ198" s="59"/>
      <c r="CR198" s="59"/>
      <c r="CS198" s="59"/>
      <c r="CT198" s="59"/>
      <c r="CU198" s="59"/>
      <c r="CV198" s="59"/>
      <c r="CW198" s="59"/>
      <c r="CX198" s="59"/>
      <c r="CY198" s="59"/>
      <c r="CZ198" s="59"/>
      <c r="DA198" s="59"/>
      <c r="DB198" s="59"/>
      <c r="DC198" s="59"/>
      <c r="DD198" s="59"/>
      <c r="DE198" s="59"/>
      <c r="DF198" s="59"/>
      <c r="DG198" s="59"/>
      <c r="DH198" s="59"/>
      <c r="DI198" s="59"/>
      <c r="DJ198" s="59"/>
      <c r="DK198" s="59"/>
      <c r="DL198" s="59"/>
      <c r="DM198" s="59"/>
      <c r="DN198" s="59"/>
      <c r="DO198" s="59"/>
      <c r="DP198" s="59"/>
      <c r="DQ198" s="59"/>
      <c r="DR198" s="59"/>
      <c r="DS198" s="59"/>
      <c r="DT198" s="59"/>
      <c r="DU198" s="59"/>
      <c r="DV198" s="59"/>
      <c r="DW198" s="59"/>
      <c r="DX198" s="59"/>
      <c r="DY198" s="59"/>
      <c r="DZ198" s="59"/>
      <c r="EA198" s="59"/>
      <c r="EB198" s="59"/>
      <c r="EC198" s="59"/>
      <c r="ED198" s="59"/>
      <c r="EE198" s="59"/>
      <c r="EF198" s="59"/>
      <c r="EG198" s="59"/>
      <c r="EH198" s="59"/>
      <c r="EI198" s="59"/>
      <c r="EJ198" s="59"/>
      <c r="EK198" s="59"/>
      <c r="EL198" s="59"/>
      <c r="EM198" s="59"/>
      <c r="EN198" s="59"/>
      <c r="EO198" s="59"/>
      <c r="EP198" s="59"/>
      <c r="EQ198" s="59"/>
      <c r="ER198" s="59"/>
      <c r="ES198" s="59"/>
      <c r="ET198" s="59"/>
      <c r="EU198" s="59"/>
      <c r="EV198" s="59"/>
      <c r="EW198" s="59"/>
      <c r="EX198" s="59"/>
      <c r="EY198" s="59"/>
      <c r="EZ198" s="59"/>
      <c r="FA198" s="59"/>
      <c r="FB198" s="59"/>
      <c r="FC198" s="59"/>
      <c r="FD198" s="59"/>
      <c r="FE198" s="59"/>
      <c r="FF198" s="59"/>
      <c r="FG198" s="59"/>
      <c r="FH198" s="59"/>
      <c r="FI198" s="59"/>
      <c r="FJ198" s="59"/>
      <c r="FK198" s="59"/>
      <c r="FL198" s="59"/>
      <c r="FM198" s="59"/>
      <c r="FN198" s="59"/>
      <c r="FO198" s="59"/>
      <c r="FP198" s="59"/>
      <c r="FQ198" s="59"/>
      <c r="FR198" s="59"/>
      <c r="FS198" s="59"/>
      <c r="FT198" s="59"/>
      <c r="FU198" s="59"/>
      <c r="FV198" s="59"/>
      <c r="FW198" s="59"/>
      <c r="FX198" s="59"/>
      <c r="FY198" s="59"/>
      <c r="FZ198" s="59"/>
      <c r="GA198" s="59"/>
      <c r="GB198" s="59"/>
      <c r="GC198" s="59"/>
      <c r="GD198" s="59"/>
      <c r="GE198" s="59"/>
      <c r="GF198" s="59"/>
      <c r="GG198" s="59"/>
      <c r="GH198" s="59"/>
      <c r="GI198" s="59"/>
      <c r="GJ198" s="59"/>
      <c r="GK198" s="59"/>
      <c r="GL198" s="59"/>
      <c r="GM198" s="59"/>
      <c r="GN198" s="59"/>
      <c r="GO198" s="59"/>
      <c r="GP198" s="59"/>
      <c r="GQ198" s="59"/>
      <c r="GR198" s="59"/>
      <c r="GS198" s="59"/>
      <c r="GT198" s="59"/>
      <c r="GU198" s="59"/>
      <c r="GV198" s="59"/>
      <c r="GW198" s="59"/>
      <c r="GX198" s="59"/>
      <c r="GY198" s="59"/>
      <c r="GZ198" s="59"/>
      <c r="HA198" s="59"/>
      <c r="HB198" s="59"/>
      <c r="HC198" s="59"/>
      <c r="HD198" s="59"/>
      <c r="HE198" s="59"/>
      <c r="HF198" s="59"/>
      <c r="HG198" s="59"/>
      <c r="HH198" s="59"/>
      <c r="HI198" s="59"/>
      <c r="HJ198" s="59"/>
      <c r="HK198" s="59"/>
      <c r="HL198" s="59"/>
      <c r="HM198" s="59"/>
      <c r="HN198" s="59"/>
    </row>
    <row r="199" spans="1:222">
      <c r="A199" s="59"/>
      <c r="B199" s="59"/>
      <c r="C199" s="59"/>
      <c r="D199" s="59"/>
      <c r="E199" s="118"/>
      <c r="F199" s="59"/>
      <c r="G199" s="118"/>
      <c r="H199" s="59"/>
      <c r="I199" s="59"/>
      <c r="J199" s="59"/>
      <c r="K199" s="119"/>
      <c r="L199" s="59"/>
      <c r="M199" s="59"/>
      <c r="N199" s="59"/>
      <c r="O199" s="59"/>
      <c r="P199" s="59"/>
      <c r="Q199" s="59"/>
      <c r="R199" s="59"/>
      <c r="S199" s="59"/>
      <c r="T199" s="59"/>
      <c r="U199" s="59"/>
      <c r="V199" s="59"/>
      <c r="W199" s="59"/>
      <c r="X199" s="59"/>
      <c r="Y199" s="59"/>
      <c r="Z199" s="59"/>
      <c r="AA199" s="59"/>
      <c r="AB199" s="59"/>
      <c r="AC199" s="59"/>
      <c r="AD199" s="59"/>
      <c r="AE199" s="59"/>
      <c r="AF199" s="59"/>
      <c r="AG199" s="59"/>
      <c r="AH199" s="59"/>
      <c r="AI199" s="59"/>
      <c r="AJ199" s="59"/>
      <c r="AK199" s="59"/>
      <c r="AL199" s="59"/>
      <c r="AM199" s="59"/>
      <c r="AN199" s="59"/>
      <c r="AO199" s="59"/>
      <c r="AP199" s="59"/>
      <c r="AQ199" s="59"/>
      <c r="AR199" s="59"/>
      <c r="AS199" s="59"/>
      <c r="AT199" s="59"/>
      <c r="AU199" s="59"/>
      <c r="AV199" s="59"/>
      <c r="AW199" s="59"/>
      <c r="AX199" s="59"/>
      <c r="AY199" s="59"/>
      <c r="AZ199" s="59"/>
      <c r="BA199" s="59"/>
      <c r="BB199" s="59"/>
      <c r="BC199" s="59"/>
      <c r="BD199" s="59"/>
      <c r="BE199" s="59"/>
      <c r="BF199" s="59"/>
      <c r="BG199" s="59"/>
      <c r="BH199" s="59"/>
      <c r="BI199" s="59"/>
      <c r="BJ199" s="59"/>
      <c r="BK199" s="59"/>
      <c r="BL199" s="59"/>
      <c r="BM199" s="59"/>
      <c r="BN199" s="59"/>
      <c r="BO199" s="59"/>
      <c r="BP199" s="59"/>
      <c r="BQ199" s="59"/>
      <c r="BR199" s="59"/>
      <c r="BS199" s="59"/>
      <c r="BT199" s="59"/>
      <c r="BU199" s="59"/>
      <c r="BV199" s="59"/>
      <c r="BW199" s="59"/>
      <c r="BX199" s="59"/>
      <c r="BY199" s="59"/>
      <c r="BZ199" s="59"/>
      <c r="CA199" s="59"/>
      <c r="CB199" s="59"/>
      <c r="CC199" s="59"/>
      <c r="CD199" s="59"/>
      <c r="CE199" s="59"/>
      <c r="CF199" s="59"/>
      <c r="CG199" s="59"/>
      <c r="CH199" s="59"/>
      <c r="CI199" s="59"/>
      <c r="CJ199" s="59"/>
      <c r="CK199" s="59"/>
      <c r="CL199" s="59"/>
      <c r="CM199" s="59"/>
      <c r="CN199" s="59"/>
      <c r="CO199" s="59"/>
      <c r="CP199" s="59"/>
      <c r="CQ199" s="59"/>
      <c r="CR199" s="59"/>
      <c r="CS199" s="59"/>
      <c r="CT199" s="59"/>
      <c r="CU199" s="59"/>
      <c r="CV199" s="59"/>
      <c r="CW199" s="59"/>
      <c r="CX199" s="59"/>
      <c r="CY199" s="59"/>
      <c r="CZ199" s="59"/>
      <c r="DA199" s="59"/>
      <c r="DB199" s="59"/>
      <c r="DC199" s="59"/>
      <c r="DD199" s="59"/>
      <c r="DE199" s="59"/>
      <c r="DF199" s="59"/>
      <c r="DG199" s="59"/>
      <c r="DH199" s="59"/>
      <c r="DI199" s="59"/>
      <c r="DJ199" s="59"/>
      <c r="DK199" s="59"/>
      <c r="DL199" s="59"/>
      <c r="DM199" s="59"/>
      <c r="DN199" s="59"/>
      <c r="DO199" s="59"/>
      <c r="DP199" s="59"/>
      <c r="DQ199" s="59"/>
      <c r="DR199" s="59"/>
      <c r="DS199" s="59"/>
      <c r="DT199" s="59"/>
      <c r="DU199" s="59"/>
      <c r="DV199" s="59"/>
      <c r="DW199" s="59"/>
      <c r="DX199" s="59"/>
      <c r="DY199" s="59"/>
      <c r="DZ199" s="59"/>
      <c r="EA199" s="59"/>
      <c r="EB199" s="59"/>
      <c r="EC199" s="59"/>
      <c r="ED199" s="59"/>
      <c r="EE199" s="59"/>
      <c r="EF199" s="59"/>
      <c r="EG199" s="59"/>
      <c r="EH199" s="59"/>
      <c r="EI199" s="59"/>
      <c r="EJ199" s="59"/>
      <c r="EK199" s="59"/>
      <c r="EL199" s="59"/>
      <c r="EM199" s="59"/>
      <c r="EN199" s="59"/>
      <c r="EO199" s="59"/>
      <c r="EP199" s="59"/>
      <c r="EQ199" s="59"/>
      <c r="ER199" s="59"/>
      <c r="ES199" s="59"/>
      <c r="ET199" s="59"/>
      <c r="EU199" s="59"/>
      <c r="EV199" s="59"/>
      <c r="EW199" s="59"/>
      <c r="EX199" s="59"/>
      <c r="EY199" s="59"/>
      <c r="EZ199" s="59"/>
      <c r="FA199" s="59"/>
      <c r="FB199" s="59"/>
      <c r="FC199" s="59"/>
      <c r="FD199" s="59"/>
      <c r="FE199" s="59"/>
      <c r="FF199" s="59"/>
      <c r="FG199" s="59"/>
      <c r="FH199" s="59"/>
      <c r="FI199" s="59"/>
      <c r="FJ199" s="59"/>
      <c r="FK199" s="59"/>
      <c r="FL199" s="59"/>
      <c r="FM199" s="59"/>
      <c r="FN199" s="59"/>
      <c r="FO199" s="59"/>
      <c r="FP199" s="59"/>
      <c r="FQ199" s="59"/>
      <c r="FR199" s="59"/>
      <c r="FS199" s="59"/>
      <c r="FT199" s="59"/>
      <c r="FU199" s="59"/>
      <c r="FV199" s="59"/>
      <c r="FW199" s="59"/>
      <c r="FX199" s="59"/>
      <c r="FY199" s="59"/>
      <c r="FZ199" s="59"/>
      <c r="GA199" s="59"/>
      <c r="GB199" s="59"/>
      <c r="GC199" s="59"/>
      <c r="GD199" s="59"/>
      <c r="GE199" s="59"/>
      <c r="GF199" s="59"/>
      <c r="GG199" s="59"/>
      <c r="GH199" s="59"/>
      <c r="GI199" s="59"/>
      <c r="GJ199" s="59"/>
      <c r="GK199" s="59"/>
      <c r="GL199" s="59"/>
      <c r="GM199" s="59"/>
      <c r="GN199" s="59"/>
      <c r="GO199" s="59"/>
      <c r="GP199" s="59"/>
      <c r="GQ199" s="59"/>
      <c r="GR199" s="59"/>
      <c r="GS199" s="59"/>
      <c r="GT199" s="59"/>
      <c r="GU199" s="59"/>
      <c r="GV199" s="59"/>
      <c r="GW199" s="59"/>
      <c r="GX199" s="59"/>
      <c r="GY199" s="59"/>
      <c r="GZ199" s="59"/>
      <c r="HA199" s="59"/>
      <c r="HB199" s="59"/>
      <c r="HC199" s="59"/>
      <c r="HD199" s="59"/>
      <c r="HE199" s="59"/>
      <c r="HF199" s="59"/>
      <c r="HG199" s="59"/>
      <c r="HH199" s="59"/>
      <c r="HI199" s="59"/>
      <c r="HJ199" s="59"/>
      <c r="HK199" s="59"/>
      <c r="HL199" s="59"/>
      <c r="HM199" s="59"/>
      <c r="HN199" s="59"/>
    </row>
    <row r="200" spans="1:222">
      <c r="A200" s="59"/>
      <c r="B200" s="59"/>
      <c r="C200" s="59"/>
      <c r="D200" s="59"/>
      <c r="E200" s="118"/>
      <c r="F200" s="59"/>
      <c r="G200" s="118"/>
      <c r="H200" s="59"/>
      <c r="I200" s="59"/>
      <c r="J200" s="59"/>
      <c r="K200" s="119"/>
      <c r="L200" s="59"/>
      <c r="M200" s="59"/>
      <c r="N200" s="59"/>
      <c r="O200" s="59"/>
      <c r="P200" s="59"/>
      <c r="Q200" s="59"/>
      <c r="R200" s="59"/>
      <c r="S200" s="59"/>
      <c r="T200" s="59"/>
      <c r="U200" s="59"/>
      <c r="V200" s="59"/>
      <c r="W200" s="59"/>
      <c r="X200" s="59"/>
      <c r="Y200" s="59"/>
      <c r="Z200" s="59"/>
      <c r="AA200" s="59"/>
      <c r="AB200" s="59"/>
      <c r="AC200" s="59"/>
      <c r="AD200" s="59"/>
      <c r="AE200" s="59"/>
      <c r="AF200" s="59"/>
      <c r="AG200" s="59"/>
      <c r="AH200" s="59"/>
      <c r="AI200" s="59"/>
      <c r="AJ200" s="59"/>
      <c r="AK200" s="59"/>
      <c r="AL200" s="59"/>
      <c r="AM200" s="59"/>
      <c r="AN200" s="59"/>
      <c r="AO200" s="59"/>
      <c r="AP200" s="59"/>
      <c r="AQ200" s="59"/>
      <c r="AR200" s="59"/>
      <c r="AS200" s="59"/>
      <c r="AT200" s="59"/>
      <c r="AU200" s="59"/>
      <c r="AV200" s="59"/>
      <c r="AW200" s="59"/>
      <c r="AX200" s="59"/>
      <c r="AY200" s="59"/>
      <c r="AZ200" s="59"/>
      <c r="BA200" s="59"/>
      <c r="BB200" s="59"/>
      <c r="BC200" s="59"/>
      <c r="BD200" s="59"/>
      <c r="BE200" s="59"/>
      <c r="BF200" s="59"/>
      <c r="BG200" s="59"/>
      <c r="BH200" s="59"/>
      <c r="BI200" s="59"/>
      <c r="BJ200" s="59"/>
      <c r="BK200" s="59"/>
      <c r="BL200" s="59"/>
      <c r="BM200" s="59"/>
      <c r="BN200" s="59"/>
      <c r="BO200" s="59"/>
      <c r="BP200" s="59"/>
      <c r="BQ200" s="59"/>
      <c r="BR200" s="59"/>
      <c r="BS200" s="59"/>
      <c r="BT200" s="59"/>
      <c r="BU200" s="59"/>
      <c r="BV200" s="59"/>
      <c r="BW200" s="59"/>
      <c r="BX200" s="59"/>
      <c r="BY200" s="59"/>
      <c r="BZ200" s="59"/>
      <c r="CA200" s="59"/>
      <c r="CB200" s="59"/>
      <c r="CC200" s="59"/>
      <c r="CD200" s="59"/>
      <c r="CE200" s="59"/>
      <c r="CF200" s="59"/>
      <c r="CG200" s="59"/>
      <c r="CH200" s="59"/>
      <c r="CI200" s="59"/>
      <c r="CJ200" s="59"/>
      <c r="CK200" s="59"/>
      <c r="CL200" s="59"/>
      <c r="CM200" s="59"/>
      <c r="CN200" s="59"/>
      <c r="CO200" s="59"/>
      <c r="CP200" s="59"/>
      <c r="CQ200" s="59"/>
      <c r="CR200" s="59"/>
      <c r="CS200" s="59"/>
      <c r="CT200" s="59"/>
      <c r="CU200" s="59"/>
      <c r="CV200" s="59"/>
      <c r="CW200" s="59"/>
      <c r="CX200" s="59"/>
      <c r="CY200" s="59"/>
      <c r="CZ200" s="59"/>
      <c r="DA200" s="59"/>
      <c r="DB200" s="59"/>
      <c r="DC200" s="59"/>
      <c r="DD200" s="59"/>
      <c r="DE200" s="59"/>
      <c r="DF200" s="59"/>
      <c r="DG200" s="59"/>
      <c r="DH200" s="59"/>
      <c r="DI200" s="59"/>
      <c r="DJ200" s="59"/>
      <c r="DK200" s="59"/>
      <c r="DL200" s="59"/>
      <c r="DM200" s="59"/>
      <c r="DN200" s="59"/>
      <c r="DO200" s="59"/>
      <c r="DP200" s="59"/>
      <c r="DQ200" s="59"/>
      <c r="DR200" s="59"/>
      <c r="DS200" s="59"/>
      <c r="DT200" s="59"/>
      <c r="DU200" s="59"/>
      <c r="DV200" s="59"/>
      <c r="DW200" s="59"/>
      <c r="DX200" s="59"/>
      <c r="DY200" s="59"/>
      <c r="DZ200" s="59"/>
      <c r="EA200" s="59"/>
      <c r="EB200" s="59"/>
      <c r="EC200" s="59"/>
      <c r="ED200" s="59"/>
      <c r="EE200" s="59"/>
      <c r="EF200" s="59"/>
      <c r="EG200" s="59"/>
      <c r="EH200" s="59"/>
      <c r="EI200" s="59"/>
      <c r="EJ200" s="59"/>
      <c r="EK200" s="59"/>
      <c r="EL200" s="59"/>
      <c r="EM200" s="59"/>
      <c r="EN200" s="59"/>
      <c r="EO200" s="59"/>
      <c r="EP200" s="59"/>
      <c r="EQ200" s="59"/>
      <c r="ER200" s="59"/>
      <c r="ES200" s="59"/>
      <c r="ET200" s="59"/>
      <c r="EU200" s="59"/>
      <c r="EV200" s="59"/>
      <c r="EW200" s="59"/>
      <c r="EX200" s="59"/>
      <c r="EY200" s="59"/>
      <c r="EZ200" s="59"/>
      <c r="FA200" s="59"/>
      <c r="FB200" s="59"/>
      <c r="FC200" s="59"/>
      <c r="FD200" s="59"/>
      <c r="FE200" s="59"/>
      <c r="FF200" s="59"/>
      <c r="FG200" s="59"/>
      <c r="FH200" s="59"/>
      <c r="FI200" s="59"/>
      <c r="FJ200" s="59"/>
      <c r="FK200" s="59"/>
      <c r="FL200" s="59"/>
      <c r="FM200" s="59"/>
      <c r="FN200" s="59"/>
      <c r="FO200" s="59"/>
      <c r="FP200" s="59"/>
      <c r="FQ200" s="59"/>
      <c r="FR200" s="59"/>
      <c r="FS200" s="59"/>
      <c r="FT200" s="59"/>
      <c r="FU200" s="59"/>
      <c r="FV200" s="59"/>
      <c r="FW200" s="59"/>
      <c r="FX200" s="59"/>
      <c r="FY200" s="59"/>
      <c r="FZ200" s="59"/>
      <c r="GA200" s="59"/>
      <c r="GB200" s="59"/>
      <c r="GC200" s="59"/>
      <c r="GD200" s="59"/>
      <c r="GE200" s="59"/>
      <c r="GF200" s="59"/>
      <c r="GG200" s="59"/>
      <c r="GH200" s="59"/>
      <c r="GI200" s="59"/>
      <c r="GJ200" s="59"/>
      <c r="GK200" s="59"/>
      <c r="GL200" s="59"/>
      <c r="GM200" s="59"/>
      <c r="GN200" s="59"/>
      <c r="GO200" s="59"/>
      <c r="GP200" s="59"/>
      <c r="GQ200" s="59"/>
      <c r="GR200" s="59"/>
      <c r="GS200" s="59"/>
      <c r="GT200" s="59"/>
      <c r="GU200" s="59"/>
      <c r="GV200" s="59"/>
      <c r="GW200" s="59"/>
      <c r="GX200" s="59"/>
      <c r="GY200" s="59"/>
      <c r="GZ200" s="59"/>
      <c r="HA200" s="59"/>
      <c r="HB200" s="59"/>
      <c r="HC200" s="59"/>
      <c r="HD200" s="59"/>
      <c r="HE200" s="59"/>
      <c r="HF200" s="59"/>
      <c r="HG200" s="59"/>
      <c r="HH200" s="59"/>
      <c r="HI200" s="59"/>
      <c r="HJ200" s="59"/>
      <c r="HK200" s="59"/>
      <c r="HL200" s="59"/>
      <c r="HM200" s="59"/>
      <c r="HN200" s="59"/>
    </row>
    <row r="201" spans="1:222">
      <c r="A201" s="59"/>
      <c r="B201" s="59"/>
      <c r="C201" s="59"/>
      <c r="D201" s="59"/>
      <c r="E201" s="118"/>
      <c r="F201" s="59"/>
      <c r="G201" s="118"/>
      <c r="H201" s="59"/>
      <c r="I201" s="59"/>
      <c r="J201" s="59"/>
      <c r="K201" s="119"/>
      <c r="L201" s="59"/>
      <c r="M201" s="59"/>
      <c r="N201" s="59"/>
      <c r="O201" s="59"/>
      <c r="P201" s="59"/>
      <c r="Q201" s="59"/>
      <c r="R201" s="59"/>
      <c r="S201" s="59"/>
      <c r="T201" s="59"/>
      <c r="U201" s="59"/>
      <c r="V201" s="59"/>
      <c r="W201" s="59"/>
      <c r="X201" s="59"/>
      <c r="Y201" s="59"/>
      <c r="Z201" s="59"/>
      <c r="AA201" s="59"/>
      <c r="AB201" s="59"/>
      <c r="AC201" s="59"/>
      <c r="AD201" s="59"/>
      <c r="AE201" s="59"/>
      <c r="AF201" s="59"/>
      <c r="AG201" s="59"/>
      <c r="AH201" s="59"/>
      <c r="AI201" s="59"/>
      <c r="AJ201" s="59"/>
      <c r="AK201" s="59"/>
      <c r="AL201" s="59"/>
      <c r="AM201" s="59"/>
      <c r="AN201" s="59"/>
      <c r="AO201" s="59"/>
      <c r="AP201" s="59"/>
      <c r="AQ201" s="59"/>
      <c r="AR201" s="59"/>
      <c r="AS201" s="59"/>
      <c r="AT201" s="59"/>
      <c r="AU201" s="59"/>
      <c r="AV201" s="59"/>
      <c r="AW201" s="59"/>
      <c r="AX201" s="59"/>
      <c r="AY201" s="59"/>
      <c r="AZ201" s="59"/>
      <c r="BA201" s="59"/>
      <c r="BB201" s="59"/>
      <c r="BC201" s="59"/>
      <c r="BD201" s="59"/>
      <c r="BE201" s="59"/>
      <c r="BF201" s="59"/>
      <c r="BG201" s="59"/>
      <c r="BH201" s="59"/>
      <c r="BI201" s="59"/>
      <c r="BJ201" s="59"/>
      <c r="BK201" s="59"/>
      <c r="BL201" s="59"/>
      <c r="BM201" s="59"/>
      <c r="BN201" s="59"/>
      <c r="BO201" s="59"/>
      <c r="BP201" s="59"/>
      <c r="BQ201" s="59"/>
      <c r="BR201" s="59"/>
      <c r="BS201" s="59"/>
      <c r="BT201" s="59"/>
      <c r="BU201" s="59"/>
      <c r="BV201" s="59"/>
      <c r="BW201" s="59"/>
      <c r="BX201" s="59"/>
      <c r="BY201" s="59"/>
      <c r="BZ201" s="59"/>
      <c r="CA201" s="59"/>
      <c r="CB201" s="59"/>
      <c r="CC201" s="59"/>
      <c r="CD201" s="59"/>
      <c r="CE201" s="59"/>
      <c r="CF201" s="59"/>
      <c r="CG201" s="59"/>
      <c r="CH201" s="59"/>
      <c r="CI201" s="59"/>
      <c r="CJ201" s="59"/>
      <c r="CK201" s="59"/>
      <c r="CL201" s="59"/>
      <c r="CM201" s="59"/>
      <c r="CN201" s="59"/>
      <c r="CO201" s="59"/>
      <c r="CP201" s="59"/>
      <c r="CQ201" s="59"/>
      <c r="CR201" s="59"/>
      <c r="CS201" s="59"/>
      <c r="CT201" s="59"/>
      <c r="CU201" s="59"/>
      <c r="CV201" s="59"/>
      <c r="CW201" s="59"/>
      <c r="CX201" s="59"/>
      <c r="CY201" s="59"/>
      <c r="CZ201" s="59"/>
      <c r="DA201" s="59"/>
      <c r="DB201" s="59"/>
      <c r="DC201" s="59"/>
      <c r="DD201" s="59"/>
      <c r="DE201" s="59"/>
      <c r="DF201" s="59"/>
      <c r="DG201" s="59"/>
      <c r="DH201" s="59"/>
      <c r="DI201" s="59"/>
      <c r="DJ201" s="59"/>
      <c r="DK201" s="59"/>
      <c r="DL201" s="59"/>
      <c r="DM201" s="59"/>
      <c r="DN201" s="59"/>
      <c r="DO201" s="59"/>
      <c r="DP201" s="59"/>
      <c r="DQ201" s="59"/>
      <c r="DR201" s="59"/>
      <c r="DS201" s="59"/>
      <c r="DT201" s="59"/>
      <c r="DU201" s="59"/>
      <c r="DV201" s="59"/>
      <c r="DW201" s="59"/>
      <c r="DX201" s="59"/>
      <c r="DY201" s="59"/>
      <c r="DZ201" s="59"/>
      <c r="EA201" s="59"/>
      <c r="EB201" s="59"/>
      <c r="EC201" s="59"/>
      <c r="ED201" s="59"/>
      <c r="EE201" s="59"/>
      <c r="EF201" s="59"/>
      <c r="EG201" s="59"/>
      <c r="EH201" s="59"/>
      <c r="EI201" s="59"/>
      <c r="EJ201" s="59"/>
      <c r="EK201" s="59"/>
      <c r="EL201" s="59"/>
      <c r="EM201" s="59"/>
      <c r="EN201" s="59"/>
      <c r="EO201" s="59"/>
      <c r="EP201" s="59"/>
      <c r="EQ201" s="59"/>
      <c r="ER201" s="59"/>
      <c r="ES201" s="59"/>
      <c r="ET201" s="59"/>
      <c r="EU201" s="59"/>
      <c r="EV201" s="59"/>
      <c r="EW201" s="59"/>
      <c r="EX201" s="59"/>
      <c r="EY201" s="59"/>
      <c r="EZ201" s="59"/>
      <c r="FA201" s="59"/>
      <c r="FB201" s="59"/>
      <c r="FC201" s="59"/>
      <c r="FD201" s="59"/>
      <c r="FE201" s="59"/>
      <c r="FF201" s="59"/>
      <c r="FG201" s="59"/>
      <c r="FH201" s="59"/>
      <c r="FI201" s="59"/>
      <c r="FJ201" s="59"/>
      <c r="FK201" s="59"/>
      <c r="FL201" s="59"/>
      <c r="FM201" s="59"/>
      <c r="FN201" s="59"/>
      <c r="FO201" s="59"/>
      <c r="FP201" s="59"/>
      <c r="FQ201" s="59"/>
      <c r="FR201" s="59"/>
      <c r="FS201" s="59"/>
      <c r="FT201" s="59"/>
      <c r="FU201" s="59"/>
      <c r="FV201" s="59"/>
      <c r="FW201" s="59"/>
      <c r="FX201" s="59"/>
      <c r="FY201" s="59"/>
      <c r="FZ201" s="59"/>
      <c r="GA201" s="59"/>
      <c r="GB201" s="59"/>
      <c r="GC201" s="59"/>
      <c r="GD201" s="59"/>
      <c r="GE201" s="59"/>
      <c r="GF201" s="59"/>
      <c r="GG201" s="59"/>
      <c r="GH201" s="59"/>
      <c r="GI201" s="59"/>
      <c r="GJ201" s="59"/>
      <c r="GK201" s="59"/>
      <c r="GL201" s="59"/>
      <c r="GM201" s="59"/>
      <c r="GN201" s="59"/>
      <c r="GO201" s="59"/>
      <c r="GP201" s="59"/>
      <c r="GQ201" s="59"/>
      <c r="GR201" s="59"/>
      <c r="GS201" s="59"/>
      <c r="GT201" s="59"/>
      <c r="GU201" s="59"/>
      <c r="GV201" s="59"/>
      <c r="GW201" s="59"/>
      <c r="GX201" s="59"/>
      <c r="GY201" s="59"/>
      <c r="GZ201" s="59"/>
      <c r="HA201" s="59"/>
      <c r="HB201" s="59"/>
      <c r="HC201" s="59"/>
      <c r="HD201" s="59"/>
      <c r="HE201" s="59"/>
      <c r="HF201" s="59"/>
      <c r="HG201" s="59"/>
      <c r="HH201" s="59"/>
      <c r="HI201" s="59"/>
      <c r="HJ201" s="59"/>
      <c r="HK201" s="59"/>
      <c r="HL201" s="59"/>
      <c r="HM201" s="59"/>
      <c r="HN201" s="59"/>
    </row>
    <row r="202" spans="1:222">
      <c r="A202" s="59"/>
      <c r="B202" s="59"/>
      <c r="C202" s="59"/>
      <c r="D202" s="59"/>
      <c r="E202" s="118"/>
      <c r="F202" s="59"/>
      <c r="G202" s="118"/>
      <c r="H202" s="59"/>
      <c r="I202" s="59"/>
      <c r="J202" s="59"/>
      <c r="K202" s="119"/>
      <c r="L202" s="59"/>
      <c r="M202" s="59"/>
      <c r="N202" s="59"/>
      <c r="O202" s="59"/>
      <c r="P202" s="59"/>
      <c r="Q202" s="59"/>
      <c r="R202" s="59"/>
      <c r="S202" s="59"/>
      <c r="T202" s="59"/>
      <c r="U202" s="59"/>
      <c r="V202" s="59"/>
      <c r="W202" s="59"/>
      <c r="X202" s="59"/>
      <c r="Y202" s="59"/>
      <c r="Z202" s="59"/>
      <c r="AA202" s="59"/>
      <c r="AB202" s="59"/>
      <c r="AC202" s="59"/>
      <c r="AD202" s="59"/>
      <c r="AE202" s="59"/>
      <c r="AF202" s="59"/>
      <c r="AG202" s="59"/>
      <c r="AH202" s="59"/>
      <c r="AI202" s="59"/>
      <c r="AJ202" s="59"/>
      <c r="AK202" s="59"/>
      <c r="AL202" s="59"/>
      <c r="AM202" s="59"/>
      <c r="AN202" s="59"/>
      <c r="AO202" s="59"/>
      <c r="AP202" s="59"/>
      <c r="AQ202" s="59"/>
      <c r="AR202" s="59"/>
      <c r="AS202" s="59"/>
      <c r="AT202" s="59"/>
      <c r="AU202" s="59"/>
      <c r="AV202" s="59"/>
      <c r="AW202" s="59"/>
      <c r="AX202" s="59"/>
      <c r="AY202" s="59"/>
      <c r="AZ202" s="59"/>
      <c r="BA202" s="59"/>
      <c r="BB202" s="59"/>
      <c r="BC202" s="59"/>
      <c r="BD202" s="59"/>
      <c r="BE202" s="59"/>
      <c r="BF202" s="59"/>
      <c r="BG202" s="59"/>
      <c r="BH202" s="59"/>
      <c r="BI202" s="59"/>
      <c r="BJ202" s="59"/>
      <c r="BK202" s="59"/>
      <c r="BL202" s="59"/>
      <c r="BM202" s="59"/>
      <c r="BN202" s="59"/>
      <c r="BO202" s="59"/>
      <c r="BP202" s="59"/>
      <c r="BQ202" s="59"/>
      <c r="BR202" s="59"/>
      <c r="BS202" s="59"/>
      <c r="BT202" s="59"/>
      <c r="BU202" s="59"/>
      <c r="BV202" s="59"/>
      <c r="BW202" s="59"/>
      <c r="BX202" s="59"/>
      <c r="BY202" s="59"/>
      <c r="BZ202" s="59"/>
      <c r="CA202" s="59"/>
      <c r="CB202" s="59"/>
      <c r="CC202" s="59"/>
      <c r="CD202" s="59"/>
      <c r="CE202" s="59"/>
      <c r="CF202" s="59"/>
      <c r="CG202" s="59"/>
      <c r="CH202" s="59"/>
      <c r="CI202" s="59"/>
      <c r="CJ202" s="59"/>
      <c r="CK202" s="59"/>
      <c r="CL202" s="59"/>
      <c r="CM202" s="59"/>
      <c r="CN202" s="59"/>
      <c r="CO202" s="59"/>
      <c r="CP202" s="59"/>
      <c r="CQ202" s="59"/>
      <c r="CR202" s="59"/>
      <c r="CS202" s="59"/>
      <c r="CT202" s="59"/>
      <c r="CU202" s="59"/>
      <c r="CV202" s="59"/>
      <c r="CW202" s="59"/>
      <c r="CX202" s="59"/>
      <c r="CY202" s="59"/>
      <c r="CZ202" s="59"/>
      <c r="DA202" s="59"/>
      <c r="DB202" s="59"/>
      <c r="DC202" s="59"/>
      <c r="DD202" s="59"/>
      <c r="DE202" s="59"/>
      <c r="DF202" s="59"/>
      <c r="DG202" s="59"/>
      <c r="DH202" s="59"/>
      <c r="DI202" s="59"/>
      <c r="DJ202" s="59"/>
      <c r="DK202" s="59"/>
      <c r="DL202" s="59"/>
      <c r="DM202" s="59"/>
      <c r="DN202" s="59"/>
      <c r="DO202" s="59"/>
      <c r="DP202" s="59"/>
      <c r="DQ202" s="59"/>
      <c r="DR202" s="59"/>
      <c r="DS202" s="59"/>
      <c r="DT202" s="59"/>
      <c r="DU202" s="59"/>
      <c r="DV202" s="59"/>
      <c r="DW202" s="59"/>
      <c r="DX202" s="59"/>
      <c r="DY202" s="59"/>
      <c r="DZ202" s="59"/>
      <c r="EA202" s="59"/>
      <c r="EB202" s="59"/>
      <c r="EC202" s="59"/>
      <c r="ED202" s="59"/>
      <c r="EE202" s="59"/>
      <c r="EF202" s="59"/>
      <c r="EG202" s="59"/>
      <c r="EH202" s="59"/>
      <c r="EI202" s="59"/>
      <c r="EJ202" s="59"/>
      <c r="EK202" s="59"/>
      <c r="EL202" s="59"/>
      <c r="EM202" s="59"/>
      <c r="EN202" s="59"/>
      <c r="EO202" s="59"/>
      <c r="EP202" s="59"/>
      <c r="EQ202" s="59"/>
      <c r="ER202" s="59"/>
      <c r="ES202" s="59"/>
      <c r="ET202" s="59"/>
      <c r="EU202" s="59"/>
      <c r="EV202" s="59"/>
      <c r="EW202" s="59"/>
      <c r="EX202" s="59"/>
      <c r="EY202" s="59"/>
      <c r="EZ202" s="59"/>
      <c r="FA202" s="59"/>
      <c r="FB202" s="59"/>
      <c r="FC202" s="59"/>
      <c r="FD202" s="59"/>
      <c r="FE202" s="59"/>
      <c r="FF202" s="59"/>
      <c r="FG202" s="59"/>
      <c r="FH202" s="59"/>
      <c r="FI202" s="59"/>
      <c r="FJ202" s="59"/>
      <c r="FK202" s="59"/>
      <c r="FL202" s="59"/>
      <c r="FM202" s="59"/>
      <c r="FN202" s="59"/>
      <c r="FO202" s="59"/>
      <c r="FP202" s="59"/>
      <c r="FQ202" s="59"/>
      <c r="FR202" s="59"/>
      <c r="FS202" s="59"/>
      <c r="FT202" s="59"/>
      <c r="FU202" s="59"/>
      <c r="FV202" s="59"/>
      <c r="FW202" s="59"/>
      <c r="FX202" s="59"/>
      <c r="FY202" s="59"/>
      <c r="FZ202" s="59"/>
      <c r="GA202" s="59"/>
      <c r="GB202" s="59"/>
      <c r="GC202" s="59"/>
      <c r="GD202" s="59"/>
      <c r="GE202" s="59"/>
      <c r="GF202" s="59"/>
      <c r="GG202" s="59"/>
      <c r="GH202" s="59"/>
      <c r="GI202" s="59"/>
      <c r="GJ202" s="59"/>
      <c r="GK202" s="59"/>
      <c r="GL202" s="59"/>
      <c r="GM202" s="59"/>
      <c r="GN202" s="59"/>
      <c r="GO202" s="59"/>
      <c r="GP202" s="59"/>
      <c r="GQ202" s="59"/>
      <c r="GR202" s="59"/>
      <c r="GS202" s="59"/>
      <c r="GT202" s="59"/>
      <c r="GU202" s="59"/>
      <c r="GV202" s="59"/>
      <c r="GW202" s="59"/>
      <c r="GX202" s="59"/>
      <c r="GY202" s="59"/>
      <c r="GZ202" s="59"/>
      <c r="HA202" s="59"/>
      <c r="HB202" s="59"/>
      <c r="HC202" s="59"/>
      <c r="HD202" s="59"/>
      <c r="HE202" s="59"/>
      <c r="HF202" s="59"/>
      <c r="HG202" s="59"/>
      <c r="HH202" s="59"/>
      <c r="HI202" s="59"/>
      <c r="HJ202" s="59"/>
      <c r="HK202" s="59"/>
      <c r="HL202" s="59"/>
      <c r="HM202" s="59"/>
      <c r="HN202" s="59"/>
    </row>
    <row r="203" spans="1:222">
      <c r="A203" s="59"/>
      <c r="B203" s="59"/>
      <c r="C203" s="59"/>
      <c r="D203" s="59"/>
      <c r="E203" s="118"/>
      <c r="F203" s="59"/>
      <c r="G203" s="118"/>
      <c r="H203" s="59"/>
      <c r="I203" s="59"/>
      <c r="J203" s="59"/>
      <c r="K203" s="119"/>
      <c r="L203" s="59"/>
      <c r="M203" s="59"/>
      <c r="N203" s="59"/>
      <c r="O203" s="59"/>
      <c r="P203" s="59"/>
      <c r="Q203" s="59"/>
      <c r="R203" s="59"/>
      <c r="S203" s="59"/>
      <c r="T203" s="59"/>
      <c r="U203" s="59"/>
      <c r="V203" s="59"/>
      <c r="W203" s="59"/>
      <c r="X203" s="59"/>
      <c r="Y203" s="59"/>
      <c r="Z203" s="59"/>
      <c r="AA203" s="59"/>
      <c r="AB203" s="59"/>
      <c r="AC203" s="59"/>
      <c r="AD203" s="59"/>
      <c r="AE203" s="59"/>
      <c r="AF203" s="59"/>
      <c r="AG203" s="59"/>
      <c r="AH203" s="59"/>
      <c r="AI203" s="59"/>
      <c r="AJ203" s="59"/>
      <c r="AK203" s="59"/>
      <c r="AL203" s="59"/>
      <c r="AM203" s="59"/>
      <c r="AN203" s="59"/>
      <c r="AO203" s="59"/>
      <c r="AP203" s="59"/>
      <c r="AQ203" s="59"/>
      <c r="AR203" s="59"/>
      <c r="AS203" s="59"/>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59"/>
      <c r="CD203" s="59"/>
      <c r="CE203" s="59"/>
      <c r="CF203" s="59"/>
      <c r="CG203" s="59"/>
      <c r="CH203" s="59"/>
      <c r="CI203" s="59"/>
      <c r="CJ203" s="59"/>
      <c r="CK203" s="59"/>
      <c r="CL203" s="59"/>
      <c r="CM203" s="59"/>
      <c r="CN203" s="59"/>
      <c r="CO203" s="59"/>
      <c r="CP203" s="59"/>
      <c r="CQ203" s="59"/>
      <c r="CR203" s="59"/>
      <c r="CS203" s="59"/>
      <c r="CT203" s="59"/>
      <c r="CU203" s="59"/>
      <c r="CV203" s="59"/>
      <c r="CW203" s="59"/>
      <c r="CX203" s="59"/>
      <c r="CY203" s="59"/>
      <c r="CZ203" s="59"/>
      <c r="DA203" s="59"/>
      <c r="DB203" s="59"/>
      <c r="DC203" s="59"/>
      <c r="DD203" s="59"/>
      <c r="DE203" s="59"/>
      <c r="DF203" s="59"/>
      <c r="DG203" s="59"/>
      <c r="DH203" s="59"/>
      <c r="DI203" s="59"/>
      <c r="DJ203" s="59"/>
      <c r="DK203" s="59"/>
      <c r="DL203" s="59"/>
      <c r="DM203" s="59"/>
      <c r="DN203" s="59"/>
      <c r="DO203" s="59"/>
      <c r="DP203" s="59"/>
      <c r="DQ203" s="59"/>
      <c r="DR203" s="59"/>
      <c r="DS203" s="59"/>
      <c r="DT203" s="59"/>
      <c r="DU203" s="59"/>
      <c r="DV203" s="59"/>
      <c r="DW203" s="59"/>
      <c r="DX203" s="59"/>
      <c r="DY203" s="59"/>
      <c r="DZ203" s="59"/>
      <c r="EA203" s="59"/>
      <c r="EB203" s="59"/>
      <c r="EC203" s="59"/>
      <c r="ED203" s="59"/>
      <c r="EE203" s="59"/>
      <c r="EF203" s="59"/>
      <c r="EG203" s="59"/>
      <c r="EH203" s="59"/>
      <c r="EI203" s="59"/>
      <c r="EJ203" s="59"/>
      <c r="EK203" s="59"/>
      <c r="EL203" s="59"/>
      <c r="EM203" s="59"/>
      <c r="EN203" s="59"/>
      <c r="EO203" s="59"/>
      <c r="EP203" s="59"/>
      <c r="EQ203" s="59"/>
      <c r="ER203" s="59"/>
      <c r="ES203" s="59"/>
      <c r="ET203" s="59"/>
      <c r="EU203" s="59"/>
      <c r="EV203" s="59"/>
      <c r="EW203" s="59"/>
      <c r="EX203" s="59"/>
      <c r="EY203" s="59"/>
      <c r="EZ203" s="59"/>
      <c r="FA203" s="59"/>
      <c r="FB203" s="59"/>
      <c r="FC203" s="59"/>
      <c r="FD203" s="59"/>
      <c r="FE203" s="59"/>
      <c r="FF203" s="59"/>
      <c r="FG203" s="59"/>
      <c r="FH203" s="59"/>
      <c r="FI203" s="59"/>
      <c r="FJ203" s="59"/>
      <c r="FK203" s="59"/>
      <c r="FL203" s="59"/>
      <c r="FM203" s="59"/>
      <c r="FN203" s="59"/>
      <c r="FO203" s="59"/>
      <c r="FP203" s="59"/>
      <c r="FQ203" s="59"/>
      <c r="FR203" s="59"/>
      <c r="FS203" s="59"/>
      <c r="FT203" s="59"/>
      <c r="FU203" s="59"/>
      <c r="FV203" s="59"/>
      <c r="FW203" s="59"/>
      <c r="FX203" s="59"/>
      <c r="FY203" s="59"/>
      <c r="FZ203" s="59"/>
      <c r="GA203" s="59"/>
      <c r="GB203" s="59"/>
      <c r="GC203" s="59"/>
      <c r="GD203" s="59"/>
      <c r="GE203" s="59"/>
      <c r="GF203" s="59"/>
      <c r="GG203" s="59"/>
      <c r="GH203" s="59"/>
      <c r="GI203" s="59"/>
      <c r="GJ203" s="59"/>
      <c r="GK203" s="59"/>
      <c r="GL203" s="59"/>
      <c r="GM203" s="59"/>
      <c r="GN203" s="59"/>
      <c r="GO203" s="59"/>
      <c r="GP203" s="59"/>
      <c r="GQ203" s="59"/>
      <c r="GR203" s="59"/>
      <c r="GS203" s="59"/>
      <c r="GT203" s="59"/>
      <c r="GU203" s="59"/>
      <c r="GV203" s="59"/>
      <c r="GW203" s="59"/>
      <c r="GX203" s="59"/>
      <c r="GY203" s="59"/>
      <c r="GZ203" s="59"/>
      <c r="HA203" s="59"/>
      <c r="HB203" s="59"/>
      <c r="HC203" s="59"/>
      <c r="HD203" s="59"/>
      <c r="HE203" s="59"/>
      <c r="HF203" s="59"/>
      <c r="HG203" s="59"/>
      <c r="HH203" s="59"/>
      <c r="HI203" s="59"/>
      <c r="HJ203" s="59"/>
      <c r="HK203" s="59"/>
      <c r="HL203" s="59"/>
      <c r="HM203" s="59"/>
      <c r="HN203" s="59"/>
    </row>
    <row r="204" spans="1:222">
      <c r="A204" s="59"/>
      <c r="B204" s="59"/>
      <c r="C204" s="59"/>
      <c r="D204" s="59"/>
      <c r="E204" s="118"/>
      <c r="F204" s="59"/>
      <c r="G204" s="118"/>
      <c r="H204" s="59"/>
      <c r="I204" s="59"/>
      <c r="J204" s="59"/>
      <c r="K204" s="119"/>
      <c r="L204" s="59"/>
      <c r="M204" s="59"/>
      <c r="N204" s="59"/>
      <c r="O204" s="59"/>
      <c r="P204" s="59"/>
      <c r="Q204" s="59"/>
      <c r="R204" s="59"/>
      <c r="S204" s="59"/>
      <c r="T204" s="59"/>
      <c r="U204" s="59"/>
      <c r="V204" s="59"/>
      <c r="W204" s="59"/>
      <c r="X204" s="59"/>
      <c r="Y204" s="59"/>
      <c r="Z204" s="59"/>
      <c r="AA204" s="59"/>
      <c r="AB204" s="59"/>
      <c r="AC204" s="59"/>
      <c r="AD204" s="59"/>
      <c r="AE204" s="59"/>
      <c r="AF204" s="59"/>
      <c r="AG204" s="59"/>
      <c r="AH204" s="59"/>
      <c r="AI204" s="59"/>
      <c r="AJ204" s="59"/>
      <c r="AK204" s="59"/>
      <c r="AL204" s="59"/>
      <c r="AM204" s="59"/>
      <c r="AN204" s="59"/>
      <c r="AO204" s="59"/>
      <c r="AP204" s="59"/>
      <c r="AQ204" s="59"/>
      <c r="AR204" s="59"/>
      <c r="AS204" s="59"/>
      <c r="AT204" s="59"/>
      <c r="AU204" s="59"/>
      <c r="AV204" s="59"/>
      <c r="AW204" s="59"/>
      <c r="AX204" s="59"/>
      <c r="AY204" s="59"/>
      <c r="AZ204" s="59"/>
      <c r="BA204" s="59"/>
      <c r="BB204" s="59"/>
      <c r="BC204" s="59"/>
      <c r="BD204" s="59"/>
      <c r="BE204" s="59"/>
      <c r="BF204" s="59"/>
      <c r="BG204" s="59"/>
      <c r="BH204" s="59"/>
      <c r="BI204" s="59"/>
      <c r="BJ204" s="59"/>
      <c r="BK204" s="59"/>
      <c r="BL204" s="59"/>
      <c r="BM204" s="59"/>
      <c r="BN204" s="59"/>
      <c r="BO204" s="59"/>
      <c r="BP204" s="59"/>
      <c r="BQ204" s="59"/>
      <c r="BR204" s="59"/>
      <c r="BS204" s="59"/>
      <c r="BT204" s="59"/>
      <c r="BU204" s="59"/>
      <c r="BV204" s="59"/>
      <c r="BW204" s="59"/>
      <c r="BX204" s="59"/>
      <c r="BY204" s="59"/>
      <c r="BZ204" s="59"/>
      <c r="CA204" s="59"/>
      <c r="CB204" s="59"/>
      <c r="CC204" s="59"/>
      <c r="CD204" s="59"/>
      <c r="CE204" s="59"/>
      <c r="CF204" s="59"/>
      <c r="CG204" s="59"/>
      <c r="CH204" s="59"/>
      <c r="CI204" s="59"/>
      <c r="CJ204" s="59"/>
      <c r="CK204" s="59"/>
      <c r="CL204" s="59"/>
      <c r="CM204" s="59"/>
      <c r="CN204" s="59"/>
      <c r="CO204" s="59"/>
      <c r="CP204" s="59"/>
      <c r="CQ204" s="59"/>
      <c r="CR204" s="59"/>
      <c r="CS204" s="59"/>
      <c r="CT204" s="59"/>
      <c r="CU204" s="59"/>
      <c r="CV204" s="59"/>
      <c r="CW204" s="59"/>
      <c r="CX204" s="59"/>
      <c r="CY204" s="59"/>
      <c r="CZ204" s="59"/>
      <c r="DA204" s="59"/>
      <c r="DB204" s="59"/>
      <c r="DC204" s="59"/>
      <c r="DD204" s="59"/>
      <c r="DE204" s="59"/>
      <c r="DF204" s="59"/>
      <c r="DG204" s="59"/>
      <c r="DH204" s="59"/>
      <c r="DI204" s="59"/>
      <c r="DJ204" s="59"/>
      <c r="DK204" s="59"/>
      <c r="DL204" s="59"/>
      <c r="DM204" s="59"/>
      <c r="DN204" s="59"/>
      <c r="DO204" s="59"/>
      <c r="DP204" s="59"/>
      <c r="DQ204" s="59"/>
      <c r="DR204" s="59"/>
      <c r="DS204" s="59"/>
      <c r="DT204" s="59"/>
      <c r="DU204" s="59"/>
      <c r="DV204" s="59"/>
      <c r="DW204" s="59"/>
      <c r="DX204" s="59"/>
      <c r="DY204" s="59"/>
      <c r="DZ204" s="59"/>
      <c r="EA204" s="59"/>
      <c r="EB204" s="59"/>
      <c r="EC204" s="59"/>
      <c r="ED204" s="59"/>
      <c r="EE204" s="59"/>
      <c r="EF204" s="59"/>
      <c r="EG204" s="59"/>
      <c r="EH204" s="59"/>
      <c r="EI204" s="59"/>
      <c r="EJ204" s="59"/>
      <c r="EK204" s="59"/>
      <c r="EL204" s="59"/>
      <c r="EM204" s="59"/>
      <c r="EN204" s="59"/>
      <c r="EO204" s="59"/>
      <c r="EP204" s="59"/>
      <c r="EQ204" s="59"/>
      <c r="ER204" s="59"/>
      <c r="ES204" s="59"/>
      <c r="ET204" s="59"/>
      <c r="EU204" s="59"/>
      <c r="EV204" s="59"/>
      <c r="EW204" s="59"/>
      <c r="EX204" s="59"/>
      <c r="EY204" s="59"/>
      <c r="EZ204" s="59"/>
      <c r="FA204" s="59"/>
      <c r="FB204" s="59"/>
      <c r="FC204" s="59"/>
      <c r="FD204" s="59"/>
      <c r="FE204" s="59"/>
      <c r="FF204" s="59"/>
      <c r="FG204" s="59"/>
      <c r="FH204" s="59"/>
      <c r="FI204" s="59"/>
      <c r="FJ204" s="59"/>
      <c r="FK204" s="59"/>
      <c r="FL204" s="59"/>
      <c r="FM204" s="59"/>
      <c r="FN204" s="59"/>
      <c r="FO204" s="59"/>
      <c r="FP204" s="59"/>
      <c r="FQ204" s="59"/>
      <c r="FR204" s="59"/>
      <c r="FS204" s="59"/>
      <c r="FT204" s="59"/>
      <c r="FU204" s="59"/>
      <c r="FV204" s="59"/>
      <c r="FW204" s="59"/>
      <c r="FX204" s="59"/>
      <c r="FY204" s="59"/>
      <c r="FZ204" s="59"/>
      <c r="GA204" s="59"/>
      <c r="GB204" s="59"/>
      <c r="GC204" s="59"/>
      <c r="GD204" s="59"/>
      <c r="GE204" s="59"/>
      <c r="GF204" s="59"/>
      <c r="GG204" s="59"/>
      <c r="GH204" s="59"/>
      <c r="GI204" s="59"/>
      <c r="GJ204" s="59"/>
      <c r="GK204" s="59"/>
      <c r="GL204" s="59"/>
      <c r="GM204" s="59"/>
      <c r="GN204" s="59"/>
      <c r="GO204" s="59"/>
      <c r="GP204" s="59"/>
      <c r="GQ204" s="59"/>
      <c r="GR204" s="59"/>
      <c r="GS204" s="59"/>
      <c r="GT204" s="59"/>
      <c r="GU204" s="59"/>
      <c r="GV204" s="59"/>
      <c r="GW204" s="59"/>
      <c r="GX204" s="59"/>
      <c r="GY204" s="59"/>
      <c r="GZ204" s="59"/>
      <c r="HA204" s="59"/>
      <c r="HB204" s="59"/>
      <c r="HC204" s="59"/>
      <c r="HD204" s="59"/>
      <c r="HE204" s="59"/>
      <c r="HF204" s="59"/>
      <c r="HG204" s="59"/>
      <c r="HH204" s="59"/>
      <c r="HI204" s="59"/>
      <c r="HJ204" s="59"/>
      <c r="HK204" s="59"/>
      <c r="HL204" s="59"/>
      <c r="HM204" s="59"/>
      <c r="HN204" s="59"/>
    </row>
    <row r="205" spans="1:222">
      <c r="A205" s="59"/>
      <c r="B205" s="59"/>
      <c r="C205" s="59"/>
      <c r="D205" s="59"/>
      <c r="E205" s="118"/>
      <c r="F205" s="59"/>
      <c r="G205" s="118"/>
      <c r="H205" s="59"/>
      <c r="I205" s="59"/>
      <c r="J205" s="59"/>
      <c r="K205" s="119"/>
      <c r="L205" s="59"/>
      <c r="M205" s="59"/>
      <c r="N205" s="59"/>
      <c r="O205" s="59"/>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c r="BL205" s="59"/>
      <c r="BM205" s="59"/>
      <c r="BN205" s="59"/>
      <c r="BO205" s="59"/>
      <c r="BP205" s="59"/>
      <c r="BQ205" s="59"/>
      <c r="BR205" s="59"/>
      <c r="BS205" s="59"/>
      <c r="BT205" s="59"/>
      <c r="BU205" s="59"/>
      <c r="BV205" s="59"/>
      <c r="BW205" s="59"/>
      <c r="BX205" s="59"/>
      <c r="BY205" s="59"/>
      <c r="BZ205" s="59"/>
      <c r="CA205" s="59"/>
      <c r="CB205" s="59"/>
      <c r="CC205" s="59"/>
      <c r="CD205" s="59"/>
      <c r="CE205" s="59"/>
      <c r="CF205" s="59"/>
      <c r="CG205" s="59"/>
      <c r="CH205" s="59"/>
      <c r="CI205" s="59"/>
      <c r="CJ205" s="59"/>
      <c r="CK205" s="59"/>
      <c r="CL205" s="59"/>
      <c r="CM205" s="59"/>
      <c r="CN205" s="59"/>
      <c r="CO205" s="59"/>
      <c r="CP205" s="59"/>
      <c r="CQ205" s="59"/>
      <c r="CR205" s="59"/>
      <c r="CS205" s="59"/>
      <c r="CT205" s="59"/>
      <c r="CU205" s="59"/>
      <c r="CV205" s="59"/>
      <c r="CW205" s="59"/>
      <c r="CX205" s="59"/>
      <c r="CY205" s="59"/>
      <c r="CZ205" s="59"/>
      <c r="DA205" s="59"/>
      <c r="DB205" s="59"/>
      <c r="DC205" s="59"/>
      <c r="DD205" s="59"/>
      <c r="DE205" s="59"/>
      <c r="DF205" s="59"/>
      <c r="DG205" s="59"/>
      <c r="DH205" s="59"/>
      <c r="DI205" s="59"/>
      <c r="DJ205" s="59"/>
      <c r="DK205" s="59"/>
      <c r="DL205" s="59"/>
      <c r="DM205" s="59"/>
      <c r="DN205" s="59"/>
      <c r="DO205" s="59"/>
      <c r="DP205" s="59"/>
      <c r="DQ205" s="59"/>
      <c r="DR205" s="59"/>
      <c r="DS205" s="59"/>
      <c r="DT205" s="59"/>
      <c r="DU205" s="59"/>
      <c r="DV205" s="59"/>
      <c r="DW205" s="59"/>
      <c r="DX205" s="59"/>
      <c r="DY205" s="59"/>
      <c r="DZ205" s="59"/>
      <c r="EA205" s="59"/>
      <c r="EB205" s="59"/>
      <c r="EC205" s="59"/>
      <c r="ED205" s="59"/>
      <c r="EE205" s="59"/>
      <c r="EF205" s="59"/>
      <c r="EG205" s="59"/>
      <c r="EH205" s="59"/>
      <c r="EI205" s="59"/>
      <c r="EJ205" s="59"/>
      <c r="EK205" s="59"/>
      <c r="EL205" s="59"/>
      <c r="EM205" s="59"/>
      <c r="EN205" s="59"/>
      <c r="EO205" s="59"/>
      <c r="EP205" s="59"/>
      <c r="EQ205" s="59"/>
      <c r="ER205" s="59"/>
      <c r="ES205" s="59"/>
      <c r="ET205" s="59"/>
      <c r="EU205" s="59"/>
      <c r="EV205" s="59"/>
      <c r="EW205" s="59"/>
      <c r="EX205" s="59"/>
      <c r="EY205" s="59"/>
      <c r="EZ205" s="59"/>
      <c r="FA205" s="59"/>
      <c r="FB205" s="59"/>
      <c r="FC205" s="59"/>
      <c r="FD205" s="59"/>
      <c r="FE205" s="59"/>
      <c r="FF205" s="59"/>
      <c r="FG205" s="59"/>
      <c r="FH205" s="59"/>
      <c r="FI205" s="59"/>
      <c r="FJ205" s="59"/>
      <c r="FK205" s="59"/>
      <c r="FL205" s="59"/>
      <c r="FM205" s="59"/>
      <c r="FN205" s="59"/>
      <c r="FO205" s="59"/>
      <c r="FP205" s="59"/>
      <c r="FQ205" s="59"/>
      <c r="FR205" s="59"/>
      <c r="FS205" s="59"/>
      <c r="FT205" s="59"/>
      <c r="FU205" s="59"/>
      <c r="FV205" s="59"/>
      <c r="FW205" s="59"/>
      <c r="FX205" s="59"/>
      <c r="FY205" s="59"/>
      <c r="FZ205" s="59"/>
      <c r="GA205" s="59"/>
      <c r="GB205" s="59"/>
      <c r="GC205" s="59"/>
      <c r="GD205" s="59"/>
      <c r="GE205" s="59"/>
      <c r="GF205" s="59"/>
      <c r="GG205" s="59"/>
      <c r="GH205" s="59"/>
      <c r="GI205" s="59"/>
      <c r="GJ205" s="59"/>
      <c r="GK205" s="59"/>
      <c r="GL205" s="59"/>
      <c r="GM205" s="59"/>
      <c r="GN205" s="59"/>
      <c r="GO205" s="59"/>
      <c r="GP205" s="59"/>
      <c r="GQ205" s="59"/>
      <c r="GR205" s="59"/>
      <c r="GS205" s="59"/>
      <c r="GT205" s="59"/>
      <c r="GU205" s="59"/>
      <c r="GV205" s="59"/>
      <c r="GW205" s="59"/>
      <c r="GX205" s="59"/>
      <c r="GY205" s="59"/>
      <c r="GZ205" s="59"/>
      <c r="HA205" s="59"/>
      <c r="HB205" s="59"/>
      <c r="HC205" s="59"/>
      <c r="HD205" s="59"/>
      <c r="HE205" s="59"/>
      <c r="HF205" s="59"/>
      <c r="HG205" s="59"/>
      <c r="HH205" s="59"/>
      <c r="HI205" s="59"/>
      <c r="HJ205" s="59"/>
      <c r="HK205" s="59"/>
      <c r="HL205" s="59"/>
      <c r="HM205" s="59"/>
      <c r="HN205" s="59"/>
    </row>
    <row r="206" spans="1:222">
      <c r="A206" s="59"/>
      <c r="B206" s="59"/>
      <c r="C206" s="59"/>
      <c r="D206" s="59"/>
      <c r="E206" s="118"/>
      <c r="F206" s="59"/>
      <c r="G206" s="118"/>
      <c r="H206" s="59"/>
      <c r="I206" s="59"/>
      <c r="J206" s="59"/>
      <c r="K206" s="119"/>
      <c r="L206" s="59"/>
      <c r="M206" s="59"/>
      <c r="N206" s="59"/>
      <c r="O206" s="59"/>
      <c r="P206" s="59"/>
      <c r="Q206" s="59"/>
      <c r="R206" s="59"/>
      <c r="S206" s="59"/>
      <c r="T206" s="59"/>
      <c r="U206" s="59"/>
      <c r="V206" s="59"/>
      <c r="W206" s="59"/>
      <c r="X206" s="59"/>
      <c r="Y206" s="59"/>
      <c r="Z206" s="59"/>
      <c r="AA206" s="59"/>
      <c r="AB206" s="59"/>
      <c r="AC206" s="59"/>
      <c r="AD206" s="59"/>
      <c r="AE206" s="59"/>
      <c r="AF206" s="59"/>
      <c r="AG206" s="59"/>
      <c r="AH206" s="59"/>
      <c r="AI206" s="59"/>
      <c r="AJ206" s="59"/>
      <c r="AK206" s="59"/>
      <c r="AL206" s="59"/>
      <c r="AM206" s="59"/>
      <c r="AN206" s="59"/>
      <c r="AO206" s="59"/>
      <c r="AP206" s="59"/>
      <c r="AQ206" s="59"/>
      <c r="AR206" s="59"/>
      <c r="AS206" s="59"/>
      <c r="AT206" s="59"/>
      <c r="AU206" s="59"/>
      <c r="AV206" s="59"/>
      <c r="AW206" s="59"/>
      <c r="AX206" s="59"/>
      <c r="AY206" s="59"/>
      <c r="AZ206" s="59"/>
      <c r="BA206" s="59"/>
      <c r="BB206" s="59"/>
      <c r="BC206" s="59"/>
      <c r="BD206" s="59"/>
      <c r="BE206" s="59"/>
      <c r="BF206" s="59"/>
      <c r="BG206" s="59"/>
      <c r="BH206" s="59"/>
      <c r="BI206" s="59"/>
      <c r="BJ206" s="59"/>
      <c r="BK206" s="59"/>
      <c r="BL206" s="59"/>
      <c r="BM206" s="59"/>
      <c r="BN206" s="59"/>
      <c r="BO206" s="59"/>
      <c r="BP206" s="59"/>
      <c r="BQ206" s="59"/>
      <c r="BR206" s="59"/>
      <c r="BS206" s="59"/>
      <c r="BT206" s="59"/>
      <c r="BU206" s="59"/>
      <c r="BV206" s="59"/>
      <c r="BW206" s="59"/>
      <c r="BX206" s="59"/>
      <c r="BY206" s="59"/>
      <c r="BZ206" s="59"/>
      <c r="CA206" s="59"/>
      <c r="CB206" s="59"/>
      <c r="CC206" s="59"/>
      <c r="CD206" s="59"/>
      <c r="CE206" s="59"/>
      <c r="CF206" s="59"/>
      <c r="CG206" s="59"/>
      <c r="CH206" s="59"/>
      <c r="CI206" s="59"/>
      <c r="CJ206" s="59"/>
      <c r="CK206" s="59"/>
      <c r="CL206" s="59"/>
      <c r="CM206" s="59"/>
      <c r="CN206" s="59"/>
      <c r="CO206" s="59"/>
      <c r="CP206" s="59"/>
      <c r="CQ206" s="59"/>
      <c r="CR206" s="59"/>
      <c r="CS206" s="59"/>
      <c r="CT206" s="59"/>
      <c r="CU206" s="59"/>
      <c r="CV206" s="59"/>
      <c r="CW206" s="59"/>
      <c r="CX206" s="59"/>
      <c r="CY206" s="59"/>
      <c r="CZ206" s="59"/>
      <c r="DA206" s="59"/>
      <c r="DB206" s="59"/>
      <c r="DC206" s="59"/>
      <c r="DD206" s="59"/>
      <c r="DE206" s="59"/>
      <c r="DF206" s="59"/>
      <c r="DG206" s="59"/>
      <c r="DH206" s="59"/>
      <c r="DI206" s="59"/>
      <c r="DJ206" s="59"/>
      <c r="DK206" s="59"/>
      <c r="DL206" s="59"/>
      <c r="DM206" s="59"/>
      <c r="DN206" s="59"/>
      <c r="DO206" s="59"/>
      <c r="DP206" s="59"/>
      <c r="DQ206" s="59"/>
      <c r="DR206" s="59"/>
      <c r="DS206" s="59"/>
      <c r="DT206" s="59"/>
      <c r="DU206" s="59"/>
      <c r="DV206" s="59"/>
      <c r="DW206" s="59"/>
      <c r="DX206" s="59"/>
      <c r="DY206" s="59"/>
      <c r="DZ206" s="59"/>
      <c r="EA206" s="59"/>
      <c r="EB206" s="59"/>
      <c r="EC206" s="59"/>
      <c r="ED206" s="59"/>
      <c r="EE206" s="59"/>
      <c r="EF206" s="59"/>
      <c r="EG206" s="59"/>
      <c r="EH206" s="59"/>
      <c r="EI206" s="59"/>
      <c r="EJ206" s="59"/>
      <c r="EK206" s="59"/>
      <c r="EL206" s="59"/>
      <c r="EM206" s="59"/>
      <c r="EN206" s="59"/>
      <c r="EO206" s="59"/>
      <c r="EP206" s="59"/>
      <c r="EQ206" s="59"/>
      <c r="ER206" s="59"/>
      <c r="ES206" s="59"/>
      <c r="ET206" s="59"/>
      <c r="EU206" s="59"/>
      <c r="EV206" s="59"/>
      <c r="EW206" s="59"/>
      <c r="EX206" s="59"/>
      <c r="EY206" s="59"/>
      <c r="EZ206" s="59"/>
      <c r="FA206" s="59"/>
      <c r="FB206" s="59"/>
      <c r="FC206" s="59"/>
      <c r="FD206" s="59"/>
      <c r="FE206" s="59"/>
      <c r="FF206" s="59"/>
      <c r="FG206" s="59"/>
      <c r="FH206" s="59"/>
      <c r="FI206" s="59"/>
      <c r="FJ206" s="59"/>
      <c r="FK206" s="59"/>
      <c r="FL206" s="59"/>
      <c r="FM206" s="59"/>
      <c r="FN206" s="59"/>
      <c r="FO206" s="59"/>
      <c r="FP206" s="59"/>
      <c r="FQ206" s="59"/>
      <c r="FR206" s="59"/>
      <c r="FS206" s="59"/>
      <c r="FT206" s="59"/>
      <c r="FU206" s="59"/>
      <c r="FV206" s="59"/>
      <c r="FW206" s="59"/>
      <c r="FX206" s="59"/>
      <c r="FY206" s="59"/>
      <c r="FZ206" s="59"/>
      <c r="GA206" s="59"/>
      <c r="GB206" s="59"/>
      <c r="GC206" s="59"/>
      <c r="GD206" s="59"/>
      <c r="GE206" s="59"/>
      <c r="GF206" s="59"/>
      <c r="GG206" s="59"/>
      <c r="GH206" s="59"/>
      <c r="GI206" s="59"/>
      <c r="GJ206" s="59"/>
      <c r="GK206" s="59"/>
      <c r="GL206" s="59"/>
      <c r="GM206" s="59"/>
      <c r="GN206" s="59"/>
      <c r="GO206" s="59"/>
      <c r="GP206" s="59"/>
      <c r="GQ206" s="59"/>
      <c r="GR206" s="59"/>
      <c r="GS206" s="59"/>
      <c r="GT206" s="59"/>
      <c r="GU206" s="59"/>
      <c r="GV206" s="59"/>
      <c r="GW206" s="59"/>
      <c r="GX206" s="59"/>
      <c r="GY206" s="59"/>
      <c r="GZ206" s="59"/>
      <c r="HA206" s="59"/>
      <c r="HB206" s="59"/>
      <c r="HC206" s="59"/>
      <c r="HD206" s="59"/>
      <c r="HE206" s="59"/>
      <c r="HF206" s="59"/>
      <c r="HG206" s="59"/>
      <c r="HH206" s="59"/>
      <c r="HI206" s="59"/>
      <c r="HJ206" s="59"/>
      <c r="HK206" s="59"/>
      <c r="HL206" s="59"/>
      <c r="HM206" s="59"/>
      <c r="HN206" s="59"/>
    </row>
    <row r="207" spans="1:222">
      <c r="A207" s="59"/>
      <c r="B207" s="59"/>
      <c r="C207" s="59"/>
      <c r="D207" s="59"/>
      <c r="E207" s="118"/>
      <c r="F207" s="59"/>
      <c r="G207" s="118"/>
      <c r="H207" s="59"/>
      <c r="I207" s="59"/>
      <c r="J207" s="59"/>
      <c r="K207" s="119"/>
      <c r="L207" s="59"/>
      <c r="M207" s="59"/>
      <c r="N207" s="59"/>
      <c r="O207" s="59"/>
      <c r="P207" s="59"/>
      <c r="Q207" s="59"/>
      <c r="R207" s="59"/>
      <c r="S207" s="59"/>
      <c r="T207" s="59"/>
      <c r="U207" s="59"/>
      <c r="V207" s="59"/>
      <c r="W207" s="59"/>
      <c r="X207" s="59"/>
      <c r="Y207" s="59"/>
      <c r="Z207" s="59"/>
      <c r="AA207" s="59"/>
      <c r="AB207" s="59"/>
      <c r="AC207" s="59"/>
      <c r="AD207" s="59"/>
      <c r="AE207" s="59"/>
      <c r="AF207" s="59"/>
      <c r="AG207" s="59"/>
      <c r="AH207" s="59"/>
      <c r="AI207" s="59"/>
      <c r="AJ207" s="59"/>
      <c r="AK207" s="59"/>
      <c r="AL207" s="59"/>
      <c r="AM207" s="59"/>
      <c r="AN207" s="59"/>
      <c r="AO207" s="59"/>
      <c r="AP207" s="59"/>
      <c r="AQ207" s="59"/>
      <c r="AR207" s="59"/>
      <c r="AS207" s="59"/>
      <c r="AT207" s="59"/>
      <c r="AU207" s="59"/>
      <c r="AV207" s="59"/>
      <c r="AW207" s="59"/>
      <c r="AX207" s="59"/>
      <c r="AY207" s="59"/>
      <c r="AZ207" s="59"/>
      <c r="BA207" s="59"/>
      <c r="BB207" s="59"/>
      <c r="BC207" s="59"/>
      <c r="BD207" s="59"/>
      <c r="BE207" s="59"/>
      <c r="BF207" s="59"/>
      <c r="BG207" s="59"/>
      <c r="BH207" s="59"/>
      <c r="BI207" s="59"/>
      <c r="BJ207" s="59"/>
      <c r="BK207" s="59"/>
      <c r="BL207" s="59"/>
      <c r="BM207" s="59"/>
      <c r="BN207" s="59"/>
      <c r="BO207" s="59"/>
      <c r="BP207" s="59"/>
      <c r="BQ207" s="59"/>
      <c r="BR207" s="59"/>
      <c r="BS207" s="59"/>
      <c r="BT207" s="59"/>
      <c r="BU207" s="59"/>
      <c r="BV207" s="59"/>
      <c r="BW207" s="59"/>
      <c r="BX207" s="59"/>
      <c r="BY207" s="59"/>
      <c r="BZ207" s="59"/>
      <c r="CA207" s="59"/>
      <c r="CB207" s="59"/>
      <c r="CC207" s="59"/>
      <c r="CD207" s="59"/>
      <c r="CE207" s="59"/>
      <c r="CF207" s="59"/>
      <c r="CG207" s="59"/>
      <c r="CH207" s="59"/>
      <c r="CI207" s="59"/>
      <c r="CJ207" s="59"/>
      <c r="CK207" s="59"/>
      <c r="CL207" s="59"/>
      <c r="CM207" s="59"/>
      <c r="CN207" s="59"/>
      <c r="CO207" s="59"/>
      <c r="CP207" s="59"/>
      <c r="CQ207" s="59"/>
      <c r="CR207" s="59"/>
      <c r="CS207" s="59"/>
      <c r="CT207" s="59"/>
      <c r="CU207" s="59"/>
      <c r="CV207" s="59"/>
      <c r="CW207" s="59"/>
      <c r="CX207" s="59"/>
      <c r="CY207" s="59"/>
      <c r="CZ207" s="59"/>
      <c r="DA207" s="59"/>
      <c r="DB207" s="59"/>
      <c r="DC207" s="59"/>
      <c r="DD207" s="59"/>
      <c r="DE207" s="59"/>
      <c r="DF207" s="59"/>
      <c r="DG207" s="59"/>
      <c r="DH207" s="59"/>
      <c r="DI207" s="59"/>
      <c r="DJ207" s="59"/>
      <c r="DK207" s="59"/>
      <c r="DL207" s="59"/>
      <c r="DM207" s="59"/>
      <c r="DN207" s="59"/>
      <c r="DO207" s="59"/>
      <c r="DP207" s="59"/>
      <c r="DQ207" s="59"/>
      <c r="DR207" s="59"/>
      <c r="DS207" s="59"/>
      <c r="DT207" s="59"/>
      <c r="DU207" s="59"/>
      <c r="DV207" s="59"/>
      <c r="DW207" s="59"/>
      <c r="DX207" s="59"/>
      <c r="DY207" s="59"/>
      <c r="DZ207" s="59"/>
      <c r="EA207" s="59"/>
      <c r="EB207" s="59"/>
      <c r="EC207" s="59"/>
      <c r="ED207" s="59"/>
      <c r="EE207" s="59"/>
      <c r="EF207" s="59"/>
      <c r="EG207" s="59"/>
      <c r="EH207" s="59"/>
      <c r="EI207" s="59"/>
      <c r="EJ207" s="59"/>
      <c r="EK207" s="59"/>
      <c r="EL207" s="59"/>
      <c r="EM207" s="59"/>
      <c r="EN207" s="59"/>
      <c r="EO207" s="59"/>
      <c r="EP207" s="59"/>
      <c r="EQ207" s="59"/>
      <c r="ER207" s="59"/>
      <c r="ES207" s="59"/>
      <c r="ET207" s="59"/>
      <c r="EU207" s="59"/>
      <c r="EV207" s="59"/>
      <c r="EW207" s="59"/>
      <c r="EX207" s="59"/>
      <c r="EY207" s="59"/>
      <c r="EZ207" s="59"/>
      <c r="FA207" s="59"/>
      <c r="FB207" s="59"/>
      <c r="FC207" s="59"/>
      <c r="FD207" s="59"/>
      <c r="FE207" s="59"/>
      <c r="FF207" s="59"/>
      <c r="FG207" s="59"/>
      <c r="FH207" s="59"/>
      <c r="FI207" s="59"/>
      <c r="FJ207" s="59"/>
      <c r="FK207" s="59"/>
      <c r="FL207" s="59"/>
      <c r="FM207" s="59"/>
      <c r="FN207" s="59"/>
      <c r="FO207" s="59"/>
      <c r="FP207" s="59"/>
      <c r="FQ207" s="59"/>
      <c r="FR207" s="59"/>
      <c r="FS207" s="59"/>
      <c r="FT207" s="59"/>
      <c r="FU207" s="59"/>
      <c r="FV207" s="59"/>
      <c r="FW207" s="59"/>
      <c r="FX207" s="59"/>
      <c r="FY207" s="59"/>
      <c r="FZ207" s="59"/>
      <c r="GA207" s="59"/>
      <c r="GB207" s="59"/>
      <c r="GC207" s="59"/>
      <c r="GD207" s="59"/>
      <c r="GE207" s="59"/>
      <c r="GF207" s="59"/>
      <c r="GG207" s="59"/>
      <c r="GH207" s="59"/>
      <c r="GI207" s="59"/>
      <c r="GJ207" s="59"/>
      <c r="GK207" s="59"/>
      <c r="GL207" s="59"/>
      <c r="GM207" s="59"/>
      <c r="GN207" s="59"/>
      <c r="GO207" s="59"/>
      <c r="GP207" s="59"/>
      <c r="GQ207" s="59"/>
      <c r="GR207" s="59"/>
      <c r="GS207" s="59"/>
      <c r="GT207" s="59"/>
      <c r="GU207" s="59"/>
      <c r="GV207" s="59"/>
      <c r="GW207" s="59"/>
      <c r="GX207" s="59"/>
      <c r="GY207" s="59"/>
      <c r="GZ207" s="59"/>
      <c r="HA207" s="59"/>
      <c r="HB207" s="59"/>
      <c r="HC207" s="59"/>
      <c r="HD207" s="59"/>
      <c r="HE207" s="59"/>
      <c r="HF207" s="59"/>
      <c r="HG207" s="59"/>
      <c r="HH207" s="59"/>
      <c r="HI207" s="59"/>
      <c r="HJ207" s="59"/>
      <c r="HK207" s="59"/>
      <c r="HL207" s="59"/>
      <c r="HM207" s="59"/>
      <c r="HN207" s="59"/>
    </row>
    <row r="208" spans="1:222">
      <c r="A208" s="59"/>
      <c r="B208" s="59"/>
      <c r="C208" s="59"/>
      <c r="D208" s="59"/>
      <c r="E208" s="118"/>
      <c r="F208" s="59"/>
      <c r="G208" s="118"/>
      <c r="H208" s="59"/>
      <c r="I208" s="59"/>
      <c r="J208" s="59"/>
      <c r="K208" s="119"/>
      <c r="L208" s="59"/>
      <c r="M208" s="59"/>
      <c r="N208" s="59"/>
      <c r="O208" s="59"/>
      <c r="P208" s="59"/>
      <c r="Q208" s="59"/>
      <c r="R208" s="59"/>
      <c r="S208" s="59"/>
      <c r="T208" s="59"/>
      <c r="U208" s="59"/>
      <c r="V208" s="59"/>
      <c r="W208" s="59"/>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c r="CB208" s="59"/>
      <c r="CC208" s="59"/>
      <c r="CD208" s="59"/>
      <c r="CE208" s="59"/>
      <c r="CF208" s="59"/>
      <c r="CG208" s="59"/>
      <c r="CH208" s="59"/>
      <c r="CI208" s="59"/>
      <c r="CJ208" s="59"/>
      <c r="CK208" s="59"/>
      <c r="CL208" s="59"/>
      <c r="CM208" s="59"/>
      <c r="CN208" s="59"/>
      <c r="CO208" s="59"/>
      <c r="CP208" s="59"/>
      <c r="CQ208" s="59"/>
      <c r="CR208" s="59"/>
      <c r="CS208" s="59"/>
      <c r="CT208" s="59"/>
      <c r="CU208" s="59"/>
      <c r="CV208" s="59"/>
      <c r="CW208" s="59"/>
      <c r="CX208" s="59"/>
      <c r="CY208" s="59"/>
      <c r="CZ208" s="59"/>
      <c r="DA208" s="59"/>
      <c r="DB208" s="59"/>
      <c r="DC208" s="59"/>
      <c r="DD208" s="59"/>
      <c r="DE208" s="59"/>
      <c r="DF208" s="59"/>
      <c r="DG208" s="59"/>
      <c r="DH208" s="59"/>
      <c r="DI208" s="59"/>
      <c r="DJ208" s="59"/>
      <c r="DK208" s="59"/>
      <c r="DL208" s="59"/>
      <c r="DM208" s="59"/>
      <c r="DN208" s="59"/>
      <c r="DO208" s="59"/>
      <c r="DP208" s="59"/>
      <c r="DQ208" s="59"/>
      <c r="DR208" s="59"/>
      <c r="DS208" s="59"/>
      <c r="DT208" s="59"/>
      <c r="DU208" s="59"/>
      <c r="DV208" s="59"/>
      <c r="DW208" s="59"/>
      <c r="DX208" s="59"/>
      <c r="DY208" s="59"/>
      <c r="DZ208" s="59"/>
      <c r="EA208" s="59"/>
      <c r="EB208" s="59"/>
      <c r="EC208" s="59"/>
      <c r="ED208" s="59"/>
      <c r="EE208" s="59"/>
      <c r="EF208" s="59"/>
      <c r="EG208" s="59"/>
      <c r="EH208" s="59"/>
      <c r="EI208" s="59"/>
      <c r="EJ208" s="59"/>
      <c r="EK208" s="59"/>
      <c r="EL208" s="59"/>
      <c r="EM208" s="59"/>
      <c r="EN208" s="59"/>
      <c r="EO208" s="59"/>
      <c r="EP208" s="59"/>
      <c r="EQ208" s="59"/>
      <c r="ER208" s="59"/>
      <c r="ES208" s="59"/>
      <c r="ET208" s="59"/>
      <c r="EU208" s="59"/>
      <c r="EV208" s="59"/>
      <c r="EW208" s="59"/>
      <c r="EX208" s="59"/>
      <c r="EY208" s="59"/>
      <c r="EZ208" s="59"/>
      <c r="FA208" s="59"/>
      <c r="FB208" s="59"/>
      <c r="FC208" s="59"/>
      <c r="FD208" s="59"/>
      <c r="FE208" s="59"/>
      <c r="FF208" s="59"/>
      <c r="FG208" s="59"/>
      <c r="FH208" s="59"/>
      <c r="FI208" s="59"/>
      <c r="FJ208" s="59"/>
      <c r="FK208" s="59"/>
      <c r="FL208" s="59"/>
      <c r="FM208" s="59"/>
      <c r="FN208" s="59"/>
      <c r="FO208" s="59"/>
      <c r="FP208" s="59"/>
      <c r="FQ208" s="59"/>
      <c r="FR208" s="59"/>
      <c r="FS208" s="59"/>
      <c r="FT208" s="59"/>
      <c r="FU208" s="59"/>
      <c r="FV208" s="59"/>
      <c r="FW208" s="59"/>
      <c r="FX208" s="59"/>
      <c r="FY208" s="59"/>
      <c r="FZ208" s="59"/>
      <c r="GA208" s="59"/>
      <c r="GB208" s="59"/>
      <c r="GC208" s="59"/>
      <c r="GD208" s="59"/>
      <c r="GE208" s="59"/>
      <c r="GF208" s="59"/>
      <c r="GG208" s="59"/>
      <c r="GH208" s="59"/>
      <c r="GI208" s="59"/>
      <c r="GJ208" s="59"/>
      <c r="GK208" s="59"/>
      <c r="GL208" s="59"/>
      <c r="GM208" s="59"/>
      <c r="GN208" s="59"/>
      <c r="GO208" s="59"/>
      <c r="GP208" s="59"/>
      <c r="GQ208" s="59"/>
      <c r="GR208" s="59"/>
      <c r="GS208" s="59"/>
      <c r="GT208" s="59"/>
      <c r="GU208" s="59"/>
      <c r="GV208" s="59"/>
      <c r="GW208" s="59"/>
      <c r="GX208" s="59"/>
      <c r="GY208" s="59"/>
      <c r="GZ208" s="59"/>
      <c r="HA208" s="59"/>
      <c r="HB208" s="59"/>
      <c r="HC208" s="59"/>
      <c r="HD208" s="59"/>
      <c r="HE208" s="59"/>
      <c r="HF208" s="59"/>
      <c r="HG208" s="59"/>
      <c r="HH208" s="59"/>
      <c r="HI208" s="59"/>
      <c r="HJ208" s="59"/>
      <c r="HK208" s="59"/>
      <c r="HL208" s="59"/>
      <c r="HM208" s="59"/>
      <c r="HN208" s="59"/>
    </row>
    <row r="209" spans="1:222">
      <c r="A209" s="59"/>
      <c r="B209" s="59"/>
      <c r="C209" s="59"/>
      <c r="D209" s="59"/>
      <c r="E209" s="118"/>
      <c r="F209" s="59"/>
      <c r="G209" s="118"/>
      <c r="H209" s="59"/>
      <c r="I209" s="59"/>
      <c r="J209" s="59"/>
      <c r="K209" s="119"/>
      <c r="L209" s="59"/>
      <c r="M209" s="59"/>
      <c r="N209" s="59"/>
      <c r="O209" s="59"/>
      <c r="P209" s="59"/>
      <c r="Q209" s="59"/>
      <c r="R209" s="59"/>
      <c r="S209" s="59"/>
      <c r="T209" s="59"/>
      <c r="U209" s="59"/>
      <c r="V209" s="59"/>
      <c r="W209" s="59"/>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c r="CB209" s="59"/>
      <c r="CC209" s="59"/>
      <c r="CD209" s="59"/>
      <c r="CE209" s="59"/>
      <c r="CF209" s="59"/>
      <c r="CG209" s="59"/>
      <c r="CH209" s="59"/>
      <c r="CI209" s="59"/>
      <c r="CJ209" s="59"/>
      <c r="CK209" s="59"/>
      <c r="CL209" s="59"/>
      <c r="CM209" s="59"/>
      <c r="CN209" s="59"/>
      <c r="CO209" s="59"/>
      <c r="CP209" s="59"/>
      <c r="CQ209" s="59"/>
      <c r="CR209" s="59"/>
      <c r="CS209" s="59"/>
      <c r="CT209" s="59"/>
      <c r="CU209" s="59"/>
      <c r="CV209" s="59"/>
      <c r="CW209" s="59"/>
      <c r="CX209" s="59"/>
      <c r="CY209" s="59"/>
      <c r="CZ209" s="59"/>
      <c r="DA209" s="59"/>
      <c r="DB209" s="59"/>
      <c r="DC209" s="59"/>
      <c r="DD209" s="59"/>
      <c r="DE209" s="59"/>
      <c r="DF209" s="59"/>
      <c r="DG209" s="59"/>
      <c r="DH209" s="59"/>
      <c r="DI209" s="59"/>
      <c r="DJ209" s="59"/>
      <c r="DK209" s="59"/>
      <c r="DL209" s="59"/>
      <c r="DM209" s="59"/>
      <c r="DN209" s="59"/>
      <c r="DO209" s="59"/>
      <c r="DP209" s="59"/>
      <c r="DQ209" s="59"/>
      <c r="DR209" s="59"/>
      <c r="DS209" s="59"/>
      <c r="DT209" s="59"/>
      <c r="DU209" s="59"/>
      <c r="DV209" s="59"/>
      <c r="DW209" s="59"/>
      <c r="DX209" s="59"/>
      <c r="DY209" s="59"/>
      <c r="DZ209" s="59"/>
      <c r="EA209" s="59"/>
      <c r="EB209" s="59"/>
      <c r="EC209" s="59"/>
      <c r="ED209" s="59"/>
      <c r="EE209" s="59"/>
      <c r="EF209" s="59"/>
      <c r="EG209" s="59"/>
      <c r="EH209" s="59"/>
      <c r="EI209" s="59"/>
      <c r="EJ209" s="59"/>
      <c r="EK209" s="59"/>
      <c r="EL209" s="59"/>
      <c r="EM209" s="59"/>
      <c r="EN209" s="59"/>
      <c r="EO209" s="59"/>
      <c r="EP209" s="59"/>
      <c r="EQ209" s="59"/>
      <c r="ER209" s="59"/>
      <c r="ES209" s="59"/>
      <c r="ET209" s="59"/>
      <c r="EU209" s="59"/>
      <c r="EV209" s="59"/>
      <c r="EW209" s="59"/>
      <c r="EX209" s="59"/>
      <c r="EY209" s="59"/>
      <c r="EZ209" s="59"/>
      <c r="FA209" s="59"/>
      <c r="FB209" s="59"/>
      <c r="FC209" s="59"/>
      <c r="FD209" s="59"/>
      <c r="FE209" s="59"/>
      <c r="FF209" s="59"/>
      <c r="FG209" s="59"/>
      <c r="FH209" s="59"/>
      <c r="FI209" s="59"/>
      <c r="FJ209" s="59"/>
      <c r="FK209" s="59"/>
      <c r="FL209" s="59"/>
      <c r="FM209" s="59"/>
      <c r="FN209" s="59"/>
      <c r="FO209" s="59"/>
      <c r="FP209" s="59"/>
      <c r="FQ209" s="59"/>
      <c r="FR209" s="59"/>
      <c r="FS209" s="59"/>
      <c r="FT209" s="59"/>
      <c r="FU209" s="59"/>
      <c r="FV209" s="59"/>
      <c r="FW209" s="59"/>
      <c r="FX209" s="59"/>
      <c r="FY209" s="59"/>
      <c r="FZ209" s="59"/>
      <c r="GA209" s="59"/>
      <c r="GB209" s="59"/>
      <c r="GC209" s="59"/>
      <c r="GD209" s="59"/>
      <c r="GE209" s="59"/>
      <c r="GF209" s="59"/>
      <c r="GG209" s="59"/>
      <c r="GH209" s="59"/>
      <c r="GI209" s="59"/>
      <c r="GJ209" s="59"/>
      <c r="GK209" s="59"/>
      <c r="GL209" s="59"/>
      <c r="GM209" s="59"/>
      <c r="GN209" s="59"/>
      <c r="GO209" s="59"/>
      <c r="GP209" s="59"/>
      <c r="GQ209" s="59"/>
      <c r="GR209" s="59"/>
      <c r="GS209" s="59"/>
      <c r="GT209" s="59"/>
      <c r="GU209" s="59"/>
      <c r="GV209" s="59"/>
      <c r="GW209" s="59"/>
      <c r="GX209" s="59"/>
      <c r="GY209" s="59"/>
      <c r="GZ209" s="59"/>
      <c r="HA209" s="59"/>
      <c r="HB209" s="59"/>
      <c r="HC209" s="59"/>
      <c r="HD209" s="59"/>
      <c r="HE209" s="59"/>
      <c r="HF209" s="59"/>
      <c r="HG209" s="59"/>
      <c r="HH209" s="59"/>
      <c r="HI209" s="59"/>
      <c r="HJ209" s="59"/>
      <c r="HK209" s="59"/>
      <c r="HL209" s="59"/>
      <c r="HM209" s="59"/>
      <c r="HN209" s="59"/>
    </row>
    <row r="210" spans="1:222">
      <c r="A210" s="59"/>
      <c r="B210" s="59"/>
      <c r="C210" s="59"/>
      <c r="D210" s="59"/>
      <c r="E210" s="118"/>
      <c r="F210" s="59"/>
      <c r="G210" s="118"/>
      <c r="H210" s="59"/>
      <c r="I210" s="59"/>
      <c r="J210" s="59"/>
      <c r="K210" s="119"/>
      <c r="L210" s="59"/>
      <c r="M210" s="59"/>
      <c r="N210" s="59"/>
      <c r="O210" s="59"/>
      <c r="P210" s="59"/>
      <c r="Q210" s="59"/>
      <c r="R210" s="59"/>
      <c r="S210" s="59"/>
      <c r="T210" s="59"/>
      <c r="U210" s="59"/>
      <c r="V210" s="59"/>
      <c r="W210" s="59"/>
      <c r="X210" s="59"/>
      <c r="Y210" s="59"/>
      <c r="Z210" s="59"/>
      <c r="AA210" s="59"/>
      <c r="AB210" s="59"/>
      <c r="AC210" s="59"/>
      <c r="AD210" s="59"/>
      <c r="AE210" s="59"/>
      <c r="AF210" s="59"/>
      <c r="AG210" s="59"/>
      <c r="AH210" s="59"/>
      <c r="AI210" s="59"/>
      <c r="AJ210" s="59"/>
      <c r="AK210" s="59"/>
      <c r="AL210" s="59"/>
      <c r="AM210" s="59"/>
      <c r="AN210" s="59"/>
      <c r="AO210" s="59"/>
      <c r="AP210" s="59"/>
      <c r="AQ210" s="59"/>
      <c r="AR210" s="59"/>
      <c r="AS210" s="59"/>
      <c r="AT210" s="59"/>
      <c r="AU210" s="59"/>
      <c r="AV210" s="59"/>
      <c r="AW210" s="59"/>
      <c r="AX210" s="59"/>
      <c r="AY210" s="59"/>
      <c r="AZ210" s="59"/>
      <c r="BA210" s="59"/>
      <c r="BB210" s="59"/>
      <c r="BC210" s="59"/>
      <c r="BD210" s="59"/>
      <c r="BE210" s="59"/>
      <c r="BF210" s="59"/>
      <c r="BG210" s="59"/>
      <c r="BH210" s="59"/>
      <c r="BI210" s="59"/>
      <c r="BJ210" s="59"/>
      <c r="BK210" s="59"/>
      <c r="BL210" s="59"/>
      <c r="BM210" s="59"/>
      <c r="BN210" s="59"/>
      <c r="BO210" s="59"/>
      <c r="BP210" s="59"/>
      <c r="BQ210" s="59"/>
      <c r="BR210" s="59"/>
      <c r="BS210" s="59"/>
      <c r="BT210" s="59"/>
      <c r="BU210" s="59"/>
      <c r="BV210" s="59"/>
      <c r="BW210" s="59"/>
      <c r="BX210" s="59"/>
      <c r="BY210" s="59"/>
      <c r="BZ210" s="59"/>
      <c r="CA210" s="59"/>
      <c r="CB210" s="59"/>
      <c r="CC210" s="59"/>
      <c r="CD210" s="59"/>
      <c r="CE210" s="59"/>
      <c r="CF210" s="59"/>
      <c r="CG210" s="59"/>
      <c r="CH210" s="59"/>
      <c r="CI210" s="59"/>
      <c r="CJ210" s="59"/>
      <c r="CK210" s="59"/>
      <c r="CL210" s="59"/>
      <c r="CM210" s="59"/>
      <c r="CN210" s="59"/>
      <c r="CO210" s="59"/>
      <c r="CP210" s="59"/>
      <c r="CQ210" s="59"/>
      <c r="CR210" s="59"/>
      <c r="CS210" s="59"/>
      <c r="CT210" s="59"/>
      <c r="CU210" s="59"/>
      <c r="CV210" s="59"/>
      <c r="CW210" s="59"/>
      <c r="CX210" s="59"/>
      <c r="CY210" s="59"/>
      <c r="CZ210" s="59"/>
      <c r="DA210" s="59"/>
      <c r="DB210" s="59"/>
      <c r="DC210" s="59"/>
      <c r="DD210" s="59"/>
      <c r="DE210" s="59"/>
      <c r="DF210" s="59"/>
      <c r="DG210" s="59"/>
      <c r="DH210" s="59"/>
      <c r="DI210" s="59"/>
      <c r="DJ210" s="59"/>
      <c r="DK210" s="59"/>
      <c r="DL210" s="59"/>
      <c r="DM210" s="59"/>
      <c r="DN210" s="59"/>
      <c r="DO210" s="59"/>
      <c r="DP210" s="59"/>
      <c r="DQ210" s="59"/>
      <c r="DR210" s="59"/>
      <c r="DS210" s="59"/>
      <c r="DT210" s="59"/>
      <c r="DU210" s="59"/>
      <c r="DV210" s="59"/>
      <c r="DW210" s="59"/>
      <c r="DX210" s="59"/>
      <c r="DY210" s="59"/>
      <c r="DZ210" s="59"/>
      <c r="EA210" s="59"/>
      <c r="EB210" s="59"/>
      <c r="EC210" s="59"/>
      <c r="ED210" s="59"/>
      <c r="EE210" s="59"/>
      <c r="EF210" s="59"/>
      <c r="EG210" s="59"/>
      <c r="EH210" s="59"/>
      <c r="EI210" s="59"/>
      <c r="EJ210" s="59"/>
      <c r="EK210" s="59"/>
      <c r="EL210" s="59"/>
      <c r="EM210" s="59"/>
      <c r="EN210" s="59"/>
      <c r="EO210" s="59"/>
      <c r="EP210" s="59"/>
      <c r="EQ210" s="59"/>
      <c r="ER210" s="59"/>
      <c r="ES210" s="59"/>
      <c r="ET210" s="59"/>
      <c r="EU210" s="59"/>
      <c r="EV210" s="59"/>
      <c r="EW210" s="59"/>
      <c r="EX210" s="59"/>
      <c r="EY210" s="59"/>
      <c r="EZ210" s="59"/>
      <c r="FA210" s="59"/>
      <c r="FB210" s="59"/>
      <c r="FC210" s="59"/>
      <c r="FD210" s="59"/>
      <c r="FE210" s="59"/>
      <c r="FF210" s="59"/>
      <c r="FG210" s="59"/>
      <c r="FH210" s="59"/>
      <c r="FI210" s="59"/>
      <c r="FJ210" s="59"/>
      <c r="FK210" s="59"/>
      <c r="FL210" s="59"/>
      <c r="FM210" s="59"/>
      <c r="FN210" s="59"/>
      <c r="FO210" s="59"/>
      <c r="FP210" s="59"/>
      <c r="FQ210" s="59"/>
      <c r="FR210" s="59"/>
      <c r="FS210" s="59"/>
      <c r="FT210" s="59"/>
      <c r="FU210" s="59"/>
      <c r="FV210" s="59"/>
      <c r="FW210" s="59"/>
      <c r="FX210" s="59"/>
      <c r="FY210" s="59"/>
      <c r="FZ210" s="59"/>
      <c r="GA210" s="59"/>
      <c r="GB210" s="59"/>
      <c r="GC210" s="59"/>
      <c r="GD210" s="59"/>
      <c r="GE210" s="59"/>
      <c r="GF210" s="59"/>
      <c r="GG210" s="59"/>
      <c r="GH210" s="59"/>
      <c r="GI210" s="59"/>
      <c r="GJ210" s="59"/>
      <c r="GK210" s="59"/>
      <c r="GL210" s="59"/>
      <c r="GM210" s="59"/>
      <c r="GN210" s="59"/>
      <c r="GO210" s="59"/>
      <c r="GP210" s="59"/>
      <c r="GQ210" s="59"/>
      <c r="GR210" s="59"/>
      <c r="GS210" s="59"/>
      <c r="GT210" s="59"/>
      <c r="GU210" s="59"/>
      <c r="GV210" s="59"/>
      <c r="GW210" s="59"/>
      <c r="GX210" s="59"/>
      <c r="GY210" s="59"/>
      <c r="GZ210" s="59"/>
      <c r="HA210" s="59"/>
      <c r="HB210" s="59"/>
      <c r="HC210" s="59"/>
      <c r="HD210" s="59"/>
      <c r="HE210" s="59"/>
      <c r="HF210" s="59"/>
      <c r="HG210" s="59"/>
      <c r="HH210" s="59"/>
      <c r="HI210" s="59"/>
      <c r="HJ210" s="59"/>
      <c r="HK210" s="59"/>
      <c r="HL210" s="59"/>
      <c r="HM210" s="59"/>
      <c r="HN210" s="59"/>
    </row>
    <row r="211" spans="1:222">
      <c r="A211" s="59"/>
      <c r="B211" s="59"/>
      <c r="C211" s="59"/>
      <c r="D211" s="59"/>
      <c r="E211" s="118"/>
      <c r="F211" s="59"/>
      <c r="G211" s="118"/>
      <c r="H211" s="59"/>
      <c r="I211" s="59"/>
      <c r="J211" s="59"/>
      <c r="K211" s="119"/>
      <c r="L211" s="59"/>
      <c r="M211" s="59"/>
      <c r="N211" s="59"/>
      <c r="O211" s="59"/>
      <c r="P211" s="59"/>
      <c r="Q211" s="59"/>
      <c r="R211" s="59"/>
      <c r="S211" s="59"/>
      <c r="T211" s="59"/>
      <c r="U211" s="59"/>
      <c r="V211" s="59"/>
      <c r="W211" s="59"/>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c r="CB211" s="59"/>
      <c r="CC211" s="59"/>
      <c r="CD211" s="59"/>
      <c r="CE211" s="59"/>
      <c r="CF211" s="59"/>
      <c r="CG211" s="59"/>
      <c r="CH211" s="59"/>
      <c r="CI211" s="59"/>
      <c r="CJ211" s="59"/>
      <c r="CK211" s="59"/>
      <c r="CL211" s="59"/>
      <c r="CM211" s="59"/>
      <c r="CN211" s="59"/>
      <c r="CO211" s="59"/>
      <c r="CP211" s="59"/>
      <c r="CQ211" s="59"/>
      <c r="CR211" s="59"/>
      <c r="CS211" s="59"/>
      <c r="CT211" s="59"/>
      <c r="CU211" s="59"/>
      <c r="CV211" s="59"/>
      <c r="CW211" s="59"/>
      <c r="CX211" s="59"/>
      <c r="CY211" s="59"/>
      <c r="CZ211" s="59"/>
      <c r="DA211" s="59"/>
      <c r="DB211" s="59"/>
      <c r="DC211" s="59"/>
      <c r="DD211" s="59"/>
      <c r="DE211" s="59"/>
      <c r="DF211" s="59"/>
      <c r="DG211" s="59"/>
      <c r="DH211" s="59"/>
      <c r="DI211" s="59"/>
      <c r="DJ211" s="59"/>
      <c r="DK211" s="59"/>
      <c r="DL211" s="59"/>
      <c r="DM211" s="59"/>
      <c r="DN211" s="59"/>
      <c r="DO211" s="59"/>
      <c r="DP211" s="59"/>
      <c r="DQ211" s="59"/>
      <c r="DR211" s="59"/>
      <c r="DS211" s="59"/>
      <c r="DT211" s="59"/>
      <c r="DU211" s="59"/>
      <c r="DV211" s="59"/>
      <c r="DW211" s="59"/>
      <c r="DX211" s="59"/>
      <c r="DY211" s="59"/>
      <c r="DZ211" s="59"/>
      <c r="EA211" s="59"/>
      <c r="EB211" s="59"/>
      <c r="EC211" s="59"/>
      <c r="ED211" s="59"/>
      <c r="EE211" s="59"/>
      <c r="EF211" s="59"/>
      <c r="EG211" s="59"/>
      <c r="EH211" s="59"/>
      <c r="EI211" s="59"/>
      <c r="EJ211" s="59"/>
      <c r="EK211" s="59"/>
      <c r="EL211" s="59"/>
      <c r="EM211" s="59"/>
      <c r="EN211" s="59"/>
      <c r="EO211" s="59"/>
      <c r="EP211" s="59"/>
      <c r="EQ211" s="59"/>
      <c r="ER211" s="59"/>
      <c r="ES211" s="59"/>
      <c r="ET211" s="59"/>
      <c r="EU211" s="59"/>
      <c r="EV211" s="59"/>
      <c r="EW211" s="59"/>
      <c r="EX211" s="59"/>
      <c r="EY211" s="59"/>
      <c r="EZ211" s="59"/>
      <c r="FA211" s="59"/>
      <c r="FB211" s="59"/>
      <c r="FC211" s="59"/>
      <c r="FD211" s="59"/>
      <c r="FE211" s="59"/>
      <c r="FF211" s="59"/>
      <c r="FG211" s="59"/>
      <c r="FH211" s="59"/>
      <c r="FI211" s="59"/>
      <c r="FJ211" s="59"/>
      <c r="FK211" s="59"/>
      <c r="FL211" s="59"/>
      <c r="FM211" s="59"/>
      <c r="FN211" s="59"/>
      <c r="FO211" s="59"/>
      <c r="FP211" s="59"/>
      <c r="FQ211" s="59"/>
      <c r="FR211" s="59"/>
      <c r="FS211" s="59"/>
      <c r="FT211" s="59"/>
      <c r="FU211" s="59"/>
      <c r="FV211" s="59"/>
      <c r="FW211" s="59"/>
      <c r="FX211" s="59"/>
      <c r="FY211" s="59"/>
      <c r="FZ211" s="59"/>
      <c r="GA211" s="59"/>
      <c r="GB211" s="59"/>
      <c r="GC211" s="59"/>
      <c r="GD211" s="59"/>
      <c r="GE211" s="59"/>
      <c r="GF211" s="59"/>
      <c r="GG211" s="59"/>
      <c r="GH211" s="59"/>
      <c r="GI211" s="59"/>
      <c r="GJ211" s="59"/>
      <c r="GK211" s="59"/>
      <c r="GL211" s="59"/>
      <c r="GM211" s="59"/>
      <c r="GN211" s="59"/>
      <c r="GO211" s="59"/>
      <c r="GP211" s="59"/>
      <c r="GQ211" s="59"/>
      <c r="GR211" s="59"/>
      <c r="GS211" s="59"/>
      <c r="GT211" s="59"/>
      <c r="GU211" s="59"/>
      <c r="GV211" s="59"/>
      <c r="GW211" s="59"/>
      <c r="GX211" s="59"/>
      <c r="GY211" s="59"/>
      <c r="GZ211" s="59"/>
      <c r="HA211" s="59"/>
      <c r="HB211" s="59"/>
      <c r="HC211" s="59"/>
      <c r="HD211" s="59"/>
      <c r="HE211" s="59"/>
      <c r="HF211" s="59"/>
      <c r="HG211" s="59"/>
      <c r="HH211" s="59"/>
      <c r="HI211" s="59"/>
      <c r="HJ211" s="59"/>
      <c r="HK211" s="59"/>
      <c r="HL211" s="59"/>
      <c r="HM211" s="59"/>
      <c r="HN211" s="59"/>
    </row>
    <row r="212" spans="1:222">
      <c r="A212" s="59"/>
      <c r="B212" s="59"/>
      <c r="C212" s="59"/>
      <c r="D212" s="59"/>
      <c r="E212" s="118"/>
      <c r="F212" s="59"/>
      <c r="G212" s="118"/>
      <c r="H212" s="59"/>
      <c r="I212" s="59"/>
      <c r="J212" s="59"/>
      <c r="K212" s="119"/>
      <c r="L212" s="59"/>
      <c r="M212" s="59"/>
      <c r="N212" s="59"/>
      <c r="O212" s="59"/>
      <c r="P212" s="59"/>
      <c r="Q212" s="59"/>
      <c r="R212" s="59"/>
      <c r="S212" s="59"/>
      <c r="T212" s="59"/>
      <c r="U212" s="59"/>
      <c r="V212" s="59"/>
      <c r="W212" s="59"/>
      <c r="X212" s="59"/>
      <c r="Y212" s="59"/>
      <c r="Z212" s="59"/>
      <c r="AA212" s="59"/>
      <c r="AB212" s="59"/>
      <c r="AC212" s="59"/>
      <c r="AD212" s="59"/>
      <c r="AE212" s="59"/>
      <c r="AF212" s="59"/>
      <c r="AG212" s="59"/>
      <c r="AH212" s="59"/>
      <c r="AI212" s="59"/>
      <c r="AJ212" s="59"/>
      <c r="AK212" s="59"/>
      <c r="AL212" s="59"/>
      <c r="AM212" s="59"/>
      <c r="AN212" s="59"/>
      <c r="AO212" s="59"/>
      <c r="AP212" s="59"/>
      <c r="AQ212" s="59"/>
      <c r="AR212" s="59"/>
      <c r="AS212" s="59"/>
      <c r="AT212" s="59"/>
      <c r="AU212" s="59"/>
      <c r="AV212" s="59"/>
      <c r="AW212" s="59"/>
      <c r="AX212" s="59"/>
      <c r="AY212" s="59"/>
      <c r="AZ212" s="59"/>
      <c r="BA212" s="59"/>
      <c r="BB212" s="59"/>
      <c r="BC212" s="59"/>
      <c r="BD212" s="59"/>
      <c r="BE212" s="59"/>
      <c r="BF212" s="59"/>
      <c r="BG212" s="59"/>
      <c r="BH212" s="59"/>
      <c r="BI212" s="59"/>
      <c r="BJ212" s="59"/>
      <c r="BK212" s="59"/>
      <c r="BL212" s="59"/>
      <c r="BM212" s="59"/>
      <c r="BN212" s="59"/>
      <c r="BO212" s="59"/>
      <c r="BP212" s="59"/>
      <c r="BQ212" s="59"/>
      <c r="BR212" s="59"/>
      <c r="BS212" s="59"/>
      <c r="BT212" s="59"/>
      <c r="BU212" s="59"/>
      <c r="BV212" s="59"/>
      <c r="BW212" s="59"/>
      <c r="BX212" s="59"/>
      <c r="BY212" s="59"/>
      <c r="BZ212" s="59"/>
      <c r="CA212" s="59"/>
      <c r="CB212" s="59"/>
      <c r="CC212" s="59"/>
      <c r="CD212" s="59"/>
      <c r="CE212" s="59"/>
      <c r="CF212" s="59"/>
      <c r="CG212" s="59"/>
      <c r="CH212" s="59"/>
      <c r="CI212" s="59"/>
      <c r="CJ212" s="59"/>
      <c r="CK212" s="59"/>
      <c r="CL212" s="59"/>
      <c r="CM212" s="59"/>
      <c r="CN212" s="59"/>
      <c r="CO212" s="59"/>
      <c r="CP212" s="59"/>
      <c r="CQ212" s="59"/>
      <c r="CR212" s="59"/>
      <c r="CS212" s="59"/>
      <c r="CT212" s="59"/>
      <c r="CU212" s="59"/>
      <c r="CV212" s="59"/>
      <c r="CW212" s="59"/>
      <c r="CX212" s="59"/>
      <c r="CY212" s="59"/>
      <c r="CZ212" s="59"/>
      <c r="DA212" s="59"/>
      <c r="DB212" s="59"/>
      <c r="DC212" s="59"/>
      <c r="DD212" s="59"/>
      <c r="DE212" s="59"/>
      <c r="DF212" s="59"/>
      <c r="DG212" s="59"/>
      <c r="DH212" s="59"/>
      <c r="DI212" s="59"/>
      <c r="DJ212" s="59"/>
      <c r="DK212" s="59"/>
      <c r="DL212" s="59"/>
      <c r="DM212" s="59"/>
      <c r="DN212" s="59"/>
      <c r="DO212" s="59"/>
      <c r="DP212" s="59"/>
      <c r="DQ212" s="59"/>
      <c r="DR212" s="59"/>
      <c r="DS212" s="59"/>
      <c r="DT212" s="59"/>
      <c r="DU212" s="59"/>
      <c r="DV212" s="59"/>
      <c r="DW212" s="59"/>
      <c r="DX212" s="59"/>
      <c r="DY212" s="59"/>
      <c r="DZ212" s="59"/>
      <c r="EA212" s="59"/>
      <c r="EB212" s="59"/>
      <c r="EC212" s="59"/>
      <c r="ED212" s="59"/>
      <c r="EE212" s="59"/>
      <c r="EF212" s="59"/>
      <c r="EG212" s="59"/>
      <c r="EH212" s="59"/>
      <c r="EI212" s="59"/>
      <c r="EJ212" s="59"/>
      <c r="EK212" s="59"/>
      <c r="EL212" s="59"/>
      <c r="EM212" s="59"/>
      <c r="EN212" s="59"/>
      <c r="EO212" s="59"/>
      <c r="EP212" s="59"/>
      <c r="EQ212" s="59"/>
      <c r="ER212" s="59"/>
      <c r="ES212" s="59"/>
      <c r="ET212" s="59"/>
      <c r="EU212" s="59"/>
      <c r="EV212" s="59"/>
      <c r="EW212" s="59"/>
      <c r="EX212" s="59"/>
      <c r="EY212" s="59"/>
      <c r="EZ212" s="59"/>
      <c r="FA212" s="59"/>
      <c r="FB212" s="59"/>
      <c r="FC212" s="59"/>
      <c r="FD212" s="59"/>
      <c r="FE212" s="59"/>
      <c r="FF212" s="59"/>
      <c r="FG212" s="59"/>
      <c r="FH212" s="59"/>
      <c r="FI212" s="59"/>
      <c r="FJ212" s="59"/>
      <c r="FK212" s="59"/>
      <c r="FL212" s="59"/>
      <c r="FM212" s="59"/>
      <c r="FN212" s="59"/>
      <c r="FO212" s="59"/>
      <c r="FP212" s="59"/>
      <c r="FQ212" s="59"/>
      <c r="FR212" s="59"/>
      <c r="FS212" s="59"/>
      <c r="FT212" s="59"/>
      <c r="FU212" s="59"/>
      <c r="FV212" s="59"/>
      <c r="FW212" s="59"/>
      <c r="FX212" s="59"/>
      <c r="FY212" s="59"/>
      <c r="FZ212" s="59"/>
      <c r="GA212" s="59"/>
      <c r="GB212" s="59"/>
      <c r="GC212" s="59"/>
      <c r="GD212" s="59"/>
      <c r="GE212" s="59"/>
      <c r="GF212" s="59"/>
      <c r="GG212" s="59"/>
      <c r="GH212" s="59"/>
      <c r="GI212" s="59"/>
      <c r="GJ212" s="59"/>
      <c r="GK212" s="59"/>
      <c r="GL212" s="59"/>
      <c r="GM212" s="59"/>
      <c r="GN212" s="59"/>
      <c r="GO212" s="59"/>
      <c r="GP212" s="59"/>
      <c r="GQ212" s="59"/>
      <c r="GR212" s="59"/>
      <c r="GS212" s="59"/>
      <c r="GT212" s="59"/>
      <c r="GU212" s="59"/>
      <c r="GV212" s="59"/>
      <c r="GW212" s="59"/>
      <c r="GX212" s="59"/>
      <c r="GY212" s="59"/>
      <c r="GZ212" s="59"/>
      <c r="HA212" s="59"/>
      <c r="HB212" s="59"/>
      <c r="HC212" s="59"/>
      <c r="HD212" s="59"/>
      <c r="HE212" s="59"/>
      <c r="HF212" s="59"/>
      <c r="HG212" s="59"/>
      <c r="HH212" s="59"/>
      <c r="HI212" s="59"/>
      <c r="HJ212" s="59"/>
      <c r="HK212" s="59"/>
      <c r="HL212" s="59"/>
      <c r="HM212" s="59"/>
      <c r="HN212" s="59"/>
    </row>
    <row r="213" spans="1:222">
      <c r="A213" s="59"/>
      <c r="B213" s="59"/>
      <c r="C213" s="59"/>
      <c r="D213" s="59"/>
      <c r="E213" s="118"/>
      <c r="F213" s="59"/>
      <c r="G213" s="118"/>
      <c r="H213" s="59"/>
      <c r="I213" s="59"/>
      <c r="J213" s="59"/>
      <c r="K213" s="119"/>
      <c r="L213" s="59"/>
      <c r="M213" s="59"/>
      <c r="N213" s="59"/>
      <c r="O213" s="59"/>
      <c r="P213" s="59"/>
      <c r="Q213" s="59"/>
      <c r="R213" s="59"/>
      <c r="S213" s="59"/>
      <c r="T213" s="59"/>
      <c r="U213" s="59"/>
      <c r="V213" s="59"/>
      <c r="W213" s="59"/>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c r="CB213" s="59"/>
      <c r="CC213" s="59"/>
      <c r="CD213" s="59"/>
      <c r="CE213" s="59"/>
      <c r="CF213" s="59"/>
      <c r="CG213" s="59"/>
      <c r="CH213" s="59"/>
      <c r="CI213" s="59"/>
      <c r="CJ213" s="59"/>
      <c r="CK213" s="59"/>
      <c r="CL213" s="59"/>
      <c r="CM213" s="59"/>
      <c r="CN213" s="59"/>
      <c r="CO213" s="59"/>
      <c r="CP213" s="59"/>
      <c r="CQ213" s="59"/>
      <c r="CR213" s="59"/>
      <c r="CS213" s="59"/>
      <c r="CT213" s="59"/>
      <c r="CU213" s="59"/>
      <c r="CV213" s="59"/>
      <c r="CW213" s="59"/>
      <c r="CX213" s="59"/>
      <c r="CY213" s="59"/>
      <c r="CZ213" s="59"/>
      <c r="DA213" s="59"/>
      <c r="DB213" s="59"/>
      <c r="DC213" s="59"/>
      <c r="DD213" s="59"/>
      <c r="DE213" s="59"/>
      <c r="DF213" s="59"/>
      <c r="DG213" s="59"/>
      <c r="DH213" s="59"/>
      <c r="DI213" s="59"/>
      <c r="DJ213" s="59"/>
      <c r="DK213" s="59"/>
      <c r="DL213" s="59"/>
      <c r="DM213" s="59"/>
      <c r="DN213" s="59"/>
      <c r="DO213" s="59"/>
      <c r="DP213" s="59"/>
      <c r="DQ213" s="59"/>
      <c r="DR213" s="59"/>
      <c r="DS213" s="59"/>
      <c r="DT213" s="59"/>
      <c r="DU213" s="59"/>
      <c r="DV213" s="59"/>
      <c r="DW213" s="59"/>
      <c r="DX213" s="59"/>
      <c r="DY213" s="59"/>
      <c r="DZ213" s="59"/>
      <c r="EA213" s="59"/>
      <c r="EB213" s="59"/>
      <c r="EC213" s="59"/>
      <c r="ED213" s="59"/>
      <c r="EE213" s="59"/>
      <c r="EF213" s="59"/>
      <c r="EG213" s="59"/>
      <c r="EH213" s="59"/>
      <c r="EI213" s="59"/>
      <c r="EJ213" s="59"/>
      <c r="EK213" s="59"/>
      <c r="EL213" s="59"/>
      <c r="EM213" s="59"/>
      <c r="EN213" s="59"/>
      <c r="EO213" s="59"/>
      <c r="EP213" s="59"/>
      <c r="EQ213" s="59"/>
      <c r="ER213" s="59"/>
      <c r="ES213" s="59"/>
      <c r="ET213" s="59"/>
      <c r="EU213" s="59"/>
      <c r="EV213" s="59"/>
      <c r="EW213" s="59"/>
      <c r="EX213" s="59"/>
      <c r="EY213" s="59"/>
      <c r="EZ213" s="59"/>
      <c r="FA213" s="59"/>
      <c r="FB213" s="59"/>
      <c r="FC213" s="59"/>
      <c r="FD213" s="59"/>
      <c r="FE213" s="59"/>
      <c r="FF213" s="59"/>
      <c r="FG213" s="59"/>
      <c r="FH213" s="59"/>
      <c r="FI213" s="59"/>
      <c r="FJ213" s="59"/>
      <c r="FK213" s="59"/>
      <c r="FL213" s="59"/>
      <c r="FM213" s="59"/>
      <c r="FN213" s="59"/>
      <c r="FO213" s="59"/>
      <c r="FP213" s="59"/>
      <c r="FQ213" s="59"/>
      <c r="FR213" s="59"/>
      <c r="FS213" s="59"/>
      <c r="FT213" s="59"/>
      <c r="FU213" s="59"/>
      <c r="FV213" s="59"/>
      <c r="FW213" s="59"/>
      <c r="FX213" s="59"/>
      <c r="FY213" s="59"/>
      <c r="FZ213" s="59"/>
      <c r="GA213" s="59"/>
      <c r="GB213" s="59"/>
      <c r="GC213" s="59"/>
      <c r="GD213" s="59"/>
      <c r="GE213" s="59"/>
      <c r="GF213" s="59"/>
      <c r="GG213" s="59"/>
      <c r="GH213" s="59"/>
      <c r="GI213" s="59"/>
      <c r="GJ213" s="59"/>
      <c r="GK213" s="59"/>
      <c r="GL213" s="59"/>
      <c r="GM213" s="59"/>
      <c r="GN213" s="59"/>
      <c r="GO213" s="59"/>
      <c r="GP213" s="59"/>
      <c r="GQ213" s="59"/>
      <c r="GR213" s="59"/>
      <c r="GS213" s="59"/>
      <c r="GT213" s="59"/>
      <c r="GU213" s="59"/>
      <c r="GV213" s="59"/>
      <c r="GW213" s="59"/>
      <c r="GX213" s="59"/>
      <c r="GY213" s="59"/>
      <c r="GZ213" s="59"/>
      <c r="HA213" s="59"/>
      <c r="HB213" s="59"/>
      <c r="HC213" s="59"/>
      <c r="HD213" s="59"/>
      <c r="HE213" s="59"/>
      <c r="HF213" s="59"/>
      <c r="HG213" s="59"/>
      <c r="HH213" s="59"/>
      <c r="HI213" s="59"/>
      <c r="HJ213" s="59"/>
      <c r="HK213" s="59"/>
      <c r="HL213" s="59"/>
      <c r="HM213" s="59"/>
      <c r="HN213" s="59"/>
    </row>
    <row r="214" spans="1:222">
      <c r="A214" s="59"/>
      <c r="B214" s="59"/>
      <c r="C214" s="59"/>
      <c r="D214" s="59"/>
      <c r="E214" s="118"/>
      <c r="F214" s="59"/>
      <c r="G214" s="118"/>
      <c r="H214" s="59"/>
      <c r="I214" s="59"/>
      <c r="J214" s="59"/>
      <c r="K214" s="119"/>
      <c r="L214" s="59"/>
      <c r="M214" s="59"/>
      <c r="N214" s="59"/>
      <c r="O214" s="59"/>
      <c r="P214" s="59"/>
      <c r="Q214" s="59"/>
      <c r="R214" s="59"/>
      <c r="S214" s="59"/>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59"/>
      <c r="CY214" s="59"/>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59"/>
      <c r="EP214" s="59"/>
      <c r="EQ214" s="59"/>
      <c r="ER214" s="59"/>
      <c r="ES214" s="59"/>
      <c r="ET214" s="59"/>
      <c r="EU214" s="59"/>
      <c r="EV214" s="59"/>
      <c r="EW214" s="59"/>
      <c r="EX214" s="59"/>
      <c r="EY214" s="59"/>
      <c r="EZ214" s="59"/>
      <c r="FA214" s="59"/>
      <c r="FB214" s="59"/>
      <c r="FC214" s="59"/>
      <c r="FD214" s="59"/>
      <c r="FE214" s="59"/>
      <c r="FF214" s="59"/>
      <c r="FG214" s="59"/>
      <c r="FH214" s="59"/>
      <c r="FI214" s="59"/>
      <c r="FJ214" s="59"/>
      <c r="FK214" s="59"/>
      <c r="FL214" s="59"/>
      <c r="FM214" s="59"/>
      <c r="FN214" s="59"/>
      <c r="FO214" s="59"/>
      <c r="FP214" s="59"/>
      <c r="FQ214" s="59"/>
      <c r="FR214" s="59"/>
      <c r="FS214" s="59"/>
      <c r="FT214" s="59"/>
      <c r="FU214" s="59"/>
      <c r="FV214" s="59"/>
      <c r="FW214" s="59"/>
      <c r="FX214" s="59"/>
      <c r="FY214" s="59"/>
      <c r="FZ214" s="59"/>
      <c r="GA214" s="59"/>
      <c r="GB214" s="59"/>
      <c r="GC214" s="59"/>
      <c r="GD214" s="59"/>
      <c r="GE214" s="59"/>
      <c r="GF214" s="59"/>
      <c r="GG214" s="59"/>
      <c r="GH214" s="59"/>
      <c r="GI214" s="59"/>
      <c r="GJ214" s="59"/>
      <c r="GK214" s="59"/>
      <c r="GL214" s="59"/>
      <c r="GM214" s="59"/>
      <c r="GN214" s="59"/>
      <c r="GO214" s="59"/>
      <c r="GP214" s="59"/>
      <c r="GQ214" s="59"/>
      <c r="GR214" s="59"/>
      <c r="GS214" s="59"/>
      <c r="GT214" s="59"/>
      <c r="GU214" s="59"/>
      <c r="GV214" s="59"/>
      <c r="GW214" s="59"/>
      <c r="GX214" s="59"/>
      <c r="GY214" s="59"/>
      <c r="GZ214" s="59"/>
      <c r="HA214" s="59"/>
      <c r="HB214" s="59"/>
      <c r="HC214" s="59"/>
      <c r="HD214" s="59"/>
      <c r="HE214" s="59"/>
      <c r="HF214" s="59"/>
      <c r="HG214" s="59"/>
      <c r="HH214" s="59"/>
      <c r="HI214" s="59"/>
      <c r="HJ214" s="59"/>
      <c r="HK214" s="59"/>
      <c r="HL214" s="59"/>
      <c r="HM214" s="59"/>
      <c r="HN214" s="59"/>
    </row>
    <row r="215" spans="1:222">
      <c r="A215" s="59"/>
      <c r="B215" s="59"/>
      <c r="C215" s="59"/>
      <c r="D215" s="59"/>
      <c r="E215" s="118"/>
      <c r="F215" s="59"/>
      <c r="G215" s="118"/>
      <c r="H215" s="59"/>
      <c r="I215" s="59"/>
      <c r="J215" s="59"/>
      <c r="K215" s="119"/>
      <c r="L215" s="59"/>
      <c r="M215" s="59"/>
      <c r="N215" s="59"/>
      <c r="O215" s="59"/>
      <c r="P215" s="59"/>
      <c r="Q215" s="59"/>
      <c r="R215" s="59"/>
      <c r="S215" s="59"/>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c r="CB215" s="59"/>
      <c r="CC215" s="59"/>
      <c r="CD215" s="59"/>
      <c r="CE215" s="59"/>
      <c r="CF215" s="59"/>
      <c r="CG215" s="59"/>
      <c r="CH215" s="59"/>
      <c r="CI215" s="59"/>
      <c r="CJ215" s="59"/>
      <c r="CK215" s="59"/>
      <c r="CL215" s="59"/>
      <c r="CM215" s="59"/>
      <c r="CN215" s="59"/>
      <c r="CO215" s="59"/>
      <c r="CP215" s="59"/>
      <c r="CQ215" s="59"/>
      <c r="CR215" s="59"/>
      <c r="CS215" s="59"/>
      <c r="CT215" s="59"/>
      <c r="CU215" s="59"/>
      <c r="CV215" s="59"/>
      <c r="CW215" s="59"/>
      <c r="CX215" s="59"/>
      <c r="CY215" s="59"/>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59"/>
      <c r="EP215" s="59"/>
      <c r="EQ215" s="59"/>
      <c r="ER215" s="59"/>
      <c r="ES215" s="59"/>
      <c r="ET215" s="59"/>
      <c r="EU215" s="59"/>
      <c r="EV215" s="59"/>
      <c r="EW215" s="59"/>
      <c r="EX215" s="59"/>
      <c r="EY215" s="59"/>
      <c r="EZ215" s="59"/>
      <c r="FA215" s="59"/>
      <c r="FB215" s="59"/>
      <c r="FC215" s="59"/>
      <c r="FD215" s="59"/>
      <c r="FE215" s="59"/>
      <c r="FF215" s="59"/>
      <c r="FG215" s="59"/>
      <c r="FH215" s="59"/>
      <c r="FI215" s="59"/>
      <c r="FJ215" s="59"/>
      <c r="FK215" s="59"/>
      <c r="FL215" s="59"/>
      <c r="FM215" s="59"/>
      <c r="FN215" s="59"/>
      <c r="FO215" s="59"/>
      <c r="FP215" s="59"/>
      <c r="FQ215" s="59"/>
      <c r="FR215" s="59"/>
      <c r="FS215" s="59"/>
      <c r="FT215" s="59"/>
      <c r="FU215" s="59"/>
      <c r="FV215" s="59"/>
      <c r="FW215" s="59"/>
      <c r="FX215" s="59"/>
      <c r="FY215" s="59"/>
      <c r="FZ215" s="59"/>
      <c r="GA215" s="59"/>
      <c r="GB215" s="59"/>
      <c r="GC215" s="59"/>
      <c r="GD215" s="59"/>
      <c r="GE215" s="59"/>
      <c r="GF215" s="59"/>
      <c r="GG215" s="59"/>
      <c r="GH215" s="59"/>
      <c r="GI215" s="59"/>
      <c r="GJ215" s="59"/>
      <c r="GK215" s="59"/>
      <c r="GL215" s="59"/>
      <c r="GM215" s="59"/>
      <c r="GN215" s="59"/>
      <c r="GO215" s="59"/>
      <c r="GP215" s="59"/>
      <c r="GQ215" s="59"/>
      <c r="GR215" s="59"/>
      <c r="GS215" s="59"/>
      <c r="GT215" s="59"/>
      <c r="GU215" s="59"/>
      <c r="GV215" s="59"/>
      <c r="GW215" s="59"/>
      <c r="GX215" s="59"/>
      <c r="GY215" s="59"/>
      <c r="GZ215" s="59"/>
      <c r="HA215" s="59"/>
      <c r="HB215" s="59"/>
      <c r="HC215" s="59"/>
      <c r="HD215" s="59"/>
      <c r="HE215" s="59"/>
      <c r="HF215" s="59"/>
      <c r="HG215" s="59"/>
      <c r="HH215" s="59"/>
      <c r="HI215" s="59"/>
      <c r="HJ215" s="59"/>
      <c r="HK215" s="59"/>
      <c r="HL215" s="59"/>
      <c r="HM215" s="59"/>
      <c r="HN215" s="59"/>
    </row>
    <row r="216" spans="1:222">
      <c r="A216" s="59"/>
      <c r="B216" s="59"/>
      <c r="C216" s="59"/>
      <c r="D216" s="59"/>
      <c r="E216" s="118"/>
      <c r="F216" s="59"/>
      <c r="G216" s="118"/>
      <c r="H216" s="59"/>
      <c r="I216" s="59"/>
      <c r="J216" s="59"/>
      <c r="K216" s="119"/>
      <c r="L216" s="59"/>
      <c r="M216" s="59"/>
      <c r="N216" s="59"/>
      <c r="O216" s="59"/>
      <c r="P216" s="59"/>
      <c r="Q216" s="59"/>
      <c r="R216" s="59"/>
      <c r="S216" s="59"/>
      <c r="T216" s="59"/>
      <c r="U216" s="59"/>
      <c r="V216" s="59"/>
      <c r="W216" s="59"/>
      <c r="X216" s="59"/>
      <c r="Y216" s="59"/>
      <c r="Z216" s="59"/>
      <c r="AA216" s="59"/>
      <c r="AB216" s="59"/>
      <c r="AC216" s="59"/>
      <c r="AD216" s="59"/>
      <c r="AE216" s="59"/>
      <c r="AF216" s="59"/>
      <c r="AG216" s="59"/>
      <c r="AH216" s="59"/>
      <c r="AI216" s="59"/>
      <c r="AJ216" s="59"/>
      <c r="AK216" s="59"/>
      <c r="AL216" s="59"/>
      <c r="AM216" s="59"/>
      <c r="AN216" s="59"/>
      <c r="AO216" s="59"/>
      <c r="AP216" s="59"/>
      <c r="AQ216" s="59"/>
      <c r="AR216" s="59"/>
      <c r="AS216" s="59"/>
      <c r="AT216" s="59"/>
      <c r="AU216" s="59"/>
      <c r="AV216" s="59"/>
      <c r="AW216" s="59"/>
      <c r="AX216" s="59"/>
      <c r="AY216" s="59"/>
      <c r="AZ216" s="59"/>
      <c r="BA216" s="59"/>
      <c r="BB216" s="59"/>
      <c r="BC216" s="59"/>
      <c r="BD216" s="59"/>
      <c r="BE216" s="59"/>
      <c r="BF216" s="59"/>
      <c r="BG216" s="59"/>
      <c r="BH216" s="59"/>
      <c r="BI216" s="59"/>
      <c r="BJ216" s="59"/>
      <c r="BK216" s="59"/>
      <c r="BL216" s="59"/>
      <c r="BM216" s="59"/>
      <c r="BN216" s="59"/>
      <c r="BO216" s="59"/>
      <c r="BP216" s="59"/>
      <c r="BQ216" s="59"/>
      <c r="BR216" s="59"/>
      <c r="BS216" s="59"/>
      <c r="BT216" s="59"/>
      <c r="BU216" s="59"/>
      <c r="BV216" s="59"/>
      <c r="BW216" s="59"/>
      <c r="BX216" s="59"/>
      <c r="BY216" s="59"/>
      <c r="BZ216" s="59"/>
      <c r="CA216" s="59"/>
      <c r="CB216" s="59"/>
      <c r="CC216" s="59"/>
      <c r="CD216" s="59"/>
      <c r="CE216" s="59"/>
      <c r="CF216" s="59"/>
      <c r="CG216" s="59"/>
      <c r="CH216" s="59"/>
      <c r="CI216" s="59"/>
      <c r="CJ216" s="59"/>
      <c r="CK216" s="59"/>
      <c r="CL216" s="59"/>
      <c r="CM216" s="59"/>
      <c r="CN216" s="59"/>
      <c r="CO216" s="59"/>
      <c r="CP216" s="59"/>
      <c r="CQ216" s="59"/>
      <c r="CR216" s="59"/>
      <c r="CS216" s="59"/>
      <c r="CT216" s="59"/>
      <c r="CU216" s="59"/>
      <c r="CV216" s="59"/>
      <c r="CW216" s="59"/>
      <c r="CX216" s="59"/>
      <c r="CY216" s="59"/>
      <c r="CZ216" s="59"/>
      <c r="DA216" s="59"/>
      <c r="DB216" s="59"/>
      <c r="DC216" s="59"/>
      <c r="DD216" s="59"/>
      <c r="DE216" s="59"/>
      <c r="DF216" s="59"/>
      <c r="DG216" s="59"/>
      <c r="DH216" s="59"/>
      <c r="DI216" s="59"/>
      <c r="DJ216" s="59"/>
      <c r="DK216" s="59"/>
      <c r="DL216" s="59"/>
      <c r="DM216" s="59"/>
      <c r="DN216" s="59"/>
      <c r="DO216" s="59"/>
      <c r="DP216" s="59"/>
      <c r="DQ216" s="59"/>
      <c r="DR216" s="59"/>
      <c r="DS216" s="59"/>
      <c r="DT216" s="59"/>
      <c r="DU216" s="59"/>
      <c r="DV216" s="59"/>
      <c r="DW216" s="59"/>
      <c r="DX216" s="59"/>
      <c r="DY216" s="59"/>
      <c r="DZ216" s="59"/>
      <c r="EA216" s="59"/>
      <c r="EB216" s="59"/>
      <c r="EC216" s="59"/>
      <c r="ED216" s="59"/>
      <c r="EE216" s="59"/>
      <c r="EF216" s="59"/>
      <c r="EG216" s="59"/>
      <c r="EH216" s="59"/>
      <c r="EI216" s="59"/>
      <c r="EJ216" s="59"/>
      <c r="EK216" s="59"/>
      <c r="EL216" s="59"/>
      <c r="EM216" s="59"/>
      <c r="EN216" s="59"/>
      <c r="EO216" s="59"/>
      <c r="EP216" s="59"/>
      <c r="EQ216" s="59"/>
      <c r="ER216" s="59"/>
      <c r="ES216" s="59"/>
      <c r="ET216" s="59"/>
      <c r="EU216" s="59"/>
      <c r="EV216" s="59"/>
      <c r="EW216" s="59"/>
      <c r="EX216" s="59"/>
      <c r="EY216" s="59"/>
      <c r="EZ216" s="59"/>
      <c r="FA216" s="59"/>
      <c r="FB216" s="59"/>
      <c r="FC216" s="59"/>
      <c r="FD216" s="59"/>
      <c r="FE216" s="59"/>
      <c r="FF216" s="59"/>
      <c r="FG216" s="59"/>
      <c r="FH216" s="59"/>
      <c r="FI216" s="59"/>
      <c r="FJ216" s="59"/>
      <c r="FK216" s="59"/>
      <c r="FL216" s="59"/>
      <c r="FM216" s="59"/>
      <c r="FN216" s="59"/>
      <c r="FO216" s="59"/>
      <c r="FP216" s="59"/>
      <c r="FQ216" s="59"/>
      <c r="FR216" s="59"/>
      <c r="FS216" s="59"/>
      <c r="FT216" s="59"/>
      <c r="FU216" s="59"/>
      <c r="FV216" s="59"/>
      <c r="FW216" s="59"/>
      <c r="FX216" s="59"/>
      <c r="FY216" s="59"/>
      <c r="FZ216" s="59"/>
      <c r="GA216" s="59"/>
      <c r="GB216" s="59"/>
      <c r="GC216" s="59"/>
      <c r="GD216" s="59"/>
      <c r="GE216" s="59"/>
      <c r="GF216" s="59"/>
      <c r="GG216" s="59"/>
      <c r="GH216" s="59"/>
      <c r="GI216" s="59"/>
      <c r="GJ216" s="59"/>
      <c r="GK216" s="59"/>
      <c r="GL216" s="59"/>
      <c r="GM216" s="59"/>
      <c r="GN216" s="59"/>
      <c r="GO216" s="59"/>
      <c r="GP216" s="59"/>
      <c r="GQ216" s="59"/>
      <c r="GR216" s="59"/>
      <c r="GS216" s="59"/>
      <c r="GT216" s="59"/>
      <c r="GU216" s="59"/>
      <c r="GV216" s="59"/>
      <c r="GW216" s="59"/>
      <c r="GX216" s="59"/>
      <c r="GY216" s="59"/>
      <c r="GZ216" s="59"/>
      <c r="HA216" s="59"/>
      <c r="HB216" s="59"/>
      <c r="HC216" s="59"/>
      <c r="HD216" s="59"/>
      <c r="HE216" s="59"/>
      <c r="HF216" s="59"/>
      <c r="HG216" s="59"/>
      <c r="HH216" s="59"/>
      <c r="HI216" s="59"/>
      <c r="HJ216" s="59"/>
      <c r="HK216" s="59"/>
      <c r="HL216" s="59"/>
      <c r="HM216" s="59"/>
      <c r="HN216" s="59"/>
    </row>
    <row r="217" spans="1:222">
      <c r="A217" s="59"/>
      <c r="B217" s="59"/>
      <c r="C217" s="59"/>
      <c r="D217" s="59"/>
      <c r="E217" s="118"/>
      <c r="F217" s="59"/>
      <c r="G217" s="118"/>
      <c r="H217" s="59"/>
      <c r="I217" s="59"/>
      <c r="J217" s="59"/>
      <c r="K217" s="119"/>
      <c r="L217" s="59"/>
      <c r="M217" s="59"/>
      <c r="N217" s="59"/>
      <c r="O217" s="59"/>
      <c r="P217" s="59"/>
      <c r="Q217" s="59"/>
      <c r="R217" s="59"/>
      <c r="S217" s="59"/>
      <c r="T217" s="59"/>
      <c r="U217" s="59"/>
      <c r="V217" s="59"/>
      <c r="W217" s="59"/>
      <c r="X217" s="59"/>
      <c r="Y217" s="59"/>
      <c r="Z217" s="59"/>
      <c r="AA217" s="59"/>
      <c r="AB217" s="59"/>
      <c r="AC217" s="59"/>
      <c r="AD217" s="59"/>
      <c r="AE217" s="59"/>
      <c r="AF217" s="59"/>
      <c r="AG217" s="59"/>
      <c r="AH217" s="59"/>
      <c r="AI217" s="59"/>
      <c r="AJ217" s="59"/>
      <c r="AK217" s="59"/>
      <c r="AL217" s="59"/>
      <c r="AM217" s="59"/>
      <c r="AN217" s="59"/>
      <c r="AO217" s="59"/>
      <c r="AP217" s="59"/>
      <c r="AQ217" s="59"/>
      <c r="AR217" s="59"/>
      <c r="AS217" s="59"/>
      <c r="AT217" s="59"/>
      <c r="AU217" s="59"/>
      <c r="AV217" s="59"/>
      <c r="AW217" s="59"/>
      <c r="AX217" s="59"/>
      <c r="AY217" s="59"/>
      <c r="AZ217" s="59"/>
      <c r="BA217" s="59"/>
      <c r="BB217" s="59"/>
      <c r="BC217" s="59"/>
      <c r="BD217" s="59"/>
      <c r="BE217" s="59"/>
      <c r="BF217" s="59"/>
      <c r="BG217" s="59"/>
      <c r="BH217" s="59"/>
      <c r="BI217" s="59"/>
      <c r="BJ217" s="59"/>
      <c r="BK217" s="59"/>
      <c r="BL217" s="59"/>
      <c r="BM217" s="59"/>
      <c r="BN217" s="59"/>
      <c r="BO217" s="59"/>
      <c r="BP217" s="59"/>
      <c r="BQ217" s="59"/>
      <c r="BR217" s="59"/>
      <c r="BS217" s="59"/>
      <c r="BT217" s="59"/>
      <c r="BU217" s="59"/>
      <c r="BV217" s="59"/>
      <c r="BW217" s="59"/>
      <c r="BX217" s="59"/>
      <c r="BY217" s="59"/>
      <c r="BZ217" s="59"/>
      <c r="CA217" s="59"/>
      <c r="CB217" s="59"/>
      <c r="CC217" s="59"/>
      <c r="CD217" s="59"/>
      <c r="CE217" s="59"/>
      <c r="CF217" s="59"/>
      <c r="CG217" s="59"/>
      <c r="CH217" s="59"/>
      <c r="CI217" s="59"/>
      <c r="CJ217" s="59"/>
      <c r="CK217" s="59"/>
      <c r="CL217" s="59"/>
      <c r="CM217" s="59"/>
      <c r="CN217" s="59"/>
      <c r="CO217" s="59"/>
      <c r="CP217" s="59"/>
      <c r="CQ217" s="59"/>
      <c r="CR217" s="59"/>
      <c r="CS217" s="59"/>
      <c r="CT217" s="59"/>
      <c r="CU217" s="59"/>
      <c r="CV217" s="59"/>
      <c r="CW217" s="59"/>
      <c r="CX217" s="59"/>
      <c r="CY217" s="59"/>
      <c r="CZ217" s="59"/>
      <c r="DA217" s="59"/>
      <c r="DB217" s="59"/>
      <c r="DC217" s="59"/>
      <c r="DD217" s="59"/>
      <c r="DE217" s="59"/>
      <c r="DF217" s="59"/>
      <c r="DG217" s="59"/>
      <c r="DH217" s="59"/>
      <c r="DI217" s="59"/>
      <c r="DJ217" s="59"/>
      <c r="DK217" s="59"/>
      <c r="DL217" s="59"/>
      <c r="DM217" s="59"/>
      <c r="DN217" s="59"/>
      <c r="DO217" s="59"/>
      <c r="DP217" s="59"/>
      <c r="DQ217" s="59"/>
      <c r="DR217" s="59"/>
      <c r="DS217" s="59"/>
      <c r="DT217" s="59"/>
      <c r="DU217" s="59"/>
      <c r="DV217" s="59"/>
      <c r="DW217" s="59"/>
      <c r="DX217" s="59"/>
      <c r="DY217" s="59"/>
      <c r="DZ217" s="59"/>
      <c r="EA217" s="59"/>
      <c r="EB217" s="59"/>
      <c r="EC217" s="59"/>
      <c r="ED217" s="59"/>
      <c r="EE217" s="59"/>
      <c r="EF217" s="59"/>
      <c r="EG217" s="59"/>
      <c r="EH217" s="59"/>
      <c r="EI217" s="59"/>
      <c r="EJ217" s="59"/>
      <c r="EK217" s="59"/>
      <c r="EL217" s="59"/>
      <c r="EM217" s="59"/>
      <c r="EN217" s="59"/>
      <c r="EO217" s="59"/>
      <c r="EP217" s="59"/>
      <c r="EQ217" s="59"/>
      <c r="ER217" s="59"/>
      <c r="ES217" s="59"/>
      <c r="ET217" s="59"/>
      <c r="EU217" s="59"/>
      <c r="EV217" s="59"/>
      <c r="EW217" s="59"/>
      <c r="EX217" s="59"/>
      <c r="EY217" s="59"/>
      <c r="EZ217" s="59"/>
      <c r="FA217" s="59"/>
      <c r="FB217" s="59"/>
      <c r="FC217" s="59"/>
      <c r="FD217" s="59"/>
      <c r="FE217" s="59"/>
      <c r="FF217" s="59"/>
      <c r="FG217" s="59"/>
      <c r="FH217" s="59"/>
      <c r="FI217" s="59"/>
      <c r="FJ217" s="59"/>
      <c r="FK217" s="59"/>
      <c r="FL217" s="59"/>
      <c r="FM217" s="59"/>
      <c r="FN217" s="59"/>
      <c r="FO217" s="59"/>
      <c r="FP217" s="59"/>
      <c r="FQ217" s="59"/>
      <c r="FR217" s="59"/>
      <c r="FS217" s="59"/>
      <c r="FT217" s="59"/>
      <c r="FU217" s="59"/>
      <c r="FV217" s="59"/>
      <c r="FW217" s="59"/>
      <c r="FX217" s="59"/>
      <c r="FY217" s="59"/>
      <c r="FZ217" s="59"/>
      <c r="GA217" s="59"/>
      <c r="GB217" s="59"/>
      <c r="GC217" s="59"/>
      <c r="GD217" s="59"/>
      <c r="GE217" s="59"/>
      <c r="GF217" s="59"/>
      <c r="GG217" s="59"/>
      <c r="GH217" s="59"/>
      <c r="GI217" s="59"/>
      <c r="GJ217" s="59"/>
      <c r="GK217" s="59"/>
      <c r="GL217" s="59"/>
      <c r="GM217" s="59"/>
      <c r="GN217" s="59"/>
      <c r="GO217" s="59"/>
      <c r="GP217" s="59"/>
      <c r="GQ217" s="59"/>
      <c r="GR217" s="59"/>
      <c r="GS217" s="59"/>
      <c r="GT217" s="59"/>
      <c r="GU217" s="59"/>
      <c r="GV217" s="59"/>
      <c r="GW217" s="59"/>
      <c r="GX217" s="59"/>
      <c r="GY217" s="59"/>
      <c r="GZ217" s="59"/>
      <c r="HA217" s="59"/>
      <c r="HB217" s="59"/>
      <c r="HC217" s="59"/>
      <c r="HD217" s="59"/>
      <c r="HE217" s="59"/>
      <c r="HF217" s="59"/>
      <c r="HG217" s="59"/>
      <c r="HH217" s="59"/>
      <c r="HI217" s="59"/>
      <c r="HJ217" s="59"/>
      <c r="HK217" s="59"/>
      <c r="HL217" s="59"/>
      <c r="HM217" s="59"/>
      <c r="HN217" s="59"/>
    </row>
    <row r="218" spans="1:222">
      <c r="A218" s="59"/>
      <c r="B218" s="59"/>
      <c r="C218" s="59"/>
      <c r="D218" s="59"/>
      <c r="E218" s="118"/>
      <c r="F218" s="59"/>
      <c r="G218" s="118"/>
      <c r="H218" s="59"/>
      <c r="I218" s="59"/>
      <c r="J218" s="59"/>
      <c r="K218" s="119"/>
      <c r="L218" s="59"/>
      <c r="M218" s="59"/>
      <c r="N218" s="59"/>
      <c r="O218" s="59"/>
      <c r="P218" s="59"/>
      <c r="Q218" s="59"/>
      <c r="R218" s="59"/>
      <c r="S218" s="59"/>
      <c r="T218" s="59"/>
      <c r="U218" s="59"/>
      <c r="V218" s="59"/>
      <c r="W218" s="59"/>
      <c r="X218" s="59"/>
      <c r="Y218" s="59"/>
      <c r="Z218" s="59"/>
      <c r="AA218" s="59"/>
      <c r="AB218" s="59"/>
      <c r="AC218" s="59"/>
      <c r="AD218" s="59"/>
      <c r="AE218" s="59"/>
      <c r="AF218" s="59"/>
      <c r="AG218" s="59"/>
      <c r="AH218" s="59"/>
      <c r="AI218" s="59"/>
      <c r="AJ218" s="59"/>
      <c r="AK218" s="59"/>
      <c r="AL218" s="59"/>
      <c r="AM218" s="59"/>
      <c r="AN218" s="59"/>
      <c r="AO218" s="59"/>
      <c r="AP218" s="59"/>
      <c r="AQ218" s="59"/>
      <c r="AR218" s="59"/>
      <c r="AS218" s="59"/>
      <c r="AT218" s="59"/>
      <c r="AU218" s="59"/>
      <c r="AV218" s="59"/>
      <c r="AW218" s="59"/>
      <c r="AX218" s="59"/>
      <c r="AY218" s="59"/>
      <c r="AZ218" s="59"/>
      <c r="BA218" s="59"/>
      <c r="BB218" s="59"/>
      <c r="BC218" s="59"/>
      <c r="BD218" s="59"/>
      <c r="BE218" s="59"/>
      <c r="BF218" s="59"/>
      <c r="BG218" s="59"/>
      <c r="BH218" s="59"/>
      <c r="BI218" s="59"/>
      <c r="BJ218" s="59"/>
      <c r="BK218" s="59"/>
      <c r="BL218" s="59"/>
      <c r="BM218" s="59"/>
      <c r="BN218" s="59"/>
      <c r="BO218" s="59"/>
      <c r="BP218" s="59"/>
      <c r="BQ218" s="59"/>
      <c r="BR218" s="59"/>
      <c r="BS218" s="59"/>
      <c r="BT218" s="59"/>
      <c r="BU218" s="59"/>
      <c r="BV218" s="59"/>
      <c r="BW218" s="59"/>
      <c r="BX218" s="59"/>
      <c r="BY218" s="59"/>
      <c r="BZ218" s="59"/>
      <c r="CA218" s="59"/>
      <c r="CB218" s="59"/>
      <c r="CC218" s="59"/>
      <c r="CD218" s="59"/>
      <c r="CE218" s="59"/>
      <c r="CF218" s="59"/>
      <c r="CG218" s="59"/>
      <c r="CH218" s="59"/>
      <c r="CI218" s="59"/>
      <c r="CJ218" s="59"/>
      <c r="CK218" s="59"/>
      <c r="CL218" s="59"/>
      <c r="CM218" s="59"/>
      <c r="CN218" s="59"/>
      <c r="CO218" s="59"/>
      <c r="CP218" s="59"/>
      <c r="CQ218" s="59"/>
      <c r="CR218" s="59"/>
      <c r="CS218" s="59"/>
      <c r="CT218" s="59"/>
      <c r="CU218" s="59"/>
      <c r="CV218" s="59"/>
      <c r="CW218" s="59"/>
      <c r="CX218" s="59"/>
      <c r="CY218" s="59"/>
      <c r="CZ218" s="59"/>
      <c r="DA218" s="59"/>
      <c r="DB218" s="59"/>
      <c r="DC218" s="59"/>
      <c r="DD218" s="59"/>
      <c r="DE218" s="59"/>
      <c r="DF218" s="59"/>
      <c r="DG218" s="59"/>
      <c r="DH218" s="59"/>
      <c r="DI218" s="59"/>
      <c r="DJ218" s="59"/>
      <c r="DK218" s="59"/>
      <c r="DL218" s="59"/>
      <c r="DM218" s="59"/>
      <c r="DN218" s="59"/>
      <c r="DO218" s="59"/>
      <c r="DP218" s="59"/>
      <c r="DQ218" s="59"/>
      <c r="DR218" s="59"/>
      <c r="DS218" s="59"/>
      <c r="DT218" s="59"/>
      <c r="DU218" s="59"/>
      <c r="DV218" s="59"/>
      <c r="DW218" s="59"/>
      <c r="DX218" s="59"/>
      <c r="DY218" s="59"/>
      <c r="DZ218" s="59"/>
      <c r="EA218" s="59"/>
      <c r="EB218" s="59"/>
      <c r="EC218" s="59"/>
      <c r="ED218" s="59"/>
      <c r="EE218" s="59"/>
      <c r="EF218" s="59"/>
      <c r="EG218" s="59"/>
      <c r="EH218" s="59"/>
      <c r="EI218" s="59"/>
      <c r="EJ218" s="59"/>
      <c r="EK218" s="59"/>
      <c r="EL218" s="59"/>
      <c r="EM218" s="59"/>
      <c r="EN218" s="59"/>
      <c r="EO218" s="59"/>
      <c r="EP218" s="59"/>
      <c r="EQ218" s="59"/>
      <c r="ER218" s="59"/>
      <c r="ES218" s="59"/>
      <c r="ET218" s="59"/>
      <c r="EU218" s="59"/>
      <c r="EV218" s="59"/>
      <c r="EW218" s="59"/>
      <c r="EX218" s="59"/>
      <c r="EY218" s="59"/>
      <c r="EZ218" s="59"/>
      <c r="FA218" s="59"/>
      <c r="FB218" s="59"/>
      <c r="FC218" s="59"/>
      <c r="FD218" s="59"/>
      <c r="FE218" s="59"/>
      <c r="FF218" s="59"/>
      <c r="FG218" s="59"/>
      <c r="FH218" s="59"/>
      <c r="FI218" s="59"/>
      <c r="FJ218" s="59"/>
      <c r="FK218" s="59"/>
      <c r="FL218" s="59"/>
      <c r="FM218" s="59"/>
      <c r="FN218" s="59"/>
      <c r="FO218" s="59"/>
      <c r="FP218" s="59"/>
      <c r="FQ218" s="59"/>
      <c r="FR218" s="59"/>
      <c r="FS218" s="59"/>
      <c r="FT218" s="59"/>
      <c r="FU218" s="59"/>
      <c r="FV218" s="59"/>
      <c r="FW218" s="59"/>
      <c r="FX218" s="59"/>
      <c r="FY218" s="59"/>
      <c r="FZ218" s="59"/>
      <c r="GA218" s="59"/>
      <c r="GB218" s="59"/>
      <c r="GC218" s="59"/>
      <c r="GD218" s="59"/>
      <c r="GE218" s="59"/>
      <c r="GF218" s="59"/>
      <c r="GG218" s="59"/>
      <c r="GH218" s="59"/>
      <c r="GI218" s="59"/>
      <c r="GJ218" s="59"/>
      <c r="GK218" s="59"/>
      <c r="GL218" s="59"/>
      <c r="GM218" s="59"/>
      <c r="GN218" s="59"/>
      <c r="GO218" s="59"/>
      <c r="GP218" s="59"/>
      <c r="GQ218" s="59"/>
      <c r="GR218" s="59"/>
      <c r="GS218" s="59"/>
      <c r="GT218" s="59"/>
      <c r="GU218" s="59"/>
      <c r="GV218" s="59"/>
      <c r="GW218" s="59"/>
      <c r="GX218" s="59"/>
      <c r="GY218" s="59"/>
      <c r="GZ218" s="59"/>
      <c r="HA218" s="59"/>
      <c r="HB218" s="59"/>
      <c r="HC218" s="59"/>
      <c r="HD218" s="59"/>
      <c r="HE218" s="59"/>
      <c r="HF218" s="59"/>
      <c r="HG218" s="59"/>
      <c r="HH218" s="59"/>
      <c r="HI218" s="59"/>
      <c r="HJ218" s="59"/>
      <c r="HK218" s="59"/>
      <c r="HL218" s="59"/>
      <c r="HM218" s="59"/>
      <c r="HN218" s="59"/>
    </row>
    <row r="219" spans="1:222">
      <c r="A219" s="59"/>
      <c r="B219" s="59"/>
      <c r="C219" s="59"/>
      <c r="D219" s="59"/>
      <c r="E219" s="118"/>
      <c r="F219" s="59"/>
      <c r="G219" s="118"/>
      <c r="H219" s="59"/>
      <c r="I219" s="59"/>
      <c r="J219" s="59"/>
      <c r="K219" s="119"/>
      <c r="L219" s="59"/>
      <c r="M219" s="59"/>
      <c r="N219" s="59"/>
      <c r="O219" s="59"/>
      <c r="P219" s="59"/>
      <c r="Q219" s="59"/>
      <c r="R219" s="59"/>
      <c r="S219" s="59"/>
      <c r="T219" s="59"/>
      <c r="U219" s="59"/>
      <c r="V219" s="59"/>
      <c r="W219" s="59"/>
      <c r="X219" s="59"/>
      <c r="Y219" s="59"/>
      <c r="Z219" s="59"/>
      <c r="AA219" s="59"/>
      <c r="AB219" s="59"/>
      <c r="AC219" s="59"/>
      <c r="AD219" s="59"/>
      <c r="AE219" s="59"/>
      <c r="AF219" s="59"/>
      <c r="AG219" s="59"/>
      <c r="AH219" s="59"/>
      <c r="AI219" s="59"/>
      <c r="AJ219" s="59"/>
      <c r="AK219" s="59"/>
      <c r="AL219" s="59"/>
      <c r="AM219" s="59"/>
      <c r="AN219" s="59"/>
      <c r="AO219" s="59"/>
      <c r="AP219" s="59"/>
      <c r="AQ219" s="59"/>
      <c r="AR219" s="59"/>
      <c r="AS219" s="59"/>
      <c r="AT219" s="59"/>
      <c r="AU219" s="59"/>
      <c r="AV219" s="59"/>
      <c r="AW219" s="59"/>
      <c r="AX219" s="59"/>
      <c r="AY219" s="59"/>
      <c r="AZ219" s="59"/>
      <c r="BA219" s="59"/>
      <c r="BB219" s="59"/>
      <c r="BC219" s="59"/>
      <c r="BD219" s="59"/>
      <c r="BE219" s="59"/>
      <c r="BF219" s="59"/>
      <c r="BG219" s="59"/>
      <c r="BH219" s="59"/>
      <c r="BI219" s="59"/>
      <c r="BJ219" s="59"/>
      <c r="BK219" s="59"/>
      <c r="BL219" s="59"/>
      <c r="BM219" s="59"/>
      <c r="BN219" s="59"/>
      <c r="BO219" s="59"/>
      <c r="BP219" s="59"/>
      <c r="BQ219" s="59"/>
      <c r="BR219" s="59"/>
      <c r="BS219" s="59"/>
      <c r="BT219" s="59"/>
      <c r="BU219" s="59"/>
      <c r="BV219" s="59"/>
      <c r="BW219" s="59"/>
      <c r="BX219" s="59"/>
      <c r="BY219" s="59"/>
      <c r="BZ219" s="59"/>
      <c r="CA219" s="59"/>
      <c r="CB219" s="59"/>
      <c r="CC219" s="59"/>
      <c r="CD219" s="59"/>
      <c r="CE219" s="59"/>
      <c r="CF219" s="59"/>
      <c r="CG219" s="59"/>
      <c r="CH219" s="59"/>
      <c r="CI219" s="59"/>
      <c r="CJ219" s="59"/>
      <c r="CK219" s="59"/>
      <c r="CL219" s="59"/>
      <c r="CM219" s="59"/>
      <c r="CN219" s="59"/>
      <c r="CO219" s="59"/>
      <c r="CP219" s="59"/>
      <c r="CQ219" s="59"/>
      <c r="CR219" s="59"/>
      <c r="CS219" s="59"/>
      <c r="CT219" s="59"/>
      <c r="CU219" s="59"/>
      <c r="CV219" s="59"/>
      <c r="CW219" s="59"/>
      <c r="CX219" s="59"/>
      <c r="CY219" s="59"/>
      <c r="CZ219" s="59"/>
      <c r="DA219" s="59"/>
      <c r="DB219" s="59"/>
      <c r="DC219" s="59"/>
      <c r="DD219" s="59"/>
      <c r="DE219" s="59"/>
      <c r="DF219" s="59"/>
      <c r="DG219" s="59"/>
      <c r="DH219" s="59"/>
      <c r="DI219" s="59"/>
      <c r="DJ219" s="59"/>
      <c r="DK219" s="59"/>
      <c r="DL219" s="59"/>
      <c r="DM219" s="59"/>
      <c r="DN219" s="59"/>
      <c r="DO219" s="59"/>
      <c r="DP219" s="59"/>
      <c r="DQ219" s="59"/>
      <c r="DR219" s="59"/>
      <c r="DS219" s="59"/>
      <c r="DT219" s="59"/>
      <c r="DU219" s="59"/>
      <c r="DV219" s="59"/>
      <c r="DW219" s="59"/>
      <c r="DX219" s="59"/>
      <c r="DY219" s="59"/>
      <c r="DZ219" s="59"/>
      <c r="EA219" s="59"/>
      <c r="EB219" s="59"/>
      <c r="EC219" s="59"/>
      <c r="ED219" s="59"/>
      <c r="EE219" s="59"/>
      <c r="EF219" s="59"/>
      <c r="EG219" s="59"/>
      <c r="EH219" s="59"/>
      <c r="EI219" s="59"/>
      <c r="EJ219" s="59"/>
      <c r="EK219" s="59"/>
      <c r="EL219" s="59"/>
      <c r="EM219" s="59"/>
      <c r="EN219" s="59"/>
      <c r="EO219" s="59"/>
      <c r="EP219" s="59"/>
      <c r="EQ219" s="59"/>
      <c r="ER219" s="59"/>
      <c r="ES219" s="59"/>
      <c r="ET219" s="59"/>
      <c r="EU219" s="59"/>
      <c r="EV219" s="59"/>
      <c r="EW219" s="59"/>
      <c r="EX219" s="59"/>
      <c r="EY219" s="59"/>
      <c r="EZ219" s="59"/>
      <c r="FA219" s="59"/>
      <c r="FB219" s="59"/>
      <c r="FC219" s="59"/>
      <c r="FD219" s="59"/>
      <c r="FE219" s="59"/>
      <c r="FF219" s="59"/>
      <c r="FG219" s="59"/>
      <c r="FH219" s="59"/>
      <c r="FI219" s="59"/>
      <c r="FJ219" s="59"/>
      <c r="FK219" s="59"/>
      <c r="FL219" s="59"/>
      <c r="FM219" s="59"/>
      <c r="FN219" s="59"/>
      <c r="FO219" s="59"/>
      <c r="FP219" s="59"/>
      <c r="FQ219" s="59"/>
      <c r="FR219" s="59"/>
      <c r="FS219" s="59"/>
      <c r="FT219" s="59"/>
      <c r="FU219" s="59"/>
      <c r="FV219" s="59"/>
      <c r="FW219" s="59"/>
      <c r="FX219" s="59"/>
      <c r="FY219" s="59"/>
      <c r="FZ219" s="59"/>
      <c r="GA219" s="59"/>
      <c r="GB219" s="59"/>
      <c r="GC219" s="59"/>
      <c r="GD219" s="59"/>
      <c r="GE219" s="59"/>
      <c r="GF219" s="59"/>
      <c r="GG219" s="59"/>
      <c r="GH219" s="59"/>
      <c r="GI219" s="59"/>
      <c r="GJ219" s="59"/>
      <c r="GK219" s="59"/>
      <c r="GL219" s="59"/>
      <c r="GM219" s="59"/>
      <c r="GN219" s="59"/>
      <c r="GO219" s="59"/>
      <c r="GP219" s="59"/>
      <c r="GQ219" s="59"/>
      <c r="GR219" s="59"/>
      <c r="GS219" s="59"/>
      <c r="GT219" s="59"/>
      <c r="GU219" s="59"/>
      <c r="GV219" s="59"/>
      <c r="GW219" s="59"/>
      <c r="GX219" s="59"/>
      <c r="GY219" s="59"/>
      <c r="GZ219" s="59"/>
      <c r="HA219" s="59"/>
      <c r="HB219" s="59"/>
      <c r="HC219" s="59"/>
      <c r="HD219" s="59"/>
      <c r="HE219" s="59"/>
      <c r="HF219" s="59"/>
      <c r="HG219" s="59"/>
      <c r="HH219" s="59"/>
      <c r="HI219" s="59"/>
      <c r="HJ219" s="59"/>
      <c r="HK219" s="59"/>
      <c r="HL219" s="59"/>
      <c r="HM219" s="59"/>
      <c r="HN219" s="59"/>
    </row>
    <row r="220" spans="1:222">
      <c r="A220" s="59"/>
      <c r="B220" s="59"/>
      <c r="C220" s="59"/>
      <c r="D220" s="59"/>
      <c r="E220" s="118"/>
      <c r="F220" s="59"/>
      <c r="G220" s="118"/>
      <c r="H220" s="59"/>
      <c r="I220" s="59"/>
      <c r="J220" s="59"/>
      <c r="K220" s="119"/>
      <c r="L220" s="59"/>
      <c r="M220" s="59"/>
      <c r="N220" s="59"/>
      <c r="O220" s="59"/>
      <c r="P220" s="59"/>
      <c r="Q220" s="59"/>
      <c r="R220" s="59"/>
      <c r="S220" s="59"/>
      <c r="T220" s="59"/>
      <c r="U220" s="59"/>
      <c r="V220" s="59"/>
      <c r="W220" s="59"/>
      <c r="X220" s="59"/>
      <c r="Y220" s="59"/>
      <c r="Z220" s="59"/>
      <c r="AA220" s="59"/>
      <c r="AB220" s="59"/>
      <c r="AC220" s="59"/>
      <c r="AD220" s="59"/>
      <c r="AE220" s="59"/>
      <c r="AF220" s="59"/>
      <c r="AG220" s="59"/>
      <c r="AH220" s="59"/>
      <c r="AI220" s="59"/>
      <c r="AJ220" s="59"/>
      <c r="AK220" s="59"/>
      <c r="AL220" s="59"/>
      <c r="AM220" s="59"/>
      <c r="AN220" s="59"/>
      <c r="AO220" s="59"/>
      <c r="AP220" s="59"/>
      <c r="AQ220" s="59"/>
      <c r="AR220" s="59"/>
      <c r="AS220" s="59"/>
      <c r="AT220" s="59"/>
      <c r="AU220" s="59"/>
      <c r="AV220" s="59"/>
      <c r="AW220" s="59"/>
      <c r="AX220" s="59"/>
      <c r="AY220" s="59"/>
      <c r="AZ220" s="59"/>
      <c r="BA220" s="59"/>
      <c r="BB220" s="59"/>
      <c r="BC220" s="59"/>
      <c r="BD220" s="59"/>
      <c r="BE220" s="59"/>
      <c r="BF220" s="59"/>
      <c r="BG220" s="59"/>
      <c r="BH220" s="59"/>
      <c r="BI220" s="59"/>
      <c r="BJ220" s="59"/>
      <c r="BK220" s="59"/>
      <c r="BL220" s="59"/>
      <c r="BM220" s="59"/>
      <c r="BN220" s="59"/>
      <c r="BO220" s="59"/>
      <c r="BP220" s="59"/>
      <c r="BQ220" s="59"/>
      <c r="BR220" s="59"/>
      <c r="BS220" s="59"/>
      <c r="BT220" s="59"/>
      <c r="BU220" s="59"/>
      <c r="BV220" s="59"/>
      <c r="BW220" s="59"/>
      <c r="BX220" s="59"/>
      <c r="BY220" s="59"/>
      <c r="BZ220" s="59"/>
      <c r="CA220" s="59"/>
      <c r="CB220" s="59"/>
      <c r="CC220" s="59"/>
      <c r="CD220" s="59"/>
      <c r="CE220" s="59"/>
      <c r="CF220" s="59"/>
      <c r="CG220" s="59"/>
      <c r="CH220" s="59"/>
      <c r="CI220" s="59"/>
      <c r="CJ220" s="59"/>
      <c r="CK220" s="59"/>
      <c r="CL220" s="59"/>
      <c r="CM220" s="59"/>
      <c r="CN220" s="59"/>
      <c r="CO220" s="59"/>
      <c r="CP220" s="59"/>
      <c r="CQ220" s="59"/>
      <c r="CR220" s="59"/>
      <c r="CS220" s="59"/>
      <c r="CT220" s="59"/>
      <c r="CU220" s="59"/>
      <c r="CV220" s="59"/>
      <c r="CW220" s="59"/>
      <c r="CX220" s="59"/>
      <c r="CY220" s="59"/>
      <c r="CZ220" s="59"/>
      <c r="DA220" s="59"/>
      <c r="DB220" s="59"/>
      <c r="DC220" s="59"/>
      <c r="DD220" s="59"/>
      <c r="DE220" s="59"/>
      <c r="DF220" s="59"/>
      <c r="DG220" s="59"/>
      <c r="DH220" s="59"/>
      <c r="DI220" s="59"/>
      <c r="DJ220" s="59"/>
      <c r="DK220" s="59"/>
      <c r="DL220" s="59"/>
      <c r="DM220" s="59"/>
      <c r="DN220" s="59"/>
      <c r="DO220" s="59"/>
      <c r="DP220" s="59"/>
      <c r="DQ220" s="59"/>
      <c r="DR220" s="59"/>
      <c r="DS220" s="59"/>
      <c r="DT220" s="59"/>
      <c r="DU220" s="59"/>
      <c r="DV220" s="59"/>
      <c r="DW220" s="59"/>
      <c r="DX220" s="59"/>
      <c r="DY220" s="59"/>
      <c r="DZ220" s="59"/>
      <c r="EA220" s="59"/>
      <c r="EB220" s="59"/>
      <c r="EC220" s="59"/>
      <c r="ED220" s="59"/>
      <c r="EE220" s="59"/>
      <c r="EF220" s="59"/>
      <c r="EG220" s="59"/>
      <c r="EH220" s="59"/>
      <c r="EI220" s="59"/>
      <c r="EJ220" s="59"/>
      <c r="EK220" s="59"/>
      <c r="EL220" s="59"/>
      <c r="EM220" s="59"/>
      <c r="EN220" s="59"/>
      <c r="EO220" s="59"/>
      <c r="EP220" s="59"/>
      <c r="EQ220" s="59"/>
      <c r="ER220" s="59"/>
      <c r="ES220" s="59"/>
      <c r="ET220" s="59"/>
      <c r="EU220" s="59"/>
      <c r="EV220" s="59"/>
      <c r="EW220" s="59"/>
      <c r="EX220" s="59"/>
      <c r="EY220" s="59"/>
      <c r="EZ220" s="59"/>
      <c r="FA220" s="59"/>
      <c r="FB220" s="59"/>
      <c r="FC220" s="59"/>
      <c r="FD220" s="59"/>
      <c r="FE220" s="59"/>
      <c r="FF220" s="59"/>
      <c r="FG220" s="59"/>
      <c r="FH220" s="59"/>
      <c r="FI220" s="59"/>
      <c r="FJ220" s="59"/>
      <c r="FK220" s="59"/>
      <c r="FL220" s="59"/>
      <c r="FM220" s="59"/>
      <c r="FN220" s="59"/>
      <c r="FO220" s="59"/>
      <c r="FP220" s="59"/>
      <c r="FQ220" s="59"/>
      <c r="FR220" s="59"/>
      <c r="FS220" s="59"/>
      <c r="FT220" s="59"/>
      <c r="FU220" s="59"/>
      <c r="FV220" s="59"/>
      <c r="FW220" s="59"/>
      <c r="FX220" s="59"/>
      <c r="FY220" s="59"/>
      <c r="FZ220" s="59"/>
      <c r="GA220" s="59"/>
      <c r="GB220" s="59"/>
      <c r="GC220" s="59"/>
      <c r="GD220" s="59"/>
      <c r="GE220" s="59"/>
      <c r="GF220" s="59"/>
      <c r="GG220" s="59"/>
      <c r="GH220" s="59"/>
      <c r="GI220" s="59"/>
      <c r="GJ220" s="59"/>
      <c r="GK220" s="59"/>
      <c r="GL220" s="59"/>
      <c r="GM220" s="59"/>
      <c r="GN220" s="59"/>
      <c r="GO220" s="59"/>
      <c r="GP220" s="59"/>
      <c r="GQ220" s="59"/>
      <c r="GR220" s="59"/>
      <c r="GS220" s="59"/>
      <c r="GT220" s="59"/>
      <c r="GU220" s="59"/>
      <c r="GV220" s="59"/>
      <c r="GW220" s="59"/>
      <c r="GX220" s="59"/>
      <c r="GY220" s="59"/>
      <c r="GZ220" s="59"/>
      <c r="HA220" s="59"/>
      <c r="HB220" s="59"/>
      <c r="HC220" s="59"/>
      <c r="HD220" s="59"/>
      <c r="HE220" s="59"/>
      <c r="HF220" s="59"/>
      <c r="HG220" s="59"/>
      <c r="HH220" s="59"/>
      <c r="HI220" s="59"/>
      <c r="HJ220" s="59"/>
      <c r="HK220" s="59"/>
      <c r="HL220" s="59"/>
      <c r="HM220" s="59"/>
      <c r="HN220" s="59"/>
    </row>
    <row r="221" spans="1:222">
      <c r="A221" s="59"/>
      <c r="B221" s="59"/>
      <c r="C221" s="59"/>
      <c r="D221" s="59"/>
      <c r="E221" s="118"/>
      <c r="F221" s="59"/>
      <c r="G221" s="118"/>
      <c r="H221" s="59"/>
      <c r="I221" s="59"/>
      <c r="J221" s="59"/>
      <c r="K221" s="119"/>
      <c r="L221" s="59"/>
      <c r="M221" s="59"/>
      <c r="N221" s="59"/>
      <c r="O221" s="59"/>
      <c r="P221" s="59"/>
      <c r="Q221" s="59"/>
      <c r="R221" s="59"/>
      <c r="S221" s="59"/>
      <c r="T221" s="59"/>
      <c r="U221" s="59"/>
      <c r="V221" s="59"/>
      <c r="W221" s="59"/>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c r="CB221" s="59"/>
      <c r="CC221" s="59"/>
      <c r="CD221" s="59"/>
      <c r="CE221" s="59"/>
      <c r="CF221" s="59"/>
      <c r="CG221" s="59"/>
      <c r="CH221" s="59"/>
      <c r="CI221" s="59"/>
      <c r="CJ221" s="59"/>
      <c r="CK221" s="59"/>
      <c r="CL221" s="59"/>
      <c r="CM221" s="59"/>
      <c r="CN221" s="59"/>
      <c r="CO221" s="59"/>
      <c r="CP221" s="59"/>
      <c r="CQ221" s="59"/>
      <c r="CR221" s="59"/>
      <c r="CS221" s="59"/>
      <c r="CT221" s="59"/>
      <c r="CU221" s="59"/>
      <c r="CV221" s="59"/>
      <c r="CW221" s="59"/>
      <c r="CX221" s="59"/>
      <c r="CY221" s="59"/>
      <c r="CZ221" s="59"/>
      <c r="DA221" s="59"/>
      <c r="DB221" s="59"/>
      <c r="DC221" s="59"/>
      <c r="DD221" s="59"/>
      <c r="DE221" s="59"/>
      <c r="DF221" s="59"/>
      <c r="DG221" s="59"/>
      <c r="DH221" s="59"/>
      <c r="DI221" s="59"/>
      <c r="DJ221" s="59"/>
      <c r="DK221" s="59"/>
      <c r="DL221" s="59"/>
      <c r="DM221" s="59"/>
      <c r="DN221" s="59"/>
      <c r="DO221" s="59"/>
      <c r="DP221" s="59"/>
      <c r="DQ221" s="59"/>
      <c r="DR221" s="59"/>
      <c r="DS221" s="59"/>
      <c r="DT221" s="59"/>
      <c r="DU221" s="59"/>
      <c r="DV221" s="59"/>
      <c r="DW221" s="59"/>
      <c r="DX221" s="59"/>
      <c r="DY221" s="59"/>
      <c r="DZ221" s="59"/>
      <c r="EA221" s="59"/>
      <c r="EB221" s="59"/>
      <c r="EC221" s="59"/>
      <c r="ED221" s="59"/>
      <c r="EE221" s="59"/>
      <c r="EF221" s="59"/>
      <c r="EG221" s="59"/>
      <c r="EH221" s="59"/>
      <c r="EI221" s="59"/>
      <c r="EJ221" s="59"/>
      <c r="EK221" s="59"/>
      <c r="EL221" s="59"/>
      <c r="EM221" s="59"/>
      <c r="EN221" s="59"/>
      <c r="EO221" s="59"/>
      <c r="EP221" s="59"/>
      <c r="EQ221" s="59"/>
      <c r="ER221" s="59"/>
      <c r="ES221" s="59"/>
      <c r="ET221" s="59"/>
      <c r="EU221" s="59"/>
      <c r="EV221" s="59"/>
      <c r="EW221" s="59"/>
      <c r="EX221" s="59"/>
      <c r="EY221" s="59"/>
      <c r="EZ221" s="59"/>
      <c r="FA221" s="59"/>
      <c r="FB221" s="59"/>
      <c r="FC221" s="59"/>
      <c r="FD221" s="59"/>
      <c r="FE221" s="59"/>
      <c r="FF221" s="59"/>
      <c r="FG221" s="59"/>
      <c r="FH221" s="59"/>
      <c r="FI221" s="59"/>
      <c r="FJ221" s="59"/>
      <c r="FK221" s="59"/>
      <c r="FL221" s="59"/>
      <c r="FM221" s="59"/>
      <c r="FN221" s="59"/>
      <c r="FO221" s="59"/>
      <c r="FP221" s="59"/>
      <c r="FQ221" s="59"/>
      <c r="FR221" s="59"/>
      <c r="FS221" s="59"/>
      <c r="FT221" s="59"/>
      <c r="FU221" s="59"/>
      <c r="FV221" s="59"/>
      <c r="FW221" s="59"/>
      <c r="FX221" s="59"/>
      <c r="FY221" s="59"/>
      <c r="FZ221" s="59"/>
      <c r="GA221" s="59"/>
      <c r="GB221" s="59"/>
      <c r="GC221" s="59"/>
      <c r="GD221" s="59"/>
      <c r="GE221" s="59"/>
      <c r="GF221" s="59"/>
      <c r="GG221" s="59"/>
      <c r="GH221" s="59"/>
      <c r="GI221" s="59"/>
      <c r="GJ221" s="59"/>
      <c r="GK221" s="59"/>
      <c r="GL221" s="59"/>
      <c r="GM221" s="59"/>
      <c r="GN221" s="59"/>
      <c r="GO221" s="59"/>
      <c r="GP221" s="59"/>
      <c r="GQ221" s="59"/>
      <c r="GR221" s="59"/>
      <c r="GS221" s="59"/>
      <c r="GT221" s="59"/>
      <c r="GU221" s="59"/>
      <c r="GV221" s="59"/>
      <c r="GW221" s="59"/>
      <c r="GX221" s="59"/>
      <c r="GY221" s="59"/>
      <c r="GZ221" s="59"/>
      <c r="HA221" s="59"/>
      <c r="HB221" s="59"/>
      <c r="HC221" s="59"/>
      <c r="HD221" s="59"/>
      <c r="HE221" s="59"/>
      <c r="HF221" s="59"/>
      <c r="HG221" s="59"/>
      <c r="HH221" s="59"/>
      <c r="HI221" s="59"/>
      <c r="HJ221" s="59"/>
      <c r="HK221" s="59"/>
      <c r="HL221" s="59"/>
      <c r="HM221" s="59"/>
      <c r="HN221" s="59"/>
    </row>
    <row r="222" spans="1:222">
      <c r="A222" s="59"/>
      <c r="B222" s="59"/>
      <c r="C222" s="59"/>
      <c r="D222" s="59"/>
      <c r="E222" s="118"/>
      <c r="F222" s="59"/>
      <c r="G222" s="118"/>
      <c r="H222" s="59"/>
      <c r="I222" s="59"/>
      <c r="J222" s="59"/>
      <c r="K222" s="119"/>
      <c r="L222" s="59"/>
      <c r="M222" s="59"/>
      <c r="N222" s="59"/>
      <c r="O222" s="59"/>
      <c r="P222" s="59"/>
      <c r="Q222" s="59"/>
      <c r="R222" s="59"/>
      <c r="S222" s="59"/>
      <c r="T222" s="59"/>
      <c r="U222" s="59"/>
      <c r="V222" s="59"/>
      <c r="W222" s="59"/>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c r="CB222" s="59"/>
      <c r="CC222" s="59"/>
      <c r="CD222" s="59"/>
      <c r="CE222" s="59"/>
      <c r="CF222" s="59"/>
      <c r="CG222" s="59"/>
      <c r="CH222" s="59"/>
      <c r="CI222" s="59"/>
      <c r="CJ222" s="59"/>
      <c r="CK222" s="59"/>
      <c r="CL222" s="59"/>
      <c r="CM222" s="59"/>
      <c r="CN222" s="59"/>
      <c r="CO222" s="59"/>
      <c r="CP222" s="59"/>
      <c r="CQ222" s="59"/>
      <c r="CR222" s="59"/>
      <c r="CS222" s="59"/>
      <c r="CT222" s="59"/>
      <c r="CU222" s="59"/>
      <c r="CV222" s="59"/>
      <c r="CW222" s="59"/>
      <c r="CX222" s="59"/>
      <c r="CY222" s="59"/>
      <c r="CZ222" s="59"/>
      <c r="DA222" s="59"/>
      <c r="DB222" s="59"/>
      <c r="DC222" s="59"/>
      <c r="DD222" s="59"/>
      <c r="DE222" s="59"/>
      <c r="DF222" s="59"/>
      <c r="DG222" s="59"/>
      <c r="DH222" s="59"/>
      <c r="DI222" s="59"/>
      <c r="DJ222" s="59"/>
      <c r="DK222" s="59"/>
      <c r="DL222" s="59"/>
      <c r="DM222" s="59"/>
      <c r="DN222" s="59"/>
      <c r="DO222" s="59"/>
      <c r="DP222" s="59"/>
      <c r="DQ222" s="59"/>
      <c r="DR222" s="59"/>
      <c r="DS222" s="59"/>
      <c r="DT222" s="59"/>
      <c r="DU222" s="59"/>
      <c r="DV222" s="59"/>
      <c r="DW222" s="59"/>
      <c r="DX222" s="59"/>
      <c r="DY222" s="59"/>
      <c r="DZ222" s="59"/>
      <c r="EA222" s="59"/>
      <c r="EB222" s="59"/>
      <c r="EC222" s="59"/>
      <c r="ED222" s="59"/>
      <c r="EE222" s="59"/>
      <c r="EF222" s="59"/>
      <c r="EG222" s="59"/>
      <c r="EH222" s="59"/>
      <c r="EI222" s="59"/>
      <c r="EJ222" s="59"/>
      <c r="EK222" s="59"/>
      <c r="EL222" s="59"/>
      <c r="EM222" s="59"/>
      <c r="EN222" s="59"/>
      <c r="EO222" s="59"/>
      <c r="EP222" s="59"/>
      <c r="EQ222" s="59"/>
      <c r="ER222" s="59"/>
      <c r="ES222" s="59"/>
      <c r="ET222" s="59"/>
      <c r="EU222" s="59"/>
      <c r="EV222" s="59"/>
      <c r="EW222" s="59"/>
      <c r="EX222" s="59"/>
      <c r="EY222" s="59"/>
      <c r="EZ222" s="59"/>
      <c r="FA222" s="59"/>
      <c r="FB222" s="59"/>
      <c r="FC222" s="59"/>
      <c r="FD222" s="59"/>
      <c r="FE222" s="59"/>
      <c r="FF222" s="59"/>
      <c r="FG222" s="59"/>
      <c r="FH222" s="59"/>
      <c r="FI222" s="59"/>
      <c r="FJ222" s="59"/>
      <c r="FK222" s="59"/>
      <c r="FL222" s="59"/>
      <c r="FM222" s="59"/>
      <c r="FN222" s="59"/>
      <c r="FO222" s="59"/>
      <c r="FP222" s="59"/>
      <c r="FQ222" s="59"/>
      <c r="FR222" s="59"/>
      <c r="FS222" s="59"/>
      <c r="FT222" s="59"/>
      <c r="FU222" s="59"/>
      <c r="FV222" s="59"/>
      <c r="FW222" s="59"/>
      <c r="FX222" s="59"/>
      <c r="FY222" s="59"/>
      <c r="FZ222" s="59"/>
      <c r="GA222" s="59"/>
      <c r="GB222" s="59"/>
      <c r="GC222" s="59"/>
      <c r="GD222" s="59"/>
      <c r="GE222" s="59"/>
      <c r="GF222" s="59"/>
      <c r="GG222" s="59"/>
      <c r="GH222" s="59"/>
      <c r="GI222" s="59"/>
      <c r="GJ222" s="59"/>
      <c r="GK222" s="59"/>
      <c r="GL222" s="59"/>
      <c r="GM222" s="59"/>
      <c r="GN222" s="59"/>
      <c r="GO222" s="59"/>
      <c r="GP222" s="59"/>
      <c r="GQ222" s="59"/>
      <c r="GR222" s="59"/>
      <c r="GS222" s="59"/>
      <c r="GT222" s="59"/>
      <c r="GU222" s="59"/>
      <c r="GV222" s="59"/>
      <c r="GW222" s="59"/>
      <c r="GX222" s="59"/>
      <c r="GY222" s="59"/>
      <c r="GZ222" s="59"/>
      <c r="HA222" s="59"/>
      <c r="HB222" s="59"/>
      <c r="HC222" s="59"/>
      <c r="HD222" s="59"/>
      <c r="HE222" s="59"/>
      <c r="HF222" s="59"/>
      <c r="HG222" s="59"/>
      <c r="HH222" s="59"/>
      <c r="HI222" s="59"/>
      <c r="HJ222" s="59"/>
      <c r="HK222" s="59"/>
      <c r="HL222" s="59"/>
      <c r="HM222" s="59"/>
      <c r="HN222" s="59"/>
    </row>
    <row r="223" spans="1:222">
      <c r="A223" s="59"/>
      <c r="B223" s="59"/>
      <c r="C223" s="59"/>
      <c r="D223" s="59"/>
      <c r="E223" s="118"/>
      <c r="F223" s="59"/>
      <c r="G223" s="118"/>
      <c r="H223" s="59"/>
      <c r="I223" s="59"/>
      <c r="J223" s="59"/>
      <c r="K223" s="119"/>
      <c r="L223" s="59"/>
      <c r="M223" s="59"/>
      <c r="N223" s="59"/>
      <c r="O223" s="59"/>
      <c r="P223" s="59"/>
      <c r="Q223" s="59"/>
      <c r="R223" s="59"/>
      <c r="S223" s="59"/>
      <c r="T223" s="59"/>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59"/>
      <c r="AR223" s="59"/>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59"/>
      <c r="CA223" s="59"/>
      <c r="CB223" s="59"/>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59"/>
      <c r="DO223" s="59"/>
      <c r="DP223" s="59"/>
      <c r="DQ223" s="59"/>
      <c r="DR223" s="59"/>
      <c r="DS223" s="59"/>
      <c r="DT223" s="59"/>
      <c r="DU223" s="59"/>
      <c r="DV223" s="59"/>
      <c r="DW223" s="59"/>
      <c r="DX223" s="59"/>
      <c r="DY223" s="59"/>
      <c r="DZ223" s="59"/>
      <c r="EA223" s="59"/>
      <c r="EB223" s="59"/>
      <c r="EC223" s="59"/>
      <c r="ED223" s="59"/>
      <c r="EE223" s="59"/>
      <c r="EF223" s="59"/>
      <c r="EG223" s="59"/>
      <c r="EH223" s="59"/>
      <c r="EI223" s="59"/>
      <c r="EJ223" s="59"/>
      <c r="EK223" s="59"/>
      <c r="EL223" s="59"/>
      <c r="EM223" s="59"/>
      <c r="EN223" s="59"/>
      <c r="EO223" s="59"/>
      <c r="EP223" s="59"/>
      <c r="EQ223" s="59"/>
      <c r="ER223" s="59"/>
      <c r="ES223" s="59"/>
      <c r="ET223" s="59"/>
      <c r="EU223" s="59"/>
      <c r="EV223" s="59"/>
      <c r="EW223" s="59"/>
      <c r="EX223" s="59"/>
      <c r="EY223" s="59"/>
      <c r="EZ223" s="59"/>
      <c r="FA223" s="59"/>
      <c r="FB223" s="59"/>
      <c r="FC223" s="59"/>
      <c r="FD223" s="59"/>
      <c r="FE223" s="59"/>
      <c r="FF223" s="59"/>
      <c r="FG223" s="59"/>
      <c r="FH223" s="59"/>
      <c r="FI223" s="59"/>
      <c r="FJ223" s="59"/>
      <c r="FK223" s="59"/>
      <c r="FL223" s="59"/>
      <c r="FM223" s="59"/>
      <c r="FN223" s="59"/>
      <c r="FO223" s="59"/>
      <c r="FP223" s="59"/>
      <c r="FQ223" s="59"/>
      <c r="FR223" s="59"/>
      <c r="FS223" s="59"/>
      <c r="FT223" s="59"/>
      <c r="FU223" s="59"/>
      <c r="FV223" s="59"/>
      <c r="FW223" s="59"/>
      <c r="FX223" s="59"/>
      <c r="FY223" s="59"/>
      <c r="FZ223" s="59"/>
      <c r="GA223" s="59"/>
      <c r="GB223" s="59"/>
      <c r="GC223" s="59"/>
      <c r="GD223" s="59"/>
      <c r="GE223" s="59"/>
      <c r="GF223" s="59"/>
      <c r="GG223" s="59"/>
      <c r="GH223" s="59"/>
      <c r="GI223" s="59"/>
      <c r="GJ223" s="59"/>
      <c r="GK223" s="59"/>
      <c r="GL223" s="59"/>
      <c r="GM223" s="59"/>
      <c r="GN223" s="59"/>
      <c r="GO223" s="59"/>
      <c r="GP223" s="59"/>
      <c r="GQ223" s="59"/>
      <c r="GR223" s="59"/>
      <c r="GS223" s="59"/>
      <c r="GT223" s="59"/>
      <c r="GU223" s="59"/>
      <c r="GV223" s="59"/>
      <c r="GW223" s="59"/>
      <c r="GX223" s="59"/>
      <c r="GY223" s="59"/>
      <c r="GZ223" s="59"/>
      <c r="HA223" s="59"/>
      <c r="HB223" s="59"/>
      <c r="HC223" s="59"/>
      <c r="HD223" s="59"/>
      <c r="HE223" s="59"/>
      <c r="HF223" s="59"/>
      <c r="HG223" s="59"/>
      <c r="HH223" s="59"/>
      <c r="HI223" s="59"/>
      <c r="HJ223" s="59"/>
      <c r="HK223" s="59"/>
      <c r="HL223" s="59"/>
      <c r="HM223" s="59"/>
      <c r="HN223" s="59"/>
    </row>
    <row r="224" spans="1:222">
      <c r="A224" s="59"/>
      <c r="B224" s="59"/>
      <c r="C224" s="59"/>
      <c r="D224" s="59"/>
      <c r="E224" s="118"/>
      <c r="F224" s="59"/>
      <c r="G224" s="118"/>
      <c r="H224" s="59"/>
      <c r="I224" s="59"/>
      <c r="J224" s="59"/>
      <c r="K224" s="119"/>
      <c r="L224" s="59"/>
      <c r="M224" s="59"/>
      <c r="N224" s="59"/>
      <c r="O224" s="59"/>
      <c r="P224" s="59"/>
      <c r="Q224" s="59"/>
      <c r="R224" s="59"/>
      <c r="S224" s="59"/>
      <c r="T224" s="59"/>
      <c r="U224" s="59"/>
      <c r="V224" s="59"/>
      <c r="W224" s="59"/>
      <c r="X224" s="59"/>
      <c r="Y224" s="59"/>
      <c r="Z224" s="59"/>
      <c r="AA224" s="59"/>
      <c r="AB224" s="59"/>
      <c r="AC224" s="59"/>
      <c r="AD224" s="59"/>
      <c r="AE224" s="59"/>
      <c r="AF224" s="59"/>
      <c r="AG224" s="59"/>
      <c r="AH224" s="59"/>
      <c r="AI224" s="59"/>
      <c r="AJ224" s="59"/>
      <c r="AK224" s="59"/>
      <c r="AL224" s="59"/>
      <c r="AM224" s="59"/>
      <c r="AN224" s="59"/>
      <c r="AO224" s="59"/>
      <c r="AP224" s="59"/>
      <c r="AQ224" s="59"/>
      <c r="AR224" s="59"/>
      <c r="AS224" s="59"/>
      <c r="AT224" s="59"/>
      <c r="AU224" s="59"/>
      <c r="AV224" s="59"/>
      <c r="AW224" s="59"/>
      <c r="AX224" s="59"/>
      <c r="AY224" s="59"/>
      <c r="AZ224" s="59"/>
      <c r="BA224" s="59"/>
      <c r="BB224" s="59"/>
      <c r="BC224" s="59"/>
      <c r="BD224" s="59"/>
      <c r="BE224" s="59"/>
      <c r="BF224" s="59"/>
      <c r="BG224" s="59"/>
      <c r="BH224" s="59"/>
      <c r="BI224" s="59"/>
      <c r="BJ224" s="59"/>
      <c r="BK224" s="59"/>
      <c r="BL224" s="59"/>
      <c r="BM224" s="59"/>
      <c r="BN224" s="59"/>
      <c r="BO224" s="59"/>
      <c r="BP224" s="59"/>
      <c r="BQ224" s="59"/>
      <c r="BR224" s="59"/>
      <c r="BS224" s="59"/>
      <c r="BT224" s="59"/>
      <c r="BU224" s="59"/>
      <c r="BV224" s="59"/>
      <c r="BW224" s="59"/>
      <c r="BX224" s="59"/>
      <c r="BY224" s="59"/>
      <c r="BZ224" s="59"/>
      <c r="CA224" s="59"/>
      <c r="CB224" s="59"/>
      <c r="CC224" s="59"/>
      <c r="CD224" s="59"/>
      <c r="CE224" s="59"/>
      <c r="CF224" s="59"/>
      <c r="CG224" s="59"/>
      <c r="CH224" s="59"/>
      <c r="CI224" s="59"/>
      <c r="CJ224" s="59"/>
      <c r="CK224" s="59"/>
      <c r="CL224" s="59"/>
      <c r="CM224" s="59"/>
      <c r="CN224" s="59"/>
      <c r="CO224" s="59"/>
      <c r="CP224" s="59"/>
      <c r="CQ224" s="59"/>
      <c r="CR224" s="59"/>
      <c r="CS224" s="59"/>
      <c r="CT224" s="59"/>
      <c r="CU224" s="59"/>
      <c r="CV224" s="59"/>
      <c r="CW224" s="59"/>
      <c r="CX224" s="59"/>
      <c r="CY224" s="59"/>
      <c r="CZ224" s="59"/>
      <c r="DA224" s="59"/>
      <c r="DB224" s="59"/>
      <c r="DC224" s="59"/>
      <c r="DD224" s="59"/>
      <c r="DE224" s="59"/>
      <c r="DF224" s="59"/>
      <c r="DG224" s="59"/>
      <c r="DH224" s="59"/>
      <c r="DI224" s="59"/>
      <c r="DJ224" s="59"/>
      <c r="DK224" s="59"/>
      <c r="DL224" s="59"/>
      <c r="DM224" s="59"/>
      <c r="DN224" s="59"/>
      <c r="DO224" s="59"/>
      <c r="DP224" s="59"/>
      <c r="DQ224" s="59"/>
      <c r="DR224" s="59"/>
      <c r="DS224" s="59"/>
      <c r="DT224" s="59"/>
      <c r="DU224" s="59"/>
      <c r="DV224" s="59"/>
      <c r="DW224" s="59"/>
      <c r="DX224" s="59"/>
      <c r="DY224" s="59"/>
      <c r="DZ224" s="59"/>
      <c r="EA224" s="59"/>
      <c r="EB224" s="59"/>
      <c r="EC224" s="59"/>
      <c r="ED224" s="59"/>
      <c r="EE224" s="59"/>
      <c r="EF224" s="59"/>
      <c r="EG224" s="59"/>
      <c r="EH224" s="59"/>
      <c r="EI224" s="59"/>
      <c r="EJ224" s="59"/>
      <c r="EK224" s="59"/>
      <c r="EL224" s="59"/>
      <c r="EM224" s="59"/>
      <c r="EN224" s="59"/>
      <c r="EO224" s="59"/>
      <c r="EP224" s="59"/>
      <c r="EQ224" s="59"/>
      <c r="ER224" s="59"/>
      <c r="ES224" s="59"/>
      <c r="ET224" s="59"/>
      <c r="EU224" s="59"/>
      <c r="EV224" s="59"/>
      <c r="EW224" s="59"/>
      <c r="EX224" s="59"/>
      <c r="EY224" s="59"/>
      <c r="EZ224" s="59"/>
      <c r="FA224" s="59"/>
      <c r="FB224" s="59"/>
      <c r="FC224" s="59"/>
      <c r="FD224" s="59"/>
      <c r="FE224" s="59"/>
      <c r="FF224" s="59"/>
      <c r="FG224" s="59"/>
      <c r="FH224" s="59"/>
      <c r="FI224" s="59"/>
      <c r="FJ224" s="59"/>
      <c r="FK224" s="59"/>
      <c r="FL224" s="59"/>
      <c r="FM224" s="59"/>
      <c r="FN224" s="59"/>
      <c r="FO224" s="59"/>
      <c r="FP224" s="59"/>
      <c r="FQ224" s="59"/>
      <c r="FR224" s="59"/>
      <c r="FS224" s="59"/>
      <c r="FT224" s="59"/>
      <c r="FU224" s="59"/>
      <c r="FV224" s="59"/>
      <c r="FW224" s="59"/>
      <c r="FX224" s="59"/>
      <c r="FY224" s="59"/>
      <c r="FZ224" s="59"/>
      <c r="GA224" s="59"/>
      <c r="GB224" s="59"/>
      <c r="GC224" s="59"/>
      <c r="GD224" s="59"/>
      <c r="GE224" s="59"/>
      <c r="GF224" s="59"/>
      <c r="GG224" s="59"/>
      <c r="GH224" s="59"/>
      <c r="GI224" s="59"/>
      <c r="GJ224" s="59"/>
      <c r="GK224" s="59"/>
      <c r="GL224" s="59"/>
      <c r="GM224" s="59"/>
      <c r="GN224" s="59"/>
      <c r="GO224" s="59"/>
      <c r="GP224" s="59"/>
      <c r="GQ224" s="59"/>
      <c r="GR224" s="59"/>
      <c r="GS224" s="59"/>
      <c r="GT224" s="59"/>
      <c r="GU224" s="59"/>
      <c r="GV224" s="59"/>
      <c r="GW224" s="59"/>
      <c r="GX224" s="59"/>
      <c r="GY224" s="59"/>
      <c r="GZ224" s="59"/>
      <c r="HA224" s="59"/>
      <c r="HB224" s="59"/>
      <c r="HC224" s="59"/>
      <c r="HD224" s="59"/>
      <c r="HE224" s="59"/>
      <c r="HF224" s="59"/>
      <c r="HG224" s="59"/>
      <c r="HH224" s="59"/>
      <c r="HI224" s="59"/>
      <c r="HJ224" s="59"/>
      <c r="HK224" s="59"/>
      <c r="HL224" s="59"/>
      <c r="HM224" s="59"/>
      <c r="HN224" s="59"/>
    </row>
    <row r="225" spans="1:222">
      <c r="A225" s="59"/>
      <c r="B225" s="59"/>
      <c r="C225" s="59"/>
      <c r="D225" s="59"/>
      <c r="E225" s="118"/>
      <c r="F225" s="59"/>
      <c r="G225" s="118"/>
      <c r="H225" s="59"/>
      <c r="I225" s="59"/>
      <c r="J225" s="59"/>
      <c r="K225" s="119"/>
      <c r="L225" s="59"/>
      <c r="M225" s="59"/>
      <c r="N225" s="59"/>
      <c r="O225" s="59"/>
      <c r="P225" s="59"/>
      <c r="Q225" s="59"/>
      <c r="R225" s="59"/>
      <c r="S225" s="59"/>
      <c r="T225" s="59"/>
      <c r="U225" s="59"/>
      <c r="V225" s="59"/>
      <c r="W225" s="59"/>
      <c r="X225" s="59"/>
      <c r="Y225" s="59"/>
      <c r="Z225" s="59"/>
      <c r="AA225" s="59"/>
      <c r="AB225" s="59"/>
      <c r="AC225" s="59"/>
      <c r="AD225" s="59"/>
      <c r="AE225" s="59"/>
      <c r="AF225" s="59"/>
      <c r="AG225" s="59"/>
      <c r="AH225" s="59"/>
      <c r="AI225" s="59"/>
      <c r="AJ225" s="59"/>
      <c r="AK225" s="59"/>
      <c r="AL225" s="59"/>
      <c r="AM225" s="59"/>
      <c r="AN225" s="59"/>
      <c r="AO225" s="59"/>
      <c r="AP225" s="59"/>
      <c r="AQ225" s="59"/>
      <c r="AR225" s="59"/>
      <c r="AS225" s="59"/>
      <c r="AT225" s="59"/>
      <c r="AU225" s="59"/>
      <c r="AV225" s="59"/>
      <c r="AW225" s="59"/>
      <c r="AX225" s="59"/>
      <c r="AY225" s="59"/>
      <c r="AZ225" s="59"/>
      <c r="BA225" s="59"/>
      <c r="BB225" s="59"/>
      <c r="BC225" s="59"/>
      <c r="BD225" s="59"/>
      <c r="BE225" s="59"/>
      <c r="BF225" s="59"/>
      <c r="BG225" s="59"/>
      <c r="BH225" s="59"/>
      <c r="BI225" s="59"/>
      <c r="BJ225" s="59"/>
      <c r="BK225" s="59"/>
      <c r="BL225" s="59"/>
      <c r="BM225" s="59"/>
      <c r="BN225" s="59"/>
      <c r="BO225" s="59"/>
      <c r="BP225" s="59"/>
      <c r="BQ225" s="59"/>
      <c r="BR225" s="59"/>
      <c r="BS225" s="59"/>
      <c r="BT225" s="59"/>
      <c r="BU225" s="59"/>
      <c r="BV225" s="59"/>
      <c r="BW225" s="59"/>
      <c r="BX225" s="59"/>
      <c r="BY225" s="59"/>
      <c r="BZ225" s="59"/>
      <c r="CA225" s="59"/>
      <c r="CB225" s="59"/>
      <c r="CC225" s="59"/>
      <c r="CD225" s="59"/>
      <c r="CE225" s="59"/>
      <c r="CF225" s="59"/>
      <c r="CG225" s="59"/>
      <c r="CH225" s="59"/>
      <c r="CI225" s="59"/>
      <c r="CJ225" s="59"/>
      <c r="CK225" s="59"/>
      <c r="CL225" s="59"/>
      <c r="CM225" s="59"/>
      <c r="CN225" s="59"/>
      <c r="CO225" s="59"/>
      <c r="CP225" s="59"/>
      <c r="CQ225" s="59"/>
      <c r="CR225" s="59"/>
      <c r="CS225" s="59"/>
      <c r="CT225" s="59"/>
      <c r="CU225" s="59"/>
      <c r="CV225" s="59"/>
      <c r="CW225" s="59"/>
      <c r="CX225" s="59"/>
      <c r="CY225" s="59"/>
      <c r="CZ225" s="59"/>
      <c r="DA225" s="59"/>
      <c r="DB225" s="59"/>
      <c r="DC225" s="59"/>
      <c r="DD225" s="59"/>
      <c r="DE225" s="59"/>
      <c r="DF225" s="59"/>
      <c r="DG225" s="59"/>
      <c r="DH225" s="59"/>
      <c r="DI225" s="59"/>
      <c r="DJ225" s="59"/>
      <c r="DK225" s="59"/>
      <c r="DL225" s="59"/>
      <c r="DM225" s="59"/>
      <c r="DN225" s="59"/>
      <c r="DO225" s="59"/>
      <c r="DP225" s="59"/>
      <c r="DQ225" s="59"/>
      <c r="DR225" s="59"/>
      <c r="DS225" s="59"/>
      <c r="DT225" s="59"/>
      <c r="DU225" s="59"/>
      <c r="DV225" s="59"/>
      <c r="DW225" s="59"/>
      <c r="DX225" s="59"/>
      <c r="DY225" s="59"/>
      <c r="DZ225" s="59"/>
      <c r="EA225" s="59"/>
      <c r="EB225" s="59"/>
      <c r="EC225" s="59"/>
      <c r="ED225" s="59"/>
      <c r="EE225" s="59"/>
      <c r="EF225" s="59"/>
      <c r="EG225" s="59"/>
      <c r="EH225" s="59"/>
      <c r="EI225" s="59"/>
      <c r="EJ225" s="59"/>
      <c r="EK225" s="59"/>
      <c r="EL225" s="59"/>
      <c r="EM225" s="59"/>
      <c r="EN225" s="59"/>
      <c r="EO225" s="59"/>
      <c r="EP225" s="59"/>
      <c r="EQ225" s="59"/>
      <c r="ER225" s="59"/>
      <c r="ES225" s="59"/>
      <c r="ET225" s="59"/>
      <c r="EU225" s="59"/>
      <c r="EV225" s="59"/>
      <c r="EW225" s="59"/>
      <c r="EX225" s="59"/>
      <c r="EY225" s="59"/>
      <c r="EZ225" s="59"/>
      <c r="FA225" s="59"/>
      <c r="FB225" s="59"/>
      <c r="FC225" s="59"/>
      <c r="FD225" s="59"/>
      <c r="FE225" s="59"/>
      <c r="FF225" s="59"/>
      <c r="FG225" s="59"/>
      <c r="FH225" s="59"/>
      <c r="FI225" s="59"/>
      <c r="FJ225" s="59"/>
      <c r="FK225" s="59"/>
      <c r="FL225" s="59"/>
      <c r="FM225" s="59"/>
      <c r="FN225" s="59"/>
      <c r="FO225" s="59"/>
      <c r="FP225" s="59"/>
      <c r="FQ225" s="59"/>
      <c r="FR225" s="59"/>
      <c r="FS225" s="59"/>
      <c r="FT225" s="59"/>
      <c r="FU225" s="59"/>
      <c r="FV225" s="59"/>
      <c r="FW225" s="59"/>
      <c r="FX225" s="59"/>
      <c r="FY225" s="59"/>
      <c r="FZ225" s="59"/>
      <c r="GA225" s="59"/>
      <c r="GB225" s="59"/>
      <c r="GC225" s="59"/>
      <c r="GD225" s="59"/>
      <c r="GE225" s="59"/>
      <c r="GF225" s="59"/>
      <c r="GG225" s="59"/>
      <c r="GH225" s="59"/>
      <c r="GI225" s="59"/>
      <c r="GJ225" s="59"/>
      <c r="GK225" s="59"/>
      <c r="GL225" s="59"/>
      <c r="GM225" s="59"/>
      <c r="GN225" s="59"/>
      <c r="GO225" s="59"/>
      <c r="GP225" s="59"/>
      <c r="GQ225" s="59"/>
      <c r="GR225" s="59"/>
      <c r="GS225" s="59"/>
      <c r="GT225" s="59"/>
      <c r="GU225" s="59"/>
      <c r="GV225" s="59"/>
      <c r="GW225" s="59"/>
      <c r="GX225" s="59"/>
      <c r="GY225" s="59"/>
      <c r="GZ225" s="59"/>
      <c r="HA225" s="59"/>
      <c r="HB225" s="59"/>
      <c r="HC225" s="59"/>
      <c r="HD225" s="59"/>
      <c r="HE225" s="59"/>
      <c r="HF225" s="59"/>
      <c r="HG225" s="59"/>
      <c r="HH225" s="59"/>
      <c r="HI225" s="59"/>
      <c r="HJ225" s="59"/>
      <c r="HK225" s="59"/>
      <c r="HL225" s="59"/>
      <c r="HM225" s="59"/>
      <c r="HN225" s="59"/>
    </row>
    <row r="226" spans="1:222">
      <c r="A226" s="59"/>
      <c r="B226" s="59"/>
      <c r="C226" s="59"/>
      <c r="D226" s="59"/>
      <c r="E226" s="118"/>
      <c r="F226" s="59"/>
      <c r="G226" s="118"/>
      <c r="H226" s="59"/>
      <c r="I226" s="59"/>
      <c r="J226" s="59"/>
      <c r="K226" s="119"/>
      <c r="L226" s="59"/>
      <c r="M226" s="59"/>
      <c r="N226" s="59"/>
      <c r="O226" s="59"/>
      <c r="P226" s="59"/>
      <c r="Q226" s="59"/>
      <c r="R226" s="59"/>
      <c r="S226" s="59"/>
      <c r="T226" s="59"/>
      <c r="U226" s="59"/>
      <c r="V226" s="59"/>
      <c r="W226" s="59"/>
      <c r="X226" s="59"/>
      <c r="Y226" s="59"/>
      <c r="Z226" s="59"/>
      <c r="AA226" s="59"/>
      <c r="AB226" s="59"/>
      <c r="AC226" s="59"/>
      <c r="AD226" s="59"/>
      <c r="AE226" s="59"/>
      <c r="AF226" s="59"/>
      <c r="AG226" s="59"/>
      <c r="AH226" s="59"/>
      <c r="AI226" s="59"/>
      <c r="AJ226" s="59"/>
      <c r="AK226" s="59"/>
      <c r="AL226" s="59"/>
      <c r="AM226" s="59"/>
      <c r="AN226" s="59"/>
      <c r="AO226" s="59"/>
      <c r="AP226" s="59"/>
      <c r="AQ226" s="59"/>
      <c r="AR226" s="59"/>
      <c r="AS226" s="59"/>
      <c r="AT226" s="59"/>
      <c r="AU226" s="59"/>
      <c r="AV226" s="59"/>
      <c r="AW226" s="59"/>
      <c r="AX226" s="59"/>
      <c r="AY226" s="59"/>
      <c r="AZ226" s="59"/>
      <c r="BA226" s="59"/>
      <c r="BB226" s="59"/>
      <c r="BC226" s="59"/>
      <c r="BD226" s="59"/>
      <c r="BE226" s="59"/>
      <c r="BF226" s="59"/>
      <c r="BG226" s="59"/>
      <c r="BH226" s="59"/>
      <c r="BI226" s="59"/>
      <c r="BJ226" s="59"/>
      <c r="BK226" s="59"/>
      <c r="BL226" s="59"/>
      <c r="BM226" s="59"/>
      <c r="BN226" s="59"/>
      <c r="BO226" s="59"/>
      <c r="BP226" s="59"/>
      <c r="BQ226" s="59"/>
      <c r="BR226" s="59"/>
      <c r="BS226" s="59"/>
      <c r="BT226" s="59"/>
      <c r="BU226" s="59"/>
      <c r="BV226" s="59"/>
      <c r="BW226" s="59"/>
      <c r="BX226" s="59"/>
      <c r="BY226" s="59"/>
      <c r="BZ226" s="59"/>
      <c r="CA226" s="59"/>
      <c r="CB226" s="59"/>
      <c r="CC226" s="59"/>
      <c r="CD226" s="59"/>
      <c r="CE226" s="59"/>
      <c r="CF226" s="59"/>
      <c r="CG226" s="59"/>
      <c r="CH226" s="59"/>
      <c r="CI226" s="59"/>
      <c r="CJ226" s="59"/>
      <c r="CK226" s="59"/>
      <c r="CL226" s="59"/>
      <c r="CM226" s="59"/>
      <c r="CN226" s="59"/>
      <c r="CO226" s="59"/>
      <c r="CP226" s="59"/>
      <c r="CQ226" s="59"/>
      <c r="CR226" s="59"/>
      <c r="CS226" s="59"/>
      <c r="CT226" s="59"/>
      <c r="CU226" s="59"/>
      <c r="CV226" s="59"/>
      <c r="CW226" s="59"/>
      <c r="CX226" s="59"/>
      <c r="CY226" s="59"/>
      <c r="CZ226" s="59"/>
      <c r="DA226" s="59"/>
      <c r="DB226" s="59"/>
      <c r="DC226" s="59"/>
      <c r="DD226" s="59"/>
      <c r="DE226" s="59"/>
      <c r="DF226" s="59"/>
      <c r="DG226" s="59"/>
      <c r="DH226" s="59"/>
      <c r="DI226" s="59"/>
      <c r="DJ226" s="59"/>
      <c r="DK226" s="59"/>
      <c r="DL226" s="59"/>
      <c r="DM226" s="59"/>
      <c r="DN226" s="59"/>
      <c r="DO226" s="59"/>
      <c r="DP226" s="59"/>
      <c r="DQ226" s="59"/>
      <c r="DR226" s="59"/>
      <c r="DS226" s="59"/>
      <c r="DT226" s="59"/>
      <c r="DU226" s="59"/>
      <c r="DV226" s="59"/>
      <c r="DW226" s="59"/>
      <c r="DX226" s="59"/>
      <c r="DY226" s="59"/>
      <c r="DZ226" s="59"/>
      <c r="EA226" s="59"/>
      <c r="EB226" s="59"/>
      <c r="EC226" s="59"/>
      <c r="ED226" s="59"/>
      <c r="EE226" s="59"/>
      <c r="EF226" s="59"/>
      <c r="EG226" s="59"/>
      <c r="EH226" s="59"/>
      <c r="EI226" s="59"/>
      <c r="EJ226" s="59"/>
      <c r="EK226" s="59"/>
      <c r="EL226" s="59"/>
      <c r="EM226" s="59"/>
      <c r="EN226" s="59"/>
      <c r="EO226" s="59"/>
      <c r="EP226" s="59"/>
      <c r="EQ226" s="59"/>
      <c r="ER226" s="59"/>
      <c r="ES226" s="59"/>
      <c r="ET226" s="59"/>
      <c r="EU226" s="59"/>
      <c r="EV226" s="59"/>
      <c r="EW226" s="59"/>
      <c r="EX226" s="59"/>
      <c r="EY226" s="59"/>
      <c r="EZ226" s="59"/>
      <c r="FA226" s="59"/>
      <c r="FB226" s="59"/>
      <c r="FC226" s="59"/>
      <c r="FD226" s="59"/>
      <c r="FE226" s="59"/>
      <c r="FF226" s="59"/>
      <c r="FG226" s="59"/>
      <c r="FH226" s="59"/>
      <c r="FI226" s="59"/>
      <c r="FJ226" s="59"/>
      <c r="FK226" s="59"/>
      <c r="FL226" s="59"/>
      <c r="FM226" s="59"/>
      <c r="FN226" s="59"/>
      <c r="FO226" s="59"/>
      <c r="FP226" s="59"/>
      <c r="FQ226" s="59"/>
      <c r="FR226" s="59"/>
      <c r="FS226" s="59"/>
      <c r="FT226" s="59"/>
      <c r="FU226" s="59"/>
      <c r="FV226" s="59"/>
      <c r="FW226" s="59"/>
      <c r="FX226" s="59"/>
      <c r="FY226" s="59"/>
      <c r="FZ226" s="59"/>
      <c r="GA226" s="59"/>
      <c r="GB226" s="59"/>
      <c r="GC226" s="59"/>
      <c r="GD226" s="59"/>
      <c r="GE226" s="59"/>
      <c r="GF226" s="59"/>
      <c r="GG226" s="59"/>
      <c r="GH226" s="59"/>
      <c r="GI226" s="59"/>
      <c r="GJ226" s="59"/>
      <c r="GK226" s="59"/>
      <c r="GL226" s="59"/>
      <c r="GM226" s="59"/>
      <c r="GN226" s="59"/>
      <c r="GO226" s="59"/>
      <c r="GP226" s="59"/>
      <c r="GQ226" s="59"/>
      <c r="GR226" s="59"/>
      <c r="GS226" s="59"/>
      <c r="GT226" s="59"/>
      <c r="GU226" s="59"/>
      <c r="GV226" s="59"/>
      <c r="GW226" s="59"/>
      <c r="GX226" s="59"/>
      <c r="GY226" s="59"/>
      <c r="GZ226" s="59"/>
      <c r="HA226" s="59"/>
      <c r="HB226" s="59"/>
      <c r="HC226" s="59"/>
      <c r="HD226" s="59"/>
      <c r="HE226" s="59"/>
      <c r="HF226" s="59"/>
      <c r="HG226" s="59"/>
      <c r="HH226" s="59"/>
      <c r="HI226" s="59"/>
      <c r="HJ226" s="59"/>
      <c r="HK226" s="59"/>
      <c r="HL226" s="59"/>
      <c r="HM226" s="59"/>
      <c r="HN226" s="59"/>
    </row>
    <row r="227" spans="1:222">
      <c r="A227" s="59"/>
      <c r="B227" s="59"/>
      <c r="C227" s="59"/>
      <c r="D227" s="59"/>
      <c r="E227" s="118"/>
      <c r="F227" s="59"/>
      <c r="G227" s="118"/>
      <c r="H227" s="59"/>
      <c r="I227" s="59"/>
      <c r="J227" s="59"/>
      <c r="K227" s="119"/>
      <c r="L227" s="59"/>
      <c r="M227" s="59"/>
      <c r="N227" s="59"/>
      <c r="O227" s="59"/>
      <c r="P227" s="59"/>
      <c r="Q227" s="59"/>
      <c r="R227" s="59"/>
      <c r="S227" s="59"/>
      <c r="T227" s="59"/>
      <c r="U227" s="59"/>
      <c r="V227" s="59"/>
      <c r="W227" s="59"/>
      <c r="X227" s="59"/>
      <c r="Y227" s="59"/>
      <c r="Z227" s="59"/>
      <c r="AA227" s="59"/>
      <c r="AB227" s="59"/>
      <c r="AC227" s="59"/>
      <c r="AD227" s="59"/>
      <c r="AE227" s="59"/>
      <c r="AF227" s="59"/>
      <c r="AG227" s="59"/>
      <c r="AH227" s="59"/>
      <c r="AI227" s="59"/>
      <c r="AJ227" s="59"/>
      <c r="AK227" s="59"/>
      <c r="AL227" s="59"/>
      <c r="AM227" s="59"/>
      <c r="AN227" s="59"/>
      <c r="AO227" s="59"/>
      <c r="AP227" s="59"/>
      <c r="AQ227" s="59"/>
      <c r="AR227" s="59"/>
      <c r="AS227" s="59"/>
      <c r="AT227" s="59"/>
      <c r="AU227" s="59"/>
      <c r="AV227" s="59"/>
      <c r="AW227" s="59"/>
      <c r="AX227" s="59"/>
      <c r="AY227" s="59"/>
      <c r="AZ227" s="59"/>
      <c r="BA227" s="59"/>
      <c r="BB227" s="59"/>
      <c r="BC227" s="59"/>
      <c r="BD227" s="59"/>
      <c r="BE227" s="59"/>
      <c r="BF227" s="59"/>
      <c r="BG227" s="59"/>
      <c r="BH227" s="59"/>
      <c r="BI227" s="59"/>
      <c r="BJ227" s="59"/>
      <c r="BK227" s="59"/>
      <c r="BL227" s="59"/>
      <c r="BM227" s="59"/>
      <c r="BN227" s="59"/>
      <c r="BO227" s="59"/>
      <c r="BP227" s="59"/>
      <c r="BQ227" s="59"/>
      <c r="BR227" s="59"/>
      <c r="BS227" s="59"/>
      <c r="BT227" s="59"/>
      <c r="BU227" s="59"/>
      <c r="BV227" s="59"/>
      <c r="BW227" s="59"/>
      <c r="BX227" s="59"/>
      <c r="BY227" s="59"/>
      <c r="BZ227" s="59"/>
      <c r="CA227" s="59"/>
      <c r="CB227" s="59"/>
      <c r="CC227" s="59"/>
      <c r="CD227" s="59"/>
      <c r="CE227" s="59"/>
      <c r="CF227" s="59"/>
      <c r="CG227" s="59"/>
      <c r="CH227" s="59"/>
      <c r="CI227" s="59"/>
      <c r="CJ227" s="59"/>
      <c r="CK227" s="59"/>
      <c r="CL227" s="59"/>
      <c r="CM227" s="59"/>
      <c r="CN227" s="59"/>
      <c r="CO227" s="59"/>
      <c r="CP227" s="59"/>
      <c r="CQ227" s="59"/>
      <c r="CR227" s="59"/>
      <c r="CS227" s="59"/>
      <c r="CT227" s="59"/>
      <c r="CU227" s="59"/>
      <c r="CV227" s="59"/>
      <c r="CW227" s="59"/>
      <c r="CX227" s="59"/>
      <c r="CY227" s="59"/>
      <c r="CZ227" s="59"/>
      <c r="DA227" s="59"/>
      <c r="DB227" s="59"/>
      <c r="DC227" s="59"/>
      <c r="DD227" s="59"/>
      <c r="DE227" s="59"/>
      <c r="DF227" s="59"/>
      <c r="DG227" s="59"/>
      <c r="DH227" s="59"/>
      <c r="DI227" s="59"/>
      <c r="DJ227" s="59"/>
      <c r="DK227" s="59"/>
      <c r="DL227" s="59"/>
      <c r="DM227" s="59"/>
      <c r="DN227" s="59"/>
      <c r="DO227" s="59"/>
      <c r="DP227" s="59"/>
      <c r="DQ227" s="59"/>
      <c r="DR227" s="59"/>
      <c r="DS227" s="59"/>
      <c r="DT227" s="59"/>
      <c r="DU227" s="59"/>
      <c r="DV227" s="59"/>
      <c r="DW227" s="59"/>
      <c r="DX227" s="59"/>
      <c r="DY227" s="59"/>
      <c r="DZ227" s="59"/>
      <c r="EA227" s="59"/>
      <c r="EB227" s="59"/>
      <c r="EC227" s="59"/>
      <c r="ED227" s="59"/>
      <c r="EE227" s="59"/>
      <c r="EF227" s="59"/>
      <c r="EG227" s="59"/>
      <c r="EH227" s="59"/>
      <c r="EI227" s="59"/>
      <c r="EJ227" s="59"/>
      <c r="EK227" s="59"/>
      <c r="EL227" s="59"/>
      <c r="EM227" s="59"/>
      <c r="EN227" s="59"/>
      <c r="EO227" s="59"/>
      <c r="EP227" s="59"/>
      <c r="EQ227" s="59"/>
      <c r="ER227" s="59"/>
      <c r="ES227" s="59"/>
      <c r="ET227" s="59"/>
      <c r="EU227" s="59"/>
      <c r="EV227" s="59"/>
      <c r="EW227" s="59"/>
      <c r="EX227" s="59"/>
      <c r="EY227" s="59"/>
      <c r="EZ227" s="59"/>
      <c r="FA227" s="59"/>
      <c r="FB227" s="59"/>
      <c r="FC227" s="59"/>
      <c r="FD227" s="59"/>
      <c r="FE227" s="59"/>
      <c r="FF227" s="59"/>
      <c r="FG227" s="59"/>
      <c r="FH227" s="59"/>
      <c r="FI227" s="59"/>
      <c r="FJ227" s="59"/>
      <c r="FK227" s="59"/>
      <c r="FL227" s="59"/>
      <c r="FM227" s="59"/>
      <c r="FN227" s="59"/>
      <c r="FO227" s="59"/>
      <c r="FP227" s="59"/>
      <c r="FQ227" s="59"/>
      <c r="FR227" s="59"/>
      <c r="FS227" s="59"/>
      <c r="FT227" s="59"/>
      <c r="FU227" s="59"/>
      <c r="FV227" s="59"/>
      <c r="FW227" s="59"/>
      <c r="FX227" s="59"/>
      <c r="FY227" s="59"/>
      <c r="FZ227" s="59"/>
      <c r="GA227" s="59"/>
      <c r="GB227" s="59"/>
      <c r="GC227" s="59"/>
      <c r="GD227" s="59"/>
      <c r="GE227" s="59"/>
      <c r="GF227" s="59"/>
      <c r="GG227" s="59"/>
      <c r="GH227" s="59"/>
      <c r="GI227" s="59"/>
      <c r="GJ227" s="59"/>
      <c r="GK227" s="59"/>
      <c r="GL227" s="59"/>
      <c r="GM227" s="59"/>
      <c r="GN227" s="59"/>
      <c r="GO227" s="59"/>
      <c r="GP227" s="59"/>
      <c r="GQ227" s="59"/>
      <c r="GR227" s="59"/>
      <c r="GS227" s="59"/>
      <c r="GT227" s="59"/>
      <c r="GU227" s="59"/>
      <c r="GV227" s="59"/>
      <c r="GW227" s="59"/>
      <c r="GX227" s="59"/>
      <c r="GY227" s="59"/>
      <c r="GZ227" s="59"/>
      <c r="HA227" s="59"/>
      <c r="HB227" s="59"/>
      <c r="HC227" s="59"/>
      <c r="HD227" s="59"/>
      <c r="HE227" s="59"/>
      <c r="HF227" s="59"/>
      <c r="HG227" s="59"/>
      <c r="HH227" s="59"/>
      <c r="HI227" s="59"/>
      <c r="HJ227" s="59"/>
      <c r="HK227" s="59"/>
      <c r="HL227" s="59"/>
      <c r="HM227" s="59"/>
      <c r="HN227" s="59"/>
    </row>
    <row r="228" spans="1:222">
      <c r="A228" s="59"/>
      <c r="B228" s="59"/>
      <c r="C228" s="59"/>
      <c r="D228" s="59"/>
      <c r="E228" s="118"/>
      <c r="F228" s="59"/>
      <c r="G228" s="118"/>
      <c r="H228" s="59"/>
      <c r="I228" s="59"/>
      <c r="J228" s="59"/>
      <c r="K228" s="119"/>
      <c r="L228" s="59"/>
      <c r="M228" s="59"/>
      <c r="N228" s="59"/>
      <c r="O228" s="59"/>
      <c r="P228" s="59"/>
      <c r="Q228" s="59"/>
      <c r="R228" s="59"/>
      <c r="S228" s="59"/>
      <c r="T228" s="59"/>
      <c r="U228" s="59"/>
      <c r="V228" s="59"/>
      <c r="W228" s="59"/>
      <c r="X228" s="59"/>
      <c r="Y228" s="59"/>
      <c r="Z228" s="59"/>
      <c r="AA228" s="59"/>
      <c r="AB228" s="59"/>
      <c r="AC228" s="59"/>
      <c r="AD228" s="59"/>
      <c r="AE228" s="59"/>
      <c r="AF228" s="59"/>
      <c r="AG228" s="59"/>
      <c r="AH228" s="59"/>
      <c r="AI228" s="59"/>
      <c r="AJ228" s="59"/>
      <c r="AK228" s="59"/>
      <c r="AL228" s="59"/>
      <c r="AM228" s="59"/>
      <c r="AN228" s="59"/>
      <c r="AO228" s="59"/>
      <c r="AP228" s="59"/>
      <c r="AQ228" s="59"/>
      <c r="AR228" s="59"/>
      <c r="AS228" s="59"/>
      <c r="AT228" s="59"/>
      <c r="AU228" s="59"/>
      <c r="AV228" s="59"/>
      <c r="AW228" s="59"/>
      <c r="AX228" s="59"/>
      <c r="AY228" s="59"/>
      <c r="AZ228" s="59"/>
      <c r="BA228" s="59"/>
      <c r="BB228" s="59"/>
      <c r="BC228" s="59"/>
      <c r="BD228" s="59"/>
      <c r="BE228" s="59"/>
      <c r="BF228" s="59"/>
      <c r="BG228" s="59"/>
      <c r="BH228" s="59"/>
      <c r="BI228" s="59"/>
      <c r="BJ228" s="59"/>
      <c r="BK228" s="59"/>
      <c r="BL228" s="59"/>
      <c r="BM228" s="59"/>
      <c r="BN228" s="59"/>
      <c r="BO228" s="59"/>
      <c r="BP228" s="59"/>
      <c r="BQ228" s="59"/>
      <c r="BR228" s="59"/>
      <c r="BS228" s="59"/>
      <c r="BT228" s="59"/>
      <c r="BU228" s="59"/>
      <c r="BV228" s="59"/>
      <c r="BW228" s="59"/>
      <c r="BX228" s="59"/>
      <c r="BY228" s="59"/>
      <c r="BZ228" s="59"/>
      <c r="CA228" s="59"/>
      <c r="CB228" s="59"/>
      <c r="CC228" s="59"/>
      <c r="CD228" s="59"/>
      <c r="CE228" s="59"/>
      <c r="CF228" s="59"/>
      <c r="CG228" s="59"/>
      <c r="CH228" s="59"/>
      <c r="CI228" s="59"/>
      <c r="CJ228" s="59"/>
      <c r="CK228" s="59"/>
      <c r="CL228" s="59"/>
      <c r="CM228" s="59"/>
      <c r="CN228" s="59"/>
      <c r="CO228" s="59"/>
      <c r="CP228" s="59"/>
      <c r="CQ228" s="59"/>
      <c r="CR228" s="59"/>
      <c r="CS228" s="59"/>
      <c r="CT228" s="59"/>
      <c r="CU228" s="59"/>
      <c r="CV228" s="59"/>
      <c r="CW228" s="59"/>
      <c r="CX228" s="59"/>
      <c r="CY228" s="59"/>
      <c r="CZ228" s="59"/>
      <c r="DA228" s="59"/>
      <c r="DB228" s="59"/>
      <c r="DC228" s="59"/>
      <c r="DD228" s="59"/>
      <c r="DE228" s="59"/>
      <c r="DF228" s="59"/>
      <c r="DG228" s="59"/>
      <c r="DH228" s="59"/>
      <c r="DI228" s="59"/>
      <c r="DJ228" s="59"/>
      <c r="DK228" s="59"/>
      <c r="DL228" s="59"/>
      <c r="DM228" s="59"/>
      <c r="DN228" s="59"/>
      <c r="DO228" s="59"/>
      <c r="DP228" s="59"/>
      <c r="DQ228" s="59"/>
      <c r="DR228" s="59"/>
      <c r="DS228" s="59"/>
      <c r="DT228" s="59"/>
      <c r="DU228" s="59"/>
      <c r="DV228" s="59"/>
      <c r="DW228" s="59"/>
      <c r="DX228" s="59"/>
      <c r="DY228" s="59"/>
      <c r="DZ228" s="59"/>
      <c r="EA228" s="59"/>
      <c r="EB228" s="59"/>
      <c r="EC228" s="59"/>
      <c r="ED228" s="59"/>
      <c r="EE228" s="59"/>
      <c r="EF228" s="59"/>
      <c r="EG228" s="59"/>
      <c r="EH228" s="59"/>
      <c r="EI228" s="59"/>
      <c r="EJ228" s="59"/>
      <c r="EK228" s="59"/>
      <c r="EL228" s="59"/>
      <c r="EM228" s="59"/>
      <c r="EN228" s="59"/>
      <c r="EO228" s="59"/>
      <c r="EP228" s="59"/>
      <c r="EQ228" s="59"/>
      <c r="ER228" s="59"/>
      <c r="ES228" s="59"/>
      <c r="ET228" s="59"/>
      <c r="EU228" s="59"/>
      <c r="EV228" s="59"/>
      <c r="EW228" s="59"/>
      <c r="EX228" s="59"/>
      <c r="EY228" s="59"/>
      <c r="EZ228" s="59"/>
      <c r="FA228" s="59"/>
      <c r="FB228" s="59"/>
      <c r="FC228" s="59"/>
      <c r="FD228" s="59"/>
      <c r="FE228" s="59"/>
      <c r="FF228" s="59"/>
      <c r="FG228" s="59"/>
      <c r="FH228" s="59"/>
      <c r="FI228" s="59"/>
      <c r="FJ228" s="59"/>
      <c r="FK228" s="59"/>
      <c r="FL228" s="59"/>
      <c r="FM228" s="59"/>
      <c r="FN228" s="59"/>
      <c r="FO228" s="59"/>
      <c r="FP228" s="59"/>
      <c r="FQ228" s="59"/>
      <c r="FR228" s="59"/>
      <c r="FS228" s="59"/>
      <c r="FT228" s="59"/>
      <c r="FU228" s="59"/>
      <c r="FV228" s="59"/>
      <c r="FW228" s="59"/>
      <c r="FX228" s="59"/>
      <c r="FY228" s="59"/>
      <c r="FZ228" s="59"/>
      <c r="GA228" s="59"/>
      <c r="GB228" s="59"/>
      <c r="GC228" s="59"/>
      <c r="GD228" s="59"/>
      <c r="GE228" s="59"/>
      <c r="GF228" s="59"/>
      <c r="GG228" s="59"/>
      <c r="GH228" s="59"/>
      <c r="GI228" s="59"/>
      <c r="GJ228" s="59"/>
      <c r="GK228" s="59"/>
      <c r="GL228" s="59"/>
      <c r="GM228" s="59"/>
      <c r="GN228" s="59"/>
      <c r="GO228" s="59"/>
      <c r="GP228" s="59"/>
      <c r="GQ228" s="59"/>
      <c r="GR228" s="59"/>
      <c r="GS228" s="59"/>
      <c r="GT228" s="59"/>
      <c r="GU228" s="59"/>
      <c r="GV228" s="59"/>
      <c r="GW228" s="59"/>
      <c r="GX228" s="59"/>
      <c r="GY228" s="59"/>
      <c r="GZ228" s="59"/>
      <c r="HA228" s="59"/>
      <c r="HB228" s="59"/>
      <c r="HC228" s="59"/>
      <c r="HD228" s="59"/>
      <c r="HE228" s="59"/>
      <c r="HF228" s="59"/>
      <c r="HG228" s="59"/>
      <c r="HH228" s="59"/>
      <c r="HI228" s="59"/>
      <c r="HJ228" s="59"/>
      <c r="HK228" s="59"/>
      <c r="HL228" s="59"/>
      <c r="HM228" s="59"/>
      <c r="HN228" s="59"/>
    </row>
    <row r="229" spans="1:222">
      <c r="A229" s="59"/>
      <c r="B229" s="59"/>
      <c r="C229" s="59"/>
      <c r="D229" s="59"/>
      <c r="E229" s="118"/>
      <c r="F229" s="59"/>
      <c r="G229" s="118"/>
      <c r="H229" s="59"/>
      <c r="I229" s="59"/>
      <c r="J229" s="59"/>
      <c r="K229" s="119"/>
      <c r="L229" s="59"/>
      <c r="M229" s="59"/>
      <c r="N229" s="59"/>
      <c r="O229" s="59"/>
      <c r="P229" s="59"/>
      <c r="Q229" s="59"/>
      <c r="R229" s="59"/>
      <c r="S229" s="59"/>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59"/>
      <c r="AS229" s="59"/>
      <c r="AT229" s="59"/>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59"/>
      <c r="CD229" s="59"/>
      <c r="CE229" s="59"/>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59"/>
      <c r="DT229" s="59"/>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59"/>
      <c r="FD229" s="59"/>
      <c r="FE229" s="59"/>
      <c r="FF229" s="59"/>
      <c r="FG229" s="59"/>
      <c r="FH229" s="59"/>
      <c r="FI229" s="59"/>
      <c r="FJ229" s="59"/>
      <c r="FK229" s="59"/>
      <c r="FL229" s="59"/>
      <c r="FM229" s="59"/>
      <c r="FN229" s="59"/>
      <c r="FO229" s="59"/>
      <c r="FP229" s="59"/>
      <c r="FQ229" s="59"/>
      <c r="FR229" s="59"/>
      <c r="FS229" s="59"/>
      <c r="FT229" s="59"/>
      <c r="FU229" s="59"/>
      <c r="FV229" s="59"/>
      <c r="FW229" s="59"/>
      <c r="FX229" s="59"/>
      <c r="FY229" s="59"/>
      <c r="FZ229" s="59"/>
      <c r="GA229" s="59"/>
      <c r="GB229" s="59"/>
      <c r="GC229" s="59"/>
      <c r="GD229" s="59"/>
      <c r="GE229" s="59"/>
      <c r="GF229" s="59"/>
      <c r="GG229" s="59"/>
      <c r="GH229" s="59"/>
      <c r="GI229" s="59"/>
      <c r="GJ229" s="59"/>
      <c r="GK229" s="59"/>
      <c r="GL229" s="59"/>
      <c r="GM229" s="59"/>
      <c r="GN229" s="59"/>
      <c r="GO229" s="59"/>
      <c r="GP229" s="59"/>
      <c r="GQ229" s="59"/>
      <c r="GR229" s="59"/>
      <c r="GS229" s="59"/>
      <c r="GT229" s="59"/>
      <c r="GU229" s="59"/>
      <c r="GV229" s="59"/>
      <c r="GW229" s="59"/>
      <c r="GX229" s="59"/>
      <c r="GY229" s="59"/>
      <c r="GZ229" s="59"/>
      <c r="HA229" s="59"/>
      <c r="HB229" s="59"/>
      <c r="HC229" s="59"/>
      <c r="HD229" s="59"/>
      <c r="HE229" s="59"/>
      <c r="HF229" s="59"/>
      <c r="HG229" s="59"/>
      <c r="HH229" s="59"/>
      <c r="HI229" s="59"/>
      <c r="HJ229" s="59"/>
      <c r="HK229" s="59"/>
      <c r="HL229" s="59"/>
      <c r="HM229" s="59"/>
      <c r="HN229" s="59"/>
    </row>
    <row r="230" spans="1:222">
      <c r="A230" s="59"/>
      <c r="B230" s="59"/>
      <c r="C230" s="59"/>
      <c r="D230" s="59"/>
      <c r="E230" s="118"/>
      <c r="F230" s="59"/>
      <c r="G230" s="118"/>
      <c r="H230" s="59"/>
      <c r="I230" s="59"/>
      <c r="J230" s="59"/>
      <c r="K230" s="119"/>
      <c r="L230" s="59"/>
      <c r="M230" s="59"/>
      <c r="N230" s="59"/>
      <c r="O230" s="59"/>
      <c r="P230" s="59"/>
      <c r="Q230" s="59"/>
      <c r="R230" s="59"/>
      <c r="S230" s="59"/>
      <c r="T230" s="59"/>
      <c r="U230" s="59"/>
      <c r="V230" s="59"/>
      <c r="W230" s="59"/>
      <c r="X230" s="59"/>
      <c r="Y230" s="59"/>
      <c r="Z230" s="59"/>
      <c r="AA230" s="59"/>
      <c r="AB230" s="59"/>
      <c r="AC230" s="59"/>
      <c r="AD230" s="59"/>
      <c r="AE230" s="59"/>
      <c r="AF230" s="59"/>
      <c r="AG230" s="59"/>
      <c r="AH230" s="59"/>
      <c r="AI230" s="59"/>
      <c r="AJ230" s="59"/>
      <c r="AK230" s="59"/>
      <c r="AL230" s="59"/>
      <c r="AM230" s="59"/>
      <c r="AN230" s="59"/>
      <c r="AO230" s="59"/>
      <c r="AP230" s="59"/>
      <c r="AQ230" s="59"/>
      <c r="AR230" s="59"/>
      <c r="AS230" s="59"/>
      <c r="AT230" s="59"/>
      <c r="AU230" s="59"/>
      <c r="AV230" s="59"/>
      <c r="AW230" s="59"/>
      <c r="AX230" s="59"/>
      <c r="AY230" s="59"/>
      <c r="AZ230" s="59"/>
      <c r="BA230" s="59"/>
      <c r="BB230" s="59"/>
      <c r="BC230" s="59"/>
      <c r="BD230" s="59"/>
      <c r="BE230" s="59"/>
      <c r="BF230" s="59"/>
      <c r="BG230" s="59"/>
      <c r="BH230" s="59"/>
      <c r="BI230" s="59"/>
      <c r="BJ230" s="59"/>
      <c r="BK230" s="59"/>
      <c r="BL230" s="59"/>
      <c r="BM230" s="59"/>
      <c r="BN230" s="59"/>
      <c r="BO230" s="59"/>
      <c r="BP230" s="59"/>
      <c r="BQ230" s="59"/>
      <c r="BR230" s="59"/>
      <c r="BS230" s="59"/>
      <c r="BT230" s="59"/>
      <c r="BU230" s="59"/>
      <c r="BV230" s="59"/>
      <c r="BW230" s="59"/>
      <c r="BX230" s="59"/>
      <c r="BY230" s="59"/>
      <c r="BZ230" s="59"/>
      <c r="CA230" s="59"/>
      <c r="CB230" s="59"/>
      <c r="CC230" s="59"/>
      <c r="CD230" s="59"/>
      <c r="CE230" s="59"/>
      <c r="CF230" s="59"/>
      <c r="CG230" s="59"/>
      <c r="CH230" s="59"/>
      <c r="CI230" s="59"/>
      <c r="CJ230" s="59"/>
      <c r="CK230" s="59"/>
      <c r="CL230" s="59"/>
      <c r="CM230" s="59"/>
      <c r="CN230" s="59"/>
      <c r="CO230" s="59"/>
      <c r="CP230" s="59"/>
      <c r="CQ230" s="59"/>
      <c r="CR230" s="59"/>
      <c r="CS230" s="59"/>
      <c r="CT230" s="59"/>
      <c r="CU230" s="59"/>
      <c r="CV230" s="59"/>
      <c r="CW230" s="59"/>
      <c r="CX230" s="59"/>
      <c r="CY230" s="59"/>
      <c r="CZ230" s="59"/>
      <c r="DA230" s="59"/>
      <c r="DB230" s="59"/>
      <c r="DC230" s="59"/>
      <c r="DD230" s="59"/>
      <c r="DE230" s="59"/>
      <c r="DF230" s="59"/>
      <c r="DG230" s="59"/>
      <c r="DH230" s="59"/>
      <c r="DI230" s="59"/>
      <c r="DJ230" s="59"/>
      <c r="DK230" s="59"/>
      <c r="DL230" s="59"/>
      <c r="DM230" s="59"/>
      <c r="DN230" s="59"/>
      <c r="DO230" s="59"/>
      <c r="DP230" s="59"/>
      <c r="DQ230" s="59"/>
      <c r="DR230" s="59"/>
      <c r="DS230" s="59"/>
      <c r="DT230" s="59"/>
      <c r="DU230" s="59"/>
      <c r="DV230" s="59"/>
      <c r="DW230" s="59"/>
      <c r="DX230" s="59"/>
      <c r="DY230" s="59"/>
      <c r="DZ230" s="59"/>
      <c r="EA230" s="59"/>
      <c r="EB230" s="59"/>
      <c r="EC230" s="59"/>
      <c r="ED230" s="59"/>
      <c r="EE230" s="59"/>
      <c r="EF230" s="59"/>
      <c r="EG230" s="59"/>
      <c r="EH230" s="59"/>
      <c r="EI230" s="59"/>
      <c r="EJ230" s="59"/>
      <c r="EK230" s="59"/>
      <c r="EL230" s="59"/>
      <c r="EM230" s="59"/>
      <c r="EN230" s="59"/>
      <c r="EO230" s="59"/>
      <c r="EP230" s="59"/>
      <c r="EQ230" s="59"/>
      <c r="ER230" s="59"/>
      <c r="ES230" s="59"/>
      <c r="ET230" s="59"/>
      <c r="EU230" s="59"/>
      <c r="EV230" s="59"/>
      <c r="EW230" s="59"/>
      <c r="EX230" s="59"/>
      <c r="EY230" s="59"/>
      <c r="EZ230" s="59"/>
      <c r="FA230" s="59"/>
      <c r="FB230" s="59"/>
      <c r="FC230" s="59"/>
      <c r="FD230" s="59"/>
      <c r="FE230" s="59"/>
      <c r="FF230" s="59"/>
      <c r="FG230" s="59"/>
      <c r="FH230" s="59"/>
      <c r="FI230" s="59"/>
      <c r="FJ230" s="59"/>
      <c r="FK230" s="59"/>
      <c r="FL230" s="59"/>
      <c r="FM230" s="59"/>
      <c r="FN230" s="59"/>
      <c r="FO230" s="59"/>
      <c r="FP230" s="59"/>
      <c r="FQ230" s="59"/>
      <c r="FR230" s="59"/>
      <c r="FS230" s="59"/>
      <c r="FT230" s="59"/>
      <c r="FU230" s="59"/>
      <c r="FV230" s="59"/>
      <c r="FW230" s="59"/>
      <c r="FX230" s="59"/>
      <c r="FY230" s="59"/>
      <c r="FZ230" s="59"/>
      <c r="GA230" s="59"/>
      <c r="GB230" s="59"/>
      <c r="GC230" s="59"/>
      <c r="GD230" s="59"/>
      <c r="GE230" s="59"/>
      <c r="GF230" s="59"/>
      <c r="GG230" s="59"/>
      <c r="GH230" s="59"/>
      <c r="GI230" s="59"/>
      <c r="GJ230" s="59"/>
      <c r="GK230" s="59"/>
      <c r="GL230" s="59"/>
      <c r="GM230" s="59"/>
      <c r="GN230" s="59"/>
      <c r="GO230" s="59"/>
      <c r="GP230" s="59"/>
      <c r="GQ230" s="59"/>
      <c r="GR230" s="59"/>
      <c r="GS230" s="59"/>
      <c r="GT230" s="59"/>
      <c r="GU230" s="59"/>
      <c r="GV230" s="59"/>
      <c r="GW230" s="59"/>
      <c r="GX230" s="59"/>
      <c r="GY230" s="59"/>
      <c r="GZ230" s="59"/>
      <c r="HA230" s="59"/>
      <c r="HB230" s="59"/>
      <c r="HC230" s="59"/>
      <c r="HD230" s="59"/>
      <c r="HE230" s="59"/>
      <c r="HF230" s="59"/>
      <c r="HG230" s="59"/>
      <c r="HH230" s="59"/>
      <c r="HI230" s="59"/>
      <c r="HJ230" s="59"/>
      <c r="HK230" s="59"/>
      <c r="HL230" s="59"/>
      <c r="HM230" s="59"/>
      <c r="HN230" s="59"/>
    </row>
    <row r="231" spans="1:222">
      <c r="A231" s="59"/>
      <c r="B231" s="59"/>
      <c r="C231" s="59"/>
      <c r="D231" s="59"/>
      <c r="E231" s="118"/>
      <c r="F231" s="59"/>
      <c r="G231" s="118"/>
      <c r="H231" s="59"/>
      <c r="I231" s="59"/>
      <c r="J231" s="59"/>
      <c r="K231" s="119"/>
      <c r="L231" s="59"/>
      <c r="M231" s="59"/>
      <c r="N231" s="59"/>
      <c r="O231" s="59"/>
      <c r="P231" s="59"/>
      <c r="Q231" s="59"/>
      <c r="R231" s="59"/>
      <c r="S231" s="59"/>
      <c r="T231" s="59"/>
      <c r="U231" s="59"/>
      <c r="V231" s="59"/>
      <c r="W231" s="59"/>
      <c r="X231" s="59"/>
      <c r="Y231" s="59"/>
      <c r="Z231" s="59"/>
      <c r="AA231" s="59"/>
      <c r="AB231" s="59"/>
      <c r="AC231" s="59"/>
      <c r="AD231" s="59"/>
      <c r="AE231" s="59"/>
      <c r="AF231" s="59"/>
      <c r="AG231" s="59"/>
      <c r="AH231" s="59"/>
      <c r="AI231" s="59"/>
      <c r="AJ231" s="59"/>
      <c r="AK231" s="59"/>
      <c r="AL231" s="59"/>
      <c r="AM231" s="59"/>
      <c r="AN231" s="59"/>
      <c r="AO231" s="59"/>
      <c r="AP231" s="59"/>
      <c r="AQ231" s="59"/>
      <c r="AR231" s="59"/>
      <c r="AS231" s="59"/>
      <c r="AT231" s="59"/>
      <c r="AU231" s="59"/>
      <c r="AV231" s="59"/>
      <c r="AW231" s="59"/>
      <c r="AX231" s="59"/>
      <c r="AY231" s="59"/>
      <c r="AZ231" s="59"/>
      <c r="BA231" s="59"/>
      <c r="BB231" s="59"/>
      <c r="BC231" s="59"/>
      <c r="BD231" s="59"/>
      <c r="BE231" s="59"/>
      <c r="BF231" s="59"/>
      <c r="BG231" s="59"/>
      <c r="BH231" s="59"/>
      <c r="BI231" s="59"/>
      <c r="BJ231" s="59"/>
      <c r="BK231" s="59"/>
      <c r="BL231" s="59"/>
      <c r="BM231" s="59"/>
      <c r="BN231" s="59"/>
      <c r="BO231" s="59"/>
      <c r="BP231" s="59"/>
      <c r="BQ231" s="59"/>
      <c r="BR231" s="59"/>
      <c r="BS231" s="59"/>
      <c r="BT231" s="59"/>
      <c r="BU231" s="59"/>
      <c r="BV231" s="59"/>
      <c r="BW231" s="59"/>
      <c r="BX231" s="59"/>
      <c r="BY231" s="59"/>
      <c r="BZ231" s="59"/>
      <c r="CA231" s="59"/>
      <c r="CB231" s="59"/>
      <c r="CC231" s="59"/>
      <c r="CD231" s="59"/>
      <c r="CE231" s="59"/>
      <c r="CF231" s="59"/>
      <c r="CG231" s="59"/>
      <c r="CH231" s="59"/>
      <c r="CI231" s="59"/>
      <c r="CJ231" s="59"/>
      <c r="CK231" s="59"/>
      <c r="CL231" s="59"/>
      <c r="CM231" s="59"/>
      <c r="CN231" s="59"/>
      <c r="CO231" s="59"/>
      <c r="CP231" s="59"/>
      <c r="CQ231" s="59"/>
      <c r="CR231" s="59"/>
      <c r="CS231" s="59"/>
      <c r="CT231" s="59"/>
      <c r="CU231" s="59"/>
      <c r="CV231" s="59"/>
      <c r="CW231" s="59"/>
      <c r="CX231" s="59"/>
      <c r="CY231" s="59"/>
      <c r="CZ231" s="59"/>
      <c r="DA231" s="59"/>
      <c r="DB231" s="59"/>
      <c r="DC231" s="59"/>
      <c r="DD231" s="59"/>
      <c r="DE231" s="59"/>
      <c r="DF231" s="59"/>
      <c r="DG231" s="59"/>
      <c r="DH231" s="59"/>
      <c r="DI231" s="59"/>
      <c r="DJ231" s="59"/>
      <c r="DK231" s="59"/>
      <c r="DL231" s="59"/>
      <c r="DM231" s="59"/>
      <c r="DN231" s="59"/>
      <c r="DO231" s="59"/>
      <c r="DP231" s="59"/>
      <c r="DQ231" s="59"/>
      <c r="DR231" s="59"/>
      <c r="DS231" s="59"/>
      <c r="DT231" s="59"/>
      <c r="DU231" s="59"/>
      <c r="DV231" s="59"/>
      <c r="DW231" s="59"/>
      <c r="DX231" s="59"/>
      <c r="DY231" s="59"/>
      <c r="DZ231" s="59"/>
      <c r="EA231" s="59"/>
      <c r="EB231" s="59"/>
      <c r="EC231" s="59"/>
      <c r="ED231" s="59"/>
      <c r="EE231" s="59"/>
      <c r="EF231" s="59"/>
      <c r="EG231" s="59"/>
      <c r="EH231" s="59"/>
      <c r="EI231" s="59"/>
      <c r="EJ231" s="59"/>
      <c r="EK231" s="59"/>
      <c r="EL231" s="59"/>
      <c r="EM231" s="59"/>
      <c r="EN231" s="59"/>
      <c r="EO231" s="59"/>
      <c r="EP231" s="59"/>
      <c r="EQ231" s="59"/>
      <c r="ER231" s="59"/>
      <c r="ES231" s="59"/>
      <c r="ET231" s="59"/>
      <c r="EU231" s="59"/>
      <c r="EV231" s="59"/>
      <c r="EW231" s="59"/>
      <c r="EX231" s="59"/>
      <c r="EY231" s="59"/>
      <c r="EZ231" s="59"/>
      <c r="FA231" s="59"/>
      <c r="FB231" s="59"/>
      <c r="FC231" s="59"/>
      <c r="FD231" s="59"/>
      <c r="FE231" s="59"/>
      <c r="FF231" s="59"/>
      <c r="FG231" s="59"/>
      <c r="FH231" s="59"/>
      <c r="FI231" s="59"/>
      <c r="FJ231" s="59"/>
      <c r="FK231" s="59"/>
      <c r="FL231" s="59"/>
      <c r="FM231" s="59"/>
      <c r="FN231" s="59"/>
      <c r="FO231" s="59"/>
      <c r="FP231" s="59"/>
      <c r="FQ231" s="59"/>
      <c r="FR231" s="59"/>
      <c r="FS231" s="59"/>
      <c r="FT231" s="59"/>
      <c r="FU231" s="59"/>
      <c r="FV231" s="59"/>
      <c r="FW231" s="59"/>
      <c r="FX231" s="59"/>
      <c r="FY231" s="59"/>
      <c r="FZ231" s="59"/>
      <c r="GA231" s="59"/>
      <c r="GB231" s="59"/>
      <c r="GC231" s="59"/>
      <c r="GD231" s="59"/>
      <c r="GE231" s="59"/>
      <c r="GF231" s="59"/>
      <c r="GG231" s="59"/>
      <c r="GH231" s="59"/>
      <c r="GI231" s="59"/>
      <c r="GJ231" s="59"/>
      <c r="GK231" s="59"/>
      <c r="GL231" s="59"/>
      <c r="GM231" s="59"/>
      <c r="GN231" s="59"/>
      <c r="GO231" s="59"/>
      <c r="GP231" s="59"/>
      <c r="GQ231" s="59"/>
      <c r="GR231" s="59"/>
      <c r="GS231" s="59"/>
      <c r="GT231" s="59"/>
      <c r="GU231" s="59"/>
      <c r="GV231" s="59"/>
      <c r="GW231" s="59"/>
      <c r="GX231" s="59"/>
      <c r="GY231" s="59"/>
      <c r="GZ231" s="59"/>
      <c r="HA231" s="59"/>
      <c r="HB231" s="59"/>
      <c r="HC231" s="59"/>
      <c r="HD231" s="59"/>
      <c r="HE231" s="59"/>
      <c r="HF231" s="59"/>
      <c r="HG231" s="59"/>
      <c r="HH231" s="59"/>
      <c r="HI231" s="59"/>
      <c r="HJ231" s="59"/>
      <c r="HK231" s="59"/>
      <c r="HL231" s="59"/>
      <c r="HM231" s="59"/>
      <c r="HN231" s="59"/>
    </row>
    <row r="232" spans="1:222">
      <c r="A232" s="59"/>
      <c r="B232" s="59"/>
      <c r="C232" s="59"/>
      <c r="D232" s="59"/>
      <c r="E232" s="118"/>
      <c r="F232" s="59"/>
      <c r="G232" s="118"/>
      <c r="H232" s="59"/>
      <c r="I232" s="59"/>
      <c r="J232" s="59"/>
      <c r="K232" s="119"/>
      <c r="L232" s="59"/>
      <c r="M232" s="59"/>
      <c r="N232" s="59"/>
      <c r="O232" s="59"/>
      <c r="P232" s="59"/>
      <c r="Q232" s="59"/>
      <c r="R232" s="59"/>
      <c r="S232" s="59"/>
      <c r="T232" s="59"/>
      <c r="U232" s="59"/>
      <c r="V232" s="59"/>
      <c r="W232" s="59"/>
      <c r="X232" s="59"/>
      <c r="Y232" s="59"/>
      <c r="Z232" s="59"/>
      <c r="AA232" s="59"/>
      <c r="AB232" s="59"/>
      <c r="AC232" s="59"/>
      <c r="AD232" s="59"/>
      <c r="AE232" s="59"/>
      <c r="AF232" s="59"/>
      <c r="AG232" s="59"/>
      <c r="AH232" s="59"/>
      <c r="AI232" s="59"/>
      <c r="AJ232" s="59"/>
      <c r="AK232" s="59"/>
      <c r="AL232" s="59"/>
      <c r="AM232" s="59"/>
      <c r="AN232" s="59"/>
      <c r="AO232" s="59"/>
      <c r="AP232" s="59"/>
      <c r="AQ232" s="59"/>
      <c r="AR232" s="59"/>
      <c r="AS232" s="59"/>
      <c r="AT232" s="59"/>
      <c r="AU232" s="59"/>
      <c r="AV232" s="59"/>
      <c r="AW232" s="59"/>
      <c r="AX232" s="59"/>
      <c r="AY232" s="59"/>
      <c r="AZ232" s="59"/>
      <c r="BA232" s="59"/>
      <c r="BB232" s="59"/>
      <c r="BC232" s="59"/>
      <c r="BD232" s="59"/>
      <c r="BE232" s="59"/>
      <c r="BF232" s="59"/>
      <c r="BG232" s="59"/>
      <c r="BH232" s="59"/>
      <c r="BI232" s="59"/>
      <c r="BJ232" s="59"/>
      <c r="BK232" s="59"/>
      <c r="BL232" s="59"/>
      <c r="BM232" s="59"/>
      <c r="BN232" s="59"/>
      <c r="BO232" s="59"/>
      <c r="BP232" s="59"/>
      <c r="BQ232" s="59"/>
      <c r="BR232" s="59"/>
      <c r="BS232" s="59"/>
      <c r="BT232" s="59"/>
      <c r="BU232" s="59"/>
      <c r="BV232" s="59"/>
      <c r="BW232" s="59"/>
      <c r="BX232" s="59"/>
      <c r="BY232" s="59"/>
      <c r="BZ232" s="59"/>
      <c r="CA232" s="59"/>
      <c r="CB232" s="59"/>
      <c r="CC232" s="59"/>
      <c r="CD232" s="59"/>
      <c r="CE232" s="59"/>
      <c r="CF232" s="59"/>
      <c r="CG232" s="59"/>
      <c r="CH232" s="59"/>
      <c r="CI232" s="59"/>
      <c r="CJ232" s="59"/>
      <c r="CK232" s="59"/>
      <c r="CL232" s="59"/>
      <c r="CM232" s="59"/>
      <c r="CN232" s="59"/>
      <c r="CO232" s="59"/>
      <c r="CP232" s="59"/>
      <c r="CQ232" s="59"/>
      <c r="CR232" s="59"/>
      <c r="CS232" s="59"/>
      <c r="CT232" s="59"/>
      <c r="CU232" s="59"/>
      <c r="CV232" s="59"/>
      <c r="CW232" s="59"/>
      <c r="CX232" s="59"/>
      <c r="CY232" s="59"/>
      <c r="CZ232" s="59"/>
      <c r="DA232" s="59"/>
      <c r="DB232" s="59"/>
      <c r="DC232" s="59"/>
      <c r="DD232" s="59"/>
      <c r="DE232" s="59"/>
      <c r="DF232" s="59"/>
      <c r="DG232" s="59"/>
      <c r="DH232" s="59"/>
      <c r="DI232" s="59"/>
      <c r="DJ232" s="59"/>
      <c r="DK232" s="59"/>
      <c r="DL232" s="59"/>
      <c r="DM232" s="59"/>
      <c r="DN232" s="59"/>
      <c r="DO232" s="59"/>
      <c r="DP232" s="59"/>
      <c r="DQ232" s="59"/>
      <c r="DR232" s="59"/>
      <c r="DS232" s="59"/>
      <c r="DT232" s="59"/>
      <c r="DU232" s="59"/>
      <c r="DV232" s="59"/>
      <c r="DW232" s="59"/>
      <c r="DX232" s="59"/>
      <c r="DY232" s="59"/>
      <c r="DZ232" s="59"/>
      <c r="EA232" s="59"/>
      <c r="EB232" s="59"/>
      <c r="EC232" s="59"/>
      <c r="ED232" s="59"/>
      <c r="EE232" s="59"/>
      <c r="EF232" s="59"/>
      <c r="EG232" s="59"/>
      <c r="EH232" s="59"/>
      <c r="EI232" s="59"/>
      <c r="EJ232" s="59"/>
      <c r="EK232" s="59"/>
      <c r="EL232" s="59"/>
      <c r="EM232" s="59"/>
      <c r="EN232" s="59"/>
      <c r="EO232" s="59"/>
      <c r="EP232" s="59"/>
      <c r="EQ232" s="59"/>
      <c r="ER232" s="59"/>
      <c r="ES232" s="59"/>
      <c r="ET232" s="59"/>
      <c r="EU232" s="59"/>
      <c r="EV232" s="59"/>
      <c r="EW232" s="59"/>
      <c r="EX232" s="59"/>
      <c r="EY232" s="59"/>
      <c r="EZ232" s="59"/>
      <c r="FA232" s="59"/>
      <c r="FB232" s="59"/>
      <c r="FC232" s="59"/>
      <c r="FD232" s="59"/>
      <c r="FE232" s="59"/>
      <c r="FF232" s="59"/>
      <c r="FG232" s="59"/>
      <c r="FH232" s="59"/>
      <c r="FI232" s="59"/>
      <c r="FJ232" s="59"/>
      <c r="FK232" s="59"/>
      <c r="FL232" s="59"/>
      <c r="FM232" s="59"/>
      <c r="FN232" s="59"/>
      <c r="FO232" s="59"/>
      <c r="FP232" s="59"/>
      <c r="FQ232" s="59"/>
      <c r="FR232" s="59"/>
      <c r="FS232" s="59"/>
      <c r="FT232" s="59"/>
      <c r="FU232" s="59"/>
      <c r="FV232" s="59"/>
      <c r="FW232" s="59"/>
      <c r="FX232" s="59"/>
      <c r="FY232" s="59"/>
      <c r="FZ232" s="59"/>
      <c r="GA232" s="59"/>
      <c r="GB232" s="59"/>
      <c r="GC232" s="59"/>
      <c r="GD232" s="59"/>
      <c r="GE232" s="59"/>
      <c r="GF232" s="59"/>
      <c r="GG232" s="59"/>
      <c r="GH232" s="59"/>
      <c r="GI232" s="59"/>
      <c r="GJ232" s="59"/>
      <c r="GK232" s="59"/>
      <c r="GL232" s="59"/>
      <c r="GM232" s="59"/>
      <c r="GN232" s="59"/>
      <c r="GO232" s="59"/>
      <c r="GP232" s="59"/>
      <c r="GQ232" s="59"/>
      <c r="GR232" s="59"/>
      <c r="GS232" s="59"/>
      <c r="GT232" s="59"/>
      <c r="GU232" s="59"/>
      <c r="GV232" s="59"/>
      <c r="GW232" s="59"/>
      <c r="GX232" s="59"/>
      <c r="GY232" s="59"/>
      <c r="GZ232" s="59"/>
      <c r="HA232" s="59"/>
      <c r="HB232" s="59"/>
      <c r="HC232" s="59"/>
      <c r="HD232" s="59"/>
      <c r="HE232" s="59"/>
      <c r="HF232" s="59"/>
      <c r="HG232" s="59"/>
      <c r="HH232" s="59"/>
      <c r="HI232" s="59"/>
      <c r="HJ232" s="59"/>
      <c r="HK232" s="59"/>
      <c r="HL232" s="59"/>
      <c r="HM232" s="59"/>
      <c r="HN232" s="59"/>
    </row>
    <row r="233" spans="1:222">
      <c r="A233" s="59"/>
      <c r="B233" s="59"/>
      <c r="C233" s="59"/>
      <c r="D233" s="59"/>
      <c r="E233" s="118"/>
      <c r="F233" s="59"/>
      <c r="G233" s="118"/>
      <c r="H233" s="59"/>
      <c r="I233" s="59"/>
      <c r="J233" s="59"/>
      <c r="K233" s="119"/>
      <c r="L233" s="59"/>
      <c r="M233" s="59"/>
      <c r="N233" s="59"/>
      <c r="O233" s="59"/>
      <c r="P233" s="59"/>
      <c r="Q233" s="59"/>
      <c r="R233" s="59"/>
      <c r="S233" s="59"/>
      <c r="T233" s="59"/>
      <c r="U233" s="59"/>
      <c r="V233" s="59"/>
      <c r="W233" s="59"/>
      <c r="X233" s="59"/>
      <c r="Y233" s="59"/>
      <c r="Z233" s="59"/>
      <c r="AA233" s="59"/>
      <c r="AB233" s="59"/>
      <c r="AC233" s="59"/>
      <c r="AD233" s="59"/>
      <c r="AE233" s="59"/>
      <c r="AF233" s="59"/>
      <c r="AG233" s="59"/>
      <c r="AH233" s="59"/>
      <c r="AI233" s="59"/>
      <c r="AJ233" s="59"/>
      <c r="AK233" s="59"/>
      <c r="AL233" s="59"/>
      <c r="AM233" s="59"/>
      <c r="AN233" s="59"/>
      <c r="AO233" s="59"/>
      <c r="AP233" s="59"/>
      <c r="AQ233" s="59"/>
      <c r="AR233" s="59"/>
      <c r="AS233" s="59"/>
      <c r="AT233" s="59"/>
      <c r="AU233" s="59"/>
      <c r="AV233" s="59"/>
      <c r="AW233" s="59"/>
      <c r="AX233" s="59"/>
      <c r="AY233" s="59"/>
      <c r="AZ233" s="59"/>
      <c r="BA233" s="59"/>
      <c r="BB233" s="59"/>
      <c r="BC233" s="59"/>
      <c r="BD233" s="59"/>
      <c r="BE233" s="59"/>
      <c r="BF233" s="59"/>
      <c r="BG233" s="59"/>
      <c r="BH233" s="59"/>
      <c r="BI233" s="59"/>
      <c r="BJ233" s="59"/>
      <c r="BK233" s="59"/>
      <c r="BL233" s="59"/>
      <c r="BM233" s="59"/>
      <c r="BN233" s="59"/>
      <c r="BO233" s="59"/>
      <c r="BP233" s="59"/>
      <c r="BQ233" s="59"/>
      <c r="BR233" s="59"/>
      <c r="BS233" s="59"/>
      <c r="BT233" s="59"/>
      <c r="BU233" s="59"/>
      <c r="BV233" s="59"/>
      <c r="BW233" s="59"/>
      <c r="BX233" s="59"/>
      <c r="BY233" s="59"/>
      <c r="BZ233" s="59"/>
      <c r="CA233" s="59"/>
      <c r="CB233" s="59"/>
      <c r="CC233" s="59"/>
      <c r="CD233" s="59"/>
      <c r="CE233" s="59"/>
      <c r="CF233" s="59"/>
      <c r="CG233" s="59"/>
      <c r="CH233" s="59"/>
      <c r="CI233" s="59"/>
      <c r="CJ233" s="59"/>
      <c r="CK233" s="59"/>
      <c r="CL233" s="59"/>
      <c r="CM233" s="59"/>
      <c r="CN233" s="59"/>
      <c r="CO233" s="59"/>
      <c r="CP233" s="59"/>
      <c r="CQ233" s="59"/>
      <c r="CR233" s="59"/>
      <c r="CS233" s="59"/>
      <c r="CT233" s="59"/>
      <c r="CU233" s="59"/>
      <c r="CV233" s="59"/>
      <c r="CW233" s="59"/>
      <c r="CX233" s="59"/>
      <c r="CY233" s="59"/>
      <c r="CZ233" s="59"/>
      <c r="DA233" s="59"/>
      <c r="DB233" s="59"/>
      <c r="DC233" s="59"/>
      <c r="DD233" s="59"/>
      <c r="DE233" s="59"/>
      <c r="DF233" s="59"/>
      <c r="DG233" s="59"/>
      <c r="DH233" s="59"/>
      <c r="DI233" s="59"/>
      <c r="DJ233" s="59"/>
      <c r="DK233" s="59"/>
      <c r="DL233" s="59"/>
      <c r="DM233" s="59"/>
      <c r="DN233" s="59"/>
      <c r="DO233" s="59"/>
      <c r="DP233" s="59"/>
      <c r="DQ233" s="59"/>
      <c r="DR233" s="59"/>
      <c r="DS233" s="59"/>
      <c r="DT233" s="59"/>
      <c r="DU233" s="59"/>
      <c r="DV233" s="59"/>
      <c r="DW233" s="59"/>
      <c r="DX233" s="59"/>
      <c r="DY233" s="59"/>
      <c r="DZ233" s="59"/>
      <c r="EA233" s="59"/>
      <c r="EB233" s="59"/>
      <c r="EC233" s="59"/>
      <c r="ED233" s="59"/>
      <c r="EE233" s="59"/>
      <c r="EF233" s="59"/>
      <c r="EG233" s="59"/>
      <c r="EH233" s="59"/>
      <c r="EI233" s="59"/>
      <c r="EJ233" s="59"/>
      <c r="EK233" s="59"/>
      <c r="EL233" s="59"/>
      <c r="EM233" s="59"/>
      <c r="EN233" s="59"/>
      <c r="EO233" s="59"/>
      <c r="EP233" s="59"/>
      <c r="EQ233" s="59"/>
      <c r="ER233" s="59"/>
      <c r="ES233" s="59"/>
      <c r="ET233" s="59"/>
      <c r="EU233" s="59"/>
      <c r="EV233" s="59"/>
      <c r="EW233" s="59"/>
      <c r="EX233" s="59"/>
      <c r="EY233" s="59"/>
      <c r="EZ233" s="59"/>
      <c r="FA233" s="59"/>
      <c r="FB233" s="59"/>
      <c r="FC233" s="59"/>
      <c r="FD233" s="59"/>
      <c r="FE233" s="59"/>
      <c r="FF233" s="59"/>
      <c r="FG233" s="59"/>
      <c r="FH233" s="59"/>
      <c r="FI233" s="59"/>
      <c r="FJ233" s="59"/>
      <c r="FK233" s="59"/>
      <c r="FL233" s="59"/>
      <c r="FM233" s="59"/>
      <c r="FN233" s="59"/>
      <c r="FO233" s="59"/>
      <c r="FP233" s="59"/>
      <c r="FQ233" s="59"/>
      <c r="FR233" s="59"/>
      <c r="FS233" s="59"/>
      <c r="FT233" s="59"/>
      <c r="FU233" s="59"/>
      <c r="FV233" s="59"/>
      <c r="FW233" s="59"/>
      <c r="FX233" s="59"/>
      <c r="FY233" s="59"/>
      <c r="FZ233" s="59"/>
      <c r="GA233" s="59"/>
      <c r="GB233" s="59"/>
      <c r="GC233" s="59"/>
      <c r="GD233" s="59"/>
      <c r="GE233" s="59"/>
      <c r="GF233" s="59"/>
      <c r="GG233" s="59"/>
      <c r="GH233" s="59"/>
      <c r="GI233" s="59"/>
      <c r="GJ233" s="59"/>
      <c r="GK233" s="59"/>
      <c r="GL233" s="59"/>
      <c r="GM233" s="59"/>
      <c r="GN233" s="59"/>
      <c r="GO233" s="59"/>
      <c r="GP233" s="59"/>
      <c r="GQ233" s="59"/>
      <c r="GR233" s="59"/>
      <c r="GS233" s="59"/>
      <c r="GT233" s="59"/>
      <c r="GU233" s="59"/>
      <c r="GV233" s="59"/>
      <c r="GW233" s="59"/>
      <c r="GX233" s="59"/>
      <c r="GY233" s="59"/>
      <c r="GZ233" s="59"/>
      <c r="HA233" s="59"/>
      <c r="HB233" s="59"/>
      <c r="HC233" s="59"/>
      <c r="HD233" s="59"/>
      <c r="HE233" s="59"/>
      <c r="HF233" s="59"/>
      <c r="HG233" s="59"/>
      <c r="HH233" s="59"/>
      <c r="HI233" s="59"/>
      <c r="HJ233" s="59"/>
      <c r="HK233" s="59"/>
      <c r="HL233" s="59"/>
      <c r="HM233" s="59"/>
      <c r="HN233" s="59"/>
    </row>
    <row r="234" spans="1:222">
      <c r="A234" s="59"/>
      <c r="B234" s="59"/>
      <c r="C234" s="59"/>
      <c r="D234" s="59"/>
      <c r="E234" s="118"/>
      <c r="F234" s="59"/>
      <c r="G234" s="118"/>
      <c r="H234" s="59"/>
      <c r="I234" s="59"/>
      <c r="J234" s="59"/>
      <c r="K234" s="119"/>
      <c r="L234" s="59"/>
      <c r="M234" s="59"/>
      <c r="N234" s="59"/>
      <c r="O234" s="59"/>
      <c r="P234" s="59"/>
      <c r="Q234" s="59"/>
      <c r="R234" s="59"/>
      <c r="S234" s="59"/>
      <c r="T234" s="59"/>
      <c r="U234" s="59"/>
      <c r="V234" s="59"/>
      <c r="W234" s="59"/>
      <c r="X234" s="59"/>
      <c r="Y234" s="59"/>
      <c r="Z234" s="59"/>
      <c r="AA234" s="59"/>
      <c r="AB234" s="59"/>
      <c r="AC234" s="59"/>
      <c r="AD234" s="59"/>
      <c r="AE234" s="59"/>
      <c r="AF234" s="59"/>
      <c r="AG234" s="59"/>
      <c r="AH234" s="59"/>
      <c r="AI234" s="59"/>
      <c r="AJ234" s="59"/>
      <c r="AK234" s="59"/>
      <c r="AL234" s="59"/>
      <c r="AM234" s="59"/>
      <c r="AN234" s="59"/>
      <c r="AO234" s="59"/>
      <c r="AP234" s="59"/>
      <c r="AQ234" s="59"/>
      <c r="AR234" s="59"/>
      <c r="AS234" s="59"/>
      <c r="AT234" s="59"/>
      <c r="AU234" s="59"/>
      <c r="AV234" s="59"/>
      <c r="AW234" s="59"/>
      <c r="AX234" s="59"/>
      <c r="AY234" s="59"/>
      <c r="AZ234" s="59"/>
      <c r="BA234" s="59"/>
      <c r="BB234" s="59"/>
      <c r="BC234" s="59"/>
      <c r="BD234" s="59"/>
      <c r="BE234" s="59"/>
      <c r="BF234" s="59"/>
      <c r="BG234" s="59"/>
      <c r="BH234" s="59"/>
      <c r="BI234" s="59"/>
      <c r="BJ234" s="59"/>
      <c r="BK234" s="59"/>
      <c r="BL234" s="59"/>
      <c r="BM234" s="59"/>
      <c r="BN234" s="59"/>
      <c r="BO234" s="59"/>
      <c r="BP234" s="59"/>
      <c r="BQ234" s="59"/>
      <c r="BR234" s="59"/>
      <c r="BS234" s="59"/>
      <c r="BT234" s="59"/>
      <c r="BU234" s="59"/>
      <c r="BV234" s="59"/>
      <c r="BW234" s="59"/>
      <c r="BX234" s="59"/>
      <c r="BY234" s="59"/>
      <c r="BZ234" s="59"/>
      <c r="CA234" s="59"/>
      <c r="CB234" s="59"/>
      <c r="CC234" s="59"/>
      <c r="CD234" s="59"/>
      <c r="CE234" s="59"/>
      <c r="CF234" s="59"/>
      <c r="CG234" s="59"/>
      <c r="CH234" s="59"/>
      <c r="CI234" s="59"/>
      <c r="CJ234" s="59"/>
      <c r="CK234" s="59"/>
      <c r="CL234" s="59"/>
      <c r="CM234" s="59"/>
      <c r="CN234" s="59"/>
      <c r="CO234" s="59"/>
      <c r="CP234" s="59"/>
      <c r="CQ234" s="59"/>
      <c r="CR234" s="59"/>
      <c r="CS234" s="59"/>
      <c r="CT234" s="59"/>
      <c r="CU234" s="59"/>
      <c r="CV234" s="59"/>
      <c r="CW234" s="59"/>
      <c r="CX234" s="59"/>
      <c r="CY234" s="59"/>
      <c r="CZ234" s="59"/>
      <c r="DA234" s="59"/>
      <c r="DB234" s="59"/>
      <c r="DC234" s="59"/>
      <c r="DD234" s="59"/>
      <c r="DE234" s="59"/>
      <c r="DF234" s="59"/>
      <c r="DG234" s="59"/>
      <c r="DH234" s="59"/>
      <c r="DI234" s="59"/>
      <c r="DJ234" s="59"/>
      <c r="DK234" s="59"/>
      <c r="DL234" s="59"/>
      <c r="DM234" s="59"/>
      <c r="DN234" s="59"/>
      <c r="DO234" s="59"/>
      <c r="DP234" s="59"/>
      <c r="DQ234" s="59"/>
      <c r="DR234" s="59"/>
      <c r="DS234" s="59"/>
      <c r="DT234" s="59"/>
      <c r="DU234" s="59"/>
      <c r="DV234" s="59"/>
      <c r="DW234" s="59"/>
      <c r="DX234" s="59"/>
      <c r="DY234" s="59"/>
      <c r="DZ234" s="59"/>
      <c r="EA234" s="59"/>
      <c r="EB234" s="59"/>
      <c r="EC234" s="59"/>
      <c r="ED234" s="59"/>
      <c r="EE234" s="59"/>
      <c r="EF234" s="59"/>
      <c r="EG234" s="59"/>
      <c r="EH234" s="59"/>
      <c r="EI234" s="59"/>
      <c r="EJ234" s="59"/>
      <c r="EK234" s="59"/>
      <c r="EL234" s="59"/>
      <c r="EM234" s="59"/>
      <c r="EN234" s="59"/>
      <c r="EO234" s="59"/>
      <c r="EP234" s="59"/>
      <c r="EQ234" s="59"/>
      <c r="ER234" s="59"/>
      <c r="ES234" s="59"/>
      <c r="ET234" s="59"/>
      <c r="EU234" s="59"/>
      <c r="EV234" s="59"/>
      <c r="EW234" s="59"/>
      <c r="EX234" s="59"/>
      <c r="EY234" s="59"/>
      <c r="EZ234" s="59"/>
      <c r="FA234" s="59"/>
      <c r="FB234" s="59"/>
      <c r="FC234" s="59"/>
      <c r="FD234" s="59"/>
      <c r="FE234" s="59"/>
      <c r="FF234" s="59"/>
      <c r="FG234" s="59"/>
      <c r="FH234" s="59"/>
      <c r="FI234" s="59"/>
      <c r="FJ234" s="59"/>
      <c r="FK234" s="59"/>
      <c r="FL234" s="59"/>
      <c r="FM234" s="59"/>
      <c r="FN234" s="59"/>
      <c r="FO234" s="59"/>
      <c r="FP234" s="59"/>
      <c r="FQ234" s="59"/>
      <c r="FR234" s="59"/>
      <c r="FS234" s="59"/>
      <c r="FT234" s="59"/>
      <c r="FU234" s="59"/>
      <c r="FV234" s="59"/>
      <c r="FW234" s="59"/>
      <c r="FX234" s="59"/>
      <c r="FY234" s="59"/>
      <c r="FZ234" s="59"/>
      <c r="GA234" s="59"/>
      <c r="GB234" s="59"/>
      <c r="GC234" s="59"/>
      <c r="GD234" s="59"/>
      <c r="GE234" s="59"/>
      <c r="GF234" s="59"/>
      <c r="GG234" s="59"/>
      <c r="GH234" s="59"/>
      <c r="GI234" s="59"/>
      <c r="GJ234" s="59"/>
      <c r="GK234" s="59"/>
      <c r="GL234" s="59"/>
      <c r="GM234" s="59"/>
      <c r="GN234" s="59"/>
      <c r="GO234" s="59"/>
      <c r="GP234" s="59"/>
      <c r="GQ234" s="59"/>
      <c r="GR234" s="59"/>
      <c r="GS234" s="59"/>
      <c r="GT234" s="59"/>
      <c r="GU234" s="59"/>
      <c r="GV234" s="59"/>
      <c r="GW234" s="59"/>
      <c r="GX234" s="59"/>
      <c r="GY234" s="59"/>
      <c r="GZ234" s="59"/>
      <c r="HA234" s="59"/>
      <c r="HB234" s="59"/>
      <c r="HC234" s="59"/>
      <c r="HD234" s="59"/>
      <c r="HE234" s="59"/>
      <c r="HF234" s="59"/>
      <c r="HG234" s="59"/>
      <c r="HH234" s="59"/>
      <c r="HI234" s="59"/>
      <c r="HJ234" s="59"/>
      <c r="HK234" s="59"/>
      <c r="HL234" s="59"/>
      <c r="HM234" s="59"/>
      <c r="HN234" s="59"/>
    </row>
    <row r="235" spans="1:222">
      <c r="A235" s="59"/>
      <c r="B235" s="59"/>
      <c r="C235" s="59"/>
      <c r="D235" s="59"/>
      <c r="E235" s="118"/>
      <c r="F235" s="59"/>
      <c r="G235" s="118"/>
      <c r="H235" s="59"/>
      <c r="I235" s="59"/>
      <c r="J235" s="59"/>
      <c r="K235" s="119"/>
      <c r="L235" s="59"/>
      <c r="M235" s="59"/>
      <c r="N235" s="59"/>
      <c r="O235" s="59"/>
      <c r="P235" s="59"/>
      <c r="Q235" s="59"/>
      <c r="R235" s="59"/>
      <c r="S235" s="59"/>
      <c r="T235" s="59"/>
      <c r="U235" s="59"/>
      <c r="V235" s="59"/>
      <c r="W235" s="59"/>
      <c r="X235" s="59"/>
      <c r="Y235" s="59"/>
      <c r="Z235" s="59"/>
      <c r="AA235" s="59"/>
      <c r="AB235" s="59"/>
      <c r="AC235" s="59"/>
      <c r="AD235" s="59"/>
      <c r="AE235" s="59"/>
      <c r="AF235" s="59"/>
      <c r="AG235" s="59"/>
      <c r="AH235" s="59"/>
      <c r="AI235" s="59"/>
      <c r="AJ235" s="59"/>
      <c r="AK235" s="59"/>
      <c r="AL235" s="59"/>
      <c r="AM235" s="59"/>
      <c r="AN235" s="59"/>
      <c r="AO235" s="59"/>
      <c r="AP235" s="59"/>
      <c r="AQ235" s="59"/>
      <c r="AR235" s="59"/>
      <c r="AS235" s="59"/>
      <c r="AT235" s="59"/>
      <c r="AU235" s="59"/>
      <c r="AV235" s="59"/>
      <c r="AW235" s="59"/>
      <c r="AX235" s="59"/>
      <c r="AY235" s="59"/>
      <c r="AZ235" s="59"/>
      <c r="BA235" s="59"/>
      <c r="BB235" s="59"/>
      <c r="BC235" s="59"/>
      <c r="BD235" s="59"/>
      <c r="BE235" s="59"/>
      <c r="BF235" s="59"/>
      <c r="BG235" s="59"/>
      <c r="BH235" s="59"/>
      <c r="BI235" s="59"/>
      <c r="BJ235" s="59"/>
      <c r="BK235" s="59"/>
      <c r="BL235" s="59"/>
      <c r="BM235" s="59"/>
      <c r="BN235" s="59"/>
      <c r="BO235" s="59"/>
      <c r="BP235" s="59"/>
      <c r="BQ235" s="59"/>
      <c r="BR235" s="59"/>
      <c r="BS235" s="59"/>
      <c r="BT235" s="59"/>
      <c r="BU235" s="59"/>
      <c r="BV235" s="59"/>
      <c r="BW235" s="59"/>
      <c r="BX235" s="59"/>
      <c r="BY235" s="59"/>
      <c r="BZ235" s="59"/>
      <c r="CA235" s="59"/>
      <c r="CB235" s="59"/>
      <c r="CC235" s="59"/>
      <c r="CD235" s="59"/>
      <c r="CE235" s="59"/>
      <c r="CF235" s="59"/>
      <c r="CG235" s="59"/>
      <c r="CH235" s="59"/>
      <c r="CI235" s="59"/>
      <c r="CJ235" s="59"/>
      <c r="CK235" s="59"/>
      <c r="CL235" s="59"/>
      <c r="CM235" s="59"/>
      <c r="CN235" s="59"/>
      <c r="CO235" s="59"/>
      <c r="CP235" s="59"/>
      <c r="CQ235" s="59"/>
      <c r="CR235" s="59"/>
      <c r="CS235" s="59"/>
      <c r="CT235" s="59"/>
      <c r="CU235" s="59"/>
      <c r="CV235" s="59"/>
      <c r="CW235" s="59"/>
      <c r="CX235" s="59"/>
      <c r="CY235" s="59"/>
      <c r="CZ235" s="59"/>
      <c r="DA235" s="59"/>
      <c r="DB235" s="59"/>
      <c r="DC235" s="59"/>
      <c r="DD235" s="59"/>
      <c r="DE235" s="59"/>
      <c r="DF235" s="59"/>
      <c r="DG235" s="59"/>
      <c r="DH235" s="59"/>
      <c r="DI235" s="59"/>
      <c r="DJ235" s="59"/>
      <c r="DK235" s="59"/>
      <c r="DL235" s="59"/>
      <c r="DM235" s="59"/>
      <c r="DN235" s="59"/>
      <c r="DO235" s="59"/>
      <c r="DP235" s="59"/>
      <c r="DQ235" s="59"/>
      <c r="DR235" s="59"/>
      <c r="DS235" s="59"/>
      <c r="DT235" s="59"/>
      <c r="DU235" s="59"/>
      <c r="DV235" s="59"/>
      <c r="DW235" s="59"/>
      <c r="DX235" s="59"/>
      <c r="DY235" s="59"/>
      <c r="DZ235" s="59"/>
      <c r="EA235" s="59"/>
      <c r="EB235" s="59"/>
      <c r="EC235" s="59"/>
      <c r="ED235" s="59"/>
      <c r="EE235" s="59"/>
      <c r="EF235" s="59"/>
      <c r="EG235" s="59"/>
      <c r="EH235" s="59"/>
      <c r="EI235" s="59"/>
      <c r="EJ235" s="59"/>
      <c r="EK235" s="59"/>
      <c r="EL235" s="59"/>
      <c r="EM235" s="59"/>
      <c r="EN235" s="59"/>
      <c r="EO235" s="59"/>
      <c r="EP235" s="59"/>
      <c r="EQ235" s="59"/>
      <c r="ER235" s="59"/>
      <c r="ES235" s="59"/>
      <c r="ET235" s="59"/>
      <c r="EU235" s="59"/>
      <c r="EV235" s="59"/>
      <c r="EW235" s="59"/>
      <c r="EX235" s="59"/>
      <c r="EY235" s="59"/>
      <c r="EZ235" s="59"/>
      <c r="FA235" s="59"/>
      <c r="FB235" s="59"/>
      <c r="FC235" s="59"/>
      <c r="FD235" s="59"/>
      <c r="FE235" s="59"/>
      <c r="FF235" s="59"/>
      <c r="FG235" s="59"/>
      <c r="FH235" s="59"/>
      <c r="FI235" s="59"/>
      <c r="FJ235" s="59"/>
      <c r="FK235" s="59"/>
      <c r="FL235" s="59"/>
      <c r="FM235" s="59"/>
      <c r="FN235" s="59"/>
      <c r="FO235" s="59"/>
      <c r="FP235" s="59"/>
      <c r="FQ235" s="59"/>
      <c r="FR235" s="59"/>
      <c r="FS235" s="59"/>
      <c r="FT235" s="59"/>
      <c r="FU235" s="59"/>
      <c r="FV235" s="59"/>
      <c r="FW235" s="59"/>
      <c r="FX235" s="59"/>
      <c r="FY235" s="59"/>
      <c r="FZ235" s="59"/>
      <c r="GA235" s="59"/>
      <c r="GB235" s="59"/>
      <c r="GC235" s="59"/>
      <c r="GD235" s="59"/>
      <c r="GE235" s="59"/>
      <c r="GF235" s="59"/>
      <c r="GG235" s="59"/>
      <c r="GH235" s="59"/>
      <c r="GI235" s="59"/>
      <c r="GJ235" s="59"/>
      <c r="GK235" s="59"/>
      <c r="GL235" s="59"/>
      <c r="GM235" s="59"/>
      <c r="GN235" s="59"/>
      <c r="GO235" s="59"/>
      <c r="GP235" s="59"/>
      <c r="GQ235" s="59"/>
      <c r="GR235" s="59"/>
      <c r="GS235" s="59"/>
      <c r="GT235" s="59"/>
      <c r="GU235" s="59"/>
      <c r="GV235" s="59"/>
      <c r="GW235" s="59"/>
      <c r="GX235" s="59"/>
      <c r="GY235" s="59"/>
      <c r="GZ235" s="59"/>
      <c r="HA235" s="59"/>
      <c r="HB235" s="59"/>
      <c r="HC235" s="59"/>
      <c r="HD235" s="59"/>
      <c r="HE235" s="59"/>
      <c r="HF235" s="59"/>
      <c r="HG235" s="59"/>
      <c r="HH235" s="59"/>
      <c r="HI235" s="59"/>
      <c r="HJ235" s="59"/>
      <c r="HK235" s="59"/>
      <c r="HL235" s="59"/>
      <c r="HM235" s="59"/>
      <c r="HN235" s="59"/>
    </row>
    <row r="236" spans="1:222">
      <c r="A236" s="59"/>
      <c r="B236" s="59"/>
      <c r="C236" s="59"/>
      <c r="D236" s="59"/>
      <c r="E236" s="118"/>
      <c r="F236" s="59"/>
      <c r="G236" s="118"/>
      <c r="H236" s="59"/>
      <c r="I236" s="59"/>
      <c r="J236" s="59"/>
      <c r="K236" s="119"/>
      <c r="L236" s="59"/>
      <c r="M236" s="59"/>
      <c r="N236" s="59"/>
      <c r="O236" s="59"/>
      <c r="P236" s="59"/>
      <c r="Q236" s="59"/>
      <c r="R236" s="59"/>
      <c r="S236" s="59"/>
      <c r="T236" s="59"/>
      <c r="U236" s="59"/>
      <c r="V236" s="59"/>
      <c r="W236" s="59"/>
      <c r="X236" s="59"/>
      <c r="Y236" s="59"/>
      <c r="Z236" s="59"/>
      <c r="AA236" s="59"/>
      <c r="AB236" s="59"/>
      <c r="AC236" s="59"/>
      <c r="AD236" s="59"/>
      <c r="AE236" s="59"/>
      <c r="AF236" s="59"/>
      <c r="AG236" s="59"/>
      <c r="AH236" s="59"/>
      <c r="AI236" s="59"/>
      <c r="AJ236" s="59"/>
      <c r="AK236" s="59"/>
      <c r="AL236" s="59"/>
      <c r="AM236" s="59"/>
      <c r="AN236" s="59"/>
      <c r="AO236" s="59"/>
      <c r="AP236" s="59"/>
      <c r="AQ236" s="59"/>
      <c r="AR236" s="59"/>
      <c r="AS236" s="59"/>
      <c r="AT236" s="59"/>
      <c r="AU236" s="59"/>
      <c r="AV236" s="59"/>
      <c r="AW236" s="59"/>
      <c r="AX236" s="59"/>
      <c r="AY236" s="59"/>
      <c r="AZ236" s="59"/>
      <c r="BA236" s="59"/>
      <c r="BB236" s="59"/>
      <c r="BC236" s="59"/>
      <c r="BD236" s="59"/>
      <c r="BE236" s="59"/>
      <c r="BF236" s="59"/>
      <c r="BG236" s="59"/>
      <c r="BH236" s="59"/>
      <c r="BI236" s="59"/>
      <c r="BJ236" s="59"/>
      <c r="BK236" s="59"/>
      <c r="BL236" s="59"/>
      <c r="BM236" s="59"/>
      <c r="BN236" s="59"/>
      <c r="BO236" s="59"/>
      <c r="BP236" s="59"/>
      <c r="BQ236" s="59"/>
      <c r="BR236" s="59"/>
      <c r="BS236" s="59"/>
      <c r="BT236" s="59"/>
      <c r="BU236" s="59"/>
      <c r="BV236" s="59"/>
      <c r="BW236" s="59"/>
      <c r="BX236" s="59"/>
      <c r="BY236" s="59"/>
      <c r="BZ236" s="59"/>
      <c r="CA236" s="59"/>
      <c r="CB236" s="59"/>
      <c r="CC236" s="59"/>
      <c r="CD236" s="59"/>
      <c r="CE236" s="59"/>
      <c r="CF236" s="59"/>
      <c r="CG236" s="59"/>
      <c r="CH236" s="59"/>
      <c r="CI236" s="59"/>
      <c r="CJ236" s="59"/>
      <c r="CK236" s="59"/>
      <c r="CL236" s="59"/>
      <c r="CM236" s="59"/>
      <c r="CN236" s="59"/>
      <c r="CO236" s="59"/>
      <c r="CP236" s="59"/>
      <c r="CQ236" s="59"/>
      <c r="CR236" s="59"/>
      <c r="CS236" s="59"/>
      <c r="CT236" s="59"/>
      <c r="CU236" s="59"/>
      <c r="CV236" s="59"/>
      <c r="CW236" s="59"/>
      <c r="CX236" s="59"/>
      <c r="CY236" s="59"/>
      <c r="CZ236" s="59"/>
      <c r="DA236" s="59"/>
      <c r="DB236" s="59"/>
      <c r="DC236" s="59"/>
      <c r="DD236" s="59"/>
      <c r="DE236" s="59"/>
      <c r="DF236" s="59"/>
      <c r="DG236" s="59"/>
      <c r="DH236" s="59"/>
      <c r="DI236" s="59"/>
      <c r="DJ236" s="59"/>
      <c r="DK236" s="59"/>
      <c r="DL236" s="59"/>
      <c r="DM236" s="59"/>
      <c r="DN236" s="59"/>
      <c r="DO236" s="59"/>
      <c r="DP236" s="59"/>
      <c r="DQ236" s="59"/>
      <c r="DR236" s="59"/>
      <c r="DS236" s="59"/>
      <c r="DT236" s="59"/>
      <c r="DU236" s="59"/>
      <c r="DV236" s="59"/>
      <c r="DW236" s="59"/>
      <c r="DX236" s="59"/>
      <c r="DY236" s="59"/>
      <c r="DZ236" s="59"/>
      <c r="EA236" s="59"/>
      <c r="EB236" s="59"/>
      <c r="EC236" s="59"/>
      <c r="ED236" s="59"/>
      <c r="EE236" s="59"/>
      <c r="EF236" s="59"/>
      <c r="EG236" s="59"/>
      <c r="EH236" s="59"/>
      <c r="EI236" s="59"/>
      <c r="EJ236" s="59"/>
      <c r="EK236" s="59"/>
      <c r="EL236" s="59"/>
      <c r="EM236" s="59"/>
      <c r="EN236" s="59"/>
      <c r="EO236" s="59"/>
      <c r="EP236" s="59"/>
      <c r="EQ236" s="59"/>
      <c r="ER236" s="59"/>
      <c r="ES236" s="59"/>
      <c r="ET236" s="59"/>
      <c r="EU236" s="59"/>
      <c r="EV236" s="59"/>
      <c r="EW236" s="59"/>
      <c r="EX236" s="59"/>
      <c r="EY236" s="59"/>
      <c r="EZ236" s="59"/>
      <c r="FA236" s="59"/>
      <c r="FB236" s="59"/>
      <c r="FC236" s="59"/>
      <c r="FD236" s="59"/>
      <c r="FE236" s="59"/>
      <c r="FF236" s="59"/>
      <c r="FG236" s="59"/>
      <c r="FH236" s="59"/>
      <c r="FI236" s="59"/>
      <c r="FJ236" s="59"/>
      <c r="FK236" s="59"/>
      <c r="FL236" s="59"/>
      <c r="FM236" s="59"/>
      <c r="FN236" s="59"/>
      <c r="FO236" s="59"/>
      <c r="FP236" s="59"/>
      <c r="FQ236" s="59"/>
      <c r="FR236" s="59"/>
      <c r="FS236" s="59"/>
      <c r="FT236" s="59"/>
      <c r="FU236" s="59"/>
      <c r="FV236" s="59"/>
      <c r="FW236" s="59"/>
      <c r="FX236" s="59"/>
      <c r="FY236" s="59"/>
      <c r="FZ236" s="59"/>
      <c r="GA236" s="59"/>
      <c r="GB236" s="59"/>
      <c r="GC236" s="59"/>
      <c r="GD236" s="59"/>
      <c r="GE236" s="59"/>
      <c r="GF236" s="59"/>
      <c r="GG236" s="59"/>
      <c r="GH236" s="59"/>
      <c r="GI236" s="59"/>
      <c r="GJ236" s="59"/>
      <c r="GK236" s="59"/>
      <c r="GL236" s="59"/>
      <c r="GM236" s="59"/>
      <c r="GN236" s="59"/>
      <c r="GO236" s="59"/>
      <c r="GP236" s="59"/>
      <c r="GQ236" s="59"/>
      <c r="GR236" s="59"/>
      <c r="GS236" s="59"/>
      <c r="GT236" s="59"/>
      <c r="GU236" s="59"/>
      <c r="GV236" s="59"/>
      <c r="GW236" s="59"/>
      <c r="GX236" s="59"/>
      <c r="GY236" s="59"/>
      <c r="GZ236" s="59"/>
      <c r="HA236" s="59"/>
      <c r="HB236" s="59"/>
      <c r="HC236" s="59"/>
      <c r="HD236" s="59"/>
      <c r="HE236" s="59"/>
      <c r="HF236" s="59"/>
      <c r="HG236" s="59"/>
      <c r="HH236" s="59"/>
      <c r="HI236" s="59"/>
      <c r="HJ236" s="59"/>
      <c r="HK236" s="59"/>
      <c r="HL236" s="59"/>
      <c r="HM236" s="59"/>
      <c r="HN236" s="59"/>
    </row>
    <row r="237" spans="1:222">
      <c r="A237" s="59"/>
      <c r="B237" s="59"/>
      <c r="C237" s="59"/>
      <c r="D237" s="59"/>
      <c r="E237" s="118"/>
      <c r="F237" s="59"/>
      <c r="G237" s="118"/>
      <c r="H237" s="59"/>
      <c r="I237" s="59"/>
      <c r="J237" s="59"/>
      <c r="K237" s="119"/>
      <c r="L237" s="59"/>
      <c r="M237" s="59"/>
      <c r="N237" s="59"/>
      <c r="O237" s="59"/>
      <c r="P237" s="59"/>
      <c r="Q237" s="59"/>
      <c r="R237" s="59"/>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59"/>
      <c r="AV237" s="59"/>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59"/>
      <c r="CH237" s="59"/>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59"/>
      <c r="DY237" s="59"/>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59"/>
      <c r="FG237" s="59"/>
      <c r="FH237" s="59"/>
      <c r="FI237" s="59"/>
      <c r="FJ237" s="59"/>
      <c r="FK237" s="59"/>
      <c r="FL237" s="59"/>
      <c r="FM237" s="59"/>
      <c r="FN237" s="59"/>
      <c r="FO237" s="59"/>
      <c r="FP237" s="59"/>
      <c r="FQ237" s="59"/>
      <c r="FR237" s="59"/>
      <c r="FS237" s="59"/>
      <c r="FT237" s="59"/>
      <c r="FU237" s="59"/>
      <c r="FV237" s="59"/>
      <c r="FW237" s="59"/>
      <c r="FX237" s="59"/>
      <c r="FY237" s="59"/>
      <c r="FZ237" s="59"/>
      <c r="GA237" s="59"/>
      <c r="GB237" s="59"/>
      <c r="GC237" s="59"/>
      <c r="GD237" s="59"/>
      <c r="GE237" s="59"/>
      <c r="GF237" s="59"/>
      <c r="GG237" s="59"/>
      <c r="GH237" s="59"/>
      <c r="GI237" s="59"/>
      <c r="GJ237" s="59"/>
      <c r="GK237" s="59"/>
      <c r="GL237" s="59"/>
      <c r="GM237" s="59"/>
      <c r="GN237" s="59"/>
      <c r="GO237" s="59"/>
      <c r="GP237" s="59"/>
      <c r="GQ237" s="59"/>
      <c r="GR237" s="59"/>
      <c r="GS237" s="59"/>
      <c r="GT237" s="59"/>
      <c r="GU237" s="59"/>
      <c r="GV237" s="59"/>
      <c r="GW237" s="59"/>
      <c r="GX237" s="59"/>
      <c r="GY237" s="59"/>
      <c r="GZ237" s="59"/>
      <c r="HA237" s="59"/>
      <c r="HB237" s="59"/>
      <c r="HC237" s="59"/>
      <c r="HD237" s="59"/>
      <c r="HE237" s="59"/>
      <c r="HF237" s="59"/>
      <c r="HG237" s="59"/>
      <c r="HH237" s="59"/>
      <c r="HI237" s="59"/>
      <c r="HJ237" s="59"/>
      <c r="HK237" s="59"/>
      <c r="HL237" s="59"/>
      <c r="HM237" s="59"/>
      <c r="HN237" s="59"/>
    </row>
    <row r="238" spans="1:222">
      <c r="A238" s="59"/>
      <c r="B238" s="59"/>
      <c r="C238" s="59"/>
      <c r="D238" s="59"/>
      <c r="E238" s="118"/>
      <c r="F238" s="59"/>
      <c r="G238" s="118"/>
      <c r="H238" s="59"/>
      <c r="I238" s="59"/>
      <c r="J238" s="59"/>
      <c r="K238" s="119"/>
      <c r="L238" s="59"/>
      <c r="M238" s="59"/>
      <c r="N238" s="59"/>
      <c r="O238" s="59"/>
      <c r="P238" s="59"/>
      <c r="Q238" s="59"/>
      <c r="R238" s="59"/>
      <c r="S238" s="59"/>
      <c r="T238" s="59"/>
      <c r="U238" s="59"/>
      <c r="V238" s="59"/>
      <c r="W238" s="59"/>
      <c r="X238" s="59"/>
      <c r="Y238" s="59"/>
      <c r="Z238" s="59"/>
      <c r="AA238" s="59"/>
      <c r="AB238" s="59"/>
      <c r="AC238" s="59"/>
      <c r="AD238" s="59"/>
      <c r="AE238" s="59"/>
      <c r="AF238" s="59"/>
      <c r="AG238" s="59"/>
      <c r="AH238" s="59"/>
      <c r="AI238" s="59"/>
      <c r="AJ238" s="59"/>
      <c r="AK238" s="59"/>
      <c r="AL238" s="59"/>
      <c r="AM238" s="59"/>
      <c r="AN238" s="59"/>
      <c r="AO238" s="59"/>
      <c r="AP238" s="59"/>
      <c r="AQ238" s="59"/>
      <c r="AR238" s="59"/>
      <c r="AS238" s="59"/>
      <c r="AT238" s="59"/>
      <c r="AU238" s="59"/>
      <c r="AV238" s="59"/>
      <c r="AW238" s="59"/>
      <c r="AX238" s="59"/>
      <c r="AY238" s="59"/>
      <c r="AZ238" s="59"/>
      <c r="BA238" s="59"/>
      <c r="BB238" s="59"/>
      <c r="BC238" s="59"/>
      <c r="BD238" s="59"/>
      <c r="BE238" s="59"/>
      <c r="BF238" s="59"/>
      <c r="BG238" s="59"/>
      <c r="BH238" s="59"/>
      <c r="BI238" s="59"/>
      <c r="BJ238" s="59"/>
      <c r="BK238" s="59"/>
      <c r="BL238" s="59"/>
      <c r="BM238" s="59"/>
      <c r="BN238" s="59"/>
      <c r="BO238" s="59"/>
      <c r="BP238" s="59"/>
      <c r="BQ238" s="59"/>
      <c r="BR238" s="59"/>
      <c r="BS238" s="59"/>
      <c r="BT238" s="59"/>
      <c r="BU238" s="59"/>
      <c r="BV238" s="59"/>
      <c r="BW238" s="59"/>
      <c r="BX238" s="59"/>
      <c r="BY238" s="59"/>
      <c r="BZ238" s="59"/>
      <c r="CA238" s="59"/>
      <c r="CB238" s="59"/>
      <c r="CC238" s="59"/>
      <c r="CD238" s="59"/>
      <c r="CE238" s="59"/>
      <c r="CF238" s="59"/>
      <c r="CG238" s="59"/>
      <c r="CH238" s="59"/>
      <c r="CI238" s="59"/>
      <c r="CJ238" s="59"/>
      <c r="CK238" s="59"/>
      <c r="CL238" s="59"/>
      <c r="CM238" s="59"/>
      <c r="CN238" s="59"/>
      <c r="CO238" s="59"/>
      <c r="CP238" s="59"/>
      <c r="CQ238" s="59"/>
      <c r="CR238" s="59"/>
      <c r="CS238" s="59"/>
      <c r="CT238" s="59"/>
      <c r="CU238" s="59"/>
      <c r="CV238" s="59"/>
      <c r="CW238" s="59"/>
      <c r="CX238" s="59"/>
      <c r="CY238" s="59"/>
      <c r="CZ238" s="59"/>
      <c r="DA238" s="59"/>
      <c r="DB238" s="59"/>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59"/>
      <c r="DY238" s="59"/>
      <c r="DZ238" s="59"/>
      <c r="EA238" s="59"/>
      <c r="EB238" s="59"/>
      <c r="EC238" s="59"/>
      <c r="ED238" s="59"/>
      <c r="EE238" s="59"/>
      <c r="EF238" s="59"/>
      <c r="EG238" s="59"/>
      <c r="EH238" s="59"/>
      <c r="EI238" s="59"/>
      <c r="EJ238" s="59"/>
      <c r="EK238" s="59"/>
      <c r="EL238" s="59"/>
      <c r="EM238" s="59"/>
      <c r="EN238" s="59"/>
      <c r="EO238" s="59"/>
      <c r="EP238" s="59"/>
      <c r="EQ238" s="59"/>
      <c r="ER238" s="59"/>
      <c r="ES238" s="59"/>
      <c r="ET238" s="59"/>
      <c r="EU238" s="59"/>
      <c r="EV238" s="59"/>
      <c r="EW238" s="59"/>
      <c r="EX238" s="59"/>
      <c r="EY238" s="59"/>
      <c r="EZ238" s="59"/>
      <c r="FA238" s="59"/>
      <c r="FB238" s="59"/>
      <c r="FC238" s="59"/>
      <c r="FD238" s="59"/>
      <c r="FE238" s="59"/>
      <c r="FF238" s="59"/>
      <c r="FG238" s="59"/>
      <c r="FH238" s="59"/>
      <c r="FI238" s="59"/>
      <c r="FJ238" s="59"/>
      <c r="FK238" s="59"/>
      <c r="FL238" s="59"/>
      <c r="FM238" s="59"/>
      <c r="FN238" s="59"/>
      <c r="FO238" s="59"/>
      <c r="FP238" s="59"/>
      <c r="FQ238" s="59"/>
      <c r="FR238" s="59"/>
      <c r="FS238" s="59"/>
      <c r="FT238" s="59"/>
      <c r="FU238" s="59"/>
      <c r="FV238" s="59"/>
      <c r="FW238" s="59"/>
      <c r="FX238" s="59"/>
      <c r="FY238" s="59"/>
      <c r="FZ238" s="59"/>
      <c r="GA238" s="59"/>
      <c r="GB238" s="59"/>
      <c r="GC238" s="59"/>
      <c r="GD238" s="59"/>
      <c r="GE238" s="59"/>
      <c r="GF238" s="59"/>
      <c r="GG238" s="59"/>
      <c r="GH238" s="59"/>
      <c r="GI238" s="59"/>
      <c r="GJ238" s="59"/>
      <c r="GK238" s="59"/>
      <c r="GL238" s="59"/>
      <c r="GM238" s="59"/>
      <c r="GN238" s="59"/>
      <c r="GO238" s="59"/>
      <c r="GP238" s="59"/>
      <c r="GQ238" s="59"/>
      <c r="GR238" s="59"/>
      <c r="GS238" s="59"/>
      <c r="GT238" s="59"/>
      <c r="GU238" s="59"/>
      <c r="GV238" s="59"/>
      <c r="GW238" s="59"/>
      <c r="GX238" s="59"/>
      <c r="GY238" s="59"/>
      <c r="GZ238" s="59"/>
      <c r="HA238" s="59"/>
      <c r="HB238" s="59"/>
      <c r="HC238" s="59"/>
      <c r="HD238" s="59"/>
      <c r="HE238" s="59"/>
      <c r="HF238" s="59"/>
      <c r="HG238" s="59"/>
      <c r="HH238" s="59"/>
      <c r="HI238" s="59"/>
      <c r="HJ238" s="59"/>
      <c r="HK238" s="59"/>
      <c r="HL238" s="59"/>
      <c r="HM238" s="59"/>
      <c r="HN238" s="59"/>
    </row>
    <row r="239" spans="1:222">
      <c r="A239" s="59"/>
      <c r="B239" s="59"/>
      <c r="C239" s="59"/>
      <c r="D239" s="59"/>
      <c r="E239" s="118"/>
      <c r="F239" s="59"/>
      <c r="G239" s="118"/>
      <c r="H239" s="59"/>
      <c r="I239" s="59"/>
      <c r="J239" s="59"/>
      <c r="K239" s="119"/>
      <c r="L239" s="59"/>
      <c r="M239" s="59"/>
      <c r="N239" s="59"/>
      <c r="O239" s="59"/>
      <c r="P239" s="59"/>
      <c r="Q239" s="59"/>
      <c r="R239" s="59"/>
      <c r="S239" s="59"/>
      <c r="T239" s="59"/>
      <c r="U239" s="59"/>
      <c r="V239" s="59"/>
      <c r="W239" s="59"/>
      <c r="X239" s="59"/>
      <c r="Y239" s="59"/>
      <c r="Z239" s="59"/>
      <c r="AA239" s="59"/>
      <c r="AB239" s="59"/>
      <c r="AC239" s="59"/>
      <c r="AD239" s="59"/>
      <c r="AE239" s="59"/>
      <c r="AF239" s="59"/>
      <c r="AG239" s="59"/>
      <c r="AH239" s="59"/>
      <c r="AI239" s="59"/>
      <c r="AJ239" s="59"/>
      <c r="AK239" s="59"/>
      <c r="AL239" s="59"/>
      <c r="AM239" s="59"/>
      <c r="AN239" s="59"/>
      <c r="AO239" s="59"/>
      <c r="AP239" s="59"/>
      <c r="AQ239" s="59"/>
      <c r="AR239" s="59"/>
      <c r="AS239" s="59"/>
      <c r="AT239" s="59"/>
      <c r="AU239" s="59"/>
      <c r="AV239" s="59"/>
      <c r="AW239" s="59"/>
      <c r="AX239" s="59"/>
      <c r="AY239" s="59"/>
      <c r="AZ239" s="59"/>
      <c r="BA239" s="59"/>
      <c r="BB239" s="59"/>
      <c r="BC239" s="59"/>
      <c r="BD239" s="59"/>
      <c r="BE239" s="59"/>
      <c r="BF239" s="59"/>
      <c r="BG239" s="59"/>
      <c r="BH239" s="59"/>
      <c r="BI239" s="59"/>
      <c r="BJ239" s="59"/>
      <c r="BK239" s="59"/>
      <c r="BL239" s="59"/>
      <c r="BM239" s="59"/>
      <c r="BN239" s="59"/>
      <c r="BO239" s="59"/>
      <c r="BP239" s="59"/>
      <c r="BQ239" s="59"/>
      <c r="BR239" s="59"/>
      <c r="BS239" s="59"/>
      <c r="BT239" s="59"/>
      <c r="BU239" s="59"/>
      <c r="BV239" s="59"/>
      <c r="BW239" s="59"/>
      <c r="BX239" s="59"/>
      <c r="BY239" s="59"/>
      <c r="BZ239" s="59"/>
      <c r="CA239" s="59"/>
      <c r="CB239" s="59"/>
      <c r="CC239" s="59"/>
      <c r="CD239" s="59"/>
      <c r="CE239" s="59"/>
      <c r="CF239" s="59"/>
      <c r="CG239" s="59"/>
      <c r="CH239" s="59"/>
      <c r="CI239" s="59"/>
      <c r="CJ239" s="59"/>
      <c r="CK239" s="59"/>
      <c r="CL239" s="59"/>
      <c r="CM239" s="59"/>
      <c r="CN239" s="59"/>
      <c r="CO239" s="59"/>
      <c r="CP239" s="59"/>
      <c r="CQ239" s="59"/>
      <c r="CR239" s="59"/>
      <c r="CS239" s="59"/>
      <c r="CT239" s="59"/>
      <c r="CU239" s="59"/>
      <c r="CV239" s="59"/>
      <c r="CW239" s="59"/>
      <c r="CX239" s="59"/>
      <c r="CY239" s="59"/>
      <c r="CZ239" s="59"/>
      <c r="DA239" s="59"/>
      <c r="DB239" s="59"/>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59"/>
      <c r="DY239" s="59"/>
      <c r="DZ239" s="59"/>
      <c r="EA239" s="59"/>
      <c r="EB239" s="59"/>
      <c r="EC239" s="59"/>
      <c r="ED239" s="59"/>
      <c r="EE239" s="59"/>
      <c r="EF239" s="59"/>
      <c r="EG239" s="59"/>
      <c r="EH239" s="59"/>
      <c r="EI239" s="59"/>
      <c r="EJ239" s="59"/>
      <c r="EK239" s="59"/>
      <c r="EL239" s="59"/>
      <c r="EM239" s="59"/>
      <c r="EN239" s="59"/>
      <c r="EO239" s="59"/>
      <c r="EP239" s="59"/>
      <c r="EQ239" s="59"/>
      <c r="ER239" s="59"/>
      <c r="ES239" s="59"/>
      <c r="ET239" s="59"/>
      <c r="EU239" s="59"/>
      <c r="EV239" s="59"/>
      <c r="EW239" s="59"/>
      <c r="EX239" s="59"/>
      <c r="EY239" s="59"/>
      <c r="EZ239" s="59"/>
      <c r="FA239" s="59"/>
      <c r="FB239" s="59"/>
      <c r="FC239" s="59"/>
      <c r="FD239" s="59"/>
      <c r="FE239" s="59"/>
      <c r="FF239" s="59"/>
      <c r="FG239" s="59"/>
      <c r="FH239" s="59"/>
      <c r="FI239" s="59"/>
      <c r="FJ239" s="59"/>
      <c r="FK239" s="59"/>
      <c r="FL239" s="59"/>
      <c r="FM239" s="59"/>
      <c r="FN239" s="59"/>
      <c r="FO239" s="59"/>
      <c r="FP239" s="59"/>
      <c r="FQ239" s="59"/>
      <c r="FR239" s="59"/>
      <c r="FS239" s="59"/>
      <c r="FT239" s="59"/>
      <c r="FU239" s="59"/>
      <c r="FV239" s="59"/>
      <c r="FW239" s="59"/>
      <c r="FX239" s="59"/>
      <c r="FY239" s="59"/>
      <c r="FZ239" s="59"/>
      <c r="GA239" s="59"/>
      <c r="GB239" s="59"/>
      <c r="GC239" s="59"/>
      <c r="GD239" s="59"/>
      <c r="GE239" s="59"/>
      <c r="GF239" s="59"/>
      <c r="GG239" s="59"/>
      <c r="GH239" s="59"/>
      <c r="GI239" s="59"/>
      <c r="GJ239" s="59"/>
      <c r="GK239" s="59"/>
      <c r="GL239" s="59"/>
      <c r="GM239" s="59"/>
      <c r="GN239" s="59"/>
      <c r="GO239" s="59"/>
      <c r="GP239" s="59"/>
      <c r="GQ239" s="59"/>
      <c r="GR239" s="59"/>
      <c r="GS239" s="59"/>
      <c r="GT239" s="59"/>
      <c r="GU239" s="59"/>
      <c r="GV239" s="59"/>
      <c r="GW239" s="59"/>
      <c r="GX239" s="59"/>
      <c r="GY239" s="59"/>
      <c r="GZ239" s="59"/>
      <c r="HA239" s="59"/>
      <c r="HB239" s="59"/>
      <c r="HC239" s="59"/>
      <c r="HD239" s="59"/>
      <c r="HE239" s="59"/>
      <c r="HF239" s="59"/>
      <c r="HG239" s="59"/>
      <c r="HH239" s="59"/>
      <c r="HI239" s="59"/>
      <c r="HJ239" s="59"/>
      <c r="HK239" s="59"/>
      <c r="HL239" s="59"/>
      <c r="HM239" s="59"/>
      <c r="HN239" s="59"/>
    </row>
    <row r="240" spans="1:222">
      <c r="A240" s="59"/>
      <c r="B240" s="59"/>
      <c r="C240" s="59"/>
      <c r="D240" s="59"/>
      <c r="E240" s="118"/>
      <c r="F240" s="59"/>
      <c r="G240" s="118"/>
      <c r="H240" s="59"/>
      <c r="I240" s="59"/>
      <c r="J240" s="59"/>
      <c r="K240" s="119"/>
      <c r="L240" s="59"/>
      <c r="M240" s="59"/>
      <c r="N240" s="59"/>
      <c r="O240" s="59"/>
      <c r="P240" s="59"/>
      <c r="Q240" s="59"/>
      <c r="R240" s="59"/>
      <c r="S240" s="59"/>
      <c r="T240" s="59"/>
      <c r="U240" s="59"/>
      <c r="V240" s="59"/>
      <c r="W240" s="59"/>
      <c r="X240" s="59"/>
      <c r="Y240" s="59"/>
      <c r="Z240" s="59"/>
      <c r="AA240" s="59"/>
      <c r="AB240" s="59"/>
      <c r="AC240" s="59"/>
      <c r="AD240" s="59"/>
      <c r="AE240" s="59"/>
      <c r="AF240" s="59"/>
      <c r="AG240" s="59"/>
      <c r="AH240" s="59"/>
      <c r="AI240" s="59"/>
      <c r="AJ240" s="59"/>
      <c r="AK240" s="59"/>
      <c r="AL240" s="59"/>
      <c r="AM240" s="59"/>
      <c r="AN240" s="59"/>
      <c r="AO240" s="59"/>
      <c r="AP240" s="59"/>
      <c r="AQ240" s="59"/>
      <c r="AR240" s="59"/>
      <c r="AS240" s="59"/>
      <c r="AT240" s="59"/>
      <c r="AU240" s="59"/>
      <c r="AV240" s="59"/>
      <c r="AW240" s="59"/>
      <c r="AX240" s="59"/>
      <c r="AY240" s="59"/>
      <c r="AZ240" s="59"/>
      <c r="BA240" s="59"/>
      <c r="BB240" s="59"/>
      <c r="BC240" s="59"/>
      <c r="BD240" s="59"/>
      <c r="BE240" s="59"/>
      <c r="BF240" s="59"/>
      <c r="BG240" s="59"/>
      <c r="BH240" s="59"/>
      <c r="BI240" s="59"/>
      <c r="BJ240" s="59"/>
      <c r="BK240" s="59"/>
      <c r="BL240" s="59"/>
      <c r="BM240" s="59"/>
      <c r="BN240" s="59"/>
      <c r="BO240" s="59"/>
      <c r="BP240" s="59"/>
      <c r="BQ240" s="59"/>
      <c r="BR240" s="59"/>
      <c r="BS240" s="59"/>
      <c r="BT240" s="59"/>
      <c r="BU240" s="59"/>
      <c r="BV240" s="59"/>
      <c r="BW240" s="59"/>
      <c r="BX240" s="59"/>
      <c r="BY240" s="59"/>
      <c r="BZ240" s="59"/>
      <c r="CA240" s="59"/>
      <c r="CB240" s="59"/>
      <c r="CC240" s="59"/>
      <c r="CD240" s="59"/>
      <c r="CE240" s="59"/>
      <c r="CF240" s="59"/>
      <c r="CG240" s="59"/>
      <c r="CH240" s="59"/>
      <c r="CI240" s="59"/>
      <c r="CJ240" s="59"/>
      <c r="CK240" s="59"/>
      <c r="CL240" s="59"/>
      <c r="CM240" s="59"/>
      <c r="CN240" s="59"/>
      <c r="CO240" s="59"/>
      <c r="CP240" s="59"/>
      <c r="CQ240" s="59"/>
      <c r="CR240" s="59"/>
      <c r="CS240" s="59"/>
      <c r="CT240" s="59"/>
      <c r="CU240" s="59"/>
      <c r="CV240" s="59"/>
      <c r="CW240" s="59"/>
      <c r="CX240" s="59"/>
      <c r="CY240" s="59"/>
      <c r="CZ240" s="59"/>
      <c r="DA240" s="59"/>
      <c r="DB240" s="59"/>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59"/>
      <c r="DY240" s="59"/>
      <c r="DZ240" s="59"/>
      <c r="EA240" s="59"/>
      <c r="EB240" s="59"/>
      <c r="EC240" s="59"/>
      <c r="ED240" s="59"/>
      <c r="EE240" s="59"/>
      <c r="EF240" s="59"/>
      <c r="EG240" s="59"/>
      <c r="EH240" s="59"/>
      <c r="EI240" s="59"/>
      <c r="EJ240" s="59"/>
      <c r="EK240" s="59"/>
      <c r="EL240" s="59"/>
      <c r="EM240" s="59"/>
      <c r="EN240" s="59"/>
      <c r="EO240" s="59"/>
      <c r="EP240" s="59"/>
      <c r="EQ240" s="59"/>
      <c r="ER240" s="59"/>
      <c r="ES240" s="59"/>
      <c r="ET240" s="59"/>
      <c r="EU240" s="59"/>
      <c r="EV240" s="59"/>
      <c r="EW240" s="59"/>
      <c r="EX240" s="59"/>
      <c r="EY240" s="59"/>
      <c r="EZ240" s="59"/>
      <c r="FA240" s="59"/>
      <c r="FB240" s="59"/>
      <c r="FC240" s="59"/>
      <c r="FD240" s="59"/>
      <c r="FE240" s="59"/>
      <c r="FF240" s="59"/>
      <c r="FG240" s="59"/>
      <c r="FH240" s="59"/>
      <c r="FI240" s="59"/>
      <c r="FJ240" s="59"/>
      <c r="FK240" s="59"/>
      <c r="FL240" s="59"/>
      <c r="FM240" s="59"/>
      <c r="FN240" s="59"/>
      <c r="FO240" s="59"/>
      <c r="FP240" s="59"/>
      <c r="FQ240" s="59"/>
      <c r="FR240" s="59"/>
      <c r="FS240" s="59"/>
      <c r="FT240" s="59"/>
      <c r="FU240" s="59"/>
      <c r="FV240" s="59"/>
      <c r="FW240" s="59"/>
      <c r="FX240" s="59"/>
      <c r="FY240" s="59"/>
      <c r="FZ240" s="59"/>
      <c r="GA240" s="59"/>
      <c r="GB240" s="59"/>
      <c r="GC240" s="59"/>
      <c r="GD240" s="59"/>
      <c r="GE240" s="59"/>
      <c r="GF240" s="59"/>
      <c r="GG240" s="59"/>
      <c r="GH240" s="59"/>
      <c r="GI240" s="59"/>
      <c r="GJ240" s="59"/>
      <c r="GK240" s="59"/>
      <c r="GL240" s="59"/>
      <c r="GM240" s="59"/>
      <c r="GN240" s="59"/>
      <c r="GO240" s="59"/>
      <c r="GP240" s="59"/>
      <c r="GQ240" s="59"/>
      <c r="GR240" s="59"/>
      <c r="GS240" s="59"/>
      <c r="GT240" s="59"/>
      <c r="GU240" s="59"/>
      <c r="GV240" s="59"/>
      <c r="GW240" s="59"/>
      <c r="GX240" s="59"/>
      <c r="GY240" s="59"/>
      <c r="GZ240" s="59"/>
      <c r="HA240" s="59"/>
      <c r="HB240" s="59"/>
      <c r="HC240" s="59"/>
      <c r="HD240" s="59"/>
      <c r="HE240" s="59"/>
      <c r="HF240" s="59"/>
      <c r="HG240" s="59"/>
      <c r="HH240" s="59"/>
      <c r="HI240" s="59"/>
      <c r="HJ240" s="59"/>
      <c r="HK240" s="59"/>
      <c r="HL240" s="59"/>
      <c r="HM240" s="59"/>
      <c r="HN240" s="59"/>
    </row>
    <row r="241" spans="1:222">
      <c r="A241" s="59"/>
      <c r="B241" s="59"/>
      <c r="C241" s="59"/>
      <c r="D241" s="59"/>
      <c r="E241" s="118"/>
      <c r="F241" s="59"/>
      <c r="G241" s="118"/>
      <c r="H241" s="59"/>
      <c r="I241" s="59"/>
      <c r="J241" s="59"/>
      <c r="K241" s="119"/>
      <c r="L241" s="59"/>
      <c r="M241" s="59"/>
      <c r="N241" s="59"/>
      <c r="O241" s="59"/>
      <c r="P241" s="59"/>
      <c r="Q241" s="59"/>
      <c r="R241" s="59"/>
      <c r="S241" s="59"/>
      <c r="T241" s="59"/>
      <c r="U241" s="59"/>
      <c r="V241" s="59"/>
      <c r="W241" s="59"/>
      <c r="X241" s="59"/>
      <c r="Y241" s="59"/>
      <c r="Z241" s="59"/>
      <c r="AA241" s="59"/>
      <c r="AB241" s="59"/>
      <c r="AC241" s="59"/>
      <c r="AD241" s="59"/>
      <c r="AE241" s="59"/>
      <c r="AF241" s="59"/>
      <c r="AG241" s="59"/>
      <c r="AH241" s="59"/>
      <c r="AI241" s="59"/>
      <c r="AJ241" s="59"/>
      <c r="AK241" s="59"/>
      <c r="AL241" s="59"/>
      <c r="AM241" s="59"/>
      <c r="AN241" s="59"/>
      <c r="AO241" s="59"/>
      <c r="AP241" s="59"/>
      <c r="AQ241" s="59"/>
      <c r="AR241" s="59"/>
      <c r="AS241" s="59"/>
      <c r="AT241" s="59"/>
      <c r="AU241" s="59"/>
      <c r="AV241" s="59"/>
      <c r="AW241" s="59"/>
      <c r="AX241" s="59"/>
      <c r="AY241" s="59"/>
      <c r="AZ241" s="59"/>
      <c r="BA241" s="59"/>
      <c r="BB241" s="59"/>
      <c r="BC241" s="59"/>
      <c r="BD241" s="59"/>
      <c r="BE241" s="59"/>
      <c r="BF241" s="59"/>
      <c r="BG241" s="59"/>
      <c r="BH241" s="59"/>
      <c r="BI241" s="59"/>
      <c r="BJ241" s="59"/>
      <c r="BK241" s="59"/>
      <c r="BL241" s="59"/>
      <c r="BM241" s="59"/>
      <c r="BN241" s="59"/>
      <c r="BO241" s="59"/>
      <c r="BP241" s="59"/>
      <c r="BQ241" s="59"/>
      <c r="BR241" s="59"/>
      <c r="BS241" s="59"/>
      <c r="BT241" s="59"/>
      <c r="BU241" s="59"/>
      <c r="BV241" s="59"/>
      <c r="BW241" s="59"/>
      <c r="BX241" s="59"/>
      <c r="BY241" s="59"/>
      <c r="BZ241" s="59"/>
      <c r="CA241" s="59"/>
      <c r="CB241" s="59"/>
      <c r="CC241" s="59"/>
      <c r="CD241" s="59"/>
      <c r="CE241" s="59"/>
      <c r="CF241" s="59"/>
      <c r="CG241" s="59"/>
      <c r="CH241" s="59"/>
      <c r="CI241" s="59"/>
      <c r="CJ241" s="59"/>
      <c r="CK241" s="59"/>
      <c r="CL241" s="59"/>
      <c r="CM241" s="59"/>
      <c r="CN241" s="59"/>
      <c r="CO241" s="59"/>
      <c r="CP241" s="59"/>
      <c r="CQ241" s="59"/>
      <c r="CR241" s="59"/>
      <c r="CS241" s="59"/>
      <c r="CT241" s="59"/>
      <c r="CU241" s="59"/>
      <c r="CV241" s="59"/>
      <c r="CW241" s="59"/>
      <c r="CX241" s="59"/>
      <c r="CY241" s="59"/>
      <c r="CZ241" s="59"/>
      <c r="DA241" s="59"/>
      <c r="DB241" s="59"/>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59"/>
      <c r="DY241" s="59"/>
      <c r="DZ241" s="59"/>
      <c r="EA241" s="59"/>
      <c r="EB241" s="59"/>
      <c r="EC241" s="59"/>
      <c r="ED241" s="59"/>
      <c r="EE241" s="59"/>
      <c r="EF241" s="59"/>
      <c r="EG241" s="59"/>
      <c r="EH241" s="59"/>
      <c r="EI241" s="59"/>
      <c r="EJ241" s="59"/>
      <c r="EK241" s="59"/>
      <c r="EL241" s="59"/>
      <c r="EM241" s="59"/>
      <c r="EN241" s="59"/>
      <c r="EO241" s="59"/>
      <c r="EP241" s="59"/>
      <c r="EQ241" s="59"/>
      <c r="ER241" s="59"/>
      <c r="ES241" s="59"/>
      <c r="ET241" s="59"/>
      <c r="EU241" s="59"/>
      <c r="EV241" s="59"/>
      <c r="EW241" s="59"/>
      <c r="EX241" s="59"/>
      <c r="EY241" s="59"/>
      <c r="EZ241" s="59"/>
      <c r="FA241" s="59"/>
      <c r="FB241" s="59"/>
      <c r="FC241" s="59"/>
      <c r="FD241" s="59"/>
      <c r="FE241" s="59"/>
      <c r="FF241" s="59"/>
      <c r="FG241" s="59"/>
      <c r="FH241" s="59"/>
      <c r="FI241" s="59"/>
      <c r="FJ241" s="59"/>
      <c r="FK241" s="59"/>
      <c r="FL241" s="59"/>
      <c r="FM241" s="59"/>
      <c r="FN241" s="59"/>
      <c r="FO241" s="59"/>
      <c r="FP241" s="59"/>
      <c r="FQ241" s="59"/>
      <c r="FR241" s="59"/>
      <c r="FS241" s="59"/>
      <c r="FT241" s="59"/>
      <c r="FU241" s="59"/>
      <c r="FV241" s="59"/>
      <c r="FW241" s="59"/>
      <c r="FX241" s="59"/>
      <c r="FY241" s="59"/>
      <c r="FZ241" s="59"/>
      <c r="GA241" s="59"/>
      <c r="GB241" s="59"/>
      <c r="GC241" s="59"/>
      <c r="GD241" s="59"/>
      <c r="GE241" s="59"/>
      <c r="GF241" s="59"/>
      <c r="GG241" s="59"/>
      <c r="GH241" s="59"/>
      <c r="GI241" s="59"/>
      <c r="GJ241" s="59"/>
      <c r="GK241" s="59"/>
      <c r="GL241" s="59"/>
      <c r="GM241" s="59"/>
      <c r="GN241" s="59"/>
      <c r="GO241" s="59"/>
      <c r="GP241" s="59"/>
      <c r="GQ241" s="59"/>
      <c r="GR241" s="59"/>
      <c r="GS241" s="59"/>
      <c r="GT241" s="59"/>
      <c r="GU241" s="59"/>
      <c r="GV241" s="59"/>
      <c r="GW241" s="59"/>
      <c r="GX241" s="59"/>
      <c r="GY241" s="59"/>
      <c r="GZ241" s="59"/>
      <c r="HA241" s="59"/>
      <c r="HB241" s="59"/>
      <c r="HC241" s="59"/>
      <c r="HD241" s="59"/>
      <c r="HE241" s="59"/>
      <c r="HF241" s="59"/>
      <c r="HG241" s="59"/>
      <c r="HH241" s="59"/>
      <c r="HI241" s="59"/>
      <c r="HJ241" s="59"/>
      <c r="HK241" s="59"/>
      <c r="HL241" s="59"/>
      <c r="HM241" s="59"/>
      <c r="HN241" s="59"/>
    </row>
    <row r="242" spans="1:222">
      <c r="A242" s="59"/>
      <c r="B242" s="59"/>
      <c r="C242" s="59"/>
      <c r="D242" s="59"/>
      <c r="E242" s="118"/>
      <c r="F242" s="59"/>
      <c r="G242" s="118"/>
      <c r="H242" s="59"/>
      <c r="I242" s="59"/>
      <c r="J242" s="59"/>
      <c r="K242" s="119"/>
      <c r="L242" s="59"/>
      <c r="M242" s="59"/>
      <c r="N242" s="59"/>
      <c r="O242" s="59"/>
      <c r="P242" s="59"/>
      <c r="Q242" s="59"/>
      <c r="R242" s="59"/>
      <c r="S242" s="59"/>
      <c r="T242" s="59"/>
      <c r="U242" s="59"/>
      <c r="V242" s="59"/>
      <c r="W242" s="59"/>
      <c r="X242" s="59"/>
      <c r="Y242" s="59"/>
      <c r="Z242" s="59"/>
      <c r="AA242" s="59"/>
      <c r="AB242" s="59"/>
      <c r="AC242" s="59"/>
      <c r="AD242" s="59"/>
      <c r="AE242" s="59"/>
      <c r="AF242" s="59"/>
      <c r="AG242" s="59"/>
      <c r="AH242" s="59"/>
      <c r="AI242" s="59"/>
      <c r="AJ242" s="59"/>
      <c r="AK242" s="59"/>
      <c r="AL242" s="59"/>
      <c r="AM242" s="59"/>
      <c r="AN242" s="59"/>
      <c r="AO242" s="59"/>
      <c r="AP242" s="59"/>
      <c r="AQ242" s="59"/>
      <c r="AR242" s="59"/>
      <c r="AS242" s="59"/>
      <c r="AT242" s="59"/>
      <c r="AU242" s="59"/>
      <c r="AV242" s="59"/>
      <c r="AW242" s="59"/>
      <c r="AX242" s="59"/>
      <c r="AY242" s="59"/>
      <c r="AZ242" s="59"/>
      <c r="BA242" s="59"/>
      <c r="BB242" s="59"/>
      <c r="BC242" s="59"/>
      <c r="BD242" s="59"/>
      <c r="BE242" s="59"/>
      <c r="BF242" s="59"/>
      <c r="BG242" s="59"/>
      <c r="BH242" s="59"/>
      <c r="BI242" s="59"/>
      <c r="BJ242" s="59"/>
      <c r="BK242" s="59"/>
      <c r="BL242" s="59"/>
      <c r="BM242" s="59"/>
      <c r="BN242" s="59"/>
      <c r="BO242" s="59"/>
      <c r="BP242" s="59"/>
      <c r="BQ242" s="59"/>
      <c r="BR242" s="59"/>
      <c r="BS242" s="59"/>
      <c r="BT242" s="59"/>
      <c r="BU242" s="59"/>
      <c r="BV242" s="59"/>
      <c r="BW242" s="59"/>
      <c r="BX242" s="59"/>
      <c r="BY242" s="59"/>
      <c r="BZ242" s="59"/>
      <c r="CA242" s="59"/>
      <c r="CB242" s="59"/>
      <c r="CC242" s="59"/>
      <c r="CD242" s="59"/>
      <c r="CE242" s="59"/>
      <c r="CF242" s="59"/>
      <c r="CG242" s="59"/>
      <c r="CH242" s="59"/>
      <c r="CI242" s="59"/>
      <c r="CJ242" s="59"/>
      <c r="CK242" s="59"/>
      <c r="CL242" s="59"/>
      <c r="CM242" s="59"/>
      <c r="CN242" s="59"/>
      <c r="CO242" s="59"/>
      <c r="CP242" s="59"/>
      <c r="CQ242" s="59"/>
      <c r="CR242" s="59"/>
      <c r="CS242" s="59"/>
      <c r="CT242" s="59"/>
      <c r="CU242" s="59"/>
      <c r="CV242" s="59"/>
      <c r="CW242" s="59"/>
      <c r="CX242" s="59"/>
      <c r="CY242" s="59"/>
      <c r="CZ242" s="59"/>
      <c r="DA242" s="59"/>
      <c r="DB242" s="59"/>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59"/>
      <c r="DY242" s="59"/>
      <c r="DZ242" s="59"/>
      <c r="EA242" s="59"/>
      <c r="EB242" s="59"/>
      <c r="EC242" s="59"/>
      <c r="ED242" s="59"/>
      <c r="EE242" s="59"/>
      <c r="EF242" s="59"/>
      <c r="EG242" s="59"/>
      <c r="EH242" s="59"/>
      <c r="EI242" s="59"/>
      <c r="EJ242" s="59"/>
      <c r="EK242" s="59"/>
      <c r="EL242" s="59"/>
      <c r="EM242" s="59"/>
      <c r="EN242" s="59"/>
      <c r="EO242" s="59"/>
      <c r="EP242" s="59"/>
      <c r="EQ242" s="59"/>
      <c r="ER242" s="59"/>
      <c r="ES242" s="59"/>
      <c r="ET242" s="59"/>
      <c r="EU242" s="59"/>
      <c r="EV242" s="59"/>
      <c r="EW242" s="59"/>
      <c r="EX242" s="59"/>
      <c r="EY242" s="59"/>
      <c r="EZ242" s="59"/>
      <c r="FA242" s="59"/>
      <c r="FB242" s="59"/>
      <c r="FC242" s="59"/>
      <c r="FD242" s="59"/>
      <c r="FE242" s="59"/>
      <c r="FF242" s="59"/>
      <c r="FG242" s="59"/>
      <c r="FH242" s="59"/>
      <c r="FI242" s="59"/>
      <c r="FJ242" s="59"/>
      <c r="FK242" s="59"/>
      <c r="FL242" s="59"/>
      <c r="FM242" s="59"/>
      <c r="FN242" s="59"/>
      <c r="FO242" s="59"/>
      <c r="FP242" s="59"/>
      <c r="FQ242" s="59"/>
      <c r="FR242" s="59"/>
      <c r="FS242" s="59"/>
      <c r="FT242" s="59"/>
      <c r="FU242" s="59"/>
      <c r="FV242" s="59"/>
      <c r="FW242" s="59"/>
      <c r="FX242" s="59"/>
      <c r="FY242" s="59"/>
      <c r="FZ242" s="59"/>
      <c r="GA242" s="59"/>
      <c r="GB242" s="59"/>
      <c r="GC242" s="59"/>
      <c r="GD242" s="59"/>
      <c r="GE242" s="59"/>
      <c r="GF242" s="59"/>
      <c r="GG242" s="59"/>
      <c r="GH242" s="59"/>
      <c r="GI242" s="59"/>
      <c r="GJ242" s="59"/>
      <c r="GK242" s="59"/>
      <c r="GL242" s="59"/>
      <c r="GM242" s="59"/>
      <c r="GN242" s="59"/>
      <c r="GO242" s="59"/>
      <c r="GP242" s="59"/>
      <c r="GQ242" s="59"/>
      <c r="GR242" s="59"/>
      <c r="GS242" s="59"/>
      <c r="GT242" s="59"/>
      <c r="GU242" s="59"/>
      <c r="GV242" s="59"/>
      <c r="GW242" s="59"/>
      <c r="GX242" s="59"/>
      <c r="GY242" s="59"/>
      <c r="GZ242" s="59"/>
      <c r="HA242" s="59"/>
      <c r="HB242" s="59"/>
      <c r="HC242" s="59"/>
      <c r="HD242" s="59"/>
      <c r="HE242" s="59"/>
      <c r="HF242" s="59"/>
      <c r="HG242" s="59"/>
      <c r="HH242" s="59"/>
      <c r="HI242" s="59"/>
      <c r="HJ242" s="59"/>
      <c r="HK242" s="59"/>
      <c r="HL242" s="59"/>
      <c r="HM242" s="59"/>
      <c r="HN242" s="59"/>
    </row>
    <row r="243" spans="1:222">
      <c r="A243" s="59"/>
      <c r="B243" s="59"/>
      <c r="C243" s="59"/>
      <c r="D243" s="59"/>
      <c r="E243" s="118"/>
      <c r="F243" s="59"/>
      <c r="G243" s="118"/>
      <c r="H243" s="59"/>
      <c r="I243" s="59"/>
      <c r="J243" s="59"/>
      <c r="K243" s="119"/>
      <c r="L243" s="59"/>
      <c r="M243" s="59"/>
      <c r="N243" s="59"/>
      <c r="O243" s="59"/>
      <c r="P243" s="59"/>
      <c r="Q243" s="59"/>
      <c r="R243" s="59"/>
      <c r="S243" s="59"/>
      <c r="T243" s="59"/>
      <c r="U243" s="59"/>
      <c r="V243" s="59"/>
      <c r="W243" s="59"/>
      <c r="X243" s="59"/>
      <c r="Y243" s="59"/>
      <c r="Z243" s="59"/>
      <c r="AA243" s="59"/>
      <c r="AB243" s="59"/>
      <c r="AC243" s="59"/>
      <c r="AD243" s="59"/>
      <c r="AE243" s="59"/>
      <c r="AF243" s="59"/>
      <c r="AG243" s="59"/>
      <c r="AH243" s="59"/>
      <c r="AI243" s="59"/>
      <c r="AJ243" s="59"/>
      <c r="AK243" s="59"/>
      <c r="AL243" s="59"/>
      <c r="AM243" s="59"/>
      <c r="AN243" s="59"/>
      <c r="AO243" s="59"/>
      <c r="AP243" s="59"/>
      <c r="AQ243" s="59"/>
      <c r="AR243" s="59"/>
      <c r="AS243" s="59"/>
      <c r="AT243" s="59"/>
      <c r="AU243" s="59"/>
      <c r="AV243" s="59"/>
      <c r="AW243" s="59"/>
      <c r="AX243" s="59"/>
      <c r="AY243" s="59"/>
      <c r="AZ243" s="59"/>
      <c r="BA243" s="59"/>
      <c r="BB243" s="59"/>
      <c r="BC243" s="59"/>
      <c r="BD243" s="59"/>
      <c r="BE243" s="59"/>
      <c r="BF243" s="59"/>
      <c r="BG243" s="59"/>
      <c r="BH243" s="59"/>
      <c r="BI243" s="59"/>
      <c r="BJ243" s="59"/>
      <c r="BK243" s="59"/>
      <c r="BL243" s="59"/>
      <c r="BM243" s="59"/>
      <c r="BN243" s="59"/>
      <c r="BO243" s="59"/>
      <c r="BP243" s="59"/>
      <c r="BQ243" s="59"/>
      <c r="BR243" s="59"/>
      <c r="BS243" s="59"/>
      <c r="BT243" s="59"/>
      <c r="BU243" s="59"/>
      <c r="BV243" s="59"/>
      <c r="BW243" s="59"/>
      <c r="BX243" s="59"/>
      <c r="BY243" s="59"/>
      <c r="BZ243" s="59"/>
      <c r="CA243" s="59"/>
      <c r="CB243" s="59"/>
      <c r="CC243" s="59"/>
      <c r="CD243" s="59"/>
      <c r="CE243" s="59"/>
      <c r="CF243" s="59"/>
      <c r="CG243" s="59"/>
      <c r="CH243" s="59"/>
      <c r="CI243" s="59"/>
      <c r="CJ243" s="59"/>
      <c r="CK243" s="59"/>
      <c r="CL243" s="59"/>
      <c r="CM243" s="59"/>
      <c r="CN243" s="59"/>
      <c r="CO243" s="59"/>
      <c r="CP243" s="59"/>
      <c r="CQ243" s="59"/>
      <c r="CR243" s="59"/>
      <c r="CS243" s="59"/>
      <c r="CT243" s="59"/>
      <c r="CU243" s="59"/>
      <c r="CV243" s="59"/>
      <c r="CW243" s="59"/>
      <c r="CX243" s="59"/>
      <c r="CY243" s="59"/>
      <c r="CZ243" s="59"/>
      <c r="DA243" s="59"/>
      <c r="DB243" s="59"/>
      <c r="DC243" s="59"/>
      <c r="DD243" s="59"/>
      <c r="DE243" s="59"/>
      <c r="DF243" s="59"/>
      <c r="DG243" s="59"/>
      <c r="DH243" s="59"/>
      <c r="DI243" s="59"/>
      <c r="DJ243" s="59"/>
      <c r="DK243" s="59"/>
      <c r="DL243" s="59"/>
      <c r="DM243" s="59"/>
      <c r="DN243" s="59"/>
      <c r="DO243" s="59"/>
      <c r="DP243" s="59"/>
      <c r="DQ243" s="59"/>
      <c r="DR243" s="59"/>
      <c r="DS243" s="59"/>
      <c r="DT243" s="59"/>
      <c r="DU243" s="59"/>
      <c r="DV243" s="59"/>
      <c r="DW243" s="59"/>
      <c r="DX243" s="59"/>
      <c r="DY243" s="59"/>
      <c r="DZ243" s="59"/>
      <c r="EA243" s="59"/>
      <c r="EB243" s="59"/>
      <c r="EC243" s="59"/>
      <c r="ED243" s="59"/>
      <c r="EE243" s="59"/>
      <c r="EF243" s="59"/>
      <c r="EG243" s="59"/>
      <c r="EH243" s="59"/>
      <c r="EI243" s="59"/>
      <c r="EJ243" s="59"/>
      <c r="EK243" s="59"/>
      <c r="EL243" s="59"/>
      <c r="EM243" s="59"/>
      <c r="EN243" s="59"/>
      <c r="EO243" s="59"/>
      <c r="EP243" s="59"/>
      <c r="EQ243" s="59"/>
      <c r="ER243" s="59"/>
      <c r="ES243" s="59"/>
      <c r="ET243" s="59"/>
      <c r="EU243" s="59"/>
      <c r="EV243" s="59"/>
      <c r="EW243" s="59"/>
      <c r="EX243" s="59"/>
      <c r="EY243" s="59"/>
      <c r="EZ243" s="59"/>
      <c r="FA243" s="59"/>
      <c r="FB243" s="59"/>
      <c r="FC243" s="59"/>
      <c r="FD243" s="59"/>
      <c r="FE243" s="59"/>
      <c r="FF243" s="59"/>
      <c r="FG243" s="59"/>
      <c r="FH243" s="59"/>
      <c r="FI243" s="59"/>
      <c r="FJ243" s="59"/>
      <c r="FK243" s="59"/>
      <c r="FL243" s="59"/>
      <c r="FM243" s="59"/>
      <c r="FN243" s="59"/>
      <c r="FO243" s="59"/>
      <c r="FP243" s="59"/>
      <c r="FQ243" s="59"/>
      <c r="FR243" s="59"/>
      <c r="FS243" s="59"/>
      <c r="FT243" s="59"/>
      <c r="FU243" s="59"/>
      <c r="FV243" s="59"/>
      <c r="FW243" s="59"/>
      <c r="FX243" s="59"/>
      <c r="FY243" s="59"/>
      <c r="FZ243" s="59"/>
      <c r="GA243" s="59"/>
      <c r="GB243" s="59"/>
      <c r="GC243" s="59"/>
      <c r="GD243" s="59"/>
      <c r="GE243" s="59"/>
      <c r="GF243" s="59"/>
      <c r="GG243" s="59"/>
      <c r="GH243" s="59"/>
      <c r="GI243" s="59"/>
      <c r="GJ243" s="59"/>
      <c r="GK243" s="59"/>
      <c r="GL243" s="59"/>
      <c r="GM243" s="59"/>
      <c r="GN243" s="59"/>
      <c r="GO243" s="59"/>
      <c r="GP243" s="59"/>
      <c r="GQ243" s="59"/>
      <c r="GR243" s="59"/>
      <c r="GS243" s="59"/>
      <c r="GT243" s="59"/>
      <c r="GU243" s="59"/>
      <c r="GV243" s="59"/>
      <c r="GW243" s="59"/>
      <c r="GX243" s="59"/>
      <c r="GY243" s="59"/>
      <c r="GZ243" s="59"/>
      <c r="HA243" s="59"/>
      <c r="HB243" s="59"/>
      <c r="HC243" s="59"/>
      <c r="HD243" s="59"/>
      <c r="HE243" s="59"/>
      <c r="HF243" s="59"/>
      <c r="HG243" s="59"/>
      <c r="HH243" s="59"/>
      <c r="HI243" s="59"/>
      <c r="HJ243" s="59"/>
      <c r="HK243" s="59"/>
      <c r="HL243" s="59"/>
      <c r="HM243" s="59"/>
      <c r="HN243" s="59"/>
    </row>
    <row r="244" spans="1:222">
      <c r="A244" s="59"/>
      <c r="B244" s="59"/>
      <c r="C244" s="59"/>
      <c r="D244" s="59"/>
      <c r="E244" s="118"/>
      <c r="F244" s="59"/>
      <c r="G244" s="118"/>
      <c r="H244" s="59"/>
      <c r="I244" s="59"/>
      <c r="J244" s="59"/>
      <c r="K244" s="119"/>
      <c r="L244" s="59"/>
      <c r="M244" s="59"/>
      <c r="N244" s="59"/>
      <c r="O244" s="59"/>
      <c r="P244" s="59"/>
      <c r="Q244" s="59"/>
      <c r="R244" s="59"/>
      <c r="S244" s="59"/>
      <c r="T244" s="59"/>
      <c r="U244" s="59"/>
      <c r="V244" s="59"/>
      <c r="W244" s="59"/>
      <c r="X244" s="59"/>
      <c r="Y244" s="59"/>
      <c r="Z244" s="59"/>
      <c r="AA244" s="59"/>
      <c r="AB244" s="59"/>
      <c r="AC244" s="59"/>
      <c r="AD244" s="59"/>
      <c r="AE244" s="59"/>
      <c r="AF244" s="59"/>
      <c r="AG244" s="59"/>
      <c r="AH244" s="59"/>
      <c r="AI244" s="59"/>
      <c r="AJ244" s="59"/>
      <c r="AK244" s="59"/>
      <c r="AL244" s="59"/>
      <c r="AM244" s="59"/>
      <c r="AN244" s="59"/>
      <c r="AO244" s="59"/>
      <c r="AP244" s="59"/>
      <c r="AQ244" s="59"/>
      <c r="AR244" s="59"/>
      <c r="AS244" s="59"/>
      <c r="AT244" s="59"/>
      <c r="AU244" s="59"/>
      <c r="AV244" s="59"/>
      <c r="AW244" s="59"/>
      <c r="AX244" s="59"/>
      <c r="AY244" s="59"/>
      <c r="AZ244" s="59"/>
      <c r="BA244" s="59"/>
      <c r="BB244" s="59"/>
      <c r="BC244" s="59"/>
      <c r="BD244" s="59"/>
      <c r="BE244" s="59"/>
      <c r="BF244" s="59"/>
      <c r="BG244" s="59"/>
      <c r="BH244" s="59"/>
      <c r="BI244" s="59"/>
      <c r="BJ244" s="59"/>
      <c r="BK244" s="59"/>
      <c r="BL244" s="59"/>
      <c r="BM244" s="59"/>
      <c r="BN244" s="59"/>
      <c r="BO244" s="59"/>
      <c r="BP244" s="59"/>
      <c r="BQ244" s="59"/>
      <c r="BR244" s="59"/>
      <c r="BS244" s="59"/>
      <c r="BT244" s="59"/>
      <c r="BU244" s="59"/>
      <c r="BV244" s="59"/>
      <c r="BW244" s="59"/>
      <c r="BX244" s="59"/>
      <c r="BY244" s="59"/>
      <c r="BZ244" s="59"/>
      <c r="CA244" s="59"/>
      <c r="CB244" s="59"/>
      <c r="CC244" s="59"/>
      <c r="CD244" s="59"/>
      <c r="CE244" s="59"/>
      <c r="CF244" s="59"/>
      <c r="CG244" s="59"/>
      <c r="CH244" s="59"/>
      <c r="CI244" s="59"/>
      <c r="CJ244" s="59"/>
      <c r="CK244" s="59"/>
      <c r="CL244" s="59"/>
      <c r="CM244" s="59"/>
      <c r="CN244" s="59"/>
      <c r="CO244" s="59"/>
      <c r="CP244" s="59"/>
      <c r="CQ244" s="59"/>
      <c r="CR244" s="59"/>
      <c r="CS244" s="59"/>
      <c r="CT244" s="59"/>
      <c r="CU244" s="59"/>
      <c r="CV244" s="59"/>
      <c r="CW244" s="59"/>
      <c r="CX244" s="59"/>
      <c r="CY244" s="59"/>
      <c r="CZ244" s="59"/>
      <c r="DA244" s="59"/>
      <c r="DB244" s="59"/>
      <c r="DC244" s="59"/>
      <c r="DD244" s="59"/>
      <c r="DE244" s="59"/>
      <c r="DF244" s="59"/>
      <c r="DG244" s="59"/>
      <c r="DH244" s="59"/>
      <c r="DI244" s="59"/>
      <c r="DJ244" s="59"/>
      <c r="DK244" s="59"/>
      <c r="DL244" s="59"/>
      <c r="DM244" s="59"/>
      <c r="DN244" s="59"/>
      <c r="DO244" s="59"/>
      <c r="DP244" s="59"/>
      <c r="DQ244" s="59"/>
      <c r="DR244" s="59"/>
      <c r="DS244" s="59"/>
      <c r="DT244" s="59"/>
      <c r="DU244" s="59"/>
      <c r="DV244" s="59"/>
      <c r="DW244" s="59"/>
      <c r="DX244" s="59"/>
      <c r="DY244" s="59"/>
      <c r="DZ244" s="59"/>
      <c r="EA244" s="59"/>
      <c r="EB244" s="59"/>
      <c r="EC244" s="59"/>
      <c r="ED244" s="59"/>
      <c r="EE244" s="59"/>
      <c r="EF244" s="59"/>
      <c r="EG244" s="59"/>
      <c r="EH244" s="59"/>
      <c r="EI244" s="59"/>
      <c r="EJ244" s="59"/>
      <c r="EK244" s="59"/>
      <c r="EL244" s="59"/>
      <c r="EM244" s="59"/>
      <c r="EN244" s="59"/>
      <c r="EO244" s="59"/>
      <c r="EP244" s="59"/>
      <c r="EQ244" s="59"/>
      <c r="ER244" s="59"/>
      <c r="ES244" s="59"/>
      <c r="ET244" s="59"/>
      <c r="EU244" s="59"/>
      <c r="EV244" s="59"/>
      <c r="EW244" s="59"/>
      <c r="EX244" s="59"/>
      <c r="EY244" s="59"/>
      <c r="EZ244" s="59"/>
      <c r="FA244" s="59"/>
      <c r="FB244" s="59"/>
      <c r="FC244" s="59"/>
      <c r="FD244" s="59"/>
      <c r="FE244" s="59"/>
      <c r="FF244" s="59"/>
      <c r="FG244" s="59"/>
      <c r="FH244" s="59"/>
      <c r="FI244" s="59"/>
      <c r="FJ244" s="59"/>
      <c r="FK244" s="59"/>
      <c r="FL244" s="59"/>
      <c r="FM244" s="59"/>
      <c r="FN244" s="59"/>
      <c r="FO244" s="59"/>
      <c r="FP244" s="59"/>
      <c r="FQ244" s="59"/>
      <c r="FR244" s="59"/>
      <c r="FS244" s="59"/>
      <c r="FT244" s="59"/>
      <c r="FU244" s="59"/>
      <c r="FV244" s="59"/>
      <c r="FW244" s="59"/>
      <c r="FX244" s="59"/>
      <c r="FY244" s="59"/>
      <c r="FZ244" s="59"/>
      <c r="GA244" s="59"/>
      <c r="GB244" s="59"/>
      <c r="GC244" s="59"/>
      <c r="GD244" s="59"/>
      <c r="GE244" s="59"/>
      <c r="GF244" s="59"/>
      <c r="GG244" s="59"/>
      <c r="GH244" s="59"/>
      <c r="GI244" s="59"/>
      <c r="GJ244" s="59"/>
      <c r="GK244" s="59"/>
      <c r="GL244" s="59"/>
      <c r="GM244" s="59"/>
      <c r="GN244" s="59"/>
      <c r="GO244" s="59"/>
      <c r="GP244" s="59"/>
      <c r="GQ244" s="59"/>
      <c r="GR244" s="59"/>
      <c r="GS244" s="59"/>
      <c r="GT244" s="59"/>
      <c r="GU244" s="59"/>
      <c r="GV244" s="59"/>
      <c r="GW244" s="59"/>
      <c r="GX244" s="59"/>
      <c r="GY244" s="59"/>
      <c r="GZ244" s="59"/>
      <c r="HA244" s="59"/>
      <c r="HB244" s="59"/>
      <c r="HC244" s="59"/>
      <c r="HD244" s="59"/>
      <c r="HE244" s="59"/>
      <c r="HF244" s="59"/>
      <c r="HG244" s="59"/>
      <c r="HH244" s="59"/>
      <c r="HI244" s="59"/>
      <c r="HJ244" s="59"/>
      <c r="HK244" s="59"/>
      <c r="HL244" s="59"/>
      <c r="HM244" s="59"/>
      <c r="HN244" s="59"/>
    </row>
    <row r="245" spans="1:222">
      <c r="A245" s="59"/>
      <c r="B245" s="59"/>
      <c r="C245" s="59"/>
      <c r="D245" s="59"/>
      <c r="E245" s="118"/>
      <c r="F245" s="59"/>
      <c r="G245" s="118"/>
      <c r="H245" s="59"/>
      <c r="I245" s="59"/>
      <c r="J245" s="59"/>
      <c r="K245" s="119"/>
      <c r="L245" s="59"/>
      <c r="M245" s="59"/>
      <c r="N245" s="59"/>
      <c r="O245" s="59"/>
      <c r="P245" s="59"/>
      <c r="Q245" s="59"/>
      <c r="R245" s="59"/>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59"/>
      <c r="AV245" s="59"/>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59"/>
      <c r="CH245" s="59"/>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59"/>
      <c r="DY245" s="59"/>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59"/>
      <c r="FG245" s="59"/>
      <c r="FH245" s="59"/>
      <c r="FI245" s="59"/>
      <c r="FJ245" s="59"/>
      <c r="FK245" s="59"/>
      <c r="FL245" s="59"/>
      <c r="FM245" s="59"/>
      <c r="FN245" s="59"/>
      <c r="FO245" s="59"/>
      <c r="FP245" s="59"/>
      <c r="FQ245" s="59"/>
      <c r="FR245" s="59"/>
      <c r="FS245" s="59"/>
      <c r="FT245" s="59"/>
      <c r="FU245" s="59"/>
      <c r="FV245" s="59"/>
      <c r="FW245" s="59"/>
      <c r="FX245" s="59"/>
      <c r="FY245" s="59"/>
      <c r="FZ245" s="59"/>
      <c r="GA245" s="59"/>
      <c r="GB245" s="59"/>
      <c r="GC245" s="59"/>
      <c r="GD245" s="59"/>
      <c r="GE245" s="59"/>
      <c r="GF245" s="59"/>
      <c r="GG245" s="59"/>
      <c r="GH245" s="59"/>
      <c r="GI245" s="59"/>
      <c r="GJ245" s="59"/>
      <c r="GK245" s="59"/>
      <c r="GL245" s="59"/>
      <c r="GM245" s="59"/>
      <c r="GN245" s="59"/>
      <c r="GO245" s="59"/>
      <c r="GP245" s="59"/>
      <c r="GQ245" s="59"/>
      <c r="GR245" s="59"/>
      <c r="GS245" s="59"/>
      <c r="GT245" s="59"/>
      <c r="GU245" s="59"/>
      <c r="GV245" s="59"/>
      <c r="GW245" s="59"/>
      <c r="GX245" s="59"/>
      <c r="GY245" s="59"/>
      <c r="GZ245" s="59"/>
      <c r="HA245" s="59"/>
      <c r="HB245" s="59"/>
      <c r="HC245" s="59"/>
      <c r="HD245" s="59"/>
      <c r="HE245" s="59"/>
      <c r="HF245" s="59"/>
      <c r="HG245" s="59"/>
      <c r="HH245" s="59"/>
      <c r="HI245" s="59"/>
      <c r="HJ245" s="59"/>
      <c r="HK245" s="59"/>
      <c r="HL245" s="59"/>
      <c r="HM245" s="59"/>
      <c r="HN245" s="59"/>
    </row>
    <row r="246" spans="1:222">
      <c r="A246" s="59"/>
      <c r="B246" s="59"/>
      <c r="C246" s="59"/>
      <c r="D246" s="59"/>
      <c r="E246" s="118"/>
      <c r="F246" s="59"/>
      <c r="G246" s="118"/>
      <c r="H246" s="59"/>
      <c r="I246" s="59"/>
      <c r="J246" s="59"/>
      <c r="K246" s="119"/>
      <c r="L246" s="59"/>
      <c r="M246" s="59"/>
      <c r="N246" s="59"/>
      <c r="O246" s="59"/>
      <c r="P246" s="59"/>
      <c r="Q246" s="59"/>
      <c r="R246" s="59"/>
      <c r="S246" s="59"/>
      <c r="T246" s="59"/>
      <c r="U246" s="59"/>
      <c r="V246" s="59"/>
      <c r="W246" s="59"/>
      <c r="X246" s="59"/>
      <c r="Y246" s="59"/>
      <c r="Z246" s="59"/>
      <c r="AA246" s="59"/>
      <c r="AB246" s="59"/>
      <c r="AC246" s="59"/>
      <c r="AD246" s="59"/>
      <c r="AE246" s="59"/>
      <c r="AF246" s="59"/>
      <c r="AG246" s="59"/>
      <c r="AH246" s="59"/>
      <c r="AI246" s="59"/>
      <c r="AJ246" s="59"/>
      <c r="AK246" s="59"/>
      <c r="AL246" s="59"/>
      <c r="AM246" s="59"/>
      <c r="AN246" s="59"/>
      <c r="AO246" s="59"/>
      <c r="AP246" s="59"/>
      <c r="AQ246" s="59"/>
      <c r="AR246" s="59"/>
      <c r="AS246" s="59"/>
      <c r="AT246" s="59"/>
      <c r="AU246" s="59"/>
      <c r="AV246" s="59"/>
      <c r="AW246" s="59"/>
      <c r="AX246" s="59"/>
      <c r="AY246" s="59"/>
      <c r="AZ246" s="59"/>
      <c r="BA246" s="59"/>
      <c r="BB246" s="59"/>
      <c r="BC246" s="59"/>
      <c r="BD246" s="59"/>
      <c r="BE246" s="59"/>
      <c r="BF246" s="59"/>
      <c r="BG246" s="59"/>
      <c r="BH246" s="59"/>
      <c r="BI246" s="59"/>
      <c r="BJ246" s="59"/>
      <c r="BK246" s="59"/>
      <c r="BL246" s="59"/>
      <c r="BM246" s="59"/>
      <c r="BN246" s="59"/>
      <c r="BO246" s="59"/>
      <c r="BP246" s="59"/>
      <c r="BQ246" s="59"/>
      <c r="BR246" s="59"/>
      <c r="BS246" s="59"/>
      <c r="BT246" s="59"/>
      <c r="BU246" s="59"/>
      <c r="BV246" s="59"/>
      <c r="BW246" s="59"/>
      <c r="BX246" s="59"/>
      <c r="BY246" s="59"/>
      <c r="BZ246" s="59"/>
      <c r="CA246" s="59"/>
      <c r="CB246" s="59"/>
      <c r="CC246" s="59"/>
      <c r="CD246" s="59"/>
      <c r="CE246" s="59"/>
      <c r="CF246" s="59"/>
      <c r="CG246" s="59"/>
      <c r="CH246" s="59"/>
      <c r="CI246" s="59"/>
      <c r="CJ246" s="59"/>
      <c r="CK246" s="59"/>
      <c r="CL246" s="59"/>
      <c r="CM246" s="59"/>
      <c r="CN246" s="59"/>
      <c r="CO246" s="59"/>
      <c r="CP246" s="59"/>
      <c r="CQ246" s="59"/>
      <c r="CR246" s="59"/>
      <c r="CS246" s="59"/>
      <c r="CT246" s="59"/>
      <c r="CU246" s="59"/>
      <c r="CV246" s="59"/>
      <c r="CW246" s="59"/>
      <c r="CX246" s="59"/>
      <c r="CY246" s="59"/>
      <c r="CZ246" s="59"/>
      <c r="DA246" s="59"/>
      <c r="DB246" s="59"/>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59"/>
      <c r="DY246" s="59"/>
      <c r="DZ246" s="59"/>
      <c r="EA246" s="59"/>
      <c r="EB246" s="59"/>
      <c r="EC246" s="59"/>
      <c r="ED246" s="59"/>
      <c r="EE246" s="59"/>
      <c r="EF246" s="59"/>
      <c r="EG246" s="59"/>
      <c r="EH246" s="59"/>
      <c r="EI246" s="59"/>
      <c r="EJ246" s="59"/>
      <c r="EK246" s="59"/>
      <c r="EL246" s="59"/>
      <c r="EM246" s="59"/>
      <c r="EN246" s="59"/>
      <c r="EO246" s="59"/>
      <c r="EP246" s="59"/>
      <c r="EQ246" s="59"/>
      <c r="ER246" s="59"/>
      <c r="ES246" s="59"/>
      <c r="ET246" s="59"/>
      <c r="EU246" s="59"/>
      <c r="EV246" s="59"/>
      <c r="EW246" s="59"/>
      <c r="EX246" s="59"/>
      <c r="EY246" s="59"/>
      <c r="EZ246" s="59"/>
      <c r="FA246" s="59"/>
      <c r="FB246" s="59"/>
      <c r="FC246" s="59"/>
      <c r="FD246" s="59"/>
      <c r="FE246" s="59"/>
      <c r="FF246" s="59"/>
      <c r="FG246" s="59"/>
      <c r="FH246" s="59"/>
      <c r="FI246" s="59"/>
      <c r="FJ246" s="59"/>
      <c r="FK246" s="59"/>
      <c r="FL246" s="59"/>
      <c r="FM246" s="59"/>
      <c r="FN246" s="59"/>
      <c r="FO246" s="59"/>
      <c r="FP246" s="59"/>
      <c r="FQ246" s="59"/>
      <c r="FR246" s="59"/>
      <c r="FS246" s="59"/>
      <c r="FT246" s="59"/>
      <c r="FU246" s="59"/>
      <c r="FV246" s="59"/>
      <c r="FW246" s="59"/>
      <c r="FX246" s="59"/>
      <c r="FY246" s="59"/>
      <c r="FZ246" s="59"/>
      <c r="GA246" s="59"/>
      <c r="GB246" s="59"/>
      <c r="GC246" s="59"/>
      <c r="GD246" s="59"/>
      <c r="GE246" s="59"/>
      <c r="GF246" s="59"/>
      <c r="GG246" s="59"/>
      <c r="GH246" s="59"/>
      <c r="GI246" s="59"/>
      <c r="GJ246" s="59"/>
      <c r="GK246" s="59"/>
      <c r="GL246" s="59"/>
      <c r="GM246" s="59"/>
      <c r="GN246" s="59"/>
      <c r="GO246" s="59"/>
      <c r="GP246" s="59"/>
      <c r="GQ246" s="59"/>
      <c r="GR246" s="59"/>
      <c r="GS246" s="59"/>
      <c r="GT246" s="59"/>
      <c r="GU246" s="59"/>
      <c r="GV246" s="59"/>
      <c r="GW246" s="59"/>
      <c r="GX246" s="59"/>
      <c r="GY246" s="59"/>
      <c r="GZ246" s="59"/>
      <c r="HA246" s="59"/>
      <c r="HB246" s="59"/>
      <c r="HC246" s="59"/>
      <c r="HD246" s="59"/>
      <c r="HE246" s="59"/>
      <c r="HF246" s="59"/>
      <c r="HG246" s="59"/>
      <c r="HH246" s="59"/>
      <c r="HI246" s="59"/>
      <c r="HJ246" s="59"/>
      <c r="HK246" s="59"/>
      <c r="HL246" s="59"/>
      <c r="HM246" s="59"/>
      <c r="HN246" s="59"/>
    </row>
    <row r="247" spans="1:222">
      <c r="A247" s="59"/>
      <c r="B247" s="59"/>
      <c r="C247" s="59"/>
      <c r="D247" s="59"/>
      <c r="E247" s="118"/>
      <c r="F247" s="59"/>
      <c r="G247" s="118"/>
      <c r="H247" s="59"/>
      <c r="I247" s="59"/>
      <c r="J247" s="59"/>
      <c r="K247" s="119"/>
      <c r="L247" s="59"/>
      <c r="M247" s="59"/>
      <c r="N247" s="59"/>
      <c r="O247" s="59"/>
      <c r="P247" s="59"/>
      <c r="Q247" s="59"/>
      <c r="R247" s="59"/>
      <c r="S247" s="59"/>
      <c r="T247" s="59"/>
      <c r="U247" s="59"/>
      <c r="V247" s="59"/>
      <c r="W247" s="59"/>
      <c r="X247" s="59"/>
      <c r="Y247" s="59"/>
      <c r="Z247" s="59"/>
      <c r="AA247" s="59"/>
      <c r="AB247" s="59"/>
      <c r="AC247" s="59"/>
      <c r="AD247" s="59"/>
      <c r="AE247" s="59"/>
      <c r="AF247" s="59"/>
      <c r="AG247" s="59"/>
      <c r="AH247" s="59"/>
      <c r="AI247" s="59"/>
      <c r="AJ247" s="59"/>
      <c r="AK247" s="59"/>
      <c r="AL247" s="59"/>
      <c r="AM247" s="59"/>
      <c r="AN247" s="59"/>
      <c r="AO247" s="59"/>
      <c r="AP247" s="59"/>
      <c r="AQ247" s="59"/>
      <c r="AR247" s="59"/>
      <c r="AS247" s="59"/>
      <c r="AT247" s="59"/>
      <c r="AU247" s="59"/>
      <c r="AV247" s="59"/>
      <c r="AW247" s="59"/>
      <c r="AX247" s="59"/>
      <c r="AY247" s="59"/>
      <c r="AZ247" s="59"/>
      <c r="BA247" s="59"/>
      <c r="BB247" s="59"/>
      <c r="BC247" s="59"/>
      <c r="BD247" s="59"/>
      <c r="BE247" s="59"/>
      <c r="BF247" s="59"/>
      <c r="BG247" s="59"/>
      <c r="BH247" s="59"/>
      <c r="BI247" s="59"/>
      <c r="BJ247" s="59"/>
      <c r="BK247" s="59"/>
      <c r="BL247" s="59"/>
      <c r="BM247" s="59"/>
      <c r="BN247" s="59"/>
      <c r="BO247" s="59"/>
      <c r="BP247" s="59"/>
      <c r="BQ247" s="59"/>
      <c r="BR247" s="59"/>
      <c r="BS247" s="59"/>
      <c r="BT247" s="59"/>
      <c r="BU247" s="59"/>
      <c r="BV247" s="59"/>
      <c r="BW247" s="59"/>
      <c r="BX247" s="59"/>
      <c r="BY247" s="59"/>
      <c r="BZ247" s="59"/>
      <c r="CA247" s="59"/>
      <c r="CB247" s="59"/>
      <c r="CC247" s="59"/>
      <c r="CD247" s="59"/>
      <c r="CE247" s="59"/>
      <c r="CF247" s="59"/>
      <c r="CG247" s="59"/>
      <c r="CH247" s="59"/>
      <c r="CI247" s="59"/>
      <c r="CJ247" s="59"/>
      <c r="CK247" s="59"/>
      <c r="CL247" s="59"/>
      <c r="CM247" s="59"/>
      <c r="CN247" s="59"/>
      <c r="CO247" s="59"/>
      <c r="CP247" s="59"/>
      <c r="CQ247" s="59"/>
      <c r="CR247" s="59"/>
      <c r="CS247" s="59"/>
      <c r="CT247" s="59"/>
      <c r="CU247" s="59"/>
      <c r="CV247" s="59"/>
      <c r="CW247" s="59"/>
      <c r="CX247" s="59"/>
      <c r="CY247" s="59"/>
      <c r="CZ247" s="59"/>
      <c r="DA247" s="59"/>
      <c r="DB247" s="59"/>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59"/>
      <c r="DY247" s="59"/>
      <c r="DZ247" s="59"/>
      <c r="EA247" s="59"/>
      <c r="EB247" s="59"/>
      <c r="EC247" s="59"/>
      <c r="ED247" s="59"/>
      <c r="EE247" s="59"/>
      <c r="EF247" s="59"/>
      <c r="EG247" s="59"/>
      <c r="EH247" s="59"/>
      <c r="EI247" s="59"/>
      <c r="EJ247" s="59"/>
      <c r="EK247" s="59"/>
      <c r="EL247" s="59"/>
      <c r="EM247" s="59"/>
      <c r="EN247" s="59"/>
      <c r="EO247" s="59"/>
      <c r="EP247" s="59"/>
      <c r="EQ247" s="59"/>
      <c r="ER247" s="59"/>
      <c r="ES247" s="59"/>
      <c r="ET247" s="59"/>
      <c r="EU247" s="59"/>
      <c r="EV247" s="59"/>
      <c r="EW247" s="59"/>
      <c r="EX247" s="59"/>
      <c r="EY247" s="59"/>
      <c r="EZ247" s="59"/>
      <c r="FA247" s="59"/>
      <c r="FB247" s="59"/>
      <c r="FC247" s="59"/>
      <c r="FD247" s="59"/>
      <c r="FE247" s="59"/>
      <c r="FF247" s="59"/>
      <c r="FG247" s="59"/>
      <c r="FH247" s="59"/>
      <c r="FI247" s="59"/>
      <c r="FJ247" s="59"/>
      <c r="FK247" s="59"/>
      <c r="FL247" s="59"/>
      <c r="FM247" s="59"/>
      <c r="FN247" s="59"/>
      <c r="FO247" s="59"/>
      <c r="FP247" s="59"/>
      <c r="FQ247" s="59"/>
      <c r="FR247" s="59"/>
      <c r="FS247" s="59"/>
      <c r="FT247" s="59"/>
      <c r="FU247" s="59"/>
      <c r="FV247" s="59"/>
      <c r="FW247" s="59"/>
      <c r="FX247" s="59"/>
      <c r="FY247" s="59"/>
      <c r="FZ247" s="59"/>
      <c r="GA247" s="59"/>
      <c r="GB247" s="59"/>
      <c r="GC247" s="59"/>
      <c r="GD247" s="59"/>
      <c r="GE247" s="59"/>
      <c r="GF247" s="59"/>
      <c r="GG247" s="59"/>
      <c r="GH247" s="59"/>
      <c r="GI247" s="59"/>
      <c r="GJ247" s="59"/>
      <c r="GK247" s="59"/>
      <c r="GL247" s="59"/>
      <c r="GM247" s="59"/>
      <c r="GN247" s="59"/>
      <c r="GO247" s="59"/>
      <c r="GP247" s="59"/>
      <c r="GQ247" s="59"/>
      <c r="GR247" s="59"/>
      <c r="GS247" s="59"/>
      <c r="GT247" s="59"/>
      <c r="GU247" s="59"/>
      <c r="GV247" s="59"/>
      <c r="GW247" s="59"/>
      <c r="GX247" s="59"/>
      <c r="GY247" s="59"/>
      <c r="GZ247" s="59"/>
      <c r="HA247" s="59"/>
      <c r="HB247" s="59"/>
      <c r="HC247" s="59"/>
      <c r="HD247" s="59"/>
      <c r="HE247" s="59"/>
      <c r="HF247" s="59"/>
      <c r="HG247" s="59"/>
      <c r="HH247" s="59"/>
      <c r="HI247" s="59"/>
      <c r="HJ247" s="59"/>
      <c r="HK247" s="59"/>
      <c r="HL247" s="59"/>
      <c r="HM247" s="59"/>
      <c r="HN247" s="59"/>
    </row>
    <row r="248" spans="1:222">
      <c r="A248" s="59"/>
      <c r="B248" s="59"/>
      <c r="C248" s="59"/>
      <c r="D248" s="59"/>
      <c r="E248" s="118"/>
      <c r="F248" s="59"/>
      <c r="G248" s="118"/>
      <c r="H248" s="59"/>
      <c r="I248" s="59"/>
      <c r="J248" s="59"/>
      <c r="K248" s="119"/>
      <c r="L248" s="59"/>
      <c r="M248" s="59"/>
      <c r="N248" s="59"/>
      <c r="O248" s="59"/>
      <c r="P248" s="59"/>
      <c r="Q248" s="59"/>
      <c r="R248" s="59"/>
      <c r="S248" s="59"/>
      <c r="T248" s="59"/>
      <c r="U248" s="59"/>
      <c r="V248" s="59"/>
      <c r="W248" s="59"/>
      <c r="X248" s="59"/>
      <c r="Y248" s="59"/>
      <c r="Z248" s="59"/>
      <c r="AA248" s="59"/>
      <c r="AB248" s="59"/>
      <c r="AC248" s="59"/>
      <c r="AD248" s="59"/>
      <c r="AE248" s="59"/>
      <c r="AF248" s="59"/>
      <c r="AG248" s="59"/>
      <c r="AH248" s="59"/>
      <c r="AI248" s="59"/>
      <c r="AJ248" s="59"/>
      <c r="AK248" s="59"/>
      <c r="AL248" s="59"/>
      <c r="AM248" s="59"/>
      <c r="AN248" s="59"/>
      <c r="AO248" s="59"/>
      <c r="AP248" s="59"/>
      <c r="AQ248" s="59"/>
      <c r="AR248" s="59"/>
      <c r="AS248" s="59"/>
      <c r="AT248" s="59"/>
      <c r="AU248" s="59"/>
      <c r="AV248" s="59"/>
      <c r="AW248" s="59"/>
      <c r="AX248" s="59"/>
      <c r="AY248" s="59"/>
      <c r="AZ248" s="59"/>
      <c r="BA248" s="59"/>
      <c r="BB248" s="59"/>
      <c r="BC248" s="59"/>
      <c r="BD248" s="59"/>
      <c r="BE248" s="59"/>
      <c r="BF248" s="59"/>
      <c r="BG248" s="59"/>
      <c r="BH248" s="59"/>
      <c r="BI248" s="59"/>
      <c r="BJ248" s="59"/>
      <c r="BK248" s="59"/>
      <c r="BL248" s="59"/>
      <c r="BM248" s="59"/>
      <c r="BN248" s="59"/>
      <c r="BO248" s="59"/>
      <c r="BP248" s="59"/>
      <c r="BQ248" s="59"/>
      <c r="BR248" s="59"/>
      <c r="BS248" s="59"/>
      <c r="BT248" s="59"/>
      <c r="BU248" s="59"/>
      <c r="BV248" s="59"/>
      <c r="BW248" s="59"/>
      <c r="BX248" s="59"/>
      <c r="BY248" s="59"/>
      <c r="BZ248" s="59"/>
      <c r="CA248" s="59"/>
      <c r="CB248" s="59"/>
      <c r="CC248" s="59"/>
      <c r="CD248" s="59"/>
      <c r="CE248" s="59"/>
      <c r="CF248" s="59"/>
      <c r="CG248" s="59"/>
      <c r="CH248" s="59"/>
      <c r="CI248" s="59"/>
      <c r="CJ248" s="59"/>
      <c r="CK248" s="59"/>
      <c r="CL248" s="59"/>
      <c r="CM248" s="59"/>
      <c r="CN248" s="59"/>
      <c r="CO248" s="59"/>
      <c r="CP248" s="59"/>
      <c r="CQ248" s="59"/>
      <c r="CR248" s="59"/>
      <c r="CS248" s="59"/>
      <c r="CT248" s="59"/>
      <c r="CU248" s="59"/>
      <c r="CV248" s="59"/>
      <c r="CW248" s="59"/>
      <c r="CX248" s="59"/>
      <c r="CY248" s="59"/>
      <c r="CZ248" s="59"/>
      <c r="DA248" s="59"/>
      <c r="DB248" s="59"/>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59"/>
      <c r="DY248" s="59"/>
      <c r="DZ248" s="59"/>
      <c r="EA248" s="59"/>
      <c r="EB248" s="59"/>
      <c r="EC248" s="59"/>
      <c r="ED248" s="59"/>
      <c r="EE248" s="59"/>
      <c r="EF248" s="59"/>
      <c r="EG248" s="59"/>
      <c r="EH248" s="59"/>
      <c r="EI248" s="59"/>
      <c r="EJ248" s="59"/>
      <c r="EK248" s="59"/>
      <c r="EL248" s="59"/>
      <c r="EM248" s="59"/>
      <c r="EN248" s="59"/>
      <c r="EO248" s="59"/>
      <c r="EP248" s="59"/>
      <c r="EQ248" s="59"/>
      <c r="ER248" s="59"/>
      <c r="ES248" s="59"/>
      <c r="ET248" s="59"/>
      <c r="EU248" s="59"/>
      <c r="EV248" s="59"/>
      <c r="EW248" s="59"/>
      <c r="EX248" s="59"/>
      <c r="EY248" s="59"/>
      <c r="EZ248" s="59"/>
      <c r="FA248" s="59"/>
      <c r="FB248" s="59"/>
      <c r="FC248" s="59"/>
      <c r="FD248" s="59"/>
      <c r="FE248" s="59"/>
      <c r="FF248" s="59"/>
      <c r="FG248" s="59"/>
      <c r="FH248" s="59"/>
      <c r="FI248" s="59"/>
      <c r="FJ248" s="59"/>
      <c r="FK248" s="59"/>
      <c r="FL248" s="59"/>
      <c r="FM248" s="59"/>
      <c r="FN248" s="59"/>
      <c r="FO248" s="59"/>
      <c r="FP248" s="59"/>
      <c r="FQ248" s="59"/>
      <c r="FR248" s="59"/>
      <c r="FS248" s="59"/>
      <c r="FT248" s="59"/>
      <c r="FU248" s="59"/>
      <c r="FV248" s="59"/>
      <c r="FW248" s="59"/>
      <c r="FX248" s="59"/>
      <c r="FY248" s="59"/>
      <c r="FZ248" s="59"/>
      <c r="GA248" s="59"/>
      <c r="GB248" s="59"/>
      <c r="GC248" s="59"/>
      <c r="GD248" s="59"/>
      <c r="GE248" s="59"/>
      <c r="GF248" s="59"/>
      <c r="GG248" s="59"/>
      <c r="GH248" s="59"/>
      <c r="GI248" s="59"/>
      <c r="GJ248" s="59"/>
      <c r="GK248" s="59"/>
      <c r="GL248" s="59"/>
      <c r="GM248" s="59"/>
      <c r="GN248" s="59"/>
      <c r="GO248" s="59"/>
      <c r="GP248" s="59"/>
      <c r="GQ248" s="59"/>
      <c r="GR248" s="59"/>
      <c r="GS248" s="59"/>
      <c r="GT248" s="59"/>
      <c r="GU248" s="59"/>
      <c r="GV248" s="59"/>
      <c r="GW248" s="59"/>
      <c r="GX248" s="59"/>
      <c r="GY248" s="59"/>
      <c r="GZ248" s="59"/>
      <c r="HA248" s="59"/>
      <c r="HB248" s="59"/>
      <c r="HC248" s="59"/>
      <c r="HD248" s="59"/>
      <c r="HE248" s="59"/>
      <c r="HF248" s="59"/>
      <c r="HG248" s="59"/>
      <c r="HH248" s="59"/>
      <c r="HI248" s="59"/>
      <c r="HJ248" s="59"/>
      <c r="HK248" s="59"/>
      <c r="HL248" s="59"/>
      <c r="HM248" s="59"/>
      <c r="HN248" s="59"/>
    </row>
    <row r="249" spans="1:222">
      <c r="A249" s="59"/>
      <c r="B249" s="59"/>
      <c r="C249" s="59"/>
      <c r="D249" s="59"/>
      <c r="E249" s="118"/>
      <c r="F249" s="59"/>
      <c r="G249" s="118"/>
      <c r="H249" s="59"/>
      <c r="I249" s="59"/>
      <c r="J249" s="59"/>
      <c r="K249" s="119"/>
      <c r="L249" s="59"/>
      <c r="M249" s="59"/>
      <c r="N249" s="59"/>
      <c r="O249" s="59"/>
      <c r="P249" s="59"/>
      <c r="Q249" s="59"/>
      <c r="R249" s="59"/>
      <c r="S249" s="59"/>
      <c r="T249" s="59"/>
      <c r="U249" s="59"/>
      <c r="V249" s="59"/>
      <c r="W249" s="59"/>
      <c r="X249" s="59"/>
      <c r="Y249" s="59"/>
      <c r="Z249" s="59"/>
      <c r="AA249" s="59"/>
      <c r="AB249" s="59"/>
      <c r="AC249" s="59"/>
      <c r="AD249" s="59"/>
      <c r="AE249" s="59"/>
      <c r="AF249" s="59"/>
      <c r="AG249" s="59"/>
      <c r="AH249" s="59"/>
      <c r="AI249" s="59"/>
      <c r="AJ249" s="59"/>
      <c r="AK249" s="59"/>
      <c r="AL249" s="59"/>
      <c r="AM249" s="59"/>
      <c r="AN249" s="59"/>
      <c r="AO249" s="59"/>
      <c r="AP249" s="59"/>
      <c r="AQ249" s="59"/>
      <c r="AR249" s="59"/>
      <c r="AS249" s="59"/>
      <c r="AT249" s="59"/>
      <c r="AU249" s="59"/>
      <c r="AV249" s="59"/>
      <c r="AW249" s="59"/>
      <c r="AX249" s="59"/>
      <c r="AY249" s="59"/>
      <c r="AZ249" s="59"/>
      <c r="BA249" s="59"/>
      <c r="BB249" s="59"/>
      <c r="BC249" s="59"/>
      <c r="BD249" s="59"/>
      <c r="BE249" s="59"/>
      <c r="BF249" s="59"/>
      <c r="BG249" s="59"/>
      <c r="BH249" s="59"/>
      <c r="BI249" s="59"/>
      <c r="BJ249" s="59"/>
      <c r="BK249" s="59"/>
      <c r="BL249" s="59"/>
      <c r="BM249" s="59"/>
      <c r="BN249" s="59"/>
      <c r="BO249" s="59"/>
      <c r="BP249" s="59"/>
      <c r="BQ249" s="59"/>
      <c r="BR249" s="59"/>
      <c r="BS249" s="59"/>
      <c r="BT249" s="59"/>
      <c r="BU249" s="59"/>
      <c r="BV249" s="59"/>
      <c r="BW249" s="59"/>
      <c r="BX249" s="59"/>
      <c r="BY249" s="59"/>
      <c r="BZ249" s="59"/>
      <c r="CA249" s="59"/>
      <c r="CB249" s="59"/>
      <c r="CC249" s="59"/>
      <c r="CD249" s="59"/>
      <c r="CE249" s="59"/>
      <c r="CF249" s="59"/>
      <c r="CG249" s="59"/>
      <c r="CH249" s="59"/>
      <c r="CI249" s="59"/>
      <c r="CJ249" s="59"/>
      <c r="CK249" s="59"/>
      <c r="CL249" s="59"/>
      <c r="CM249" s="59"/>
      <c r="CN249" s="59"/>
      <c r="CO249" s="59"/>
      <c r="CP249" s="59"/>
      <c r="CQ249" s="59"/>
      <c r="CR249" s="59"/>
      <c r="CS249" s="59"/>
      <c r="CT249" s="59"/>
      <c r="CU249" s="59"/>
      <c r="CV249" s="59"/>
      <c r="CW249" s="59"/>
      <c r="CX249" s="59"/>
      <c r="CY249" s="59"/>
      <c r="CZ249" s="59"/>
      <c r="DA249" s="59"/>
      <c r="DB249" s="59"/>
      <c r="DC249" s="59"/>
      <c r="DD249" s="59"/>
      <c r="DE249" s="59"/>
      <c r="DF249" s="59"/>
      <c r="DG249" s="59"/>
      <c r="DH249" s="59"/>
      <c r="DI249" s="59"/>
      <c r="DJ249" s="59"/>
      <c r="DK249" s="59"/>
      <c r="DL249" s="59"/>
      <c r="DM249" s="59"/>
      <c r="DN249" s="59"/>
      <c r="DO249" s="59"/>
      <c r="DP249" s="59"/>
      <c r="DQ249" s="59"/>
      <c r="DR249" s="59"/>
      <c r="DS249" s="59"/>
      <c r="DT249" s="59"/>
      <c r="DU249" s="59"/>
      <c r="DV249" s="59"/>
      <c r="DW249" s="59"/>
      <c r="DX249" s="59"/>
      <c r="DY249" s="59"/>
      <c r="DZ249" s="59"/>
      <c r="EA249" s="59"/>
      <c r="EB249" s="59"/>
      <c r="EC249" s="59"/>
      <c r="ED249" s="59"/>
      <c r="EE249" s="59"/>
      <c r="EF249" s="59"/>
      <c r="EG249" s="59"/>
      <c r="EH249" s="59"/>
      <c r="EI249" s="59"/>
      <c r="EJ249" s="59"/>
      <c r="EK249" s="59"/>
      <c r="EL249" s="59"/>
      <c r="EM249" s="59"/>
      <c r="EN249" s="59"/>
      <c r="EO249" s="59"/>
      <c r="EP249" s="59"/>
      <c r="EQ249" s="59"/>
      <c r="ER249" s="59"/>
      <c r="ES249" s="59"/>
      <c r="ET249" s="59"/>
      <c r="EU249" s="59"/>
      <c r="EV249" s="59"/>
      <c r="EW249" s="59"/>
      <c r="EX249" s="59"/>
      <c r="EY249" s="59"/>
      <c r="EZ249" s="59"/>
      <c r="FA249" s="59"/>
      <c r="FB249" s="59"/>
      <c r="FC249" s="59"/>
      <c r="FD249" s="59"/>
      <c r="FE249" s="59"/>
      <c r="FF249" s="59"/>
      <c r="FG249" s="59"/>
      <c r="FH249" s="59"/>
      <c r="FI249" s="59"/>
      <c r="FJ249" s="59"/>
      <c r="FK249" s="59"/>
      <c r="FL249" s="59"/>
      <c r="FM249" s="59"/>
      <c r="FN249" s="59"/>
      <c r="FO249" s="59"/>
      <c r="FP249" s="59"/>
      <c r="FQ249" s="59"/>
      <c r="FR249" s="59"/>
      <c r="FS249" s="59"/>
      <c r="FT249" s="59"/>
      <c r="FU249" s="59"/>
      <c r="FV249" s="59"/>
      <c r="FW249" s="59"/>
      <c r="FX249" s="59"/>
      <c r="FY249" s="59"/>
      <c r="FZ249" s="59"/>
      <c r="GA249" s="59"/>
      <c r="GB249" s="59"/>
      <c r="GC249" s="59"/>
      <c r="GD249" s="59"/>
      <c r="GE249" s="59"/>
      <c r="GF249" s="59"/>
      <c r="GG249" s="59"/>
      <c r="GH249" s="59"/>
      <c r="GI249" s="59"/>
      <c r="GJ249" s="59"/>
      <c r="GK249" s="59"/>
      <c r="GL249" s="59"/>
      <c r="GM249" s="59"/>
      <c r="GN249" s="59"/>
      <c r="GO249" s="59"/>
      <c r="GP249" s="59"/>
      <c r="GQ249" s="59"/>
      <c r="GR249" s="59"/>
      <c r="GS249" s="59"/>
      <c r="GT249" s="59"/>
      <c r="GU249" s="59"/>
      <c r="GV249" s="59"/>
      <c r="GW249" s="59"/>
      <c r="GX249" s="59"/>
      <c r="GY249" s="59"/>
      <c r="GZ249" s="59"/>
      <c r="HA249" s="59"/>
      <c r="HB249" s="59"/>
      <c r="HC249" s="59"/>
      <c r="HD249" s="59"/>
      <c r="HE249" s="59"/>
      <c r="HF249" s="59"/>
      <c r="HG249" s="59"/>
      <c r="HH249" s="59"/>
      <c r="HI249" s="59"/>
      <c r="HJ249" s="59"/>
      <c r="HK249" s="59"/>
      <c r="HL249" s="59"/>
      <c r="HM249" s="59"/>
      <c r="HN249" s="59"/>
    </row>
    <row r="250" spans="1:222">
      <c r="A250" s="59"/>
      <c r="B250" s="59"/>
      <c r="C250" s="59"/>
      <c r="D250" s="59"/>
      <c r="E250" s="118"/>
      <c r="F250" s="59"/>
      <c r="G250" s="118"/>
      <c r="H250" s="59"/>
      <c r="I250" s="59"/>
      <c r="J250" s="59"/>
      <c r="K250" s="119"/>
      <c r="L250" s="59"/>
      <c r="M250" s="59"/>
      <c r="N250" s="59"/>
      <c r="O250" s="59"/>
      <c r="P250" s="59"/>
      <c r="Q250" s="59"/>
      <c r="R250" s="59"/>
      <c r="S250" s="59"/>
      <c r="T250" s="59"/>
      <c r="U250" s="59"/>
      <c r="V250" s="59"/>
      <c r="W250" s="59"/>
      <c r="X250" s="59"/>
      <c r="Y250" s="59"/>
      <c r="Z250" s="59"/>
      <c r="AA250" s="59"/>
      <c r="AB250" s="59"/>
      <c r="AC250" s="59"/>
      <c r="AD250" s="59"/>
      <c r="AE250" s="59"/>
      <c r="AF250" s="59"/>
      <c r="AG250" s="59"/>
      <c r="AH250" s="59"/>
      <c r="AI250" s="59"/>
      <c r="AJ250" s="59"/>
      <c r="AK250" s="59"/>
      <c r="AL250" s="59"/>
      <c r="AM250" s="59"/>
      <c r="AN250" s="59"/>
      <c r="AO250" s="59"/>
      <c r="AP250" s="59"/>
      <c r="AQ250" s="59"/>
      <c r="AR250" s="59"/>
      <c r="AS250" s="59"/>
      <c r="AT250" s="59"/>
      <c r="AU250" s="59"/>
      <c r="AV250" s="59"/>
      <c r="AW250" s="59"/>
      <c r="AX250" s="59"/>
      <c r="AY250" s="59"/>
      <c r="AZ250" s="59"/>
      <c r="BA250" s="59"/>
      <c r="BB250" s="59"/>
      <c r="BC250" s="59"/>
      <c r="BD250" s="59"/>
      <c r="BE250" s="59"/>
      <c r="BF250" s="59"/>
      <c r="BG250" s="59"/>
      <c r="BH250" s="59"/>
      <c r="BI250" s="59"/>
      <c r="BJ250" s="59"/>
      <c r="BK250" s="59"/>
      <c r="BL250" s="59"/>
      <c r="BM250" s="59"/>
      <c r="BN250" s="59"/>
      <c r="BO250" s="59"/>
      <c r="BP250" s="59"/>
      <c r="BQ250" s="59"/>
      <c r="BR250" s="59"/>
      <c r="BS250" s="59"/>
      <c r="BT250" s="59"/>
      <c r="BU250" s="59"/>
      <c r="BV250" s="59"/>
      <c r="BW250" s="59"/>
      <c r="BX250" s="59"/>
      <c r="BY250" s="59"/>
      <c r="BZ250" s="59"/>
      <c r="CA250" s="59"/>
      <c r="CB250" s="59"/>
      <c r="CC250" s="59"/>
      <c r="CD250" s="59"/>
      <c r="CE250" s="59"/>
      <c r="CF250" s="59"/>
      <c r="CG250" s="59"/>
      <c r="CH250" s="59"/>
      <c r="CI250" s="59"/>
      <c r="CJ250" s="59"/>
      <c r="CK250" s="59"/>
      <c r="CL250" s="59"/>
      <c r="CM250" s="59"/>
      <c r="CN250" s="59"/>
      <c r="CO250" s="59"/>
      <c r="CP250" s="59"/>
      <c r="CQ250" s="59"/>
      <c r="CR250" s="59"/>
      <c r="CS250" s="59"/>
      <c r="CT250" s="59"/>
      <c r="CU250" s="59"/>
      <c r="CV250" s="59"/>
      <c r="CW250" s="59"/>
      <c r="CX250" s="59"/>
      <c r="CY250" s="59"/>
      <c r="CZ250" s="59"/>
      <c r="DA250" s="59"/>
      <c r="DB250" s="59"/>
      <c r="DC250" s="59"/>
      <c r="DD250" s="59"/>
      <c r="DE250" s="59"/>
      <c r="DF250" s="59"/>
      <c r="DG250" s="59"/>
      <c r="DH250" s="59"/>
      <c r="DI250" s="59"/>
      <c r="DJ250" s="59"/>
      <c r="DK250" s="59"/>
      <c r="DL250" s="59"/>
      <c r="DM250" s="59"/>
      <c r="DN250" s="59"/>
      <c r="DO250" s="59"/>
      <c r="DP250" s="59"/>
      <c r="DQ250" s="59"/>
      <c r="DR250" s="59"/>
      <c r="DS250" s="59"/>
      <c r="DT250" s="59"/>
      <c r="DU250" s="59"/>
      <c r="DV250" s="59"/>
      <c r="DW250" s="59"/>
      <c r="DX250" s="59"/>
      <c r="DY250" s="59"/>
      <c r="DZ250" s="59"/>
      <c r="EA250" s="59"/>
      <c r="EB250" s="59"/>
      <c r="EC250" s="59"/>
      <c r="ED250" s="59"/>
      <c r="EE250" s="59"/>
      <c r="EF250" s="59"/>
      <c r="EG250" s="59"/>
      <c r="EH250" s="59"/>
      <c r="EI250" s="59"/>
      <c r="EJ250" s="59"/>
      <c r="EK250" s="59"/>
      <c r="EL250" s="59"/>
      <c r="EM250" s="59"/>
      <c r="EN250" s="59"/>
      <c r="EO250" s="59"/>
      <c r="EP250" s="59"/>
      <c r="EQ250" s="59"/>
      <c r="ER250" s="59"/>
      <c r="ES250" s="59"/>
      <c r="ET250" s="59"/>
      <c r="EU250" s="59"/>
      <c r="EV250" s="59"/>
      <c r="EW250" s="59"/>
      <c r="EX250" s="59"/>
      <c r="EY250" s="59"/>
      <c r="EZ250" s="59"/>
      <c r="FA250" s="59"/>
      <c r="FB250" s="59"/>
      <c r="FC250" s="59"/>
      <c r="FD250" s="59"/>
      <c r="FE250" s="59"/>
      <c r="FF250" s="59"/>
      <c r="FG250" s="59"/>
      <c r="FH250" s="59"/>
      <c r="FI250" s="59"/>
      <c r="FJ250" s="59"/>
      <c r="FK250" s="59"/>
      <c r="FL250" s="59"/>
      <c r="FM250" s="59"/>
      <c r="FN250" s="59"/>
      <c r="FO250" s="59"/>
      <c r="FP250" s="59"/>
      <c r="FQ250" s="59"/>
      <c r="FR250" s="59"/>
      <c r="FS250" s="59"/>
      <c r="FT250" s="59"/>
      <c r="FU250" s="59"/>
      <c r="FV250" s="59"/>
      <c r="FW250" s="59"/>
      <c r="FX250" s="59"/>
      <c r="FY250" s="59"/>
      <c r="FZ250" s="59"/>
      <c r="GA250" s="59"/>
      <c r="GB250" s="59"/>
      <c r="GC250" s="59"/>
      <c r="GD250" s="59"/>
      <c r="GE250" s="59"/>
      <c r="GF250" s="59"/>
      <c r="GG250" s="59"/>
      <c r="GH250" s="59"/>
      <c r="GI250" s="59"/>
      <c r="GJ250" s="59"/>
      <c r="GK250" s="59"/>
      <c r="GL250" s="59"/>
      <c r="GM250" s="59"/>
      <c r="GN250" s="59"/>
      <c r="GO250" s="59"/>
      <c r="GP250" s="59"/>
      <c r="GQ250" s="59"/>
      <c r="GR250" s="59"/>
      <c r="GS250" s="59"/>
      <c r="GT250" s="59"/>
      <c r="GU250" s="59"/>
      <c r="GV250" s="59"/>
      <c r="GW250" s="59"/>
      <c r="GX250" s="59"/>
      <c r="GY250" s="59"/>
      <c r="GZ250" s="59"/>
      <c r="HA250" s="59"/>
      <c r="HB250" s="59"/>
      <c r="HC250" s="59"/>
      <c r="HD250" s="59"/>
      <c r="HE250" s="59"/>
      <c r="HF250" s="59"/>
      <c r="HG250" s="59"/>
      <c r="HH250" s="59"/>
      <c r="HI250" s="59"/>
      <c r="HJ250" s="59"/>
      <c r="HK250" s="59"/>
      <c r="HL250" s="59"/>
      <c r="HM250" s="59"/>
      <c r="HN250" s="59"/>
    </row>
    <row r="251" spans="1:222">
      <c r="A251" s="59"/>
      <c r="B251" s="59"/>
      <c r="C251" s="59"/>
      <c r="D251" s="59"/>
      <c r="E251" s="118"/>
      <c r="F251" s="59"/>
      <c r="G251" s="118"/>
      <c r="H251" s="59"/>
      <c r="I251" s="59"/>
      <c r="J251" s="59"/>
      <c r="K251" s="119"/>
      <c r="L251" s="59"/>
      <c r="M251" s="59"/>
      <c r="N251" s="59"/>
      <c r="O251" s="59"/>
      <c r="P251" s="59"/>
      <c r="Q251" s="59"/>
      <c r="R251" s="59"/>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59"/>
      <c r="AV251" s="59"/>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59"/>
      <c r="CH251" s="59"/>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59"/>
      <c r="DY251" s="59"/>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59"/>
      <c r="FG251" s="59"/>
      <c r="FH251" s="59"/>
      <c r="FI251" s="59"/>
      <c r="FJ251" s="59"/>
      <c r="FK251" s="59"/>
      <c r="FL251" s="59"/>
      <c r="FM251" s="59"/>
      <c r="FN251" s="59"/>
      <c r="FO251" s="59"/>
      <c r="FP251" s="59"/>
      <c r="FQ251" s="59"/>
      <c r="FR251" s="59"/>
      <c r="FS251" s="59"/>
      <c r="FT251" s="59"/>
      <c r="FU251" s="59"/>
      <c r="FV251" s="59"/>
      <c r="FW251" s="59"/>
      <c r="FX251" s="59"/>
      <c r="FY251" s="59"/>
      <c r="FZ251" s="59"/>
      <c r="GA251" s="59"/>
      <c r="GB251" s="59"/>
      <c r="GC251" s="59"/>
      <c r="GD251" s="59"/>
      <c r="GE251" s="59"/>
      <c r="GF251" s="59"/>
      <c r="GG251" s="59"/>
      <c r="GH251" s="59"/>
      <c r="GI251" s="59"/>
      <c r="GJ251" s="59"/>
      <c r="GK251" s="59"/>
      <c r="GL251" s="59"/>
      <c r="GM251" s="59"/>
      <c r="GN251" s="59"/>
      <c r="GO251" s="59"/>
      <c r="GP251" s="59"/>
      <c r="GQ251" s="59"/>
      <c r="GR251" s="59"/>
      <c r="GS251" s="59"/>
      <c r="GT251" s="59"/>
      <c r="GU251" s="59"/>
      <c r="GV251" s="59"/>
      <c r="GW251" s="59"/>
      <c r="GX251" s="59"/>
      <c r="GY251" s="59"/>
      <c r="GZ251" s="59"/>
      <c r="HA251" s="59"/>
      <c r="HB251" s="59"/>
      <c r="HC251" s="59"/>
      <c r="HD251" s="59"/>
      <c r="HE251" s="59"/>
      <c r="HF251" s="59"/>
      <c r="HG251" s="59"/>
      <c r="HH251" s="59"/>
      <c r="HI251" s="59"/>
      <c r="HJ251" s="59"/>
      <c r="HK251" s="59"/>
      <c r="HL251" s="59"/>
      <c r="HM251" s="59"/>
      <c r="HN251" s="59"/>
    </row>
    <row r="252" spans="1:222">
      <c r="A252" s="59"/>
      <c r="B252" s="59"/>
      <c r="C252" s="59"/>
      <c r="D252" s="59"/>
      <c r="E252" s="118"/>
      <c r="F252" s="59"/>
      <c r="G252" s="118"/>
      <c r="H252" s="59"/>
      <c r="I252" s="59"/>
      <c r="J252" s="59"/>
      <c r="K252" s="119"/>
      <c r="L252" s="59"/>
      <c r="M252" s="59"/>
      <c r="N252" s="59"/>
      <c r="O252" s="59"/>
      <c r="P252" s="59"/>
      <c r="Q252" s="59"/>
      <c r="R252" s="59"/>
      <c r="S252" s="59"/>
      <c r="T252" s="59"/>
      <c r="U252" s="59"/>
      <c r="V252" s="59"/>
      <c r="W252" s="59"/>
      <c r="X252" s="59"/>
      <c r="Y252" s="59"/>
      <c r="Z252" s="59"/>
      <c r="AA252" s="59"/>
      <c r="AB252" s="59"/>
      <c r="AC252" s="59"/>
      <c r="AD252" s="59"/>
      <c r="AE252" s="59"/>
      <c r="AF252" s="59"/>
      <c r="AG252" s="59"/>
      <c r="AH252" s="59"/>
      <c r="AI252" s="59"/>
      <c r="AJ252" s="59"/>
      <c r="AK252" s="59"/>
      <c r="AL252" s="59"/>
      <c r="AM252" s="59"/>
      <c r="AN252" s="59"/>
      <c r="AO252" s="59"/>
      <c r="AP252" s="59"/>
      <c r="AQ252" s="59"/>
      <c r="AR252" s="59"/>
      <c r="AS252" s="59"/>
      <c r="AT252" s="59"/>
      <c r="AU252" s="59"/>
      <c r="AV252" s="59"/>
      <c r="AW252" s="59"/>
      <c r="AX252" s="59"/>
      <c r="AY252" s="59"/>
      <c r="AZ252" s="59"/>
      <c r="BA252" s="59"/>
      <c r="BB252" s="59"/>
      <c r="BC252" s="59"/>
      <c r="BD252" s="59"/>
      <c r="BE252" s="59"/>
      <c r="BF252" s="59"/>
      <c r="BG252" s="59"/>
      <c r="BH252" s="59"/>
      <c r="BI252" s="59"/>
      <c r="BJ252" s="59"/>
      <c r="BK252" s="59"/>
      <c r="BL252" s="59"/>
      <c r="BM252" s="59"/>
      <c r="BN252" s="59"/>
      <c r="BO252" s="59"/>
      <c r="BP252" s="59"/>
      <c r="BQ252" s="59"/>
      <c r="BR252" s="59"/>
      <c r="BS252" s="59"/>
      <c r="BT252" s="59"/>
      <c r="BU252" s="59"/>
      <c r="BV252" s="59"/>
      <c r="BW252" s="59"/>
      <c r="BX252" s="59"/>
      <c r="BY252" s="59"/>
      <c r="BZ252" s="59"/>
      <c r="CA252" s="59"/>
      <c r="CB252" s="59"/>
      <c r="CC252" s="59"/>
      <c r="CD252" s="59"/>
      <c r="CE252" s="59"/>
      <c r="CF252" s="59"/>
      <c r="CG252" s="59"/>
      <c r="CH252" s="59"/>
      <c r="CI252" s="59"/>
      <c r="CJ252" s="59"/>
      <c r="CK252" s="59"/>
      <c r="CL252" s="59"/>
      <c r="CM252" s="59"/>
      <c r="CN252" s="59"/>
      <c r="CO252" s="59"/>
      <c r="CP252" s="59"/>
      <c r="CQ252" s="59"/>
      <c r="CR252" s="59"/>
      <c r="CS252" s="59"/>
      <c r="CT252" s="59"/>
      <c r="CU252" s="59"/>
      <c r="CV252" s="59"/>
      <c r="CW252" s="59"/>
      <c r="CX252" s="59"/>
      <c r="CY252" s="59"/>
      <c r="CZ252" s="59"/>
      <c r="DA252" s="59"/>
      <c r="DB252" s="59"/>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59"/>
      <c r="DY252" s="59"/>
      <c r="DZ252" s="59"/>
      <c r="EA252" s="59"/>
      <c r="EB252" s="59"/>
      <c r="EC252" s="59"/>
      <c r="ED252" s="59"/>
      <c r="EE252" s="59"/>
      <c r="EF252" s="59"/>
      <c r="EG252" s="59"/>
      <c r="EH252" s="59"/>
      <c r="EI252" s="59"/>
      <c r="EJ252" s="59"/>
      <c r="EK252" s="59"/>
      <c r="EL252" s="59"/>
      <c r="EM252" s="59"/>
      <c r="EN252" s="59"/>
      <c r="EO252" s="59"/>
      <c r="EP252" s="59"/>
      <c r="EQ252" s="59"/>
      <c r="ER252" s="59"/>
      <c r="ES252" s="59"/>
      <c r="ET252" s="59"/>
      <c r="EU252" s="59"/>
      <c r="EV252" s="59"/>
      <c r="EW252" s="59"/>
      <c r="EX252" s="59"/>
      <c r="EY252" s="59"/>
      <c r="EZ252" s="59"/>
      <c r="FA252" s="59"/>
      <c r="FB252" s="59"/>
      <c r="FC252" s="59"/>
      <c r="FD252" s="59"/>
      <c r="FE252" s="59"/>
      <c r="FF252" s="59"/>
      <c r="FG252" s="59"/>
      <c r="FH252" s="59"/>
      <c r="FI252" s="59"/>
      <c r="FJ252" s="59"/>
      <c r="FK252" s="59"/>
      <c r="FL252" s="59"/>
      <c r="FM252" s="59"/>
      <c r="FN252" s="59"/>
      <c r="FO252" s="59"/>
      <c r="FP252" s="59"/>
      <c r="FQ252" s="59"/>
      <c r="FR252" s="59"/>
      <c r="FS252" s="59"/>
      <c r="FT252" s="59"/>
      <c r="FU252" s="59"/>
      <c r="FV252" s="59"/>
      <c r="FW252" s="59"/>
      <c r="FX252" s="59"/>
      <c r="FY252" s="59"/>
      <c r="FZ252" s="59"/>
      <c r="GA252" s="59"/>
      <c r="GB252" s="59"/>
      <c r="GC252" s="59"/>
      <c r="GD252" s="59"/>
      <c r="GE252" s="59"/>
      <c r="GF252" s="59"/>
      <c r="GG252" s="59"/>
      <c r="GH252" s="59"/>
      <c r="GI252" s="59"/>
      <c r="GJ252" s="59"/>
      <c r="GK252" s="59"/>
      <c r="GL252" s="59"/>
      <c r="GM252" s="59"/>
      <c r="GN252" s="59"/>
      <c r="GO252" s="59"/>
      <c r="GP252" s="59"/>
      <c r="GQ252" s="59"/>
      <c r="GR252" s="59"/>
      <c r="GS252" s="59"/>
      <c r="GT252" s="59"/>
      <c r="GU252" s="59"/>
      <c r="GV252" s="59"/>
      <c r="GW252" s="59"/>
      <c r="GX252" s="59"/>
      <c r="GY252" s="59"/>
      <c r="GZ252" s="59"/>
      <c r="HA252" s="59"/>
      <c r="HB252" s="59"/>
      <c r="HC252" s="59"/>
      <c r="HD252" s="59"/>
      <c r="HE252" s="59"/>
      <c r="HF252" s="59"/>
      <c r="HG252" s="59"/>
      <c r="HH252" s="59"/>
      <c r="HI252" s="59"/>
      <c r="HJ252" s="59"/>
      <c r="HK252" s="59"/>
      <c r="HL252" s="59"/>
      <c r="HM252" s="59"/>
      <c r="HN252" s="59"/>
    </row>
    <row r="253" spans="1:222">
      <c r="A253" s="59"/>
      <c r="B253" s="59"/>
      <c r="C253" s="59"/>
      <c r="D253" s="59"/>
      <c r="E253" s="118"/>
      <c r="F253" s="59"/>
      <c r="G253" s="118"/>
      <c r="H253" s="59"/>
      <c r="I253" s="59"/>
      <c r="J253" s="59"/>
      <c r="K253" s="119"/>
      <c r="L253" s="59"/>
      <c r="M253" s="59"/>
      <c r="N253" s="59"/>
      <c r="O253" s="59"/>
      <c r="P253" s="59"/>
      <c r="Q253" s="59"/>
      <c r="R253" s="59"/>
      <c r="S253" s="59"/>
      <c r="T253" s="59"/>
      <c r="U253" s="59"/>
      <c r="V253" s="59"/>
      <c r="W253" s="59"/>
      <c r="X253" s="59"/>
      <c r="Y253" s="59"/>
      <c r="Z253" s="59"/>
      <c r="AA253" s="59"/>
      <c r="AB253" s="59"/>
      <c r="AC253" s="59"/>
      <c r="AD253" s="59"/>
      <c r="AE253" s="59"/>
      <c r="AF253" s="59"/>
      <c r="AG253" s="59"/>
      <c r="AH253" s="59"/>
      <c r="AI253" s="59"/>
      <c r="AJ253" s="59"/>
      <c r="AK253" s="59"/>
      <c r="AL253" s="59"/>
      <c r="AM253" s="59"/>
      <c r="AN253" s="59"/>
      <c r="AO253" s="59"/>
      <c r="AP253" s="59"/>
      <c r="AQ253" s="59"/>
      <c r="AR253" s="59"/>
      <c r="AS253" s="59"/>
      <c r="AT253" s="59"/>
      <c r="AU253" s="59"/>
      <c r="AV253" s="59"/>
      <c r="AW253" s="59"/>
      <c r="AX253" s="59"/>
      <c r="AY253" s="59"/>
      <c r="AZ253" s="59"/>
      <c r="BA253" s="59"/>
      <c r="BB253" s="59"/>
      <c r="BC253" s="59"/>
      <c r="BD253" s="59"/>
      <c r="BE253" s="59"/>
      <c r="BF253" s="59"/>
      <c r="BG253" s="59"/>
      <c r="BH253" s="59"/>
      <c r="BI253" s="59"/>
      <c r="BJ253" s="59"/>
      <c r="BK253" s="59"/>
      <c r="BL253" s="59"/>
      <c r="BM253" s="59"/>
      <c r="BN253" s="59"/>
      <c r="BO253" s="59"/>
      <c r="BP253" s="59"/>
      <c r="BQ253" s="59"/>
      <c r="BR253" s="59"/>
      <c r="BS253" s="59"/>
      <c r="BT253" s="59"/>
      <c r="BU253" s="59"/>
      <c r="BV253" s="59"/>
      <c r="BW253" s="59"/>
      <c r="BX253" s="59"/>
      <c r="BY253" s="59"/>
      <c r="BZ253" s="59"/>
      <c r="CA253" s="59"/>
      <c r="CB253" s="59"/>
      <c r="CC253" s="59"/>
      <c r="CD253" s="59"/>
      <c r="CE253" s="59"/>
      <c r="CF253" s="59"/>
      <c r="CG253" s="59"/>
      <c r="CH253" s="59"/>
      <c r="CI253" s="59"/>
      <c r="CJ253" s="59"/>
      <c r="CK253" s="59"/>
      <c r="CL253" s="59"/>
      <c r="CM253" s="59"/>
      <c r="CN253" s="59"/>
      <c r="CO253" s="59"/>
      <c r="CP253" s="59"/>
      <c r="CQ253" s="59"/>
      <c r="CR253" s="59"/>
      <c r="CS253" s="59"/>
      <c r="CT253" s="59"/>
      <c r="CU253" s="59"/>
      <c r="CV253" s="59"/>
      <c r="CW253" s="59"/>
      <c r="CX253" s="59"/>
      <c r="CY253" s="59"/>
      <c r="CZ253" s="59"/>
      <c r="DA253" s="59"/>
      <c r="DB253" s="59"/>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59"/>
      <c r="DY253" s="59"/>
      <c r="DZ253" s="59"/>
      <c r="EA253" s="59"/>
      <c r="EB253" s="59"/>
      <c r="EC253" s="59"/>
      <c r="ED253" s="59"/>
      <c r="EE253" s="59"/>
      <c r="EF253" s="59"/>
      <c r="EG253" s="59"/>
      <c r="EH253" s="59"/>
      <c r="EI253" s="59"/>
      <c r="EJ253" s="59"/>
      <c r="EK253" s="59"/>
      <c r="EL253" s="59"/>
      <c r="EM253" s="59"/>
      <c r="EN253" s="59"/>
      <c r="EO253" s="59"/>
      <c r="EP253" s="59"/>
      <c r="EQ253" s="59"/>
      <c r="ER253" s="59"/>
      <c r="ES253" s="59"/>
      <c r="ET253" s="59"/>
      <c r="EU253" s="59"/>
      <c r="EV253" s="59"/>
      <c r="EW253" s="59"/>
      <c r="EX253" s="59"/>
      <c r="EY253" s="59"/>
      <c r="EZ253" s="59"/>
      <c r="FA253" s="59"/>
      <c r="FB253" s="59"/>
      <c r="FC253" s="59"/>
      <c r="FD253" s="59"/>
      <c r="FE253" s="59"/>
      <c r="FF253" s="59"/>
      <c r="FG253" s="59"/>
      <c r="FH253" s="59"/>
      <c r="FI253" s="59"/>
      <c r="FJ253" s="59"/>
      <c r="FK253" s="59"/>
      <c r="FL253" s="59"/>
      <c r="FM253" s="59"/>
      <c r="FN253" s="59"/>
      <c r="FO253" s="59"/>
      <c r="FP253" s="59"/>
      <c r="FQ253" s="59"/>
      <c r="FR253" s="59"/>
      <c r="FS253" s="59"/>
      <c r="FT253" s="59"/>
      <c r="FU253" s="59"/>
      <c r="FV253" s="59"/>
      <c r="FW253" s="59"/>
      <c r="FX253" s="59"/>
      <c r="FY253" s="59"/>
      <c r="FZ253" s="59"/>
      <c r="GA253" s="59"/>
      <c r="GB253" s="59"/>
      <c r="GC253" s="59"/>
      <c r="GD253" s="59"/>
      <c r="GE253" s="59"/>
      <c r="GF253" s="59"/>
      <c r="GG253" s="59"/>
      <c r="GH253" s="59"/>
      <c r="GI253" s="59"/>
      <c r="GJ253" s="59"/>
      <c r="GK253" s="59"/>
      <c r="GL253" s="59"/>
      <c r="GM253" s="59"/>
      <c r="GN253" s="59"/>
      <c r="GO253" s="59"/>
      <c r="GP253" s="59"/>
      <c r="GQ253" s="59"/>
      <c r="GR253" s="59"/>
      <c r="GS253" s="59"/>
      <c r="GT253" s="59"/>
      <c r="GU253" s="59"/>
      <c r="GV253" s="59"/>
      <c r="GW253" s="59"/>
      <c r="GX253" s="59"/>
      <c r="GY253" s="59"/>
      <c r="GZ253" s="59"/>
      <c r="HA253" s="59"/>
      <c r="HB253" s="59"/>
      <c r="HC253" s="59"/>
      <c r="HD253" s="59"/>
      <c r="HE253" s="59"/>
      <c r="HF253" s="59"/>
      <c r="HG253" s="59"/>
      <c r="HH253" s="59"/>
      <c r="HI253" s="59"/>
      <c r="HJ253" s="59"/>
      <c r="HK253" s="59"/>
      <c r="HL253" s="59"/>
      <c r="HM253" s="59"/>
      <c r="HN253" s="59"/>
    </row>
    <row r="254" spans="1:222">
      <c r="A254" s="59"/>
      <c r="B254" s="59"/>
      <c r="C254" s="59"/>
      <c r="D254" s="59"/>
      <c r="E254" s="118"/>
      <c r="F254" s="59"/>
      <c r="G254" s="118"/>
      <c r="H254" s="59"/>
      <c r="I254" s="59"/>
      <c r="J254" s="59"/>
      <c r="K254" s="119"/>
      <c r="L254" s="59"/>
      <c r="M254" s="59"/>
      <c r="N254" s="59"/>
      <c r="O254" s="59"/>
      <c r="P254" s="59"/>
      <c r="Q254" s="59"/>
      <c r="R254" s="59"/>
      <c r="S254" s="59"/>
      <c r="T254" s="59"/>
      <c r="U254" s="59"/>
      <c r="V254" s="59"/>
      <c r="W254" s="59"/>
      <c r="X254" s="59"/>
      <c r="Y254" s="59"/>
      <c r="Z254" s="59"/>
      <c r="AA254" s="59"/>
      <c r="AB254" s="59"/>
      <c r="AC254" s="59"/>
      <c r="AD254" s="59"/>
      <c r="AE254" s="59"/>
      <c r="AF254" s="59"/>
      <c r="AG254" s="59"/>
      <c r="AH254" s="59"/>
      <c r="AI254" s="59"/>
      <c r="AJ254" s="59"/>
      <c r="AK254" s="59"/>
      <c r="AL254" s="59"/>
      <c r="AM254" s="59"/>
      <c r="AN254" s="59"/>
      <c r="AO254" s="59"/>
      <c r="AP254" s="59"/>
      <c r="AQ254" s="59"/>
      <c r="AR254" s="59"/>
      <c r="AS254" s="59"/>
      <c r="AT254" s="59"/>
      <c r="AU254" s="59"/>
      <c r="AV254" s="59"/>
      <c r="AW254" s="59"/>
      <c r="AX254" s="59"/>
      <c r="AY254" s="59"/>
      <c r="AZ254" s="59"/>
      <c r="BA254" s="59"/>
      <c r="BB254" s="59"/>
      <c r="BC254" s="59"/>
      <c r="BD254" s="59"/>
      <c r="BE254" s="59"/>
      <c r="BF254" s="59"/>
      <c r="BG254" s="59"/>
      <c r="BH254" s="59"/>
      <c r="BI254" s="59"/>
      <c r="BJ254" s="59"/>
      <c r="BK254" s="59"/>
      <c r="BL254" s="59"/>
      <c r="BM254" s="59"/>
      <c r="BN254" s="59"/>
      <c r="BO254" s="59"/>
      <c r="BP254" s="59"/>
      <c r="BQ254" s="59"/>
      <c r="BR254" s="59"/>
      <c r="BS254" s="59"/>
      <c r="BT254" s="59"/>
      <c r="BU254" s="59"/>
      <c r="BV254" s="59"/>
      <c r="BW254" s="59"/>
      <c r="BX254" s="59"/>
      <c r="BY254" s="59"/>
      <c r="BZ254" s="59"/>
      <c r="CA254" s="59"/>
      <c r="CB254" s="59"/>
      <c r="CC254" s="59"/>
      <c r="CD254" s="59"/>
      <c r="CE254" s="59"/>
      <c r="CF254" s="59"/>
      <c r="CG254" s="59"/>
      <c r="CH254" s="59"/>
      <c r="CI254" s="59"/>
      <c r="CJ254" s="59"/>
      <c r="CK254" s="59"/>
      <c r="CL254" s="59"/>
      <c r="CM254" s="59"/>
      <c r="CN254" s="59"/>
      <c r="CO254" s="59"/>
      <c r="CP254" s="59"/>
      <c r="CQ254" s="59"/>
      <c r="CR254" s="59"/>
      <c r="CS254" s="59"/>
      <c r="CT254" s="59"/>
      <c r="CU254" s="59"/>
      <c r="CV254" s="59"/>
      <c r="CW254" s="59"/>
      <c r="CX254" s="59"/>
      <c r="CY254" s="59"/>
      <c r="CZ254" s="59"/>
      <c r="DA254" s="59"/>
      <c r="DB254" s="59"/>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59"/>
      <c r="DY254" s="59"/>
      <c r="DZ254" s="59"/>
      <c r="EA254" s="59"/>
      <c r="EB254" s="59"/>
      <c r="EC254" s="59"/>
      <c r="ED254" s="59"/>
      <c r="EE254" s="59"/>
      <c r="EF254" s="59"/>
      <c r="EG254" s="59"/>
      <c r="EH254" s="59"/>
      <c r="EI254" s="59"/>
      <c r="EJ254" s="59"/>
      <c r="EK254" s="59"/>
      <c r="EL254" s="59"/>
      <c r="EM254" s="59"/>
      <c r="EN254" s="59"/>
      <c r="EO254" s="59"/>
      <c r="EP254" s="59"/>
      <c r="EQ254" s="59"/>
      <c r="ER254" s="59"/>
      <c r="ES254" s="59"/>
      <c r="ET254" s="59"/>
      <c r="EU254" s="59"/>
      <c r="EV254" s="59"/>
      <c r="EW254" s="59"/>
      <c r="EX254" s="59"/>
      <c r="EY254" s="59"/>
      <c r="EZ254" s="59"/>
      <c r="FA254" s="59"/>
      <c r="FB254" s="59"/>
      <c r="FC254" s="59"/>
      <c r="FD254" s="59"/>
      <c r="FE254" s="59"/>
      <c r="FF254" s="59"/>
      <c r="FG254" s="59"/>
      <c r="FH254" s="59"/>
      <c r="FI254" s="59"/>
      <c r="FJ254" s="59"/>
      <c r="FK254" s="59"/>
      <c r="FL254" s="59"/>
      <c r="FM254" s="59"/>
      <c r="FN254" s="59"/>
      <c r="FO254" s="59"/>
      <c r="FP254" s="59"/>
      <c r="FQ254" s="59"/>
      <c r="FR254" s="59"/>
      <c r="FS254" s="59"/>
      <c r="FT254" s="59"/>
      <c r="FU254" s="59"/>
      <c r="FV254" s="59"/>
      <c r="FW254" s="59"/>
      <c r="FX254" s="59"/>
      <c r="FY254" s="59"/>
      <c r="FZ254" s="59"/>
      <c r="GA254" s="59"/>
      <c r="GB254" s="59"/>
      <c r="GC254" s="59"/>
      <c r="GD254" s="59"/>
      <c r="GE254" s="59"/>
      <c r="GF254" s="59"/>
      <c r="GG254" s="59"/>
      <c r="GH254" s="59"/>
      <c r="GI254" s="59"/>
      <c r="GJ254" s="59"/>
      <c r="GK254" s="59"/>
      <c r="GL254" s="59"/>
      <c r="GM254" s="59"/>
      <c r="GN254" s="59"/>
      <c r="GO254" s="59"/>
      <c r="GP254" s="59"/>
      <c r="GQ254" s="59"/>
      <c r="GR254" s="59"/>
      <c r="GS254" s="59"/>
      <c r="GT254" s="59"/>
      <c r="GU254" s="59"/>
      <c r="GV254" s="59"/>
      <c r="GW254" s="59"/>
      <c r="GX254" s="59"/>
      <c r="GY254" s="59"/>
      <c r="GZ254" s="59"/>
      <c r="HA254" s="59"/>
      <c r="HB254" s="59"/>
      <c r="HC254" s="59"/>
      <c r="HD254" s="59"/>
      <c r="HE254" s="59"/>
      <c r="HF254" s="59"/>
      <c r="HG254" s="59"/>
      <c r="HH254" s="59"/>
      <c r="HI254" s="59"/>
      <c r="HJ254" s="59"/>
      <c r="HK254" s="59"/>
      <c r="HL254" s="59"/>
      <c r="HM254" s="59"/>
      <c r="HN254" s="59"/>
    </row>
    <row r="255" spans="1:222">
      <c r="A255" s="59"/>
      <c r="B255" s="59"/>
      <c r="C255" s="59"/>
      <c r="D255" s="59"/>
      <c r="E255" s="118"/>
      <c r="F255" s="59"/>
      <c r="G255" s="118"/>
      <c r="H255" s="59"/>
      <c r="I255" s="59"/>
      <c r="J255" s="59"/>
      <c r="K255" s="119"/>
      <c r="L255" s="59"/>
      <c r="M255" s="59"/>
      <c r="N255" s="59"/>
      <c r="O255" s="59"/>
      <c r="P255" s="59"/>
      <c r="Q255" s="59"/>
      <c r="R255" s="59"/>
      <c r="S255" s="59"/>
      <c r="T255" s="59"/>
      <c r="U255" s="59"/>
      <c r="V255" s="59"/>
      <c r="W255" s="59"/>
      <c r="X255" s="59"/>
      <c r="Y255" s="59"/>
      <c r="Z255" s="59"/>
      <c r="AA255" s="59"/>
      <c r="AB255" s="59"/>
      <c r="AC255" s="59"/>
      <c r="AD255" s="59"/>
      <c r="AE255" s="59"/>
      <c r="AF255" s="59"/>
      <c r="AG255" s="59"/>
      <c r="AH255" s="59"/>
      <c r="AI255" s="59"/>
      <c r="AJ255" s="59"/>
      <c r="AK255" s="59"/>
      <c r="AL255" s="59"/>
      <c r="AM255" s="59"/>
      <c r="AN255" s="59"/>
      <c r="AO255" s="59"/>
      <c r="AP255" s="59"/>
      <c r="AQ255" s="59"/>
      <c r="AR255" s="59"/>
      <c r="AS255" s="59"/>
      <c r="AT255" s="59"/>
      <c r="AU255" s="59"/>
      <c r="AV255" s="59"/>
      <c r="AW255" s="59"/>
      <c r="AX255" s="59"/>
      <c r="AY255" s="59"/>
      <c r="AZ255" s="59"/>
      <c r="BA255" s="59"/>
      <c r="BB255" s="59"/>
      <c r="BC255" s="59"/>
      <c r="BD255" s="59"/>
      <c r="BE255" s="59"/>
      <c r="BF255" s="59"/>
      <c r="BG255" s="59"/>
      <c r="BH255" s="59"/>
      <c r="BI255" s="59"/>
      <c r="BJ255" s="59"/>
      <c r="BK255" s="59"/>
      <c r="BL255" s="59"/>
      <c r="BM255" s="59"/>
      <c r="BN255" s="59"/>
      <c r="BO255" s="59"/>
      <c r="BP255" s="59"/>
      <c r="BQ255" s="59"/>
      <c r="BR255" s="59"/>
      <c r="BS255" s="59"/>
      <c r="BT255" s="59"/>
      <c r="BU255" s="59"/>
      <c r="BV255" s="59"/>
      <c r="BW255" s="59"/>
      <c r="BX255" s="59"/>
      <c r="BY255" s="59"/>
      <c r="BZ255" s="59"/>
      <c r="CA255" s="59"/>
      <c r="CB255" s="59"/>
      <c r="CC255" s="59"/>
      <c r="CD255" s="59"/>
      <c r="CE255" s="59"/>
      <c r="CF255" s="59"/>
      <c r="CG255" s="59"/>
      <c r="CH255" s="59"/>
      <c r="CI255" s="59"/>
      <c r="CJ255" s="59"/>
      <c r="CK255" s="59"/>
      <c r="CL255" s="59"/>
      <c r="CM255" s="59"/>
      <c r="CN255" s="59"/>
      <c r="CO255" s="59"/>
      <c r="CP255" s="59"/>
      <c r="CQ255" s="59"/>
      <c r="CR255" s="59"/>
      <c r="CS255" s="59"/>
      <c r="CT255" s="59"/>
      <c r="CU255" s="59"/>
      <c r="CV255" s="59"/>
      <c r="CW255" s="59"/>
      <c r="CX255" s="59"/>
      <c r="CY255" s="59"/>
      <c r="CZ255" s="59"/>
      <c r="DA255" s="59"/>
      <c r="DB255" s="59"/>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59"/>
      <c r="DY255" s="59"/>
      <c r="DZ255" s="59"/>
      <c r="EA255" s="59"/>
      <c r="EB255" s="59"/>
      <c r="EC255" s="59"/>
      <c r="ED255" s="59"/>
      <c r="EE255" s="59"/>
      <c r="EF255" s="59"/>
      <c r="EG255" s="59"/>
      <c r="EH255" s="59"/>
      <c r="EI255" s="59"/>
      <c r="EJ255" s="59"/>
      <c r="EK255" s="59"/>
      <c r="EL255" s="59"/>
      <c r="EM255" s="59"/>
      <c r="EN255" s="59"/>
      <c r="EO255" s="59"/>
      <c r="EP255" s="59"/>
      <c r="EQ255" s="59"/>
      <c r="ER255" s="59"/>
      <c r="ES255" s="59"/>
      <c r="ET255" s="59"/>
      <c r="EU255" s="59"/>
      <c r="EV255" s="59"/>
      <c r="EW255" s="59"/>
      <c r="EX255" s="59"/>
      <c r="EY255" s="59"/>
      <c r="EZ255" s="59"/>
      <c r="FA255" s="59"/>
      <c r="FB255" s="59"/>
      <c r="FC255" s="59"/>
      <c r="FD255" s="59"/>
      <c r="FE255" s="59"/>
      <c r="FF255" s="59"/>
      <c r="FG255" s="59"/>
      <c r="FH255" s="59"/>
      <c r="FI255" s="59"/>
      <c r="FJ255" s="59"/>
      <c r="FK255" s="59"/>
      <c r="FL255" s="59"/>
      <c r="FM255" s="59"/>
      <c r="FN255" s="59"/>
      <c r="FO255" s="59"/>
      <c r="FP255" s="59"/>
      <c r="FQ255" s="59"/>
      <c r="FR255" s="59"/>
      <c r="FS255" s="59"/>
      <c r="FT255" s="59"/>
      <c r="FU255" s="59"/>
      <c r="FV255" s="59"/>
      <c r="FW255" s="59"/>
      <c r="FX255" s="59"/>
      <c r="FY255" s="59"/>
      <c r="FZ255" s="59"/>
      <c r="GA255" s="59"/>
      <c r="GB255" s="59"/>
      <c r="GC255" s="59"/>
      <c r="GD255" s="59"/>
      <c r="GE255" s="59"/>
      <c r="GF255" s="59"/>
      <c r="GG255" s="59"/>
      <c r="GH255" s="59"/>
      <c r="GI255" s="59"/>
      <c r="GJ255" s="59"/>
      <c r="GK255" s="59"/>
      <c r="GL255" s="59"/>
      <c r="GM255" s="59"/>
      <c r="GN255" s="59"/>
      <c r="GO255" s="59"/>
      <c r="GP255" s="59"/>
      <c r="GQ255" s="59"/>
      <c r="GR255" s="59"/>
      <c r="GS255" s="59"/>
      <c r="GT255" s="59"/>
      <c r="GU255" s="59"/>
      <c r="GV255" s="59"/>
      <c r="GW255" s="59"/>
      <c r="GX255" s="59"/>
      <c r="GY255" s="59"/>
      <c r="GZ255" s="59"/>
      <c r="HA255" s="59"/>
      <c r="HB255" s="59"/>
      <c r="HC255" s="59"/>
      <c r="HD255" s="59"/>
      <c r="HE255" s="59"/>
      <c r="HF255" s="59"/>
      <c r="HG255" s="59"/>
      <c r="HH255" s="59"/>
      <c r="HI255" s="59"/>
      <c r="HJ255" s="59"/>
      <c r="HK255" s="59"/>
      <c r="HL255" s="59"/>
      <c r="HM255" s="59"/>
      <c r="HN255" s="59"/>
    </row>
    <row r="256" spans="1:222">
      <c r="A256" s="59"/>
      <c r="B256" s="59"/>
      <c r="C256" s="59"/>
      <c r="D256" s="59"/>
      <c r="E256" s="118"/>
      <c r="F256" s="59"/>
      <c r="G256" s="118"/>
      <c r="H256" s="59"/>
      <c r="I256" s="59"/>
      <c r="J256" s="59"/>
      <c r="K256" s="119"/>
      <c r="L256" s="59"/>
      <c r="M256" s="59"/>
      <c r="N256" s="59"/>
      <c r="O256" s="59"/>
      <c r="P256" s="59"/>
      <c r="Q256" s="59"/>
      <c r="R256" s="59"/>
      <c r="S256" s="59"/>
      <c r="T256" s="59"/>
      <c r="U256" s="59"/>
      <c r="V256" s="59"/>
      <c r="W256" s="59"/>
      <c r="X256" s="59"/>
      <c r="Y256" s="59"/>
      <c r="Z256" s="59"/>
      <c r="AA256" s="59"/>
      <c r="AB256" s="59"/>
      <c r="AC256" s="59"/>
      <c r="AD256" s="59"/>
      <c r="AE256" s="59"/>
      <c r="AF256" s="59"/>
      <c r="AG256" s="59"/>
      <c r="AH256" s="59"/>
      <c r="AI256" s="59"/>
      <c r="AJ256" s="59"/>
      <c r="AK256" s="59"/>
      <c r="AL256" s="59"/>
      <c r="AM256" s="59"/>
      <c r="AN256" s="59"/>
      <c r="AO256" s="59"/>
      <c r="AP256" s="59"/>
      <c r="AQ256" s="59"/>
      <c r="AR256" s="59"/>
      <c r="AS256" s="59"/>
      <c r="AT256" s="59"/>
      <c r="AU256" s="59"/>
      <c r="AV256" s="59"/>
      <c r="AW256" s="59"/>
      <c r="AX256" s="59"/>
      <c r="AY256" s="59"/>
      <c r="AZ256" s="59"/>
      <c r="BA256" s="59"/>
      <c r="BB256" s="59"/>
      <c r="BC256" s="59"/>
      <c r="BD256" s="59"/>
      <c r="BE256" s="59"/>
      <c r="BF256" s="59"/>
      <c r="BG256" s="59"/>
      <c r="BH256" s="59"/>
      <c r="BI256" s="59"/>
      <c r="BJ256" s="59"/>
      <c r="BK256" s="59"/>
      <c r="BL256" s="59"/>
      <c r="BM256" s="59"/>
      <c r="BN256" s="59"/>
      <c r="BO256" s="59"/>
      <c r="BP256" s="59"/>
      <c r="BQ256" s="59"/>
      <c r="BR256" s="59"/>
      <c r="BS256" s="59"/>
      <c r="BT256" s="59"/>
      <c r="BU256" s="59"/>
      <c r="BV256" s="59"/>
      <c r="BW256" s="59"/>
      <c r="BX256" s="59"/>
      <c r="BY256" s="59"/>
      <c r="BZ256" s="59"/>
      <c r="CA256" s="59"/>
      <c r="CB256" s="59"/>
      <c r="CC256" s="59"/>
      <c r="CD256" s="59"/>
      <c r="CE256" s="59"/>
      <c r="CF256" s="59"/>
      <c r="CG256" s="59"/>
      <c r="CH256" s="59"/>
      <c r="CI256" s="59"/>
      <c r="CJ256" s="59"/>
      <c r="CK256" s="59"/>
      <c r="CL256" s="59"/>
      <c r="CM256" s="59"/>
      <c r="CN256" s="59"/>
      <c r="CO256" s="59"/>
      <c r="CP256" s="59"/>
      <c r="CQ256" s="59"/>
      <c r="CR256" s="59"/>
      <c r="CS256" s="59"/>
      <c r="CT256" s="59"/>
      <c r="CU256" s="59"/>
      <c r="CV256" s="59"/>
      <c r="CW256" s="59"/>
      <c r="CX256" s="59"/>
      <c r="CY256" s="59"/>
      <c r="CZ256" s="59"/>
      <c r="DA256" s="59"/>
      <c r="DB256" s="59"/>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59"/>
      <c r="DY256" s="59"/>
      <c r="DZ256" s="59"/>
      <c r="EA256" s="59"/>
      <c r="EB256" s="59"/>
      <c r="EC256" s="59"/>
      <c r="ED256" s="59"/>
      <c r="EE256" s="59"/>
      <c r="EF256" s="59"/>
      <c r="EG256" s="59"/>
      <c r="EH256" s="59"/>
      <c r="EI256" s="59"/>
      <c r="EJ256" s="59"/>
      <c r="EK256" s="59"/>
      <c r="EL256" s="59"/>
      <c r="EM256" s="59"/>
      <c r="EN256" s="59"/>
      <c r="EO256" s="59"/>
      <c r="EP256" s="59"/>
      <c r="EQ256" s="59"/>
      <c r="ER256" s="59"/>
      <c r="ES256" s="59"/>
      <c r="ET256" s="59"/>
      <c r="EU256" s="59"/>
      <c r="EV256" s="59"/>
      <c r="EW256" s="59"/>
      <c r="EX256" s="59"/>
      <c r="EY256" s="59"/>
      <c r="EZ256" s="59"/>
      <c r="FA256" s="59"/>
      <c r="FB256" s="59"/>
      <c r="FC256" s="59"/>
      <c r="FD256" s="59"/>
      <c r="FE256" s="59"/>
      <c r="FF256" s="59"/>
      <c r="FG256" s="59"/>
      <c r="FH256" s="59"/>
      <c r="FI256" s="59"/>
      <c r="FJ256" s="59"/>
      <c r="FK256" s="59"/>
      <c r="FL256" s="59"/>
      <c r="FM256" s="59"/>
      <c r="FN256" s="59"/>
      <c r="FO256" s="59"/>
      <c r="FP256" s="59"/>
      <c r="FQ256" s="59"/>
      <c r="FR256" s="59"/>
      <c r="FS256" s="59"/>
      <c r="FT256" s="59"/>
      <c r="FU256" s="59"/>
      <c r="FV256" s="59"/>
      <c r="FW256" s="59"/>
      <c r="FX256" s="59"/>
      <c r="FY256" s="59"/>
      <c r="FZ256" s="59"/>
      <c r="GA256" s="59"/>
      <c r="GB256" s="59"/>
      <c r="GC256" s="59"/>
      <c r="GD256" s="59"/>
      <c r="GE256" s="59"/>
      <c r="GF256" s="59"/>
      <c r="GG256" s="59"/>
      <c r="GH256" s="59"/>
      <c r="GI256" s="59"/>
      <c r="GJ256" s="59"/>
      <c r="GK256" s="59"/>
      <c r="GL256" s="59"/>
      <c r="GM256" s="59"/>
      <c r="GN256" s="59"/>
      <c r="GO256" s="59"/>
      <c r="GP256" s="59"/>
      <c r="GQ256" s="59"/>
      <c r="GR256" s="59"/>
      <c r="GS256" s="59"/>
      <c r="GT256" s="59"/>
      <c r="GU256" s="59"/>
      <c r="GV256" s="59"/>
      <c r="GW256" s="59"/>
      <c r="GX256" s="59"/>
      <c r="GY256" s="59"/>
      <c r="GZ256" s="59"/>
      <c r="HA256" s="59"/>
      <c r="HB256" s="59"/>
      <c r="HC256" s="59"/>
      <c r="HD256" s="59"/>
      <c r="HE256" s="59"/>
      <c r="HF256" s="59"/>
      <c r="HG256" s="59"/>
      <c r="HH256" s="59"/>
      <c r="HI256" s="59"/>
      <c r="HJ256" s="59"/>
      <c r="HK256" s="59"/>
      <c r="HL256" s="59"/>
      <c r="HM256" s="59"/>
      <c r="HN256" s="59"/>
    </row>
    <row r="257" spans="1:222">
      <c r="A257" s="59"/>
      <c r="B257" s="59"/>
      <c r="C257" s="59"/>
      <c r="D257" s="59"/>
      <c r="E257" s="118"/>
      <c r="F257" s="59"/>
      <c r="G257" s="118"/>
      <c r="H257" s="59"/>
      <c r="I257" s="59"/>
      <c r="J257" s="59"/>
      <c r="K257" s="119"/>
      <c r="L257" s="59"/>
      <c r="M257" s="59"/>
      <c r="N257" s="59"/>
      <c r="O257" s="59"/>
      <c r="P257" s="59"/>
      <c r="Q257" s="59"/>
      <c r="R257" s="59"/>
      <c r="S257" s="59"/>
      <c r="T257" s="59"/>
      <c r="U257" s="59"/>
      <c r="V257" s="59"/>
      <c r="W257" s="59"/>
      <c r="X257" s="59"/>
      <c r="Y257" s="59"/>
      <c r="Z257" s="59"/>
      <c r="AA257" s="59"/>
      <c r="AB257" s="59"/>
      <c r="AC257" s="59"/>
      <c r="AD257" s="59"/>
      <c r="AE257" s="59"/>
      <c r="AF257" s="59"/>
      <c r="AG257" s="59"/>
      <c r="AH257" s="59"/>
      <c r="AI257" s="59"/>
      <c r="AJ257" s="59"/>
      <c r="AK257" s="59"/>
      <c r="AL257" s="59"/>
      <c r="AM257" s="59"/>
      <c r="AN257" s="59"/>
      <c r="AO257" s="59"/>
      <c r="AP257" s="59"/>
      <c r="AQ257" s="59"/>
      <c r="AR257" s="59"/>
      <c r="AS257" s="59"/>
      <c r="AT257" s="59"/>
      <c r="AU257" s="59"/>
      <c r="AV257" s="59"/>
      <c r="AW257" s="59"/>
      <c r="AX257" s="59"/>
      <c r="AY257" s="59"/>
      <c r="AZ257" s="59"/>
      <c r="BA257" s="59"/>
      <c r="BB257" s="59"/>
      <c r="BC257" s="59"/>
      <c r="BD257" s="59"/>
      <c r="BE257" s="59"/>
      <c r="BF257" s="59"/>
      <c r="BG257" s="59"/>
      <c r="BH257" s="59"/>
      <c r="BI257" s="59"/>
      <c r="BJ257" s="59"/>
      <c r="BK257" s="59"/>
      <c r="BL257" s="59"/>
      <c r="BM257" s="59"/>
      <c r="BN257" s="59"/>
      <c r="BO257" s="59"/>
      <c r="BP257" s="59"/>
      <c r="BQ257" s="59"/>
      <c r="BR257" s="59"/>
      <c r="BS257" s="59"/>
      <c r="BT257" s="59"/>
      <c r="BU257" s="59"/>
      <c r="BV257" s="59"/>
      <c r="BW257" s="59"/>
      <c r="BX257" s="59"/>
      <c r="BY257" s="59"/>
      <c r="BZ257" s="59"/>
      <c r="CA257" s="59"/>
      <c r="CB257" s="59"/>
      <c r="CC257" s="59"/>
      <c r="CD257" s="59"/>
      <c r="CE257" s="59"/>
      <c r="CF257" s="59"/>
      <c r="CG257" s="59"/>
      <c r="CH257" s="59"/>
      <c r="CI257" s="59"/>
      <c r="CJ257" s="59"/>
      <c r="CK257" s="59"/>
      <c r="CL257" s="59"/>
      <c r="CM257" s="59"/>
      <c r="CN257" s="59"/>
      <c r="CO257" s="59"/>
      <c r="CP257" s="59"/>
      <c r="CQ257" s="59"/>
      <c r="CR257" s="59"/>
      <c r="CS257" s="59"/>
      <c r="CT257" s="59"/>
      <c r="CU257" s="59"/>
      <c r="CV257" s="59"/>
      <c r="CW257" s="59"/>
      <c r="CX257" s="59"/>
      <c r="CY257" s="59"/>
      <c r="CZ257" s="59"/>
      <c r="DA257" s="59"/>
      <c r="DB257" s="59"/>
      <c r="DC257" s="59"/>
      <c r="DD257" s="59"/>
      <c r="DE257" s="59"/>
      <c r="DF257" s="59"/>
      <c r="DG257" s="59"/>
      <c r="DH257" s="59"/>
      <c r="DI257" s="59"/>
      <c r="DJ257" s="59"/>
      <c r="DK257" s="59"/>
      <c r="DL257" s="59"/>
      <c r="DM257" s="59"/>
      <c r="DN257" s="59"/>
      <c r="DO257" s="59"/>
      <c r="DP257" s="59"/>
      <c r="DQ257" s="59"/>
      <c r="DR257" s="59"/>
      <c r="DS257" s="59"/>
      <c r="DT257" s="59"/>
      <c r="DU257" s="59"/>
      <c r="DV257" s="59"/>
      <c r="DW257" s="59"/>
      <c r="DX257" s="59"/>
      <c r="DY257" s="59"/>
      <c r="DZ257" s="59"/>
      <c r="EA257" s="59"/>
      <c r="EB257" s="59"/>
      <c r="EC257" s="59"/>
      <c r="ED257" s="59"/>
      <c r="EE257" s="59"/>
      <c r="EF257" s="59"/>
      <c r="EG257" s="59"/>
      <c r="EH257" s="59"/>
      <c r="EI257" s="59"/>
      <c r="EJ257" s="59"/>
      <c r="EK257" s="59"/>
      <c r="EL257" s="59"/>
      <c r="EM257" s="59"/>
      <c r="EN257" s="59"/>
      <c r="EO257" s="59"/>
      <c r="EP257" s="59"/>
      <c r="EQ257" s="59"/>
      <c r="ER257" s="59"/>
      <c r="ES257" s="59"/>
      <c r="ET257" s="59"/>
      <c r="EU257" s="59"/>
      <c r="EV257" s="59"/>
      <c r="EW257" s="59"/>
      <c r="EX257" s="59"/>
      <c r="EY257" s="59"/>
      <c r="EZ257" s="59"/>
      <c r="FA257" s="59"/>
      <c r="FB257" s="59"/>
      <c r="FC257" s="59"/>
      <c r="FD257" s="59"/>
      <c r="FE257" s="59"/>
      <c r="FF257" s="59"/>
      <c r="FG257" s="59"/>
      <c r="FH257" s="59"/>
      <c r="FI257" s="59"/>
      <c r="FJ257" s="59"/>
      <c r="FK257" s="59"/>
      <c r="FL257" s="59"/>
      <c r="FM257" s="59"/>
      <c r="FN257" s="59"/>
      <c r="FO257" s="59"/>
      <c r="FP257" s="59"/>
      <c r="FQ257" s="59"/>
      <c r="FR257" s="59"/>
      <c r="FS257" s="59"/>
      <c r="FT257" s="59"/>
      <c r="FU257" s="59"/>
      <c r="FV257" s="59"/>
      <c r="FW257" s="59"/>
      <c r="FX257" s="59"/>
      <c r="FY257" s="59"/>
      <c r="FZ257" s="59"/>
      <c r="GA257" s="59"/>
      <c r="GB257" s="59"/>
      <c r="GC257" s="59"/>
      <c r="GD257" s="59"/>
      <c r="GE257" s="59"/>
      <c r="GF257" s="59"/>
      <c r="GG257" s="59"/>
      <c r="GH257" s="59"/>
      <c r="GI257" s="59"/>
      <c r="GJ257" s="59"/>
      <c r="GK257" s="59"/>
      <c r="GL257" s="59"/>
      <c r="GM257" s="59"/>
      <c r="GN257" s="59"/>
      <c r="GO257" s="59"/>
      <c r="GP257" s="59"/>
      <c r="GQ257" s="59"/>
      <c r="GR257" s="59"/>
      <c r="GS257" s="59"/>
      <c r="GT257" s="59"/>
      <c r="GU257" s="59"/>
      <c r="GV257" s="59"/>
      <c r="GW257" s="59"/>
      <c r="GX257" s="59"/>
      <c r="GY257" s="59"/>
      <c r="GZ257" s="59"/>
      <c r="HA257" s="59"/>
      <c r="HB257" s="59"/>
      <c r="HC257" s="59"/>
      <c r="HD257" s="59"/>
      <c r="HE257" s="59"/>
      <c r="HF257" s="59"/>
      <c r="HG257" s="59"/>
      <c r="HH257" s="59"/>
      <c r="HI257" s="59"/>
      <c r="HJ257" s="59"/>
      <c r="HK257" s="59"/>
      <c r="HL257" s="59"/>
      <c r="HM257" s="59"/>
      <c r="HN257" s="59"/>
    </row>
    <row r="258" spans="1:222">
      <c r="A258" s="59"/>
      <c r="B258" s="59"/>
      <c r="C258" s="59"/>
      <c r="D258" s="59"/>
      <c r="E258" s="118"/>
      <c r="F258" s="59"/>
      <c r="G258" s="118"/>
      <c r="H258" s="59"/>
      <c r="I258" s="59"/>
      <c r="J258" s="59"/>
      <c r="K258" s="119"/>
      <c r="L258" s="59"/>
      <c r="M258" s="59"/>
      <c r="N258" s="59"/>
      <c r="O258" s="59"/>
      <c r="P258" s="59"/>
      <c r="Q258" s="59"/>
      <c r="R258" s="59"/>
      <c r="S258" s="59"/>
      <c r="T258" s="59"/>
      <c r="U258" s="59"/>
      <c r="V258" s="59"/>
      <c r="W258" s="59"/>
      <c r="X258" s="59"/>
      <c r="Y258" s="59"/>
      <c r="Z258" s="59"/>
      <c r="AA258" s="59"/>
      <c r="AB258" s="59"/>
      <c r="AC258" s="59"/>
      <c r="AD258" s="59"/>
      <c r="AE258" s="59"/>
      <c r="AF258" s="59"/>
      <c r="AG258" s="59"/>
      <c r="AH258" s="59"/>
      <c r="AI258" s="59"/>
      <c r="AJ258" s="59"/>
      <c r="AK258" s="59"/>
      <c r="AL258" s="59"/>
      <c r="AM258" s="59"/>
      <c r="AN258" s="59"/>
      <c r="AO258" s="59"/>
      <c r="AP258" s="59"/>
      <c r="AQ258" s="59"/>
      <c r="AR258" s="59"/>
      <c r="AS258" s="59"/>
      <c r="AT258" s="59"/>
      <c r="AU258" s="59"/>
      <c r="AV258" s="59"/>
      <c r="AW258" s="59"/>
      <c r="AX258" s="59"/>
      <c r="AY258" s="59"/>
      <c r="AZ258" s="59"/>
      <c r="BA258" s="59"/>
      <c r="BB258" s="59"/>
      <c r="BC258" s="59"/>
      <c r="BD258" s="59"/>
      <c r="BE258" s="59"/>
      <c r="BF258" s="59"/>
      <c r="BG258" s="59"/>
      <c r="BH258" s="59"/>
      <c r="BI258" s="59"/>
      <c r="BJ258" s="59"/>
      <c r="BK258" s="59"/>
      <c r="BL258" s="59"/>
      <c r="BM258" s="59"/>
      <c r="BN258" s="59"/>
      <c r="BO258" s="59"/>
      <c r="BP258" s="59"/>
      <c r="BQ258" s="59"/>
      <c r="BR258" s="59"/>
      <c r="BS258" s="59"/>
      <c r="BT258" s="59"/>
      <c r="BU258" s="59"/>
      <c r="BV258" s="59"/>
      <c r="BW258" s="59"/>
      <c r="BX258" s="59"/>
      <c r="BY258" s="59"/>
      <c r="BZ258" s="59"/>
      <c r="CA258" s="59"/>
      <c r="CB258" s="59"/>
      <c r="CC258" s="59"/>
      <c r="CD258" s="59"/>
      <c r="CE258" s="59"/>
      <c r="CF258" s="59"/>
      <c r="CG258" s="59"/>
      <c r="CH258" s="59"/>
      <c r="CI258" s="59"/>
      <c r="CJ258" s="59"/>
      <c r="CK258" s="59"/>
      <c r="CL258" s="59"/>
      <c r="CM258" s="59"/>
      <c r="CN258" s="59"/>
      <c r="CO258" s="59"/>
      <c r="CP258" s="59"/>
      <c r="CQ258" s="59"/>
      <c r="CR258" s="59"/>
      <c r="CS258" s="59"/>
      <c r="CT258" s="59"/>
      <c r="CU258" s="59"/>
      <c r="CV258" s="59"/>
      <c r="CW258" s="59"/>
      <c r="CX258" s="59"/>
      <c r="CY258" s="59"/>
      <c r="CZ258" s="59"/>
      <c r="DA258" s="59"/>
      <c r="DB258" s="59"/>
      <c r="DC258" s="59"/>
      <c r="DD258" s="59"/>
      <c r="DE258" s="59"/>
      <c r="DF258" s="59"/>
      <c r="DG258" s="59"/>
      <c r="DH258" s="59"/>
      <c r="DI258" s="59"/>
      <c r="DJ258" s="59"/>
      <c r="DK258" s="59"/>
      <c r="DL258" s="59"/>
      <c r="DM258" s="59"/>
      <c r="DN258" s="59"/>
      <c r="DO258" s="59"/>
      <c r="DP258" s="59"/>
      <c r="DQ258" s="59"/>
      <c r="DR258" s="59"/>
      <c r="DS258" s="59"/>
      <c r="DT258" s="59"/>
      <c r="DU258" s="59"/>
      <c r="DV258" s="59"/>
      <c r="DW258" s="59"/>
      <c r="DX258" s="59"/>
      <c r="DY258" s="59"/>
      <c r="DZ258" s="59"/>
      <c r="EA258" s="59"/>
      <c r="EB258" s="59"/>
      <c r="EC258" s="59"/>
      <c r="ED258" s="59"/>
      <c r="EE258" s="59"/>
      <c r="EF258" s="59"/>
      <c r="EG258" s="59"/>
      <c r="EH258" s="59"/>
      <c r="EI258" s="59"/>
      <c r="EJ258" s="59"/>
      <c r="EK258" s="59"/>
      <c r="EL258" s="59"/>
      <c r="EM258" s="59"/>
      <c r="EN258" s="59"/>
      <c r="EO258" s="59"/>
      <c r="EP258" s="59"/>
      <c r="EQ258" s="59"/>
      <c r="ER258" s="59"/>
      <c r="ES258" s="59"/>
      <c r="ET258" s="59"/>
      <c r="EU258" s="59"/>
      <c r="EV258" s="59"/>
      <c r="EW258" s="59"/>
      <c r="EX258" s="59"/>
      <c r="EY258" s="59"/>
      <c r="EZ258" s="59"/>
      <c r="FA258" s="59"/>
      <c r="FB258" s="59"/>
      <c r="FC258" s="59"/>
      <c r="FD258" s="59"/>
      <c r="FE258" s="59"/>
      <c r="FF258" s="59"/>
      <c r="FG258" s="59"/>
      <c r="FH258" s="59"/>
      <c r="FI258" s="59"/>
      <c r="FJ258" s="59"/>
      <c r="FK258" s="59"/>
      <c r="FL258" s="59"/>
      <c r="FM258" s="59"/>
      <c r="FN258" s="59"/>
      <c r="FO258" s="59"/>
      <c r="FP258" s="59"/>
      <c r="FQ258" s="59"/>
      <c r="FR258" s="59"/>
      <c r="FS258" s="59"/>
      <c r="FT258" s="59"/>
      <c r="FU258" s="59"/>
      <c r="FV258" s="59"/>
      <c r="FW258" s="59"/>
      <c r="FX258" s="59"/>
      <c r="FY258" s="59"/>
      <c r="FZ258" s="59"/>
      <c r="GA258" s="59"/>
      <c r="GB258" s="59"/>
      <c r="GC258" s="59"/>
      <c r="GD258" s="59"/>
      <c r="GE258" s="59"/>
      <c r="GF258" s="59"/>
      <c r="GG258" s="59"/>
      <c r="GH258" s="59"/>
      <c r="GI258" s="59"/>
      <c r="GJ258" s="59"/>
      <c r="GK258" s="59"/>
      <c r="GL258" s="59"/>
      <c r="GM258" s="59"/>
      <c r="GN258" s="59"/>
      <c r="GO258" s="59"/>
      <c r="GP258" s="59"/>
      <c r="GQ258" s="59"/>
      <c r="GR258" s="59"/>
      <c r="GS258" s="59"/>
      <c r="GT258" s="59"/>
      <c r="GU258" s="59"/>
      <c r="GV258" s="59"/>
      <c r="GW258" s="59"/>
      <c r="GX258" s="59"/>
      <c r="GY258" s="59"/>
      <c r="GZ258" s="59"/>
      <c r="HA258" s="59"/>
      <c r="HB258" s="59"/>
      <c r="HC258" s="59"/>
      <c r="HD258" s="59"/>
      <c r="HE258" s="59"/>
      <c r="HF258" s="59"/>
      <c r="HG258" s="59"/>
      <c r="HH258" s="59"/>
      <c r="HI258" s="59"/>
      <c r="HJ258" s="59"/>
      <c r="HK258" s="59"/>
      <c r="HL258" s="59"/>
      <c r="HM258" s="59"/>
      <c r="HN258" s="59"/>
    </row>
    <row r="259" spans="1:222">
      <c r="A259" s="59"/>
      <c r="B259" s="59"/>
      <c r="C259" s="59"/>
      <c r="D259" s="59"/>
      <c r="E259" s="118"/>
      <c r="F259" s="59"/>
      <c r="G259" s="118"/>
      <c r="H259" s="59"/>
      <c r="I259" s="59"/>
      <c r="J259" s="59"/>
      <c r="K259" s="119"/>
      <c r="L259" s="59"/>
      <c r="M259" s="59"/>
      <c r="N259" s="59"/>
      <c r="O259" s="59"/>
      <c r="P259" s="59"/>
      <c r="Q259" s="59"/>
      <c r="R259" s="59"/>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59"/>
      <c r="AV259" s="59"/>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59"/>
      <c r="CH259" s="59"/>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59"/>
      <c r="DY259" s="59"/>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59"/>
      <c r="FG259" s="59"/>
      <c r="FH259" s="59"/>
      <c r="FI259" s="59"/>
      <c r="FJ259" s="59"/>
      <c r="FK259" s="59"/>
      <c r="FL259" s="59"/>
      <c r="FM259" s="59"/>
      <c r="FN259" s="59"/>
      <c r="FO259" s="59"/>
      <c r="FP259" s="59"/>
      <c r="FQ259" s="59"/>
      <c r="FR259" s="59"/>
      <c r="FS259" s="59"/>
      <c r="FT259" s="59"/>
      <c r="FU259" s="59"/>
      <c r="FV259" s="59"/>
      <c r="FW259" s="59"/>
      <c r="FX259" s="59"/>
      <c r="FY259" s="59"/>
      <c r="FZ259" s="59"/>
      <c r="GA259" s="59"/>
      <c r="GB259" s="59"/>
      <c r="GC259" s="59"/>
      <c r="GD259" s="59"/>
      <c r="GE259" s="59"/>
      <c r="GF259" s="59"/>
      <c r="GG259" s="59"/>
      <c r="GH259" s="59"/>
      <c r="GI259" s="59"/>
      <c r="GJ259" s="59"/>
      <c r="GK259" s="59"/>
      <c r="GL259" s="59"/>
      <c r="GM259" s="59"/>
      <c r="GN259" s="59"/>
      <c r="GO259" s="59"/>
      <c r="GP259" s="59"/>
      <c r="GQ259" s="59"/>
      <c r="GR259" s="59"/>
      <c r="GS259" s="59"/>
      <c r="GT259" s="59"/>
      <c r="GU259" s="59"/>
      <c r="GV259" s="59"/>
      <c r="GW259" s="59"/>
      <c r="GX259" s="59"/>
      <c r="GY259" s="59"/>
      <c r="GZ259" s="59"/>
      <c r="HA259" s="59"/>
      <c r="HB259" s="59"/>
      <c r="HC259" s="59"/>
      <c r="HD259" s="59"/>
      <c r="HE259" s="59"/>
      <c r="HF259" s="59"/>
      <c r="HG259" s="59"/>
      <c r="HH259" s="59"/>
      <c r="HI259" s="59"/>
      <c r="HJ259" s="59"/>
      <c r="HK259" s="59"/>
      <c r="HL259" s="59"/>
      <c r="HM259" s="59"/>
      <c r="HN259" s="59"/>
    </row>
    <row r="260" spans="1:222">
      <c r="A260" s="59"/>
      <c r="B260" s="59"/>
      <c r="C260" s="59"/>
      <c r="D260" s="59"/>
      <c r="E260" s="118"/>
      <c r="F260" s="59"/>
      <c r="G260" s="118"/>
      <c r="H260" s="59"/>
      <c r="I260" s="59"/>
      <c r="J260" s="59"/>
      <c r="K260" s="119"/>
      <c r="L260" s="59"/>
      <c r="M260" s="59"/>
      <c r="N260" s="59"/>
      <c r="O260" s="59"/>
      <c r="P260" s="59"/>
      <c r="Q260" s="59"/>
      <c r="R260" s="59"/>
      <c r="S260" s="59"/>
      <c r="T260" s="59"/>
      <c r="U260" s="59"/>
      <c r="V260" s="59"/>
      <c r="W260" s="59"/>
      <c r="X260" s="59"/>
      <c r="Y260" s="59"/>
      <c r="Z260" s="59"/>
      <c r="AA260" s="59"/>
      <c r="AB260" s="59"/>
      <c r="AC260" s="59"/>
      <c r="AD260" s="59"/>
      <c r="AE260" s="59"/>
      <c r="AF260" s="59"/>
      <c r="AG260" s="59"/>
      <c r="AH260" s="59"/>
      <c r="AI260" s="59"/>
      <c r="AJ260" s="59"/>
      <c r="AK260" s="59"/>
      <c r="AL260" s="59"/>
      <c r="AM260" s="59"/>
      <c r="AN260" s="59"/>
      <c r="AO260" s="59"/>
      <c r="AP260" s="59"/>
      <c r="AQ260" s="59"/>
      <c r="AR260" s="59"/>
      <c r="AS260" s="59"/>
      <c r="AT260" s="59"/>
      <c r="AU260" s="59"/>
      <c r="AV260" s="59"/>
      <c r="AW260" s="59"/>
      <c r="AX260" s="59"/>
      <c r="AY260" s="59"/>
      <c r="AZ260" s="59"/>
      <c r="BA260" s="59"/>
      <c r="BB260" s="59"/>
      <c r="BC260" s="59"/>
      <c r="BD260" s="59"/>
      <c r="BE260" s="59"/>
      <c r="BF260" s="59"/>
      <c r="BG260" s="59"/>
      <c r="BH260" s="59"/>
      <c r="BI260" s="59"/>
      <c r="BJ260" s="59"/>
      <c r="BK260" s="59"/>
      <c r="BL260" s="59"/>
      <c r="BM260" s="59"/>
      <c r="BN260" s="59"/>
      <c r="BO260" s="59"/>
      <c r="BP260" s="59"/>
      <c r="BQ260" s="59"/>
      <c r="BR260" s="59"/>
      <c r="BS260" s="59"/>
      <c r="BT260" s="59"/>
      <c r="BU260" s="59"/>
      <c r="BV260" s="59"/>
      <c r="BW260" s="59"/>
      <c r="BX260" s="59"/>
      <c r="BY260" s="59"/>
      <c r="BZ260" s="59"/>
      <c r="CA260" s="59"/>
      <c r="CB260" s="59"/>
      <c r="CC260" s="59"/>
      <c r="CD260" s="59"/>
      <c r="CE260" s="59"/>
      <c r="CF260" s="59"/>
      <c r="CG260" s="59"/>
      <c r="CH260" s="59"/>
      <c r="CI260" s="59"/>
      <c r="CJ260" s="59"/>
      <c r="CK260" s="59"/>
      <c r="CL260" s="59"/>
      <c r="CM260" s="59"/>
      <c r="CN260" s="59"/>
      <c r="CO260" s="59"/>
      <c r="CP260" s="59"/>
      <c r="CQ260" s="59"/>
      <c r="CR260" s="59"/>
      <c r="CS260" s="59"/>
      <c r="CT260" s="59"/>
      <c r="CU260" s="59"/>
      <c r="CV260" s="59"/>
      <c r="CW260" s="59"/>
      <c r="CX260" s="59"/>
      <c r="CY260" s="59"/>
      <c r="CZ260" s="59"/>
      <c r="DA260" s="59"/>
      <c r="DB260" s="59"/>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59"/>
      <c r="DY260" s="59"/>
      <c r="DZ260" s="59"/>
      <c r="EA260" s="59"/>
      <c r="EB260" s="59"/>
      <c r="EC260" s="59"/>
      <c r="ED260" s="59"/>
      <c r="EE260" s="59"/>
      <c r="EF260" s="59"/>
      <c r="EG260" s="59"/>
      <c r="EH260" s="59"/>
      <c r="EI260" s="59"/>
      <c r="EJ260" s="59"/>
      <c r="EK260" s="59"/>
      <c r="EL260" s="59"/>
      <c r="EM260" s="59"/>
      <c r="EN260" s="59"/>
      <c r="EO260" s="59"/>
      <c r="EP260" s="59"/>
      <c r="EQ260" s="59"/>
      <c r="ER260" s="59"/>
      <c r="ES260" s="59"/>
      <c r="ET260" s="59"/>
      <c r="EU260" s="59"/>
      <c r="EV260" s="59"/>
      <c r="EW260" s="59"/>
      <c r="EX260" s="59"/>
      <c r="EY260" s="59"/>
      <c r="EZ260" s="59"/>
      <c r="FA260" s="59"/>
      <c r="FB260" s="59"/>
      <c r="FC260" s="59"/>
      <c r="FD260" s="59"/>
      <c r="FE260" s="59"/>
      <c r="FF260" s="59"/>
      <c r="FG260" s="59"/>
      <c r="FH260" s="59"/>
      <c r="FI260" s="59"/>
      <c r="FJ260" s="59"/>
      <c r="FK260" s="59"/>
      <c r="FL260" s="59"/>
      <c r="FM260" s="59"/>
      <c r="FN260" s="59"/>
      <c r="FO260" s="59"/>
      <c r="FP260" s="59"/>
      <c r="FQ260" s="59"/>
      <c r="FR260" s="59"/>
      <c r="FS260" s="59"/>
      <c r="FT260" s="59"/>
      <c r="FU260" s="59"/>
      <c r="FV260" s="59"/>
      <c r="FW260" s="59"/>
      <c r="FX260" s="59"/>
      <c r="FY260" s="59"/>
      <c r="FZ260" s="59"/>
      <c r="GA260" s="59"/>
      <c r="GB260" s="59"/>
      <c r="GC260" s="59"/>
      <c r="GD260" s="59"/>
      <c r="GE260" s="59"/>
      <c r="GF260" s="59"/>
      <c r="GG260" s="59"/>
      <c r="GH260" s="59"/>
      <c r="GI260" s="59"/>
      <c r="GJ260" s="59"/>
      <c r="GK260" s="59"/>
      <c r="GL260" s="59"/>
      <c r="GM260" s="59"/>
      <c r="GN260" s="59"/>
      <c r="GO260" s="59"/>
      <c r="GP260" s="59"/>
      <c r="GQ260" s="59"/>
      <c r="GR260" s="59"/>
      <c r="GS260" s="59"/>
      <c r="GT260" s="59"/>
      <c r="GU260" s="59"/>
      <c r="GV260" s="59"/>
      <c r="GW260" s="59"/>
      <c r="GX260" s="59"/>
      <c r="GY260" s="59"/>
      <c r="GZ260" s="59"/>
      <c r="HA260" s="59"/>
      <c r="HB260" s="59"/>
      <c r="HC260" s="59"/>
      <c r="HD260" s="59"/>
      <c r="HE260" s="59"/>
      <c r="HF260" s="59"/>
      <c r="HG260" s="59"/>
      <c r="HH260" s="59"/>
      <c r="HI260" s="59"/>
      <c r="HJ260" s="59"/>
      <c r="HK260" s="59"/>
      <c r="HL260" s="59"/>
      <c r="HM260" s="59"/>
      <c r="HN260" s="59"/>
    </row>
    <row r="261" spans="1:222">
      <c r="A261" s="59"/>
      <c r="B261" s="59"/>
      <c r="C261" s="59"/>
      <c r="D261" s="59"/>
      <c r="E261" s="118"/>
      <c r="F261" s="59"/>
      <c r="G261" s="118"/>
      <c r="H261" s="59"/>
      <c r="I261" s="59"/>
      <c r="J261" s="59"/>
      <c r="K261" s="119"/>
      <c r="L261" s="59"/>
      <c r="M261" s="59"/>
      <c r="N261" s="59"/>
      <c r="O261" s="59"/>
      <c r="P261" s="59"/>
      <c r="Q261" s="59"/>
      <c r="R261" s="59"/>
      <c r="S261" s="59"/>
      <c r="T261" s="59"/>
      <c r="U261" s="59"/>
      <c r="V261" s="59"/>
      <c r="W261" s="59"/>
      <c r="X261" s="59"/>
      <c r="Y261" s="59"/>
      <c r="Z261" s="59"/>
      <c r="AA261" s="59"/>
      <c r="AB261" s="59"/>
      <c r="AC261" s="59"/>
      <c r="AD261" s="59"/>
      <c r="AE261" s="59"/>
      <c r="AF261" s="59"/>
      <c r="AG261" s="59"/>
      <c r="AH261" s="59"/>
      <c r="AI261" s="59"/>
      <c r="AJ261" s="59"/>
      <c r="AK261" s="59"/>
      <c r="AL261" s="59"/>
      <c r="AM261" s="59"/>
      <c r="AN261" s="59"/>
      <c r="AO261" s="59"/>
      <c r="AP261" s="59"/>
      <c r="AQ261" s="59"/>
      <c r="AR261" s="59"/>
      <c r="AS261" s="59"/>
      <c r="AT261" s="59"/>
      <c r="AU261" s="59"/>
      <c r="AV261" s="59"/>
      <c r="AW261" s="59"/>
      <c r="AX261" s="59"/>
      <c r="AY261" s="59"/>
      <c r="AZ261" s="59"/>
      <c r="BA261" s="59"/>
      <c r="BB261" s="59"/>
      <c r="BC261" s="59"/>
      <c r="BD261" s="59"/>
      <c r="BE261" s="59"/>
      <c r="BF261" s="59"/>
      <c r="BG261" s="59"/>
      <c r="BH261" s="59"/>
      <c r="BI261" s="59"/>
      <c r="BJ261" s="59"/>
      <c r="BK261" s="59"/>
      <c r="BL261" s="59"/>
      <c r="BM261" s="59"/>
      <c r="BN261" s="59"/>
      <c r="BO261" s="59"/>
      <c r="BP261" s="59"/>
      <c r="BQ261" s="59"/>
      <c r="BR261" s="59"/>
      <c r="BS261" s="59"/>
      <c r="BT261" s="59"/>
      <c r="BU261" s="59"/>
      <c r="BV261" s="59"/>
      <c r="BW261" s="59"/>
      <c r="BX261" s="59"/>
      <c r="BY261" s="59"/>
      <c r="BZ261" s="59"/>
      <c r="CA261" s="59"/>
      <c r="CB261" s="59"/>
      <c r="CC261" s="59"/>
      <c r="CD261" s="59"/>
      <c r="CE261" s="59"/>
      <c r="CF261" s="59"/>
      <c r="CG261" s="59"/>
      <c r="CH261" s="59"/>
      <c r="CI261" s="59"/>
      <c r="CJ261" s="59"/>
      <c r="CK261" s="59"/>
      <c r="CL261" s="59"/>
      <c r="CM261" s="59"/>
      <c r="CN261" s="59"/>
      <c r="CO261" s="59"/>
      <c r="CP261" s="59"/>
      <c r="CQ261" s="59"/>
      <c r="CR261" s="59"/>
      <c r="CS261" s="59"/>
      <c r="CT261" s="59"/>
      <c r="CU261" s="59"/>
      <c r="CV261" s="59"/>
      <c r="CW261" s="59"/>
      <c r="CX261" s="59"/>
      <c r="CY261" s="59"/>
      <c r="CZ261" s="59"/>
      <c r="DA261" s="59"/>
      <c r="DB261" s="59"/>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59"/>
      <c r="DY261" s="59"/>
      <c r="DZ261" s="59"/>
      <c r="EA261" s="59"/>
      <c r="EB261" s="59"/>
      <c r="EC261" s="59"/>
      <c r="ED261" s="59"/>
      <c r="EE261" s="59"/>
      <c r="EF261" s="59"/>
      <c r="EG261" s="59"/>
      <c r="EH261" s="59"/>
      <c r="EI261" s="59"/>
      <c r="EJ261" s="59"/>
      <c r="EK261" s="59"/>
      <c r="EL261" s="59"/>
      <c r="EM261" s="59"/>
      <c r="EN261" s="59"/>
      <c r="EO261" s="59"/>
      <c r="EP261" s="59"/>
      <c r="EQ261" s="59"/>
      <c r="ER261" s="59"/>
      <c r="ES261" s="59"/>
      <c r="ET261" s="59"/>
      <c r="EU261" s="59"/>
      <c r="EV261" s="59"/>
      <c r="EW261" s="59"/>
      <c r="EX261" s="59"/>
      <c r="EY261" s="59"/>
      <c r="EZ261" s="59"/>
      <c r="FA261" s="59"/>
      <c r="FB261" s="59"/>
      <c r="FC261" s="59"/>
      <c r="FD261" s="59"/>
      <c r="FE261" s="59"/>
      <c r="FF261" s="59"/>
      <c r="FG261" s="59"/>
      <c r="FH261" s="59"/>
      <c r="FI261" s="59"/>
      <c r="FJ261" s="59"/>
      <c r="FK261" s="59"/>
      <c r="FL261" s="59"/>
      <c r="FM261" s="59"/>
      <c r="FN261" s="59"/>
      <c r="FO261" s="59"/>
      <c r="FP261" s="59"/>
      <c r="FQ261" s="59"/>
      <c r="FR261" s="59"/>
      <c r="FS261" s="59"/>
      <c r="FT261" s="59"/>
      <c r="FU261" s="59"/>
      <c r="FV261" s="59"/>
      <c r="FW261" s="59"/>
      <c r="FX261" s="59"/>
      <c r="FY261" s="59"/>
      <c r="FZ261" s="59"/>
      <c r="GA261" s="59"/>
      <c r="GB261" s="59"/>
      <c r="GC261" s="59"/>
      <c r="GD261" s="59"/>
      <c r="GE261" s="59"/>
      <c r="GF261" s="59"/>
      <c r="GG261" s="59"/>
      <c r="GH261" s="59"/>
      <c r="GI261" s="59"/>
      <c r="GJ261" s="59"/>
      <c r="GK261" s="59"/>
      <c r="GL261" s="59"/>
      <c r="GM261" s="59"/>
      <c r="GN261" s="59"/>
      <c r="GO261" s="59"/>
      <c r="GP261" s="59"/>
      <c r="GQ261" s="59"/>
      <c r="GR261" s="59"/>
      <c r="GS261" s="59"/>
      <c r="GT261" s="59"/>
      <c r="GU261" s="59"/>
      <c r="GV261" s="59"/>
      <c r="GW261" s="59"/>
      <c r="GX261" s="59"/>
      <c r="GY261" s="59"/>
      <c r="GZ261" s="59"/>
      <c r="HA261" s="59"/>
      <c r="HB261" s="59"/>
      <c r="HC261" s="59"/>
      <c r="HD261" s="59"/>
      <c r="HE261" s="59"/>
      <c r="HF261" s="59"/>
      <c r="HG261" s="59"/>
      <c r="HH261" s="59"/>
      <c r="HI261" s="59"/>
      <c r="HJ261" s="59"/>
      <c r="HK261" s="59"/>
      <c r="HL261" s="59"/>
      <c r="HM261" s="59"/>
      <c r="HN261" s="59"/>
    </row>
    <row r="262" spans="1:222">
      <c r="A262" s="59"/>
      <c r="B262" s="59"/>
      <c r="C262" s="59"/>
      <c r="D262" s="59"/>
      <c r="E262" s="118"/>
      <c r="F262" s="59"/>
      <c r="G262" s="118"/>
      <c r="H262" s="59"/>
      <c r="I262" s="59"/>
      <c r="J262" s="59"/>
      <c r="K262" s="119"/>
      <c r="L262" s="59"/>
      <c r="M262" s="59"/>
      <c r="N262" s="59"/>
      <c r="O262" s="59"/>
      <c r="P262" s="59"/>
      <c r="Q262" s="59"/>
      <c r="R262" s="59"/>
      <c r="S262" s="59"/>
      <c r="T262" s="59"/>
      <c r="U262" s="59"/>
      <c r="V262" s="59"/>
      <c r="W262" s="59"/>
      <c r="X262" s="59"/>
      <c r="Y262" s="59"/>
      <c r="Z262" s="59"/>
      <c r="AA262" s="59"/>
      <c r="AB262" s="59"/>
      <c r="AC262" s="59"/>
      <c r="AD262" s="59"/>
      <c r="AE262" s="59"/>
      <c r="AF262" s="59"/>
      <c r="AG262" s="59"/>
      <c r="AH262" s="59"/>
      <c r="AI262" s="59"/>
      <c r="AJ262" s="59"/>
      <c r="AK262" s="59"/>
      <c r="AL262" s="59"/>
      <c r="AM262" s="59"/>
      <c r="AN262" s="59"/>
      <c r="AO262" s="59"/>
      <c r="AP262" s="59"/>
      <c r="AQ262" s="59"/>
      <c r="AR262" s="59"/>
      <c r="AS262" s="59"/>
      <c r="AT262" s="59"/>
      <c r="AU262" s="59"/>
      <c r="AV262" s="59"/>
      <c r="AW262" s="59"/>
      <c r="AX262" s="59"/>
      <c r="AY262" s="59"/>
      <c r="AZ262" s="59"/>
      <c r="BA262" s="59"/>
      <c r="BB262" s="59"/>
      <c r="BC262" s="59"/>
      <c r="BD262" s="59"/>
      <c r="BE262" s="59"/>
      <c r="BF262" s="59"/>
      <c r="BG262" s="59"/>
      <c r="BH262" s="59"/>
      <c r="BI262" s="59"/>
      <c r="BJ262" s="59"/>
      <c r="BK262" s="59"/>
      <c r="BL262" s="59"/>
      <c r="BM262" s="59"/>
      <c r="BN262" s="59"/>
      <c r="BO262" s="59"/>
      <c r="BP262" s="59"/>
      <c r="BQ262" s="59"/>
      <c r="BR262" s="59"/>
      <c r="BS262" s="59"/>
      <c r="BT262" s="59"/>
      <c r="BU262" s="59"/>
      <c r="BV262" s="59"/>
      <c r="BW262" s="59"/>
      <c r="BX262" s="59"/>
      <c r="BY262" s="59"/>
      <c r="BZ262" s="59"/>
      <c r="CA262" s="59"/>
      <c r="CB262" s="59"/>
      <c r="CC262" s="59"/>
      <c r="CD262" s="59"/>
      <c r="CE262" s="59"/>
      <c r="CF262" s="59"/>
      <c r="CG262" s="59"/>
      <c r="CH262" s="59"/>
      <c r="CI262" s="59"/>
      <c r="CJ262" s="59"/>
      <c r="CK262" s="59"/>
      <c r="CL262" s="59"/>
      <c r="CM262" s="59"/>
      <c r="CN262" s="59"/>
      <c r="CO262" s="59"/>
      <c r="CP262" s="59"/>
      <c r="CQ262" s="59"/>
      <c r="CR262" s="59"/>
      <c r="CS262" s="59"/>
      <c r="CT262" s="59"/>
      <c r="CU262" s="59"/>
      <c r="CV262" s="59"/>
      <c r="CW262" s="59"/>
      <c r="CX262" s="59"/>
      <c r="CY262" s="59"/>
      <c r="CZ262" s="59"/>
      <c r="DA262" s="59"/>
      <c r="DB262" s="59"/>
      <c r="DC262" s="59"/>
      <c r="DD262" s="59"/>
      <c r="DE262" s="59"/>
      <c r="DF262" s="59"/>
      <c r="DG262" s="59"/>
      <c r="DH262" s="59"/>
      <c r="DI262" s="59"/>
      <c r="DJ262" s="59"/>
      <c r="DK262" s="59"/>
      <c r="DL262" s="59"/>
      <c r="DM262" s="59"/>
      <c r="DN262" s="59"/>
      <c r="DO262" s="59"/>
      <c r="DP262" s="59"/>
      <c r="DQ262" s="59"/>
      <c r="DR262" s="59"/>
      <c r="DS262" s="59"/>
      <c r="DT262" s="59"/>
      <c r="DU262" s="59"/>
      <c r="DV262" s="59"/>
      <c r="DW262" s="59"/>
      <c r="DX262" s="59"/>
      <c r="DY262" s="59"/>
      <c r="DZ262" s="59"/>
      <c r="EA262" s="59"/>
      <c r="EB262" s="59"/>
      <c r="EC262" s="59"/>
      <c r="ED262" s="59"/>
      <c r="EE262" s="59"/>
      <c r="EF262" s="59"/>
      <c r="EG262" s="59"/>
      <c r="EH262" s="59"/>
      <c r="EI262" s="59"/>
      <c r="EJ262" s="59"/>
      <c r="EK262" s="59"/>
      <c r="EL262" s="59"/>
      <c r="EM262" s="59"/>
      <c r="EN262" s="59"/>
      <c r="EO262" s="59"/>
      <c r="EP262" s="59"/>
      <c r="EQ262" s="59"/>
      <c r="ER262" s="59"/>
      <c r="ES262" s="59"/>
      <c r="ET262" s="59"/>
      <c r="EU262" s="59"/>
      <c r="EV262" s="59"/>
      <c r="EW262" s="59"/>
      <c r="EX262" s="59"/>
      <c r="EY262" s="59"/>
      <c r="EZ262" s="59"/>
      <c r="FA262" s="59"/>
      <c r="FB262" s="59"/>
      <c r="FC262" s="59"/>
      <c r="FD262" s="59"/>
      <c r="FE262" s="59"/>
      <c r="FF262" s="59"/>
      <c r="FG262" s="59"/>
      <c r="FH262" s="59"/>
      <c r="FI262" s="59"/>
      <c r="FJ262" s="59"/>
      <c r="FK262" s="59"/>
      <c r="FL262" s="59"/>
      <c r="FM262" s="59"/>
      <c r="FN262" s="59"/>
      <c r="FO262" s="59"/>
      <c r="FP262" s="59"/>
      <c r="FQ262" s="59"/>
      <c r="FR262" s="59"/>
      <c r="FS262" s="59"/>
      <c r="FT262" s="59"/>
      <c r="FU262" s="59"/>
      <c r="FV262" s="59"/>
      <c r="FW262" s="59"/>
      <c r="FX262" s="59"/>
      <c r="FY262" s="59"/>
      <c r="FZ262" s="59"/>
      <c r="GA262" s="59"/>
      <c r="GB262" s="59"/>
      <c r="GC262" s="59"/>
      <c r="GD262" s="59"/>
      <c r="GE262" s="59"/>
      <c r="GF262" s="59"/>
      <c r="GG262" s="59"/>
      <c r="GH262" s="59"/>
      <c r="GI262" s="59"/>
      <c r="GJ262" s="59"/>
      <c r="GK262" s="59"/>
      <c r="GL262" s="59"/>
      <c r="GM262" s="59"/>
      <c r="GN262" s="59"/>
      <c r="GO262" s="59"/>
      <c r="GP262" s="59"/>
      <c r="GQ262" s="59"/>
      <c r="GR262" s="59"/>
      <c r="GS262" s="59"/>
      <c r="GT262" s="59"/>
      <c r="GU262" s="59"/>
      <c r="GV262" s="59"/>
      <c r="GW262" s="59"/>
      <c r="GX262" s="59"/>
      <c r="GY262" s="59"/>
      <c r="GZ262" s="59"/>
      <c r="HA262" s="59"/>
      <c r="HB262" s="59"/>
      <c r="HC262" s="59"/>
      <c r="HD262" s="59"/>
      <c r="HE262" s="59"/>
      <c r="HF262" s="59"/>
      <c r="HG262" s="59"/>
      <c r="HH262" s="59"/>
      <c r="HI262" s="59"/>
      <c r="HJ262" s="59"/>
      <c r="HK262" s="59"/>
      <c r="HL262" s="59"/>
      <c r="HM262" s="59"/>
      <c r="HN262" s="59"/>
    </row>
    <row r="263" spans="1:222">
      <c r="A263" s="59"/>
      <c r="B263" s="59"/>
      <c r="C263" s="59"/>
      <c r="D263" s="59"/>
      <c r="E263" s="118"/>
      <c r="F263" s="59"/>
      <c r="G263" s="118"/>
      <c r="H263" s="59"/>
      <c r="I263" s="59"/>
      <c r="J263" s="59"/>
      <c r="K263" s="119"/>
      <c r="L263" s="59"/>
      <c r="M263" s="59"/>
      <c r="N263" s="59"/>
      <c r="O263" s="59"/>
      <c r="P263" s="59"/>
      <c r="Q263" s="59"/>
      <c r="R263" s="59"/>
      <c r="S263" s="59"/>
      <c r="T263" s="59"/>
      <c r="U263" s="59"/>
      <c r="V263" s="59"/>
      <c r="W263" s="59"/>
      <c r="X263" s="59"/>
      <c r="Y263" s="59"/>
      <c r="Z263" s="59"/>
      <c r="AA263" s="59"/>
      <c r="AB263" s="59"/>
      <c r="AC263" s="59"/>
      <c r="AD263" s="59"/>
      <c r="AE263" s="59"/>
      <c r="AF263" s="59"/>
      <c r="AG263" s="59"/>
      <c r="AH263" s="59"/>
      <c r="AI263" s="59"/>
      <c r="AJ263" s="59"/>
      <c r="AK263" s="59"/>
      <c r="AL263" s="59"/>
      <c r="AM263" s="59"/>
      <c r="AN263" s="59"/>
      <c r="AO263" s="59"/>
      <c r="AP263" s="59"/>
      <c r="AQ263" s="59"/>
      <c r="AR263" s="59"/>
      <c r="AS263" s="59"/>
      <c r="AT263" s="59"/>
      <c r="AU263" s="59"/>
      <c r="AV263" s="59"/>
      <c r="AW263" s="59"/>
      <c r="AX263" s="59"/>
      <c r="AY263" s="59"/>
      <c r="AZ263" s="59"/>
      <c r="BA263" s="59"/>
      <c r="BB263" s="59"/>
      <c r="BC263" s="59"/>
      <c r="BD263" s="59"/>
      <c r="BE263" s="59"/>
      <c r="BF263" s="59"/>
      <c r="BG263" s="59"/>
      <c r="BH263" s="59"/>
      <c r="BI263" s="59"/>
      <c r="BJ263" s="59"/>
      <c r="BK263" s="59"/>
      <c r="BL263" s="59"/>
      <c r="BM263" s="59"/>
      <c r="BN263" s="59"/>
      <c r="BO263" s="59"/>
      <c r="BP263" s="59"/>
      <c r="BQ263" s="59"/>
      <c r="BR263" s="59"/>
      <c r="BS263" s="59"/>
      <c r="BT263" s="59"/>
      <c r="BU263" s="59"/>
      <c r="BV263" s="59"/>
      <c r="BW263" s="59"/>
      <c r="BX263" s="59"/>
      <c r="BY263" s="59"/>
      <c r="BZ263" s="59"/>
      <c r="CA263" s="59"/>
      <c r="CB263" s="59"/>
      <c r="CC263" s="59"/>
      <c r="CD263" s="59"/>
      <c r="CE263" s="59"/>
      <c r="CF263" s="59"/>
      <c r="CG263" s="59"/>
      <c r="CH263" s="59"/>
      <c r="CI263" s="59"/>
      <c r="CJ263" s="59"/>
      <c r="CK263" s="59"/>
      <c r="CL263" s="59"/>
      <c r="CM263" s="59"/>
      <c r="CN263" s="59"/>
      <c r="CO263" s="59"/>
      <c r="CP263" s="59"/>
      <c r="CQ263" s="59"/>
      <c r="CR263" s="59"/>
      <c r="CS263" s="59"/>
      <c r="CT263" s="59"/>
      <c r="CU263" s="59"/>
      <c r="CV263" s="59"/>
      <c r="CW263" s="59"/>
      <c r="CX263" s="59"/>
      <c r="CY263" s="59"/>
      <c r="CZ263" s="59"/>
      <c r="DA263" s="59"/>
      <c r="DB263" s="59"/>
      <c r="DC263" s="59"/>
      <c r="DD263" s="59"/>
      <c r="DE263" s="59"/>
      <c r="DF263" s="59"/>
      <c r="DG263" s="59"/>
      <c r="DH263" s="59"/>
      <c r="DI263" s="59"/>
      <c r="DJ263" s="59"/>
      <c r="DK263" s="59"/>
      <c r="DL263" s="59"/>
      <c r="DM263" s="59"/>
      <c r="DN263" s="59"/>
      <c r="DO263" s="59"/>
      <c r="DP263" s="59"/>
      <c r="DQ263" s="59"/>
      <c r="DR263" s="59"/>
      <c r="DS263" s="59"/>
      <c r="DT263" s="59"/>
      <c r="DU263" s="59"/>
      <c r="DV263" s="59"/>
      <c r="DW263" s="59"/>
      <c r="DX263" s="59"/>
      <c r="DY263" s="59"/>
      <c r="DZ263" s="59"/>
      <c r="EA263" s="59"/>
      <c r="EB263" s="59"/>
      <c r="EC263" s="59"/>
      <c r="ED263" s="59"/>
      <c r="EE263" s="59"/>
      <c r="EF263" s="59"/>
      <c r="EG263" s="59"/>
      <c r="EH263" s="59"/>
      <c r="EI263" s="59"/>
      <c r="EJ263" s="59"/>
      <c r="EK263" s="59"/>
      <c r="EL263" s="59"/>
      <c r="EM263" s="59"/>
      <c r="EN263" s="59"/>
      <c r="EO263" s="59"/>
      <c r="EP263" s="59"/>
      <c r="EQ263" s="59"/>
      <c r="ER263" s="59"/>
      <c r="ES263" s="59"/>
      <c r="ET263" s="59"/>
      <c r="EU263" s="59"/>
      <c r="EV263" s="59"/>
      <c r="EW263" s="59"/>
      <c r="EX263" s="59"/>
      <c r="EY263" s="59"/>
      <c r="EZ263" s="59"/>
      <c r="FA263" s="59"/>
      <c r="FB263" s="59"/>
      <c r="FC263" s="59"/>
      <c r="FD263" s="59"/>
      <c r="FE263" s="59"/>
      <c r="FF263" s="59"/>
      <c r="FG263" s="59"/>
      <c r="FH263" s="59"/>
      <c r="FI263" s="59"/>
      <c r="FJ263" s="59"/>
      <c r="FK263" s="59"/>
      <c r="FL263" s="59"/>
      <c r="FM263" s="59"/>
      <c r="FN263" s="59"/>
      <c r="FO263" s="59"/>
      <c r="FP263" s="59"/>
      <c r="FQ263" s="59"/>
      <c r="FR263" s="59"/>
      <c r="FS263" s="59"/>
      <c r="FT263" s="59"/>
      <c r="FU263" s="59"/>
      <c r="FV263" s="59"/>
      <c r="FW263" s="59"/>
      <c r="FX263" s="59"/>
      <c r="FY263" s="59"/>
      <c r="FZ263" s="59"/>
      <c r="GA263" s="59"/>
      <c r="GB263" s="59"/>
      <c r="GC263" s="59"/>
      <c r="GD263" s="59"/>
      <c r="GE263" s="59"/>
      <c r="GF263" s="59"/>
      <c r="GG263" s="59"/>
      <c r="GH263" s="59"/>
      <c r="GI263" s="59"/>
      <c r="GJ263" s="59"/>
      <c r="GK263" s="59"/>
      <c r="GL263" s="59"/>
      <c r="GM263" s="59"/>
      <c r="GN263" s="59"/>
      <c r="GO263" s="59"/>
      <c r="GP263" s="59"/>
      <c r="GQ263" s="59"/>
      <c r="GR263" s="59"/>
      <c r="GS263" s="59"/>
      <c r="GT263" s="59"/>
      <c r="GU263" s="59"/>
      <c r="GV263" s="59"/>
      <c r="GW263" s="59"/>
      <c r="GX263" s="59"/>
      <c r="GY263" s="59"/>
      <c r="GZ263" s="59"/>
      <c r="HA263" s="59"/>
      <c r="HB263" s="59"/>
      <c r="HC263" s="59"/>
      <c r="HD263" s="59"/>
      <c r="HE263" s="59"/>
      <c r="HF263" s="59"/>
      <c r="HG263" s="59"/>
      <c r="HH263" s="59"/>
      <c r="HI263" s="59"/>
      <c r="HJ263" s="59"/>
      <c r="HK263" s="59"/>
      <c r="HL263" s="59"/>
      <c r="HM263" s="59"/>
      <c r="HN263" s="59"/>
    </row>
    <row r="264" spans="1:222">
      <c r="A264" s="59"/>
      <c r="B264" s="59"/>
      <c r="C264" s="59"/>
      <c r="D264" s="59"/>
      <c r="E264" s="118"/>
      <c r="F264" s="59"/>
      <c r="G264" s="118"/>
      <c r="H264" s="59"/>
      <c r="I264" s="59"/>
      <c r="J264" s="59"/>
      <c r="K264" s="119"/>
      <c r="L264" s="59"/>
      <c r="M264" s="59"/>
      <c r="N264" s="59"/>
      <c r="O264" s="59"/>
      <c r="P264" s="59"/>
      <c r="Q264" s="59"/>
      <c r="R264" s="59"/>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59"/>
      <c r="AV264" s="59"/>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59"/>
      <c r="CH264" s="59"/>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59"/>
      <c r="DY264" s="59"/>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59"/>
      <c r="FG264" s="59"/>
      <c r="FH264" s="59"/>
      <c r="FI264" s="59"/>
      <c r="FJ264" s="59"/>
      <c r="FK264" s="59"/>
      <c r="FL264" s="59"/>
      <c r="FM264" s="59"/>
      <c r="FN264" s="59"/>
      <c r="FO264" s="59"/>
      <c r="FP264" s="59"/>
      <c r="FQ264" s="59"/>
      <c r="FR264" s="59"/>
      <c r="FS264" s="59"/>
      <c r="FT264" s="59"/>
      <c r="FU264" s="59"/>
      <c r="FV264" s="59"/>
      <c r="FW264" s="59"/>
      <c r="FX264" s="59"/>
      <c r="FY264" s="59"/>
      <c r="FZ264" s="59"/>
      <c r="GA264" s="59"/>
      <c r="GB264" s="59"/>
      <c r="GC264" s="59"/>
      <c r="GD264" s="59"/>
      <c r="GE264" s="59"/>
      <c r="GF264" s="59"/>
      <c r="GG264" s="59"/>
      <c r="GH264" s="59"/>
      <c r="GI264" s="59"/>
      <c r="GJ264" s="59"/>
      <c r="GK264" s="59"/>
      <c r="GL264" s="59"/>
      <c r="GM264" s="59"/>
      <c r="GN264" s="59"/>
      <c r="GO264" s="59"/>
      <c r="GP264" s="59"/>
      <c r="GQ264" s="59"/>
      <c r="GR264" s="59"/>
      <c r="GS264" s="59"/>
      <c r="GT264" s="59"/>
      <c r="GU264" s="59"/>
      <c r="GV264" s="59"/>
      <c r="GW264" s="59"/>
      <c r="GX264" s="59"/>
      <c r="GY264" s="59"/>
      <c r="GZ264" s="59"/>
      <c r="HA264" s="59"/>
      <c r="HB264" s="59"/>
      <c r="HC264" s="59"/>
      <c r="HD264" s="59"/>
      <c r="HE264" s="59"/>
      <c r="HF264" s="59"/>
      <c r="HG264" s="59"/>
      <c r="HH264" s="59"/>
      <c r="HI264" s="59"/>
      <c r="HJ264" s="59"/>
      <c r="HK264" s="59"/>
      <c r="HL264" s="59"/>
      <c r="HM264" s="59"/>
      <c r="HN264" s="59"/>
    </row>
    <row r="265" spans="1:222">
      <c r="A265" s="59"/>
      <c r="B265" s="59"/>
      <c r="C265" s="59"/>
      <c r="D265" s="59"/>
      <c r="E265" s="118"/>
      <c r="F265" s="59"/>
      <c r="G265" s="118"/>
      <c r="H265" s="59"/>
      <c r="I265" s="59"/>
      <c r="J265" s="59"/>
      <c r="K265" s="119"/>
      <c r="L265" s="59"/>
      <c r="M265" s="59"/>
      <c r="N265" s="59"/>
      <c r="O265" s="59"/>
      <c r="P265" s="59"/>
      <c r="Q265" s="59"/>
      <c r="R265" s="59"/>
      <c r="S265" s="59"/>
      <c r="T265" s="59"/>
      <c r="U265" s="59"/>
      <c r="V265" s="59"/>
      <c r="W265" s="59"/>
      <c r="X265" s="59"/>
      <c r="Y265" s="59"/>
      <c r="Z265" s="59"/>
      <c r="AA265" s="59"/>
      <c r="AB265" s="59"/>
      <c r="AC265" s="59"/>
      <c r="AD265" s="59"/>
      <c r="AE265" s="59"/>
      <c r="AF265" s="59"/>
      <c r="AG265" s="59"/>
      <c r="AH265" s="59"/>
      <c r="AI265" s="59"/>
      <c r="AJ265" s="59"/>
      <c r="AK265" s="59"/>
      <c r="AL265" s="59"/>
      <c r="AM265" s="59"/>
      <c r="AN265" s="59"/>
      <c r="AO265" s="59"/>
      <c r="AP265" s="59"/>
      <c r="AQ265" s="59"/>
      <c r="AR265" s="59"/>
      <c r="AS265" s="59"/>
      <c r="AT265" s="59"/>
      <c r="AU265" s="59"/>
      <c r="AV265" s="59"/>
      <c r="AW265" s="59"/>
      <c r="AX265" s="59"/>
      <c r="AY265" s="59"/>
      <c r="AZ265" s="59"/>
      <c r="BA265" s="59"/>
      <c r="BB265" s="59"/>
      <c r="BC265" s="59"/>
      <c r="BD265" s="59"/>
      <c r="BE265" s="59"/>
      <c r="BF265" s="59"/>
      <c r="BG265" s="59"/>
      <c r="BH265" s="59"/>
      <c r="BI265" s="59"/>
      <c r="BJ265" s="59"/>
      <c r="BK265" s="59"/>
      <c r="BL265" s="59"/>
      <c r="BM265" s="59"/>
      <c r="BN265" s="59"/>
      <c r="BO265" s="59"/>
      <c r="BP265" s="59"/>
      <c r="BQ265" s="59"/>
      <c r="BR265" s="59"/>
      <c r="BS265" s="59"/>
      <c r="BT265" s="59"/>
      <c r="BU265" s="59"/>
      <c r="BV265" s="59"/>
      <c r="BW265" s="59"/>
      <c r="BX265" s="59"/>
      <c r="BY265" s="59"/>
      <c r="BZ265" s="59"/>
      <c r="CA265" s="59"/>
      <c r="CB265" s="59"/>
      <c r="CC265" s="59"/>
      <c r="CD265" s="59"/>
      <c r="CE265" s="59"/>
      <c r="CF265" s="59"/>
      <c r="CG265" s="59"/>
      <c r="CH265" s="59"/>
      <c r="CI265" s="59"/>
      <c r="CJ265" s="59"/>
      <c r="CK265" s="59"/>
      <c r="CL265" s="59"/>
      <c r="CM265" s="59"/>
      <c r="CN265" s="59"/>
      <c r="CO265" s="59"/>
      <c r="CP265" s="59"/>
      <c r="CQ265" s="59"/>
      <c r="CR265" s="59"/>
      <c r="CS265" s="59"/>
      <c r="CT265" s="59"/>
      <c r="CU265" s="59"/>
      <c r="CV265" s="59"/>
      <c r="CW265" s="59"/>
      <c r="CX265" s="59"/>
      <c r="CY265" s="59"/>
      <c r="CZ265" s="59"/>
      <c r="DA265" s="59"/>
      <c r="DB265" s="59"/>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59"/>
      <c r="DY265" s="59"/>
      <c r="DZ265" s="59"/>
      <c r="EA265" s="59"/>
      <c r="EB265" s="59"/>
      <c r="EC265" s="59"/>
      <c r="ED265" s="59"/>
      <c r="EE265" s="59"/>
      <c r="EF265" s="59"/>
      <c r="EG265" s="59"/>
      <c r="EH265" s="59"/>
      <c r="EI265" s="59"/>
      <c r="EJ265" s="59"/>
      <c r="EK265" s="59"/>
      <c r="EL265" s="59"/>
      <c r="EM265" s="59"/>
      <c r="EN265" s="59"/>
      <c r="EO265" s="59"/>
      <c r="EP265" s="59"/>
      <c r="EQ265" s="59"/>
      <c r="ER265" s="59"/>
      <c r="ES265" s="59"/>
      <c r="ET265" s="59"/>
      <c r="EU265" s="59"/>
      <c r="EV265" s="59"/>
      <c r="EW265" s="59"/>
      <c r="EX265" s="59"/>
      <c r="EY265" s="59"/>
      <c r="EZ265" s="59"/>
      <c r="FA265" s="59"/>
      <c r="FB265" s="59"/>
      <c r="FC265" s="59"/>
      <c r="FD265" s="59"/>
      <c r="FE265" s="59"/>
      <c r="FF265" s="59"/>
      <c r="FG265" s="59"/>
      <c r="FH265" s="59"/>
      <c r="FI265" s="59"/>
      <c r="FJ265" s="59"/>
      <c r="FK265" s="59"/>
      <c r="FL265" s="59"/>
      <c r="FM265" s="59"/>
      <c r="FN265" s="59"/>
      <c r="FO265" s="59"/>
      <c r="FP265" s="59"/>
      <c r="FQ265" s="59"/>
      <c r="FR265" s="59"/>
      <c r="FS265" s="59"/>
      <c r="FT265" s="59"/>
      <c r="FU265" s="59"/>
      <c r="FV265" s="59"/>
      <c r="FW265" s="59"/>
      <c r="FX265" s="59"/>
      <c r="FY265" s="59"/>
      <c r="FZ265" s="59"/>
      <c r="GA265" s="59"/>
      <c r="GB265" s="59"/>
      <c r="GC265" s="59"/>
      <c r="GD265" s="59"/>
      <c r="GE265" s="59"/>
      <c r="GF265" s="59"/>
      <c r="GG265" s="59"/>
      <c r="GH265" s="59"/>
      <c r="GI265" s="59"/>
      <c r="GJ265" s="59"/>
      <c r="GK265" s="59"/>
      <c r="GL265" s="59"/>
      <c r="GM265" s="59"/>
      <c r="GN265" s="59"/>
      <c r="GO265" s="59"/>
      <c r="GP265" s="59"/>
      <c r="GQ265" s="59"/>
      <c r="GR265" s="59"/>
      <c r="GS265" s="59"/>
      <c r="GT265" s="59"/>
      <c r="GU265" s="59"/>
      <c r="GV265" s="59"/>
      <c r="GW265" s="59"/>
      <c r="GX265" s="59"/>
      <c r="GY265" s="59"/>
      <c r="GZ265" s="59"/>
      <c r="HA265" s="59"/>
      <c r="HB265" s="59"/>
      <c r="HC265" s="59"/>
      <c r="HD265" s="59"/>
      <c r="HE265" s="59"/>
      <c r="HF265" s="59"/>
      <c r="HG265" s="59"/>
      <c r="HH265" s="59"/>
      <c r="HI265" s="59"/>
      <c r="HJ265" s="59"/>
      <c r="HK265" s="59"/>
      <c r="HL265" s="59"/>
      <c r="HM265" s="59"/>
      <c r="HN265" s="59"/>
    </row>
    <row r="266" spans="1:222">
      <c r="A266" s="59"/>
      <c r="B266" s="59"/>
      <c r="C266" s="59"/>
      <c r="D266" s="59"/>
      <c r="E266" s="118"/>
      <c r="F266" s="59"/>
      <c r="G266" s="118"/>
      <c r="H266" s="59"/>
      <c r="I266" s="59"/>
      <c r="J266" s="59"/>
      <c r="K266" s="119"/>
      <c r="L266" s="59"/>
      <c r="M266" s="59"/>
      <c r="N266" s="59"/>
      <c r="O266" s="59"/>
      <c r="P266" s="59"/>
      <c r="Q266" s="59"/>
      <c r="R266" s="59"/>
      <c r="S266" s="59"/>
      <c r="T266" s="59"/>
      <c r="U266" s="59"/>
      <c r="V266" s="59"/>
      <c r="W266" s="59"/>
      <c r="X266" s="59"/>
      <c r="Y266" s="59"/>
      <c r="Z266" s="59"/>
      <c r="AA266" s="59"/>
      <c r="AB266" s="59"/>
      <c r="AC266" s="59"/>
      <c r="AD266" s="59"/>
      <c r="AE266" s="59"/>
      <c r="AF266" s="59"/>
      <c r="AG266" s="59"/>
      <c r="AH266" s="59"/>
      <c r="AI266" s="59"/>
      <c r="AJ266" s="59"/>
      <c r="AK266" s="59"/>
      <c r="AL266" s="59"/>
      <c r="AM266" s="59"/>
      <c r="AN266" s="59"/>
      <c r="AO266" s="59"/>
      <c r="AP266" s="59"/>
      <c r="AQ266" s="59"/>
      <c r="AR266" s="59"/>
      <c r="AS266" s="59"/>
      <c r="AT266" s="59"/>
      <c r="AU266" s="59"/>
      <c r="AV266" s="59"/>
      <c r="AW266" s="59"/>
      <c r="AX266" s="59"/>
      <c r="AY266" s="59"/>
      <c r="AZ266" s="59"/>
      <c r="BA266" s="59"/>
      <c r="BB266" s="59"/>
      <c r="BC266" s="59"/>
      <c r="BD266" s="59"/>
      <c r="BE266" s="59"/>
      <c r="BF266" s="59"/>
      <c r="BG266" s="59"/>
      <c r="BH266" s="59"/>
      <c r="BI266" s="59"/>
      <c r="BJ266" s="59"/>
      <c r="BK266" s="59"/>
      <c r="BL266" s="59"/>
      <c r="BM266" s="59"/>
      <c r="BN266" s="59"/>
      <c r="BO266" s="59"/>
      <c r="BP266" s="59"/>
      <c r="BQ266" s="59"/>
      <c r="BR266" s="59"/>
      <c r="BS266" s="59"/>
      <c r="BT266" s="59"/>
      <c r="BU266" s="59"/>
      <c r="BV266" s="59"/>
      <c r="BW266" s="59"/>
      <c r="BX266" s="59"/>
      <c r="BY266" s="59"/>
      <c r="BZ266" s="59"/>
      <c r="CA266" s="59"/>
      <c r="CB266" s="59"/>
      <c r="CC266" s="59"/>
      <c r="CD266" s="59"/>
      <c r="CE266" s="59"/>
      <c r="CF266" s="59"/>
      <c r="CG266" s="59"/>
      <c r="CH266" s="59"/>
      <c r="CI266" s="59"/>
      <c r="CJ266" s="59"/>
      <c r="CK266" s="59"/>
      <c r="CL266" s="59"/>
      <c r="CM266" s="59"/>
      <c r="CN266" s="59"/>
      <c r="CO266" s="59"/>
      <c r="CP266" s="59"/>
      <c r="CQ266" s="59"/>
      <c r="CR266" s="59"/>
      <c r="CS266" s="59"/>
      <c r="CT266" s="59"/>
      <c r="CU266" s="59"/>
      <c r="CV266" s="59"/>
      <c r="CW266" s="59"/>
      <c r="CX266" s="59"/>
      <c r="CY266" s="59"/>
      <c r="CZ266" s="59"/>
      <c r="DA266" s="59"/>
      <c r="DB266" s="59"/>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59"/>
      <c r="DY266" s="59"/>
      <c r="DZ266" s="59"/>
      <c r="EA266" s="59"/>
      <c r="EB266" s="59"/>
      <c r="EC266" s="59"/>
      <c r="ED266" s="59"/>
      <c r="EE266" s="59"/>
      <c r="EF266" s="59"/>
      <c r="EG266" s="59"/>
      <c r="EH266" s="59"/>
      <c r="EI266" s="59"/>
      <c r="EJ266" s="59"/>
      <c r="EK266" s="59"/>
      <c r="EL266" s="59"/>
      <c r="EM266" s="59"/>
      <c r="EN266" s="59"/>
      <c r="EO266" s="59"/>
      <c r="EP266" s="59"/>
      <c r="EQ266" s="59"/>
      <c r="ER266" s="59"/>
      <c r="ES266" s="59"/>
      <c r="ET266" s="59"/>
      <c r="EU266" s="59"/>
      <c r="EV266" s="59"/>
      <c r="EW266" s="59"/>
      <c r="EX266" s="59"/>
      <c r="EY266" s="59"/>
      <c r="EZ266" s="59"/>
      <c r="FA266" s="59"/>
      <c r="FB266" s="59"/>
      <c r="FC266" s="59"/>
      <c r="FD266" s="59"/>
      <c r="FE266" s="59"/>
      <c r="FF266" s="59"/>
      <c r="FG266" s="59"/>
      <c r="FH266" s="59"/>
      <c r="FI266" s="59"/>
      <c r="FJ266" s="59"/>
      <c r="FK266" s="59"/>
      <c r="FL266" s="59"/>
      <c r="FM266" s="59"/>
      <c r="FN266" s="59"/>
      <c r="FO266" s="59"/>
      <c r="FP266" s="59"/>
      <c r="FQ266" s="59"/>
      <c r="FR266" s="59"/>
      <c r="FS266" s="59"/>
      <c r="FT266" s="59"/>
      <c r="FU266" s="59"/>
      <c r="FV266" s="59"/>
      <c r="FW266" s="59"/>
      <c r="FX266" s="59"/>
      <c r="FY266" s="59"/>
      <c r="FZ266" s="59"/>
      <c r="GA266" s="59"/>
      <c r="GB266" s="59"/>
      <c r="GC266" s="59"/>
      <c r="GD266" s="59"/>
      <c r="GE266" s="59"/>
      <c r="GF266" s="59"/>
      <c r="GG266" s="59"/>
      <c r="GH266" s="59"/>
      <c r="GI266" s="59"/>
      <c r="GJ266" s="59"/>
      <c r="GK266" s="59"/>
      <c r="GL266" s="59"/>
      <c r="GM266" s="59"/>
      <c r="GN266" s="59"/>
      <c r="GO266" s="59"/>
      <c r="GP266" s="59"/>
      <c r="GQ266" s="59"/>
      <c r="GR266" s="59"/>
      <c r="GS266" s="59"/>
      <c r="GT266" s="59"/>
      <c r="GU266" s="59"/>
      <c r="GV266" s="59"/>
      <c r="GW266" s="59"/>
      <c r="GX266" s="59"/>
      <c r="GY266" s="59"/>
      <c r="GZ266" s="59"/>
      <c r="HA266" s="59"/>
      <c r="HB266" s="59"/>
      <c r="HC266" s="59"/>
      <c r="HD266" s="59"/>
      <c r="HE266" s="59"/>
      <c r="HF266" s="59"/>
      <c r="HG266" s="59"/>
      <c r="HH266" s="59"/>
      <c r="HI266" s="59"/>
      <c r="HJ266" s="59"/>
      <c r="HK266" s="59"/>
      <c r="HL266" s="59"/>
      <c r="HM266" s="59"/>
      <c r="HN266" s="59"/>
    </row>
    <row r="267" spans="1:222">
      <c r="A267" s="59"/>
      <c r="B267" s="59"/>
      <c r="C267" s="59"/>
      <c r="D267" s="59"/>
      <c r="E267" s="118"/>
      <c r="F267" s="59"/>
      <c r="G267" s="118"/>
      <c r="H267" s="59"/>
      <c r="I267" s="59"/>
      <c r="J267" s="59"/>
      <c r="K267" s="119"/>
      <c r="L267" s="59"/>
      <c r="M267" s="59"/>
      <c r="N267" s="59"/>
      <c r="O267" s="59"/>
      <c r="P267" s="59"/>
      <c r="Q267" s="59"/>
      <c r="R267" s="59"/>
      <c r="S267" s="59"/>
      <c r="T267" s="59"/>
      <c r="U267" s="59"/>
      <c r="V267" s="59"/>
      <c r="W267" s="59"/>
      <c r="X267" s="59"/>
      <c r="Y267" s="59"/>
      <c r="Z267" s="59"/>
      <c r="AA267" s="59"/>
      <c r="AB267" s="59"/>
      <c r="AC267" s="59"/>
      <c r="AD267" s="59"/>
      <c r="AE267" s="59"/>
      <c r="AF267" s="59"/>
      <c r="AG267" s="59"/>
      <c r="AH267" s="59"/>
      <c r="AI267" s="59"/>
      <c r="AJ267" s="59"/>
      <c r="AK267" s="59"/>
      <c r="AL267" s="59"/>
      <c r="AM267" s="59"/>
      <c r="AN267" s="59"/>
      <c r="AO267" s="59"/>
      <c r="AP267" s="59"/>
      <c r="AQ267" s="59"/>
      <c r="AR267" s="59"/>
      <c r="AS267" s="59"/>
      <c r="AT267" s="59"/>
      <c r="AU267" s="59"/>
      <c r="AV267" s="59"/>
      <c r="AW267" s="59"/>
      <c r="AX267" s="59"/>
      <c r="AY267" s="59"/>
      <c r="AZ267" s="59"/>
      <c r="BA267" s="59"/>
      <c r="BB267" s="59"/>
      <c r="BC267" s="59"/>
      <c r="BD267" s="59"/>
      <c r="BE267" s="59"/>
      <c r="BF267" s="59"/>
      <c r="BG267" s="59"/>
      <c r="BH267" s="59"/>
      <c r="BI267" s="59"/>
      <c r="BJ267" s="59"/>
      <c r="BK267" s="59"/>
      <c r="BL267" s="59"/>
      <c r="BM267" s="59"/>
      <c r="BN267" s="59"/>
      <c r="BO267" s="59"/>
      <c r="BP267" s="59"/>
      <c r="BQ267" s="59"/>
      <c r="BR267" s="59"/>
      <c r="BS267" s="59"/>
      <c r="BT267" s="59"/>
      <c r="BU267" s="59"/>
      <c r="BV267" s="59"/>
      <c r="BW267" s="59"/>
      <c r="BX267" s="59"/>
      <c r="BY267" s="59"/>
      <c r="BZ267" s="59"/>
      <c r="CA267" s="59"/>
      <c r="CB267" s="59"/>
      <c r="CC267" s="59"/>
      <c r="CD267" s="59"/>
      <c r="CE267" s="59"/>
      <c r="CF267" s="59"/>
      <c r="CG267" s="59"/>
      <c r="CH267" s="59"/>
      <c r="CI267" s="59"/>
      <c r="CJ267" s="59"/>
      <c r="CK267" s="59"/>
      <c r="CL267" s="59"/>
      <c r="CM267" s="59"/>
      <c r="CN267" s="59"/>
      <c r="CO267" s="59"/>
      <c r="CP267" s="59"/>
      <c r="CQ267" s="59"/>
      <c r="CR267" s="59"/>
      <c r="CS267" s="59"/>
      <c r="CT267" s="59"/>
      <c r="CU267" s="59"/>
      <c r="CV267" s="59"/>
      <c r="CW267" s="59"/>
      <c r="CX267" s="59"/>
      <c r="CY267" s="59"/>
      <c r="CZ267" s="59"/>
      <c r="DA267" s="59"/>
      <c r="DB267" s="59"/>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59"/>
      <c r="DY267" s="59"/>
      <c r="DZ267" s="59"/>
      <c r="EA267" s="59"/>
      <c r="EB267" s="59"/>
      <c r="EC267" s="59"/>
      <c r="ED267" s="59"/>
      <c r="EE267" s="59"/>
      <c r="EF267" s="59"/>
      <c r="EG267" s="59"/>
      <c r="EH267" s="59"/>
      <c r="EI267" s="59"/>
      <c r="EJ267" s="59"/>
      <c r="EK267" s="59"/>
      <c r="EL267" s="59"/>
      <c r="EM267" s="59"/>
      <c r="EN267" s="59"/>
      <c r="EO267" s="59"/>
      <c r="EP267" s="59"/>
      <c r="EQ267" s="59"/>
      <c r="ER267" s="59"/>
      <c r="ES267" s="59"/>
      <c r="ET267" s="59"/>
      <c r="EU267" s="59"/>
      <c r="EV267" s="59"/>
      <c r="EW267" s="59"/>
      <c r="EX267" s="59"/>
      <c r="EY267" s="59"/>
      <c r="EZ267" s="59"/>
      <c r="FA267" s="59"/>
      <c r="FB267" s="59"/>
      <c r="FC267" s="59"/>
      <c r="FD267" s="59"/>
      <c r="FE267" s="59"/>
      <c r="FF267" s="59"/>
      <c r="FG267" s="59"/>
      <c r="FH267" s="59"/>
      <c r="FI267" s="59"/>
      <c r="FJ267" s="59"/>
      <c r="FK267" s="59"/>
      <c r="FL267" s="59"/>
      <c r="FM267" s="59"/>
      <c r="FN267" s="59"/>
      <c r="FO267" s="59"/>
      <c r="FP267" s="59"/>
      <c r="FQ267" s="59"/>
      <c r="FR267" s="59"/>
      <c r="FS267" s="59"/>
      <c r="FT267" s="59"/>
      <c r="FU267" s="59"/>
      <c r="FV267" s="59"/>
      <c r="FW267" s="59"/>
      <c r="FX267" s="59"/>
      <c r="FY267" s="59"/>
      <c r="FZ267" s="59"/>
      <c r="GA267" s="59"/>
      <c r="GB267" s="59"/>
      <c r="GC267" s="59"/>
      <c r="GD267" s="59"/>
      <c r="GE267" s="59"/>
      <c r="GF267" s="59"/>
      <c r="GG267" s="59"/>
      <c r="GH267" s="59"/>
      <c r="GI267" s="59"/>
      <c r="GJ267" s="59"/>
      <c r="GK267" s="59"/>
      <c r="GL267" s="59"/>
      <c r="GM267" s="59"/>
      <c r="GN267" s="59"/>
      <c r="GO267" s="59"/>
      <c r="GP267" s="59"/>
      <c r="GQ267" s="59"/>
      <c r="GR267" s="59"/>
      <c r="GS267" s="59"/>
      <c r="GT267" s="59"/>
      <c r="GU267" s="59"/>
      <c r="GV267" s="59"/>
      <c r="GW267" s="59"/>
      <c r="GX267" s="59"/>
      <c r="GY267" s="59"/>
      <c r="GZ267" s="59"/>
      <c r="HA267" s="59"/>
      <c r="HB267" s="59"/>
      <c r="HC267" s="59"/>
      <c r="HD267" s="59"/>
      <c r="HE267" s="59"/>
      <c r="HF267" s="59"/>
      <c r="HG267" s="59"/>
      <c r="HH267" s="59"/>
      <c r="HI267" s="59"/>
      <c r="HJ267" s="59"/>
      <c r="HK267" s="59"/>
      <c r="HL267" s="59"/>
      <c r="HM267" s="59"/>
      <c r="HN267" s="59"/>
    </row>
    <row r="268" spans="1:222">
      <c r="A268" s="59"/>
      <c r="B268" s="59"/>
      <c r="C268" s="59"/>
      <c r="D268" s="59"/>
      <c r="E268" s="118"/>
      <c r="F268" s="59"/>
      <c r="G268" s="118"/>
      <c r="H268" s="59"/>
      <c r="I268" s="59"/>
      <c r="J268" s="59"/>
      <c r="K268" s="119"/>
      <c r="L268" s="59"/>
      <c r="M268" s="59"/>
      <c r="N268" s="59"/>
      <c r="O268" s="59"/>
      <c r="P268" s="59"/>
      <c r="Q268" s="59"/>
      <c r="R268" s="59"/>
      <c r="S268" s="59"/>
      <c r="T268" s="59"/>
      <c r="U268" s="59"/>
      <c r="V268" s="59"/>
      <c r="W268" s="59"/>
      <c r="X268" s="59"/>
      <c r="Y268" s="59"/>
      <c r="Z268" s="59"/>
      <c r="AA268" s="59"/>
      <c r="AB268" s="59"/>
      <c r="AC268" s="59"/>
      <c r="AD268" s="59"/>
      <c r="AE268" s="59"/>
      <c r="AF268" s="59"/>
      <c r="AG268" s="59"/>
      <c r="AH268" s="59"/>
      <c r="AI268" s="59"/>
      <c r="AJ268" s="59"/>
      <c r="AK268" s="59"/>
      <c r="AL268" s="59"/>
      <c r="AM268" s="59"/>
      <c r="AN268" s="59"/>
      <c r="AO268" s="59"/>
      <c r="AP268" s="59"/>
      <c r="AQ268" s="59"/>
      <c r="AR268" s="59"/>
      <c r="AS268" s="59"/>
      <c r="AT268" s="59"/>
      <c r="AU268" s="59"/>
      <c r="AV268" s="59"/>
      <c r="AW268" s="59"/>
      <c r="AX268" s="59"/>
      <c r="AY268" s="59"/>
      <c r="AZ268" s="59"/>
      <c r="BA268" s="59"/>
      <c r="BB268" s="59"/>
      <c r="BC268" s="59"/>
      <c r="BD268" s="59"/>
      <c r="BE268" s="59"/>
      <c r="BF268" s="59"/>
      <c r="BG268" s="59"/>
      <c r="BH268" s="59"/>
      <c r="BI268" s="59"/>
      <c r="BJ268" s="59"/>
      <c r="BK268" s="59"/>
      <c r="BL268" s="59"/>
      <c r="BM268" s="59"/>
      <c r="BN268" s="59"/>
      <c r="BO268" s="59"/>
      <c r="BP268" s="59"/>
      <c r="BQ268" s="59"/>
      <c r="BR268" s="59"/>
      <c r="BS268" s="59"/>
      <c r="BT268" s="59"/>
      <c r="BU268" s="59"/>
      <c r="BV268" s="59"/>
      <c r="BW268" s="59"/>
      <c r="BX268" s="59"/>
      <c r="BY268" s="59"/>
      <c r="BZ268" s="59"/>
      <c r="CA268" s="59"/>
      <c r="CB268" s="59"/>
      <c r="CC268" s="59"/>
      <c r="CD268" s="59"/>
      <c r="CE268" s="59"/>
      <c r="CF268" s="59"/>
      <c r="CG268" s="59"/>
      <c r="CH268" s="59"/>
      <c r="CI268" s="59"/>
      <c r="CJ268" s="59"/>
      <c r="CK268" s="59"/>
      <c r="CL268" s="59"/>
      <c r="CM268" s="59"/>
      <c r="CN268" s="59"/>
      <c r="CO268" s="59"/>
      <c r="CP268" s="59"/>
      <c r="CQ268" s="59"/>
      <c r="CR268" s="59"/>
      <c r="CS268" s="59"/>
      <c r="CT268" s="59"/>
      <c r="CU268" s="59"/>
      <c r="CV268" s="59"/>
      <c r="CW268" s="59"/>
      <c r="CX268" s="59"/>
      <c r="CY268" s="59"/>
      <c r="CZ268" s="59"/>
      <c r="DA268" s="59"/>
      <c r="DB268" s="59"/>
      <c r="DC268" s="59"/>
      <c r="DD268" s="59"/>
      <c r="DE268" s="59"/>
      <c r="DF268" s="59"/>
      <c r="DG268" s="59"/>
      <c r="DH268" s="59"/>
      <c r="DI268" s="59"/>
      <c r="DJ268" s="59"/>
      <c r="DK268" s="59"/>
      <c r="DL268" s="59"/>
      <c r="DM268" s="59"/>
      <c r="DN268" s="59"/>
      <c r="DO268" s="59"/>
      <c r="DP268" s="59"/>
      <c r="DQ268" s="59"/>
      <c r="DR268" s="59"/>
      <c r="DS268" s="59"/>
      <c r="DT268" s="59"/>
      <c r="DU268" s="59"/>
      <c r="DV268" s="59"/>
      <c r="DW268" s="59"/>
      <c r="DX268" s="59"/>
      <c r="DY268" s="59"/>
      <c r="DZ268" s="59"/>
      <c r="EA268" s="59"/>
      <c r="EB268" s="59"/>
      <c r="EC268" s="59"/>
      <c r="ED268" s="59"/>
      <c r="EE268" s="59"/>
      <c r="EF268" s="59"/>
      <c r="EG268" s="59"/>
      <c r="EH268" s="59"/>
      <c r="EI268" s="59"/>
      <c r="EJ268" s="59"/>
      <c r="EK268" s="59"/>
      <c r="EL268" s="59"/>
      <c r="EM268" s="59"/>
      <c r="EN268" s="59"/>
      <c r="EO268" s="59"/>
      <c r="EP268" s="59"/>
      <c r="EQ268" s="59"/>
      <c r="ER268" s="59"/>
      <c r="ES268" s="59"/>
      <c r="ET268" s="59"/>
      <c r="EU268" s="59"/>
      <c r="EV268" s="59"/>
      <c r="EW268" s="59"/>
      <c r="EX268" s="59"/>
      <c r="EY268" s="59"/>
      <c r="EZ268" s="59"/>
      <c r="FA268" s="59"/>
      <c r="FB268" s="59"/>
      <c r="FC268" s="59"/>
      <c r="FD268" s="59"/>
      <c r="FE268" s="59"/>
      <c r="FF268" s="59"/>
      <c r="FG268" s="59"/>
      <c r="FH268" s="59"/>
      <c r="FI268" s="59"/>
      <c r="FJ268" s="59"/>
      <c r="FK268" s="59"/>
      <c r="FL268" s="59"/>
      <c r="FM268" s="59"/>
      <c r="FN268" s="59"/>
      <c r="FO268" s="59"/>
      <c r="FP268" s="59"/>
      <c r="FQ268" s="59"/>
      <c r="FR268" s="59"/>
      <c r="FS268" s="59"/>
      <c r="FT268" s="59"/>
      <c r="FU268" s="59"/>
      <c r="FV268" s="59"/>
      <c r="FW268" s="59"/>
      <c r="FX268" s="59"/>
      <c r="FY268" s="59"/>
      <c r="FZ268" s="59"/>
      <c r="GA268" s="59"/>
      <c r="GB268" s="59"/>
      <c r="GC268" s="59"/>
      <c r="GD268" s="59"/>
      <c r="GE268" s="59"/>
      <c r="GF268" s="59"/>
      <c r="GG268" s="59"/>
      <c r="GH268" s="59"/>
      <c r="GI268" s="59"/>
      <c r="GJ268" s="59"/>
      <c r="GK268" s="59"/>
      <c r="GL268" s="59"/>
      <c r="GM268" s="59"/>
      <c r="GN268" s="59"/>
      <c r="GO268" s="59"/>
      <c r="GP268" s="59"/>
      <c r="GQ268" s="59"/>
      <c r="GR268" s="59"/>
      <c r="GS268" s="59"/>
      <c r="GT268" s="59"/>
      <c r="GU268" s="59"/>
      <c r="GV268" s="59"/>
      <c r="GW268" s="59"/>
      <c r="GX268" s="59"/>
      <c r="GY268" s="59"/>
      <c r="GZ268" s="59"/>
      <c r="HA268" s="59"/>
      <c r="HB268" s="59"/>
      <c r="HC268" s="59"/>
      <c r="HD268" s="59"/>
      <c r="HE268" s="59"/>
      <c r="HF268" s="59"/>
      <c r="HG268" s="59"/>
      <c r="HH268" s="59"/>
      <c r="HI268" s="59"/>
      <c r="HJ268" s="59"/>
      <c r="HK268" s="59"/>
      <c r="HL268" s="59"/>
      <c r="HM268" s="59"/>
      <c r="HN268" s="59"/>
    </row>
    <row r="269" spans="1:222">
      <c r="A269" s="59"/>
      <c r="B269" s="59"/>
      <c r="C269" s="59"/>
      <c r="D269" s="59"/>
      <c r="E269" s="118"/>
      <c r="F269" s="59"/>
      <c r="G269" s="118"/>
      <c r="H269" s="59"/>
      <c r="I269" s="59"/>
      <c r="J269" s="59"/>
      <c r="K269" s="119"/>
      <c r="L269" s="59"/>
      <c r="M269" s="59"/>
      <c r="N269" s="59"/>
      <c r="O269" s="59"/>
      <c r="P269" s="59"/>
      <c r="Q269" s="59"/>
      <c r="R269" s="59"/>
      <c r="S269" s="59"/>
      <c r="T269" s="59"/>
      <c r="U269" s="59"/>
      <c r="V269" s="59"/>
      <c r="W269" s="59"/>
      <c r="X269" s="59"/>
      <c r="Y269" s="59"/>
      <c r="Z269" s="59"/>
      <c r="AA269" s="59"/>
      <c r="AB269" s="59"/>
      <c r="AC269" s="59"/>
      <c r="AD269" s="59"/>
      <c r="AE269" s="59"/>
      <c r="AF269" s="59"/>
      <c r="AG269" s="59"/>
      <c r="AH269" s="59"/>
      <c r="AI269" s="59"/>
      <c r="AJ269" s="59"/>
      <c r="AK269" s="59"/>
      <c r="AL269" s="59"/>
      <c r="AM269" s="59"/>
      <c r="AN269" s="59"/>
      <c r="AO269" s="59"/>
      <c r="AP269" s="59"/>
      <c r="AQ269" s="59"/>
      <c r="AR269" s="59"/>
      <c r="AS269" s="59"/>
      <c r="AT269" s="59"/>
      <c r="AU269" s="59"/>
      <c r="AV269" s="59"/>
      <c r="AW269" s="59"/>
      <c r="AX269" s="59"/>
      <c r="AY269" s="59"/>
      <c r="AZ269" s="59"/>
      <c r="BA269" s="59"/>
      <c r="BB269" s="59"/>
      <c r="BC269" s="59"/>
      <c r="BD269" s="59"/>
      <c r="BE269" s="59"/>
      <c r="BF269" s="59"/>
      <c r="BG269" s="59"/>
      <c r="BH269" s="59"/>
      <c r="BI269" s="59"/>
      <c r="BJ269" s="59"/>
      <c r="BK269" s="59"/>
      <c r="BL269" s="59"/>
      <c r="BM269" s="59"/>
      <c r="BN269" s="59"/>
      <c r="BO269" s="59"/>
      <c r="BP269" s="59"/>
      <c r="BQ269" s="59"/>
      <c r="BR269" s="59"/>
      <c r="BS269" s="59"/>
      <c r="BT269" s="59"/>
      <c r="BU269" s="59"/>
      <c r="BV269" s="59"/>
      <c r="BW269" s="59"/>
      <c r="BX269" s="59"/>
      <c r="BY269" s="59"/>
      <c r="BZ269" s="59"/>
      <c r="CA269" s="59"/>
      <c r="CB269" s="59"/>
      <c r="CC269" s="59"/>
      <c r="CD269" s="59"/>
      <c r="CE269" s="59"/>
      <c r="CF269" s="59"/>
      <c r="CG269" s="59"/>
      <c r="CH269" s="59"/>
      <c r="CI269" s="59"/>
      <c r="CJ269" s="59"/>
      <c r="CK269" s="59"/>
      <c r="CL269" s="59"/>
      <c r="CM269" s="59"/>
      <c r="CN269" s="59"/>
      <c r="CO269" s="59"/>
      <c r="CP269" s="59"/>
      <c r="CQ269" s="59"/>
      <c r="CR269" s="59"/>
      <c r="CS269" s="59"/>
      <c r="CT269" s="59"/>
      <c r="CU269" s="59"/>
      <c r="CV269" s="59"/>
      <c r="CW269" s="59"/>
      <c r="CX269" s="59"/>
      <c r="CY269" s="59"/>
      <c r="CZ269" s="59"/>
      <c r="DA269" s="59"/>
      <c r="DB269" s="59"/>
      <c r="DC269" s="59"/>
      <c r="DD269" s="59"/>
      <c r="DE269" s="59"/>
      <c r="DF269" s="59"/>
      <c r="DG269" s="59"/>
      <c r="DH269" s="59"/>
      <c r="DI269" s="59"/>
      <c r="DJ269" s="59"/>
      <c r="DK269" s="59"/>
      <c r="DL269" s="59"/>
      <c r="DM269" s="59"/>
      <c r="DN269" s="59"/>
      <c r="DO269" s="59"/>
      <c r="DP269" s="59"/>
      <c r="DQ269" s="59"/>
      <c r="DR269" s="59"/>
      <c r="DS269" s="59"/>
      <c r="DT269" s="59"/>
      <c r="DU269" s="59"/>
      <c r="DV269" s="59"/>
      <c r="DW269" s="59"/>
      <c r="DX269" s="59"/>
      <c r="DY269" s="59"/>
      <c r="DZ269" s="59"/>
      <c r="EA269" s="59"/>
      <c r="EB269" s="59"/>
      <c r="EC269" s="59"/>
      <c r="ED269" s="59"/>
      <c r="EE269" s="59"/>
      <c r="EF269" s="59"/>
      <c r="EG269" s="59"/>
      <c r="EH269" s="59"/>
      <c r="EI269" s="59"/>
      <c r="EJ269" s="59"/>
      <c r="EK269" s="59"/>
      <c r="EL269" s="59"/>
      <c r="EM269" s="59"/>
      <c r="EN269" s="59"/>
      <c r="EO269" s="59"/>
      <c r="EP269" s="59"/>
      <c r="EQ269" s="59"/>
      <c r="ER269" s="59"/>
      <c r="ES269" s="59"/>
      <c r="ET269" s="59"/>
      <c r="EU269" s="59"/>
      <c r="EV269" s="59"/>
      <c r="EW269" s="59"/>
      <c r="EX269" s="59"/>
      <c r="EY269" s="59"/>
      <c r="EZ269" s="59"/>
      <c r="FA269" s="59"/>
      <c r="FB269" s="59"/>
      <c r="FC269" s="59"/>
      <c r="FD269" s="59"/>
      <c r="FE269" s="59"/>
      <c r="FF269" s="59"/>
      <c r="FG269" s="59"/>
      <c r="FH269" s="59"/>
      <c r="FI269" s="59"/>
      <c r="FJ269" s="59"/>
      <c r="FK269" s="59"/>
      <c r="FL269" s="59"/>
      <c r="FM269" s="59"/>
      <c r="FN269" s="59"/>
      <c r="FO269" s="59"/>
      <c r="FP269" s="59"/>
      <c r="FQ269" s="59"/>
      <c r="FR269" s="59"/>
      <c r="FS269" s="59"/>
      <c r="FT269" s="59"/>
      <c r="FU269" s="59"/>
      <c r="FV269" s="59"/>
      <c r="FW269" s="59"/>
      <c r="FX269" s="59"/>
      <c r="FY269" s="59"/>
      <c r="FZ269" s="59"/>
      <c r="GA269" s="59"/>
      <c r="GB269" s="59"/>
      <c r="GC269" s="59"/>
      <c r="GD269" s="59"/>
      <c r="GE269" s="59"/>
      <c r="GF269" s="59"/>
      <c r="GG269" s="59"/>
      <c r="GH269" s="59"/>
      <c r="GI269" s="59"/>
      <c r="GJ269" s="59"/>
      <c r="GK269" s="59"/>
      <c r="GL269" s="59"/>
      <c r="GM269" s="59"/>
      <c r="GN269" s="59"/>
      <c r="GO269" s="59"/>
      <c r="GP269" s="59"/>
      <c r="GQ269" s="59"/>
      <c r="GR269" s="59"/>
      <c r="GS269" s="59"/>
      <c r="GT269" s="59"/>
      <c r="GU269" s="59"/>
      <c r="GV269" s="59"/>
      <c r="GW269" s="59"/>
      <c r="GX269" s="59"/>
      <c r="GY269" s="59"/>
      <c r="GZ269" s="59"/>
      <c r="HA269" s="59"/>
      <c r="HB269" s="59"/>
      <c r="HC269" s="59"/>
      <c r="HD269" s="59"/>
      <c r="HE269" s="59"/>
      <c r="HF269" s="59"/>
      <c r="HG269" s="59"/>
      <c r="HH269" s="59"/>
      <c r="HI269" s="59"/>
      <c r="HJ269" s="59"/>
      <c r="HK269" s="59"/>
      <c r="HL269" s="59"/>
      <c r="HM269" s="59"/>
      <c r="HN269" s="59"/>
    </row>
    <row r="270" spans="1:222">
      <c r="A270" s="59"/>
      <c r="B270" s="59"/>
      <c r="C270" s="59"/>
      <c r="D270" s="59"/>
      <c r="E270" s="118"/>
      <c r="F270" s="59"/>
      <c r="G270" s="118"/>
      <c r="H270" s="59"/>
      <c r="I270" s="59"/>
      <c r="J270" s="59"/>
      <c r="K270" s="119"/>
      <c r="L270" s="59"/>
      <c r="M270" s="59"/>
      <c r="N270" s="59"/>
      <c r="O270" s="59"/>
      <c r="P270" s="59"/>
      <c r="Q270" s="59"/>
      <c r="R270" s="59"/>
      <c r="S270" s="59"/>
      <c r="T270" s="59"/>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59"/>
      <c r="AU270" s="59"/>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59"/>
      <c r="CF270" s="59"/>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59"/>
      <c r="DU270" s="59"/>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59"/>
      <c r="FE270" s="59"/>
      <c r="FF270" s="59"/>
      <c r="FG270" s="59"/>
      <c r="FH270" s="59"/>
      <c r="FI270" s="59"/>
      <c r="FJ270" s="59"/>
      <c r="FK270" s="59"/>
      <c r="FL270" s="59"/>
      <c r="FM270" s="59"/>
      <c r="FN270" s="59"/>
      <c r="FO270" s="59"/>
      <c r="FP270" s="59"/>
      <c r="FQ270" s="59"/>
      <c r="FR270" s="59"/>
      <c r="FS270" s="59"/>
      <c r="FT270" s="59"/>
      <c r="FU270" s="59"/>
      <c r="FV270" s="59"/>
      <c r="FW270" s="59"/>
      <c r="FX270" s="59"/>
      <c r="FY270" s="59"/>
      <c r="FZ270" s="59"/>
      <c r="GA270" s="59"/>
      <c r="GB270" s="59"/>
      <c r="GC270" s="59"/>
      <c r="GD270" s="59"/>
      <c r="GE270" s="59"/>
      <c r="GF270" s="59"/>
      <c r="GG270" s="59"/>
      <c r="GH270" s="59"/>
      <c r="GI270" s="59"/>
      <c r="GJ270" s="59"/>
      <c r="GK270" s="59"/>
      <c r="GL270" s="59"/>
      <c r="GM270" s="59"/>
      <c r="GN270" s="59"/>
      <c r="GO270" s="59"/>
      <c r="GP270" s="59"/>
      <c r="GQ270" s="59"/>
      <c r="GR270" s="59"/>
      <c r="GS270" s="59"/>
      <c r="GT270" s="59"/>
      <c r="GU270" s="59"/>
      <c r="GV270" s="59"/>
      <c r="GW270" s="59"/>
      <c r="GX270" s="59"/>
      <c r="GY270" s="59"/>
      <c r="GZ270" s="59"/>
      <c r="HA270" s="59"/>
      <c r="HB270" s="59"/>
      <c r="HC270" s="59"/>
      <c r="HD270" s="59"/>
      <c r="HE270" s="59"/>
      <c r="HF270" s="59"/>
      <c r="HG270" s="59"/>
      <c r="HH270" s="59"/>
      <c r="HI270" s="59"/>
      <c r="HJ270" s="59"/>
      <c r="HK270" s="59"/>
      <c r="HL270" s="59"/>
      <c r="HM270" s="59"/>
      <c r="HN270" s="59"/>
    </row>
    <row r="271" spans="1:222">
      <c r="A271" s="59"/>
      <c r="B271" s="59"/>
      <c r="C271" s="59"/>
      <c r="D271" s="59"/>
      <c r="E271" s="118"/>
      <c r="F271" s="59"/>
      <c r="G271" s="118"/>
      <c r="H271" s="59"/>
      <c r="I271" s="59"/>
      <c r="J271" s="59"/>
      <c r="K271" s="119"/>
      <c r="L271" s="59"/>
      <c r="M271" s="59"/>
      <c r="N271" s="59"/>
      <c r="O271" s="59"/>
      <c r="P271" s="59"/>
      <c r="Q271" s="59"/>
      <c r="R271" s="59"/>
      <c r="S271" s="59"/>
      <c r="T271" s="59"/>
      <c r="U271" s="59"/>
      <c r="V271" s="59"/>
      <c r="W271" s="59"/>
      <c r="X271" s="59"/>
      <c r="Y271" s="59"/>
      <c r="Z271" s="59"/>
      <c r="AA271" s="59"/>
      <c r="AB271" s="59"/>
      <c r="AC271" s="59"/>
      <c r="AD271" s="59"/>
      <c r="AE271" s="59"/>
      <c r="AF271" s="59"/>
      <c r="AG271" s="59"/>
      <c r="AH271" s="59"/>
      <c r="AI271" s="59"/>
      <c r="AJ271" s="59"/>
      <c r="AK271" s="59"/>
      <c r="AL271" s="59"/>
      <c r="AM271" s="59"/>
      <c r="AN271" s="59"/>
      <c r="AO271" s="59"/>
      <c r="AP271" s="59"/>
      <c r="AQ271" s="59"/>
      <c r="AR271" s="59"/>
      <c r="AS271" s="59"/>
      <c r="AT271" s="59"/>
      <c r="AU271" s="59"/>
      <c r="AV271" s="59"/>
      <c r="AW271" s="59"/>
      <c r="AX271" s="59"/>
      <c r="AY271" s="59"/>
      <c r="AZ271" s="59"/>
      <c r="BA271" s="59"/>
      <c r="BB271" s="59"/>
      <c r="BC271" s="59"/>
      <c r="BD271" s="59"/>
      <c r="BE271" s="59"/>
      <c r="BF271" s="59"/>
      <c r="BG271" s="59"/>
      <c r="BH271" s="59"/>
      <c r="BI271" s="59"/>
      <c r="BJ271" s="59"/>
      <c r="BK271" s="59"/>
      <c r="BL271" s="59"/>
      <c r="BM271" s="59"/>
      <c r="BN271" s="59"/>
      <c r="BO271" s="59"/>
      <c r="BP271" s="59"/>
      <c r="BQ271" s="59"/>
      <c r="BR271" s="59"/>
      <c r="BS271" s="59"/>
      <c r="BT271" s="59"/>
      <c r="BU271" s="59"/>
      <c r="BV271" s="59"/>
      <c r="BW271" s="59"/>
      <c r="BX271" s="59"/>
      <c r="BY271" s="59"/>
      <c r="BZ271" s="59"/>
      <c r="CA271" s="59"/>
      <c r="CB271" s="59"/>
      <c r="CC271" s="59"/>
      <c r="CD271" s="59"/>
      <c r="CE271" s="59"/>
      <c r="CF271" s="59"/>
      <c r="CG271" s="59"/>
      <c r="CH271" s="59"/>
      <c r="CI271" s="59"/>
      <c r="CJ271" s="59"/>
      <c r="CK271" s="59"/>
      <c r="CL271" s="59"/>
      <c r="CM271" s="59"/>
      <c r="CN271" s="59"/>
      <c r="CO271" s="59"/>
      <c r="CP271" s="59"/>
      <c r="CQ271" s="59"/>
      <c r="CR271" s="59"/>
      <c r="CS271" s="59"/>
      <c r="CT271" s="59"/>
      <c r="CU271" s="59"/>
      <c r="CV271" s="59"/>
      <c r="CW271" s="59"/>
      <c r="CX271" s="59"/>
      <c r="CY271" s="59"/>
      <c r="CZ271" s="59"/>
      <c r="DA271" s="59"/>
      <c r="DB271" s="59"/>
      <c r="DC271" s="59"/>
      <c r="DD271" s="59"/>
      <c r="DE271" s="59"/>
      <c r="DF271" s="59"/>
      <c r="DG271" s="59"/>
      <c r="DH271" s="59"/>
      <c r="DI271" s="59"/>
      <c r="DJ271" s="59"/>
      <c r="DK271" s="59"/>
      <c r="DL271" s="59"/>
      <c r="DM271" s="59"/>
      <c r="DN271" s="59"/>
      <c r="DO271" s="59"/>
      <c r="DP271" s="59"/>
      <c r="DQ271" s="59"/>
      <c r="DR271" s="59"/>
      <c r="DS271" s="59"/>
      <c r="DT271" s="59"/>
      <c r="DU271" s="59"/>
      <c r="DV271" s="59"/>
      <c r="DW271" s="59"/>
      <c r="DX271" s="59"/>
      <c r="DY271" s="59"/>
      <c r="DZ271" s="59"/>
      <c r="EA271" s="59"/>
      <c r="EB271" s="59"/>
      <c r="EC271" s="59"/>
      <c r="ED271" s="59"/>
      <c r="EE271" s="59"/>
      <c r="EF271" s="59"/>
      <c r="EG271" s="59"/>
      <c r="EH271" s="59"/>
      <c r="EI271" s="59"/>
      <c r="EJ271" s="59"/>
      <c r="EK271" s="59"/>
      <c r="EL271" s="59"/>
      <c r="EM271" s="59"/>
      <c r="EN271" s="59"/>
      <c r="EO271" s="59"/>
      <c r="EP271" s="59"/>
      <c r="EQ271" s="59"/>
      <c r="ER271" s="59"/>
      <c r="ES271" s="59"/>
      <c r="ET271" s="59"/>
      <c r="EU271" s="59"/>
      <c r="EV271" s="59"/>
      <c r="EW271" s="59"/>
      <c r="EX271" s="59"/>
      <c r="EY271" s="59"/>
      <c r="EZ271" s="59"/>
      <c r="FA271" s="59"/>
      <c r="FB271" s="59"/>
      <c r="FC271" s="59"/>
      <c r="FD271" s="59"/>
      <c r="FE271" s="59"/>
      <c r="FF271" s="59"/>
      <c r="FG271" s="59"/>
      <c r="FH271" s="59"/>
      <c r="FI271" s="59"/>
      <c r="FJ271" s="59"/>
      <c r="FK271" s="59"/>
      <c r="FL271" s="59"/>
      <c r="FM271" s="59"/>
      <c r="FN271" s="59"/>
      <c r="FO271" s="59"/>
      <c r="FP271" s="59"/>
      <c r="FQ271" s="59"/>
      <c r="FR271" s="59"/>
      <c r="FS271" s="59"/>
      <c r="FT271" s="59"/>
      <c r="FU271" s="59"/>
      <c r="FV271" s="59"/>
      <c r="FW271" s="59"/>
      <c r="FX271" s="59"/>
      <c r="FY271" s="59"/>
      <c r="FZ271" s="59"/>
      <c r="GA271" s="59"/>
      <c r="GB271" s="59"/>
      <c r="GC271" s="59"/>
      <c r="GD271" s="59"/>
      <c r="GE271" s="59"/>
      <c r="GF271" s="59"/>
      <c r="GG271" s="59"/>
      <c r="GH271" s="59"/>
      <c r="GI271" s="59"/>
      <c r="GJ271" s="59"/>
      <c r="GK271" s="59"/>
      <c r="GL271" s="59"/>
      <c r="GM271" s="59"/>
      <c r="GN271" s="59"/>
      <c r="GO271" s="59"/>
      <c r="GP271" s="59"/>
      <c r="GQ271" s="59"/>
      <c r="GR271" s="59"/>
      <c r="GS271" s="59"/>
      <c r="GT271" s="59"/>
      <c r="GU271" s="59"/>
      <c r="GV271" s="59"/>
      <c r="GW271" s="59"/>
      <c r="GX271" s="59"/>
      <c r="GY271" s="59"/>
      <c r="GZ271" s="59"/>
      <c r="HA271" s="59"/>
      <c r="HB271" s="59"/>
      <c r="HC271" s="59"/>
      <c r="HD271" s="59"/>
      <c r="HE271" s="59"/>
      <c r="HF271" s="59"/>
      <c r="HG271" s="59"/>
      <c r="HH271" s="59"/>
      <c r="HI271" s="59"/>
      <c r="HJ271" s="59"/>
      <c r="HK271" s="59"/>
      <c r="HL271" s="59"/>
      <c r="HM271" s="59"/>
      <c r="HN271" s="59"/>
    </row>
    <row r="272" spans="1:222">
      <c r="A272" s="59"/>
      <c r="B272" s="59"/>
      <c r="C272" s="59"/>
      <c r="D272" s="59"/>
      <c r="E272" s="118"/>
      <c r="F272" s="59"/>
      <c r="G272" s="118"/>
      <c r="H272" s="59"/>
      <c r="I272" s="59"/>
      <c r="J272" s="59"/>
      <c r="K272" s="119"/>
      <c r="L272" s="59"/>
      <c r="M272" s="59"/>
      <c r="N272" s="59"/>
      <c r="O272" s="59"/>
      <c r="P272" s="59"/>
      <c r="Q272" s="59"/>
      <c r="R272" s="59"/>
      <c r="S272" s="59"/>
      <c r="T272" s="59"/>
      <c r="U272" s="59"/>
      <c r="V272" s="59"/>
      <c r="W272" s="59"/>
      <c r="X272" s="59"/>
      <c r="Y272" s="59"/>
      <c r="Z272" s="59"/>
      <c r="AA272" s="59"/>
      <c r="AB272" s="59"/>
      <c r="AC272" s="59"/>
      <c r="AD272" s="59"/>
      <c r="AE272" s="59"/>
      <c r="AF272" s="59"/>
      <c r="AG272" s="59"/>
      <c r="AH272" s="59"/>
      <c r="AI272" s="59"/>
      <c r="AJ272" s="59"/>
      <c r="AK272" s="59"/>
      <c r="AL272" s="59"/>
      <c r="AM272" s="59"/>
      <c r="AN272" s="59"/>
      <c r="AO272" s="59"/>
      <c r="AP272" s="59"/>
      <c r="AQ272" s="59"/>
      <c r="AR272" s="59"/>
      <c r="AS272" s="59"/>
      <c r="AT272" s="59"/>
      <c r="AU272" s="59"/>
      <c r="AV272" s="59"/>
      <c r="AW272" s="59"/>
      <c r="AX272" s="59"/>
      <c r="AY272" s="59"/>
      <c r="AZ272" s="59"/>
      <c r="BA272" s="59"/>
      <c r="BB272" s="59"/>
      <c r="BC272" s="59"/>
      <c r="BD272" s="59"/>
      <c r="BE272" s="59"/>
      <c r="BF272" s="59"/>
      <c r="BG272" s="59"/>
      <c r="BH272" s="59"/>
      <c r="BI272" s="59"/>
      <c r="BJ272" s="59"/>
      <c r="BK272" s="59"/>
      <c r="BL272" s="59"/>
      <c r="BM272" s="59"/>
      <c r="BN272" s="59"/>
      <c r="BO272" s="59"/>
      <c r="BP272" s="59"/>
      <c r="BQ272" s="59"/>
      <c r="BR272" s="59"/>
      <c r="BS272" s="59"/>
      <c r="BT272" s="59"/>
      <c r="BU272" s="59"/>
      <c r="BV272" s="59"/>
      <c r="BW272" s="59"/>
      <c r="BX272" s="59"/>
      <c r="BY272" s="59"/>
      <c r="BZ272" s="59"/>
      <c r="CA272" s="59"/>
      <c r="CB272" s="59"/>
      <c r="CC272" s="59"/>
      <c r="CD272" s="59"/>
      <c r="CE272" s="59"/>
      <c r="CF272" s="59"/>
      <c r="CG272" s="59"/>
      <c r="CH272" s="59"/>
      <c r="CI272" s="59"/>
      <c r="CJ272" s="59"/>
      <c r="CK272" s="59"/>
      <c r="CL272" s="59"/>
      <c r="CM272" s="59"/>
      <c r="CN272" s="59"/>
      <c r="CO272" s="59"/>
      <c r="CP272" s="59"/>
      <c r="CQ272" s="59"/>
      <c r="CR272" s="59"/>
      <c r="CS272" s="59"/>
      <c r="CT272" s="59"/>
      <c r="CU272" s="59"/>
      <c r="CV272" s="59"/>
      <c r="CW272" s="59"/>
      <c r="CX272" s="59"/>
      <c r="CY272" s="59"/>
      <c r="CZ272" s="59"/>
      <c r="DA272" s="59"/>
      <c r="DB272" s="59"/>
      <c r="DC272" s="59"/>
      <c r="DD272" s="59"/>
      <c r="DE272" s="59"/>
      <c r="DF272" s="59"/>
      <c r="DG272" s="59"/>
      <c r="DH272" s="59"/>
      <c r="DI272" s="59"/>
      <c r="DJ272" s="59"/>
      <c r="DK272" s="59"/>
      <c r="DL272" s="59"/>
      <c r="DM272" s="59"/>
      <c r="DN272" s="59"/>
      <c r="DO272" s="59"/>
      <c r="DP272" s="59"/>
      <c r="DQ272" s="59"/>
      <c r="DR272" s="59"/>
      <c r="DS272" s="59"/>
      <c r="DT272" s="59"/>
      <c r="DU272" s="59"/>
      <c r="DV272" s="59"/>
      <c r="DW272" s="59"/>
      <c r="DX272" s="59"/>
      <c r="DY272" s="59"/>
      <c r="DZ272" s="59"/>
      <c r="EA272" s="59"/>
      <c r="EB272" s="59"/>
      <c r="EC272" s="59"/>
      <c r="ED272" s="59"/>
      <c r="EE272" s="59"/>
      <c r="EF272" s="59"/>
      <c r="EG272" s="59"/>
      <c r="EH272" s="59"/>
      <c r="EI272" s="59"/>
      <c r="EJ272" s="59"/>
      <c r="EK272" s="59"/>
      <c r="EL272" s="59"/>
      <c r="EM272" s="59"/>
      <c r="EN272" s="59"/>
      <c r="EO272" s="59"/>
      <c r="EP272" s="59"/>
      <c r="EQ272" s="59"/>
      <c r="ER272" s="59"/>
      <c r="ES272" s="59"/>
      <c r="ET272" s="59"/>
      <c r="EU272" s="59"/>
      <c r="EV272" s="59"/>
      <c r="EW272" s="59"/>
      <c r="EX272" s="59"/>
      <c r="EY272" s="59"/>
      <c r="EZ272" s="59"/>
      <c r="FA272" s="59"/>
      <c r="FB272" s="59"/>
      <c r="FC272" s="59"/>
      <c r="FD272" s="59"/>
      <c r="FE272" s="59"/>
      <c r="FF272" s="59"/>
      <c r="FG272" s="59"/>
      <c r="FH272" s="59"/>
      <c r="FI272" s="59"/>
      <c r="FJ272" s="59"/>
      <c r="FK272" s="59"/>
      <c r="FL272" s="59"/>
      <c r="FM272" s="59"/>
      <c r="FN272" s="59"/>
      <c r="FO272" s="59"/>
      <c r="FP272" s="59"/>
      <c r="FQ272" s="59"/>
      <c r="FR272" s="59"/>
      <c r="FS272" s="59"/>
      <c r="FT272" s="59"/>
      <c r="FU272" s="59"/>
      <c r="FV272" s="59"/>
      <c r="FW272" s="59"/>
      <c r="FX272" s="59"/>
      <c r="FY272" s="59"/>
      <c r="FZ272" s="59"/>
      <c r="GA272" s="59"/>
      <c r="GB272" s="59"/>
      <c r="GC272" s="59"/>
      <c r="GD272" s="59"/>
      <c r="GE272" s="59"/>
      <c r="GF272" s="59"/>
      <c r="GG272" s="59"/>
      <c r="GH272" s="59"/>
      <c r="GI272" s="59"/>
      <c r="GJ272" s="59"/>
      <c r="GK272" s="59"/>
      <c r="GL272" s="59"/>
      <c r="GM272" s="59"/>
      <c r="GN272" s="59"/>
      <c r="GO272" s="59"/>
      <c r="GP272" s="59"/>
      <c r="GQ272" s="59"/>
      <c r="GR272" s="59"/>
      <c r="GS272" s="59"/>
      <c r="GT272" s="59"/>
      <c r="GU272" s="59"/>
      <c r="GV272" s="59"/>
      <c r="GW272" s="59"/>
      <c r="GX272" s="59"/>
      <c r="GY272" s="59"/>
      <c r="GZ272" s="59"/>
      <c r="HA272" s="59"/>
      <c r="HB272" s="59"/>
      <c r="HC272" s="59"/>
      <c r="HD272" s="59"/>
      <c r="HE272" s="59"/>
      <c r="HF272" s="59"/>
      <c r="HG272" s="59"/>
      <c r="HH272" s="59"/>
      <c r="HI272" s="59"/>
      <c r="HJ272" s="59"/>
      <c r="HK272" s="59"/>
      <c r="HL272" s="59"/>
      <c r="HM272" s="59"/>
      <c r="HN272" s="59"/>
    </row>
    <row r="273" spans="1:222">
      <c r="A273" s="59"/>
      <c r="B273" s="59"/>
      <c r="C273" s="59"/>
      <c r="D273" s="59"/>
      <c r="E273" s="118"/>
      <c r="F273" s="59"/>
      <c r="G273" s="118"/>
      <c r="H273" s="59"/>
      <c r="I273" s="59"/>
      <c r="J273" s="59"/>
      <c r="K273" s="119"/>
      <c r="L273" s="59"/>
      <c r="M273" s="59"/>
      <c r="N273" s="59"/>
      <c r="O273" s="59"/>
      <c r="P273" s="59"/>
      <c r="Q273" s="59"/>
      <c r="R273" s="59"/>
      <c r="S273" s="59"/>
      <c r="T273" s="59"/>
      <c r="U273" s="59"/>
      <c r="V273" s="59"/>
      <c r="W273" s="59"/>
      <c r="X273" s="59"/>
      <c r="Y273" s="59"/>
      <c r="Z273" s="59"/>
      <c r="AA273" s="59"/>
      <c r="AB273" s="59"/>
      <c r="AC273" s="59"/>
      <c r="AD273" s="59"/>
      <c r="AE273" s="59"/>
      <c r="AF273" s="59"/>
      <c r="AG273" s="59"/>
      <c r="AH273" s="59"/>
      <c r="AI273" s="59"/>
      <c r="AJ273" s="59"/>
      <c r="AK273" s="59"/>
      <c r="AL273" s="59"/>
      <c r="AM273" s="59"/>
      <c r="AN273" s="59"/>
      <c r="AO273" s="59"/>
      <c r="AP273" s="59"/>
      <c r="AQ273" s="59"/>
      <c r="AR273" s="59"/>
      <c r="AS273" s="59"/>
      <c r="AT273" s="59"/>
      <c r="AU273" s="59"/>
      <c r="AV273" s="59"/>
      <c r="AW273" s="59"/>
      <c r="AX273" s="59"/>
      <c r="AY273" s="59"/>
      <c r="AZ273" s="59"/>
      <c r="BA273" s="59"/>
      <c r="BB273" s="59"/>
      <c r="BC273" s="59"/>
      <c r="BD273" s="59"/>
      <c r="BE273" s="59"/>
      <c r="BF273" s="59"/>
      <c r="BG273" s="59"/>
      <c r="BH273" s="59"/>
      <c r="BI273" s="59"/>
      <c r="BJ273" s="59"/>
      <c r="BK273" s="59"/>
      <c r="BL273" s="59"/>
      <c r="BM273" s="59"/>
      <c r="BN273" s="59"/>
      <c r="BO273" s="59"/>
      <c r="BP273" s="59"/>
      <c r="BQ273" s="59"/>
      <c r="BR273" s="59"/>
      <c r="BS273" s="59"/>
      <c r="BT273" s="59"/>
      <c r="BU273" s="59"/>
      <c r="BV273" s="59"/>
      <c r="BW273" s="59"/>
      <c r="BX273" s="59"/>
      <c r="BY273" s="59"/>
      <c r="BZ273" s="59"/>
      <c r="CA273" s="59"/>
      <c r="CB273" s="59"/>
      <c r="CC273" s="59"/>
      <c r="CD273" s="59"/>
      <c r="CE273" s="59"/>
      <c r="CF273" s="59"/>
      <c r="CG273" s="59"/>
      <c r="CH273" s="59"/>
      <c r="CI273" s="59"/>
      <c r="CJ273" s="59"/>
      <c r="CK273" s="59"/>
      <c r="CL273" s="59"/>
      <c r="CM273" s="59"/>
      <c r="CN273" s="59"/>
      <c r="CO273" s="59"/>
      <c r="CP273" s="59"/>
      <c r="CQ273" s="59"/>
      <c r="CR273" s="59"/>
      <c r="CS273" s="59"/>
      <c r="CT273" s="59"/>
      <c r="CU273" s="59"/>
      <c r="CV273" s="59"/>
      <c r="CW273" s="59"/>
      <c r="CX273" s="59"/>
      <c r="CY273" s="59"/>
      <c r="CZ273" s="59"/>
      <c r="DA273" s="59"/>
      <c r="DB273" s="59"/>
      <c r="DC273" s="59"/>
      <c r="DD273" s="59"/>
      <c r="DE273" s="59"/>
      <c r="DF273" s="59"/>
      <c r="DG273" s="59"/>
      <c r="DH273" s="59"/>
      <c r="DI273" s="59"/>
      <c r="DJ273" s="59"/>
      <c r="DK273" s="59"/>
      <c r="DL273" s="59"/>
      <c r="DM273" s="59"/>
      <c r="DN273" s="59"/>
      <c r="DO273" s="59"/>
      <c r="DP273" s="59"/>
      <c r="DQ273" s="59"/>
      <c r="DR273" s="59"/>
      <c r="DS273" s="59"/>
      <c r="DT273" s="59"/>
      <c r="DU273" s="59"/>
      <c r="DV273" s="59"/>
      <c r="DW273" s="59"/>
      <c r="DX273" s="59"/>
      <c r="DY273" s="59"/>
      <c r="DZ273" s="59"/>
      <c r="EA273" s="59"/>
      <c r="EB273" s="59"/>
      <c r="EC273" s="59"/>
      <c r="ED273" s="59"/>
      <c r="EE273" s="59"/>
      <c r="EF273" s="59"/>
      <c r="EG273" s="59"/>
      <c r="EH273" s="59"/>
      <c r="EI273" s="59"/>
      <c r="EJ273" s="59"/>
      <c r="EK273" s="59"/>
      <c r="EL273" s="59"/>
      <c r="EM273" s="59"/>
      <c r="EN273" s="59"/>
      <c r="EO273" s="59"/>
      <c r="EP273" s="59"/>
      <c r="EQ273" s="59"/>
      <c r="ER273" s="59"/>
      <c r="ES273" s="59"/>
      <c r="ET273" s="59"/>
      <c r="EU273" s="59"/>
      <c r="EV273" s="59"/>
      <c r="EW273" s="59"/>
      <c r="EX273" s="59"/>
      <c r="EY273" s="59"/>
      <c r="EZ273" s="59"/>
      <c r="FA273" s="59"/>
      <c r="FB273" s="59"/>
      <c r="FC273" s="59"/>
      <c r="FD273" s="59"/>
      <c r="FE273" s="59"/>
      <c r="FF273" s="59"/>
      <c r="FG273" s="59"/>
      <c r="FH273" s="59"/>
      <c r="FI273" s="59"/>
      <c r="FJ273" s="59"/>
      <c r="FK273" s="59"/>
      <c r="FL273" s="59"/>
      <c r="FM273" s="59"/>
      <c r="FN273" s="59"/>
      <c r="FO273" s="59"/>
      <c r="FP273" s="59"/>
      <c r="FQ273" s="59"/>
      <c r="FR273" s="59"/>
      <c r="FS273" s="59"/>
      <c r="FT273" s="59"/>
      <c r="FU273" s="59"/>
      <c r="FV273" s="59"/>
      <c r="FW273" s="59"/>
      <c r="FX273" s="59"/>
      <c r="FY273" s="59"/>
      <c r="FZ273" s="59"/>
      <c r="GA273" s="59"/>
      <c r="GB273" s="59"/>
      <c r="GC273" s="59"/>
      <c r="GD273" s="59"/>
      <c r="GE273" s="59"/>
      <c r="GF273" s="59"/>
      <c r="GG273" s="59"/>
      <c r="GH273" s="59"/>
      <c r="GI273" s="59"/>
      <c r="GJ273" s="59"/>
      <c r="GK273" s="59"/>
      <c r="GL273" s="59"/>
      <c r="GM273" s="59"/>
      <c r="GN273" s="59"/>
      <c r="GO273" s="59"/>
      <c r="GP273" s="59"/>
      <c r="GQ273" s="59"/>
      <c r="GR273" s="59"/>
      <c r="GS273" s="59"/>
      <c r="GT273" s="59"/>
      <c r="GU273" s="59"/>
      <c r="GV273" s="59"/>
      <c r="GW273" s="59"/>
      <c r="GX273" s="59"/>
      <c r="GY273" s="59"/>
      <c r="GZ273" s="59"/>
      <c r="HA273" s="59"/>
      <c r="HB273" s="59"/>
      <c r="HC273" s="59"/>
      <c r="HD273" s="59"/>
      <c r="HE273" s="59"/>
      <c r="HF273" s="59"/>
      <c r="HG273" s="59"/>
      <c r="HH273" s="59"/>
      <c r="HI273" s="59"/>
      <c r="HJ273" s="59"/>
      <c r="HK273" s="59"/>
      <c r="HL273" s="59"/>
      <c r="HM273" s="59"/>
      <c r="HN273" s="59"/>
    </row>
    <row r="274" spans="1:222">
      <c r="A274" s="59"/>
      <c r="B274" s="59"/>
      <c r="C274" s="59"/>
      <c r="D274" s="59"/>
      <c r="E274" s="118"/>
      <c r="F274" s="59"/>
      <c r="G274" s="118"/>
      <c r="H274" s="59"/>
      <c r="I274" s="59"/>
      <c r="J274" s="59"/>
      <c r="K274" s="119"/>
      <c r="L274" s="59"/>
      <c r="M274" s="59"/>
      <c r="N274" s="59"/>
      <c r="O274" s="59"/>
      <c r="P274" s="59"/>
      <c r="Q274" s="59"/>
      <c r="R274" s="59"/>
      <c r="S274" s="59"/>
      <c r="T274" s="59"/>
      <c r="U274" s="59"/>
      <c r="V274" s="59"/>
      <c r="W274" s="59"/>
      <c r="X274" s="59"/>
      <c r="Y274" s="59"/>
      <c r="Z274" s="59"/>
      <c r="AA274" s="59"/>
      <c r="AB274" s="59"/>
      <c r="AC274" s="59"/>
      <c r="AD274" s="59"/>
      <c r="AE274" s="59"/>
      <c r="AF274" s="59"/>
      <c r="AG274" s="59"/>
      <c r="AH274" s="59"/>
      <c r="AI274" s="59"/>
      <c r="AJ274" s="59"/>
      <c r="AK274" s="59"/>
      <c r="AL274" s="59"/>
      <c r="AM274" s="59"/>
      <c r="AN274" s="59"/>
      <c r="AO274" s="59"/>
      <c r="AP274" s="59"/>
      <c r="AQ274" s="59"/>
      <c r="AR274" s="59"/>
      <c r="AS274" s="59"/>
      <c r="AT274" s="59"/>
      <c r="AU274" s="59"/>
      <c r="AV274" s="59"/>
      <c r="AW274" s="59"/>
      <c r="AX274" s="59"/>
      <c r="AY274" s="59"/>
      <c r="AZ274" s="59"/>
      <c r="BA274" s="59"/>
      <c r="BB274" s="59"/>
      <c r="BC274" s="59"/>
      <c r="BD274" s="59"/>
      <c r="BE274" s="59"/>
      <c r="BF274" s="59"/>
      <c r="BG274" s="59"/>
      <c r="BH274" s="59"/>
      <c r="BI274" s="59"/>
      <c r="BJ274" s="59"/>
      <c r="BK274" s="59"/>
      <c r="BL274" s="59"/>
      <c r="BM274" s="59"/>
      <c r="BN274" s="59"/>
      <c r="BO274" s="59"/>
      <c r="BP274" s="59"/>
      <c r="BQ274" s="59"/>
      <c r="BR274" s="59"/>
      <c r="BS274" s="59"/>
      <c r="BT274" s="59"/>
      <c r="BU274" s="59"/>
      <c r="BV274" s="59"/>
      <c r="BW274" s="59"/>
      <c r="BX274" s="59"/>
      <c r="BY274" s="59"/>
      <c r="BZ274" s="59"/>
      <c r="CA274" s="59"/>
      <c r="CB274" s="59"/>
      <c r="CC274" s="59"/>
      <c r="CD274" s="59"/>
      <c r="CE274" s="59"/>
      <c r="CF274" s="59"/>
      <c r="CG274" s="59"/>
      <c r="CH274" s="59"/>
      <c r="CI274" s="59"/>
      <c r="CJ274" s="59"/>
      <c r="CK274" s="59"/>
      <c r="CL274" s="59"/>
      <c r="CM274" s="59"/>
      <c r="CN274" s="59"/>
      <c r="CO274" s="59"/>
      <c r="CP274" s="59"/>
      <c r="CQ274" s="59"/>
      <c r="CR274" s="59"/>
      <c r="CS274" s="59"/>
      <c r="CT274" s="59"/>
      <c r="CU274" s="59"/>
      <c r="CV274" s="59"/>
      <c r="CW274" s="59"/>
      <c r="CX274" s="59"/>
      <c r="CY274" s="59"/>
      <c r="CZ274" s="59"/>
      <c r="DA274" s="59"/>
      <c r="DB274" s="59"/>
      <c r="DC274" s="59"/>
      <c r="DD274" s="59"/>
      <c r="DE274" s="59"/>
      <c r="DF274" s="59"/>
      <c r="DG274" s="59"/>
      <c r="DH274" s="59"/>
      <c r="DI274" s="59"/>
      <c r="DJ274" s="59"/>
      <c r="DK274" s="59"/>
      <c r="DL274" s="59"/>
      <c r="DM274" s="59"/>
      <c r="DN274" s="59"/>
      <c r="DO274" s="59"/>
      <c r="DP274" s="59"/>
      <c r="DQ274" s="59"/>
      <c r="DR274" s="59"/>
      <c r="DS274" s="59"/>
      <c r="DT274" s="59"/>
      <c r="DU274" s="59"/>
      <c r="DV274" s="59"/>
      <c r="DW274" s="59"/>
      <c r="DX274" s="59"/>
      <c r="DY274" s="59"/>
      <c r="DZ274" s="59"/>
      <c r="EA274" s="59"/>
      <c r="EB274" s="59"/>
      <c r="EC274" s="59"/>
      <c r="ED274" s="59"/>
      <c r="EE274" s="59"/>
      <c r="EF274" s="59"/>
      <c r="EG274" s="59"/>
      <c r="EH274" s="59"/>
      <c r="EI274" s="59"/>
      <c r="EJ274" s="59"/>
      <c r="EK274" s="59"/>
      <c r="EL274" s="59"/>
      <c r="EM274" s="59"/>
      <c r="EN274" s="59"/>
      <c r="EO274" s="59"/>
      <c r="EP274" s="59"/>
      <c r="EQ274" s="59"/>
      <c r="ER274" s="59"/>
      <c r="ES274" s="59"/>
      <c r="ET274" s="59"/>
      <c r="EU274" s="59"/>
      <c r="EV274" s="59"/>
      <c r="EW274" s="59"/>
      <c r="EX274" s="59"/>
      <c r="EY274" s="59"/>
      <c r="EZ274" s="59"/>
      <c r="FA274" s="59"/>
      <c r="FB274" s="59"/>
      <c r="FC274" s="59"/>
      <c r="FD274" s="59"/>
      <c r="FE274" s="59"/>
      <c r="FF274" s="59"/>
      <c r="FG274" s="59"/>
      <c r="FH274" s="59"/>
      <c r="FI274" s="59"/>
      <c r="FJ274" s="59"/>
      <c r="FK274" s="59"/>
      <c r="FL274" s="59"/>
      <c r="FM274" s="59"/>
      <c r="FN274" s="59"/>
      <c r="FO274" s="59"/>
      <c r="FP274" s="59"/>
      <c r="FQ274" s="59"/>
      <c r="FR274" s="59"/>
      <c r="FS274" s="59"/>
      <c r="FT274" s="59"/>
      <c r="FU274" s="59"/>
      <c r="FV274" s="59"/>
      <c r="FW274" s="59"/>
      <c r="FX274" s="59"/>
      <c r="FY274" s="59"/>
      <c r="FZ274" s="59"/>
      <c r="GA274" s="59"/>
      <c r="GB274" s="59"/>
      <c r="GC274" s="59"/>
      <c r="GD274" s="59"/>
      <c r="GE274" s="59"/>
      <c r="GF274" s="59"/>
      <c r="GG274" s="59"/>
      <c r="GH274" s="59"/>
      <c r="GI274" s="59"/>
      <c r="GJ274" s="59"/>
      <c r="GK274" s="59"/>
      <c r="GL274" s="59"/>
      <c r="GM274" s="59"/>
      <c r="GN274" s="59"/>
      <c r="GO274" s="59"/>
      <c r="GP274" s="59"/>
      <c r="GQ274" s="59"/>
      <c r="GR274" s="59"/>
      <c r="GS274" s="59"/>
      <c r="GT274" s="59"/>
      <c r="GU274" s="59"/>
      <c r="GV274" s="59"/>
      <c r="GW274" s="59"/>
      <c r="GX274" s="59"/>
      <c r="GY274" s="59"/>
      <c r="GZ274" s="59"/>
      <c r="HA274" s="59"/>
      <c r="HB274" s="59"/>
      <c r="HC274" s="59"/>
      <c r="HD274" s="59"/>
      <c r="HE274" s="59"/>
      <c r="HF274" s="59"/>
      <c r="HG274" s="59"/>
      <c r="HH274" s="59"/>
      <c r="HI274" s="59"/>
      <c r="HJ274" s="59"/>
      <c r="HK274" s="59"/>
      <c r="HL274" s="59"/>
      <c r="HM274" s="59"/>
      <c r="HN274" s="59"/>
    </row>
    <row r="275" spans="1:222">
      <c r="A275" s="59"/>
      <c r="B275" s="59"/>
      <c r="C275" s="59"/>
      <c r="D275" s="59"/>
      <c r="E275" s="118"/>
      <c r="F275" s="59"/>
      <c r="G275" s="118"/>
      <c r="H275" s="59"/>
      <c r="I275" s="59"/>
      <c r="J275" s="59"/>
      <c r="K275" s="119"/>
      <c r="L275" s="59"/>
      <c r="M275" s="59"/>
      <c r="N275" s="59"/>
      <c r="O275" s="59"/>
      <c r="P275" s="59"/>
      <c r="Q275" s="59"/>
      <c r="R275" s="59"/>
      <c r="S275" s="59"/>
      <c r="T275" s="59"/>
      <c r="U275" s="59"/>
      <c r="V275" s="59"/>
      <c r="W275" s="59"/>
      <c r="X275" s="59"/>
      <c r="Y275" s="59"/>
      <c r="Z275" s="59"/>
      <c r="AA275" s="59"/>
      <c r="AB275" s="59"/>
      <c r="AC275" s="59"/>
      <c r="AD275" s="59"/>
      <c r="AE275" s="59"/>
      <c r="AF275" s="59"/>
      <c r="AG275" s="59"/>
      <c r="AH275" s="59"/>
      <c r="AI275" s="59"/>
      <c r="AJ275" s="59"/>
      <c r="AK275" s="59"/>
      <c r="AL275" s="59"/>
      <c r="AM275" s="59"/>
      <c r="AN275" s="59"/>
      <c r="AO275" s="59"/>
      <c r="AP275" s="59"/>
      <c r="AQ275" s="59"/>
      <c r="AR275" s="59"/>
      <c r="AS275" s="59"/>
      <c r="AT275" s="59"/>
      <c r="AU275" s="59"/>
      <c r="AV275" s="59"/>
      <c r="AW275" s="59"/>
      <c r="AX275" s="59"/>
      <c r="AY275" s="59"/>
      <c r="AZ275" s="59"/>
      <c r="BA275" s="59"/>
      <c r="BB275" s="59"/>
      <c r="BC275" s="59"/>
      <c r="BD275" s="59"/>
      <c r="BE275" s="59"/>
      <c r="BF275" s="59"/>
      <c r="BG275" s="59"/>
      <c r="BH275" s="59"/>
      <c r="BI275" s="59"/>
      <c r="BJ275" s="59"/>
      <c r="BK275" s="59"/>
      <c r="BL275" s="59"/>
      <c r="BM275" s="59"/>
      <c r="BN275" s="59"/>
      <c r="BO275" s="59"/>
      <c r="BP275" s="59"/>
      <c r="BQ275" s="59"/>
      <c r="BR275" s="59"/>
      <c r="BS275" s="59"/>
      <c r="BT275" s="59"/>
      <c r="BU275" s="59"/>
      <c r="BV275" s="59"/>
      <c r="BW275" s="59"/>
      <c r="BX275" s="59"/>
      <c r="BY275" s="59"/>
      <c r="BZ275" s="59"/>
      <c r="CA275" s="59"/>
      <c r="CB275" s="59"/>
      <c r="CC275" s="59"/>
      <c r="CD275" s="59"/>
      <c r="CE275" s="59"/>
      <c r="CF275" s="59"/>
      <c r="CG275" s="59"/>
      <c r="CH275" s="59"/>
      <c r="CI275" s="59"/>
      <c r="CJ275" s="59"/>
      <c r="CK275" s="59"/>
      <c r="CL275" s="59"/>
      <c r="CM275" s="59"/>
      <c r="CN275" s="59"/>
      <c r="CO275" s="59"/>
      <c r="CP275" s="59"/>
      <c r="CQ275" s="59"/>
      <c r="CR275" s="59"/>
      <c r="CS275" s="59"/>
      <c r="CT275" s="59"/>
      <c r="CU275" s="59"/>
      <c r="CV275" s="59"/>
      <c r="CW275" s="59"/>
      <c r="CX275" s="59"/>
      <c r="CY275" s="59"/>
      <c r="CZ275" s="59"/>
      <c r="DA275" s="59"/>
      <c r="DB275" s="59"/>
      <c r="DC275" s="59"/>
      <c r="DD275" s="59"/>
      <c r="DE275" s="59"/>
      <c r="DF275" s="59"/>
      <c r="DG275" s="59"/>
      <c r="DH275" s="59"/>
      <c r="DI275" s="59"/>
      <c r="DJ275" s="59"/>
      <c r="DK275" s="59"/>
      <c r="DL275" s="59"/>
      <c r="DM275" s="59"/>
      <c r="DN275" s="59"/>
      <c r="DO275" s="59"/>
      <c r="DP275" s="59"/>
      <c r="DQ275" s="59"/>
      <c r="DR275" s="59"/>
      <c r="DS275" s="59"/>
      <c r="DT275" s="59"/>
      <c r="DU275" s="59"/>
      <c r="DV275" s="59"/>
      <c r="DW275" s="59"/>
      <c r="DX275" s="59"/>
      <c r="DY275" s="59"/>
      <c r="DZ275" s="59"/>
      <c r="EA275" s="59"/>
      <c r="EB275" s="59"/>
      <c r="EC275" s="59"/>
      <c r="ED275" s="59"/>
      <c r="EE275" s="59"/>
      <c r="EF275" s="59"/>
      <c r="EG275" s="59"/>
      <c r="EH275" s="59"/>
      <c r="EI275" s="59"/>
      <c r="EJ275" s="59"/>
      <c r="EK275" s="59"/>
      <c r="EL275" s="59"/>
      <c r="EM275" s="59"/>
      <c r="EN275" s="59"/>
      <c r="EO275" s="59"/>
      <c r="EP275" s="59"/>
      <c r="EQ275" s="59"/>
      <c r="ER275" s="59"/>
      <c r="ES275" s="59"/>
      <c r="ET275" s="59"/>
      <c r="EU275" s="59"/>
      <c r="EV275" s="59"/>
      <c r="EW275" s="59"/>
      <c r="EX275" s="59"/>
      <c r="EY275" s="59"/>
      <c r="EZ275" s="59"/>
      <c r="FA275" s="59"/>
      <c r="FB275" s="59"/>
      <c r="FC275" s="59"/>
      <c r="FD275" s="59"/>
      <c r="FE275" s="59"/>
      <c r="FF275" s="59"/>
      <c r="FG275" s="59"/>
      <c r="FH275" s="59"/>
      <c r="FI275" s="59"/>
      <c r="FJ275" s="59"/>
      <c r="FK275" s="59"/>
      <c r="FL275" s="59"/>
      <c r="FM275" s="59"/>
      <c r="FN275" s="59"/>
      <c r="FO275" s="59"/>
      <c r="FP275" s="59"/>
      <c r="FQ275" s="59"/>
      <c r="FR275" s="59"/>
      <c r="FS275" s="59"/>
      <c r="FT275" s="59"/>
      <c r="FU275" s="59"/>
      <c r="FV275" s="59"/>
      <c r="FW275" s="59"/>
      <c r="FX275" s="59"/>
      <c r="FY275" s="59"/>
      <c r="FZ275" s="59"/>
      <c r="GA275" s="59"/>
      <c r="GB275" s="59"/>
      <c r="GC275" s="59"/>
      <c r="GD275" s="59"/>
      <c r="GE275" s="59"/>
      <c r="GF275" s="59"/>
      <c r="GG275" s="59"/>
      <c r="GH275" s="59"/>
      <c r="GI275" s="59"/>
      <c r="GJ275" s="59"/>
      <c r="GK275" s="59"/>
      <c r="GL275" s="59"/>
      <c r="GM275" s="59"/>
      <c r="GN275" s="59"/>
      <c r="GO275" s="59"/>
      <c r="GP275" s="59"/>
      <c r="GQ275" s="59"/>
      <c r="GR275" s="59"/>
      <c r="GS275" s="59"/>
      <c r="GT275" s="59"/>
      <c r="GU275" s="59"/>
      <c r="GV275" s="59"/>
      <c r="GW275" s="59"/>
      <c r="GX275" s="59"/>
      <c r="GY275" s="59"/>
      <c r="GZ275" s="59"/>
      <c r="HA275" s="59"/>
      <c r="HB275" s="59"/>
      <c r="HC275" s="59"/>
      <c r="HD275" s="59"/>
      <c r="HE275" s="59"/>
      <c r="HF275" s="59"/>
      <c r="HG275" s="59"/>
      <c r="HH275" s="59"/>
      <c r="HI275" s="59"/>
      <c r="HJ275" s="59"/>
      <c r="HK275" s="59"/>
      <c r="HL275" s="59"/>
      <c r="HM275" s="59"/>
      <c r="HN275" s="59"/>
    </row>
    <row r="276" spans="1:222">
      <c r="A276" s="59"/>
      <c r="B276" s="59"/>
      <c r="C276" s="59"/>
      <c r="D276" s="59"/>
      <c r="E276" s="118"/>
      <c r="F276" s="59"/>
      <c r="G276" s="118"/>
      <c r="H276" s="59"/>
      <c r="I276" s="59"/>
      <c r="J276" s="59"/>
      <c r="K276" s="119"/>
      <c r="L276" s="59"/>
      <c r="M276" s="59"/>
      <c r="N276" s="59"/>
      <c r="O276" s="59"/>
      <c r="P276" s="59"/>
      <c r="Q276" s="59"/>
      <c r="R276" s="59"/>
      <c r="S276" s="59"/>
      <c r="T276" s="59"/>
      <c r="U276" s="59"/>
      <c r="V276" s="59"/>
      <c r="W276" s="59"/>
      <c r="X276" s="59"/>
      <c r="Y276" s="59"/>
      <c r="Z276" s="59"/>
      <c r="AA276" s="59"/>
      <c r="AB276" s="59"/>
      <c r="AC276" s="59"/>
      <c r="AD276" s="59"/>
      <c r="AE276" s="59"/>
      <c r="AF276" s="59"/>
      <c r="AG276" s="59"/>
      <c r="AH276" s="59"/>
      <c r="AI276" s="59"/>
      <c r="AJ276" s="59"/>
      <c r="AK276" s="59"/>
      <c r="AL276" s="59"/>
      <c r="AM276" s="59"/>
      <c r="AN276" s="59"/>
      <c r="AO276" s="59"/>
      <c r="AP276" s="59"/>
      <c r="AQ276" s="59"/>
      <c r="AR276" s="59"/>
      <c r="AS276" s="59"/>
      <c r="AT276" s="59"/>
      <c r="AU276" s="59"/>
      <c r="AV276" s="59"/>
      <c r="AW276" s="59"/>
      <c r="AX276" s="59"/>
      <c r="AY276" s="59"/>
      <c r="AZ276" s="59"/>
      <c r="BA276" s="59"/>
      <c r="BB276" s="59"/>
      <c r="BC276" s="59"/>
      <c r="BD276" s="59"/>
      <c r="BE276" s="59"/>
      <c r="BF276" s="59"/>
      <c r="BG276" s="59"/>
      <c r="BH276" s="59"/>
      <c r="BI276" s="59"/>
      <c r="BJ276" s="59"/>
      <c r="BK276" s="59"/>
      <c r="BL276" s="59"/>
      <c r="BM276" s="59"/>
      <c r="BN276" s="59"/>
      <c r="BO276" s="59"/>
      <c r="BP276" s="59"/>
      <c r="BQ276" s="59"/>
      <c r="BR276" s="59"/>
      <c r="BS276" s="59"/>
      <c r="BT276" s="59"/>
      <c r="BU276" s="59"/>
      <c r="BV276" s="59"/>
      <c r="BW276" s="59"/>
      <c r="BX276" s="59"/>
      <c r="BY276" s="59"/>
      <c r="BZ276" s="59"/>
      <c r="CA276" s="59"/>
      <c r="CB276" s="59"/>
      <c r="CC276" s="59"/>
      <c r="CD276" s="59"/>
      <c r="CE276" s="59"/>
      <c r="CF276" s="59"/>
      <c r="CG276" s="59"/>
      <c r="CH276" s="59"/>
      <c r="CI276" s="59"/>
      <c r="CJ276" s="59"/>
      <c r="CK276" s="59"/>
      <c r="CL276" s="59"/>
      <c r="CM276" s="59"/>
      <c r="CN276" s="59"/>
      <c r="CO276" s="59"/>
      <c r="CP276" s="59"/>
      <c r="CQ276" s="59"/>
      <c r="CR276" s="59"/>
      <c r="CS276" s="59"/>
      <c r="CT276" s="59"/>
      <c r="CU276" s="59"/>
      <c r="CV276" s="59"/>
      <c r="CW276" s="59"/>
      <c r="CX276" s="59"/>
      <c r="CY276" s="59"/>
      <c r="CZ276" s="59"/>
      <c r="DA276" s="59"/>
      <c r="DB276" s="59"/>
      <c r="DC276" s="59"/>
      <c r="DD276" s="59"/>
      <c r="DE276" s="59"/>
      <c r="DF276" s="59"/>
      <c r="DG276" s="59"/>
      <c r="DH276" s="59"/>
      <c r="DI276" s="59"/>
      <c r="DJ276" s="59"/>
      <c r="DK276" s="59"/>
      <c r="DL276" s="59"/>
      <c r="DM276" s="59"/>
      <c r="DN276" s="59"/>
      <c r="DO276" s="59"/>
      <c r="DP276" s="59"/>
      <c r="DQ276" s="59"/>
      <c r="DR276" s="59"/>
      <c r="DS276" s="59"/>
      <c r="DT276" s="59"/>
      <c r="DU276" s="59"/>
      <c r="DV276" s="59"/>
      <c r="DW276" s="59"/>
      <c r="DX276" s="59"/>
      <c r="DY276" s="59"/>
      <c r="DZ276" s="59"/>
      <c r="EA276" s="59"/>
      <c r="EB276" s="59"/>
      <c r="EC276" s="59"/>
      <c r="ED276" s="59"/>
      <c r="EE276" s="59"/>
      <c r="EF276" s="59"/>
      <c r="EG276" s="59"/>
      <c r="EH276" s="59"/>
      <c r="EI276" s="59"/>
      <c r="EJ276" s="59"/>
      <c r="EK276" s="59"/>
      <c r="EL276" s="59"/>
      <c r="EM276" s="59"/>
      <c r="EN276" s="59"/>
      <c r="EO276" s="59"/>
      <c r="EP276" s="59"/>
      <c r="EQ276" s="59"/>
      <c r="ER276" s="59"/>
      <c r="ES276" s="59"/>
      <c r="ET276" s="59"/>
      <c r="EU276" s="59"/>
      <c r="EV276" s="59"/>
      <c r="EW276" s="59"/>
      <c r="EX276" s="59"/>
      <c r="EY276" s="59"/>
      <c r="EZ276" s="59"/>
      <c r="FA276" s="59"/>
      <c r="FB276" s="59"/>
      <c r="FC276" s="59"/>
      <c r="FD276" s="59"/>
      <c r="FE276" s="59"/>
      <c r="FF276" s="59"/>
      <c r="FG276" s="59"/>
      <c r="FH276" s="59"/>
      <c r="FI276" s="59"/>
      <c r="FJ276" s="59"/>
      <c r="FK276" s="59"/>
      <c r="FL276" s="59"/>
      <c r="FM276" s="59"/>
      <c r="FN276" s="59"/>
      <c r="FO276" s="59"/>
      <c r="FP276" s="59"/>
      <c r="FQ276" s="59"/>
      <c r="FR276" s="59"/>
      <c r="FS276" s="59"/>
      <c r="FT276" s="59"/>
      <c r="FU276" s="59"/>
      <c r="FV276" s="59"/>
      <c r="FW276" s="59"/>
      <c r="FX276" s="59"/>
      <c r="FY276" s="59"/>
      <c r="FZ276" s="59"/>
      <c r="GA276" s="59"/>
      <c r="GB276" s="59"/>
      <c r="GC276" s="59"/>
      <c r="GD276" s="59"/>
      <c r="GE276" s="59"/>
      <c r="GF276" s="59"/>
      <c r="GG276" s="59"/>
      <c r="GH276" s="59"/>
      <c r="GI276" s="59"/>
      <c r="GJ276" s="59"/>
      <c r="GK276" s="59"/>
      <c r="GL276" s="59"/>
      <c r="GM276" s="59"/>
      <c r="GN276" s="59"/>
      <c r="GO276" s="59"/>
      <c r="GP276" s="59"/>
      <c r="GQ276" s="59"/>
      <c r="GR276" s="59"/>
      <c r="GS276" s="59"/>
      <c r="GT276" s="59"/>
      <c r="GU276" s="59"/>
      <c r="GV276" s="59"/>
      <c r="GW276" s="59"/>
      <c r="GX276" s="59"/>
      <c r="GY276" s="59"/>
      <c r="GZ276" s="59"/>
      <c r="HA276" s="59"/>
      <c r="HB276" s="59"/>
      <c r="HC276" s="59"/>
      <c r="HD276" s="59"/>
      <c r="HE276" s="59"/>
      <c r="HF276" s="59"/>
      <c r="HG276" s="59"/>
      <c r="HH276" s="59"/>
      <c r="HI276" s="59"/>
      <c r="HJ276" s="59"/>
      <c r="HK276" s="59"/>
      <c r="HL276" s="59"/>
      <c r="HM276" s="59"/>
      <c r="HN276" s="59"/>
    </row>
    <row r="277" spans="1:222">
      <c r="A277" s="59"/>
      <c r="B277" s="59"/>
      <c r="C277" s="59"/>
      <c r="D277" s="59"/>
      <c r="E277" s="118"/>
      <c r="F277" s="59"/>
      <c r="G277" s="118"/>
      <c r="H277" s="59"/>
      <c r="I277" s="59"/>
      <c r="J277" s="59"/>
      <c r="K277" s="119"/>
      <c r="L277" s="59"/>
      <c r="M277" s="59"/>
      <c r="N277" s="59"/>
      <c r="O277" s="59"/>
      <c r="P277" s="59"/>
      <c r="Q277" s="59"/>
      <c r="R277" s="59"/>
      <c r="S277" s="59"/>
      <c r="T277" s="59"/>
      <c r="U277" s="59"/>
      <c r="V277" s="59"/>
      <c r="W277" s="59"/>
      <c r="X277" s="59"/>
      <c r="Y277" s="59"/>
      <c r="Z277" s="59"/>
      <c r="AA277" s="59"/>
      <c r="AB277" s="59"/>
      <c r="AC277" s="59"/>
      <c r="AD277" s="59"/>
      <c r="AE277" s="59"/>
      <c r="AF277" s="59"/>
      <c r="AG277" s="59"/>
      <c r="AH277" s="59"/>
      <c r="AI277" s="59"/>
      <c r="AJ277" s="59"/>
      <c r="AK277" s="59"/>
      <c r="AL277" s="59"/>
      <c r="AM277" s="59"/>
      <c r="AN277" s="59"/>
      <c r="AO277" s="59"/>
      <c r="AP277" s="59"/>
      <c r="AQ277" s="59"/>
      <c r="AR277" s="59"/>
      <c r="AS277" s="59"/>
      <c r="AT277" s="59"/>
      <c r="AU277" s="59"/>
      <c r="AV277" s="59"/>
      <c r="AW277" s="59"/>
      <c r="AX277" s="59"/>
      <c r="AY277" s="59"/>
      <c r="AZ277" s="59"/>
      <c r="BA277" s="59"/>
      <c r="BB277" s="59"/>
      <c r="BC277" s="59"/>
      <c r="BD277" s="59"/>
      <c r="BE277" s="59"/>
      <c r="BF277" s="59"/>
      <c r="BG277" s="59"/>
      <c r="BH277" s="59"/>
      <c r="BI277" s="59"/>
      <c r="BJ277" s="59"/>
      <c r="BK277" s="59"/>
      <c r="BL277" s="59"/>
      <c r="BM277" s="59"/>
      <c r="BN277" s="59"/>
      <c r="BO277" s="59"/>
      <c r="BP277" s="59"/>
      <c r="BQ277" s="59"/>
      <c r="BR277" s="59"/>
      <c r="BS277" s="59"/>
      <c r="BT277" s="59"/>
      <c r="BU277" s="59"/>
      <c r="BV277" s="59"/>
      <c r="BW277" s="59"/>
      <c r="BX277" s="59"/>
      <c r="BY277" s="59"/>
      <c r="BZ277" s="59"/>
      <c r="CA277" s="59"/>
      <c r="CB277" s="59"/>
      <c r="CC277" s="59"/>
      <c r="CD277" s="59"/>
      <c r="CE277" s="59"/>
      <c r="CF277" s="59"/>
      <c r="CG277" s="59"/>
      <c r="CH277" s="59"/>
      <c r="CI277" s="59"/>
      <c r="CJ277" s="59"/>
      <c r="CK277" s="59"/>
      <c r="CL277" s="59"/>
      <c r="CM277" s="59"/>
      <c r="CN277" s="59"/>
      <c r="CO277" s="59"/>
      <c r="CP277" s="59"/>
      <c r="CQ277" s="59"/>
      <c r="CR277" s="59"/>
      <c r="CS277" s="59"/>
      <c r="CT277" s="59"/>
      <c r="CU277" s="59"/>
      <c r="CV277" s="59"/>
      <c r="CW277" s="59"/>
      <c r="CX277" s="59"/>
      <c r="CY277" s="59"/>
      <c r="CZ277" s="59"/>
      <c r="DA277" s="59"/>
      <c r="DB277" s="59"/>
      <c r="DC277" s="59"/>
      <c r="DD277" s="59"/>
      <c r="DE277" s="59"/>
      <c r="DF277" s="59"/>
      <c r="DG277" s="59"/>
      <c r="DH277" s="59"/>
      <c r="DI277" s="59"/>
      <c r="DJ277" s="59"/>
      <c r="DK277" s="59"/>
      <c r="DL277" s="59"/>
      <c r="DM277" s="59"/>
      <c r="DN277" s="59"/>
      <c r="DO277" s="59"/>
      <c r="DP277" s="59"/>
      <c r="DQ277" s="59"/>
      <c r="DR277" s="59"/>
      <c r="DS277" s="59"/>
      <c r="DT277" s="59"/>
      <c r="DU277" s="59"/>
      <c r="DV277" s="59"/>
      <c r="DW277" s="59"/>
      <c r="DX277" s="59"/>
      <c r="DY277" s="59"/>
      <c r="DZ277" s="59"/>
      <c r="EA277" s="59"/>
      <c r="EB277" s="59"/>
      <c r="EC277" s="59"/>
      <c r="ED277" s="59"/>
      <c r="EE277" s="59"/>
      <c r="EF277" s="59"/>
      <c r="EG277" s="59"/>
      <c r="EH277" s="59"/>
      <c r="EI277" s="59"/>
      <c r="EJ277" s="59"/>
      <c r="EK277" s="59"/>
      <c r="EL277" s="59"/>
      <c r="EM277" s="59"/>
      <c r="EN277" s="59"/>
      <c r="EO277" s="59"/>
      <c r="EP277" s="59"/>
      <c r="EQ277" s="59"/>
      <c r="ER277" s="59"/>
      <c r="ES277" s="59"/>
      <c r="ET277" s="59"/>
      <c r="EU277" s="59"/>
      <c r="EV277" s="59"/>
      <c r="EW277" s="59"/>
      <c r="EX277" s="59"/>
      <c r="EY277" s="59"/>
      <c r="EZ277" s="59"/>
      <c r="FA277" s="59"/>
      <c r="FB277" s="59"/>
      <c r="FC277" s="59"/>
      <c r="FD277" s="59"/>
      <c r="FE277" s="59"/>
      <c r="FF277" s="59"/>
      <c r="FG277" s="59"/>
      <c r="FH277" s="59"/>
      <c r="FI277" s="59"/>
      <c r="FJ277" s="59"/>
      <c r="FK277" s="59"/>
      <c r="FL277" s="59"/>
      <c r="FM277" s="59"/>
      <c r="FN277" s="59"/>
      <c r="FO277" s="59"/>
      <c r="FP277" s="59"/>
      <c r="FQ277" s="59"/>
      <c r="FR277" s="59"/>
      <c r="FS277" s="59"/>
      <c r="FT277" s="59"/>
      <c r="FU277" s="59"/>
      <c r="FV277" s="59"/>
      <c r="FW277" s="59"/>
      <c r="FX277" s="59"/>
      <c r="FY277" s="59"/>
      <c r="FZ277" s="59"/>
      <c r="GA277" s="59"/>
      <c r="GB277" s="59"/>
      <c r="GC277" s="59"/>
      <c r="GD277" s="59"/>
      <c r="GE277" s="59"/>
      <c r="GF277" s="59"/>
      <c r="GG277" s="59"/>
      <c r="GH277" s="59"/>
      <c r="GI277" s="59"/>
      <c r="GJ277" s="59"/>
      <c r="GK277" s="59"/>
      <c r="GL277" s="59"/>
      <c r="GM277" s="59"/>
      <c r="GN277" s="59"/>
      <c r="GO277" s="59"/>
      <c r="GP277" s="59"/>
      <c r="GQ277" s="59"/>
      <c r="GR277" s="59"/>
      <c r="GS277" s="59"/>
      <c r="GT277" s="59"/>
      <c r="GU277" s="59"/>
      <c r="GV277" s="59"/>
      <c r="GW277" s="59"/>
      <c r="GX277" s="59"/>
      <c r="GY277" s="59"/>
      <c r="GZ277" s="59"/>
      <c r="HA277" s="59"/>
      <c r="HB277" s="59"/>
      <c r="HC277" s="59"/>
      <c r="HD277" s="59"/>
      <c r="HE277" s="59"/>
      <c r="HF277" s="59"/>
      <c r="HG277" s="59"/>
      <c r="HH277" s="59"/>
      <c r="HI277" s="59"/>
      <c r="HJ277" s="59"/>
      <c r="HK277" s="59"/>
      <c r="HL277" s="59"/>
      <c r="HM277" s="59"/>
      <c r="HN277" s="59"/>
    </row>
    <row r="278" spans="1:222">
      <c r="A278" s="59"/>
      <c r="B278" s="59"/>
      <c r="C278" s="59"/>
      <c r="D278" s="59"/>
      <c r="E278" s="118"/>
      <c r="F278" s="59"/>
      <c r="G278" s="118"/>
      <c r="H278" s="59"/>
      <c r="I278" s="59"/>
      <c r="J278" s="59"/>
      <c r="K278" s="119"/>
      <c r="L278" s="59"/>
      <c r="M278" s="59"/>
      <c r="N278" s="59"/>
      <c r="O278" s="59"/>
      <c r="P278" s="59"/>
      <c r="Q278" s="59"/>
      <c r="R278" s="59"/>
      <c r="S278" s="59"/>
      <c r="T278" s="59"/>
      <c r="U278" s="59"/>
      <c r="V278" s="59"/>
      <c r="W278" s="59"/>
      <c r="X278" s="59"/>
      <c r="Y278" s="59"/>
      <c r="Z278" s="59"/>
      <c r="AA278" s="59"/>
      <c r="AB278" s="59"/>
      <c r="AC278" s="59"/>
      <c r="AD278" s="59"/>
      <c r="AE278" s="59"/>
      <c r="AF278" s="59"/>
      <c r="AG278" s="59"/>
      <c r="AH278" s="59"/>
      <c r="AI278" s="59"/>
      <c r="AJ278" s="59"/>
      <c r="AK278" s="59"/>
      <c r="AL278" s="59"/>
      <c r="AM278" s="59"/>
      <c r="AN278" s="59"/>
      <c r="AO278" s="59"/>
      <c r="AP278" s="59"/>
      <c r="AQ278" s="59"/>
      <c r="AR278" s="59"/>
      <c r="AS278" s="59"/>
      <c r="AT278" s="59"/>
      <c r="AU278" s="59"/>
      <c r="AV278" s="59"/>
      <c r="AW278" s="59"/>
      <c r="AX278" s="59"/>
      <c r="AY278" s="59"/>
      <c r="AZ278" s="59"/>
      <c r="BA278" s="59"/>
      <c r="BB278" s="59"/>
      <c r="BC278" s="59"/>
      <c r="BD278" s="59"/>
      <c r="BE278" s="59"/>
      <c r="BF278" s="59"/>
      <c r="BG278" s="59"/>
      <c r="BH278" s="59"/>
      <c r="BI278" s="59"/>
      <c r="BJ278" s="59"/>
      <c r="BK278" s="59"/>
      <c r="BL278" s="59"/>
      <c r="BM278" s="59"/>
      <c r="BN278" s="59"/>
      <c r="BO278" s="59"/>
      <c r="BP278" s="59"/>
      <c r="BQ278" s="59"/>
      <c r="BR278" s="59"/>
      <c r="BS278" s="59"/>
      <c r="BT278" s="59"/>
      <c r="BU278" s="59"/>
      <c r="BV278" s="59"/>
      <c r="BW278" s="59"/>
      <c r="BX278" s="59"/>
      <c r="BY278" s="59"/>
      <c r="BZ278" s="59"/>
      <c r="CA278" s="59"/>
      <c r="CB278" s="59"/>
      <c r="CC278" s="59"/>
      <c r="CD278" s="59"/>
      <c r="CE278" s="59"/>
      <c r="CF278" s="59"/>
      <c r="CG278" s="59"/>
      <c r="CH278" s="59"/>
      <c r="CI278" s="59"/>
      <c r="CJ278" s="59"/>
      <c r="CK278" s="59"/>
      <c r="CL278" s="59"/>
      <c r="CM278" s="59"/>
      <c r="CN278" s="59"/>
      <c r="CO278" s="59"/>
      <c r="CP278" s="59"/>
      <c r="CQ278" s="59"/>
      <c r="CR278" s="59"/>
      <c r="CS278" s="59"/>
      <c r="CT278" s="59"/>
      <c r="CU278" s="59"/>
      <c r="CV278" s="59"/>
      <c r="CW278" s="59"/>
      <c r="CX278" s="59"/>
      <c r="CY278" s="59"/>
      <c r="CZ278" s="59"/>
      <c r="DA278" s="59"/>
      <c r="DB278" s="59"/>
      <c r="DC278" s="59"/>
      <c r="DD278" s="59"/>
      <c r="DE278" s="59"/>
      <c r="DF278" s="59"/>
      <c r="DG278" s="59"/>
      <c r="DH278" s="59"/>
      <c r="DI278" s="59"/>
      <c r="DJ278" s="59"/>
      <c r="DK278" s="59"/>
      <c r="DL278" s="59"/>
      <c r="DM278" s="59"/>
      <c r="DN278" s="59"/>
      <c r="DO278" s="59"/>
      <c r="DP278" s="59"/>
      <c r="DQ278" s="59"/>
      <c r="DR278" s="59"/>
      <c r="DS278" s="59"/>
      <c r="DT278" s="59"/>
      <c r="DU278" s="59"/>
      <c r="DV278" s="59"/>
      <c r="DW278" s="59"/>
      <c r="DX278" s="59"/>
      <c r="DY278" s="59"/>
      <c r="DZ278" s="59"/>
      <c r="EA278" s="59"/>
      <c r="EB278" s="59"/>
      <c r="EC278" s="59"/>
      <c r="ED278" s="59"/>
      <c r="EE278" s="59"/>
      <c r="EF278" s="59"/>
      <c r="EG278" s="59"/>
      <c r="EH278" s="59"/>
      <c r="EI278" s="59"/>
      <c r="EJ278" s="59"/>
      <c r="EK278" s="59"/>
      <c r="EL278" s="59"/>
      <c r="EM278" s="59"/>
      <c r="EN278" s="59"/>
      <c r="EO278" s="59"/>
      <c r="EP278" s="59"/>
      <c r="EQ278" s="59"/>
      <c r="ER278" s="59"/>
      <c r="ES278" s="59"/>
      <c r="ET278" s="59"/>
      <c r="EU278" s="59"/>
      <c r="EV278" s="59"/>
      <c r="EW278" s="59"/>
      <c r="EX278" s="59"/>
      <c r="EY278" s="59"/>
      <c r="EZ278" s="59"/>
      <c r="FA278" s="59"/>
      <c r="FB278" s="59"/>
      <c r="FC278" s="59"/>
      <c r="FD278" s="59"/>
      <c r="FE278" s="59"/>
      <c r="FF278" s="59"/>
      <c r="FG278" s="59"/>
      <c r="FH278" s="59"/>
      <c r="FI278" s="59"/>
      <c r="FJ278" s="59"/>
      <c r="FK278" s="59"/>
      <c r="FL278" s="59"/>
      <c r="FM278" s="59"/>
      <c r="FN278" s="59"/>
      <c r="FO278" s="59"/>
      <c r="FP278" s="59"/>
      <c r="FQ278" s="59"/>
      <c r="FR278" s="59"/>
      <c r="FS278" s="59"/>
      <c r="FT278" s="59"/>
      <c r="FU278" s="59"/>
      <c r="FV278" s="59"/>
      <c r="FW278" s="59"/>
      <c r="FX278" s="59"/>
      <c r="FY278" s="59"/>
      <c r="FZ278" s="59"/>
      <c r="GA278" s="59"/>
      <c r="GB278" s="59"/>
      <c r="GC278" s="59"/>
      <c r="GD278" s="59"/>
      <c r="GE278" s="59"/>
      <c r="GF278" s="59"/>
      <c r="GG278" s="59"/>
      <c r="GH278" s="59"/>
      <c r="GI278" s="59"/>
      <c r="GJ278" s="59"/>
      <c r="GK278" s="59"/>
      <c r="GL278" s="59"/>
      <c r="GM278" s="59"/>
      <c r="GN278" s="59"/>
      <c r="GO278" s="59"/>
      <c r="GP278" s="59"/>
      <c r="GQ278" s="59"/>
      <c r="GR278" s="59"/>
      <c r="GS278" s="59"/>
      <c r="GT278" s="59"/>
      <c r="GU278" s="59"/>
      <c r="GV278" s="59"/>
      <c r="GW278" s="59"/>
      <c r="GX278" s="59"/>
      <c r="GY278" s="59"/>
      <c r="GZ278" s="59"/>
      <c r="HA278" s="59"/>
      <c r="HB278" s="59"/>
      <c r="HC278" s="59"/>
      <c r="HD278" s="59"/>
      <c r="HE278" s="59"/>
      <c r="HF278" s="59"/>
      <c r="HG278" s="59"/>
      <c r="HH278" s="59"/>
      <c r="HI278" s="59"/>
      <c r="HJ278" s="59"/>
      <c r="HK278" s="59"/>
      <c r="HL278" s="59"/>
      <c r="HM278" s="59"/>
      <c r="HN278" s="59"/>
    </row>
    <row r="279" spans="1:222">
      <c r="A279" s="59"/>
      <c r="B279" s="59"/>
      <c r="C279" s="59"/>
      <c r="D279" s="59"/>
      <c r="E279" s="118"/>
      <c r="F279" s="59"/>
      <c r="G279" s="118"/>
      <c r="H279" s="59"/>
      <c r="I279" s="59"/>
      <c r="J279" s="59"/>
      <c r="K279" s="119"/>
      <c r="L279" s="59"/>
      <c r="M279" s="59"/>
      <c r="N279" s="59"/>
      <c r="O279" s="59"/>
      <c r="P279" s="59"/>
      <c r="Q279" s="59"/>
      <c r="R279" s="59"/>
      <c r="S279" s="59"/>
      <c r="T279" s="59"/>
      <c r="U279" s="59"/>
      <c r="V279" s="59"/>
      <c r="W279" s="59"/>
      <c r="X279" s="59"/>
      <c r="Y279" s="59"/>
      <c r="Z279" s="59"/>
      <c r="AA279" s="59"/>
      <c r="AB279" s="59"/>
      <c r="AC279" s="59"/>
      <c r="AD279" s="59"/>
      <c r="AE279" s="59"/>
      <c r="AF279" s="59"/>
      <c r="AG279" s="59"/>
      <c r="AH279" s="59"/>
      <c r="AI279" s="59"/>
      <c r="AJ279" s="59"/>
      <c r="AK279" s="59"/>
      <c r="AL279" s="59"/>
      <c r="AM279" s="59"/>
      <c r="AN279" s="59"/>
      <c r="AO279" s="59"/>
      <c r="AP279" s="59"/>
      <c r="AQ279" s="59"/>
      <c r="AR279" s="59"/>
      <c r="AS279" s="59"/>
      <c r="AT279" s="59"/>
      <c r="AU279" s="59"/>
      <c r="AV279" s="59"/>
      <c r="AW279" s="59"/>
      <c r="AX279" s="59"/>
      <c r="AY279" s="59"/>
      <c r="AZ279" s="59"/>
      <c r="BA279" s="59"/>
      <c r="BB279" s="59"/>
      <c r="BC279" s="59"/>
      <c r="BD279" s="59"/>
      <c r="BE279" s="59"/>
      <c r="BF279" s="59"/>
      <c r="BG279" s="59"/>
      <c r="BH279" s="59"/>
      <c r="BI279" s="59"/>
      <c r="BJ279" s="59"/>
      <c r="BK279" s="59"/>
      <c r="BL279" s="59"/>
      <c r="BM279" s="59"/>
      <c r="BN279" s="59"/>
      <c r="BO279" s="59"/>
      <c r="BP279" s="59"/>
      <c r="BQ279" s="59"/>
      <c r="BR279" s="59"/>
      <c r="BS279" s="59"/>
      <c r="BT279" s="59"/>
      <c r="BU279" s="59"/>
      <c r="BV279" s="59"/>
      <c r="BW279" s="59"/>
      <c r="BX279" s="59"/>
      <c r="BY279" s="59"/>
      <c r="BZ279" s="59"/>
      <c r="CA279" s="59"/>
      <c r="CB279" s="59"/>
      <c r="CC279" s="59"/>
      <c r="CD279" s="59"/>
      <c r="CE279" s="59"/>
      <c r="CF279" s="59"/>
      <c r="CG279" s="59"/>
      <c r="CH279" s="59"/>
      <c r="CI279" s="59"/>
      <c r="CJ279" s="59"/>
      <c r="CK279" s="59"/>
      <c r="CL279" s="59"/>
      <c r="CM279" s="59"/>
      <c r="CN279" s="59"/>
      <c r="CO279" s="59"/>
      <c r="CP279" s="59"/>
      <c r="CQ279" s="59"/>
      <c r="CR279" s="59"/>
      <c r="CS279" s="59"/>
      <c r="CT279" s="59"/>
      <c r="CU279" s="59"/>
      <c r="CV279" s="59"/>
      <c r="CW279" s="59"/>
      <c r="CX279" s="59"/>
      <c r="CY279" s="59"/>
      <c r="CZ279" s="59"/>
      <c r="DA279" s="59"/>
      <c r="DB279" s="59"/>
      <c r="DC279" s="59"/>
      <c r="DD279" s="59"/>
      <c r="DE279" s="59"/>
      <c r="DF279" s="59"/>
      <c r="DG279" s="59"/>
      <c r="DH279" s="59"/>
      <c r="DI279" s="59"/>
      <c r="DJ279" s="59"/>
      <c r="DK279" s="59"/>
      <c r="DL279" s="59"/>
      <c r="DM279" s="59"/>
      <c r="DN279" s="59"/>
      <c r="DO279" s="59"/>
      <c r="DP279" s="59"/>
      <c r="DQ279" s="59"/>
      <c r="DR279" s="59"/>
      <c r="DS279" s="59"/>
      <c r="DT279" s="59"/>
      <c r="DU279" s="59"/>
      <c r="DV279" s="59"/>
      <c r="DW279" s="59"/>
      <c r="DX279" s="59"/>
      <c r="DY279" s="59"/>
      <c r="DZ279" s="59"/>
      <c r="EA279" s="59"/>
      <c r="EB279" s="59"/>
      <c r="EC279" s="59"/>
      <c r="ED279" s="59"/>
      <c r="EE279" s="59"/>
      <c r="EF279" s="59"/>
      <c r="EG279" s="59"/>
      <c r="EH279" s="59"/>
      <c r="EI279" s="59"/>
      <c r="EJ279" s="59"/>
      <c r="EK279" s="59"/>
      <c r="EL279" s="59"/>
      <c r="EM279" s="59"/>
      <c r="EN279" s="59"/>
      <c r="EO279" s="59"/>
      <c r="EP279" s="59"/>
      <c r="EQ279" s="59"/>
      <c r="ER279" s="59"/>
      <c r="ES279" s="59"/>
      <c r="ET279" s="59"/>
      <c r="EU279" s="59"/>
      <c r="EV279" s="59"/>
      <c r="EW279" s="59"/>
      <c r="EX279" s="59"/>
      <c r="EY279" s="59"/>
      <c r="EZ279" s="59"/>
      <c r="FA279" s="59"/>
      <c r="FB279" s="59"/>
      <c r="FC279" s="59"/>
      <c r="FD279" s="59"/>
      <c r="FE279" s="59"/>
      <c r="FF279" s="59"/>
      <c r="FG279" s="59"/>
      <c r="FH279" s="59"/>
      <c r="FI279" s="59"/>
      <c r="FJ279" s="59"/>
      <c r="FK279" s="59"/>
      <c r="FL279" s="59"/>
      <c r="FM279" s="59"/>
      <c r="FN279" s="59"/>
      <c r="FO279" s="59"/>
      <c r="FP279" s="59"/>
      <c r="FQ279" s="59"/>
      <c r="FR279" s="59"/>
      <c r="FS279" s="59"/>
      <c r="FT279" s="59"/>
      <c r="FU279" s="59"/>
      <c r="FV279" s="59"/>
      <c r="FW279" s="59"/>
      <c r="FX279" s="59"/>
      <c r="FY279" s="59"/>
      <c r="FZ279" s="59"/>
      <c r="GA279" s="59"/>
      <c r="GB279" s="59"/>
      <c r="GC279" s="59"/>
      <c r="GD279" s="59"/>
      <c r="GE279" s="59"/>
      <c r="GF279" s="59"/>
      <c r="GG279" s="59"/>
      <c r="GH279" s="59"/>
      <c r="GI279" s="59"/>
      <c r="GJ279" s="59"/>
      <c r="GK279" s="59"/>
      <c r="GL279" s="59"/>
      <c r="GM279" s="59"/>
      <c r="GN279" s="59"/>
      <c r="GO279" s="59"/>
      <c r="GP279" s="59"/>
      <c r="GQ279" s="59"/>
      <c r="GR279" s="59"/>
      <c r="GS279" s="59"/>
      <c r="GT279" s="59"/>
      <c r="GU279" s="59"/>
      <c r="GV279" s="59"/>
      <c r="GW279" s="59"/>
      <c r="GX279" s="59"/>
      <c r="GY279" s="59"/>
      <c r="GZ279" s="59"/>
      <c r="HA279" s="59"/>
      <c r="HB279" s="59"/>
      <c r="HC279" s="59"/>
      <c r="HD279" s="59"/>
      <c r="HE279" s="59"/>
      <c r="HF279" s="59"/>
      <c r="HG279" s="59"/>
      <c r="HH279" s="59"/>
      <c r="HI279" s="59"/>
      <c r="HJ279" s="59"/>
      <c r="HK279" s="59"/>
      <c r="HL279" s="59"/>
      <c r="HM279" s="59"/>
      <c r="HN279" s="59"/>
    </row>
    <row r="280" spans="1:222">
      <c r="A280" s="59"/>
      <c r="B280" s="59"/>
      <c r="C280" s="59"/>
      <c r="D280" s="59"/>
      <c r="E280" s="118"/>
      <c r="F280" s="59"/>
      <c r="G280" s="118"/>
      <c r="H280" s="59"/>
      <c r="I280" s="59"/>
      <c r="J280" s="59"/>
      <c r="K280" s="119"/>
      <c r="L280" s="59"/>
      <c r="M280" s="59"/>
      <c r="N280" s="59"/>
      <c r="O280" s="59"/>
      <c r="P280" s="59"/>
      <c r="Q280" s="59"/>
      <c r="R280" s="59"/>
      <c r="S280" s="59"/>
      <c r="T280" s="59"/>
      <c r="U280" s="59"/>
      <c r="V280" s="59"/>
      <c r="W280" s="59"/>
      <c r="X280" s="59"/>
      <c r="Y280" s="59"/>
      <c r="Z280" s="59"/>
      <c r="AA280" s="59"/>
      <c r="AB280" s="59"/>
      <c r="AC280" s="59"/>
      <c r="AD280" s="59"/>
      <c r="AE280" s="59"/>
      <c r="AF280" s="59"/>
      <c r="AG280" s="59"/>
      <c r="AH280" s="59"/>
      <c r="AI280" s="59"/>
      <c r="AJ280" s="59"/>
      <c r="AK280" s="59"/>
      <c r="AL280" s="59"/>
      <c r="AM280" s="59"/>
      <c r="AN280" s="59"/>
      <c r="AO280" s="59"/>
      <c r="AP280" s="59"/>
      <c r="AQ280" s="59"/>
      <c r="AR280" s="59"/>
      <c r="AS280" s="59"/>
      <c r="AT280" s="59"/>
      <c r="AU280" s="59"/>
      <c r="AV280" s="59"/>
      <c r="AW280" s="59"/>
      <c r="AX280" s="59"/>
      <c r="AY280" s="59"/>
      <c r="AZ280" s="59"/>
      <c r="BA280" s="59"/>
      <c r="BB280" s="59"/>
      <c r="BC280" s="59"/>
      <c r="BD280" s="59"/>
      <c r="BE280" s="59"/>
      <c r="BF280" s="59"/>
      <c r="BG280" s="59"/>
      <c r="BH280" s="59"/>
      <c r="BI280" s="59"/>
      <c r="BJ280" s="59"/>
      <c r="BK280" s="59"/>
      <c r="BL280" s="59"/>
      <c r="BM280" s="59"/>
      <c r="BN280" s="59"/>
      <c r="BO280" s="59"/>
      <c r="BP280" s="59"/>
      <c r="BQ280" s="59"/>
      <c r="BR280" s="59"/>
      <c r="BS280" s="59"/>
      <c r="BT280" s="59"/>
      <c r="BU280" s="59"/>
      <c r="BV280" s="59"/>
      <c r="BW280" s="59"/>
      <c r="BX280" s="59"/>
      <c r="BY280" s="59"/>
      <c r="BZ280" s="59"/>
      <c r="CA280" s="59"/>
      <c r="CB280" s="59"/>
      <c r="CC280" s="59"/>
      <c r="CD280" s="59"/>
      <c r="CE280" s="59"/>
      <c r="CF280" s="59"/>
      <c r="CG280" s="59"/>
      <c r="CH280" s="59"/>
      <c r="CI280" s="59"/>
      <c r="CJ280" s="59"/>
      <c r="CK280" s="59"/>
      <c r="CL280" s="59"/>
      <c r="CM280" s="59"/>
      <c r="CN280" s="59"/>
      <c r="CO280" s="59"/>
      <c r="CP280" s="59"/>
      <c r="CQ280" s="59"/>
      <c r="CR280" s="59"/>
      <c r="CS280" s="59"/>
      <c r="CT280" s="59"/>
      <c r="CU280" s="59"/>
      <c r="CV280" s="59"/>
      <c r="CW280" s="59"/>
      <c r="CX280" s="59"/>
      <c r="CY280" s="59"/>
      <c r="CZ280" s="59"/>
      <c r="DA280" s="59"/>
      <c r="DB280" s="59"/>
      <c r="DC280" s="59"/>
      <c r="DD280" s="59"/>
      <c r="DE280" s="59"/>
      <c r="DF280" s="59"/>
      <c r="DG280" s="59"/>
      <c r="DH280" s="59"/>
      <c r="DI280" s="59"/>
      <c r="DJ280" s="59"/>
      <c r="DK280" s="59"/>
      <c r="DL280" s="59"/>
      <c r="DM280" s="59"/>
      <c r="DN280" s="59"/>
      <c r="DO280" s="59"/>
      <c r="DP280" s="59"/>
      <c r="DQ280" s="59"/>
      <c r="DR280" s="59"/>
      <c r="DS280" s="59"/>
      <c r="DT280" s="59"/>
      <c r="DU280" s="59"/>
      <c r="DV280" s="59"/>
      <c r="DW280" s="59"/>
      <c r="DX280" s="59"/>
      <c r="DY280" s="59"/>
      <c r="DZ280" s="59"/>
      <c r="EA280" s="59"/>
      <c r="EB280" s="59"/>
      <c r="EC280" s="59"/>
      <c r="ED280" s="59"/>
      <c r="EE280" s="59"/>
      <c r="EF280" s="59"/>
      <c r="EG280" s="59"/>
      <c r="EH280" s="59"/>
      <c r="EI280" s="59"/>
      <c r="EJ280" s="59"/>
      <c r="EK280" s="59"/>
      <c r="EL280" s="59"/>
      <c r="EM280" s="59"/>
      <c r="EN280" s="59"/>
      <c r="EO280" s="59"/>
      <c r="EP280" s="59"/>
      <c r="EQ280" s="59"/>
      <c r="ER280" s="59"/>
      <c r="ES280" s="59"/>
      <c r="ET280" s="59"/>
      <c r="EU280" s="59"/>
      <c r="EV280" s="59"/>
      <c r="EW280" s="59"/>
      <c r="EX280" s="59"/>
      <c r="EY280" s="59"/>
      <c r="EZ280" s="59"/>
      <c r="FA280" s="59"/>
      <c r="FB280" s="59"/>
      <c r="FC280" s="59"/>
      <c r="FD280" s="59"/>
      <c r="FE280" s="59"/>
      <c r="FF280" s="59"/>
      <c r="FG280" s="59"/>
      <c r="FH280" s="59"/>
      <c r="FI280" s="59"/>
      <c r="FJ280" s="59"/>
      <c r="FK280" s="59"/>
      <c r="FL280" s="59"/>
      <c r="FM280" s="59"/>
      <c r="FN280" s="59"/>
      <c r="FO280" s="59"/>
      <c r="FP280" s="59"/>
      <c r="FQ280" s="59"/>
      <c r="FR280" s="59"/>
      <c r="FS280" s="59"/>
      <c r="FT280" s="59"/>
      <c r="FU280" s="59"/>
      <c r="FV280" s="59"/>
      <c r="FW280" s="59"/>
      <c r="FX280" s="59"/>
      <c r="FY280" s="59"/>
      <c r="FZ280" s="59"/>
      <c r="GA280" s="59"/>
      <c r="GB280" s="59"/>
      <c r="GC280" s="59"/>
      <c r="GD280" s="59"/>
      <c r="GE280" s="59"/>
      <c r="GF280" s="59"/>
      <c r="GG280" s="59"/>
      <c r="GH280" s="59"/>
      <c r="GI280" s="59"/>
      <c r="GJ280" s="59"/>
      <c r="GK280" s="59"/>
      <c r="GL280" s="59"/>
      <c r="GM280" s="59"/>
      <c r="GN280" s="59"/>
      <c r="GO280" s="59"/>
      <c r="GP280" s="59"/>
      <c r="GQ280" s="59"/>
      <c r="GR280" s="59"/>
      <c r="GS280" s="59"/>
      <c r="GT280" s="59"/>
      <c r="GU280" s="59"/>
      <c r="GV280" s="59"/>
      <c r="GW280" s="59"/>
      <c r="GX280" s="59"/>
      <c r="GY280" s="59"/>
      <c r="GZ280" s="59"/>
      <c r="HA280" s="59"/>
      <c r="HB280" s="59"/>
      <c r="HC280" s="59"/>
      <c r="HD280" s="59"/>
      <c r="HE280" s="59"/>
      <c r="HF280" s="59"/>
      <c r="HG280" s="59"/>
      <c r="HH280" s="59"/>
      <c r="HI280" s="59"/>
      <c r="HJ280" s="59"/>
      <c r="HK280" s="59"/>
      <c r="HL280" s="59"/>
      <c r="HM280" s="59"/>
      <c r="HN280" s="59"/>
    </row>
    <row r="281" spans="1:222">
      <c r="A281" s="59"/>
      <c r="B281" s="59"/>
      <c r="C281" s="59"/>
      <c r="D281" s="59"/>
      <c r="E281" s="118"/>
      <c r="F281" s="59"/>
      <c r="G281" s="118"/>
      <c r="H281" s="59"/>
      <c r="I281" s="59"/>
      <c r="J281" s="59"/>
      <c r="K281" s="119"/>
      <c r="L281" s="59"/>
      <c r="M281" s="59"/>
      <c r="N281" s="59"/>
      <c r="O281" s="59"/>
      <c r="P281" s="59"/>
      <c r="Q281" s="59"/>
      <c r="R281" s="59"/>
      <c r="S281" s="59"/>
      <c r="T281" s="59"/>
      <c r="U281" s="59"/>
      <c r="V281" s="59"/>
      <c r="W281" s="59"/>
      <c r="X281" s="59"/>
      <c r="Y281" s="59"/>
      <c r="Z281" s="59"/>
      <c r="AA281" s="59"/>
      <c r="AB281" s="59"/>
      <c r="AC281" s="59"/>
      <c r="AD281" s="59"/>
      <c r="AE281" s="59"/>
      <c r="AF281" s="59"/>
      <c r="AG281" s="59"/>
      <c r="AH281" s="59"/>
      <c r="AI281" s="59"/>
      <c r="AJ281" s="59"/>
      <c r="AK281" s="59"/>
      <c r="AL281" s="59"/>
      <c r="AM281" s="59"/>
      <c r="AN281" s="59"/>
      <c r="AO281" s="59"/>
      <c r="AP281" s="59"/>
      <c r="AQ281" s="59"/>
      <c r="AR281" s="59"/>
      <c r="AS281" s="59"/>
      <c r="AT281" s="59"/>
      <c r="AU281" s="59"/>
      <c r="AV281" s="59"/>
      <c r="AW281" s="59"/>
      <c r="AX281" s="59"/>
      <c r="AY281" s="59"/>
      <c r="AZ281" s="59"/>
      <c r="BA281" s="59"/>
      <c r="BB281" s="59"/>
      <c r="BC281" s="59"/>
      <c r="BD281" s="59"/>
      <c r="BE281" s="59"/>
      <c r="BF281" s="59"/>
      <c r="BG281" s="59"/>
      <c r="BH281" s="59"/>
      <c r="BI281" s="59"/>
      <c r="BJ281" s="59"/>
      <c r="BK281" s="59"/>
      <c r="BL281" s="59"/>
      <c r="BM281" s="59"/>
      <c r="BN281" s="59"/>
      <c r="BO281" s="59"/>
      <c r="BP281" s="59"/>
      <c r="BQ281" s="59"/>
      <c r="BR281" s="59"/>
      <c r="BS281" s="59"/>
      <c r="BT281" s="59"/>
      <c r="BU281" s="59"/>
      <c r="BV281" s="59"/>
      <c r="BW281" s="59"/>
      <c r="BX281" s="59"/>
      <c r="BY281" s="59"/>
      <c r="BZ281" s="59"/>
      <c r="CA281" s="59"/>
      <c r="CB281" s="59"/>
      <c r="CC281" s="59"/>
      <c r="CD281" s="59"/>
      <c r="CE281" s="59"/>
      <c r="CF281" s="59"/>
      <c r="CG281" s="59"/>
      <c r="CH281" s="59"/>
      <c r="CI281" s="59"/>
      <c r="CJ281" s="59"/>
      <c r="CK281" s="59"/>
      <c r="CL281" s="59"/>
      <c r="CM281" s="59"/>
      <c r="CN281" s="59"/>
      <c r="CO281" s="59"/>
      <c r="CP281" s="59"/>
      <c r="CQ281" s="59"/>
      <c r="CR281" s="59"/>
      <c r="CS281" s="59"/>
      <c r="CT281" s="59"/>
      <c r="CU281" s="59"/>
      <c r="CV281" s="59"/>
      <c r="CW281" s="59"/>
      <c r="CX281" s="59"/>
      <c r="CY281" s="59"/>
      <c r="CZ281" s="59"/>
      <c r="DA281" s="59"/>
      <c r="DB281" s="59"/>
      <c r="DC281" s="59"/>
      <c r="DD281" s="59"/>
      <c r="DE281" s="59"/>
      <c r="DF281" s="59"/>
      <c r="DG281" s="59"/>
      <c r="DH281" s="59"/>
      <c r="DI281" s="59"/>
      <c r="DJ281" s="59"/>
      <c r="DK281" s="59"/>
      <c r="DL281" s="59"/>
      <c r="DM281" s="59"/>
      <c r="DN281" s="59"/>
      <c r="DO281" s="59"/>
      <c r="DP281" s="59"/>
      <c r="DQ281" s="59"/>
      <c r="DR281" s="59"/>
      <c r="DS281" s="59"/>
      <c r="DT281" s="59"/>
      <c r="DU281" s="59"/>
      <c r="DV281" s="59"/>
      <c r="DW281" s="59"/>
      <c r="DX281" s="59"/>
      <c r="DY281" s="59"/>
      <c r="DZ281" s="59"/>
      <c r="EA281" s="59"/>
      <c r="EB281" s="59"/>
      <c r="EC281" s="59"/>
      <c r="ED281" s="59"/>
      <c r="EE281" s="59"/>
      <c r="EF281" s="59"/>
      <c r="EG281" s="59"/>
      <c r="EH281" s="59"/>
      <c r="EI281" s="59"/>
      <c r="EJ281" s="59"/>
      <c r="EK281" s="59"/>
      <c r="EL281" s="59"/>
      <c r="EM281" s="59"/>
      <c r="EN281" s="59"/>
      <c r="EO281" s="59"/>
      <c r="EP281" s="59"/>
      <c r="EQ281" s="59"/>
      <c r="ER281" s="59"/>
      <c r="ES281" s="59"/>
      <c r="ET281" s="59"/>
      <c r="EU281" s="59"/>
      <c r="EV281" s="59"/>
      <c r="EW281" s="59"/>
      <c r="EX281" s="59"/>
      <c r="EY281" s="59"/>
      <c r="EZ281" s="59"/>
      <c r="FA281" s="59"/>
      <c r="FB281" s="59"/>
      <c r="FC281" s="59"/>
      <c r="FD281" s="59"/>
      <c r="FE281" s="59"/>
      <c r="FF281" s="59"/>
      <c r="FG281" s="59"/>
      <c r="FH281" s="59"/>
      <c r="FI281" s="59"/>
      <c r="FJ281" s="59"/>
      <c r="FK281" s="59"/>
      <c r="FL281" s="59"/>
      <c r="FM281" s="59"/>
      <c r="FN281" s="59"/>
      <c r="FO281" s="59"/>
      <c r="FP281" s="59"/>
      <c r="FQ281" s="59"/>
      <c r="FR281" s="59"/>
      <c r="FS281" s="59"/>
      <c r="FT281" s="59"/>
      <c r="FU281" s="59"/>
      <c r="FV281" s="59"/>
      <c r="FW281" s="59"/>
      <c r="FX281" s="59"/>
      <c r="FY281" s="59"/>
      <c r="FZ281" s="59"/>
      <c r="GA281" s="59"/>
      <c r="GB281" s="59"/>
      <c r="GC281" s="59"/>
      <c r="GD281" s="59"/>
      <c r="GE281" s="59"/>
      <c r="GF281" s="59"/>
      <c r="GG281" s="59"/>
      <c r="GH281" s="59"/>
      <c r="GI281" s="59"/>
      <c r="GJ281" s="59"/>
      <c r="GK281" s="59"/>
      <c r="GL281" s="59"/>
      <c r="GM281" s="59"/>
      <c r="GN281" s="59"/>
      <c r="GO281" s="59"/>
      <c r="GP281" s="59"/>
      <c r="GQ281" s="59"/>
      <c r="GR281" s="59"/>
      <c r="GS281" s="59"/>
      <c r="GT281" s="59"/>
      <c r="GU281" s="59"/>
      <c r="GV281" s="59"/>
      <c r="GW281" s="59"/>
      <c r="GX281" s="59"/>
      <c r="GY281" s="59"/>
      <c r="GZ281" s="59"/>
      <c r="HA281" s="59"/>
      <c r="HB281" s="59"/>
      <c r="HC281" s="59"/>
      <c r="HD281" s="59"/>
      <c r="HE281" s="59"/>
      <c r="HF281" s="59"/>
      <c r="HG281" s="59"/>
      <c r="HH281" s="59"/>
      <c r="HI281" s="59"/>
      <c r="HJ281" s="59"/>
      <c r="HK281" s="59"/>
      <c r="HL281" s="59"/>
      <c r="HM281" s="59"/>
      <c r="HN281" s="59"/>
    </row>
    <row r="282" spans="1:222">
      <c r="A282" s="59"/>
      <c r="B282" s="59"/>
      <c r="C282" s="59"/>
      <c r="D282" s="59"/>
      <c r="E282" s="118"/>
      <c r="F282" s="59"/>
      <c r="G282" s="118"/>
      <c r="H282" s="59"/>
      <c r="I282" s="59"/>
      <c r="J282" s="59"/>
      <c r="K282" s="119"/>
      <c r="L282" s="59"/>
      <c r="M282" s="59"/>
      <c r="N282" s="59"/>
      <c r="O282" s="59"/>
      <c r="P282" s="59"/>
      <c r="Q282" s="59"/>
      <c r="R282" s="59"/>
      <c r="S282" s="59"/>
      <c r="T282" s="59"/>
      <c r="U282" s="59"/>
      <c r="V282" s="59"/>
      <c r="W282" s="59"/>
      <c r="X282" s="59"/>
      <c r="Y282" s="59"/>
      <c r="Z282" s="59"/>
      <c r="AA282" s="59"/>
      <c r="AB282" s="59"/>
      <c r="AC282" s="59"/>
      <c r="AD282" s="59"/>
      <c r="AE282" s="59"/>
      <c r="AF282" s="59"/>
      <c r="AG282" s="59"/>
      <c r="AH282" s="59"/>
      <c r="AI282" s="59"/>
      <c r="AJ282" s="59"/>
      <c r="AK282" s="59"/>
      <c r="AL282" s="59"/>
      <c r="AM282" s="59"/>
      <c r="AN282" s="59"/>
      <c r="AO282" s="59"/>
      <c r="AP282" s="59"/>
      <c r="AQ282" s="59"/>
      <c r="AR282" s="59"/>
      <c r="AS282" s="59"/>
      <c r="AT282" s="59"/>
      <c r="AU282" s="59"/>
      <c r="AV282" s="59"/>
      <c r="AW282" s="59"/>
      <c r="AX282" s="59"/>
      <c r="AY282" s="59"/>
      <c r="AZ282" s="59"/>
      <c r="BA282" s="59"/>
      <c r="BB282" s="59"/>
      <c r="BC282" s="59"/>
      <c r="BD282" s="59"/>
      <c r="BE282" s="59"/>
      <c r="BF282" s="59"/>
      <c r="BG282" s="59"/>
      <c r="BH282" s="59"/>
      <c r="BI282" s="59"/>
      <c r="BJ282" s="59"/>
      <c r="BK282" s="59"/>
      <c r="BL282" s="59"/>
      <c r="BM282" s="59"/>
      <c r="BN282" s="59"/>
      <c r="BO282" s="59"/>
      <c r="BP282" s="59"/>
      <c r="BQ282" s="59"/>
      <c r="BR282" s="59"/>
      <c r="BS282" s="59"/>
      <c r="BT282" s="59"/>
      <c r="BU282" s="59"/>
      <c r="BV282" s="59"/>
      <c r="BW282" s="59"/>
      <c r="BX282" s="59"/>
      <c r="BY282" s="59"/>
      <c r="BZ282" s="59"/>
      <c r="CA282" s="59"/>
      <c r="CB282" s="59"/>
      <c r="CC282" s="59"/>
      <c r="CD282" s="59"/>
      <c r="CE282" s="59"/>
      <c r="CF282" s="59"/>
      <c r="CG282" s="59"/>
      <c r="CH282" s="59"/>
      <c r="CI282" s="59"/>
      <c r="CJ282" s="59"/>
      <c r="CK282" s="59"/>
      <c r="CL282" s="59"/>
      <c r="CM282" s="59"/>
      <c r="CN282" s="59"/>
      <c r="CO282" s="59"/>
      <c r="CP282" s="59"/>
      <c r="CQ282" s="59"/>
      <c r="CR282" s="59"/>
      <c r="CS282" s="59"/>
      <c r="CT282" s="59"/>
      <c r="CU282" s="59"/>
      <c r="CV282" s="59"/>
      <c r="CW282" s="59"/>
      <c r="CX282" s="59"/>
      <c r="CY282" s="59"/>
      <c r="CZ282" s="59"/>
      <c r="DA282" s="59"/>
      <c r="DB282" s="59"/>
      <c r="DC282" s="59"/>
      <c r="DD282" s="59"/>
      <c r="DE282" s="59"/>
      <c r="DF282" s="59"/>
      <c r="DG282" s="59"/>
      <c r="DH282" s="59"/>
      <c r="DI282" s="59"/>
      <c r="DJ282" s="59"/>
      <c r="DK282" s="59"/>
      <c r="DL282" s="59"/>
      <c r="DM282" s="59"/>
      <c r="DN282" s="59"/>
      <c r="DO282" s="59"/>
      <c r="DP282" s="59"/>
      <c r="DQ282" s="59"/>
      <c r="DR282" s="59"/>
      <c r="DS282" s="59"/>
      <c r="DT282" s="59"/>
      <c r="DU282" s="59"/>
      <c r="DV282" s="59"/>
      <c r="DW282" s="59"/>
      <c r="DX282" s="59"/>
      <c r="DY282" s="59"/>
      <c r="DZ282" s="59"/>
      <c r="EA282" s="59"/>
      <c r="EB282" s="59"/>
      <c r="EC282" s="59"/>
      <c r="ED282" s="59"/>
      <c r="EE282" s="59"/>
      <c r="EF282" s="59"/>
      <c r="EG282" s="59"/>
      <c r="EH282" s="59"/>
      <c r="EI282" s="59"/>
      <c r="EJ282" s="59"/>
      <c r="EK282" s="59"/>
      <c r="EL282" s="59"/>
      <c r="EM282" s="59"/>
      <c r="EN282" s="59"/>
      <c r="EO282" s="59"/>
      <c r="EP282" s="59"/>
      <c r="EQ282" s="59"/>
      <c r="ER282" s="59"/>
      <c r="ES282" s="59"/>
      <c r="ET282" s="59"/>
      <c r="EU282" s="59"/>
      <c r="EV282" s="59"/>
      <c r="EW282" s="59"/>
      <c r="EX282" s="59"/>
      <c r="EY282" s="59"/>
      <c r="EZ282" s="59"/>
      <c r="FA282" s="59"/>
      <c r="FB282" s="59"/>
      <c r="FC282" s="59"/>
      <c r="FD282" s="59"/>
      <c r="FE282" s="59"/>
      <c r="FF282" s="59"/>
      <c r="FG282" s="59"/>
      <c r="FH282" s="59"/>
      <c r="FI282" s="59"/>
      <c r="FJ282" s="59"/>
      <c r="FK282" s="59"/>
      <c r="FL282" s="59"/>
      <c r="FM282" s="59"/>
      <c r="FN282" s="59"/>
      <c r="FO282" s="59"/>
      <c r="FP282" s="59"/>
      <c r="FQ282" s="59"/>
      <c r="FR282" s="59"/>
      <c r="FS282" s="59"/>
      <c r="FT282" s="59"/>
      <c r="FU282" s="59"/>
      <c r="FV282" s="59"/>
      <c r="FW282" s="59"/>
      <c r="FX282" s="59"/>
      <c r="FY282" s="59"/>
      <c r="FZ282" s="59"/>
      <c r="GA282" s="59"/>
      <c r="GB282" s="59"/>
      <c r="GC282" s="59"/>
      <c r="GD282" s="59"/>
      <c r="GE282" s="59"/>
      <c r="GF282" s="59"/>
      <c r="GG282" s="59"/>
      <c r="GH282" s="59"/>
      <c r="GI282" s="59"/>
      <c r="GJ282" s="59"/>
      <c r="GK282" s="59"/>
      <c r="GL282" s="59"/>
      <c r="GM282" s="59"/>
      <c r="GN282" s="59"/>
      <c r="GO282" s="59"/>
      <c r="GP282" s="59"/>
      <c r="GQ282" s="59"/>
      <c r="GR282" s="59"/>
      <c r="GS282" s="59"/>
      <c r="GT282" s="59"/>
      <c r="GU282" s="59"/>
      <c r="GV282" s="59"/>
      <c r="GW282" s="59"/>
      <c r="GX282" s="59"/>
      <c r="GY282" s="59"/>
      <c r="GZ282" s="59"/>
      <c r="HA282" s="59"/>
      <c r="HB282" s="59"/>
      <c r="HC282" s="59"/>
      <c r="HD282" s="59"/>
      <c r="HE282" s="59"/>
      <c r="HF282" s="59"/>
      <c r="HG282" s="59"/>
      <c r="HH282" s="59"/>
      <c r="HI282" s="59"/>
      <c r="HJ282" s="59"/>
      <c r="HK282" s="59"/>
      <c r="HL282" s="59"/>
      <c r="HM282" s="59"/>
      <c r="HN282" s="59"/>
    </row>
    <row r="283" spans="1:222">
      <c r="A283" s="59"/>
      <c r="B283" s="59"/>
      <c r="C283" s="59"/>
      <c r="D283" s="59"/>
      <c r="E283" s="118"/>
      <c r="F283" s="59"/>
      <c r="G283" s="118"/>
      <c r="H283" s="59"/>
      <c r="I283" s="59"/>
      <c r="J283" s="59"/>
      <c r="K283" s="119"/>
      <c r="L283" s="59"/>
      <c r="M283" s="59"/>
      <c r="N283" s="59"/>
      <c r="O283" s="59"/>
      <c r="P283" s="59"/>
      <c r="Q283" s="59"/>
      <c r="R283" s="59"/>
      <c r="S283" s="59"/>
      <c r="T283" s="59"/>
      <c r="U283" s="59"/>
      <c r="V283" s="59"/>
      <c r="W283" s="59"/>
      <c r="X283" s="59"/>
      <c r="Y283" s="59"/>
      <c r="Z283" s="59"/>
      <c r="AA283" s="59"/>
      <c r="AB283" s="59"/>
      <c r="AC283" s="59"/>
      <c r="AD283" s="59"/>
      <c r="AE283" s="59"/>
      <c r="AF283" s="59"/>
      <c r="AG283" s="59"/>
      <c r="AH283" s="59"/>
      <c r="AI283" s="59"/>
      <c r="AJ283" s="59"/>
      <c r="AK283" s="59"/>
      <c r="AL283" s="59"/>
      <c r="AM283" s="59"/>
      <c r="AN283" s="59"/>
      <c r="AO283" s="59"/>
      <c r="AP283" s="59"/>
      <c r="AQ283" s="59"/>
      <c r="AR283" s="59"/>
      <c r="AS283" s="59"/>
      <c r="AT283" s="59"/>
      <c r="AU283" s="59"/>
      <c r="AV283" s="59"/>
      <c r="AW283" s="59"/>
      <c r="AX283" s="59"/>
      <c r="AY283" s="59"/>
      <c r="AZ283" s="59"/>
      <c r="BA283" s="59"/>
      <c r="BB283" s="59"/>
      <c r="BC283" s="59"/>
      <c r="BD283" s="59"/>
      <c r="BE283" s="59"/>
      <c r="BF283" s="59"/>
      <c r="BG283" s="59"/>
      <c r="BH283" s="59"/>
      <c r="BI283" s="59"/>
      <c r="BJ283" s="59"/>
      <c r="BK283" s="59"/>
      <c r="BL283" s="59"/>
      <c r="BM283" s="59"/>
      <c r="BN283" s="59"/>
      <c r="BO283" s="59"/>
      <c r="BP283" s="59"/>
      <c r="BQ283" s="59"/>
      <c r="BR283" s="59"/>
      <c r="BS283" s="59"/>
      <c r="BT283" s="59"/>
      <c r="BU283" s="59"/>
      <c r="BV283" s="59"/>
      <c r="BW283" s="59"/>
      <c r="BX283" s="59"/>
      <c r="BY283" s="59"/>
      <c r="BZ283" s="59"/>
      <c r="CA283" s="59"/>
      <c r="CB283" s="59"/>
      <c r="CC283" s="59"/>
      <c r="CD283" s="59"/>
      <c r="CE283" s="59"/>
      <c r="CF283" s="59"/>
      <c r="CG283" s="59"/>
      <c r="CH283" s="59"/>
      <c r="CI283" s="59"/>
      <c r="CJ283" s="59"/>
      <c r="CK283" s="59"/>
      <c r="CL283" s="59"/>
      <c r="CM283" s="59"/>
      <c r="CN283" s="59"/>
      <c r="CO283" s="59"/>
      <c r="CP283" s="59"/>
      <c r="CQ283" s="59"/>
      <c r="CR283" s="59"/>
      <c r="CS283" s="59"/>
      <c r="CT283" s="59"/>
      <c r="CU283" s="59"/>
      <c r="CV283" s="59"/>
      <c r="CW283" s="59"/>
      <c r="CX283" s="59"/>
      <c r="CY283" s="59"/>
      <c r="CZ283" s="59"/>
      <c r="DA283" s="59"/>
      <c r="DB283" s="59"/>
      <c r="DC283" s="59"/>
      <c r="DD283" s="59"/>
      <c r="DE283" s="59"/>
      <c r="DF283" s="59"/>
      <c r="DG283" s="59"/>
      <c r="DH283" s="59"/>
      <c r="DI283" s="59"/>
      <c r="DJ283" s="59"/>
      <c r="DK283" s="59"/>
      <c r="DL283" s="59"/>
      <c r="DM283" s="59"/>
      <c r="DN283" s="59"/>
      <c r="DO283" s="59"/>
      <c r="DP283" s="59"/>
      <c r="DQ283" s="59"/>
      <c r="DR283" s="59"/>
      <c r="DS283" s="59"/>
      <c r="DT283" s="59"/>
      <c r="DU283" s="59"/>
      <c r="DV283" s="59"/>
      <c r="DW283" s="59"/>
      <c r="DX283" s="59"/>
      <c r="DY283" s="59"/>
      <c r="DZ283" s="59"/>
      <c r="EA283" s="59"/>
      <c r="EB283" s="59"/>
      <c r="EC283" s="59"/>
      <c r="ED283" s="59"/>
      <c r="EE283" s="59"/>
      <c r="EF283" s="59"/>
      <c r="EG283" s="59"/>
      <c r="EH283" s="59"/>
      <c r="EI283" s="59"/>
      <c r="EJ283" s="59"/>
      <c r="EK283" s="59"/>
      <c r="EL283" s="59"/>
      <c r="EM283" s="59"/>
      <c r="EN283" s="59"/>
      <c r="EO283" s="59"/>
      <c r="EP283" s="59"/>
      <c r="EQ283" s="59"/>
      <c r="ER283" s="59"/>
      <c r="ES283" s="59"/>
      <c r="ET283" s="59"/>
      <c r="EU283" s="59"/>
      <c r="EV283" s="59"/>
      <c r="EW283" s="59"/>
      <c r="EX283" s="59"/>
      <c r="EY283" s="59"/>
      <c r="EZ283" s="59"/>
      <c r="FA283" s="59"/>
      <c r="FB283" s="59"/>
      <c r="FC283" s="59"/>
      <c r="FD283" s="59"/>
      <c r="FE283" s="59"/>
      <c r="FF283" s="59"/>
      <c r="FG283" s="59"/>
      <c r="FH283" s="59"/>
      <c r="FI283" s="59"/>
      <c r="FJ283" s="59"/>
      <c r="FK283" s="59"/>
      <c r="FL283" s="59"/>
      <c r="FM283" s="59"/>
      <c r="FN283" s="59"/>
      <c r="FO283" s="59"/>
      <c r="FP283" s="59"/>
      <c r="FQ283" s="59"/>
      <c r="FR283" s="59"/>
      <c r="FS283" s="59"/>
      <c r="FT283" s="59"/>
      <c r="FU283" s="59"/>
      <c r="FV283" s="59"/>
      <c r="FW283" s="59"/>
      <c r="FX283" s="59"/>
      <c r="FY283" s="59"/>
      <c r="FZ283" s="59"/>
      <c r="GA283" s="59"/>
      <c r="GB283" s="59"/>
      <c r="GC283" s="59"/>
      <c r="GD283" s="59"/>
      <c r="GE283" s="59"/>
      <c r="GF283" s="59"/>
      <c r="GG283" s="59"/>
      <c r="GH283" s="59"/>
      <c r="GI283" s="59"/>
      <c r="GJ283" s="59"/>
      <c r="GK283" s="59"/>
      <c r="GL283" s="59"/>
      <c r="GM283" s="59"/>
      <c r="GN283" s="59"/>
      <c r="GO283" s="59"/>
      <c r="GP283" s="59"/>
      <c r="GQ283" s="59"/>
      <c r="GR283" s="59"/>
      <c r="GS283" s="59"/>
      <c r="GT283" s="59"/>
      <c r="GU283" s="59"/>
      <c r="GV283" s="59"/>
      <c r="GW283" s="59"/>
      <c r="GX283" s="59"/>
      <c r="GY283" s="59"/>
      <c r="GZ283" s="59"/>
      <c r="HA283" s="59"/>
      <c r="HB283" s="59"/>
      <c r="HC283" s="59"/>
      <c r="HD283" s="59"/>
      <c r="HE283" s="59"/>
      <c r="HF283" s="59"/>
      <c r="HG283" s="59"/>
      <c r="HH283" s="59"/>
      <c r="HI283" s="59"/>
      <c r="HJ283" s="59"/>
      <c r="HK283" s="59"/>
      <c r="HL283" s="59"/>
      <c r="HM283" s="59"/>
      <c r="HN283" s="59"/>
    </row>
    <row r="284" spans="1:222">
      <c r="A284" s="59"/>
      <c r="B284" s="59"/>
      <c r="C284" s="59"/>
      <c r="D284" s="59"/>
      <c r="E284" s="118"/>
      <c r="F284" s="59"/>
      <c r="G284" s="118"/>
      <c r="H284" s="59"/>
      <c r="I284" s="59"/>
      <c r="J284" s="59"/>
      <c r="K284" s="119"/>
      <c r="L284" s="59"/>
      <c r="M284" s="59"/>
      <c r="N284" s="59"/>
      <c r="O284" s="59"/>
      <c r="P284" s="59"/>
      <c r="Q284" s="59"/>
      <c r="R284" s="59"/>
      <c r="S284" s="59"/>
      <c r="T284" s="59"/>
      <c r="U284" s="59"/>
      <c r="V284" s="59"/>
      <c r="W284" s="59"/>
      <c r="X284" s="59"/>
      <c r="Y284" s="59"/>
      <c r="Z284" s="59"/>
      <c r="AA284" s="59"/>
      <c r="AB284" s="59"/>
      <c r="AC284" s="59"/>
      <c r="AD284" s="59"/>
      <c r="AE284" s="59"/>
      <c r="AF284" s="59"/>
      <c r="AG284" s="59"/>
      <c r="AH284" s="59"/>
      <c r="AI284" s="59"/>
      <c r="AJ284" s="59"/>
      <c r="AK284" s="59"/>
      <c r="AL284" s="59"/>
      <c r="AM284" s="59"/>
      <c r="AN284" s="59"/>
      <c r="AO284" s="59"/>
      <c r="AP284" s="59"/>
      <c r="AQ284" s="59"/>
      <c r="AR284" s="59"/>
      <c r="AS284" s="59"/>
      <c r="AT284" s="59"/>
      <c r="AU284" s="59"/>
      <c r="AV284" s="59"/>
      <c r="AW284" s="59"/>
      <c r="AX284" s="59"/>
      <c r="AY284" s="59"/>
      <c r="AZ284" s="59"/>
      <c r="BA284" s="59"/>
      <c r="BB284" s="59"/>
      <c r="BC284" s="59"/>
      <c r="BD284" s="59"/>
      <c r="BE284" s="59"/>
      <c r="BF284" s="59"/>
      <c r="BG284" s="59"/>
      <c r="BH284" s="59"/>
      <c r="BI284" s="59"/>
      <c r="BJ284" s="59"/>
      <c r="BK284" s="59"/>
      <c r="BL284" s="59"/>
      <c r="BM284" s="59"/>
      <c r="BN284" s="59"/>
      <c r="BO284" s="59"/>
      <c r="BP284" s="59"/>
      <c r="BQ284" s="59"/>
      <c r="BR284" s="59"/>
      <c r="BS284" s="59"/>
      <c r="BT284" s="59"/>
      <c r="BU284" s="59"/>
      <c r="BV284" s="59"/>
      <c r="BW284" s="59"/>
      <c r="BX284" s="59"/>
      <c r="BY284" s="59"/>
      <c r="BZ284" s="59"/>
      <c r="CA284" s="59"/>
      <c r="CB284" s="59"/>
      <c r="CC284" s="59"/>
      <c r="CD284" s="59"/>
      <c r="CE284" s="59"/>
      <c r="CF284" s="59"/>
      <c r="CG284" s="59"/>
      <c r="CH284" s="59"/>
      <c r="CI284" s="59"/>
      <c r="CJ284" s="59"/>
      <c r="CK284" s="59"/>
      <c r="CL284" s="59"/>
      <c r="CM284" s="59"/>
      <c r="CN284" s="59"/>
      <c r="CO284" s="59"/>
      <c r="CP284" s="59"/>
      <c r="CQ284" s="59"/>
      <c r="CR284" s="59"/>
      <c r="CS284" s="59"/>
      <c r="CT284" s="59"/>
      <c r="CU284" s="59"/>
      <c r="CV284" s="59"/>
      <c r="CW284" s="59"/>
      <c r="CX284" s="59"/>
      <c r="CY284" s="59"/>
      <c r="CZ284" s="59"/>
      <c r="DA284" s="59"/>
      <c r="DB284" s="59"/>
      <c r="DC284" s="59"/>
      <c r="DD284" s="59"/>
      <c r="DE284" s="59"/>
      <c r="DF284" s="59"/>
      <c r="DG284" s="59"/>
      <c r="DH284" s="59"/>
      <c r="DI284" s="59"/>
      <c r="DJ284" s="59"/>
      <c r="DK284" s="59"/>
      <c r="DL284" s="59"/>
      <c r="DM284" s="59"/>
      <c r="DN284" s="59"/>
      <c r="DO284" s="59"/>
      <c r="DP284" s="59"/>
      <c r="DQ284" s="59"/>
      <c r="DR284" s="59"/>
      <c r="DS284" s="59"/>
      <c r="DT284" s="59"/>
      <c r="DU284" s="59"/>
      <c r="DV284" s="59"/>
      <c r="DW284" s="59"/>
      <c r="DX284" s="59"/>
      <c r="DY284" s="59"/>
      <c r="DZ284" s="59"/>
      <c r="EA284" s="59"/>
      <c r="EB284" s="59"/>
      <c r="EC284" s="59"/>
      <c r="ED284" s="59"/>
      <c r="EE284" s="59"/>
      <c r="EF284" s="59"/>
      <c r="EG284" s="59"/>
      <c r="EH284" s="59"/>
      <c r="EI284" s="59"/>
      <c r="EJ284" s="59"/>
      <c r="EK284" s="59"/>
      <c r="EL284" s="59"/>
      <c r="EM284" s="59"/>
      <c r="EN284" s="59"/>
      <c r="EO284" s="59"/>
      <c r="EP284" s="59"/>
      <c r="EQ284" s="59"/>
      <c r="ER284" s="59"/>
      <c r="ES284" s="59"/>
      <c r="ET284" s="59"/>
      <c r="EU284" s="59"/>
      <c r="EV284" s="59"/>
      <c r="EW284" s="59"/>
      <c r="EX284" s="59"/>
      <c r="EY284" s="59"/>
      <c r="EZ284" s="59"/>
      <c r="FA284" s="59"/>
      <c r="FB284" s="59"/>
      <c r="FC284" s="59"/>
      <c r="FD284" s="59"/>
      <c r="FE284" s="59"/>
      <c r="FF284" s="59"/>
      <c r="FG284" s="59"/>
      <c r="FH284" s="59"/>
      <c r="FI284" s="59"/>
      <c r="FJ284" s="59"/>
      <c r="FK284" s="59"/>
      <c r="FL284" s="59"/>
      <c r="FM284" s="59"/>
      <c r="FN284" s="59"/>
      <c r="FO284" s="59"/>
      <c r="FP284" s="59"/>
      <c r="FQ284" s="59"/>
      <c r="FR284" s="59"/>
      <c r="FS284" s="59"/>
      <c r="FT284" s="59"/>
      <c r="FU284" s="59"/>
      <c r="FV284" s="59"/>
      <c r="FW284" s="59"/>
      <c r="FX284" s="59"/>
      <c r="FY284" s="59"/>
      <c r="FZ284" s="59"/>
      <c r="GA284" s="59"/>
      <c r="GB284" s="59"/>
      <c r="GC284" s="59"/>
      <c r="GD284" s="59"/>
      <c r="GE284" s="59"/>
      <c r="GF284" s="59"/>
      <c r="GG284" s="59"/>
      <c r="GH284" s="59"/>
      <c r="GI284" s="59"/>
      <c r="GJ284" s="59"/>
      <c r="GK284" s="59"/>
      <c r="GL284" s="59"/>
      <c r="GM284" s="59"/>
      <c r="GN284" s="59"/>
      <c r="GO284" s="59"/>
      <c r="GP284" s="59"/>
      <c r="GQ284" s="59"/>
      <c r="GR284" s="59"/>
      <c r="GS284" s="59"/>
      <c r="GT284" s="59"/>
      <c r="GU284" s="59"/>
      <c r="GV284" s="59"/>
      <c r="GW284" s="59"/>
      <c r="GX284" s="59"/>
      <c r="GY284" s="59"/>
      <c r="GZ284" s="59"/>
      <c r="HA284" s="59"/>
      <c r="HB284" s="59"/>
      <c r="HC284" s="59"/>
      <c r="HD284" s="59"/>
      <c r="HE284" s="59"/>
      <c r="HF284" s="59"/>
      <c r="HG284" s="59"/>
      <c r="HH284" s="59"/>
      <c r="HI284" s="59"/>
      <c r="HJ284" s="59"/>
      <c r="HK284" s="59"/>
      <c r="HL284" s="59"/>
      <c r="HM284" s="59"/>
      <c r="HN284" s="59"/>
    </row>
    <row r="285" spans="1:222">
      <c r="A285" s="59"/>
      <c r="B285" s="59"/>
      <c r="C285" s="59"/>
      <c r="D285" s="59"/>
      <c r="E285" s="118"/>
      <c r="F285" s="59"/>
      <c r="G285" s="118"/>
      <c r="H285" s="59"/>
      <c r="I285" s="59"/>
      <c r="J285" s="59"/>
      <c r="K285" s="119"/>
      <c r="L285" s="59"/>
      <c r="M285" s="59"/>
      <c r="N285" s="59"/>
      <c r="O285" s="59"/>
      <c r="P285" s="59"/>
      <c r="Q285" s="59"/>
      <c r="R285" s="59"/>
      <c r="S285" s="59"/>
      <c r="T285" s="59"/>
      <c r="U285" s="59"/>
      <c r="V285" s="59"/>
      <c r="W285" s="59"/>
      <c r="X285" s="59"/>
      <c r="Y285" s="59"/>
      <c r="Z285" s="59"/>
      <c r="AA285" s="59"/>
      <c r="AB285" s="59"/>
      <c r="AC285" s="59"/>
      <c r="AD285" s="59"/>
      <c r="AE285" s="59"/>
      <c r="AF285" s="59"/>
      <c r="AG285" s="59"/>
      <c r="AH285" s="59"/>
      <c r="AI285" s="59"/>
      <c r="AJ285" s="59"/>
      <c r="AK285" s="59"/>
      <c r="AL285" s="59"/>
      <c r="AM285" s="59"/>
      <c r="AN285" s="59"/>
      <c r="AO285" s="59"/>
      <c r="AP285" s="59"/>
      <c r="AQ285" s="59"/>
      <c r="AR285" s="59"/>
      <c r="AS285" s="59"/>
      <c r="AT285" s="59"/>
      <c r="AU285" s="59"/>
      <c r="AV285" s="59"/>
      <c r="AW285" s="59"/>
      <c r="AX285" s="59"/>
      <c r="AY285" s="59"/>
      <c r="AZ285" s="59"/>
      <c r="BA285" s="59"/>
      <c r="BB285" s="59"/>
      <c r="BC285" s="59"/>
      <c r="BD285" s="59"/>
      <c r="BE285" s="59"/>
      <c r="BF285" s="59"/>
      <c r="BG285" s="59"/>
      <c r="BH285" s="59"/>
      <c r="BI285" s="59"/>
      <c r="BJ285" s="59"/>
      <c r="BK285" s="59"/>
      <c r="BL285" s="59"/>
      <c r="BM285" s="59"/>
      <c r="BN285" s="59"/>
      <c r="BO285" s="59"/>
      <c r="BP285" s="59"/>
      <c r="BQ285" s="59"/>
      <c r="BR285" s="59"/>
      <c r="BS285" s="59"/>
      <c r="BT285" s="59"/>
      <c r="BU285" s="59"/>
      <c r="BV285" s="59"/>
      <c r="BW285" s="59"/>
      <c r="BX285" s="59"/>
      <c r="BY285" s="59"/>
      <c r="BZ285" s="59"/>
      <c r="CA285" s="59"/>
      <c r="CB285" s="59"/>
      <c r="CC285" s="59"/>
      <c r="CD285" s="59"/>
      <c r="CE285" s="59"/>
      <c r="CF285" s="59"/>
      <c r="CG285" s="59"/>
      <c r="CH285" s="59"/>
      <c r="CI285" s="59"/>
      <c r="CJ285" s="59"/>
      <c r="CK285" s="59"/>
      <c r="CL285" s="59"/>
      <c r="CM285" s="59"/>
      <c r="CN285" s="59"/>
      <c r="CO285" s="59"/>
      <c r="CP285" s="59"/>
      <c r="CQ285" s="59"/>
      <c r="CR285" s="59"/>
      <c r="CS285" s="59"/>
      <c r="CT285" s="59"/>
      <c r="CU285" s="59"/>
      <c r="CV285" s="59"/>
      <c r="CW285" s="59"/>
      <c r="CX285" s="59"/>
      <c r="CY285" s="59"/>
      <c r="CZ285" s="59"/>
      <c r="DA285" s="59"/>
      <c r="DB285" s="59"/>
      <c r="DC285" s="59"/>
      <c r="DD285" s="59"/>
      <c r="DE285" s="59"/>
      <c r="DF285" s="59"/>
      <c r="DG285" s="59"/>
      <c r="DH285" s="59"/>
      <c r="DI285" s="59"/>
      <c r="DJ285" s="59"/>
      <c r="DK285" s="59"/>
      <c r="DL285" s="59"/>
      <c r="DM285" s="59"/>
      <c r="DN285" s="59"/>
      <c r="DO285" s="59"/>
      <c r="DP285" s="59"/>
      <c r="DQ285" s="59"/>
      <c r="DR285" s="59"/>
      <c r="DS285" s="59"/>
      <c r="DT285" s="59"/>
      <c r="DU285" s="59"/>
      <c r="DV285" s="59"/>
      <c r="DW285" s="59"/>
      <c r="DX285" s="59"/>
      <c r="DY285" s="59"/>
      <c r="DZ285" s="59"/>
      <c r="EA285" s="59"/>
      <c r="EB285" s="59"/>
      <c r="EC285" s="59"/>
      <c r="ED285" s="59"/>
      <c r="EE285" s="59"/>
      <c r="EF285" s="59"/>
      <c r="EG285" s="59"/>
      <c r="EH285" s="59"/>
      <c r="EI285" s="59"/>
      <c r="EJ285" s="59"/>
      <c r="EK285" s="59"/>
      <c r="EL285" s="59"/>
      <c r="EM285" s="59"/>
      <c r="EN285" s="59"/>
      <c r="EO285" s="59"/>
      <c r="EP285" s="59"/>
      <c r="EQ285" s="59"/>
      <c r="ER285" s="59"/>
      <c r="ES285" s="59"/>
      <c r="ET285" s="59"/>
      <c r="EU285" s="59"/>
      <c r="EV285" s="59"/>
      <c r="EW285" s="59"/>
      <c r="EX285" s="59"/>
      <c r="EY285" s="59"/>
      <c r="EZ285" s="59"/>
      <c r="FA285" s="59"/>
      <c r="FB285" s="59"/>
      <c r="FC285" s="59"/>
      <c r="FD285" s="59"/>
      <c r="FE285" s="59"/>
      <c r="FF285" s="59"/>
      <c r="FG285" s="59"/>
      <c r="FH285" s="59"/>
      <c r="FI285" s="59"/>
      <c r="FJ285" s="59"/>
      <c r="FK285" s="59"/>
      <c r="FL285" s="59"/>
      <c r="FM285" s="59"/>
      <c r="FN285" s="59"/>
      <c r="FO285" s="59"/>
      <c r="FP285" s="59"/>
      <c r="FQ285" s="59"/>
      <c r="FR285" s="59"/>
      <c r="FS285" s="59"/>
      <c r="FT285" s="59"/>
      <c r="FU285" s="59"/>
      <c r="FV285" s="59"/>
      <c r="FW285" s="59"/>
      <c r="FX285" s="59"/>
      <c r="FY285" s="59"/>
      <c r="FZ285" s="59"/>
      <c r="GA285" s="59"/>
      <c r="GB285" s="59"/>
      <c r="GC285" s="59"/>
      <c r="GD285" s="59"/>
      <c r="GE285" s="59"/>
      <c r="GF285" s="59"/>
      <c r="GG285" s="59"/>
      <c r="GH285" s="59"/>
      <c r="GI285" s="59"/>
      <c r="GJ285" s="59"/>
      <c r="GK285" s="59"/>
      <c r="GL285" s="59"/>
      <c r="GM285" s="59"/>
      <c r="GN285" s="59"/>
      <c r="GO285" s="59"/>
      <c r="GP285" s="59"/>
      <c r="GQ285" s="59"/>
      <c r="GR285" s="59"/>
      <c r="GS285" s="59"/>
      <c r="GT285" s="59"/>
      <c r="GU285" s="59"/>
      <c r="GV285" s="59"/>
      <c r="GW285" s="59"/>
      <c r="GX285" s="59"/>
      <c r="GY285" s="59"/>
      <c r="GZ285" s="59"/>
      <c r="HA285" s="59"/>
      <c r="HB285" s="59"/>
      <c r="HC285" s="59"/>
      <c r="HD285" s="59"/>
      <c r="HE285" s="59"/>
      <c r="HF285" s="59"/>
      <c r="HG285" s="59"/>
      <c r="HH285" s="59"/>
      <c r="HI285" s="59"/>
      <c r="HJ285" s="59"/>
      <c r="HK285" s="59"/>
      <c r="HL285" s="59"/>
      <c r="HM285" s="59"/>
      <c r="HN285" s="59"/>
    </row>
    <row r="286" spans="1:222">
      <c r="A286" s="59"/>
      <c r="B286" s="59"/>
      <c r="C286" s="59"/>
      <c r="D286" s="59"/>
      <c r="E286" s="118"/>
      <c r="F286" s="59"/>
      <c r="G286" s="118"/>
      <c r="H286" s="59"/>
      <c r="I286" s="59"/>
      <c r="J286" s="59"/>
      <c r="K286" s="119"/>
      <c r="L286" s="59"/>
      <c r="M286" s="59"/>
      <c r="N286" s="59"/>
      <c r="O286" s="59"/>
      <c r="P286" s="59"/>
      <c r="Q286" s="59"/>
      <c r="R286" s="59"/>
      <c r="S286" s="59"/>
      <c r="T286" s="59"/>
      <c r="U286" s="59"/>
      <c r="V286" s="59"/>
      <c r="W286" s="59"/>
      <c r="X286" s="59"/>
      <c r="Y286" s="59"/>
      <c r="Z286" s="59"/>
      <c r="AA286" s="59"/>
      <c r="AB286" s="59"/>
      <c r="AC286" s="59"/>
      <c r="AD286" s="59"/>
      <c r="AE286" s="59"/>
      <c r="AF286" s="59"/>
      <c r="AG286" s="59"/>
      <c r="AH286" s="59"/>
      <c r="AI286" s="59"/>
      <c r="AJ286" s="59"/>
      <c r="AK286" s="59"/>
      <c r="AL286" s="59"/>
      <c r="AM286" s="59"/>
      <c r="AN286" s="59"/>
      <c r="AO286" s="59"/>
      <c r="AP286" s="59"/>
      <c r="AQ286" s="59"/>
      <c r="AR286" s="59"/>
      <c r="AS286" s="59"/>
      <c r="AT286" s="59"/>
      <c r="AU286" s="59"/>
      <c r="AV286" s="59"/>
      <c r="AW286" s="59"/>
      <c r="AX286" s="59"/>
      <c r="AY286" s="59"/>
      <c r="AZ286" s="59"/>
      <c r="BA286" s="59"/>
      <c r="BB286" s="59"/>
      <c r="BC286" s="59"/>
      <c r="BD286" s="59"/>
      <c r="BE286" s="59"/>
      <c r="BF286" s="59"/>
      <c r="BG286" s="59"/>
      <c r="BH286" s="59"/>
      <c r="BI286" s="59"/>
      <c r="BJ286" s="59"/>
      <c r="BK286" s="59"/>
      <c r="BL286" s="59"/>
      <c r="BM286" s="59"/>
      <c r="BN286" s="59"/>
      <c r="BO286" s="59"/>
      <c r="BP286" s="59"/>
      <c r="BQ286" s="59"/>
      <c r="BR286" s="59"/>
      <c r="BS286" s="59"/>
      <c r="BT286" s="59"/>
      <c r="BU286" s="59"/>
      <c r="BV286" s="59"/>
      <c r="BW286" s="59"/>
      <c r="BX286" s="59"/>
      <c r="BY286" s="59"/>
      <c r="BZ286" s="59"/>
      <c r="CA286" s="59"/>
      <c r="CB286" s="59"/>
      <c r="CC286" s="59"/>
      <c r="CD286" s="59"/>
      <c r="CE286" s="59"/>
      <c r="CF286" s="59"/>
      <c r="CG286" s="59"/>
      <c r="CH286" s="59"/>
      <c r="CI286" s="59"/>
      <c r="CJ286" s="59"/>
      <c r="CK286" s="59"/>
      <c r="CL286" s="59"/>
      <c r="CM286" s="59"/>
      <c r="CN286" s="59"/>
      <c r="CO286" s="59"/>
      <c r="CP286" s="59"/>
      <c r="CQ286" s="59"/>
      <c r="CR286" s="59"/>
      <c r="CS286" s="59"/>
      <c r="CT286" s="59"/>
      <c r="CU286" s="59"/>
      <c r="CV286" s="59"/>
      <c r="CW286" s="59"/>
      <c r="CX286" s="59"/>
      <c r="CY286" s="59"/>
      <c r="CZ286" s="59"/>
      <c r="DA286" s="59"/>
      <c r="DB286" s="59"/>
      <c r="DC286" s="59"/>
      <c r="DD286" s="59"/>
      <c r="DE286" s="59"/>
      <c r="DF286" s="59"/>
      <c r="DG286" s="59"/>
      <c r="DH286" s="59"/>
      <c r="DI286" s="59"/>
      <c r="DJ286" s="59"/>
      <c r="DK286" s="59"/>
      <c r="DL286" s="59"/>
      <c r="DM286" s="59"/>
      <c r="DN286" s="59"/>
      <c r="DO286" s="59"/>
      <c r="DP286" s="59"/>
      <c r="DQ286" s="59"/>
      <c r="DR286" s="59"/>
      <c r="DS286" s="59"/>
      <c r="DT286" s="59"/>
      <c r="DU286" s="59"/>
      <c r="DV286" s="59"/>
      <c r="DW286" s="59"/>
      <c r="DX286" s="59"/>
      <c r="DY286" s="59"/>
      <c r="DZ286" s="59"/>
      <c r="EA286" s="59"/>
      <c r="EB286" s="59"/>
      <c r="EC286" s="59"/>
      <c r="ED286" s="59"/>
      <c r="EE286" s="59"/>
      <c r="EF286" s="59"/>
      <c r="EG286" s="59"/>
      <c r="EH286" s="59"/>
      <c r="EI286" s="59"/>
      <c r="EJ286" s="59"/>
      <c r="EK286" s="59"/>
      <c r="EL286" s="59"/>
      <c r="EM286" s="59"/>
      <c r="EN286" s="59"/>
      <c r="EO286" s="59"/>
      <c r="EP286" s="59"/>
      <c r="EQ286" s="59"/>
      <c r="ER286" s="59"/>
      <c r="ES286" s="59"/>
      <c r="ET286" s="59"/>
      <c r="EU286" s="59"/>
      <c r="EV286" s="59"/>
      <c r="EW286" s="59"/>
      <c r="EX286" s="59"/>
      <c r="EY286" s="59"/>
      <c r="EZ286" s="59"/>
      <c r="FA286" s="59"/>
      <c r="FB286" s="59"/>
      <c r="FC286" s="59"/>
      <c r="FD286" s="59"/>
      <c r="FE286" s="59"/>
      <c r="FF286" s="59"/>
      <c r="FG286" s="59"/>
      <c r="FH286" s="59"/>
      <c r="FI286" s="59"/>
      <c r="FJ286" s="59"/>
      <c r="FK286" s="59"/>
      <c r="FL286" s="59"/>
      <c r="FM286" s="59"/>
      <c r="FN286" s="59"/>
      <c r="FO286" s="59"/>
      <c r="FP286" s="59"/>
      <c r="FQ286" s="59"/>
      <c r="FR286" s="59"/>
      <c r="FS286" s="59"/>
      <c r="FT286" s="59"/>
      <c r="FU286" s="59"/>
      <c r="FV286" s="59"/>
      <c r="FW286" s="59"/>
      <c r="FX286" s="59"/>
      <c r="FY286" s="59"/>
      <c r="FZ286" s="59"/>
      <c r="GA286" s="59"/>
      <c r="GB286" s="59"/>
      <c r="GC286" s="59"/>
      <c r="GD286" s="59"/>
      <c r="GE286" s="59"/>
      <c r="GF286" s="59"/>
      <c r="GG286" s="59"/>
      <c r="GH286" s="59"/>
      <c r="GI286" s="59"/>
      <c r="GJ286" s="59"/>
      <c r="GK286" s="59"/>
      <c r="GL286" s="59"/>
      <c r="GM286" s="59"/>
      <c r="GN286" s="59"/>
      <c r="GO286" s="59"/>
      <c r="GP286" s="59"/>
      <c r="GQ286" s="59"/>
      <c r="GR286" s="59"/>
      <c r="GS286" s="59"/>
      <c r="GT286" s="59"/>
      <c r="GU286" s="59"/>
      <c r="GV286" s="59"/>
      <c r="GW286" s="59"/>
      <c r="GX286" s="59"/>
      <c r="GY286" s="59"/>
      <c r="GZ286" s="59"/>
      <c r="HA286" s="59"/>
      <c r="HB286" s="59"/>
      <c r="HC286" s="59"/>
      <c r="HD286" s="59"/>
      <c r="HE286" s="59"/>
      <c r="HF286" s="59"/>
      <c r="HG286" s="59"/>
      <c r="HH286" s="59"/>
      <c r="HI286" s="59"/>
      <c r="HJ286" s="59"/>
      <c r="HK286" s="59"/>
      <c r="HL286" s="59"/>
      <c r="HM286" s="59"/>
      <c r="HN286" s="59"/>
    </row>
    <row r="287" spans="1:222">
      <c r="A287" s="59"/>
      <c r="B287" s="59"/>
      <c r="C287" s="59"/>
      <c r="D287" s="59"/>
      <c r="E287" s="118"/>
      <c r="F287" s="59"/>
      <c r="G287" s="118"/>
      <c r="H287" s="59"/>
      <c r="I287" s="59"/>
      <c r="J287" s="59"/>
      <c r="K287" s="119"/>
      <c r="L287" s="59"/>
      <c r="M287" s="59"/>
      <c r="N287" s="59"/>
      <c r="O287" s="59"/>
      <c r="P287" s="59"/>
      <c r="Q287" s="59"/>
      <c r="R287" s="59"/>
      <c r="S287" s="59"/>
      <c r="T287" s="59"/>
      <c r="U287" s="59"/>
      <c r="V287" s="59"/>
      <c r="W287" s="59"/>
      <c r="X287" s="59"/>
      <c r="Y287" s="59"/>
      <c r="Z287" s="59"/>
      <c r="AA287" s="59"/>
      <c r="AB287" s="59"/>
      <c r="AC287" s="59"/>
      <c r="AD287" s="59"/>
      <c r="AE287" s="59"/>
      <c r="AF287" s="59"/>
      <c r="AG287" s="59"/>
      <c r="AH287" s="59"/>
      <c r="AI287" s="59"/>
      <c r="AJ287" s="59"/>
      <c r="AK287" s="59"/>
      <c r="AL287" s="59"/>
      <c r="AM287" s="59"/>
      <c r="AN287" s="59"/>
      <c r="AO287" s="59"/>
      <c r="AP287" s="59"/>
      <c r="AQ287" s="59"/>
      <c r="AR287" s="59"/>
      <c r="AS287" s="59"/>
      <c r="AT287" s="59"/>
      <c r="AU287" s="59"/>
      <c r="AV287" s="59"/>
      <c r="AW287" s="59"/>
      <c r="AX287" s="59"/>
      <c r="AY287" s="59"/>
      <c r="AZ287" s="59"/>
      <c r="BA287" s="59"/>
      <c r="BB287" s="59"/>
      <c r="BC287" s="59"/>
      <c r="BD287" s="59"/>
      <c r="BE287" s="59"/>
      <c r="BF287" s="59"/>
      <c r="BG287" s="59"/>
      <c r="BH287" s="59"/>
      <c r="BI287" s="59"/>
      <c r="BJ287" s="59"/>
      <c r="BK287" s="59"/>
      <c r="BL287" s="59"/>
      <c r="BM287" s="59"/>
      <c r="BN287" s="59"/>
      <c r="BO287" s="59"/>
      <c r="BP287" s="59"/>
      <c r="BQ287" s="59"/>
      <c r="BR287" s="59"/>
      <c r="BS287" s="59"/>
      <c r="BT287" s="59"/>
      <c r="BU287" s="59"/>
      <c r="BV287" s="59"/>
      <c r="BW287" s="59"/>
      <c r="BX287" s="59"/>
      <c r="BY287" s="59"/>
      <c r="BZ287" s="59"/>
      <c r="CA287" s="59"/>
      <c r="CB287" s="59"/>
      <c r="CC287" s="59"/>
      <c r="CD287" s="59"/>
      <c r="CE287" s="59"/>
      <c r="CF287" s="59"/>
      <c r="CG287" s="59"/>
      <c r="CH287" s="59"/>
      <c r="CI287" s="59"/>
      <c r="CJ287" s="59"/>
      <c r="CK287" s="59"/>
      <c r="CL287" s="59"/>
      <c r="CM287" s="59"/>
      <c r="CN287" s="59"/>
      <c r="CO287" s="59"/>
      <c r="CP287" s="59"/>
      <c r="CQ287" s="59"/>
      <c r="CR287" s="59"/>
      <c r="CS287" s="59"/>
      <c r="CT287" s="59"/>
      <c r="CU287" s="59"/>
      <c r="CV287" s="59"/>
      <c r="CW287" s="59"/>
      <c r="CX287" s="59"/>
      <c r="CY287" s="59"/>
      <c r="CZ287" s="59"/>
      <c r="DA287" s="59"/>
      <c r="DB287" s="59"/>
      <c r="DC287" s="59"/>
      <c r="DD287" s="59"/>
      <c r="DE287" s="59"/>
      <c r="DF287" s="59"/>
      <c r="DG287" s="59"/>
      <c r="DH287" s="59"/>
      <c r="DI287" s="59"/>
      <c r="DJ287" s="59"/>
      <c r="DK287" s="59"/>
      <c r="DL287" s="59"/>
      <c r="DM287" s="59"/>
      <c r="DN287" s="59"/>
      <c r="DO287" s="59"/>
      <c r="DP287" s="59"/>
      <c r="DQ287" s="59"/>
      <c r="DR287" s="59"/>
      <c r="DS287" s="59"/>
      <c r="DT287" s="59"/>
      <c r="DU287" s="59"/>
      <c r="DV287" s="59"/>
      <c r="DW287" s="59"/>
      <c r="DX287" s="59"/>
      <c r="DY287" s="59"/>
      <c r="DZ287" s="59"/>
      <c r="EA287" s="59"/>
      <c r="EB287" s="59"/>
      <c r="EC287" s="59"/>
      <c r="ED287" s="59"/>
      <c r="EE287" s="59"/>
      <c r="EF287" s="59"/>
      <c r="EG287" s="59"/>
      <c r="EH287" s="59"/>
      <c r="EI287" s="59"/>
      <c r="EJ287" s="59"/>
      <c r="EK287" s="59"/>
      <c r="EL287" s="59"/>
      <c r="EM287" s="59"/>
      <c r="EN287" s="59"/>
      <c r="EO287" s="59"/>
      <c r="EP287" s="59"/>
      <c r="EQ287" s="59"/>
      <c r="ER287" s="59"/>
      <c r="ES287" s="59"/>
      <c r="ET287" s="59"/>
      <c r="EU287" s="59"/>
      <c r="EV287" s="59"/>
      <c r="EW287" s="59"/>
      <c r="EX287" s="59"/>
      <c r="EY287" s="59"/>
      <c r="EZ287" s="59"/>
      <c r="FA287" s="59"/>
      <c r="FB287" s="59"/>
      <c r="FC287" s="59"/>
      <c r="FD287" s="59"/>
      <c r="FE287" s="59"/>
      <c r="FF287" s="59"/>
      <c r="FG287" s="59"/>
      <c r="FH287" s="59"/>
      <c r="FI287" s="59"/>
      <c r="FJ287" s="59"/>
      <c r="FK287" s="59"/>
      <c r="FL287" s="59"/>
      <c r="FM287" s="59"/>
      <c r="FN287" s="59"/>
      <c r="FO287" s="59"/>
      <c r="FP287" s="59"/>
      <c r="FQ287" s="59"/>
      <c r="FR287" s="59"/>
      <c r="FS287" s="59"/>
      <c r="FT287" s="59"/>
      <c r="FU287" s="59"/>
      <c r="FV287" s="59"/>
      <c r="FW287" s="59"/>
      <c r="FX287" s="59"/>
      <c r="FY287" s="59"/>
      <c r="FZ287" s="59"/>
      <c r="GA287" s="59"/>
      <c r="GB287" s="59"/>
      <c r="GC287" s="59"/>
      <c r="GD287" s="59"/>
      <c r="GE287" s="59"/>
      <c r="GF287" s="59"/>
      <c r="GG287" s="59"/>
      <c r="GH287" s="59"/>
      <c r="GI287" s="59"/>
      <c r="GJ287" s="59"/>
      <c r="GK287" s="59"/>
      <c r="GL287" s="59"/>
      <c r="GM287" s="59"/>
      <c r="GN287" s="59"/>
      <c r="GO287" s="59"/>
      <c r="GP287" s="59"/>
      <c r="GQ287" s="59"/>
      <c r="GR287" s="59"/>
      <c r="GS287" s="59"/>
      <c r="GT287" s="59"/>
      <c r="GU287" s="59"/>
      <c r="GV287" s="59"/>
      <c r="GW287" s="59"/>
      <c r="GX287" s="59"/>
      <c r="GY287" s="59"/>
      <c r="GZ287" s="59"/>
      <c r="HA287" s="59"/>
      <c r="HB287" s="59"/>
      <c r="HC287" s="59"/>
      <c r="HD287" s="59"/>
      <c r="HE287" s="59"/>
      <c r="HF287" s="59"/>
      <c r="HG287" s="59"/>
      <c r="HH287" s="59"/>
      <c r="HI287" s="59"/>
      <c r="HJ287" s="59"/>
      <c r="HK287" s="59"/>
      <c r="HL287" s="59"/>
      <c r="HM287" s="59"/>
      <c r="HN287" s="59"/>
    </row>
    <row r="288" spans="1:222">
      <c r="A288" s="59"/>
      <c r="B288" s="59"/>
      <c r="C288" s="59"/>
      <c r="D288" s="59"/>
      <c r="E288" s="118"/>
      <c r="F288" s="59"/>
      <c r="G288" s="118"/>
      <c r="H288" s="59"/>
      <c r="I288" s="59"/>
      <c r="J288" s="59"/>
      <c r="K288" s="119"/>
      <c r="L288" s="59"/>
      <c r="M288" s="59"/>
      <c r="N288" s="59"/>
      <c r="O288" s="59"/>
      <c r="P288" s="59"/>
      <c r="Q288" s="59"/>
      <c r="R288" s="59"/>
      <c r="S288" s="59"/>
      <c r="T288" s="59"/>
      <c r="U288" s="59"/>
      <c r="V288" s="59"/>
      <c r="W288" s="59"/>
      <c r="X288" s="59"/>
      <c r="Y288" s="59"/>
      <c r="Z288" s="59"/>
      <c r="AA288" s="59"/>
      <c r="AB288" s="59"/>
      <c r="AC288" s="59"/>
      <c r="AD288" s="59"/>
      <c r="AE288" s="59"/>
      <c r="AF288" s="59"/>
      <c r="AG288" s="59"/>
      <c r="AH288" s="59"/>
      <c r="AI288" s="59"/>
      <c r="AJ288" s="59"/>
      <c r="AK288" s="59"/>
      <c r="AL288" s="59"/>
      <c r="AM288" s="59"/>
      <c r="AN288" s="59"/>
      <c r="AO288" s="59"/>
      <c r="AP288" s="59"/>
      <c r="AQ288" s="59"/>
      <c r="AR288" s="59"/>
      <c r="AS288" s="59"/>
      <c r="AT288" s="59"/>
      <c r="AU288" s="59"/>
      <c r="AV288" s="59"/>
      <c r="AW288" s="59"/>
      <c r="AX288" s="59"/>
      <c r="AY288" s="59"/>
      <c r="AZ288" s="59"/>
      <c r="BA288" s="59"/>
      <c r="BB288" s="59"/>
      <c r="BC288" s="59"/>
      <c r="BD288" s="59"/>
      <c r="BE288" s="59"/>
      <c r="BF288" s="59"/>
      <c r="BG288" s="59"/>
      <c r="BH288" s="59"/>
      <c r="BI288" s="59"/>
      <c r="BJ288" s="59"/>
      <c r="BK288" s="59"/>
      <c r="BL288" s="59"/>
      <c r="BM288" s="59"/>
      <c r="BN288" s="59"/>
      <c r="BO288" s="59"/>
      <c r="BP288" s="59"/>
      <c r="BQ288" s="59"/>
      <c r="BR288" s="59"/>
      <c r="BS288" s="59"/>
      <c r="BT288" s="59"/>
      <c r="BU288" s="59"/>
      <c r="BV288" s="59"/>
      <c r="BW288" s="59"/>
      <c r="BX288" s="59"/>
      <c r="BY288" s="59"/>
      <c r="BZ288" s="59"/>
      <c r="CA288" s="59"/>
      <c r="CB288" s="59"/>
      <c r="CC288" s="59"/>
      <c r="CD288" s="59"/>
      <c r="CE288" s="59"/>
      <c r="CF288" s="59"/>
      <c r="CG288" s="59"/>
      <c r="CH288" s="59"/>
      <c r="CI288" s="59"/>
      <c r="CJ288" s="59"/>
      <c r="CK288" s="59"/>
      <c r="CL288" s="59"/>
      <c r="CM288" s="59"/>
      <c r="CN288" s="59"/>
      <c r="CO288" s="59"/>
      <c r="CP288" s="59"/>
      <c r="CQ288" s="59"/>
      <c r="CR288" s="59"/>
      <c r="CS288" s="59"/>
      <c r="CT288" s="59"/>
      <c r="CU288" s="59"/>
      <c r="CV288" s="59"/>
      <c r="CW288" s="59"/>
      <c r="CX288" s="59"/>
      <c r="CY288" s="59"/>
      <c r="CZ288" s="59"/>
      <c r="DA288" s="59"/>
      <c r="DB288" s="59"/>
      <c r="DC288" s="59"/>
      <c r="DD288" s="59"/>
      <c r="DE288" s="59"/>
      <c r="DF288" s="59"/>
      <c r="DG288" s="59"/>
      <c r="DH288" s="59"/>
      <c r="DI288" s="59"/>
      <c r="DJ288" s="59"/>
      <c r="DK288" s="59"/>
      <c r="DL288" s="59"/>
      <c r="DM288" s="59"/>
      <c r="DN288" s="59"/>
      <c r="DO288" s="59"/>
      <c r="DP288" s="59"/>
      <c r="DQ288" s="59"/>
      <c r="DR288" s="59"/>
      <c r="DS288" s="59"/>
      <c r="DT288" s="59"/>
      <c r="DU288" s="59"/>
      <c r="DV288" s="59"/>
      <c r="DW288" s="59"/>
      <c r="DX288" s="59"/>
      <c r="DY288" s="59"/>
      <c r="DZ288" s="59"/>
      <c r="EA288" s="59"/>
      <c r="EB288" s="59"/>
      <c r="EC288" s="59"/>
      <c r="ED288" s="59"/>
      <c r="EE288" s="59"/>
      <c r="EF288" s="59"/>
      <c r="EG288" s="59"/>
      <c r="EH288" s="59"/>
      <c r="EI288" s="59"/>
      <c r="EJ288" s="59"/>
      <c r="EK288" s="59"/>
      <c r="EL288" s="59"/>
      <c r="EM288" s="59"/>
      <c r="EN288" s="59"/>
      <c r="EO288" s="59"/>
      <c r="EP288" s="59"/>
      <c r="EQ288" s="59"/>
      <c r="ER288" s="59"/>
      <c r="ES288" s="59"/>
      <c r="ET288" s="59"/>
      <c r="EU288" s="59"/>
      <c r="EV288" s="59"/>
      <c r="EW288" s="59"/>
      <c r="EX288" s="59"/>
      <c r="EY288" s="59"/>
      <c r="EZ288" s="59"/>
      <c r="FA288" s="59"/>
      <c r="FB288" s="59"/>
      <c r="FC288" s="59"/>
      <c r="FD288" s="59"/>
      <c r="FE288" s="59"/>
      <c r="FF288" s="59"/>
      <c r="FG288" s="59"/>
      <c r="FH288" s="59"/>
      <c r="FI288" s="59"/>
      <c r="FJ288" s="59"/>
      <c r="FK288" s="59"/>
      <c r="FL288" s="59"/>
      <c r="FM288" s="59"/>
      <c r="FN288" s="59"/>
      <c r="FO288" s="59"/>
      <c r="FP288" s="59"/>
      <c r="FQ288" s="59"/>
      <c r="FR288" s="59"/>
      <c r="FS288" s="59"/>
      <c r="FT288" s="59"/>
      <c r="FU288" s="59"/>
      <c r="FV288" s="59"/>
      <c r="FW288" s="59"/>
      <c r="FX288" s="59"/>
      <c r="FY288" s="59"/>
      <c r="FZ288" s="59"/>
      <c r="GA288" s="59"/>
      <c r="GB288" s="59"/>
      <c r="GC288" s="59"/>
      <c r="GD288" s="59"/>
      <c r="GE288" s="59"/>
      <c r="GF288" s="59"/>
      <c r="GG288" s="59"/>
      <c r="GH288" s="59"/>
      <c r="GI288" s="59"/>
      <c r="GJ288" s="59"/>
      <c r="GK288" s="59"/>
      <c r="GL288" s="59"/>
      <c r="GM288" s="59"/>
      <c r="GN288" s="59"/>
      <c r="GO288" s="59"/>
      <c r="GP288" s="59"/>
      <c r="GQ288" s="59"/>
      <c r="GR288" s="59"/>
      <c r="GS288" s="59"/>
      <c r="GT288" s="59"/>
      <c r="GU288" s="59"/>
      <c r="GV288" s="59"/>
      <c r="GW288" s="59"/>
      <c r="GX288" s="59"/>
      <c r="GY288" s="59"/>
      <c r="GZ288" s="59"/>
      <c r="HA288" s="59"/>
      <c r="HB288" s="59"/>
      <c r="HC288" s="59"/>
      <c r="HD288" s="59"/>
      <c r="HE288" s="59"/>
      <c r="HF288" s="59"/>
      <c r="HG288" s="59"/>
      <c r="HH288" s="59"/>
      <c r="HI288" s="59"/>
      <c r="HJ288" s="59"/>
      <c r="HK288" s="59"/>
      <c r="HL288" s="59"/>
      <c r="HM288" s="59"/>
      <c r="HN288" s="59"/>
    </row>
    <row r="289" spans="1:222">
      <c r="A289" s="59"/>
      <c r="B289" s="59"/>
      <c r="C289" s="59"/>
      <c r="D289" s="59"/>
      <c r="E289" s="118"/>
      <c r="F289" s="59"/>
      <c r="G289" s="118"/>
      <c r="H289" s="59"/>
      <c r="I289" s="59"/>
      <c r="J289" s="59"/>
      <c r="K289" s="119"/>
      <c r="L289" s="59"/>
      <c r="M289" s="59"/>
      <c r="N289" s="59"/>
      <c r="O289" s="59"/>
      <c r="P289" s="59"/>
      <c r="Q289" s="59"/>
      <c r="R289" s="59"/>
      <c r="S289" s="59"/>
      <c r="T289" s="59"/>
      <c r="U289" s="59"/>
      <c r="V289" s="59"/>
      <c r="W289" s="59"/>
      <c r="X289" s="59"/>
      <c r="Y289" s="59"/>
      <c r="Z289" s="59"/>
      <c r="AA289" s="59"/>
      <c r="AB289" s="59"/>
      <c r="AC289" s="59"/>
      <c r="AD289" s="59"/>
      <c r="AE289" s="59"/>
      <c r="AF289" s="59"/>
      <c r="AG289" s="59"/>
      <c r="AH289" s="59"/>
      <c r="AI289" s="59"/>
      <c r="AJ289" s="59"/>
      <c r="AK289" s="59"/>
      <c r="AL289" s="59"/>
      <c r="AM289" s="59"/>
      <c r="AN289" s="59"/>
      <c r="AO289" s="59"/>
      <c r="AP289" s="59"/>
      <c r="AQ289" s="59"/>
      <c r="AR289" s="59"/>
      <c r="AS289" s="59"/>
      <c r="AT289" s="59"/>
      <c r="AU289" s="59"/>
      <c r="AV289" s="59"/>
      <c r="AW289" s="59"/>
      <c r="AX289" s="59"/>
      <c r="AY289" s="59"/>
      <c r="AZ289" s="59"/>
      <c r="BA289" s="59"/>
      <c r="BB289" s="59"/>
      <c r="BC289" s="59"/>
      <c r="BD289" s="59"/>
      <c r="BE289" s="59"/>
      <c r="BF289" s="59"/>
      <c r="BG289" s="59"/>
      <c r="BH289" s="59"/>
      <c r="BI289" s="59"/>
      <c r="BJ289" s="59"/>
      <c r="BK289" s="59"/>
      <c r="BL289" s="59"/>
      <c r="BM289" s="59"/>
      <c r="BN289" s="59"/>
      <c r="BO289" s="59"/>
      <c r="BP289" s="59"/>
      <c r="BQ289" s="59"/>
      <c r="BR289" s="59"/>
      <c r="BS289" s="59"/>
      <c r="BT289" s="59"/>
      <c r="BU289" s="59"/>
      <c r="BV289" s="59"/>
      <c r="BW289" s="59"/>
      <c r="BX289" s="59"/>
      <c r="BY289" s="59"/>
      <c r="BZ289" s="59"/>
      <c r="CA289" s="59"/>
      <c r="CB289" s="59"/>
      <c r="CC289" s="59"/>
      <c r="CD289" s="59"/>
      <c r="CE289" s="59"/>
      <c r="CF289" s="59"/>
      <c r="CG289" s="59"/>
      <c r="CH289" s="59"/>
      <c r="CI289" s="59"/>
      <c r="CJ289" s="59"/>
      <c r="CK289" s="59"/>
      <c r="CL289" s="59"/>
      <c r="CM289" s="59"/>
      <c r="CN289" s="59"/>
      <c r="CO289" s="59"/>
      <c r="CP289" s="59"/>
      <c r="CQ289" s="59"/>
      <c r="CR289" s="59"/>
      <c r="CS289" s="59"/>
      <c r="CT289" s="59"/>
      <c r="CU289" s="59"/>
      <c r="CV289" s="59"/>
      <c r="CW289" s="59"/>
      <c r="CX289" s="59"/>
      <c r="CY289" s="59"/>
      <c r="CZ289" s="59"/>
      <c r="DA289" s="59"/>
      <c r="DB289" s="59"/>
      <c r="DC289" s="59"/>
      <c r="DD289" s="59"/>
      <c r="DE289" s="59"/>
      <c r="DF289" s="59"/>
      <c r="DG289" s="59"/>
      <c r="DH289" s="59"/>
      <c r="DI289" s="59"/>
      <c r="DJ289" s="59"/>
      <c r="DK289" s="59"/>
      <c r="DL289" s="59"/>
      <c r="DM289" s="59"/>
      <c r="DN289" s="59"/>
      <c r="DO289" s="59"/>
      <c r="DP289" s="59"/>
      <c r="DQ289" s="59"/>
      <c r="DR289" s="59"/>
      <c r="DS289" s="59"/>
      <c r="DT289" s="59"/>
      <c r="DU289" s="59"/>
      <c r="DV289" s="59"/>
      <c r="DW289" s="59"/>
      <c r="DX289" s="59"/>
      <c r="DY289" s="59"/>
      <c r="DZ289" s="59"/>
      <c r="EA289" s="59"/>
      <c r="EB289" s="59"/>
      <c r="EC289" s="59"/>
      <c r="ED289" s="59"/>
      <c r="EE289" s="59"/>
      <c r="EF289" s="59"/>
      <c r="EG289" s="59"/>
      <c r="EH289" s="59"/>
      <c r="EI289" s="59"/>
      <c r="EJ289" s="59"/>
      <c r="EK289" s="59"/>
      <c r="EL289" s="59"/>
      <c r="EM289" s="59"/>
      <c r="EN289" s="59"/>
      <c r="EO289" s="59"/>
      <c r="EP289" s="59"/>
      <c r="EQ289" s="59"/>
      <c r="ER289" s="59"/>
      <c r="ES289" s="59"/>
      <c r="ET289" s="59"/>
      <c r="EU289" s="59"/>
      <c r="EV289" s="59"/>
      <c r="EW289" s="59"/>
      <c r="EX289" s="59"/>
      <c r="EY289" s="59"/>
      <c r="EZ289" s="59"/>
      <c r="FA289" s="59"/>
      <c r="FB289" s="59"/>
      <c r="FC289" s="59"/>
      <c r="FD289" s="59"/>
      <c r="FE289" s="59"/>
      <c r="FF289" s="59"/>
      <c r="FG289" s="59"/>
      <c r="FH289" s="59"/>
      <c r="FI289" s="59"/>
      <c r="FJ289" s="59"/>
      <c r="FK289" s="59"/>
      <c r="FL289" s="59"/>
      <c r="FM289" s="59"/>
      <c r="FN289" s="59"/>
      <c r="FO289" s="59"/>
      <c r="FP289" s="59"/>
      <c r="FQ289" s="59"/>
      <c r="FR289" s="59"/>
      <c r="FS289" s="59"/>
      <c r="FT289" s="59"/>
      <c r="FU289" s="59"/>
      <c r="FV289" s="59"/>
      <c r="FW289" s="59"/>
      <c r="FX289" s="59"/>
      <c r="FY289" s="59"/>
      <c r="FZ289" s="59"/>
      <c r="GA289" s="59"/>
      <c r="GB289" s="59"/>
      <c r="GC289" s="59"/>
      <c r="GD289" s="59"/>
      <c r="GE289" s="59"/>
      <c r="GF289" s="59"/>
      <c r="GG289" s="59"/>
      <c r="GH289" s="59"/>
      <c r="GI289" s="59"/>
      <c r="GJ289" s="59"/>
      <c r="GK289" s="59"/>
      <c r="GL289" s="59"/>
      <c r="GM289" s="59"/>
      <c r="GN289" s="59"/>
      <c r="GO289" s="59"/>
      <c r="GP289" s="59"/>
      <c r="GQ289" s="59"/>
      <c r="GR289" s="59"/>
      <c r="GS289" s="59"/>
      <c r="GT289" s="59"/>
      <c r="GU289" s="59"/>
      <c r="GV289" s="59"/>
      <c r="GW289" s="59"/>
      <c r="GX289" s="59"/>
      <c r="GY289" s="59"/>
      <c r="GZ289" s="59"/>
      <c r="HA289" s="59"/>
      <c r="HB289" s="59"/>
      <c r="HC289" s="59"/>
      <c r="HD289" s="59"/>
      <c r="HE289" s="59"/>
      <c r="HF289" s="59"/>
      <c r="HG289" s="59"/>
      <c r="HH289" s="59"/>
      <c r="HI289" s="59"/>
      <c r="HJ289" s="59"/>
      <c r="HK289" s="59"/>
      <c r="HL289" s="59"/>
      <c r="HM289" s="59"/>
      <c r="HN289" s="59"/>
    </row>
    <row r="290" spans="1:222">
      <c r="A290" s="59"/>
      <c r="B290" s="59"/>
      <c r="C290" s="59"/>
      <c r="D290" s="59"/>
      <c r="E290" s="118"/>
      <c r="F290" s="59"/>
      <c r="G290" s="118"/>
      <c r="H290" s="59"/>
      <c r="I290" s="59"/>
      <c r="J290" s="59"/>
      <c r="K290" s="119"/>
      <c r="L290" s="59"/>
      <c r="M290" s="59"/>
      <c r="N290" s="59"/>
      <c r="O290" s="59"/>
      <c r="P290" s="59"/>
      <c r="Q290" s="59"/>
      <c r="R290" s="59"/>
      <c r="S290" s="59"/>
      <c r="T290" s="59"/>
      <c r="U290" s="59"/>
      <c r="V290" s="59"/>
      <c r="W290" s="59"/>
      <c r="X290" s="59"/>
      <c r="Y290" s="59"/>
      <c r="Z290" s="59"/>
      <c r="AA290" s="59"/>
      <c r="AB290" s="59"/>
      <c r="AC290" s="59"/>
      <c r="AD290" s="59"/>
      <c r="AE290" s="59"/>
      <c r="AF290" s="59"/>
      <c r="AG290" s="59"/>
      <c r="AH290" s="59"/>
      <c r="AI290" s="59"/>
      <c r="AJ290" s="59"/>
      <c r="AK290" s="59"/>
      <c r="AL290" s="59"/>
      <c r="AM290" s="59"/>
      <c r="AN290" s="59"/>
      <c r="AO290" s="59"/>
      <c r="AP290" s="59"/>
      <c r="AQ290" s="59"/>
      <c r="AR290" s="59"/>
      <c r="AS290" s="59"/>
      <c r="AT290" s="59"/>
      <c r="AU290" s="59"/>
      <c r="AV290" s="59"/>
      <c r="AW290" s="59"/>
      <c r="AX290" s="59"/>
      <c r="AY290" s="59"/>
      <c r="AZ290" s="59"/>
      <c r="BA290" s="59"/>
      <c r="BB290" s="59"/>
      <c r="BC290" s="59"/>
      <c r="BD290" s="59"/>
      <c r="BE290" s="59"/>
      <c r="BF290" s="59"/>
      <c r="BG290" s="59"/>
      <c r="BH290" s="59"/>
      <c r="BI290" s="59"/>
      <c r="BJ290" s="59"/>
      <c r="BK290" s="59"/>
      <c r="BL290" s="59"/>
      <c r="BM290" s="59"/>
      <c r="BN290" s="59"/>
      <c r="BO290" s="59"/>
      <c r="BP290" s="59"/>
      <c r="BQ290" s="59"/>
      <c r="BR290" s="59"/>
      <c r="BS290" s="59"/>
      <c r="BT290" s="59"/>
      <c r="BU290" s="59"/>
      <c r="BV290" s="59"/>
      <c r="BW290" s="59"/>
      <c r="BX290" s="59"/>
      <c r="BY290" s="59"/>
      <c r="BZ290" s="59"/>
      <c r="CA290" s="59"/>
      <c r="CB290" s="59"/>
      <c r="CC290" s="59"/>
      <c r="CD290" s="59"/>
      <c r="CE290" s="59"/>
      <c r="CF290" s="59"/>
      <c r="CG290" s="59"/>
      <c r="CH290" s="59"/>
      <c r="CI290" s="59"/>
      <c r="CJ290" s="59"/>
      <c r="CK290" s="59"/>
      <c r="CL290" s="59"/>
      <c r="CM290" s="59"/>
      <c r="CN290" s="59"/>
      <c r="CO290" s="59"/>
      <c r="CP290" s="59"/>
      <c r="CQ290" s="59"/>
      <c r="CR290" s="59"/>
      <c r="CS290" s="59"/>
      <c r="CT290" s="59"/>
      <c r="CU290" s="59"/>
      <c r="CV290" s="59"/>
      <c r="CW290" s="59"/>
      <c r="CX290" s="59"/>
      <c r="CY290" s="59"/>
      <c r="CZ290" s="59"/>
      <c r="DA290" s="59"/>
      <c r="DB290" s="59"/>
      <c r="DC290" s="59"/>
      <c r="DD290" s="59"/>
      <c r="DE290" s="59"/>
      <c r="DF290" s="59"/>
      <c r="DG290" s="59"/>
      <c r="DH290" s="59"/>
      <c r="DI290" s="59"/>
      <c r="DJ290" s="59"/>
      <c r="DK290" s="59"/>
      <c r="DL290" s="59"/>
      <c r="DM290" s="59"/>
      <c r="DN290" s="59"/>
      <c r="DO290" s="59"/>
      <c r="DP290" s="59"/>
      <c r="DQ290" s="59"/>
      <c r="DR290" s="59"/>
      <c r="DS290" s="59"/>
      <c r="DT290" s="59"/>
      <c r="DU290" s="59"/>
      <c r="DV290" s="59"/>
      <c r="DW290" s="59"/>
      <c r="DX290" s="59"/>
      <c r="DY290" s="59"/>
      <c r="DZ290" s="59"/>
      <c r="EA290" s="59"/>
      <c r="EB290" s="59"/>
      <c r="EC290" s="59"/>
      <c r="ED290" s="59"/>
      <c r="EE290" s="59"/>
      <c r="EF290" s="59"/>
      <c r="EG290" s="59"/>
      <c r="EH290" s="59"/>
      <c r="EI290" s="59"/>
      <c r="EJ290" s="59"/>
      <c r="EK290" s="59"/>
      <c r="EL290" s="59"/>
      <c r="EM290" s="59"/>
      <c r="EN290" s="59"/>
      <c r="EO290" s="59"/>
      <c r="EP290" s="59"/>
      <c r="EQ290" s="59"/>
      <c r="ER290" s="59"/>
      <c r="ES290" s="59"/>
      <c r="ET290" s="59"/>
      <c r="EU290" s="59"/>
      <c r="EV290" s="59"/>
      <c r="EW290" s="59"/>
      <c r="EX290" s="59"/>
      <c r="EY290" s="59"/>
      <c r="EZ290" s="59"/>
      <c r="FA290" s="59"/>
      <c r="FB290" s="59"/>
      <c r="FC290" s="59"/>
      <c r="FD290" s="59"/>
      <c r="FE290" s="59"/>
      <c r="FF290" s="59"/>
      <c r="FG290" s="59"/>
      <c r="FH290" s="59"/>
      <c r="FI290" s="59"/>
      <c r="FJ290" s="59"/>
      <c r="FK290" s="59"/>
      <c r="FL290" s="59"/>
      <c r="FM290" s="59"/>
      <c r="FN290" s="59"/>
      <c r="FO290" s="59"/>
      <c r="FP290" s="59"/>
      <c r="FQ290" s="59"/>
      <c r="FR290" s="59"/>
      <c r="FS290" s="59"/>
      <c r="FT290" s="59"/>
      <c r="FU290" s="59"/>
      <c r="FV290" s="59"/>
      <c r="FW290" s="59"/>
      <c r="FX290" s="59"/>
      <c r="FY290" s="59"/>
      <c r="FZ290" s="59"/>
      <c r="GA290" s="59"/>
      <c r="GB290" s="59"/>
      <c r="GC290" s="59"/>
      <c r="GD290" s="59"/>
      <c r="GE290" s="59"/>
      <c r="GF290" s="59"/>
      <c r="GG290" s="59"/>
      <c r="GH290" s="59"/>
      <c r="GI290" s="59"/>
      <c r="GJ290" s="59"/>
      <c r="GK290" s="59"/>
      <c r="GL290" s="59"/>
      <c r="GM290" s="59"/>
      <c r="GN290" s="59"/>
      <c r="GO290" s="59"/>
      <c r="GP290" s="59"/>
      <c r="GQ290" s="59"/>
      <c r="GR290" s="59"/>
      <c r="GS290" s="59"/>
      <c r="GT290" s="59"/>
      <c r="GU290" s="59"/>
      <c r="GV290" s="59"/>
      <c r="GW290" s="59"/>
      <c r="GX290" s="59"/>
      <c r="GY290" s="59"/>
      <c r="GZ290" s="59"/>
      <c r="HA290" s="59"/>
      <c r="HB290" s="59"/>
      <c r="HC290" s="59"/>
      <c r="HD290" s="59"/>
      <c r="HE290" s="59"/>
      <c r="HF290" s="59"/>
      <c r="HG290" s="59"/>
      <c r="HH290" s="59"/>
      <c r="HI290" s="59"/>
      <c r="HJ290" s="59"/>
      <c r="HK290" s="59"/>
      <c r="HL290" s="59"/>
      <c r="HM290" s="59"/>
      <c r="HN290" s="59"/>
    </row>
    <row r="291" spans="1:222">
      <c r="A291" s="59"/>
      <c r="B291" s="59"/>
      <c r="C291" s="59"/>
      <c r="D291" s="59"/>
      <c r="E291" s="118"/>
      <c r="F291" s="59"/>
      <c r="G291" s="118"/>
      <c r="H291" s="59"/>
      <c r="I291" s="59"/>
      <c r="J291" s="59"/>
      <c r="K291" s="119"/>
      <c r="L291" s="59"/>
      <c r="M291" s="59"/>
      <c r="N291" s="59"/>
      <c r="O291" s="59"/>
      <c r="P291" s="59"/>
      <c r="Q291" s="59"/>
      <c r="R291" s="59"/>
      <c r="S291" s="59"/>
      <c r="T291" s="59"/>
      <c r="U291" s="59"/>
      <c r="V291" s="59"/>
      <c r="W291" s="59"/>
      <c r="X291" s="59"/>
      <c r="Y291" s="59"/>
      <c r="Z291" s="59"/>
      <c r="AA291" s="59"/>
      <c r="AB291" s="59"/>
      <c r="AC291" s="59"/>
      <c r="AD291" s="59"/>
      <c r="AE291" s="59"/>
      <c r="AF291" s="59"/>
      <c r="AG291" s="59"/>
      <c r="AH291" s="59"/>
      <c r="AI291" s="59"/>
      <c r="AJ291" s="59"/>
      <c r="AK291" s="59"/>
      <c r="AL291" s="59"/>
      <c r="AM291" s="59"/>
      <c r="AN291" s="59"/>
      <c r="AO291" s="59"/>
      <c r="AP291" s="59"/>
      <c r="AQ291" s="59"/>
      <c r="AR291" s="59"/>
      <c r="AS291" s="59"/>
      <c r="AT291" s="59"/>
      <c r="AU291" s="59"/>
      <c r="AV291" s="59"/>
      <c r="AW291" s="59"/>
      <c r="AX291" s="59"/>
      <c r="AY291" s="59"/>
      <c r="AZ291" s="59"/>
      <c r="BA291" s="59"/>
      <c r="BB291" s="59"/>
      <c r="BC291" s="59"/>
      <c r="BD291" s="59"/>
      <c r="BE291" s="59"/>
      <c r="BF291" s="59"/>
      <c r="BG291" s="59"/>
      <c r="BH291" s="59"/>
      <c r="BI291" s="59"/>
      <c r="BJ291" s="59"/>
      <c r="BK291" s="59"/>
      <c r="BL291" s="59"/>
      <c r="BM291" s="59"/>
      <c r="BN291" s="59"/>
      <c r="BO291" s="59"/>
      <c r="BP291" s="59"/>
      <c r="BQ291" s="59"/>
      <c r="BR291" s="59"/>
      <c r="BS291" s="59"/>
      <c r="BT291" s="59"/>
      <c r="BU291" s="59"/>
      <c r="BV291" s="59"/>
      <c r="BW291" s="59"/>
      <c r="BX291" s="59"/>
      <c r="BY291" s="59"/>
      <c r="BZ291" s="59"/>
      <c r="CA291" s="59"/>
      <c r="CB291" s="59"/>
      <c r="CC291" s="59"/>
      <c r="CD291" s="59"/>
      <c r="CE291" s="59"/>
      <c r="CF291" s="59"/>
      <c r="CG291" s="59"/>
      <c r="CH291" s="59"/>
      <c r="CI291" s="59"/>
      <c r="CJ291" s="59"/>
      <c r="CK291" s="59"/>
      <c r="CL291" s="59"/>
      <c r="CM291" s="59"/>
      <c r="CN291" s="59"/>
      <c r="CO291" s="59"/>
      <c r="CP291" s="59"/>
      <c r="CQ291" s="59"/>
      <c r="CR291" s="59"/>
      <c r="CS291" s="59"/>
      <c r="CT291" s="59"/>
      <c r="CU291" s="59"/>
      <c r="CV291" s="59"/>
      <c r="CW291" s="59"/>
      <c r="CX291" s="59"/>
      <c r="CY291" s="59"/>
      <c r="CZ291" s="59"/>
      <c r="DA291" s="59"/>
      <c r="DB291" s="59"/>
      <c r="DC291" s="59"/>
      <c r="DD291" s="59"/>
      <c r="DE291" s="59"/>
      <c r="DF291" s="59"/>
      <c r="DG291" s="59"/>
      <c r="DH291" s="59"/>
      <c r="DI291" s="59"/>
      <c r="DJ291" s="59"/>
      <c r="DK291" s="59"/>
      <c r="DL291" s="59"/>
      <c r="DM291" s="59"/>
      <c r="DN291" s="59"/>
      <c r="DO291" s="59"/>
      <c r="DP291" s="59"/>
      <c r="DQ291" s="59"/>
      <c r="DR291" s="59"/>
      <c r="DS291" s="59"/>
      <c r="DT291" s="59"/>
      <c r="DU291" s="59"/>
      <c r="DV291" s="59"/>
      <c r="DW291" s="59"/>
      <c r="DX291" s="59"/>
      <c r="DY291" s="59"/>
      <c r="DZ291" s="59"/>
      <c r="EA291" s="59"/>
      <c r="EB291" s="59"/>
      <c r="EC291" s="59"/>
      <c r="ED291" s="59"/>
      <c r="EE291" s="59"/>
      <c r="EF291" s="59"/>
      <c r="EG291" s="59"/>
      <c r="EH291" s="59"/>
      <c r="EI291" s="59"/>
      <c r="EJ291" s="59"/>
      <c r="EK291" s="59"/>
      <c r="EL291" s="59"/>
      <c r="EM291" s="59"/>
      <c r="EN291" s="59"/>
      <c r="EO291" s="59"/>
      <c r="EP291" s="59"/>
      <c r="EQ291" s="59"/>
      <c r="ER291" s="59"/>
      <c r="ES291" s="59"/>
      <c r="ET291" s="59"/>
      <c r="EU291" s="59"/>
      <c r="EV291" s="59"/>
      <c r="EW291" s="59"/>
      <c r="EX291" s="59"/>
      <c r="EY291" s="59"/>
      <c r="EZ291" s="59"/>
      <c r="FA291" s="59"/>
      <c r="FB291" s="59"/>
      <c r="FC291" s="59"/>
      <c r="FD291" s="59"/>
      <c r="FE291" s="59"/>
      <c r="FF291" s="59"/>
      <c r="FG291" s="59"/>
      <c r="FH291" s="59"/>
      <c r="FI291" s="59"/>
      <c r="FJ291" s="59"/>
      <c r="FK291" s="59"/>
      <c r="FL291" s="59"/>
      <c r="FM291" s="59"/>
      <c r="FN291" s="59"/>
      <c r="FO291" s="59"/>
      <c r="FP291" s="59"/>
      <c r="FQ291" s="59"/>
      <c r="FR291" s="59"/>
      <c r="FS291" s="59"/>
      <c r="FT291" s="59"/>
      <c r="FU291" s="59"/>
      <c r="FV291" s="59"/>
      <c r="FW291" s="59"/>
      <c r="FX291" s="59"/>
      <c r="FY291" s="59"/>
      <c r="FZ291" s="59"/>
      <c r="GA291" s="59"/>
      <c r="GB291" s="59"/>
      <c r="GC291" s="59"/>
      <c r="GD291" s="59"/>
      <c r="GE291" s="59"/>
      <c r="GF291" s="59"/>
      <c r="GG291" s="59"/>
      <c r="GH291" s="59"/>
      <c r="GI291" s="59"/>
      <c r="GJ291" s="59"/>
      <c r="GK291" s="59"/>
      <c r="GL291" s="59"/>
      <c r="GM291" s="59"/>
      <c r="GN291" s="59"/>
      <c r="GO291" s="59"/>
      <c r="GP291" s="59"/>
      <c r="GQ291" s="59"/>
      <c r="GR291" s="59"/>
      <c r="GS291" s="59"/>
      <c r="GT291" s="59"/>
      <c r="GU291" s="59"/>
      <c r="GV291" s="59"/>
      <c r="GW291" s="59"/>
      <c r="GX291" s="59"/>
      <c r="GY291" s="59"/>
      <c r="GZ291" s="59"/>
      <c r="HA291" s="59"/>
      <c r="HB291" s="59"/>
      <c r="HC291" s="59"/>
      <c r="HD291" s="59"/>
      <c r="HE291" s="59"/>
      <c r="HF291" s="59"/>
      <c r="HG291" s="59"/>
      <c r="HH291" s="59"/>
      <c r="HI291" s="59"/>
      <c r="HJ291" s="59"/>
      <c r="HK291" s="59"/>
      <c r="HL291" s="59"/>
      <c r="HM291" s="59"/>
      <c r="HN291" s="59"/>
    </row>
    <row r="292" spans="1:222">
      <c r="A292" s="59"/>
      <c r="B292" s="59"/>
      <c r="C292" s="59"/>
      <c r="D292" s="59"/>
      <c r="E292" s="118"/>
      <c r="F292" s="59"/>
      <c r="G292" s="118"/>
      <c r="H292" s="59"/>
      <c r="I292" s="59"/>
      <c r="J292" s="59"/>
      <c r="K292" s="119"/>
      <c r="L292" s="59"/>
      <c r="M292" s="59"/>
      <c r="N292" s="59"/>
      <c r="O292" s="59"/>
      <c r="P292" s="59"/>
      <c r="Q292" s="59"/>
      <c r="R292" s="59"/>
      <c r="S292" s="59"/>
      <c r="T292" s="59"/>
      <c r="U292" s="59"/>
      <c r="V292" s="59"/>
      <c r="W292" s="59"/>
      <c r="X292" s="59"/>
      <c r="Y292" s="59"/>
      <c r="Z292" s="59"/>
      <c r="AA292" s="59"/>
      <c r="AB292" s="59"/>
      <c r="AC292" s="59"/>
      <c r="AD292" s="59"/>
      <c r="AE292" s="59"/>
      <c r="AF292" s="59"/>
      <c r="AG292" s="59"/>
      <c r="AH292" s="59"/>
      <c r="AI292" s="59"/>
      <c r="AJ292" s="59"/>
      <c r="AK292" s="59"/>
      <c r="AL292" s="59"/>
      <c r="AM292" s="59"/>
      <c r="AN292" s="59"/>
      <c r="AO292" s="59"/>
      <c r="AP292" s="59"/>
      <c r="AQ292" s="59"/>
      <c r="AR292" s="59"/>
      <c r="AS292" s="59"/>
      <c r="AT292" s="59"/>
      <c r="AU292" s="59"/>
      <c r="AV292" s="59"/>
      <c r="AW292" s="59"/>
      <c r="AX292" s="59"/>
      <c r="AY292" s="59"/>
      <c r="AZ292" s="59"/>
      <c r="BA292" s="59"/>
      <c r="BB292" s="59"/>
      <c r="BC292" s="59"/>
      <c r="BD292" s="59"/>
      <c r="BE292" s="59"/>
      <c r="BF292" s="59"/>
      <c r="BG292" s="59"/>
      <c r="BH292" s="59"/>
      <c r="BI292" s="59"/>
      <c r="BJ292" s="59"/>
      <c r="BK292" s="59"/>
      <c r="BL292" s="59"/>
      <c r="BM292" s="59"/>
      <c r="BN292" s="59"/>
      <c r="BO292" s="59"/>
      <c r="BP292" s="59"/>
      <c r="BQ292" s="59"/>
      <c r="BR292" s="59"/>
      <c r="BS292" s="59"/>
      <c r="BT292" s="59"/>
      <c r="BU292" s="59"/>
      <c r="BV292" s="59"/>
      <c r="BW292" s="59"/>
      <c r="BX292" s="59"/>
      <c r="BY292" s="59"/>
      <c r="BZ292" s="59"/>
      <c r="CA292" s="59"/>
      <c r="CB292" s="59"/>
      <c r="CC292" s="59"/>
      <c r="CD292" s="59"/>
      <c r="CE292" s="59"/>
      <c r="CF292" s="59"/>
      <c r="CG292" s="59"/>
      <c r="CH292" s="59"/>
      <c r="CI292" s="59"/>
      <c r="CJ292" s="59"/>
      <c r="CK292" s="59"/>
      <c r="CL292" s="59"/>
      <c r="CM292" s="59"/>
      <c r="CN292" s="59"/>
      <c r="CO292" s="59"/>
      <c r="CP292" s="59"/>
      <c r="CQ292" s="59"/>
      <c r="CR292" s="59"/>
      <c r="CS292" s="59"/>
      <c r="CT292" s="59"/>
      <c r="CU292" s="59"/>
      <c r="CV292" s="59"/>
      <c r="CW292" s="59"/>
      <c r="CX292" s="59"/>
      <c r="CY292" s="59"/>
      <c r="CZ292" s="59"/>
      <c r="DA292" s="59"/>
      <c r="DB292" s="59"/>
      <c r="DC292" s="59"/>
      <c r="DD292" s="59"/>
      <c r="DE292" s="59"/>
      <c r="DF292" s="59"/>
      <c r="DG292" s="59"/>
      <c r="DH292" s="59"/>
      <c r="DI292" s="59"/>
      <c r="DJ292" s="59"/>
      <c r="DK292" s="59"/>
      <c r="DL292" s="59"/>
      <c r="DM292" s="59"/>
      <c r="DN292" s="59"/>
      <c r="DO292" s="59"/>
      <c r="DP292" s="59"/>
      <c r="DQ292" s="59"/>
      <c r="DR292" s="59"/>
      <c r="DS292" s="59"/>
      <c r="DT292" s="59"/>
      <c r="DU292" s="59"/>
      <c r="DV292" s="59"/>
      <c r="DW292" s="59"/>
      <c r="DX292" s="59"/>
      <c r="DY292" s="59"/>
      <c r="DZ292" s="59"/>
      <c r="EA292" s="59"/>
      <c r="EB292" s="59"/>
      <c r="EC292" s="59"/>
      <c r="ED292" s="59"/>
      <c r="EE292" s="59"/>
      <c r="EF292" s="59"/>
      <c r="EG292" s="59"/>
      <c r="EH292" s="59"/>
      <c r="EI292" s="59"/>
      <c r="EJ292" s="59"/>
      <c r="EK292" s="59"/>
      <c r="EL292" s="59"/>
      <c r="EM292" s="59"/>
      <c r="EN292" s="59"/>
      <c r="EO292" s="59"/>
      <c r="EP292" s="59"/>
      <c r="EQ292" s="59"/>
      <c r="ER292" s="59"/>
      <c r="ES292" s="59"/>
      <c r="ET292" s="59"/>
      <c r="EU292" s="59"/>
      <c r="EV292" s="59"/>
      <c r="EW292" s="59"/>
      <c r="EX292" s="59"/>
      <c r="EY292" s="59"/>
      <c r="EZ292" s="59"/>
      <c r="FA292" s="59"/>
      <c r="FB292" s="59"/>
      <c r="FC292" s="59"/>
      <c r="FD292" s="59"/>
      <c r="FE292" s="59"/>
      <c r="FF292" s="59"/>
      <c r="FG292" s="59"/>
      <c r="FH292" s="59"/>
      <c r="FI292" s="59"/>
      <c r="FJ292" s="59"/>
      <c r="FK292" s="59"/>
      <c r="FL292" s="59"/>
      <c r="FM292" s="59"/>
      <c r="FN292" s="59"/>
      <c r="FO292" s="59"/>
      <c r="FP292" s="59"/>
      <c r="FQ292" s="59"/>
      <c r="FR292" s="59"/>
      <c r="FS292" s="59"/>
      <c r="FT292" s="59"/>
      <c r="FU292" s="59"/>
      <c r="FV292" s="59"/>
      <c r="FW292" s="59"/>
      <c r="FX292" s="59"/>
      <c r="FY292" s="59"/>
      <c r="FZ292" s="59"/>
      <c r="GA292" s="59"/>
      <c r="GB292" s="59"/>
      <c r="GC292" s="59"/>
      <c r="GD292" s="59"/>
      <c r="GE292" s="59"/>
      <c r="GF292" s="59"/>
      <c r="GG292" s="59"/>
      <c r="GH292" s="59"/>
      <c r="GI292" s="59"/>
      <c r="GJ292" s="59"/>
      <c r="GK292" s="59"/>
      <c r="GL292" s="59"/>
      <c r="GM292" s="59"/>
      <c r="GN292" s="59"/>
      <c r="GO292" s="59"/>
      <c r="GP292" s="59"/>
      <c r="GQ292" s="59"/>
      <c r="GR292" s="59"/>
      <c r="GS292" s="59"/>
      <c r="GT292" s="59"/>
      <c r="GU292" s="59"/>
      <c r="GV292" s="59"/>
      <c r="GW292" s="59"/>
      <c r="GX292" s="59"/>
      <c r="GY292" s="59"/>
      <c r="GZ292" s="59"/>
      <c r="HA292" s="59"/>
      <c r="HB292" s="59"/>
      <c r="HC292" s="59"/>
      <c r="HD292" s="59"/>
      <c r="HE292" s="59"/>
      <c r="HF292" s="59"/>
      <c r="HG292" s="59"/>
      <c r="HH292" s="59"/>
      <c r="HI292" s="59"/>
      <c r="HJ292" s="59"/>
      <c r="HK292" s="59"/>
      <c r="HL292" s="59"/>
      <c r="HM292" s="59"/>
      <c r="HN292" s="59"/>
    </row>
    <row r="293" spans="1:222">
      <c r="A293" s="59"/>
      <c r="B293" s="59"/>
      <c r="C293" s="59"/>
      <c r="D293" s="59"/>
      <c r="E293" s="118"/>
      <c r="F293" s="59"/>
      <c r="G293" s="118"/>
      <c r="H293" s="59"/>
      <c r="I293" s="59"/>
      <c r="J293" s="59"/>
      <c r="K293" s="119"/>
      <c r="L293" s="59"/>
      <c r="M293" s="59"/>
      <c r="N293" s="59"/>
      <c r="O293" s="59"/>
      <c r="P293" s="59"/>
      <c r="Q293" s="59"/>
      <c r="R293" s="59"/>
      <c r="S293" s="59"/>
      <c r="T293" s="59"/>
      <c r="U293" s="59"/>
      <c r="V293" s="59"/>
      <c r="W293" s="59"/>
      <c r="X293" s="59"/>
      <c r="Y293" s="59"/>
      <c r="Z293" s="59"/>
      <c r="AA293" s="59"/>
      <c r="AB293" s="59"/>
      <c r="AC293" s="59"/>
      <c r="AD293" s="59"/>
      <c r="AE293" s="59"/>
      <c r="AF293" s="59"/>
      <c r="AG293" s="59"/>
      <c r="AH293" s="59"/>
      <c r="AI293" s="59"/>
      <c r="AJ293" s="59"/>
      <c r="AK293" s="59"/>
      <c r="AL293" s="59"/>
      <c r="AM293" s="59"/>
      <c r="AN293" s="59"/>
      <c r="AO293" s="59"/>
      <c r="AP293" s="59"/>
      <c r="AQ293" s="59"/>
      <c r="AR293" s="59"/>
      <c r="AS293" s="59"/>
      <c r="AT293" s="59"/>
      <c r="AU293" s="59"/>
      <c r="AV293" s="59"/>
      <c r="AW293" s="59"/>
      <c r="AX293" s="59"/>
      <c r="AY293" s="59"/>
      <c r="AZ293" s="59"/>
      <c r="BA293" s="59"/>
      <c r="BB293" s="59"/>
      <c r="BC293" s="59"/>
      <c r="BD293" s="59"/>
      <c r="BE293" s="59"/>
      <c r="BF293" s="59"/>
      <c r="BG293" s="59"/>
      <c r="BH293" s="59"/>
      <c r="BI293" s="59"/>
      <c r="BJ293" s="59"/>
      <c r="BK293" s="59"/>
      <c r="BL293" s="59"/>
      <c r="BM293" s="59"/>
      <c r="BN293" s="59"/>
      <c r="BO293" s="59"/>
      <c r="BP293" s="59"/>
      <c r="BQ293" s="59"/>
      <c r="BR293" s="59"/>
      <c r="BS293" s="59"/>
      <c r="BT293" s="59"/>
      <c r="BU293" s="59"/>
      <c r="BV293" s="59"/>
      <c r="BW293" s="59"/>
      <c r="BX293" s="59"/>
      <c r="BY293" s="59"/>
      <c r="BZ293" s="59"/>
      <c r="CA293" s="59"/>
      <c r="CB293" s="59"/>
      <c r="CC293" s="59"/>
      <c r="CD293" s="59"/>
      <c r="CE293" s="59"/>
      <c r="CF293" s="59"/>
      <c r="CG293" s="59"/>
      <c r="CH293" s="59"/>
      <c r="CI293" s="59"/>
      <c r="CJ293" s="59"/>
      <c r="CK293" s="59"/>
      <c r="CL293" s="59"/>
      <c r="CM293" s="59"/>
      <c r="CN293" s="59"/>
      <c r="CO293" s="59"/>
      <c r="CP293" s="59"/>
      <c r="CQ293" s="59"/>
      <c r="CR293" s="59"/>
      <c r="CS293" s="59"/>
      <c r="CT293" s="59"/>
      <c r="CU293" s="59"/>
      <c r="CV293" s="59"/>
      <c r="CW293" s="59"/>
      <c r="CX293" s="59"/>
      <c r="CY293" s="59"/>
      <c r="CZ293" s="59"/>
      <c r="DA293" s="59"/>
      <c r="DB293" s="59"/>
      <c r="DC293" s="59"/>
      <c r="DD293" s="59"/>
      <c r="DE293" s="59"/>
      <c r="DF293" s="59"/>
      <c r="DG293" s="59"/>
      <c r="DH293" s="59"/>
      <c r="DI293" s="59"/>
      <c r="DJ293" s="59"/>
      <c r="DK293" s="59"/>
      <c r="DL293" s="59"/>
      <c r="DM293" s="59"/>
      <c r="DN293" s="59"/>
      <c r="DO293" s="59"/>
      <c r="DP293" s="59"/>
      <c r="DQ293" s="59"/>
      <c r="DR293" s="59"/>
      <c r="DS293" s="59"/>
      <c r="DT293" s="59"/>
      <c r="DU293" s="59"/>
      <c r="DV293" s="59"/>
      <c r="DW293" s="59"/>
      <c r="DX293" s="59"/>
      <c r="DY293" s="59"/>
      <c r="DZ293" s="59"/>
      <c r="EA293" s="59"/>
      <c r="EB293" s="59"/>
      <c r="EC293" s="59"/>
      <c r="ED293" s="59"/>
      <c r="EE293" s="59"/>
      <c r="EF293" s="59"/>
      <c r="EG293" s="59"/>
      <c r="EH293" s="59"/>
      <c r="EI293" s="59"/>
      <c r="EJ293" s="59"/>
      <c r="EK293" s="59"/>
      <c r="EL293" s="59"/>
      <c r="EM293" s="59"/>
      <c r="EN293" s="59"/>
      <c r="EO293" s="59"/>
      <c r="EP293" s="59"/>
      <c r="EQ293" s="59"/>
      <c r="ER293" s="59"/>
      <c r="ES293" s="59"/>
      <c r="ET293" s="59"/>
      <c r="EU293" s="59"/>
      <c r="EV293" s="59"/>
      <c r="EW293" s="59"/>
      <c r="EX293" s="59"/>
      <c r="EY293" s="59"/>
      <c r="EZ293" s="59"/>
      <c r="FA293" s="59"/>
      <c r="FB293" s="59"/>
      <c r="FC293" s="59"/>
      <c r="FD293" s="59"/>
      <c r="FE293" s="59"/>
      <c r="FF293" s="59"/>
      <c r="FG293" s="59"/>
      <c r="FH293" s="59"/>
      <c r="FI293" s="59"/>
      <c r="FJ293" s="59"/>
      <c r="FK293" s="59"/>
      <c r="FL293" s="59"/>
      <c r="FM293" s="59"/>
      <c r="FN293" s="59"/>
      <c r="FO293" s="59"/>
      <c r="FP293" s="59"/>
      <c r="FQ293" s="59"/>
      <c r="FR293" s="59"/>
      <c r="FS293" s="59"/>
      <c r="FT293" s="59"/>
      <c r="FU293" s="59"/>
      <c r="FV293" s="59"/>
      <c r="FW293" s="59"/>
      <c r="FX293" s="59"/>
      <c r="FY293" s="59"/>
      <c r="FZ293" s="59"/>
      <c r="GA293" s="59"/>
      <c r="GB293" s="59"/>
      <c r="GC293" s="59"/>
      <c r="GD293" s="59"/>
      <c r="GE293" s="59"/>
      <c r="GF293" s="59"/>
      <c r="GG293" s="59"/>
      <c r="GH293" s="59"/>
      <c r="GI293" s="59"/>
      <c r="GJ293" s="59"/>
      <c r="GK293" s="59"/>
      <c r="GL293" s="59"/>
      <c r="GM293" s="59"/>
      <c r="GN293" s="59"/>
      <c r="GO293" s="59"/>
      <c r="GP293" s="59"/>
      <c r="GQ293" s="59"/>
      <c r="GR293" s="59"/>
      <c r="GS293" s="59"/>
      <c r="GT293" s="59"/>
      <c r="GU293" s="59"/>
      <c r="GV293" s="59"/>
      <c r="GW293" s="59"/>
      <c r="GX293" s="59"/>
      <c r="GY293" s="59"/>
      <c r="GZ293" s="59"/>
      <c r="HA293" s="59"/>
      <c r="HB293" s="59"/>
      <c r="HC293" s="59"/>
      <c r="HD293" s="59"/>
      <c r="HE293" s="59"/>
      <c r="HF293" s="59"/>
      <c r="HG293" s="59"/>
      <c r="HH293" s="59"/>
      <c r="HI293" s="59"/>
      <c r="HJ293" s="59"/>
      <c r="HK293" s="59"/>
      <c r="HL293" s="59"/>
      <c r="HM293" s="59"/>
      <c r="HN293" s="59"/>
    </row>
    <row r="294" spans="1:222">
      <c r="A294" s="59"/>
      <c r="B294" s="59"/>
      <c r="C294" s="59"/>
      <c r="D294" s="59"/>
      <c r="E294" s="118"/>
      <c r="F294" s="59"/>
      <c r="G294" s="118"/>
      <c r="H294" s="59"/>
      <c r="I294" s="59"/>
      <c r="J294" s="59"/>
      <c r="K294" s="119"/>
      <c r="L294" s="59"/>
      <c r="M294" s="59"/>
      <c r="N294" s="59"/>
      <c r="O294" s="59"/>
      <c r="P294" s="59"/>
      <c r="Q294" s="59"/>
      <c r="R294" s="59"/>
      <c r="S294" s="59"/>
      <c r="T294" s="59"/>
      <c r="U294" s="59"/>
      <c r="V294" s="59"/>
      <c r="W294" s="59"/>
      <c r="X294" s="59"/>
      <c r="Y294" s="59"/>
      <c r="Z294" s="59"/>
      <c r="AA294" s="59"/>
      <c r="AB294" s="59"/>
      <c r="AC294" s="59"/>
      <c r="AD294" s="59"/>
      <c r="AE294" s="59"/>
      <c r="AF294" s="59"/>
      <c r="AG294" s="59"/>
      <c r="AH294" s="59"/>
      <c r="AI294" s="59"/>
      <c r="AJ294" s="59"/>
      <c r="AK294" s="59"/>
      <c r="AL294" s="59"/>
      <c r="AM294" s="59"/>
      <c r="AN294" s="59"/>
      <c r="AO294" s="59"/>
      <c r="AP294" s="59"/>
      <c r="AQ294" s="59"/>
      <c r="AR294" s="59"/>
      <c r="AS294" s="59"/>
      <c r="AT294" s="59"/>
      <c r="AU294" s="59"/>
      <c r="AV294" s="59"/>
      <c r="AW294" s="59"/>
      <c r="AX294" s="59"/>
      <c r="AY294" s="59"/>
      <c r="AZ294" s="59"/>
      <c r="BA294" s="59"/>
      <c r="BB294" s="59"/>
      <c r="BC294" s="59"/>
      <c r="BD294" s="59"/>
      <c r="BE294" s="59"/>
      <c r="BF294" s="59"/>
      <c r="BG294" s="59"/>
      <c r="BH294" s="59"/>
      <c r="BI294" s="59"/>
      <c r="BJ294" s="59"/>
      <c r="BK294" s="59"/>
      <c r="BL294" s="59"/>
      <c r="BM294" s="59"/>
      <c r="BN294" s="59"/>
      <c r="BO294" s="59"/>
      <c r="BP294" s="59"/>
      <c r="BQ294" s="59"/>
      <c r="BR294" s="59"/>
      <c r="BS294" s="59"/>
      <c r="BT294" s="59"/>
      <c r="BU294" s="59"/>
      <c r="BV294" s="59"/>
      <c r="BW294" s="59"/>
      <c r="BX294" s="59"/>
      <c r="BY294" s="59"/>
      <c r="BZ294" s="59"/>
      <c r="CA294" s="59"/>
      <c r="CB294" s="59"/>
      <c r="CC294" s="59"/>
      <c r="CD294" s="59"/>
      <c r="CE294" s="59"/>
      <c r="CF294" s="59"/>
      <c r="CG294" s="59"/>
      <c r="CH294" s="59"/>
      <c r="CI294" s="59"/>
      <c r="CJ294" s="59"/>
      <c r="CK294" s="59"/>
      <c r="CL294" s="59"/>
      <c r="CM294" s="59"/>
      <c r="CN294" s="59"/>
      <c r="CO294" s="59"/>
      <c r="CP294" s="59"/>
      <c r="CQ294" s="59"/>
      <c r="CR294" s="59"/>
      <c r="CS294" s="59"/>
      <c r="CT294" s="59"/>
      <c r="CU294" s="59"/>
      <c r="CV294" s="59"/>
      <c r="CW294" s="59"/>
      <c r="CX294" s="59"/>
      <c r="CY294" s="59"/>
      <c r="CZ294" s="59"/>
      <c r="DA294" s="59"/>
      <c r="DB294" s="59"/>
      <c r="DC294" s="59"/>
      <c r="DD294" s="59"/>
      <c r="DE294" s="59"/>
      <c r="DF294" s="59"/>
      <c r="DG294" s="59"/>
      <c r="DH294" s="59"/>
      <c r="DI294" s="59"/>
      <c r="DJ294" s="59"/>
      <c r="DK294" s="59"/>
      <c r="DL294" s="59"/>
      <c r="DM294" s="59"/>
      <c r="DN294" s="59"/>
      <c r="DO294" s="59"/>
      <c r="DP294" s="59"/>
      <c r="DQ294" s="59"/>
      <c r="DR294" s="59"/>
      <c r="DS294" s="59"/>
      <c r="DT294" s="59"/>
      <c r="DU294" s="59"/>
      <c r="DV294" s="59"/>
      <c r="DW294" s="59"/>
      <c r="DX294" s="59"/>
      <c r="DY294" s="59"/>
      <c r="DZ294" s="59"/>
      <c r="EA294" s="59"/>
      <c r="EB294" s="59"/>
      <c r="EC294" s="59"/>
      <c r="ED294" s="59"/>
      <c r="EE294" s="59"/>
      <c r="EF294" s="59"/>
      <c r="EG294" s="59"/>
      <c r="EH294" s="59"/>
      <c r="EI294" s="59"/>
      <c r="EJ294" s="59"/>
      <c r="EK294" s="59"/>
      <c r="EL294" s="59"/>
      <c r="EM294" s="59"/>
      <c r="EN294" s="59"/>
      <c r="EO294" s="59"/>
      <c r="EP294" s="59"/>
      <c r="EQ294" s="59"/>
      <c r="ER294" s="59"/>
      <c r="ES294" s="59"/>
      <c r="ET294" s="59"/>
      <c r="EU294" s="59"/>
      <c r="EV294" s="59"/>
      <c r="EW294" s="59"/>
      <c r="EX294" s="59"/>
      <c r="EY294" s="59"/>
      <c r="EZ294" s="59"/>
      <c r="FA294" s="59"/>
      <c r="FB294" s="59"/>
      <c r="FC294" s="59"/>
      <c r="FD294" s="59"/>
      <c r="FE294" s="59"/>
      <c r="FF294" s="59"/>
      <c r="FG294" s="59"/>
      <c r="FH294" s="59"/>
      <c r="FI294" s="59"/>
      <c r="FJ294" s="59"/>
      <c r="FK294" s="59"/>
      <c r="FL294" s="59"/>
      <c r="FM294" s="59"/>
      <c r="FN294" s="59"/>
      <c r="FO294" s="59"/>
      <c r="FP294" s="59"/>
      <c r="FQ294" s="59"/>
      <c r="FR294" s="59"/>
      <c r="FS294" s="59"/>
      <c r="FT294" s="59"/>
      <c r="FU294" s="59"/>
      <c r="FV294" s="59"/>
      <c r="FW294" s="59"/>
      <c r="FX294" s="59"/>
      <c r="FY294" s="59"/>
      <c r="FZ294" s="59"/>
      <c r="GA294" s="59"/>
      <c r="GB294" s="59"/>
      <c r="GC294" s="59"/>
      <c r="GD294" s="59"/>
      <c r="GE294" s="59"/>
      <c r="GF294" s="59"/>
      <c r="GG294" s="59"/>
      <c r="GH294" s="59"/>
      <c r="GI294" s="59"/>
      <c r="GJ294" s="59"/>
      <c r="GK294" s="59"/>
      <c r="GL294" s="59"/>
      <c r="GM294" s="59"/>
      <c r="GN294" s="59"/>
      <c r="GO294" s="59"/>
      <c r="GP294" s="59"/>
      <c r="GQ294" s="59"/>
      <c r="GR294" s="59"/>
      <c r="GS294" s="59"/>
      <c r="GT294" s="59"/>
      <c r="GU294" s="59"/>
      <c r="GV294" s="59"/>
      <c r="GW294" s="59"/>
      <c r="GX294" s="59"/>
      <c r="GY294" s="59"/>
      <c r="GZ294" s="59"/>
      <c r="HA294" s="59"/>
      <c r="HB294" s="59"/>
      <c r="HC294" s="59"/>
      <c r="HD294" s="59"/>
      <c r="HE294" s="59"/>
      <c r="HF294" s="59"/>
      <c r="HG294" s="59"/>
      <c r="HH294" s="59"/>
      <c r="HI294" s="59"/>
      <c r="HJ294" s="59"/>
      <c r="HK294" s="59"/>
      <c r="HL294" s="59"/>
      <c r="HM294" s="59"/>
      <c r="HN294" s="59"/>
    </row>
    <row r="295" spans="1:222">
      <c r="A295" s="59"/>
      <c r="B295" s="59"/>
      <c r="C295" s="59"/>
      <c r="D295" s="59"/>
      <c r="E295" s="118"/>
      <c r="F295" s="59"/>
      <c r="G295" s="118"/>
      <c r="H295" s="59"/>
      <c r="I295" s="59"/>
      <c r="J295" s="59"/>
      <c r="K295" s="119"/>
      <c r="L295" s="59"/>
      <c r="M295" s="59"/>
      <c r="N295" s="59"/>
      <c r="O295" s="59"/>
      <c r="P295" s="59"/>
      <c r="Q295" s="59"/>
      <c r="R295" s="59"/>
      <c r="S295" s="59"/>
      <c r="T295" s="59"/>
      <c r="U295" s="59"/>
      <c r="V295" s="59"/>
      <c r="W295" s="59"/>
      <c r="X295" s="59"/>
      <c r="Y295" s="59"/>
      <c r="Z295" s="59"/>
      <c r="AA295" s="59"/>
      <c r="AB295" s="59"/>
      <c r="AC295" s="59"/>
      <c r="AD295" s="59"/>
      <c r="AE295" s="59"/>
      <c r="AF295" s="59"/>
      <c r="AG295" s="59"/>
      <c r="AH295" s="59"/>
      <c r="AI295" s="59"/>
      <c r="AJ295" s="59"/>
      <c r="AK295" s="59"/>
      <c r="AL295" s="59"/>
      <c r="AM295" s="59"/>
      <c r="AN295" s="59"/>
      <c r="AO295" s="59"/>
      <c r="AP295" s="59"/>
      <c r="AQ295" s="59"/>
      <c r="AR295" s="59"/>
      <c r="AS295" s="59"/>
      <c r="AT295" s="59"/>
      <c r="AU295" s="59"/>
      <c r="AV295" s="59"/>
      <c r="AW295" s="59"/>
      <c r="AX295" s="59"/>
      <c r="AY295" s="59"/>
      <c r="AZ295" s="59"/>
      <c r="BA295" s="59"/>
      <c r="BB295" s="59"/>
      <c r="BC295" s="59"/>
      <c r="BD295" s="59"/>
      <c r="BE295" s="59"/>
      <c r="BF295" s="59"/>
      <c r="BG295" s="59"/>
      <c r="BH295" s="59"/>
      <c r="BI295" s="59"/>
      <c r="BJ295" s="59"/>
      <c r="BK295" s="59"/>
      <c r="BL295" s="59"/>
      <c r="BM295" s="59"/>
      <c r="BN295" s="59"/>
      <c r="BO295" s="59"/>
      <c r="BP295" s="59"/>
      <c r="BQ295" s="59"/>
      <c r="BR295" s="59"/>
      <c r="BS295" s="59"/>
      <c r="BT295" s="59"/>
      <c r="BU295" s="59"/>
      <c r="BV295" s="59"/>
      <c r="BW295" s="59"/>
      <c r="BX295" s="59"/>
      <c r="BY295" s="59"/>
      <c r="BZ295" s="59"/>
      <c r="CA295" s="59"/>
      <c r="CB295" s="59"/>
      <c r="CC295" s="59"/>
      <c r="CD295" s="59"/>
      <c r="CE295" s="59"/>
      <c r="CF295" s="59"/>
      <c r="CG295" s="59"/>
      <c r="CH295" s="59"/>
      <c r="CI295" s="59"/>
      <c r="CJ295" s="59"/>
      <c r="CK295" s="59"/>
      <c r="CL295" s="59"/>
      <c r="CM295" s="59"/>
      <c r="CN295" s="59"/>
      <c r="CO295" s="59"/>
      <c r="CP295" s="59"/>
      <c r="CQ295" s="59"/>
      <c r="CR295" s="59"/>
      <c r="CS295" s="59"/>
      <c r="CT295" s="59"/>
      <c r="CU295" s="59"/>
      <c r="CV295" s="59"/>
      <c r="CW295" s="59"/>
      <c r="CX295" s="59"/>
      <c r="CY295" s="59"/>
      <c r="CZ295" s="59"/>
      <c r="DA295" s="59"/>
      <c r="DB295" s="59"/>
      <c r="DC295" s="59"/>
      <c r="DD295" s="59"/>
      <c r="DE295" s="59"/>
      <c r="DF295" s="59"/>
      <c r="DG295" s="59"/>
      <c r="DH295" s="59"/>
      <c r="DI295" s="59"/>
      <c r="DJ295" s="59"/>
      <c r="DK295" s="59"/>
      <c r="DL295" s="59"/>
      <c r="DM295" s="59"/>
      <c r="DN295" s="59"/>
      <c r="DO295" s="59"/>
      <c r="DP295" s="59"/>
      <c r="DQ295" s="59"/>
      <c r="DR295" s="59"/>
      <c r="DS295" s="59"/>
      <c r="DT295" s="59"/>
      <c r="DU295" s="59"/>
      <c r="DV295" s="59"/>
      <c r="DW295" s="59"/>
      <c r="DX295" s="59"/>
      <c r="DY295" s="59"/>
      <c r="DZ295" s="59"/>
      <c r="EA295" s="59"/>
      <c r="EB295" s="59"/>
      <c r="EC295" s="59"/>
      <c r="ED295" s="59"/>
      <c r="EE295" s="59"/>
      <c r="EF295" s="59"/>
      <c r="EG295" s="59"/>
      <c r="EH295" s="59"/>
      <c r="EI295" s="59"/>
      <c r="EJ295" s="59"/>
      <c r="EK295" s="59"/>
      <c r="EL295" s="59"/>
      <c r="EM295" s="59"/>
      <c r="EN295" s="59"/>
      <c r="EO295" s="59"/>
      <c r="EP295" s="59"/>
      <c r="EQ295" s="59"/>
      <c r="ER295" s="59"/>
      <c r="ES295" s="59"/>
      <c r="ET295" s="59"/>
      <c r="EU295" s="59"/>
      <c r="EV295" s="59"/>
      <c r="EW295" s="59"/>
      <c r="EX295" s="59"/>
      <c r="EY295" s="59"/>
      <c r="EZ295" s="59"/>
      <c r="FA295" s="59"/>
      <c r="FB295" s="59"/>
      <c r="FC295" s="59"/>
      <c r="FD295" s="59"/>
      <c r="FE295" s="59"/>
      <c r="FF295" s="59"/>
      <c r="FG295" s="59"/>
      <c r="FH295" s="59"/>
      <c r="FI295" s="59"/>
      <c r="FJ295" s="59"/>
      <c r="FK295" s="59"/>
      <c r="FL295" s="59"/>
      <c r="FM295" s="59"/>
      <c r="FN295" s="59"/>
      <c r="FO295" s="59"/>
      <c r="FP295" s="59"/>
      <c r="FQ295" s="59"/>
      <c r="FR295" s="59"/>
      <c r="FS295" s="59"/>
      <c r="FT295" s="59"/>
      <c r="FU295" s="59"/>
      <c r="FV295" s="59"/>
      <c r="FW295" s="59"/>
      <c r="FX295" s="59"/>
      <c r="FY295" s="59"/>
      <c r="FZ295" s="59"/>
      <c r="GA295" s="59"/>
      <c r="GB295" s="59"/>
      <c r="GC295" s="59"/>
      <c r="GD295" s="59"/>
      <c r="GE295" s="59"/>
      <c r="GF295" s="59"/>
      <c r="GG295" s="59"/>
      <c r="GH295" s="59"/>
      <c r="GI295" s="59"/>
      <c r="GJ295" s="59"/>
      <c r="GK295" s="59"/>
      <c r="GL295" s="59"/>
      <c r="GM295" s="59"/>
      <c r="GN295" s="59"/>
      <c r="GO295" s="59"/>
      <c r="GP295" s="59"/>
      <c r="GQ295" s="59"/>
      <c r="GR295" s="59"/>
      <c r="GS295" s="59"/>
      <c r="GT295" s="59"/>
      <c r="GU295" s="59"/>
      <c r="GV295" s="59"/>
      <c r="GW295" s="59"/>
      <c r="GX295" s="59"/>
      <c r="GY295" s="59"/>
      <c r="GZ295" s="59"/>
      <c r="HA295" s="59"/>
      <c r="HB295" s="59"/>
      <c r="HC295" s="59"/>
      <c r="HD295" s="59"/>
      <c r="HE295" s="59"/>
      <c r="HF295" s="59"/>
      <c r="HG295" s="59"/>
      <c r="HH295" s="59"/>
      <c r="HI295" s="59"/>
      <c r="HJ295" s="59"/>
      <c r="HK295" s="59"/>
      <c r="HL295" s="59"/>
      <c r="HM295" s="59"/>
      <c r="HN295" s="59"/>
    </row>
    <row r="296" spans="1:222">
      <c r="A296" s="59"/>
      <c r="B296" s="59"/>
      <c r="C296" s="59"/>
      <c r="D296" s="59"/>
      <c r="E296" s="118"/>
      <c r="F296" s="59"/>
      <c r="G296" s="118"/>
      <c r="H296" s="59"/>
      <c r="I296" s="59"/>
      <c r="J296" s="59"/>
      <c r="K296" s="119"/>
      <c r="L296" s="59"/>
      <c r="M296" s="59"/>
      <c r="N296" s="59"/>
      <c r="O296" s="59"/>
      <c r="P296" s="59"/>
      <c r="Q296" s="59"/>
      <c r="R296" s="59"/>
      <c r="S296" s="59"/>
      <c r="T296" s="59"/>
      <c r="U296" s="59"/>
      <c r="V296" s="59"/>
      <c r="W296" s="59"/>
      <c r="X296" s="59"/>
      <c r="Y296" s="59"/>
      <c r="Z296" s="59"/>
      <c r="AA296" s="59"/>
      <c r="AB296" s="59"/>
      <c r="AC296" s="59"/>
      <c r="AD296" s="59"/>
      <c r="AE296" s="59"/>
      <c r="AF296" s="59"/>
      <c r="AG296" s="59"/>
      <c r="AH296" s="59"/>
      <c r="AI296" s="59"/>
      <c r="AJ296" s="59"/>
      <c r="AK296" s="59"/>
      <c r="AL296" s="59"/>
      <c r="AM296" s="59"/>
      <c r="AN296" s="59"/>
      <c r="AO296" s="59"/>
      <c r="AP296" s="59"/>
      <c r="AQ296" s="59"/>
      <c r="AR296" s="59"/>
      <c r="AS296" s="59"/>
      <c r="AT296" s="59"/>
      <c r="AU296" s="59"/>
      <c r="AV296" s="59"/>
      <c r="AW296" s="59"/>
      <c r="AX296" s="59"/>
      <c r="AY296" s="59"/>
      <c r="AZ296" s="59"/>
      <c r="BA296" s="59"/>
      <c r="BB296" s="59"/>
      <c r="BC296" s="59"/>
      <c r="BD296" s="59"/>
      <c r="BE296" s="59"/>
      <c r="BF296" s="59"/>
      <c r="BG296" s="59"/>
      <c r="BH296" s="59"/>
      <c r="BI296" s="59"/>
      <c r="BJ296" s="59"/>
      <c r="BK296" s="59"/>
      <c r="BL296" s="59"/>
      <c r="BM296" s="59"/>
      <c r="BN296" s="59"/>
      <c r="BO296" s="59"/>
      <c r="BP296" s="59"/>
      <c r="BQ296" s="59"/>
      <c r="BR296" s="59"/>
      <c r="BS296" s="59"/>
      <c r="BT296" s="59"/>
      <c r="BU296" s="59"/>
      <c r="BV296" s="59"/>
      <c r="BW296" s="59"/>
      <c r="BX296" s="59"/>
      <c r="BY296" s="59"/>
      <c r="BZ296" s="59"/>
      <c r="CA296" s="59"/>
      <c r="CB296" s="59"/>
      <c r="CC296" s="59"/>
      <c r="CD296" s="59"/>
      <c r="CE296" s="59"/>
      <c r="CF296" s="59"/>
      <c r="CG296" s="59"/>
      <c r="CH296" s="59"/>
      <c r="CI296" s="59"/>
      <c r="CJ296" s="59"/>
      <c r="CK296" s="59"/>
      <c r="CL296" s="59"/>
      <c r="CM296" s="59"/>
      <c r="CN296" s="59"/>
      <c r="CO296" s="59"/>
      <c r="CP296" s="59"/>
      <c r="CQ296" s="59"/>
      <c r="CR296" s="59"/>
      <c r="CS296" s="59"/>
      <c r="CT296" s="59"/>
      <c r="CU296" s="59"/>
      <c r="CV296" s="59"/>
      <c r="CW296" s="59"/>
      <c r="CX296" s="59"/>
      <c r="CY296" s="59"/>
      <c r="CZ296" s="59"/>
      <c r="DA296" s="59"/>
      <c r="DB296" s="59"/>
      <c r="DC296" s="59"/>
      <c r="DD296" s="59"/>
      <c r="DE296" s="59"/>
      <c r="DF296" s="59"/>
      <c r="DG296" s="59"/>
      <c r="DH296" s="59"/>
      <c r="DI296" s="59"/>
      <c r="DJ296" s="59"/>
      <c r="DK296" s="59"/>
      <c r="DL296" s="59"/>
      <c r="DM296" s="59"/>
      <c r="DN296" s="59"/>
      <c r="DO296" s="59"/>
      <c r="DP296" s="59"/>
      <c r="DQ296" s="59"/>
      <c r="DR296" s="59"/>
      <c r="DS296" s="59"/>
      <c r="DT296" s="59"/>
      <c r="DU296" s="59"/>
      <c r="DV296" s="59"/>
      <c r="DW296" s="59"/>
      <c r="DX296" s="59"/>
      <c r="DY296" s="59"/>
      <c r="DZ296" s="59"/>
      <c r="EA296" s="59"/>
      <c r="EB296" s="59"/>
      <c r="EC296" s="59"/>
      <c r="ED296" s="59"/>
      <c r="EE296" s="59"/>
      <c r="EF296" s="59"/>
      <c r="EG296" s="59"/>
      <c r="EH296" s="59"/>
      <c r="EI296" s="59"/>
      <c r="EJ296" s="59"/>
      <c r="EK296" s="59"/>
      <c r="EL296" s="59"/>
      <c r="EM296" s="59"/>
      <c r="EN296" s="59"/>
      <c r="EO296" s="59"/>
      <c r="EP296" s="59"/>
      <c r="EQ296" s="59"/>
      <c r="ER296" s="59"/>
      <c r="ES296" s="59"/>
      <c r="ET296" s="59"/>
      <c r="EU296" s="59"/>
      <c r="EV296" s="59"/>
      <c r="EW296" s="59"/>
      <c r="EX296" s="59"/>
      <c r="EY296" s="59"/>
      <c r="EZ296" s="59"/>
      <c r="FA296" s="59"/>
      <c r="FB296" s="59"/>
      <c r="FC296" s="59"/>
      <c r="FD296" s="59"/>
      <c r="FE296" s="59"/>
      <c r="FF296" s="59"/>
      <c r="FG296" s="59"/>
      <c r="FH296" s="59"/>
      <c r="FI296" s="59"/>
      <c r="FJ296" s="59"/>
      <c r="FK296" s="59"/>
      <c r="FL296" s="59"/>
      <c r="FM296" s="59"/>
      <c r="FN296" s="59"/>
      <c r="FO296" s="59"/>
      <c r="FP296" s="59"/>
      <c r="FQ296" s="59"/>
      <c r="FR296" s="59"/>
      <c r="FS296" s="59"/>
      <c r="FT296" s="59"/>
      <c r="FU296" s="59"/>
      <c r="FV296" s="59"/>
      <c r="FW296" s="59"/>
      <c r="FX296" s="59"/>
      <c r="FY296" s="59"/>
      <c r="FZ296" s="59"/>
      <c r="GA296" s="59"/>
      <c r="GB296" s="59"/>
      <c r="GC296" s="59"/>
      <c r="GD296" s="59"/>
      <c r="GE296" s="59"/>
      <c r="GF296" s="59"/>
      <c r="GG296" s="59"/>
      <c r="GH296" s="59"/>
      <c r="GI296" s="59"/>
      <c r="GJ296" s="59"/>
      <c r="GK296" s="59"/>
      <c r="GL296" s="59"/>
      <c r="GM296" s="59"/>
      <c r="GN296" s="59"/>
      <c r="GO296" s="59"/>
      <c r="GP296" s="59"/>
      <c r="GQ296" s="59"/>
      <c r="GR296" s="59"/>
      <c r="GS296" s="59"/>
      <c r="GT296" s="59"/>
      <c r="GU296" s="59"/>
      <c r="GV296" s="59"/>
      <c r="GW296" s="59"/>
      <c r="GX296" s="59"/>
      <c r="GY296" s="59"/>
      <c r="GZ296" s="59"/>
      <c r="HA296" s="59"/>
      <c r="HB296" s="59"/>
      <c r="HC296" s="59"/>
      <c r="HD296" s="59"/>
      <c r="HE296" s="59"/>
      <c r="HF296" s="59"/>
      <c r="HG296" s="59"/>
      <c r="HH296" s="59"/>
      <c r="HI296" s="59"/>
      <c r="HJ296" s="59"/>
      <c r="HK296" s="59"/>
      <c r="HL296" s="59"/>
      <c r="HM296" s="59"/>
      <c r="HN296" s="59"/>
    </row>
    <row r="297" spans="1:222">
      <c r="A297" s="59"/>
      <c r="B297" s="59"/>
      <c r="C297" s="59"/>
      <c r="D297" s="59"/>
      <c r="E297" s="118"/>
      <c r="F297" s="59"/>
      <c r="G297" s="118"/>
      <c r="H297" s="59"/>
      <c r="I297" s="59"/>
      <c r="J297" s="59"/>
      <c r="K297" s="119"/>
      <c r="L297" s="59"/>
      <c r="M297" s="59"/>
      <c r="N297" s="59"/>
      <c r="O297" s="59"/>
      <c r="P297" s="59"/>
      <c r="Q297" s="59"/>
      <c r="R297" s="59"/>
      <c r="S297" s="59"/>
      <c r="T297" s="59"/>
      <c r="U297" s="59"/>
      <c r="V297" s="59"/>
      <c r="W297" s="59"/>
      <c r="X297" s="59"/>
      <c r="Y297" s="59"/>
      <c r="Z297" s="59"/>
      <c r="AA297" s="59"/>
      <c r="AB297" s="59"/>
      <c r="AC297" s="59"/>
      <c r="AD297" s="59"/>
      <c r="AE297" s="59"/>
      <c r="AF297" s="59"/>
      <c r="AG297" s="59"/>
      <c r="AH297" s="59"/>
      <c r="AI297" s="59"/>
      <c r="AJ297" s="59"/>
      <c r="AK297" s="59"/>
      <c r="AL297" s="59"/>
      <c r="AM297" s="59"/>
      <c r="AN297" s="59"/>
      <c r="AO297" s="59"/>
      <c r="AP297" s="59"/>
      <c r="AQ297" s="59"/>
      <c r="AR297" s="59"/>
      <c r="AS297" s="59"/>
      <c r="AT297" s="59"/>
      <c r="AU297" s="59"/>
      <c r="AV297" s="59"/>
      <c r="AW297" s="59"/>
      <c r="AX297" s="59"/>
      <c r="AY297" s="59"/>
      <c r="AZ297" s="59"/>
      <c r="BA297" s="59"/>
      <c r="BB297" s="59"/>
      <c r="BC297" s="59"/>
      <c r="BD297" s="59"/>
      <c r="BE297" s="59"/>
      <c r="BF297" s="59"/>
      <c r="BG297" s="59"/>
      <c r="BH297" s="59"/>
      <c r="BI297" s="59"/>
      <c r="BJ297" s="59"/>
      <c r="BK297" s="59"/>
      <c r="BL297" s="59"/>
      <c r="BM297" s="59"/>
      <c r="BN297" s="59"/>
      <c r="BO297" s="59"/>
      <c r="BP297" s="59"/>
      <c r="BQ297" s="59"/>
      <c r="BR297" s="59"/>
      <c r="BS297" s="59"/>
      <c r="BT297" s="59"/>
      <c r="BU297" s="59"/>
      <c r="BV297" s="59"/>
      <c r="BW297" s="59"/>
      <c r="BX297" s="59"/>
      <c r="BY297" s="59"/>
      <c r="BZ297" s="59"/>
      <c r="CA297" s="59"/>
      <c r="CB297" s="59"/>
      <c r="CC297" s="59"/>
      <c r="CD297" s="59"/>
      <c r="CE297" s="59"/>
      <c r="CF297" s="59"/>
      <c r="CG297" s="59"/>
      <c r="CH297" s="59"/>
      <c r="CI297" s="59"/>
      <c r="CJ297" s="59"/>
      <c r="CK297" s="59"/>
      <c r="CL297" s="59"/>
      <c r="CM297" s="59"/>
      <c r="CN297" s="59"/>
      <c r="CO297" s="59"/>
      <c r="CP297" s="59"/>
      <c r="CQ297" s="59"/>
      <c r="CR297" s="59"/>
      <c r="CS297" s="59"/>
      <c r="CT297" s="59"/>
      <c r="CU297" s="59"/>
      <c r="CV297" s="59"/>
      <c r="CW297" s="59"/>
      <c r="CX297" s="59"/>
      <c r="CY297" s="59"/>
      <c r="CZ297" s="59"/>
      <c r="DA297" s="59"/>
      <c r="DB297" s="59"/>
      <c r="DC297" s="59"/>
      <c r="DD297" s="59"/>
      <c r="DE297" s="59"/>
      <c r="DF297" s="59"/>
      <c r="DG297" s="59"/>
      <c r="DH297" s="59"/>
      <c r="DI297" s="59"/>
      <c r="DJ297" s="59"/>
      <c r="DK297" s="59"/>
      <c r="DL297" s="59"/>
      <c r="DM297" s="59"/>
      <c r="DN297" s="59"/>
      <c r="DO297" s="59"/>
      <c r="DP297" s="59"/>
      <c r="DQ297" s="59"/>
      <c r="DR297" s="59"/>
      <c r="DS297" s="59"/>
      <c r="DT297" s="59"/>
      <c r="DU297" s="59"/>
      <c r="DV297" s="59"/>
      <c r="DW297" s="59"/>
      <c r="DX297" s="59"/>
      <c r="DY297" s="59"/>
      <c r="DZ297" s="59"/>
      <c r="EA297" s="59"/>
      <c r="EB297" s="59"/>
      <c r="EC297" s="59"/>
      <c r="ED297" s="59"/>
      <c r="EE297" s="59"/>
      <c r="EF297" s="59"/>
      <c r="EG297" s="59"/>
      <c r="EH297" s="59"/>
      <c r="EI297" s="59"/>
      <c r="EJ297" s="59"/>
      <c r="EK297" s="59"/>
      <c r="EL297" s="59"/>
      <c r="EM297" s="59"/>
      <c r="EN297" s="59"/>
      <c r="EO297" s="59"/>
      <c r="EP297" s="59"/>
      <c r="EQ297" s="59"/>
      <c r="ER297" s="59"/>
      <c r="ES297" s="59"/>
      <c r="ET297" s="59"/>
      <c r="EU297" s="59"/>
      <c r="EV297" s="59"/>
      <c r="EW297" s="59"/>
      <c r="EX297" s="59"/>
      <c r="EY297" s="59"/>
      <c r="EZ297" s="59"/>
      <c r="FA297" s="59"/>
      <c r="FB297" s="59"/>
      <c r="FC297" s="59"/>
      <c r="FD297" s="59"/>
      <c r="FE297" s="59"/>
      <c r="FF297" s="59"/>
      <c r="FG297" s="59"/>
      <c r="FH297" s="59"/>
      <c r="FI297" s="59"/>
      <c r="FJ297" s="59"/>
      <c r="FK297" s="59"/>
      <c r="FL297" s="59"/>
      <c r="FM297" s="59"/>
      <c r="FN297" s="59"/>
      <c r="FO297" s="59"/>
      <c r="FP297" s="59"/>
      <c r="FQ297" s="59"/>
      <c r="FR297" s="59"/>
      <c r="FS297" s="59"/>
      <c r="FT297" s="59"/>
      <c r="FU297" s="59"/>
      <c r="FV297" s="59"/>
      <c r="FW297" s="59"/>
      <c r="FX297" s="59"/>
      <c r="FY297" s="59"/>
      <c r="FZ297" s="59"/>
      <c r="GA297" s="59"/>
      <c r="GB297" s="59"/>
      <c r="GC297" s="59"/>
      <c r="GD297" s="59"/>
      <c r="GE297" s="59"/>
      <c r="GF297" s="59"/>
      <c r="GG297" s="59"/>
      <c r="GH297" s="59"/>
      <c r="GI297" s="59"/>
      <c r="GJ297" s="59"/>
      <c r="GK297" s="59"/>
      <c r="GL297" s="59"/>
      <c r="GM297" s="59"/>
      <c r="GN297" s="59"/>
      <c r="GO297" s="59"/>
      <c r="GP297" s="59"/>
      <c r="GQ297" s="59"/>
      <c r="GR297" s="59"/>
      <c r="GS297" s="59"/>
      <c r="GT297" s="59"/>
      <c r="GU297" s="59"/>
      <c r="GV297" s="59"/>
      <c r="GW297" s="59"/>
      <c r="GX297" s="59"/>
      <c r="GY297" s="59"/>
      <c r="GZ297" s="59"/>
      <c r="HA297" s="59"/>
      <c r="HB297" s="59"/>
      <c r="HC297" s="59"/>
      <c r="HD297" s="59"/>
      <c r="HE297" s="59"/>
      <c r="HF297" s="59"/>
      <c r="HG297" s="59"/>
      <c r="HH297" s="59"/>
      <c r="HI297" s="59"/>
      <c r="HJ297" s="59"/>
      <c r="HK297" s="59"/>
      <c r="HL297" s="59"/>
      <c r="HM297" s="59"/>
      <c r="HN297" s="59"/>
    </row>
    <row r="298" spans="1:222">
      <c r="A298" s="59"/>
      <c r="B298" s="59"/>
      <c r="C298" s="59"/>
      <c r="D298" s="59"/>
      <c r="E298" s="118"/>
      <c r="F298" s="59"/>
      <c r="G298" s="118"/>
      <c r="H298" s="59"/>
      <c r="I298" s="59"/>
      <c r="J298" s="59"/>
      <c r="K298" s="119"/>
      <c r="L298" s="59"/>
      <c r="M298" s="59"/>
      <c r="N298" s="59"/>
      <c r="O298" s="59"/>
      <c r="P298" s="59"/>
      <c r="Q298" s="59"/>
      <c r="R298" s="59"/>
      <c r="S298" s="59"/>
      <c r="T298" s="59"/>
      <c r="U298" s="59"/>
      <c r="V298" s="59"/>
      <c r="W298" s="59"/>
      <c r="X298" s="59"/>
      <c r="Y298" s="59"/>
      <c r="Z298" s="59"/>
      <c r="AA298" s="59"/>
      <c r="AB298" s="59"/>
      <c r="AC298" s="59"/>
      <c r="AD298" s="59"/>
      <c r="AE298" s="59"/>
      <c r="AF298" s="59"/>
      <c r="AG298" s="59"/>
      <c r="AH298" s="59"/>
      <c r="AI298" s="59"/>
      <c r="AJ298" s="59"/>
      <c r="AK298" s="59"/>
      <c r="AL298" s="59"/>
      <c r="AM298" s="59"/>
      <c r="AN298" s="59"/>
      <c r="AO298" s="59"/>
      <c r="AP298" s="59"/>
      <c r="AQ298" s="59"/>
      <c r="AR298" s="59"/>
      <c r="AS298" s="59"/>
      <c r="AT298" s="59"/>
      <c r="AU298" s="59"/>
      <c r="AV298" s="59"/>
      <c r="AW298" s="59"/>
      <c r="AX298" s="59"/>
      <c r="AY298" s="59"/>
      <c r="AZ298" s="59"/>
      <c r="BA298" s="59"/>
      <c r="BB298" s="59"/>
      <c r="BC298" s="59"/>
      <c r="BD298" s="59"/>
      <c r="BE298" s="59"/>
      <c r="BF298" s="59"/>
      <c r="BG298" s="59"/>
      <c r="BH298" s="59"/>
      <c r="BI298" s="59"/>
      <c r="BJ298" s="59"/>
      <c r="BK298" s="59"/>
      <c r="BL298" s="59"/>
      <c r="BM298" s="59"/>
      <c r="BN298" s="59"/>
      <c r="BO298" s="59"/>
      <c r="BP298" s="59"/>
      <c r="BQ298" s="59"/>
      <c r="BR298" s="59"/>
      <c r="BS298" s="59"/>
      <c r="BT298" s="59"/>
      <c r="BU298" s="59"/>
      <c r="BV298" s="59"/>
      <c r="BW298" s="59"/>
      <c r="BX298" s="59"/>
      <c r="BY298" s="59"/>
      <c r="BZ298" s="59"/>
      <c r="CA298" s="59"/>
      <c r="CB298" s="59"/>
      <c r="CC298" s="59"/>
      <c r="CD298" s="59"/>
      <c r="CE298" s="59"/>
      <c r="CF298" s="59"/>
      <c r="CG298" s="59"/>
      <c r="CH298" s="59"/>
      <c r="CI298" s="59"/>
      <c r="CJ298" s="59"/>
      <c r="CK298" s="59"/>
      <c r="CL298" s="59"/>
      <c r="CM298" s="59"/>
      <c r="CN298" s="59"/>
      <c r="CO298" s="59"/>
      <c r="CP298" s="59"/>
      <c r="CQ298" s="59"/>
      <c r="CR298" s="59"/>
      <c r="CS298" s="59"/>
      <c r="CT298" s="59"/>
      <c r="CU298" s="59"/>
      <c r="CV298" s="59"/>
      <c r="CW298" s="59"/>
      <c r="CX298" s="59"/>
      <c r="CY298" s="59"/>
      <c r="CZ298" s="59"/>
      <c r="DA298" s="59"/>
      <c r="DB298" s="59"/>
      <c r="DC298" s="59"/>
      <c r="DD298" s="59"/>
      <c r="DE298" s="59"/>
      <c r="DF298" s="59"/>
      <c r="DG298" s="59"/>
      <c r="DH298" s="59"/>
      <c r="DI298" s="59"/>
      <c r="DJ298" s="59"/>
      <c r="DK298" s="59"/>
      <c r="DL298" s="59"/>
      <c r="DM298" s="59"/>
      <c r="DN298" s="59"/>
      <c r="DO298" s="59"/>
      <c r="DP298" s="59"/>
      <c r="DQ298" s="59"/>
      <c r="DR298" s="59"/>
      <c r="DS298" s="59"/>
      <c r="DT298" s="59"/>
      <c r="DU298" s="59"/>
      <c r="DV298" s="59"/>
      <c r="DW298" s="59"/>
      <c r="DX298" s="59"/>
      <c r="DY298" s="59"/>
      <c r="DZ298" s="59"/>
      <c r="EA298" s="59"/>
      <c r="EB298" s="59"/>
      <c r="EC298" s="59"/>
      <c r="ED298" s="59"/>
      <c r="EE298" s="59"/>
      <c r="EF298" s="59"/>
      <c r="EG298" s="59"/>
      <c r="EH298" s="59"/>
      <c r="EI298" s="59"/>
      <c r="EJ298" s="59"/>
      <c r="EK298" s="59"/>
      <c r="EL298" s="59"/>
      <c r="EM298" s="59"/>
      <c r="EN298" s="59"/>
      <c r="EO298" s="59"/>
      <c r="EP298" s="59"/>
      <c r="EQ298" s="59"/>
      <c r="ER298" s="59"/>
      <c r="ES298" s="59"/>
      <c r="ET298" s="59"/>
      <c r="EU298" s="59"/>
      <c r="EV298" s="59"/>
      <c r="EW298" s="59"/>
      <c r="EX298" s="59"/>
      <c r="EY298" s="59"/>
      <c r="EZ298" s="59"/>
      <c r="FA298" s="59"/>
      <c r="FB298" s="59"/>
      <c r="FC298" s="59"/>
      <c r="FD298" s="59"/>
      <c r="FE298" s="59"/>
      <c r="FF298" s="59"/>
      <c r="FG298" s="59"/>
      <c r="FH298" s="59"/>
      <c r="FI298" s="59"/>
      <c r="FJ298" s="59"/>
      <c r="FK298" s="59"/>
      <c r="FL298" s="59"/>
      <c r="FM298" s="59"/>
      <c r="FN298" s="59"/>
      <c r="FO298" s="59"/>
      <c r="FP298" s="59"/>
      <c r="FQ298" s="59"/>
      <c r="FR298" s="59"/>
      <c r="FS298" s="59"/>
      <c r="FT298" s="59"/>
      <c r="FU298" s="59"/>
      <c r="FV298" s="59"/>
      <c r="FW298" s="59"/>
      <c r="FX298" s="59"/>
      <c r="FY298" s="59"/>
      <c r="FZ298" s="59"/>
      <c r="GA298" s="59"/>
      <c r="GB298" s="59"/>
      <c r="GC298" s="59"/>
      <c r="GD298" s="59"/>
      <c r="GE298" s="59"/>
      <c r="GF298" s="59"/>
      <c r="GG298" s="59"/>
      <c r="GH298" s="59"/>
      <c r="GI298" s="59"/>
      <c r="GJ298" s="59"/>
      <c r="GK298" s="59"/>
      <c r="GL298" s="59"/>
      <c r="GM298" s="59"/>
      <c r="GN298" s="59"/>
      <c r="GO298" s="59"/>
      <c r="GP298" s="59"/>
      <c r="GQ298" s="59"/>
      <c r="GR298" s="59"/>
      <c r="GS298" s="59"/>
      <c r="GT298" s="59"/>
      <c r="GU298" s="59"/>
      <c r="GV298" s="59"/>
      <c r="GW298" s="59"/>
      <c r="GX298" s="59"/>
      <c r="GY298" s="59"/>
      <c r="GZ298" s="59"/>
      <c r="HA298" s="59"/>
      <c r="HB298" s="59"/>
      <c r="HC298" s="59"/>
      <c r="HD298" s="59"/>
      <c r="HE298" s="59"/>
      <c r="HF298" s="59"/>
      <c r="HG298" s="59"/>
      <c r="HH298" s="59"/>
      <c r="HI298" s="59"/>
      <c r="HJ298" s="59"/>
      <c r="HK298" s="59"/>
      <c r="HL298" s="59"/>
      <c r="HM298" s="59"/>
      <c r="HN298" s="59"/>
    </row>
    <row r="299" spans="1:222">
      <c r="A299" s="59"/>
      <c r="B299" s="59"/>
      <c r="C299" s="59"/>
      <c r="D299" s="59"/>
      <c r="E299" s="118"/>
      <c r="F299" s="59"/>
      <c r="G299" s="118"/>
      <c r="H299" s="59"/>
      <c r="I299" s="59"/>
      <c r="J299" s="59"/>
      <c r="K299" s="119"/>
      <c r="L299" s="59"/>
      <c r="M299" s="59"/>
      <c r="N299" s="59"/>
      <c r="O299" s="59"/>
      <c r="P299" s="59"/>
      <c r="Q299" s="59"/>
      <c r="R299" s="59"/>
      <c r="S299" s="59"/>
      <c r="T299" s="59"/>
      <c r="U299" s="59"/>
      <c r="V299" s="59"/>
      <c r="W299" s="59"/>
      <c r="X299" s="59"/>
      <c r="Y299" s="59"/>
      <c r="Z299" s="59"/>
      <c r="AA299" s="59"/>
      <c r="AB299" s="59"/>
      <c r="AC299" s="59"/>
      <c r="AD299" s="59"/>
      <c r="AE299" s="59"/>
      <c r="AF299" s="59"/>
      <c r="AG299" s="59"/>
      <c r="AH299" s="59"/>
      <c r="AI299" s="59"/>
      <c r="AJ299" s="59"/>
      <c r="AK299" s="59"/>
      <c r="AL299" s="59"/>
      <c r="AM299" s="59"/>
      <c r="AN299" s="59"/>
      <c r="AO299" s="59"/>
      <c r="AP299" s="59"/>
      <c r="AQ299" s="59"/>
      <c r="AR299" s="59"/>
      <c r="AS299" s="59"/>
      <c r="AT299" s="59"/>
      <c r="AU299" s="59"/>
      <c r="AV299" s="59"/>
      <c r="AW299" s="59"/>
      <c r="AX299" s="59"/>
      <c r="AY299" s="59"/>
      <c r="AZ299" s="59"/>
      <c r="BA299" s="59"/>
      <c r="BB299" s="59"/>
      <c r="BC299" s="59"/>
      <c r="BD299" s="59"/>
      <c r="BE299" s="59"/>
      <c r="BF299" s="59"/>
      <c r="BG299" s="59"/>
      <c r="BH299" s="59"/>
      <c r="BI299" s="59"/>
      <c r="BJ299" s="59"/>
      <c r="BK299" s="59"/>
      <c r="BL299" s="59"/>
      <c r="BM299" s="59"/>
      <c r="BN299" s="59"/>
      <c r="BO299" s="59"/>
      <c r="BP299" s="59"/>
      <c r="BQ299" s="59"/>
      <c r="BR299" s="59"/>
      <c r="BS299" s="59"/>
      <c r="BT299" s="59"/>
      <c r="BU299" s="59"/>
      <c r="BV299" s="59"/>
      <c r="BW299" s="59"/>
      <c r="BX299" s="59"/>
      <c r="BY299" s="59"/>
      <c r="BZ299" s="59"/>
      <c r="CA299" s="59"/>
      <c r="CB299" s="59"/>
      <c r="CC299" s="59"/>
      <c r="CD299" s="59"/>
      <c r="CE299" s="59"/>
      <c r="CF299" s="59"/>
      <c r="CG299" s="59"/>
      <c r="CH299" s="59"/>
      <c r="CI299" s="59"/>
      <c r="CJ299" s="59"/>
      <c r="CK299" s="59"/>
      <c r="CL299" s="59"/>
      <c r="CM299" s="59"/>
      <c r="CN299" s="59"/>
      <c r="CO299" s="59"/>
      <c r="CP299" s="59"/>
      <c r="CQ299" s="59"/>
      <c r="CR299" s="59"/>
      <c r="CS299" s="59"/>
      <c r="CT299" s="59"/>
      <c r="CU299" s="59"/>
      <c r="CV299" s="59"/>
      <c r="CW299" s="59"/>
      <c r="CX299" s="59"/>
      <c r="CY299" s="59"/>
      <c r="CZ299" s="59"/>
      <c r="DA299" s="59"/>
      <c r="DB299" s="59"/>
      <c r="DC299" s="59"/>
      <c r="DD299" s="59"/>
      <c r="DE299" s="59"/>
      <c r="DF299" s="59"/>
      <c r="DG299" s="59"/>
      <c r="DH299" s="59"/>
      <c r="DI299" s="59"/>
      <c r="DJ299" s="59"/>
      <c r="DK299" s="59"/>
      <c r="DL299" s="59"/>
      <c r="DM299" s="59"/>
      <c r="DN299" s="59"/>
      <c r="DO299" s="59"/>
      <c r="DP299" s="59"/>
      <c r="DQ299" s="59"/>
      <c r="DR299" s="59"/>
      <c r="DS299" s="59"/>
      <c r="DT299" s="59"/>
      <c r="DU299" s="59"/>
      <c r="DV299" s="59"/>
      <c r="DW299" s="59"/>
      <c r="DX299" s="59"/>
      <c r="DY299" s="59"/>
      <c r="DZ299" s="59"/>
      <c r="EA299" s="59"/>
      <c r="EB299" s="59"/>
      <c r="EC299" s="59"/>
      <c r="ED299" s="59"/>
      <c r="EE299" s="59"/>
      <c r="EF299" s="59"/>
      <c r="EG299" s="59"/>
      <c r="EH299" s="59"/>
      <c r="EI299" s="59"/>
      <c r="EJ299" s="59"/>
      <c r="EK299" s="59"/>
      <c r="EL299" s="59"/>
      <c r="EM299" s="59"/>
      <c r="EN299" s="59"/>
      <c r="EO299" s="59"/>
      <c r="EP299" s="59"/>
      <c r="EQ299" s="59"/>
      <c r="ER299" s="59"/>
      <c r="ES299" s="59"/>
      <c r="ET299" s="59"/>
      <c r="EU299" s="59"/>
      <c r="EV299" s="59"/>
      <c r="EW299" s="59"/>
      <c r="EX299" s="59"/>
      <c r="EY299" s="59"/>
      <c r="EZ299" s="59"/>
      <c r="FA299" s="59"/>
      <c r="FB299" s="59"/>
      <c r="FC299" s="59"/>
      <c r="FD299" s="59"/>
      <c r="FE299" s="59"/>
      <c r="FF299" s="59"/>
      <c r="FG299" s="59"/>
      <c r="FH299" s="59"/>
      <c r="FI299" s="59"/>
      <c r="FJ299" s="59"/>
      <c r="FK299" s="59"/>
      <c r="FL299" s="59"/>
      <c r="FM299" s="59"/>
      <c r="FN299" s="59"/>
      <c r="FO299" s="59"/>
      <c r="FP299" s="59"/>
      <c r="FQ299" s="59"/>
      <c r="FR299" s="59"/>
      <c r="FS299" s="59"/>
      <c r="FT299" s="59"/>
      <c r="FU299" s="59"/>
      <c r="FV299" s="59"/>
      <c r="FW299" s="59"/>
      <c r="FX299" s="59"/>
      <c r="FY299" s="59"/>
      <c r="FZ299" s="59"/>
      <c r="GA299" s="59"/>
      <c r="GB299" s="59"/>
      <c r="GC299" s="59"/>
      <c r="GD299" s="59"/>
      <c r="GE299" s="59"/>
      <c r="GF299" s="59"/>
      <c r="GG299" s="59"/>
      <c r="GH299" s="59"/>
      <c r="GI299" s="59"/>
      <c r="GJ299" s="59"/>
      <c r="GK299" s="59"/>
      <c r="GL299" s="59"/>
      <c r="GM299" s="59"/>
      <c r="GN299" s="59"/>
      <c r="GO299" s="59"/>
      <c r="GP299" s="59"/>
      <c r="GQ299" s="59"/>
      <c r="GR299" s="59"/>
      <c r="GS299" s="59"/>
      <c r="GT299" s="59"/>
      <c r="GU299" s="59"/>
      <c r="GV299" s="59"/>
      <c r="GW299" s="59"/>
      <c r="GX299" s="59"/>
      <c r="GY299" s="59"/>
      <c r="GZ299" s="59"/>
      <c r="HA299" s="59"/>
      <c r="HB299" s="59"/>
      <c r="HC299" s="59"/>
      <c r="HD299" s="59"/>
      <c r="HE299" s="59"/>
      <c r="HF299" s="59"/>
      <c r="HG299" s="59"/>
      <c r="HH299" s="59"/>
      <c r="HI299" s="59"/>
      <c r="HJ299" s="59"/>
      <c r="HK299" s="59"/>
      <c r="HL299" s="59"/>
      <c r="HM299" s="59"/>
      <c r="HN299" s="59"/>
    </row>
    <row r="300" spans="1:222">
      <c r="A300" s="59"/>
      <c r="B300" s="59"/>
      <c r="C300" s="59"/>
      <c r="D300" s="59"/>
      <c r="E300" s="118"/>
      <c r="F300" s="59"/>
      <c r="G300" s="118"/>
      <c r="H300" s="59"/>
      <c r="I300" s="59"/>
      <c r="J300" s="59"/>
      <c r="K300" s="119"/>
      <c r="L300" s="59"/>
      <c r="M300" s="59"/>
      <c r="N300" s="59"/>
      <c r="O300" s="59"/>
      <c r="P300" s="59"/>
      <c r="Q300" s="59"/>
      <c r="R300" s="59"/>
      <c r="S300" s="59"/>
      <c r="T300" s="59"/>
      <c r="U300" s="59"/>
      <c r="V300" s="59"/>
      <c r="W300" s="59"/>
      <c r="X300" s="59"/>
      <c r="Y300" s="59"/>
      <c r="Z300" s="59"/>
      <c r="AA300" s="59"/>
      <c r="AB300" s="59"/>
      <c r="AC300" s="59"/>
      <c r="AD300" s="59"/>
      <c r="AE300" s="59"/>
      <c r="AF300" s="59"/>
      <c r="AG300" s="59"/>
      <c r="AH300" s="59"/>
      <c r="AI300" s="59"/>
      <c r="AJ300" s="59"/>
      <c r="AK300" s="59"/>
      <c r="AL300" s="59"/>
      <c r="AM300" s="59"/>
      <c r="AN300" s="59"/>
      <c r="AO300" s="59"/>
      <c r="AP300" s="59"/>
      <c r="AQ300" s="59"/>
      <c r="AR300" s="59"/>
      <c r="AS300" s="59"/>
      <c r="AT300" s="59"/>
      <c r="AU300" s="59"/>
      <c r="AV300" s="59"/>
      <c r="AW300" s="59"/>
      <c r="AX300" s="59"/>
      <c r="AY300" s="59"/>
      <c r="AZ300" s="59"/>
      <c r="BA300" s="59"/>
      <c r="BB300" s="59"/>
      <c r="BC300" s="59"/>
      <c r="BD300" s="59"/>
      <c r="BE300" s="59"/>
      <c r="BF300" s="59"/>
      <c r="BG300" s="59"/>
      <c r="BH300" s="59"/>
      <c r="BI300" s="59"/>
      <c r="BJ300" s="59"/>
      <c r="BK300" s="59"/>
      <c r="BL300" s="59"/>
      <c r="BM300" s="59"/>
      <c r="BN300" s="59"/>
      <c r="BO300" s="59"/>
      <c r="BP300" s="59"/>
      <c r="BQ300" s="59"/>
      <c r="BR300" s="59"/>
      <c r="BS300" s="59"/>
      <c r="BT300" s="59"/>
      <c r="BU300" s="59"/>
      <c r="BV300" s="59"/>
      <c r="BW300" s="59"/>
      <c r="BX300" s="59"/>
      <c r="BY300" s="59"/>
      <c r="BZ300" s="59"/>
      <c r="CA300" s="59"/>
      <c r="CB300" s="59"/>
      <c r="CC300" s="59"/>
      <c r="CD300" s="59"/>
      <c r="CE300" s="59"/>
      <c r="CF300" s="59"/>
      <c r="CG300" s="59"/>
      <c r="CH300" s="59"/>
      <c r="CI300" s="59"/>
      <c r="CJ300" s="59"/>
      <c r="CK300" s="59"/>
      <c r="CL300" s="59"/>
      <c r="CM300" s="59"/>
      <c r="CN300" s="59"/>
      <c r="CO300" s="59"/>
      <c r="CP300" s="59"/>
      <c r="CQ300" s="59"/>
      <c r="CR300" s="59"/>
      <c r="CS300" s="59"/>
      <c r="CT300" s="59"/>
      <c r="CU300" s="59"/>
      <c r="CV300" s="59"/>
      <c r="CW300" s="59"/>
      <c r="CX300" s="59"/>
      <c r="CY300" s="59"/>
      <c r="CZ300" s="59"/>
      <c r="DA300" s="59"/>
      <c r="DB300" s="59"/>
      <c r="DC300" s="59"/>
      <c r="DD300" s="59"/>
      <c r="DE300" s="59"/>
      <c r="DF300" s="59"/>
      <c r="DG300" s="59"/>
      <c r="DH300" s="59"/>
      <c r="DI300" s="59"/>
      <c r="DJ300" s="59"/>
      <c r="DK300" s="59"/>
      <c r="DL300" s="59"/>
      <c r="DM300" s="59"/>
      <c r="DN300" s="59"/>
      <c r="DO300" s="59"/>
      <c r="DP300" s="59"/>
      <c r="DQ300" s="59"/>
      <c r="DR300" s="59"/>
      <c r="DS300" s="59"/>
      <c r="DT300" s="59"/>
      <c r="DU300" s="59"/>
      <c r="DV300" s="59"/>
      <c r="DW300" s="59"/>
      <c r="DX300" s="59"/>
      <c r="DY300" s="59"/>
      <c r="DZ300" s="59"/>
      <c r="EA300" s="59"/>
      <c r="EB300" s="59"/>
      <c r="EC300" s="59"/>
      <c r="ED300" s="59"/>
      <c r="EE300" s="59"/>
      <c r="EF300" s="59"/>
      <c r="EG300" s="59"/>
      <c r="EH300" s="59"/>
      <c r="EI300" s="59"/>
      <c r="EJ300" s="59"/>
      <c r="EK300" s="59"/>
      <c r="EL300" s="59"/>
      <c r="EM300" s="59"/>
      <c r="EN300" s="59"/>
      <c r="EO300" s="59"/>
      <c r="EP300" s="59"/>
      <c r="EQ300" s="59"/>
      <c r="ER300" s="59"/>
      <c r="ES300" s="59"/>
      <c r="ET300" s="59"/>
      <c r="EU300" s="59"/>
      <c r="EV300" s="59"/>
      <c r="EW300" s="59"/>
      <c r="EX300" s="59"/>
      <c r="EY300" s="59"/>
      <c r="EZ300" s="59"/>
      <c r="FA300" s="59"/>
      <c r="FB300" s="59"/>
      <c r="FC300" s="59"/>
      <c r="FD300" s="59"/>
      <c r="FE300" s="59"/>
      <c r="FF300" s="59"/>
      <c r="FG300" s="59"/>
      <c r="FH300" s="59"/>
      <c r="FI300" s="59"/>
      <c r="FJ300" s="59"/>
      <c r="FK300" s="59"/>
      <c r="FL300" s="59"/>
      <c r="FM300" s="59"/>
      <c r="FN300" s="59"/>
      <c r="FO300" s="59"/>
      <c r="FP300" s="59"/>
      <c r="FQ300" s="59"/>
      <c r="FR300" s="59"/>
      <c r="FS300" s="59"/>
      <c r="FT300" s="59"/>
      <c r="FU300" s="59"/>
      <c r="FV300" s="59"/>
      <c r="FW300" s="59"/>
      <c r="FX300" s="59"/>
      <c r="FY300" s="59"/>
      <c r="FZ300" s="59"/>
      <c r="GA300" s="59"/>
      <c r="GB300" s="59"/>
      <c r="GC300" s="59"/>
      <c r="GD300" s="59"/>
      <c r="GE300" s="59"/>
      <c r="GF300" s="59"/>
      <c r="GG300" s="59"/>
      <c r="GH300" s="59"/>
      <c r="GI300" s="59"/>
      <c r="GJ300" s="59"/>
      <c r="GK300" s="59"/>
      <c r="GL300" s="59"/>
      <c r="GM300" s="59"/>
      <c r="GN300" s="59"/>
      <c r="GO300" s="59"/>
      <c r="GP300" s="59"/>
      <c r="GQ300" s="59"/>
      <c r="GR300" s="59"/>
      <c r="GS300" s="59"/>
      <c r="GT300" s="59"/>
      <c r="GU300" s="59"/>
      <c r="GV300" s="59"/>
      <c r="GW300" s="59"/>
      <c r="GX300" s="59"/>
      <c r="GY300" s="59"/>
      <c r="GZ300" s="59"/>
      <c r="HA300" s="59"/>
      <c r="HB300" s="59"/>
      <c r="HC300" s="59"/>
      <c r="HD300" s="59"/>
      <c r="HE300" s="59"/>
      <c r="HF300" s="59"/>
      <c r="HG300" s="59"/>
      <c r="HH300" s="59"/>
      <c r="HI300" s="59"/>
      <c r="HJ300" s="59"/>
      <c r="HK300" s="59"/>
      <c r="HL300" s="59"/>
      <c r="HM300" s="59"/>
      <c r="HN300" s="59"/>
    </row>
    <row r="301" spans="1:222">
      <c r="A301" s="59"/>
      <c r="B301" s="59"/>
      <c r="C301" s="59"/>
      <c r="D301" s="59"/>
      <c r="E301" s="118"/>
      <c r="F301" s="59"/>
      <c r="G301" s="118"/>
      <c r="H301" s="59"/>
      <c r="I301" s="59"/>
      <c r="J301" s="59"/>
      <c r="K301" s="119"/>
      <c r="L301" s="59"/>
      <c r="M301" s="59"/>
      <c r="N301" s="59"/>
      <c r="O301" s="59"/>
      <c r="P301" s="59"/>
      <c r="Q301" s="59"/>
      <c r="R301" s="59"/>
      <c r="S301" s="59"/>
      <c r="T301" s="59"/>
      <c r="U301" s="59"/>
      <c r="V301" s="59"/>
      <c r="W301" s="59"/>
      <c r="X301" s="59"/>
      <c r="Y301" s="59"/>
      <c r="Z301" s="59"/>
      <c r="AA301" s="59"/>
      <c r="AB301" s="59"/>
      <c r="AC301" s="59"/>
      <c r="AD301" s="59"/>
      <c r="AE301" s="59"/>
      <c r="AF301" s="59"/>
      <c r="AG301" s="59"/>
      <c r="AH301" s="59"/>
      <c r="AI301" s="59"/>
      <c r="AJ301" s="59"/>
      <c r="AK301" s="59"/>
      <c r="AL301" s="59"/>
      <c r="AM301" s="59"/>
      <c r="AN301" s="59"/>
      <c r="AO301" s="59"/>
      <c r="AP301" s="59"/>
      <c r="AQ301" s="59"/>
      <c r="AR301" s="59"/>
      <c r="AS301" s="59"/>
      <c r="AT301" s="59"/>
      <c r="AU301" s="59"/>
      <c r="AV301" s="59"/>
      <c r="AW301" s="59"/>
      <c r="AX301" s="59"/>
      <c r="AY301" s="59"/>
      <c r="AZ301" s="59"/>
      <c r="BA301" s="59"/>
      <c r="BB301" s="59"/>
      <c r="BC301" s="59"/>
      <c r="BD301" s="59"/>
      <c r="BE301" s="59"/>
      <c r="BF301" s="59"/>
      <c r="BG301" s="59"/>
      <c r="BH301" s="59"/>
      <c r="BI301" s="59"/>
      <c r="BJ301" s="59"/>
      <c r="BK301" s="59"/>
      <c r="BL301" s="59"/>
      <c r="BM301" s="59"/>
      <c r="BN301" s="59"/>
      <c r="BO301" s="59"/>
      <c r="BP301" s="59"/>
      <c r="BQ301" s="59"/>
      <c r="BR301" s="59"/>
      <c r="BS301" s="59"/>
      <c r="BT301" s="59"/>
      <c r="BU301" s="59"/>
      <c r="BV301" s="59"/>
      <c r="BW301" s="59"/>
      <c r="BX301" s="59"/>
      <c r="BY301" s="59"/>
      <c r="BZ301" s="59"/>
      <c r="CA301" s="59"/>
      <c r="CB301" s="59"/>
      <c r="CC301" s="59"/>
      <c r="CD301" s="59"/>
      <c r="CE301" s="59"/>
      <c r="CF301" s="59"/>
      <c r="CG301" s="59"/>
      <c r="CH301" s="59"/>
      <c r="CI301" s="59"/>
      <c r="CJ301" s="59"/>
      <c r="CK301" s="59"/>
      <c r="CL301" s="59"/>
      <c r="CM301" s="59"/>
      <c r="CN301" s="59"/>
      <c r="CO301" s="59"/>
      <c r="CP301" s="59"/>
      <c r="CQ301" s="59"/>
      <c r="CR301" s="59"/>
      <c r="CS301" s="59"/>
      <c r="CT301" s="59"/>
      <c r="CU301" s="59"/>
      <c r="CV301" s="59"/>
      <c r="CW301" s="59"/>
      <c r="CX301" s="59"/>
      <c r="CY301" s="59"/>
      <c r="CZ301" s="59"/>
      <c r="DA301" s="59"/>
      <c r="DB301" s="59"/>
      <c r="DC301" s="59"/>
      <c r="DD301" s="59"/>
      <c r="DE301" s="59"/>
      <c r="DF301" s="59"/>
      <c r="DG301" s="59"/>
      <c r="DH301" s="59"/>
      <c r="DI301" s="59"/>
      <c r="DJ301" s="59"/>
      <c r="DK301" s="59"/>
      <c r="DL301" s="59"/>
      <c r="DM301" s="59"/>
      <c r="DN301" s="59"/>
      <c r="DO301" s="59"/>
      <c r="DP301" s="59"/>
      <c r="DQ301" s="59"/>
      <c r="DR301" s="59"/>
      <c r="DS301" s="59"/>
      <c r="DT301" s="59"/>
      <c r="DU301" s="59"/>
      <c r="DV301" s="59"/>
      <c r="DW301" s="59"/>
      <c r="DX301" s="59"/>
      <c r="DY301" s="59"/>
      <c r="DZ301" s="59"/>
      <c r="EA301" s="59"/>
      <c r="EB301" s="59"/>
      <c r="EC301" s="59"/>
      <c r="ED301" s="59"/>
      <c r="EE301" s="59"/>
      <c r="EF301" s="59"/>
      <c r="EG301" s="59"/>
      <c r="EH301" s="59"/>
      <c r="EI301" s="59"/>
      <c r="EJ301" s="59"/>
      <c r="EK301" s="59"/>
      <c r="EL301" s="59"/>
      <c r="EM301" s="59"/>
      <c r="EN301" s="59"/>
      <c r="EO301" s="59"/>
      <c r="EP301" s="59"/>
      <c r="EQ301" s="59"/>
      <c r="ER301" s="59"/>
      <c r="ES301" s="59"/>
      <c r="ET301" s="59"/>
      <c r="EU301" s="59"/>
      <c r="EV301" s="59"/>
      <c r="EW301" s="59"/>
      <c r="EX301" s="59"/>
      <c r="EY301" s="59"/>
      <c r="EZ301" s="59"/>
      <c r="FA301" s="59"/>
      <c r="FB301" s="59"/>
      <c r="FC301" s="59"/>
      <c r="FD301" s="59"/>
      <c r="FE301" s="59"/>
      <c r="FF301" s="59"/>
      <c r="FG301" s="59"/>
      <c r="FH301" s="59"/>
      <c r="FI301" s="59"/>
      <c r="FJ301" s="59"/>
      <c r="FK301" s="59"/>
      <c r="FL301" s="59"/>
      <c r="FM301" s="59"/>
      <c r="FN301" s="59"/>
      <c r="FO301" s="59"/>
      <c r="FP301" s="59"/>
      <c r="FQ301" s="59"/>
      <c r="FR301" s="59"/>
      <c r="FS301" s="59"/>
      <c r="FT301" s="59"/>
      <c r="FU301" s="59"/>
      <c r="FV301" s="59"/>
      <c r="FW301" s="59"/>
      <c r="FX301" s="59"/>
      <c r="FY301" s="59"/>
      <c r="FZ301" s="59"/>
      <c r="GA301" s="59"/>
      <c r="GB301" s="59"/>
      <c r="GC301" s="59"/>
      <c r="GD301" s="59"/>
      <c r="GE301" s="59"/>
      <c r="GF301" s="59"/>
      <c r="GG301" s="59"/>
      <c r="GH301" s="59"/>
      <c r="GI301" s="59"/>
      <c r="GJ301" s="59"/>
      <c r="GK301" s="59"/>
      <c r="GL301" s="59"/>
      <c r="GM301" s="59"/>
      <c r="GN301" s="59"/>
      <c r="GO301" s="59"/>
      <c r="GP301" s="59"/>
      <c r="GQ301" s="59"/>
      <c r="GR301" s="59"/>
      <c r="GS301" s="59"/>
      <c r="GT301" s="59"/>
      <c r="GU301" s="59"/>
      <c r="GV301" s="59"/>
      <c r="GW301" s="59"/>
      <c r="GX301" s="59"/>
      <c r="GY301" s="59"/>
      <c r="GZ301" s="59"/>
      <c r="HA301" s="59"/>
      <c r="HB301" s="59"/>
      <c r="HC301" s="59"/>
      <c r="HD301" s="59"/>
      <c r="HE301" s="59"/>
      <c r="HF301" s="59"/>
      <c r="HG301" s="59"/>
      <c r="HH301" s="59"/>
      <c r="HI301" s="59"/>
      <c r="HJ301" s="59"/>
      <c r="HK301" s="59"/>
      <c r="HL301" s="59"/>
      <c r="HM301" s="59"/>
      <c r="HN301" s="59"/>
    </row>
    <row r="302" spans="1:222">
      <c r="A302" s="59"/>
      <c r="B302" s="59"/>
      <c r="C302" s="59"/>
      <c r="D302" s="59"/>
      <c r="E302" s="118"/>
      <c r="F302" s="59"/>
      <c r="G302" s="118"/>
      <c r="H302" s="59"/>
      <c r="I302" s="59"/>
      <c r="J302" s="59"/>
      <c r="K302" s="119"/>
      <c r="L302" s="59"/>
      <c r="M302" s="59"/>
      <c r="N302" s="59"/>
      <c r="O302" s="59"/>
      <c r="P302" s="59"/>
      <c r="Q302" s="59"/>
      <c r="R302" s="59"/>
      <c r="S302" s="59"/>
      <c r="T302" s="59"/>
      <c r="U302" s="59"/>
      <c r="V302" s="59"/>
      <c r="W302" s="59"/>
      <c r="X302" s="59"/>
      <c r="Y302" s="59"/>
      <c r="Z302" s="59"/>
      <c r="AA302" s="59"/>
      <c r="AB302" s="59"/>
      <c r="AC302" s="59"/>
      <c r="AD302" s="59"/>
      <c r="AE302" s="59"/>
      <c r="AF302" s="59"/>
      <c r="AG302" s="59"/>
      <c r="AH302" s="59"/>
      <c r="AI302" s="59"/>
      <c r="AJ302" s="59"/>
      <c r="AK302" s="59"/>
      <c r="AL302" s="59"/>
      <c r="AM302" s="59"/>
      <c r="AN302" s="59"/>
      <c r="AO302" s="59"/>
      <c r="AP302" s="59"/>
      <c r="AQ302" s="59"/>
      <c r="AR302" s="59"/>
      <c r="AS302" s="59"/>
      <c r="AT302" s="59"/>
      <c r="AU302" s="59"/>
      <c r="AV302" s="59"/>
      <c r="AW302" s="59"/>
      <c r="AX302" s="59"/>
      <c r="AY302" s="59"/>
      <c r="AZ302" s="59"/>
      <c r="BA302" s="59"/>
      <c r="BB302" s="59"/>
      <c r="BC302" s="59"/>
      <c r="BD302" s="59"/>
      <c r="BE302" s="59"/>
      <c r="BF302" s="59"/>
      <c r="BG302" s="59"/>
      <c r="BH302" s="59"/>
      <c r="BI302" s="59"/>
      <c r="BJ302" s="59"/>
      <c r="BK302" s="59"/>
      <c r="BL302" s="59"/>
      <c r="BM302" s="59"/>
      <c r="BN302" s="59"/>
      <c r="BO302" s="59"/>
      <c r="BP302" s="59"/>
      <c r="BQ302" s="59"/>
      <c r="BR302" s="59"/>
      <c r="BS302" s="59"/>
      <c r="BT302" s="59"/>
      <c r="BU302" s="59"/>
      <c r="BV302" s="59"/>
      <c r="BW302" s="59"/>
      <c r="BX302" s="59"/>
      <c r="BY302" s="59"/>
      <c r="BZ302" s="59"/>
      <c r="CA302" s="59"/>
      <c r="CB302" s="59"/>
      <c r="CC302" s="59"/>
      <c r="CD302" s="59"/>
      <c r="CE302" s="59"/>
      <c r="CF302" s="59"/>
      <c r="CG302" s="59"/>
      <c r="CH302" s="59"/>
      <c r="CI302" s="59"/>
      <c r="CJ302" s="59"/>
      <c r="CK302" s="59"/>
      <c r="CL302" s="59"/>
      <c r="CM302" s="59"/>
      <c r="CN302" s="59"/>
      <c r="CO302" s="59"/>
      <c r="CP302" s="59"/>
      <c r="CQ302" s="59"/>
      <c r="CR302" s="59"/>
      <c r="CS302" s="59"/>
      <c r="CT302" s="59"/>
      <c r="CU302" s="59"/>
      <c r="CV302" s="59"/>
      <c r="CW302" s="59"/>
      <c r="CX302" s="59"/>
      <c r="CY302" s="59"/>
      <c r="CZ302" s="59"/>
      <c r="DA302" s="59"/>
      <c r="DB302" s="59"/>
      <c r="DC302" s="59"/>
      <c r="DD302" s="59"/>
      <c r="DE302" s="59"/>
      <c r="DF302" s="59"/>
      <c r="DG302" s="59"/>
      <c r="DH302" s="59"/>
      <c r="DI302" s="59"/>
      <c r="DJ302" s="59"/>
      <c r="DK302" s="59"/>
      <c r="DL302" s="59"/>
      <c r="DM302" s="59"/>
      <c r="DN302" s="59"/>
      <c r="DO302" s="59"/>
      <c r="DP302" s="59"/>
      <c r="DQ302" s="59"/>
      <c r="DR302" s="59"/>
      <c r="DS302" s="59"/>
      <c r="DT302" s="59"/>
      <c r="DU302" s="59"/>
      <c r="DV302" s="59"/>
      <c r="DW302" s="59"/>
      <c r="DX302" s="59"/>
      <c r="DY302" s="59"/>
      <c r="DZ302" s="59"/>
      <c r="EA302" s="59"/>
      <c r="EB302" s="59"/>
      <c r="EC302" s="59"/>
      <c r="ED302" s="59"/>
      <c r="EE302" s="59"/>
      <c r="EF302" s="59"/>
      <c r="EG302" s="59"/>
      <c r="EH302" s="59"/>
      <c r="EI302" s="59"/>
      <c r="EJ302" s="59"/>
      <c r="EK302" s="59"/>
      <c r="EL302" s="59"/>
      <c r="EM302" s="59"/>
      <c r="EN302" s="59"/>
      <c r="EO302" s="59"/>
      <c r="EP302" s="59"/>
      <c r="EQ302" s="59"/>
      <c r="ER302" s="59"/>
      <c r="ES302" s="59"/>
      <c r="ET302" s="59"/>
      <c r="EU302" s="59"/>
      <c r="EV302" s="59"/>
      <c r="EW302" s="59"/>
      <c r="EX302" s="59"/>
      <c r="EY302" s="59"/>
      <c r="EZ302" s="59"/>
      <c r="FA302" s="59"/>
      <c r="FB302" s="59"/>
      <c r="FC302" s="59"/>
      <c r="FD302" s="59"/>
      <c r="FE302" s="59"/>
      <c r="FF302" s="59"/>
      <c r="FG302" s="59"/>
      <c r="FH302" s="59"/>
      <c r="FI302" s="59"/>
      <c r="FJ302" s="59"/>
      <c r="FK302" s="59"/>
      <c r="FL302" s="59"/>
      <c r="FM302" s="59"/>
      <c r="FN302" s="59"/>
      <c r="FO302" s="59"/>
      <c r="FP302" s="59"/>
      <c r="FQ302" s="59"/>
      <c r="FR302" s="59"/>
      <c r="FS302" s="59"/>
      <c r="FT302" s="59"/>
      <c r="FU302" s="59"/>
      <c r="FV302" s="59"/>
      <c r="FW302" s="59"/>
      <c r="FX302" s="59"/>
      <c r="FY302" s="59"/>
      <c r="FZ302" s="59"/>
      <c r="GA302" s="59"/>
      <c r="GB302" s="59"/>
      <c r="GC302" s="59"/>
      <c r="GD302" s="59"/>
      <c r="GE302" s="59"/>
      <c r="GF302" s="59"/>
      <c r="GG302" s="59"/>
      <c r="GH302" s="59"/>
      <c r="GI302" s="59"/>
      <c r="GJ302" s="59"/>
      <c r="GK302" s="59"/>
      <c r="GL302" s="59"/>
      <c r="GM302" s="59"/>
      <c r="GN302" s="59"/>
      <c r="GO302" s="59"/>
      <c r="GP302" s="59"/>
      <c r="GQ302" s="59"/>
      <c r="GR302" s="59"/>
      <c r="GS302" s="59"/>
      <c r="GT302" s="59"/>
      <c r="GU302" s="59"/>
      <c r="GV302" s="59"/>
      <c r="GW302" s="59"/>
      <c r="GX302" s="59"/>
      <c r="GY302" s="59"/>
      <c r="GZ302" s="59"/>
      <c r="HA302" s="59"/>
      <c r="HB302" s="59"/>
      <c r="HC302" s="59"/>
      <c r="HD302" s="59"/>
      <c r="HE302" s="59"/>
      <c r="HF302" s="59"/>
      <c r="HG302" s="59"/>
      <c r="HH302" s="59"/>
      <c r="HI302" s="59"/>
      <c r="HJ302" s="59"/>
      <c r="HK302" s="59"/>
      <c r="HL302" s="59"/>
      <c r="HM302" s="59"/>
      <c r="HN302" s="59"/>
    </row>
    <row r="303" spans="1:222">
      <c r="A303" s="59"/>
      <c r="B303" s="59"/>
      <c r="C303" s="59"/>
      <c r="D303" s="59"/>
      <c r="E303" s="118"/>
      <c r="F303" s="59"/>
      <c r="G303" s="118"/>
      <c r="H303" s="59"/>
      <c r="I303" s="59"/>
      <c r="J303" s="59"/>
      <c r="K303" s="119"/>
      <c r="L303" s="59"/>
      <c r="M303" s="59"/>
      <c r="N303" s="59"/>
      <c r="O303" s="59"/>
      <c r="P303" s="59"/>
      <c r="Q303" s="59"/>
      <c r="R303" s="59"/>
      <c r="S303" s="59"/>
      <c r="T303" s="59"/>
      <c r="U303" s="59"/>
      <c r="V303" s="59"/>
      <c r="W303" s="59"/>
      <c r="X303" s="59"/>
      <c r="Y303" s="59"/>
      <c r="Z303" s="59"/>
      <c r="AA303" s="59"/>
      <c r="AB303" s="59"/>
      <c r="AC303" s="59"/>
      <c r="AD303" s="59"/>
      <c r="AE303" s="59"/>
      <c r="AF303" s="59"/>
      <c r="AG303" s="59"/>
      <c r="AH303" s="59"/>
      <c r="AI303" s="59"/>
      <c r="AJ303" s="59"/>
      <c r="AK303" s="59"/>
      <c r="AL303" s="59"/>
      <c r="AM303" s="59"/>
      <c r="AN303" s="59"/>
      <c r="AO303" s="59"/>
      <c r="AP303" s="59"/>
      <c r="AQ303" s="59"/>
      <c r="AR303" s="59"/>
      <c r="AS303" s="59"/>
      <c r="AT303" s="59"/>
      <c r="AU303" s="59"/>
      <c r="AV303" s="59"/>
      <c r="AW303" s="59"/>
      <c r="AX303" s="59"/>
      <c r="AY303" s="59"/>
      <c r="AZ303" s="59"/>
      <c r="BA303" s="59"/>
      <c r="BB303" s="59"/>
      <c r="BC303" s="59"/>
      <c r="BD303" s="59"/>
      <c r="BE303" s="59"/>
      <c r="BF303" s="59"/>
      <c r="BG303" s="59"/>
      <c r="BH303" s="59"/>
      <c r="BI303" s="59"/>
      <c r="BJ303" s="59"/>
      <c r="BK303" s="59"/>
      <c r="BL303" s="59"/>
      <c r="BM303" s="59"/>
      <c r="BN303" s="59"/>
      <c r="BO303" s="59"/>
      <c r="BP303" s="59"/>
      <c r="BQ303" s="59"/>
      <c r="BR303" s="59"/>
      <c r="BS303" s="59"/>
      <c r="BT303" s="59"/>
      <c r="BU303" s="59"/>
      <c r="BV303" s="59"/>
      <c r="BW303" s="59"/>
      <c r="BX303" s="59"/>
      <c r="BY303" s="59"/>
      <c r="BZ303" s="59"/>
      <c r="CA303" s="59"/>
      <c r="CB303" s="59"/>
      <c r="CC303" s="59"/>
      <c r="CD303" s="59"/>
      <c r="CE303" s="59"/>
      <c r="CF303" s="59"/>
      <c r="CG303" s="59"/>
      <c r="CH303" s="59"/>
      <c r="CI303" s="59"/>
      <c r="CJ303" s="59"/>
      <c r="CK303" s="59"/>
      <c r="CL303" s="59"/>
      <c r="CM303" s="59"/>
      <c r="CN303" s="59"/>
      <c r="CO303" s="59"/>
      <c r="CP303" s="59"/>
      <c r="CQ303" s="59"/>
      <c r="CR303" s="59"/>
      <c r="CS303" s="59"/>
      <c r="CT303" s="59"/>
      <c r="CU303" s="59"/>
      <c r="CV303" s="59"/>
      <c r="CW303" s="59"/>
      <c r="CX303" s="59"/>
      <c r="CY303" s="59"/>
      <c r="CZ303" s="59"/>
      <c r="DA303" s="59"/>
      <c r="DB303" s="59"/>
      <c r="DC303" s="59"/>
      <c r="DD303" s="59"/>
      <c r="DE303" s="59"/>
      <c r="DF303" s="59"/>
      <c r="DG303" s="59"/>
      <c r="DH303" s="59"/>
      <c r="DI303" s="59"/>
      <c r="DJ303" s="59"/>
      <c r="DK303" s="59"/>
      <c r="DL303" s="59"/>
      <c r="DM303" s="59"/>
      <c r="DN303" s="59"/>
      <c r="DO303" s="59"/>
      <c r="DP303" s="59"/>
      <c r="DQ303" s="59"/>
      <c r="DR303" s="59"/>
      <c r="DS303" s="59"/>
      <c r="DT303" s="59"/>
      <c r="DU303" s="59"/>
      <c r="DV303" s="59"/>
      <c r="DW303" s="59"/>
      <c r="DX303" s="59"/>
      <c r="DY303" s="59"/>
      <c r="DZ303" s="59"/>
      <c r="EA303" s="59"/>
      <c r="EB303" s="59"/>
      <c r="EC303" s="59"/>
      <c r="ED303" s="59"/>
      <c r="EE303" s="59"/>
      <c r="EF303" s="59"/>
      <c r="EG303" s="59"/>
      <c r="EH303" s="59"/>
      <c r="EI303" s="59"/>
      <c r="EJ303" s="59"/>
      <c r="EK303" s="59"/>
      <c r="EL303" s="59"/>
      <c r="EM303" s="59"/>
      <c r="EN303" s="59"/>
      <c r="EO303" s="59"/>
      <c r="EP303" s="59"/>
      <c r="EQ303" s="59"/>
      <c r="ER303" s="59"/>
      <c r="ES303" s="59"/>
      <c r="ET303" s="59"/>
      <c r="EU303" s="59"/>
      <c r="EV303" s="59"/>
      <c r="EW303" s="59"/>
      <c r="EX303" s="59"/>
      <c r="EY303" s="59"/>
      <c r="EZ303" s="59"/>
      <c r="FA303" s="59"/>
      <c r="FB303" s="59"/>
      <c r="FC303" s="59"/>
      <c r="FD303" s="59"/>
      <c r="FE303" s="59"/>
      <c r="FF303" s="59"/>
      <c r="FG303" s="59"/>
      <c r="FH303" s="59"/>
      <c r="FI303" s="59"/>
      <c r="FJ303" s="59"/>
      <c r="FK303" s="59"/>
      <c r="FL303" s="59"/>
      <c r="FM303" s="59"/>
      <c r="FN303" s="59"/>
      <c r="FO303" s="59"/>
      <c r="FP303" s="59"/>
      <c r="FQ303" s="59"/>
      <c r="FR303" s="59"/>
      <c r="FS303" s="59"/>
      <c r="FT303" s="59"/>
      <c r="FU303" s="59"/>
      <c r="FV303" s="59"/>
      <c r="FW303" s="59"/>
      <c r="FX303" s="59"/>
      <c r="FY303" s="59"/>
      <c r="FZ303" s="59"/>
      <c r="GA303" s="59"/>
      <c r="GB303" s="59"/>
      <c r="GC303" s="59"/>
      <c r="GD303" s="59"/>
      <c r="GE303" s="59"/>
      <c r="GF303" s="59"/>
      <c r="GG303" s="59"/>
      <c r="GH303" s="59"/>
      <c r="GI303" s="59"/>
      <c r="GJ303" s="59"/>
      <c r="GK303" s="59"/>
      <c r="GL303" s="59"/>
      <c r="GM303" s="59"/>
      <c r="GN303" s="59"/>
      <c r="GO303" s="59"/>
      <c r="GP303" s="59"/>
      <c r="GQ303" s="59"/>
      <c r="GR303" s="59"/>
      <c r="GS303" s="59"/>
      <c r="GT303" s="59"/>
      <c r="GU303" s="59"/>
      <c r="GV303" s="59"/>
      <c r="GW303" s="59"/>
      <c r="GX303" s="59"/>
      <c r="GY303" s="59"/>
      <c r="GZ303" s="59"/>
      <c r="HA303" s="59"/>
      <c r="HB303" s="59"/>
      <c r="HC303" s="59"/>
      <c r="HD303" s="59"/>
      <c r="HE303" s="59"/>
      <c r="HF303" s="59"/>
      <c r="HG303" s="59"/>
      <c r="HH303" s="59"/>
      <c r="HI303" s="59"/>
      <c r="HJ303" s="59"/>
      <c r="HK303" s="59"/>
      <c r="HL303" s="59"/>
      <c r="HM303" s="59"/>
      <c r="HN303" s="59"/>
    </row>
    <row r="304" spans="1:222">
      <c r="A304" s="59"/>
      <c r="B304" s="59"/>
      <c r="C304" s="59"/>
      <c r="D304" s="59"/>
      <c r="E304" s="118"/>
      <c r="F304" s="59"/>
      <c r="G304" s="118"/>
      <c r="H304" s="59"/>
      <c r="I304" s="59"/>
      <c r="J304" s="59"/>
      <c r="K304" s="119"/>
      <c r="L304" s="59"/>
      <c r="M304" s="59"/>
      <c r="N304" s="59"/>
      <c r="O304" s="59"/>
      <c r="P304" s="59"/>
      <c r="Q304" s="59"/>
      <c r="R304" s="59"/>
      <c r="S304" s="59"/>
      <c r="T304" s="59"/>
      <c r="U304" s="59"/>
      <c r="V304" s="59"/>
      <c r="W304" s="59"/>
      <c r="X304" s="59"/>
      <c r="Y304" s="59"/>
      <c r="Z304" s="59"/>
      <c r="AA304" s="59"/>
      <c r="AB304" s="59"/>
      <c r="AC304" s="59"/>
      <c r="AD304" s="59"/>
      <c r="AE304" s="59"/>
      <c r="AF304" s="59"/>
      <c r="AG304" s="59"/>
      <c r="AH304" s="59"/>
      <c r="AI304" s="59"/>
      <c r="AJ304" s="59"/>
      <c r="AK304" s="59"/>
      <c r="AL304" s="59"/>
      <c r="AM304" s="59"/>
      <c r="AN304" s="59"/>
      <c r="AO304" s="59"/>
      <c r="AP304" s="59"/>
      <c r="AQ304" s="59"/>
      <c r="AR304" s="59"/>
      <c r="AS304" s="59"/>
      <c r="AT304" s="59"/>
      <c r="AU304" s="59"/>
      <c r="AV304" s="59"/>
      <c r="AW304" s="59"/>
      <c r="AX304" s="59"/>
      <c r="AY304" s="59"/>
      <c r="AZ304" s="59"/>
      <c r="BA304" s="59"/>
      <c r="BB304" s="59"/>
      <c r="BC304" s="59"/>
      <c r="BD304" s="59"/>
      <c r="BE304" s="59"/>
      <c r="BF304" s="59"/>
      <c r="BG304" s="59"/>
      <c r="BH304" s="59"/>
      <c r="BI304" s="59"/>
      <c r="BJ304" s="59"/>
      <c r="BK304" s="59"/>
      <c r="BL304" s="59"/>
      <c r="BM304" s="59"/>
      <c r="BN304" s="59"/>
      <c r="BO304" s="59"/>
      <c r="BP304" s="59"/>
      <c r="BQ304" s="59"/>
      <c r="BR304" s="59"/>
      <c r="BS304" s="59"/>
      <c r="BT304" s="59"/>
      <c r="BU304" s="59"/>
      <c r="BV304" s="59"/>
      <c r="BW304" s="59"/>
      <c r="BX304" s="59"/>
      <c r="BY304" s="59"/>
      <c r="BZ304" s="59"/>
      <c r="CA304" s="59"/>
      <c r="CB304" s="59"/>
      <c r="CC304" s="59"/>
      <c r="CD304" s="59"/>
      <c r="CE304" s="59"/>
      <c r="CF304" s="59"/>
      <c r="CG304" s="59"/>
      <c r="CH304" s="59"/>
      <c r="CI304" s="59"/>
      <c r="CJ304" s="59"/>
      <c r="CK304" s="59"/>
      <c r="CL304" s="59"/>
      <c r="CM304" s="59"/>
      <c r="CN304" s="59"/>
      <c r="CO304" s="59"/>
      <c r="CP304" s="59"/>
      <c r="CQ304" s="59"/>
      <c r="CR304" s="59"/>
      <c r="CS304" s="59"/>
      <c r="CT304" s="59"/>
      <c r="CU304" s="59"/>
      <c r="CV304" s="59"/>
      <c r="CW304" s="59"/>
      <c r="CX304" s="59"/>
      <c r="CY304" s="59"/>
      <c r="CZ304" s="59"/>
      <c r="DA304" s="59"/>
      <c r="DB304" s="59"/>
      <c r="DC304" s="59"/>
      <c r="DD304" s="59"/>
      <c r="DE304" s="59"/>
      <c r="DF304" s="59"/>
      <c r="DG304" s="59"/>
      <c r="DH304" s="59"/>
      <c r="DI304" s="59"/>
      <c r="DJ304" s="59"/>
      <c r="DK304" s="59"/>
      <c r="DL304" s="59"/>
      <c r="DM304" s="59"/>
      <c r="DN304" s="59"/>
      <c r="DO304" s="59"/>
      <c r="DP304" s="59"/>
      <c r="DQ304" s="59"/>
      <c r="DR304" s="59"/>
      <c r="DS304" s="59"/>
      <c r="DT304" s="59"/>
      <c r="DU304" s="59"/>
      <c r="DV304" s="59"/>
      <c r="DW304" s="59"/>
      <c r="DX304" s="59"/>
      <c r="DY304" s="59"/>
      <c r="DZ304" s="59"/>
      <c r="EA304" s="59"/>
      <c r="EB304" s="59"/>
      <c r="EC304" s="59"/>
      <c r="ED304" s="59"/>
      <c r="EE304" s="59"/>
      <c r="EF304" s="59"/>
      <c r="EG304" s="59"/>
      <c r="EH304" s="59"/>
      <c r="EI304" s="59"/>
      <c r="EJ304" s="59"/>
      <c r="EK304" s="59"/>
      <c r="EL304" s="59"/>
      <c r="EM304" s="59"/>
      <c r="EN304" s="59"/>
      <c r="EO304" s="59"/>
      <c r="EP304" s="59"/>
      <c r="EQ304" s="59"/>
      <c r="ER304" s="59"/>
      <c r="ES304" s="59"/>
      <c r="ET304" s="59"/>
      <c r="EU304" s="59"/>
      <c r="EV304" s="59"/>
      <c r="EW304" s="59"/>
      <c r="EX304" s="59"/>
      <c r="EY304" s="59"/>
      <c r="EZ304" s="59"/>
      <c r="FA304" s="59"/>
      <c r="FB304" s="59"/>
      <c r="FC304" s="59"/>
      <c r="FD304" s="59"/>
      <c r="FE304" s="59"/>
      <c r="FF304" s="59"/>
      <c r="FG304" s="59"/>
      <c r="FH304" s="59"/>
      <c r="FI304" s="59"/>
      <c r="FJ304" s="59"/>
      <c r="FK304" s="59"/>
      <c r="FL304" s="59"/>
      <c r="FM304" s="59"/>
      <c r="FN304" s="59"/>
      <c r="FO304" s="59"/>
      <c r="FP304" s="59"/>
      <c r="FQ304" s="59"/>
      <c r="FR304" s="59"/>
      <c r="FS304" s="59"/>
      <c r="FT304" s="59"/>
      <c r="FU304" s="59"/>
      <c r="FV304" s="59"/>
      <c r="FW304" s="59"/>
      <c r="FX304" s="59"/>
      <c r="FY304" s="59"/>
      <c r="FZ304" s="59"/>
      <c r="GA304" s="59"/>
      <c r="GB304" s="59"/>
      <c r="GC304" s="59"/>
      <c r="GD304" s="59"/>
      <c r="GE304" s="59"/>
      <c r="GF304" s="59"/>
      <c r="GG304" s="59"/>
      <c r="GH304" s="59"/>
      <c r="GI304" s="59"/>
      <c r="GJ304" s="59"/>
      <c r="GK304" s="59"/>
      <c r="GL304" s="59"/>
      <c r="GM304" s="59"/>
      <c r="GN304" s="59"/>
      <c r="GO304" s="59"/>
      <c r="GP304" s="59"/>
      <c r="GQ304" s="59"/>
      <c r="GR304" s="59"/>
      <c r="GS304" s="59"/>
      <c r="GT304" s="59"/>
      <c r="GU304" s="59"/>
      <c r="GV304" s="59"/>
      <c r="GW304" s="59"/>
      <c r="GX304" s="59"/>
      <c r="GY304" s="59"/>
      <c r="GZ304" s="59"/>
      <c r="HA304" s="59"/>
      <c r="HB304" s="59"/>
      <c r="HC304" s="59"/>
      <c r="HD304" s="59"/>
      <c r="HE304" s="59"/>
      <c r="HF304" s="59"/>
      <c r="HG304" s="59"/>
      <c r="HH304" s="59"/>
      <c r="HI304" s="59"/>
      <c r="HJ304" s="59"/>
      <c r="HK304" s="59"/>
      <c r="HL304" s="59"/>
      <c r="HM304" s="59"/>
      <c r="HN304" s="59"/>
    </row>
    <row r="305" spans="1:222">
      <c r="A305" s="59"/>
      <c r="B305" s="59"/>
      <c r="C305" s="59"/>
      <c r="D305" s="59"/>
      <c r="E305" s="118"/>
      <c r="F305" s="59"/>
      <c r="G305" s="118"/>
      <c r="H305" s="59"/>
      <c r="I305" s="59"/>
      <c r="J305" s="59"/>
      <c r="K305" s="119"/>
      <c r="L305" s="59"/>
      <c r="M305" s="59"/>
      <c r="N305" s="59"/>
      <c r="O305" s="59"/>
      <c r="P305" s="59"/>
      <c r="Q305" s="59"/>
      <c r="R305" s="59"/>
      <c r="S305" s="59"/>
      <c r="T305" s="59"/>
      <c r="U305" s="59"/>
      <c r="V305" s="59"/>
      <c r="W305" s="59"/>
      <c r="X305" s="59"/>
      <c r="Y305" s="59"/>
      <c r="Z305" s="59"/>
      <c r="AA305" s="59"/>
      <c r="AB305" s="59"/>
      <c r="AC305" s="59"/>
      <c r="AD305" s="59"/>
      <c r="AE305" s="59"/>
      <c r="AF305" s="59"/>
      <c r="AG305" s="59"/>
      <c r="AH305" s="59"/>
      <c r="AI305" s="59"/>
      <c r="AJ305" s="59"/>
      <c r="AK305" s="59"/>
      <c r="AL305" s="59"/>
      <c r="AM305" s="59"/>
      <c r="AN305" s="59"/>
      <c r="AO305" s="59"/>
      <c r="AP305" s="59"/>
      <c r="AQ305" s="59"/>
      <c r="AR305" s="59"/>
      <c r="AS305" s="59"/>
      <c r="AT305" s="59"/>
      <c r="AU305" s="59"/>
      <c r="AV305" s="59"/>
      <c r="AW305" s="59"/>
      <c r="AX305" s="59"/>
      <c r="AY305" s="59"/>
      <c r="AZ305" s="59"/>
      <c r="BA305" s="59"/>
      <c r="BB305" s="59"/>
      <c r="BC305" s="59"/>
      <c r="BD305" s="59"/>
      <c r="BE305" s="59"/>
      <c r="BF305" s="59"/>
      <c r="BG305" s="59"/>
      <c r="BH305" s="59"/>
      <c r="BI305" s="59"/>
      <c r="BJ305" s="59"/>
      <c r="BK305" s="59"/>
      <c r="BL305" s="59"/>
      <c r="BM305" s="59"/>
      <c r="BN305" s="59"/>
      <c r="BO305" s="59"/>
      <c r="BP305" s="59"/>
      <c r="BQ305" s="59"/>
      <c r="BR305" s="59"/>
      <c r="BS305" s="59"/>
      <c r="BT305" s="59"/>
      <c r="BU305" s="59"/>
      <c r="BV305" s="59"/>
      <c r="BW305" s="59"/>
      <c r="BX305" s="59"/>
      <c r="BY305" s="59"/>
      <c r="BZ305" s="59"/>
      <c r="CA305" s="59"/>
      <c r="CB305" s="59"/>
      <c r="CC305" s="59"/>
      <c r="CD305" s="59"/>
      <c r="CE305" s="59"/>
      <c r="CF305" s="59"/>
      <c r="CG305" s="59"/>
      <c r="CH305" s="59"/>
      <c r="CI305" s="59"/>
      <c r="CJ305" s="59"/>
      <c r="CK305" s="59"/>
      <c r="CL305" s="59"/>
      <c r="CM305" s="59"/>
      <c r="CN305" s="59"/>
      <c r="CO305" s="59"/>
      <c r="CP305" s="59"/>
      <c r="CQ305" s="59"/>
      <c r="CR305" s="59"/>
      <c r="CS305" s="59"/>
      <c r="CT305" s="59"/>
      <c r="CU305" s="59"/>
      <c r="CV305" s="59"/>
      <c r="CW305" s="59"/>
      <c r="CX305" s="59"/>
      <c r="CY305" s="59"/>
      <c r="CZ305" s="59"/>
      <c r="DA305" s="59"/>
      <c r="DB305" s="59"/>
      <c r="DC305" s="59"/>
      <c r="DD305" s="59"/>
      <c r="DE305" s="59"/>
      <c r="DF305" s="59"/>
      <c r="DG305" s="59"/>
      <c r="DH305" s="59"/>
      <c r="DI305" s="59"/>
      <c r="DJ305" s="59"/>
      <c r="DK305" s="59"/>
      <c r="DL305" s="59"/>
      <c r="DM305" s="59"/>
      <c r="DN305" s="59"/>
      <c r="DO305" s="59"/>
      <c r="DP305" s="59"/>
      <c r="DQ305" s="59"/>
      <c r="DR305" s="59"/>
      <c r="DS305" s="59"/>
      <c r="DT305" s="59"/>
      <c r="DU305" s="59"/>
      <c r="DV305" s="59"/>
      <c r="DW305" s="59"/>
      <c r="DX305" s="59"/>
      <c r="DY305" s="59"/>
      <c r="DZ305" s="59"/>
      <c r="EA305" s="59"/>
      <c r="EB305" s="59"/>
      <c r="EC305" s="59"/>
      <c r="ED305" s="59"/>
      <c r="EE305" s="59"/>
      <c r="EF305" s="59"/>
      <c r="EG305" s="59"/>
      <c r="EH305" s="59"/>
      <c r="EI305" s="59"/>
      <c r="EJ305" s="59"/>
      <c r="EK305" s="59"/>
      <c r="EL305" s="59"/>
      <c r="EM305" s="59"/>
      <c r="EN305" s="59"/>
      <c r="EO305" s="59"/>
      <c r="EP305" s="59"/>
      <c r="EQ305" s="59"/>
      <c r="ER305" s="59"/>
      <c r="ES305" s="59"/>
      <c r="ET305" s="59"/>
      <c r="EU305" s="59"/>
      <c r="EV305" s="59"/>
      <c r="EW305" s="59"/>
      <c r="EX305" s="59"/>
      <c r="EY305" s="59"/>
      <c r="EZ305" s="59"/>
      <c r="FA305" s="59"/>
      <c r="FB305" s="59"/>
      <c r="FC305" s="59"/>
      <c r="FD305" s="59"/>
      <c r="FE305" s="59"/>
      <c r="FF305" s="59"/>
      <c r="FG305" s="59"/>
      <c r="FH305" s="59"/>
      <c r="FI305" s="59"/>
      <c r="FJ305" s="59"/>
      <c r="FK305" s="59"/>
      <c r="FL305" s="59"/>
      <c r="FM305" s="59"/>
      <c r="FN305" s="59"/>
      <c r="FO305" s="59"/>
      <c r="FP305" s="59"/>
      <c r="FQ305" s="59"/>
      <c r="FR305" s="59"/>
      <c r="FS305" s="59"/>
      <c r="FT305" s="59"/>
      <c r="FU305" s="59"/>
      <c r="FV305" s="59"/>
      <c r="FW305" s="59"/>
      <c r="FX305" s="59"/>
      <c r="FY305" s="59"/>
      <c r="FZ305" s="59"/>
      <c r="GA305" s="59"/>
      <c r="GB305" s="59"/>
      <c r="GC305" s="59"/>
      <c r="GD305" s="59"/>
      <c r="GE305" s="59"/>
      <c r="GF305" s="59"/>
      <c r="GG305" s="59"/>
      <c r="GH305" s="59"/>
      <c r="GI305" s="59"/>
      <c r="GJ305" s="59"/>
      <c r="GK305" s="59"/>
      <c r="GL305" s="59"/>
      <c r="GM305" s="59"/>
      <c r="GN305" s="59"/>
      <c r="GO305" s="59"/>
      <c r="GP305" s="59"/>
      <c r="GQ305" s="59"/>
      <c r="GR305" s="59"/>
      <c r="GS305" s="59"/>
      <c r="GT305" s="59"/>
      <c r="GU305" s="59"/>
      <c r="GV305" s="59"/>
      <c r="GW305" s="59"/>
      <c r="GX305" s="59"/>
      <c r="GY305" s="59"/>
      <c r="GZ305" s="59"/>
      <c r="HA305" s="59"/>
      <c r="HB305" s="59"/>
      <c r="HC305" s="59"/>
      <c r="HD305" s="59"/>
      <c r="HE305" s="59"/>
      <c r="HF305" s="59"/>
      <c r="HG305" s="59"/>
      <c r="HH305" s="59"/>
      <c r="HI305" s="59"/>
      <c r="HJ305" s="59"/>
      <c r="HK305" s="59"/>
      <c r="HL305" s="59"/>
      <c r="HM305" s="59"/>
      <c r="HN305" s="59"/>
    </row>
    <row r="306" spans="1:222">
      <c r="A306" s="59"/>
      <c r="B306" s="59"/>
      <c r="C306" s="59"/>
      <c r="D306" s="59"/>
      <c r="E306" s="118"/>
      <c r="F306" s="59"/>
      <c r="G306" s="118"/>
      <c r="H306" s="59"/>
      <c r="I306" s="59"/>
      <c r="J306" s="59"/>
      <c r="K306" s="119"/>
      <c r="L306" s="59"/>
      <c r="M306" s="59"/>
      <c r="N306" s="59"/>
      <c r="O306" s="59"/>
      <c r="P306" s="59"/>
      <c r="Q306" s="59"/>
      <c r="R306" s="59"/>
      <c r="S306" s="59"/>
      <c r="T306" s="59"/>
      <c r="U306" s="59"/>
      <c r="V306" s="59"/>
      <c r="W306" s="59"/>
      <c r="X306" s="59"/>
      <c r="Y306" s="59"/>
      <c r="Z306" s="59"/>
      <c r="AA306" s="59"/>
      <c r="AB306" s="59"/>
      <c r="AC306" s="59"/>
      <c r="AD306" s="59"/>
      <c r="AE306" s="59"/>
      <c r="AF306" s="59"/>
      <c r="AG306" s="59"/>
      <c r="AH306" s="59"/>
      <c r="AI306" s="59"/>
      <c r="AJ306" s="59"/>
      <c r="AK306" s="59"/>
      <c r="AL306" s="59"/>
      <c r="AM306" s="59"/>
      <c r="AN306" s="59"/>
      <c r="AO306" s="59"/>
      <c r="AP306" s="59"/>
      <c r="AQ306" s="59"/>
      <c r="AR306" s="59"/>
      <c r="AS306" s="59"/>
      <c r="AT306" s="59"/>
      <c r="AU306" s="59"/>
      <c r="AV306" s="59"/>
      <c r="AW306" s="59"/>
      <c r="AX306" s="59"/>
      <c r="AY306" s="59"/>
      <c r="AZ306" s="59"/>
      <c r="BA306" s="59"/>
      <c r="BB306" s="59"/>
      <c r="BC306" s="59"/>
      <c r="BD306" s="59"/>
      <c r="BE306" s="59"/>
      <c r="BF306" s="59"/>
      <c r="BG306" s="59"/>
      <c r="BH306" s="59"/>
      <c r="BI306" s="59"/>
      <c r="BJ306" s="59"/>
      <c r="BK306" s="59"/>
      <c r="BL306" s="59"/>
      <c r="BM306" s="59"/>
      <c r="BN306" s="59"/>
      <c r="BO306" s="59"/>
      <c r="BP306" s="59"/>
      <c r="BQ306" s="59"/>
      <c r="BR306" s="59"/>
      <c r="BS306" s="59"/>
      <c r="BT306" s="59"/>
      <c r="BU306" s="59"/>
      <c r="BV306" s="59"/>
      <c r="BW306" s="59"/>
      <c r="BX306" s="59"/>
      <c r="BY306" s="59"/>
      <c r="BZ306" s="59"/>
      <c r="CA306" s="59"/>
      <c r="CB306" s="59"/>
      <c r="CC306" s="59"/>
      <c r="CD306" s="59"/>
      <c r="CE306" s="59"/>
      <c r="CF306" s="59"/>
      <c r="CG306" s="59"/>
      <c r="CH306" s="59"/>
      <c r="CI306" s="59"/>
      <c r="CJ306" s="59"/>
      <c r="CK306" s="59"/>
      <c r="CL306" s="59"/>
      <c r="CM306" s="59"/>
      <c r="CN306" s="59"/>
      <c r="CO306" s="59"/>
      <c r="CP306" s="59"/>
      <c r="CQ306" s="59"/>
      <c r="CR306" s="59"/>
      <c r="CS306" s="59"/>
      <c r="CT306" s="59"/>
      <c r="CU306" s="59"/>
      <c r="CV306" s="59"/>
      <c r="CW306" s="59"/>
      <c r="CX306" s="59"/>
      <c r="CY306" s="59"/>
      <c r="CZ306" s="59"/>
      <c r="DA306" s="59"/>
      <c r="DB306" s="59"/>
      <c r="DC306" s="59"/>
      <c r="DD306" s="59"/>
      <c r="DE306" s="59"/>
      <c r="DF306" s="59"/>
      <c r="DG306" s="59"/>
      <c r="DH306" s="59"/>
      <c r="DI306" s="59"/>
      <c r="DJ306" s="59"/>
      <c r="DK306" s="59"/>
      <c r="DL306" s="59"/>
      <c r="DM306" s="59"/>
      <c r="DN306" s="59"/>
      <c r="DO306" s="59"/>
      <c r="DP306" s="59"/>
      <c r="DQ306" s="59"/>
      <c r="DR306" s="59"/>
      <c r="DS306" s="59"/>
      <c r="DT306" s="59"/>
      <c r="DU306" s="59"/>
      <c r="DV306" s="59"/>
      <c r="DW306" s="59"/>
      <c r="DX306" s="59"/>
      <c r="DY306" s="59"/>
      <c r="DZ306" s="59"/>
      <c r="EA306" s="59"/>
      <c r="EB306" s="59"/>
      <c r="EC306" s="59"/>
      <c r="ED306" s="59"/>
      <c r="EE306" s="59"/>
      <c r="EF306" s="59"/>
      <c r="EG306" s="59"/>
      <c r="EH306" s="59"/>
      <c r="EI306" s="59"/>
      <c r="EJ306" s="59"/>
      <c r="EK306" s="59"/>
      <c r="EL306" s="59"/>
      <c r="EM306" s="59"/>
      <c r="EN306" s="59"/>
      <c r="EO306" s="59"/>
      <c r="EP306" s="59"/>
      <c r="EQ306" s="59"/>
      <c r="ER306" s="59"/>
      <c r="ES306" s="59"/>
      <c r="ET306" s="59"/>
      <c r="EU306" s="59"/>
      <c r="EV306" s="59"/>
      <c r="EW306" s="59"/>
      <c r="EX306" s="59"/>
      <c r="EY306" s="59"/>
      <c r="EZ306" s="59"/>
      <c r="FA306" s="59"/>
      <c r="FB306" s="59"/>
      <c r="FC306" s="59"/>
      <c r="FD306" s="59"/>
      <c r="FE306" s="59"/>
      <c r="FF306" s="59"/>
      <c r="FG306" s="59"/>
      <c r="FH306" s="59"/>
      <c r="FI306" s="59"/>
      <c r="FJ306" s="59"/>
      <c r="FK306" s="59"/>
      <c r="FL306" s="59"/>
      <c r="FM306" s="59"/>
      <c r="FN306" s="59"/>
      <c r="FO306" s="59"/>
      <c r="FP306" s="59"/>
      <c r="FQ306" s="59"/>
      <c r="FR306" s="59"/>
      <c r="FS306" s="59"/>
      <c r="FT306" s="59"/>
      <c r="FU306" s="59"/>
      <c r="FV306" s="59"/>
      <c r="FW306" s="59"/>
      <c r="FX306" s="59"/>
      <c r="FY306" s="59"/>
      <c r="FZ306" s="59"/>
      <c r="GA306" s="59"/>
      <c r="GB306" s="59"/>
      <c r="GC306" s="59"/>
      <c r="GD306" s="59"/>
      <c r="GE306" s="59"/>
      <c r="GF306" s="59"/>
      <c r="GG306" s="59"/>
      <c r="GH306" s="59"/>
      <c r="GI306" s="59"/>
      <c r="GJ306" s="59"/>
      <c r="GK306" s="59"/>
      <c r="GL306" s="59"/>
      <c r="GM306" s="59"/>
      <c r="GN306" s="59"/>
      <c r="GO306" s="59"/>
      <c r="GP306" s="59"/>
      <c r="GQ306" s="59"/>
      <c r="GR306" s="59"/>
      <c r="GS306" s="59"/>
      <c r="GT306" s="59"/>
      <c r="GU306" s="59"/>
      <c r="GV306" s="59"/>
      <c r="GW306" s="59"/>
      <c r="GX306" s="59"/>
      <c r="GY306" s="59"/>
      <c r="GZ306" s="59"/>
      <c r="HA306" s="59"/>
      <c r="HB306" s="59"/>
      <c r="HC306" s="59"/>
      <c r="HD306" s="59"/>
      <c r="HE306" s="59"/>
      <c r="HF306" s="59"/>
      <c r="HG306" s="59"/>
      <c r="HH306" s="59"/>
      <c r="HI306" s="59"/>
      <c r="HJ306" s="59"/>
      <c r="HK306" s="59"/>
      <c r="HL306" s="59"/>
      <c r="HM306" s="59"/>
      <c r="HN306" s="59"/>
    </row>
    <row r="307" spans="1:222">
      <c r="A307" s="59"/>
      <c r="B307" s="59"/>
      <c r="C307" s="59"/>
      <c r="D307" s="59"/>
      <c r="E307" s="118"/>
      <c r="F307" s="59"/>
      <c r="G307" s="118"/>
      <c r="H307" s="59"/>
      <c r="I307" s="59"/>
      <c r="J307" s="59"/>
      <c r="K307" s="119"/>
      <c r="L307" s="59"/>
      <c r="M307" s="59"/>
      <c r="N307" s="59"/>
      <c r="O307" s="59"/>
      <c r="P307" s="59"/>
      <c r="Q307" s="59"/>
      <c r="R307" s="59"/>
      <c r="S307" s="59"/>
      <c r="T307" s="59"/>
      <c r="U307" s="59"/>
      <c r="V307" s="59"/>
      <c r="W307" s="59"/>
      <c r="X307" s="59"/>
      <c r="Y307" s="59"/>
      <c r="Z307" s="59"/>
      <c r="AA307" s="59"/>
      <c r="AB307" s="59"/>
      <c r="AC307" s="59"/>
      <c r="AD307" s="59"/>
      <c r="AE307" s="59"/>
      <c r="AF307" s="59"/>
      <c r="AG307" s="59"/>
      <c r="AH307" s="59"/>
      <c r="AI307" s="59"/>
      <c r="AJ307" s="59"/>
      <c r="AK307" s="59"/>
      <c r="AL307" s="59"/>
      <c r="AM307" s="59"/>
      <c r="AN307" s="59"/>
      <c r="AO307" s="59"/>
      <c r="AP307" s="59"/>
      <c r="AQ307" s="59"/>
      <c r="AR307" s="59"/>
      <c r="AS307" s="59"/>
      <c r="AT307" s="59"/>
      <c r="AU307" s="59"/>
      <c r="AV307" s="59"/>
      <c r="AW307" s="59"/>
      <c r="AX307" s="59"/>
      <c r="AY307" s="59"/>
      <c r="AZ307" s="59"/>
      <c r="BA307" s="59"/>
      <c r="BB307" s="59"/>
      <c r="BC307" s="59"/>
      <c r="BD307" s="59"/>
      <c r="BE307" s="59"/>
      <c r="BF307" s="59"/>
      <c r="BG307" s="59"/>
      <c r="BH307" s="59"/>
      <c r="BI307" s="59"/>
      <c r="BJ307" s="59"/>
      <c r="BK307" s="59"/>
      <c r="BL307" s="59"/>
      <c r="BM307" s="59"/>
      <c r="BN307" s="59"/>
      <c r="BO307" s="59"/>
      <c r="BP307" s="59"/>
      <c r="BQ307" s="59"/>
      <c r="BR307" s="59"/>
      <c r="BS307" s="59"/>
      <c r="BT307" s="59"/>
      <c r="BU307" s="59"/>
      <c r="BV307" s="59"/>
      <c r="BW307" s="59"/>
      <c r="BX307" s="59"/>
      <c r="BY307" s="59"/>
      <c r="BZ307" s="59"/>
      <c r="CA307" s="59"/>
      <c r="CB307" s="59"/>
      <c r="CC307" s="59"/>
      <c r="CD307" s="59"/>
      <c r="CE307" s="59"/>
      <c r="CF307" s="59"/>
      <c r="CG307" s="59"/>
      <c r="CH307" s="59"/>
      <c r="CI307" s="59"/>
      <c r="CJ307" s="59"/>
      <c r="CK307" s="59"/>
      <c r="CL307" s="59"/>
      <c r="CM307" s="59"/>
      <c r="CN307" s="59"/>
      <c r="CO307" s="59"/>
      <c r="CP307" s="59"/>
      <c r="CQ307" s="59"/>
      <c r="CR307" s="59"/>
      <c r="CS307" s="59"/>
      <c r="CT307" s="59"/>
      <c r="CU307" s="59"/>
      <c r="CV307" s="59"/>
      <c r="CW307" s="59"/>
      <c r="CX307" s="59"/>
      <c r="CY307" s="59"/>
      <c r="CZ307" s="59"/>
      <c r="DA307" s="59"/>
      <c r="DB307" s="59"/>
      <c r="DC307" s="59"/>
      <c r="DD307" s="59"/>
      <c r="DE307" s="59"/>
      <c r="DF307" s="59"/>
      <c r="DG307" s="59"/>
      <c r="DH307" s="59"/>
      <c r="DI307" s="59"/>
      <c r="DJ307" s="59"/>
      <c r="DK307" s="59"/>
      <c r="DL307" s="59"/>
      <c r="DM307" s="59"/>
      <c r="DN307" s="59"/>
      <c r="DO307" s="59"/>
      <c r="DP307" s="59"/>
      <c r="DQ307" s="59"/>
      <c r="DR307" s="59"/>
      <c r="DS307" s="59"/>
      <c r="DT307" s="59"/>
      <c r="DU307" s="59"/>
      <c r="DV307" s="59"/>
      <c r="DW307" s="59"/>
      <c r="DX307" s="59"/>
      <c r="DY307" s="59"/>
      <c r="DZ307" s="59"/>
      <c r="EA307" s="59"/>
      <c r="EB307" s="59"/>
      <c r="EC307" s="59"/>
      <c r="ED307" s="59"/>
      <c r="EE307" s="59"/>
      <c r="EF307" s="59"/>
      <c r="EG307" s="59"/>
      <c r="EH307" s="59"/>
      <c r="EI307" s="59"/>
      <c r="EJ307" s="59"/>
      <c r="EK307" s="59"/>
      <c r="EL307" s="59"/>
      <c r="EM307" s="59"/>
      <c r="EN307" s="59"/>
      <c r="EO307" s="59"/>
      <c r="EP307" s="59"/>
      <c r="EQ307" s="59"/>
      <c r="ER307" s="59"/>
      <c r="ES307" s="59"/>
      <c r="ET307" s="59"/>
      <c r="EU307" s="59"/>
      <c r="EV307" s="59"/>
      <c r="EW307" s="59"/>
      <c r="EX307" s="59"/>
      <c r="EY307" s="59"/>
      <c r="EZ307" s="59"/>
      <c r="FA307" s="59"/>
      <c r="FB307" s="59"/>
      <c r="FC307" s="59"/>
      <c r="FD307" s="59"/>
      <c r="FE307" s="59"/>
      <c r="FF307" s="59"/>
      <c r="FG307" s="59"/>
      <c r="FH307" s="59"/>
      <c r="FI307" s="59"/>
      <c r="FJ307" s="59"/>
      <c r="FK307" s="59"/>
      <c r="FL307" s="59"/>
      <c r="FM307" s="59"/>
      <c r="FN307" s="59"/>
      <c r="FO307" s="59"/>
      <c r="FP307" s="59"/>
      <c r="FQ307" s="59"/>
      <c r="FR307" s="59"/>
      <c r="FS307" s="59"/>
      <c r="FT307" s="59"/>
      <c r="FU307" s="59"/>
      <c r="FV307" s="59"/>
      <c r="FW307" s="59"/>
      <c r="FX307" s="59"/>
      <c r="FY307" s="59"/>
      <c r="FZ307" s="59"/>
      <c r="GA307" s="59"/>
      <c r="GB307" s="59"/>
      <c r="GC307" s="59"/>
      <c r="GD307" s="59"/>
      <c r="GE307" s="59"/>
      <c r="GF307" s="59"/>
      <c r="GG307" s="59"/>
      <c r="GH307" s="59"/>
      <c r="GI307" s="59"/>
      <c r="GJ307" s="59"/>
      <c r="GK307" s="59"/>
      <c r="GL307" s="59"/>
      <c r="GM307" s="59"/>
      <c r="GN307" s="59"/>
      <c r="GO307" s="59"/>
      <c r="GP307" s="59"/>
      <c r="GQ307" s="59"/>
      <c r="GR307" s="59"/>
      <c r="GS307" s="59"/>
      <c r="GT307" s="59"/>
      <c r="GU307" s="59"/>
      <c r="GV307" s="59"/>
      <c r="GW307" s="59"/>
      <c r="GX307" s="59"/>
      <c r="GY307" s="59"/>
      <c r="GZ307" s="59"/>
      <c r="HA307" s="59"/>
      <c r="HB307" s="59"/>
      <c r="HC307" s="59"/>
      <c r="HD307" s="59"/>
      <c r="HE307" s="59"/>
      <c r="HF307" s="59"/>
      <c r="HG307" s="59"/>
      <c r="HH307" s="59"/>
      <c r="HI307" s="59"/>
      <c r="HJ307" s="59"/>
      <c r="HK307" s="59"/>
      <c r="HL307" s="59"/>
      <c r="HM307" s="59"/>
      <c r="HN307" s="59"/>
    </row>
    <row r="308" spans="1:222">
      <c r="A308" s="59"/>
      <c r="B308" s="59"/>
      <c r="C308" s="59"/>
      <c r="D308" s="59"/>
      <c r="E308" s="118"/>
      <c r="F308" s="59"/>
      <c r="G308" s="118"/>
      <c r="H308" s="59"/>
      <c r="I308" s="59"/>
      <c r="J308" s="59"/>
      <c r="K308" s="119"/>
      <c r="L308" s="59"/>
      <c r="M308" s="59"/>
      <c r="N308" s="59"/>
      <c r="O308" s="59"/>
      <c r="P308" s="59"/>
      <c r="Q308" s="59"/>
      <c r="R308" s="59"/>
      <c r="S308" s="59"/>
      <c r="T308" s="59"/>
      <c r="U308" s="59"/>
      <c r="V308" s="59"/>
      <c r="W308" s="59"/>
      <c r="X308" s="59"/>
      <c r="Y308" s="59"/>
      <c r="Z308" s="59"/>
      <c r="AA308" s="59"/>
      <c r="AB308" s="59"/>
      <c r="AC308" s="59"/>
      <c r="AD308" s="59"/>
      <c r="AE308" s="59"/>
      <c r="AF308" s="59"/>
      <c r="AG308" s="59"/>
      <c r="AH308" s="59"/>
      <c r="AI308" s="59"/>
      <c r="AJ308" s="59"/>
      <c r="AK308" s="59"/>
      <c r="AL308" s="59"/>
      <c r="AM308" s="59"/>
      <c r="AN308" s="59"/>
      <c r="AO308" s="59"/>
      <c r="AP308" s="59"/>
      <c r="AQ308" s="59"/>
      <c r="AR308" s="59"/>
      <c r="AS308" s="59"/>
      <c r="AT308" s="59"/>
      <c r="AU308" s="59"/>
      <c r="AV308" s="59"/>
      <c r="AW308" s="59"/>
      <c r="AX308" s="59"/>
      <c r="AY308" s="59"/>
      <c r="AZ308" s="59"/>
      <c r="BA308" s="59"/>
      <c r="BB308" s="59"/>
      <c r="BC308" s="59"/>
      <c r="BD308" s="59"/>
      <c r="BE308" s="59"/>
      <c r="BF308" s="59"/>
      <c r="BG308" s="59"/>
      <c r="BH308" s="59"/>
      <c r="BI308" s="59"/>
      <c r="BJ308" s="59"/>
      <c r="BK308" s="59"/>
      <c r="BL308" s="59"/>
      <c r="BM308" s="59"/>
      <c r="BN308" s="59"/>
      <c r="BO308" s="59"/>
      <c r="BP308" s="59"/>
      <c r="BQ308" s="59"/>
      <c r="BR308" s="59"/>
      <c r="BS308" s="59"/>
      <c r="BT308" s="59"/>
      <c r="BU308" s="59"/>
      <c r="BV308" s="59"/>
      <c r="BW308" s="59"/>
      <c r="BX308" s="59"/>
      <c r="BY308" s="59"/>
      <c r="BZ308" s="59"/>
      <c r="CA308" s="59"/>
      <c r="CB308" s="59"/>
      <c r="CC308" s="59"/>
      <c r="CD308" s="59"/>
      <c r="CE308" s="59"/>
      <c r="CF308" s="59"/>
      <c r="CG308" s="59"/>
      <c r="CH308" s="59"/>
      <c r="CI308" s="59"/>
      <c r="CJ308" s="59"/>
      <c r="CK308" s="59"/>
      <c r="CL308" s="59"/>
      <c r="CM308" s="59"/>
      <c r="CN308" s="59"/>
      <c r="CO308" s="59"/>
      <c r="CP308" s="59"/>
      <c r="CQ308" s="59"/>
      <c r="CR308" s="59"/>
      <c r="CS308" s="59"/>
      <c r="CT308" s="59"/>
      <c r="CU308" s="59"/>
      <c r="CV308" s="59"/>
      <c r="CW308" s="59"/>
      <c r="CX308" s="59"/>
      <c r="CY308" s="59"/>
      <c r="CZ308" s="59"/>
      <c r="DA308" s="59"/>
      <c r="DB308" s="59"/>
      <c r="DC308" s="59"/>
      <c r="DD308" s="59"/>
      <c r="DE308" s="59"/>
      <c r="DF308" s="59"/>
      <c r="DG308" s="59"/>
      <c r="DH308" s="59"/>
      <c r="DI308" s="59"/>
      <c r="DJ308" s="59"/>
      <c r="DK308" s="59"/>
      <c r="DL308" s="59"/>
      <c r="DM308" s="59"/>
      <c r="DN308" s="59"/>
      <c r="DO308" s="59"/>
      <c r="DP308" s="59"/>
      <c r="DQ308" s="59"/>
      <c r="DR308" s="59"/>
      <c r="DS308" s="59"/>
      <c r="DT308" s="59"/>
      <c r="DU308" s="59"/>
      <c r="DV308" s="59"/>
      <c r="DW308" s="59"/>
      <c r="DX308" s="59"/>
      <c r="DY308" s="59"/>
      <c r="DZ308" s="59"/>
      <c r="EA308" s="59"/>
      <c r="EB308" s="59"/>
      <c r="EC308" s="59"/>
      <c r="ED308" s="59"/>
      <c r="EE308" s="59"/>
      <c r="EF308" s="59"/>
      <c r="EG308" s="59"/>
      <c r="EH308" s="59"/>
      <c r="EI308" s="59"/>
      <c r="EJ308" s="59"/>
      <c r="EK308" s="59"/>
      <c r="EL308" s="59"/>
      <c r="EM308" s="59"/>
      <c r="EN308" s="59"/>
      <c r="EO308" s="59"/>
      <c r="EP308" s="59"/>
      <c r="EQ308" s="59"/>
      <c r="ER308" s="59"/>
      <c r="ES308" s="59"/>
      <c r="ET308" s="59"/>
      <c r="EU308" s="59"/>
      <c r="EV308" s="59"/>
      <c r="EW308" s="59"/>
      <c r="EX308" s="59"/>
      <c r="EY308" s="59"/>
      <c r="EZ308" s="59"/>
      <c r="FA308" s="59"/>
      <c r="FB308" s="59"/>
      <c r="FC308" s="59"/>
      <c r="FD308" s="59"/>
      <c r="FE308" s="59"/>
      <c r="FF308" s="59"/>
      <c r="FG308" s="59"/>
      <c r="FH308" s="59"/>
      <c r="FI308" s="59"/>
      <c r="FJ308" s="59"/>
      <c r="FK308" s="59"/>
      <c r="FL308" s="59"/>
      <c r="FM308" s="59"/>
      <c r="FN308" s="59"/>
      <c r="FO308" s="59"/>
      <c r="FP308" s="59"/>
      <c r="FQ308" s="59"/>
      <c r="FR308" s="59"/>
      <c r="FS308" s="59"/>
      <c r="FT308" s="59"/>
      <c r="FU308" s="59"/>
      <c r="FV308" s="59"/>
      <c r="FW308" s="59"/>
      <c r="FX308" s="59"/>
      <c r="FY308" s="59"/>
      <c r="FZ308" s="59"/>
      <c r="GA308" s="59"/>
      <c r="GB308" s="59"/>
      <c r="GC308" s="59"/>
      <c r="GD308" s="59"/>
      <c r="GE308" s="59"/>
      <c r="GF308" s="59"/>
      <c r="GG308" s="59"/>
      <c r="GH308" s="59"/>
      <c r="GI308" s="59"/>
      <c r="GJ308" s="59"/>
      <c r="GK308" s="59"/>
      <c r="GL308" s="59"/>
      <c r="GM308" s="59"/>
      <c r="GN308" s="59"/>
      <c r="GO308" s="59"/>
      <c r="GP308" s="59"/>
      <c r="GQ308" s="59"/>
      <c r="GR308" s="59"/>
      <c r="GS308" s="59"/>
      <c r="GT308" s="59"/>
      <c r="GU308" s="59"/>
      <c r="GV308" s="59"/>
      <c r="GW308" s="59"/>
      <c r="GX308" s="59"/>
      <c r="GY308" s="59"/>
      <c r="GZ308" s="59"/>
      <c r="HA308" s="59"/>
      <c r="HB308" s="59"/>
      <c r="HC308" s="59"/>
      <c r="HD308" s="59"/>
      <c r="HE308" s="59"/>
      <c r="HF308" s="59"/>
      <c r="HG308" s="59"/>
      <c r="HH308" s="59"/>
      <c r="HI308" s="59"/>
      <c r="HJ308" s="59"/>
      <c r="HK308" s="59"/>
      <c r="HL308" s="59"/>
      <c r="HM308" s="59"/>
      <c r="HN308" s="59"/>
    </row>
    <row r="309" spans="1:222">
      <c r="A309" s="59"/>
      <c r="B309" s="59"/>
      <c r="C309" s="59"/>
      <c r="D309" s="59"/>
      <c r="E309" s="118"/>
      <c r="F309" s="59"/>
      <c r="G309" s="118"/>
      <c r="H309" s="59"/>
      <c r="I309" s="59"/>
      <c r="J309" s="59"/>
      <c r="K309" s="119"/>
      <c r="L309" s="59"/>
      <c r="M309" s="59"/>
      <c r="N309" s="59"/>
      <c r="O309" s="59"/>
      <c r="P309" s="59"/>
      <c r="Q309" s="59"/>
      <c r="R309" s="59"/>
      <c r="S309" s="59"/>
      <c r="T309" s="59"/>
      <c r="U309" s="59"/>
      <c r="V309" s="59"/>
      <c r="W309" s="59"/>
      <c r="X309" s="59"/>
      <c r="Y309" s="59"/>
      <c r="Z309" s="59"/>
      <c r="AA309" s="59"/>
      <c r="AB309" s="59"/>
      <c r="AC309" s="59"/>
      <c r="AD309" s="59"/>
      <c r="AE309" s="59"/>
      <c r="AF309" s="59"/>
      <c r="AG309" s="59"/>
      <c r="AH309" s="59"/>
      <c r="AI309" s="59"/>
      <c r="AJ309" s="59"/>
      <c r="AK309" s="59"/>
      <c r="AL309" s="59"/>
      <c r="AM309" s="59"/>
      <c r="AN309" s="59"/>
      <c r="AO309" s="59"/>
      <c r="AP309" s="59"/>
      <c r="AQ309" s="59"/>
      <c r="AR309" s="59"/>
      <c r="AS309" s="59"/>
      <c r="AT309" s="59"/>
      <c r="AU309" s="59"/>
      <c r="AV309" s="59"/>
      <c r="AW309" s="59"/>
      <c r="AX309" s="59"/>
      <c r="AY309" s="59"/>
      <c r="AZ309" s="59"/>
      <c r="BA309" s="59"/>
      <c r="BB309" s="59"/>
      <c r="BC309" s="59"/>
      <c r="BD309" s="59"/>
      <c r="BE309" s="59"/>
      <c r="BF309" s="59"/>
      <c r="BG309" s="59"/>
      <c r="BH309" s="59"/>
      <c r="BI309" s="59"/>
      <c r="BJ309" s="59"/>
      <c r="BK309" s="59"/>
      <c r="BL309" s="59"/>
      <c r="BM309" s="59"/>
      <c r="BN309" s="59"/>
      <c r="BO309" s="59"/>
      <c r="BP309" s="59"/>
      <c r="BQ309" s="59"/>
      <c r="BR309" s="59"/>
      <c r="BS309" s="59"/>
      <c r="BT309" s="59"/>
      <c r="BU309" s="59"/>
      <c r="BV309" s="59"/>
      <c r="BW309" s="59"/>
      <c r="BX309" s="59"/>
      <c r="BY309" s="59"/>
      <c r="BZ309" s="59"/>
      <c r="CA309" s="59"/>
      <c r="CB309" s="59"/>
      <c r="CC309" s="59"/>
      <c r="CD309" s="59"/>
      <c r="CE309" s="59"/>
      <c r="CF309" s="59"/>
      <c r="CG309" s="59"/>
      <c r="CH309" s="59"/>
      <c r="CI309" s="59"/>
      <c r="CJ309" s="59"/>
      <c r="CK309" s="59"/>
      <c r="CL309" s="59"/>
      <c r="CM309" s="59"/>
      <c r="CN309" s="59"/>
      <c r="CO309" s="59"/>
      <c r="CP309" s="59"/>
      <c r="CQ309" s="59"/>
      <c r="CR309" s="59"/>
      <c r="CS309" s="59"/>
      <c r="CT309" s="59"/>
      <c r="CU309" s="59"/>
      <c r="CV309" s="59"/>
      <c r="CW309" s="59"/>
      <c r="CX309" s="59"/>
      <c r="CY309" s="59"/>
      <c r="CZ309" s="59"/>
      <c r="DA309" s="59"/>
      <c r="DB309" s="59"/>
      <c r="DC309" s="59"/>
      <c r="DD309" s="59"/>
      <c r="DE309" s="59"/>
      <c r="DF309" s="59"/>
      <c r="DG309" s="59"/>
      <c r="DH309" s="59"/>
      <c r="DI309" s="59"/>
      <c r="DJ309" s="59"/>
      <c r="DK309" s="59"/>
      <c r="DL309" s="59"/>
      <c r="DM309" s="59"/>
      <c r="DN309" s="59"/>
      <c r="DO309" s="59"/>
      <c r="DP309" s="59"/>
      <c r="DQ309" s="59"/>
      <c r="DR309" s="59"/>
      <c r="DS309" s="59"/>
      <c r="DT309" s="59"/>
      <c r="DU309" s="59"/>
      <c r="DV309" s="59"/>
      <c r="DW309" s="59"/>
      <c r="DX309" s="59"/>
      <c r="DY309" s="59"/>
      <c r="DZ309" s="59"/>
      <c r="EA309" s="59"/>
      <c r="EB309" s="59"/>
      <c r="EC309" s="59"/>
      <c r="ED309" s="59"/>
      <c r="EE309" s="59"/>
      <c r="EF309" s="59"/>
      <c r="EG309" s="59"/>
      <c r="EH309" s="59"/>
      <c r="EI309" s="59"/>
      <c r="EJ309" s="59"/>
      <c r="EK309" s="59"/>
      <c r="EL309" s="59"/>
      <c r="EM309" s="59"/>
      <c r="EN309" s="59"/>
      <c r="EO309" s="59"/>
      <c r="EP309" s="59"/>
      <c r="EQ309" s="59"/>
      <c r="ER309" s="59"/>
      <c r="ES309" s="59"/>
      <c r="ET309" s="59"/>
      <c r="EU309" s="59"/>
      <c r="EV309" s="59"/>
      <c r="EW309" s="59"/>
      <c r="EX309" s="59"/>
      <c r="EY309" s="59"/>
      <c r="EZ309" s="59"/>
      <c r="FA309" s="59"/>
      <c r="FB309" s="59"/>
      <c r="FC309" s="59"/>
      <c r="FD309" s="59"/>
      <c r="FE309" s="59"/>
      <c r="FF309" s="59"/>
      <c r="FG309" s="59"/>
      <c r="FH309" s="59"/>
      <c r="FI309" s="59"/>
      <c r="FJ309" s="59"/>
      <c r="FK309" s="59"/>
      <c r="FL309" s="59"/>
      <c r="FM309" s="59"/>
      <c r="FN309" s="59"/>
      <c r="FO309" s="59"/>
      <c r="FP309" s="59"/>
      <c r="FQ309" s="59"/>
      <c r="FR309" s="59"/>
      <c r="FS309" s="59"/>
      <c r="FT309" s="59"/>
      <c r="FU309" s="59"/>
      <c r="FV309" s="59"/>
      <c r="FW309" s="59"/>
      <c r="FX309" s="59"/>
      <c r="FY309" s="59"/>
      <c r="FZ309" s="59"/>
      <c r="GA309" s="59"/>
      <c r="GB309" s="59"/>
      <c r="GC309" s="59"/>
      <c r="GD309" s="59"/>
      <c r="GE309" s="59"/>
      <c r="GF309" s="59"/>
      <c r="GG309" s="59"/>
      <c r="GH309" s="59"/>
      <c r="GI309" s="59"/>
      <c r="GJ309" s="59"/>
      <c r="GK309" s="59"/>
      <c r="GL309" s="59"/>
      <c r="GM309" s="59"/>
      <c r="GN309" s="59"/>
      <c r="GO309" s="59"/>
      <c r="GP309" s="59"/>
      <c r="GQ309" s="59"/>
      <c r="GR309" s="59"/>
      <c r="GS309" s="59"/>
      <c r="GT309" s="59"/>
      <c r="GU309" s="59"/>
      <c r="GV309" s="59"/>
      <c r="GW309" s="59"/>
      <c r="GX309" s="59"/>
      <c r="GY309" s="59"/>
      <c r="GZ309" s="59"/>
      <c r="HA309" s="59"/>
      <c r="HB309" s="59"/>
      <c r="HC309" s="59"/>
      <c r="HD309" s="59"/>
      <c r="HE309" s="59"/>
      <c r="HF309" s="59"/>
      <c r="HG309" s="59"/>
      <c r="HH309" s="59"/>
      <c r="HI309" s="59"/>
      <c r="HJ309" s="59"/>
      <c r="HK309" s="59"/>
      <c r="HL309" s="59"/>
      <c r="HM309" s="59"/>
      <c r="HN309" s="59"/>
    </row>
    <row r="310" spans="1:222">
      <c r="A310" s="59"/>
      <c r="B310" s="59"/>
      <c r="C310" s="59"/>
      <c r="D310" s="59"/>
      <c r="E310" s="118"/>
      <c r="F310" s="59"/>
      <c r="G310" s="118"/>
      <c r="H310" s="59"/>
      <c r="I310" s="59"/>
      <c r="J310" s="59"/>
      <c r="K310" s="119"/>
      <c r="L310" s="59"/>
      <c r="M310" s="59"/>
      <c r="N310" s="59"/>
      <c r="O310" s="59"/>
      <c r="P310" s="59"/>
      <c r="Q310" s="59"/>
      <c r="R310" s="59"/>
      <c r="S310" s="59"/>
      <c r="T310" s="59"/>
      <c r="U310" s="59"/>
      <c r="V310" s="59"/>
      <c r="W310" s="59"/>
      <c r="X310" s="59"/>
      <c r="Y310" s="59"/>
      <c r="Z310" s="59"/>
      <c r="AA310" s="59"/>
      <c r="AB310" s="59"/>
      <c r="AC310" s="59"/>
      <c r="AD310" s="59"/>
      <c r="AE310" s="59"/>
      <c r="AF310" s="59"/>
      <c r="AG310" s="59"/>
      <c r="AH310" s="59"/>
      <c r="AI310" s="59"/>
      <c r="AJ310" s="59"/>
      <c r="AK310" s="59"/>
      <c r="AL310" s="59"/>
      <c r="AM310" s="59"/>
      <c r="AN310" s="59"/>
      <c r="AO310" s="59"/>
      <c r="AP310" s="59"/>
      <c r="AQ310" s="59"/>
      <c r="AR310" s="59"/>
      <c r="AS310" s="59"/>
      <c r="AT310" s="59"/>
      <c r="AU310" s="59"/>
      <c r="AV310" s="59"/>
      <c r="AW310" s="59"/>
      <c r="AX310" s="59"/>
      <c r="AY310" s="59"/>
      <c r="AZ310" s="59"/>
      <c r="BA310" s="59"/>
      <c r="BB310" s="59"/>
      <c r="BC310" s="59"/>
      <c r="BD310" s="59"/>
      <c r="BE310" s="59"/>
      <c r="BF310" s="59"/>
      <c r="BG310" s="59"/>
      <c r="BH310" s="59"/>
      <c r="BI310" s="59"/>
      <c r="BJ310" s="59"/>
      <c r="BK310" s="59"/>
      <c r="BL310" s="59"/>
      <c r="BM310" s="59"/>
      <c r="BN310" s="59"/>
      <c r="BO310" s="59"/>
      <c r="BP310" s="59"/>
      <c r="BQ310" s="59"/>
      <c r="BR310" s="59"/>
      <c r="BS310" s="59"/>
      <c r="BT310" s="59"/>
      <c r="BU310" s="59"/>
      <c r="BV310" s="59"/>
      <c r="BW310" s="59"/>
      <c r="BX310" s="59"/>
      <c r="BY310" s="59"/>
      <c r="BZ310" s="59"/>
      <c r="CA310" s="59"/>
      <c r="CB310" s="59"/>
      <c r="CC310" s="59"/>
      <c r="CD310" s="59"/>
      <c r="CE310" s="59"/>
      <c r="CF310" s="59"/>
      <c r="CG310" s="59"/>
      <c r="CH310" s="59"/>
      <c r="CI310" s="59"/>
      <c r="CJ310" s="59"/>
      <c r="CK310" s="59"/>
      <c r="CL310" s="59"/>
      <c r="CM310" s="59"/>
      <c r="CN310" s="59"/>
      <c r="CO310" s="59"/>
      <c r="CP310" s="59"/>
      <c r="CQ310" s="59"/>
      <c r="CR310" s="59"/>
      <c r="CS310" s="59"/>
      <c r="CT310" s="59"/>
      <c r="CU310" s="59"/>
      <c r="CV310" s="59"/>
      <c r="CW310" s="59"/>
      <c r="CX310" s="59"/>
      <c r="CY310" s="59"/>
      <c r="CZ310" s="59"/>
      <c r="DA310" s="59"/>
      <c r="DB310" s="59"/>
      <c r="DC310" s="59"/>
      <c r="DD310" s="59"/>
      <c r="DE310" s="59"/>
      <c r="DF310" s="59"/>
      <c r="DG310" s="59"/>
      <c r="DH310" s="59"/>
      <c r="DI310" s="59"/>
      <c r="DJ310" s="59"/>
      <c r="DK310" s="59"/>
      <c r="DL310" s="59"/>
      <c r="DM310" s="59"/>
      <c r="DN310" s="59"/>
      <c r="DO310" s="59"/>
      <c r="DP310" s="59"/>
      <c r="DQ310" s="59"/>
      <c r="DR310" s="59"/>
      <c r="DS310" s="59"/>
      <c r="DT310" s="59"/>
      <c r="DU310" s="59"/>
      <c r="DV310" s="59"/>
      <c r="DW310" s="59"/>
      <c r="DX310" s="59"/>
      <c r="DY310" s="59"/>
      <c r="DZ310" s="59"/>
      <c r="EA310" s="59"/>
      <c r="EB310" s="59"/>
      <c r="EC310" s="59"/>
      <c r="ED310" s="59"/>
      <c r="EE310" s="59"/>
      <c r="EF310" s="59"/>
      <c r="EG310" s="59"/>
      <c r="EH310" s="59"/>
      <c r="EI310" s="59"/>
      <c r="EJ310" s="59"/>
      <c r="EK310" s="59"/>
      <c r="EL310" s="59"/>
      <c r="EM310" s="59"/>
      <c r="EN310" s="59"/>
      <c r="EO310" s="59"/>
      <c r="EP310" s="59"/>
      <c r="EQ310" s="59"/>
      <c r="ER310" s="59"/>
      <c r="ES310" s="59"/>
      <c r="ET310" s="59"/>
      <c r="EU310" s="59"/>
      <c r="EV310" s="59"/>
      <c r="EW310" s="59"/>
      <c r="EX310" s="59"/>
      <c r="EY310" s="59"/>
      <c r="EZ310" s="59"/>
      <c r="FA310" s="59"/>
      <c r="FB310" s="59"/>
      <c r="FC310" s="59"/>
      <c r="FD310" s="59"/>
      <c r="FE310" s="59"/>
      <c r="FF310" s="59"/>
      <c r="FG310" s="59"/>
      <c r="FH310" s="59"/>
      <c r="FI310" s="59"/>
      <c r="FJ310" s="59"/>
      <c r="FK310" s="59"/>
      <c r="FL310" s="59"/>
      <c r="FM310" s="59"/>
      <c r="FN310" s="59"/>
      <c r="FO310" s="59"/>
      <c r="FP310" s="59"/>
      <c r="FQ310" s="59"/>
      <c r="FR310" s="59"/>
      <c r="FS310" s="59"/>
      <c r="FT310" s="59"/>
      <c r="FU310" s="59"/>
      <c r="FV310" s="59"/>
      <c r="FW310" s="59"/>
      <c r="FX310" s="59"/>
      <c r="FY310" s="59"/>
      <c r="FZ310" s="59"/>
      <c r="GA310" s="59"/>
      <c r="GB310" s="59"/>
      <c r="GC310" s="59"/>
      <c r="GD310" s="59"/>
      <c r="GE310" s="59"/>
      <c r="GF310" s="59"/>
      <c r="GG310" s="59"/>
      <c r="GH310" s="59"/>
      <c r="GI310" s="59"/>
      <c r="GJ310" s="59"/>
      <c r="GK310" s="59"/>
      <c r="GL310" s="59"/>
      <c r="GM310" s="59"/>
      <c r="GN310" s="59"/>
      <c r="GO310" s="59"/>
      <c r="GP310" s="59"/>
      <c r="GQ310" s="59"/>
      <c r="GR310" s="59"/>
      <c r="GS310" s="59"/>
      <c r="GT310" s="59"/>
      <c r="GU310" s="59"/>
      <c r="GV310" s="59"/>
      <c r="GW310" s="59"/>
      <c r="GX310" s="59"/>
      <c r="GY310" s="59"/>
      <c r="GZ310" s="59"/>
      <c r="HA310" s="59"/>
      <c r="HB310" s="59"/>
      <c r="HC310" s="59"/>
      <c r="HD310" s="59"/>
      <c r="HE310" s="59"/>
      <c r="HF310" s="59"/>
      <c r="HG310" s="59"/>
      <c r="HH310" s="59"/>
      <c r="HI310" s="59"/>
      <c r="HJ310" s="59"/>
      <c r="HK310" s="59"/>
      <c r="HL310" s="59"/>
      <c r="HM310" s="59"/>
      <c r="HN310" s="59"/>
    </row>
    <row r="311" spans="1:222">
      <c r="A311" s="59"/>
      <c r="B311" s="59"/>
      <c r="C311" s="59"/>
      <c r="D311" s="59"/>
      <c r="E311" s="118"/>
      <c r="F311" s="59"/>
      <c r="G311" s="118"/>
      <c r="H311" s="59"/>
      <c r="I311" s="59"/>
      <c r="J311" s="59"/>
      <c r="K311" s="119"/>
      <c r="L311" s="59"/>
      <c r="M311" s="59"/>
      <c r="N311" s="59"/>
      <c r="O311" s="59"/>
      <c r="P311" s="59"/>
      <c r="Q311" s="59"/>
      <c r="R311" s="59"/>
      <c r="S311" s="59"/>
      <c r="T311" s="59"/>
      <c r="U311" s="59"/>
      <c r="V311" s="59"/>
      <c r="W311" s="59"/>
      <c r="X311" s="59"/>
      <c r="Y311" s="59"/>
      <c r="Z311" s="59"/>
      <c r="AA311" s="59"/>
      <c r="AB311" s="59"/>
      <c r="AC311" s="59"/>
      <c r="AD311" s="59"/>
      <c r="AE311" s="59"/>
      <c r="AF311" s="59"/>
      <c r="AG311" s="59"/>
      <c r="AH311" s="59"/>
      <c r="AI311" s="59"/>
      <c r="AJ311" s="59"/>
      <c r="AK311" s="59"/>
      <c r="AL311" s="59"/>
      <c r="AM311" s="59"/>
      <c r="AN311" s="59"/>
      <c r="AO311" s="59"/>
      <c r="AP311" s="59"/>
      <c r="AQ311" s="59"/>
      <c r="AR311" s="59"/>
      <c r="AS311" s="59"/>
      <c r="AT311" s="59"/>
      <c r="AU311" s="59"/>
      <c r="AV311" s="59"/>
      <c r="AW311" s="59"/>
      <c r="AX311" s="59"/>
      <c r="AY311" s="59"/>
      <c r="AZ311" s="59"/>
      <c r="BA311" s="59"/>
      <c r="BB311" s="59"/>
      <c r="BC311" s="59"/>
      <c r="BD311" s="59"/>
      <c r="BE311" s="59"/>
      <c r="BF311" s="59"/>
      <c r="BG311" s="59"/>
      <c r="BH311" s="59"/>
      <c r="BI311" s="59"/>
      <c r="BJ311" s="59"/>
      <c r="BK311" s="59"/>
      <c r="BL311" s="59"/>
      <c r="BM311" s="59"/>
      <c r="BN311" s="59"/>
      <c r="BO311" s="59"/>
      <c r="BP311" s="59"/>
      <c r="BQ311" s="59"/>
      <c r="BR311" s="59"/>
      <c r="BS311" s="59"/>
      <c r="BT311" s="59"/>
      <c r="BU311" s="59"/>
      <c r="BV311" s="59"/>
      <c r="BW311" s="59"/>
      <c r="BX311" s="59"/>
      <c r="BY311" s="59"/>
      <c r="BZ311" s="59"/>
      <c r="CA311" s="59"/>
      <c r="CB311" s="59"/>
      <c r="CC311" s="59"/>
      <c r="CD311" s="59"/>
      <c r="CE311" s="59"/>
      <c r="CF311" s="59"/>
      <c r="CG311" s="59"/>
      <c r="CH311" s="59"/>
      <c r="CI311" s="59"/>
      <c r="CJ311" s="59"/>
      <c r="CK311" s="59"/>
      <c r="CL311" s="59"/>
      <c r="CM311" s="59"/>
      <c r="CN311" s="59"/>
      <c r="CO311" s="59"/>
      <c r="CP311" s="59"/>
      <c r="CQ311" s="59"/>
      <c r="CR311" s="59"/>
      <c r="CS311" s="59"/>
      <c r="CT311" s="59"/>
      <c r="CU311" s="59"/>
      <c r="CV311" s="59"/>
      <c r="CW311" s="59"/>
      <c r="CX311" s="59"/>
      <c r="CY311" s="59"/>
      <c r="CZ311" s="59"/>
      <c r="DA311" s="59"/>
      <c r="DB311" s="59"/>
      <c r="DC311" s="59"/>
      <c r="DD311" s="59"/>
      <c r="DE311" s="59"/>
      <c r="DF311" s="59"/>
      <c r="DG311" s="59"/>
      <c r="DH311" s="59"/>
      <c r="DI311" s="59"/>
      <c r="DJ311" s="59"/>
      <c r="DK311" s="59"/>
      <c r="DL311" s="59"/>
      <c r="DM311" s="59"/>
      <c r="DN311" s="59"/>
      <c r="DO311" s="59"/>
      <c r="DP311" s="59"/>
      <c r="DQ311" s="59"/>
      <c r="DR311" s="59"/>
      <c r="DS311" s="59"/>
      <c r="DT311" s="59"/>
      <c r="DU311" s="59"/>
      <c r="DV311" s="59"/>
      <c r="DW311" s="59"/>
      <c r="DX311" s="59"/>
      <c r="DY311" s="59"/>
      <c r="DZ311" s="59"/>
      <c r="EA311" s="59"/>
      <c r="EB311" s="59"/>
      <c r="EC311" s="59"/>
      <c r="ED311" s="59"/>
      <c r="EE311" s="59"/>
      <c r="EF311" s="59"/>
      <c r="EG311" s="59"/>
      <c r="EH311" s="59"/>
      <c r="EI311" s="59"/>
      <c r="EJ311" s="59"/>
      <c r="EK311" s="59"/>
      <c r="EL311" s="59"/>
      <c r="EM311" s="59"/>
      <c r="EN311" s="59"/>
      <c r="EO311" s="59"/>
      <c r="EP311" s="59"/>
      <c r="EQ311" s="59"/>
      <c r="ER311" s="59"/>
      <c r="ES311" s="59"/>
      <c r="ET311" s="59"/>
      <c r="EU311" s="59"/>
      <c r="EV311" s="59"/>
      <c r="EW311" s="59"/>
      <c r="EX311" s="59"/>
      <c r="EY311" s="59"/>
      <c r="EZ311" s="59"/>
      <c r="FA311" s="59"/>
      <c r="FB311" s="59"/>
      <c r="FC311" s="59"/>
      <c r="FD311" s="59"/>
      <c r="FE311" s="59"/>
      <c r="FF311" s="59"/>
      <c r="FG311" s="59"/>
      <c r="FH311" s="59"/>
      <c r="FI311" s="59"/>
      <c r="FJ311" s="59"/>
      <c r="FK311" s="59"/>
      <c r="FL311" s="59"/>
      <c r="FM311" s="59"/>
      <c r="FN311" s="59"/>
      <c r="FO311" s="59"/>
      <c r="FP311" s="59"/>
      <c r="FQ311" s="59"/>
      <c r="FR311" s="59"/>
      <c r="FS311" s="59"/>
      <c r="FT311" s="59"/>
      <c r="FU311" s="59"/>
      <c r="FV311" s="59"/>
      <c r="FW311" s="59"/>
      <c r="FX311" s="59"/>
      <c r="FY311" s="59"/>
      <c r="FZ311" s="59"/>
      <c r="GA311" s="59"/>
      <c r="GB311" s="59"/>
      <c r="GC311" s="59"/>
      <c r="GD311" s="59"/>
      <c r="GE311" s="59"/>
      <c r="GF311" s="59"/>
      <c r="GG311" s="59"/>
      <c r="GH311" s="59"/>
      <c r="GI311" s="59"/>
      <c r="GJ311" s="59"/>
      <c r="GK311" s="59"/>
      <c r="GL311" s="59"/>
      <c r="GM311" s="59"/>
      <c r="GN311" s="59"/>
      <c r="GO311" s="59"/>
      <c r="GP311" s="59"/>
      <c r="GQ311" s="59"/>
      <c r="GR311" s="59"/>
      <c r="GS311" s="59"/>
      <c r="GT311" s="59"/>
      <c r="GU311" s="59"/>
      <c r="GV311" s="59"/>
      <c r="GW311" s="59"/>
      <c r="GX311" s="59"/>
      <c r="GY311" s="59"/>
      <c r="GZ311" s="59"/>
      <c r="HA311" s="59"/>
      <c r="HB311" s="59"/>
      <c r="HC311" s="59"/>
      <c r="HD311" s="59"/>
      <c r="HE311" s="59"/>
      <c r="HF311" s="59"/>
      <c r="HG311" s="59"/>
      <c r="HH311" s="59"/>
      <c r="HI311" s="59"/>
      <c r="HJ311" s="59"/>
      <c r="HK311" s="59"/>
      <c r="HL311" s="59"/>
      <c r="HM311" s="59"/>
      <c r="HN311" s="59"/>
    </row>
    <row r="312" spans="1:222">
      <c r="A312" s="59"/>
      <c r="B312" s="59"/>
      <c r="C312" s="59"/>
      <c r="D312" s="59"/>
      <c r="E312" s="118"/>
      <c r="F312" s="59"/>
      <c r="G312" s="118"/>
      <c r="H312" s="59"/>
      <c r="I312" s="59"/>
      <c r="J312" s="59"/>
      <c r="K312" s="119"/>
      <c r="L312" s="59"/>
      <c r="M312" s="59"/>
      <c r="N312" s="59"/>
      <c r="O312" s="59"/>
      <c r="P312" s="59"/>
      <c r="Q312" s="59"/>
      <c r="R312" s="59"/>
      <c r="S312" s="59"/>
      <c r="T312" s="59"/>
      <c r="U312" s="59"/>
      <c r="V312" s="59"/>
      <c r="W312" s="59"/>
      <c r="X312" s="59"/>
      <c r="Y312" s="59"/>
      <c r="Z312" s="59"/>
      <c r="AA312" s="59"/>
      <c r="AB312" s="59"/>
      <c r="AC312" s="59"/>
      <c r="AD312" s="59"/>
      <c r="AE312" s="59"/>
      <c r="AF312" s="59"/>
      <c r="AG312" s="59"/>
      <c r="AH312" s="59"/>
      <c r="AI312" s="59"/>
      <c r="AJ312" s="59"/>
      <c r="AK312" s="59"/>
      <c r="AL312" s="59"/>
      <c r="AM312" s="59"/>
      <c r="AN312" s="59"/>
      <c r="AO312" s="59"/>
      <c r="AP312" s="59"/>
      <c r="AQ312" s="59"/>
      <c r="AR312" s="59"/>
      <c r="AS312" s="59"/>
      <c r="AT312" s="59"/>
      <c r="AU312" s="59"/>
      <c r="AV312" s="59"/>
      <c r="AW312" s="59"/>
      <c r="AX312" s="59"/>
      <c r="AY312" s="59"/>
      <c r="AZ312" s="59"/>
      <c r="BA312" s="59"/>
      <c r="BB312" s="59"/>
      <c r="BC312" s="59"/>
      <c r="BD312" s="59"/>
      <c r="BE312" s="59"/>
      <c r="BF312" s="59"/>
      <c r="BG312" s="59"/>
      <c r="BH312" s="59"/>
      <c r="BI312" s="59"/>
      <c r="BJ312" s="59"/>
      <c r="BK312" s="59"/>
      <c r="BL312" s="59"/>
      <c r="BM312" s="59"/>
      <c r="BN312" s="59"/>
      <c r="BO312" s="59"/>
      <c r="BP312" s="59"/>
      <c r="BQ312" s="59"/>
      <c r="BR312" s="59"/>
      <c r="BS312" s="59"/>
      <c r="BT312" s="59"/>
      <c r="BU312" s="59"/>
      <c r="BV312" s="59"/>
      <c r="BW312" s="59"/>
      <c r="BX312" s="59"/>
      <c r="BY312" s="59"/>
      <c r="BZ312" s="59"/>
      <c r="CA312" s="59"/>
      <c r="CB312" s="59"/>
      <c r="CC312" s="59"/>
      <c r="CD312" s="59"/>
      <c r="CE312" s="59"/>
      <c r="CF312" s="59"/>
      <c r="CG312" s="59"/>
      <c r="CH312" s="59"/>
      <c r="CI312" s="59"/>
      <c r="CJ312" s="59"/>
      <c r="CK312" s="59"/>
      <c r="CL312" s="59"/>
      <c r="CM312" s="59"/>
      <c r="CN312" s="59"/>
      <c r="CO312" s="59"/>
      <c r="CP312" s="59"/>
      <c r="CQ312" s="59"/>
      <c r="CR312" s="59"/>
      <c r="CS312" s="59"/>
      <c r="CT312" s="59"/>
      <c r="CU312" s="59"/>
      <c r="CV312" s="59"/>
      <c r="CW312" s="59"/>
      <c r="CX312" s="59"/>
      <c r="CY312" s="59"/>
      <c r="CZ312" s="59"/>
      <c r="DA312" s="59"/>
      <c r="DB312" s="59"/>
      <c r="DC312" s="59"/>
      <c r="DD312" s="59"/>
      <c r="DE312" s="59"/>
      <c r="DF312" s="59"/>
      <c r="DG312" s="59"/>
      <c r="DH312" s="59"/>
      <c r="DI312" s="59"/>
      <c r="DJ312" s="59"/>
      <c r="DK312" s="59"/>
      <c r="DL312" s="59"/>
      <c r="DM312" s="59"/>
      <c r="DN312" s="59"/>
      <c r="DO312" s="59"/>
      <c r="DP312" s="59"/>
      <c r="DQ312" s="59"/>
      <c r="DR312" s="59"/>
      <c r="DS312" s="59"/>
      <c r="DT312" s="59"/>
      <c r="DU312" s="59"/>
      <c r="DV312" s="59"/>
      <c r="DW312" s="59"/>
      <c r="DX312" s="59"/>
      <c r="DY312" s="59"/>
      <c r="DZ312" s="59"/>
      <c r="EA312" s="59"/>
      <c r="EB312" s="59"/>
      <c r="EC312" s="59"/>
      <c r="ED312" s="59"/>
      <c r="EE312" s="59"/>
      <c r="EF312" s="59"/>
      <c r="EG312" s="59"/>
      <c r="EH312" s="59"/>
      <c r="EI312" s="59"/>
      <c r="EJ312" s="59"/>
      <c r="EK312" s="59"/>
      <c r="EL312" s="59"/>
      <c r="EM312" s="59"/>
      <c r="EN312" s="59"/>
      <c r="EO312" s="59"/>
      <c r="EP312" s="59"/>
      <c r="EQ312" s="59"/>
      <c r="ER312" s="59"/>
      <c r="ES312" s="59"/>
      <c r="ET312" s="59"/>
      <c r="EU312" s="59"/>
      <c r="EV312" s="59"/>
      <c r="EW312" s="59"/>
      <c r="EX312" s="59"/>
      <c r="EY312" s="59"/>
      <c r="EZ312" s="59"/>
      <c r="FA312" s="59"/>
      <c r="FB312" s="59"/>
      <c r="FC312" s="59"/>
      <c r="FD312" s="59"/>
      <c r="FE312" s="59"/>
      <c r="FF312" s="59"/>
      <c r="FG312" s="59"/>
      <c r="FH312" s="59"/>
      <c r="FI312" s="59"/>
      <c r="FJ312" s="59"/>
      <c r="FK312" s="59"/>
      <c r="FL312" s="59"/>
      <c r="FM312" s="59"/>
      <c r="FN312" s="59"/>
      <c r="FO312" s="59"/>
      <c r="FP312" s="59"/>
      <c r="FQ312" s="59"/>
      <c r="FR312" s="59"/>
      <c r="FS312" s="59"/>
      <c r="FT312" s="59"/>
      <c r="FU312" s="59"/>
      <c r="FV312" s="59"/>
      <c r="FW312" s="59"/>
      <c r="FX312" s="59"/>
      <c r="FY312" s="59"/>
      <c r="FZ312" s="59"/>
      <c r="GA312" s="59"/>
      <c r="GB312" s="59"/>
      <c r="GC312" s="59"/>
      <c r="GD312" s="59"/>
      <c r="GE312" s="59"/>
      <c r="GF312" s="59"/>
      <c r="GG312" s="59"/>
      <c r="GH312" s="59"/>
      <c r="GI312" s="59"/>
      <c r="GJ312" s="59"/>
      <c r="GK312" s="59"/>
      <c r="GL312" s="59"/>
      <c r="GM312" s="59"/>
      <c r="GN312" s="59"/>
      <c r="GO312" s="59"/>
      <c r="GP312" s="59"/>
      <c r="GQ312" s="59"/>
      <c r="GR312" s="59"/>
      <c r="GS312" s="59"/>
      <c r="GT312" s="59"/>
      <c r="GU312" s="59"/>
      <c r="GV312" s="59"/>
      <c r="GW312" s="59"/>
      <c r="GX312" s="59"/>
      <c r="GY312" s="59"/>
      <c r="GZ312" s="59"/>
      <c r="HA312" s="59"/>
      <c r="HB312" s="59"/>
      <c r="HC312" s="59"/>
      <c r="HD312" s="59"/>
      <c r="HE312" s="59"/>
      <c r="HF312" s="59"/>
      <c r="HG312" s="59"/>
      <c r="HH312" s="59"/>
      <c r="HI312" s="59"/>
      <c r="HJ312" s="59"/>
      <c r="HK312" s="59"/>
      <c r="HL312" s="59"/>
      <c r="HM312" s="59"/>
      <c r="HN312" s="59"/>
    </row>
    <row r="313" spans="1:222">
      <c r="A313" s="59"/>
      <c r="B313" s="59"/>
      <c r="C313" s="59"/>
      <c r="D313" s="59"/>
      <c r="E313" s="118"/>
      <c r="F313" s="59"/>
      <c r="G313" s="118"/>
      <c r="H313" s="59"/>
      <c r="I313" s="59"/>
      <c r="J313" s="59"/>
      <c r="K313" s="119"/>
      <c r="L313" s="59"/>
      <c r="M313" s="59"/>
      <c r="N313" s="59"/>
      <c r="O313" s="59"/>
      <c r="P313" s="59"/>
      <c r="Q313" s="59"/>
      <c r="R313" s="59"/>
      <c r="S313" s="59"/>
      <c r="T313" s="59"/>
      <c r="U313" s="59"/>
      <c r="V313" s="59"/>
      <c r="W313" s="59"/>
      <c r="X313" s="59"/>
      <c r="Y313" s="59"/>
      <c r="Z313" s="59"/>
      <c r="AA313" s="59"/>
      <c r="AB313" s="59"/>
      <c r="AC313" s="59"/>
      <c r="AD313" s="59"/>
      <c r="AE313" s="59"/>
      <c r="AF313" s="59"/>
      <c r="AG313" s="59"/>
      <c r="AH313" s="59"/>
      <c r="AI313" s="59"/>
      <c r="AJ313" s="59"/>
      <c r="AK313" s="59"/>
      <c r="AL313" s="59"/>
      <c r="AM313" s="59"/>
      <c r="AN313" s="59"/>
      <c r="AO313" s="59"/>
      <c r="AP313" s="59"/>
      <c r="AQ313" s="59"/>
      <c r="AR313" s="59"/>
      <c r="AS313" s="59"/>
      <c r="AT313" s="59"/>
      <c r="AU313" s="59"/>
      <c r="AV313" s="59"/>
      <c r="AW313" s="59"/>
      <c r="AX313" s="59"/>
      <c r="AY313" s="59"/>
      <c r="AZ313" s="59"/>
      <c r="BA313" s="59"/>
      <c r="BB313" s="59"/>
      <c r="BC313" s="59"/>
      <c r="BD313" s="59"/>
      <c r="BE313" s="59"/>
      <c r="BF313" s="59"/>
      <c r="BG313" s="59"/>
      <c r="BH313" s="59"/>
      <c r="BI313" s="59"/>
      <c r="BJ313" s="59"/>
      <c r="BK313" s="59"/>
      <c r="BL313" s="59"/>
      <c r="BM313" s="59"/>
      <c r="BN313" s="59"/>
      <c r="BO313" s="59"/>
      <c r="BP313" s="59"/>
      <c r="BQ313" s="59"/>
      <c r="BR313" s="59"/>
      <c r="BS313" s="59"/>
      <c r="BT313" s="59"/>
      <c r="BU313" s="59"/>
      <c r="BV313" s="59"/>
      <c r="BW313" s="59"/>
      <c r="BX313" s="59"/>
      <c r="BY313" s="59"/>
      <c r="BZ313" s="59"/>
      <c r="CA313" s="59"/>
      <c r="CB313" s="59"/>
      <c r="CC313" s="59"/>
      <c r="CD313" s="59"/>
      <c r="CE313" s="59"/>
      <c r="CF313" s="59"/>
      <c r="CG313" s="59"/>
      <c r="CH313" s="59"/>
      <c r="CI313" s="59"/>
      <c r="CJ313" s="59"/>
      <c r="CK313" s="59"/>
      <c r="CL313" s="59"/>
      <c r="CM313" s="59"/>
      <c r="CN313" s="59"/>
      <c r="CO313" s="59"/>
      <c r="CP313" s="59"/>
      <c r="CQ313" s="59"/>
      <c r="CR313" s="59"/>
      <c r="CS313" s="59"/>
      <c r="CT313" s="59"/>
      <c r="CU313" s="59"/>
      <c r="CV313" s="59"/>
      <c r="CW313" s="59"/>
      <c r="CX313" s="59"/>
      <c r="CY313" s="59"/>
      <c r="CZ313" s="59"/>
      <c r="DA313" s="59"/>
      <c r="DB313" s="59"/>
      <c r="DC313" s="59"/>
      <c r="DD313" s="59"/>
      <c r="DE313" s="59"/>
      <c r="DF313" s="59"/>
      <c r="DG313" s="59"/>
      <c r="DH313" s="59"/>
      <c r="DI313" s="59"/>
      <c r="DJ313" s="59"/>
      <c r="DK313" s="59"/>
      <c r="DL313" s="59"/>
      <c r="DM313" s="59"/>
      <c r="DN313" s="59"/>
      <c r="DO313" s="59"/>
      <c r="DP313" s="59"/>
      <c r="DQ313" s="59"/>
      <c r="DR313" s="59"/>
      <c r="DS313" s="59"/>
      <c r="DT313" s="59"/>
      <c r="DU313" s="59"/>
      <c r="DV313" s="59"/>
      <c r="DW313" s="59"/>
      <c r="DX313" s="59"/>
      <c r="DY313" s="59"/>
      <c r="DZ313" s="59"/>
      <c r="EA313" s="59"/>
      <c r="EB313" s="59"/>
      <c r="EC313" s="59"/>
      <c r="ED313" s="59"/>
      <c r="EE313" s="59"/>
      <c r="EF313" s="59"/>
      <c r="EG313" s="59"/>
      <c r="EH313" s="59"/>
      <c r="EI313" s="59"/>
      <c r="EJ313" s="59"/>
      <c r="EK313" s="59"/>
      <c r="EL313" s="59"/>
      <c r="EM313" s="59"/>
      <c r="EN313" s="59"/>
      <c r="EO313" s="59"/>
      <c r="EP313" s="59"/>
      <c r="EQ313" s="59"/>
      <c r="ER313" s="59"/>
      <c r="ES313" s="59"/>
      <c r="ET313" s="59"/>
      <c r="EU313" s="59"/>
      <c r="EV313" s="59"/>
      <c r="EW313" s="59"/>
      <c r="EX313" s="59"/>
      <c r="EY313" s="59"/>
      <c r="EZ313" s="59"/>
      <c r="FA313" s="59"/>
      <c r="FB313" s="59"/>
      <c r="FC313" s="59"/>
      <c r="FD313" s="59"/>
      <c r="FE313" s="59"/>
      <c r="FF313" s="59"/>
      <c r="FG313" s="59"/>
      <c r="FH313" s="59"/>
      <c r="FI313" s="59"/>
      <c r="FJ313" s="59"/>
      <c r="FK313" s="59"/>
      <c r="FL313" s="59"/>
      <c r="FM313" s="59"/>
      <c r="FN313" s="59"/>
      <c r="FO313" s="59"/>
      <c r="FP313" s="59"/>
      <c r="FQ313" s="59"/>
      <c r="FR313" s="59"/>
      <c r="FS313" s="59"/>
      <c r="FT313" s="59"/>
      <c r="FU313" s="59"/>
      <c r="FV313" s="59"/>
      <c r="FW313" s="59"/>
      <c r="FX313" s="59"/>
      <c r="FY313" s="59"/>
      <c r="FZ313" s="59"/>
      <c r="GA313" s="59"/>
      <c r="GB313" s="59"/>
      <c r="GC313" s="59"/>
      <c r="GD313" s="59"/>
      <c r="GE313" s="59"/>
      <c r="GF313" s="59"/>
      <c r="GG313" s="59"/>
      <c r="GH313" s="59"/>
      <c r="GI313" s="59"/>
      <c r="GJ313" s="59"/>
      <c r="GK313" s="59"/>
      <c r="GL313" s="59"/>
      <c r="GM313" s="59"/>
      <c r="GN313" s="59"/>
      <c r="GO313" s="59"/>
      <c r="GP313" s="59"/>
      <c r="GQ313" s="59"/>
      <c r="GR313" s="59"/>
      <c r="GS313" s="59"/>
      <c r="GT313" s="59"/>
      <c r="GU313" s="59"/>
      <c r="GV313" s="59"/>
      <c r="GW313" s="59"/>
      <c r="GX313" s="59"/>
      <c r="GY313" s="59"/>
      <c r="GZ313" s="59"/>
      <c r="HA313" s="59"/>
      <c r="HB313" s="59"/>
      <c r="HC313" s="59"/>
      <c r="HD313" s="59"/>
      <c r="HE313" s="59"/>
      <c r="HF313" s="59"/>
      <c r="HG313" s="59"/>
      <c r="HH313" s="59"/>
      <c r="HI313" s="59"/>
      <c r="HJ313" s="59"/>
      <c r="HK313" s="59"/>
      <c r="HL313" s="59"/>
      <c r="HM313" s="59"/>
      <c r="HN313" s="59"/>
    </row>
    <row r="314" spans="1:222">
      <c r="A314" s="59"/>
      <c r="B314" s="59"/>
      <c r="C314" s="59"/>
      <c r="D314" s="59"/>
      <c r="E314" s="118"/>
      <c r="F314" s="59"/>
      <c r="G314" s="118"/>
      <c r="H314" s="59"/>
      <c r="I314" s="59"/>
      <c r="J314" s="59"/>
      <c r="K314" s="119"/>
      <c r="L314" s="59"/>
      <c r="M314" s="59"/>
      <c r="N314" s="59"/>
      <c r="O314" s="59"/>
      <c r="P314" s="59"/>
      <c r="Q314" s="59"/>
      <c r="R314" s="59"/>
      <c r="S314" s="59"/>
      <c r="T314" s="59"/>
      <c r="U314" s="59"/>
      <c r="V314" s="59"/>
      <c r="W314" s="59"/>
      <c r="X314" s="59"/>
      <c r="Y314" s="59"/>
      <c r="Z314" s="59"/>
      <c r="AA314" s="59"/>
      <c r="AB314" s="59"/>
      <c r="AC314" s="59"/>
      <c r="AD314" s="59"/>
      <c r="AE314" s="59"/>
      <c r="AF314" s="59"/>
      <c r="AG314" s="59"/>
      <c r="AH314" s="59"/>
      <c r="AI314" s="59"/>
      <c r="AJ314" s="59"/>
      <c r="AK314" s="59"/>
      <c r="AL314" s="59"/>
      <c r="AM314" s="59"/>
      <c r="AN314" s="59"/>
      <c r="AO314" s="59"/>
      <c r="AP314" s="59"/>
      <c r="AQ314" s="59"/>
      <c r="AR314" s="59"/>
      <c r="AS314" s="59"/>
      <c r="AT314" s="59"/>
      <c r="AU314" s="59"/>
      <c r="AV314" s="59"/>
      <c r="AW314" s="59"/>
      <c r="AX314" s="59"/>
      <c r="AY314" s="59"/>
      <c r="AZ314" s="59"/>
      <c r="BA314" s="59"/>
      <c r="BB314" s="59"/>
      <c r="BC314" s="59"/>
      <c r="BD314" s="59"/>
      <c r="BE314" s="59"/>
      <c r="BF314" s="59"/>
      <c r="BG314" s="59"/>
      <c r="BH314" s="59"/>
      <c r="BI314" s="59"/>
      <c r="BJ314" s="59"/>
      <c r="BK314" s="59"/>
      <c r="BL314" s="59"/>
      <c r="BM314" s="59"/>
      <c r="BN314" s="59"/>
      <c r="BO314" s="59"/>
      <c r="BP314" s="59"/>
      <c r="BQ314" s="59"/>
      <c r="BR314" s="59"/>
      <c r="BS314" s="59"/>
      <c r="BT314" s="59"/>
      <c r="BU314" s="59"/>
      <c r="BV314" s="59"/>
      <c r="BW314" s="59"/>
      <c r="BX314" s="59"/>
      <c r="BY314" s="59"/>
      <c r="BZ314" s="59"/>
      <c r="CA314" s="59"/>
      <c r="CB314" s="59"/>
      <c r="CC314" s="59"/>
      <c r="CD314" s="59"/>
      <c r="CE314" s="59"/>
      <c r="CF314" s="59"/>
      <c r="CG314" s="59"/>
      <c r="CH314" s="59"/>
      <c r="CI314" s="59"/>
      <c r="CJ314" s="59"/>
      <c r="CK314" s="59"/>
      <c r="CL314" s="59"/>
      <c r="CM314" s="59"/>
      <c r="CN314" s="59"/>
      <c r="CO314" s="59"/>
      <c r="CP314" s="59"/>
      <c r="CQ314" s="59"/>
      <c r="CR314" s="59"/>
      <c r="CS314" s="59"/>
      <c r="CT314" s="59"/>
      <c r="CU314" s="59"/>
      <c r="CV314" s="59"/>
      <c r="CW314" s="59"/>
      <c r="CX314" s="59"/>
      <c r="CY314" s="59"/>
      <c r="CZ314" s="59"/>
      <c r="DA314" s="59"/>
      <c r="DB314" s="59"/>
      <c r="DC314" s="59"/>
      <c r="DD314" s="59"/>
      <c r="DE314" s="59"/>
      <c r="DF314" s="59"/>
      <c r="DG314" s="59"/>
      <c r="DH314" s="59"/>
      <c r="DI314" s="59"/>
      <c r="DJ314" s="59"/>
      <c r="DK314" s="59"/>
      <c r="DL314" s="59"/>
      <c r="DM314" s="59"/>
      <c r="DN314" s="59"/>
      <c r="DO314" s="59"/>
      <c r="DP314" s="59"/>
      <c r="DQ314" s="59"/>
      <c r="DR314" s="59"/>
      <c r="DS314" s="59"/>
      <c r="DT314" s="59"/>
      <c r="DU314" s="59"/>
      <c r="DV314" s="59"/>
      <c r="DW314" s="59"/>
      <c r="DX314" s="59"/>
      <c r="DY314" s="59"/>
      <c r="DZ314" s="59"/>
      <c r="EA314" s="59"/>
      <c r="EB314" s="59"/>
      <c r="EC314" s="59"/>
      <c r="ED314" s="59"/>
      <c r="EE314" s="59"/>
      <c r="EF314" s="59"/>
      <c r="EG314" s="59"/>
      <c r="EH314" s="59"/>
      <c r="EI314" s="59"/>
      <c r="EJ314" s="59"/>
      <c r="EK314" s="59"/>
      <c r="EL314" s="59"/>
      <c r="EM314" s="59"/>
      <c r="EN314" s="59"/>
      <c r="EO314" s="59"/>
      <c r="EP314" s="59"/>
      <c r="EQ314" s="59"/>
      <c r="ER314" s="59"/>
      <c r="ES314" s="59"/>
      <c r="ET314" s="59"/>
      <c r="EU314" s="59"/>
      <c r="EV314" s="59"/>
      <c r="EW314" s="59"/>
      <c r="EX314" s="59"/>
      <c r="EY314" s="59"/>
      <c r="EZ314" s="59"/>
      <c r="FA314" s="59"/>
      <c r="FB314" s="59"/>
      <c r="FC314" s="59"/>
      <c r="FD314" s="59"/>
      <c r="FE314" s="59"/>
      <c r="FF314" s="59"/>
      <c r="FG314" s="59"/>
      <c r="FH314" s="59"/>
      <c r="FI314" s="59"/>
      <c r="FJ314" s="59"/>
      <c r="FK314" s="59"/>
      <c r="FL314" s="59"/>
      <c r="FM314" s="59"/>
      <c r="FN314" s="59"/>
      <c r="FO314" s="59"/>
      <c r="FP314" s="59"/>
      <c r="FQ314" s="59"/>
      <c r="FR314" s="59"/>
      <c r="FS314" s="59"/>
      <c r="FT314" s="59"/>
      <c r="FU314" s="59"/>
      <c r="FV314" s="59"/>
      <c r="FW314" s="59"/>
      <c r="FX314" s="59"/>
      <c r="FY314" s="59"/>
      <c r="FZ314" s="59"/>
      <c r="GA314" s="59"/>
      <c r="GB314" s="59"/>
      <c r="GC314" s="59"/>
      <c r="GD314" s="59"/>
      <c r="GE314" s="59"/>
      <c r="GF314" s="59"/>
      <c r="GG314" s="59"/>
      <c r="GH314" s="59"/>
      <c r="GI314" s="59"/>
      <c r="GJ314" s="59"/>
      <c r="GK314" s="59"/>
      <c r="GL314" s="59"/>
      <c r="GM314" s="59"/>
      <c r="GN314" s="59"/>
      <c r="GO314" s="59"/>
      <c r="GP314" s="59"/>
      <c r="GQ314" s="59"/>
      <c r="GR314" s="59"/>
      <c r="GS314" s="59"/>
      <c r="GT314" s="59"/>
      <c r="GU314" s="59"/>
      <c r="GV314" s="59"/>
      <c r="GW314" s="59"/>
      <c r="GX314" s="59"/>
      <c r="GY314" s="59"/>
      <c r="GZ314" s="59"/>
      <c r="HA314" s="59"/>
      <c r="HB314" s="59"/>
      <c r="HC314" s="59"/>
      <c r="HD314" s="59"/>
      <c r="HE314" s="59"/>
      <c r="HF314" s="59"/>
      <c r="HG314" s="59"/>
      <c r="HH314" s="59"/>
      <c r="HI314" s="59"/>
      <c r="HJ314" s="59"/>
      <c r="HK314" s="59"/>
      <c r="HL314" s="59"/>
      <c r="HM314" s="59"/>
      <c r="HN314" s="59"/>
    </row>
    <row r="315" spans="1:222">
      <c r="A315" s="59"/>
      <c r="B315" s="59"/>
      <c r="C315" s="59"/>
      <c r="D315" s="59"/>
      <c r="E315" s="118"/>
      <c r="F315" s="59"/>
      <c r="G315" s="118"/>
      <c r="H315" s="59"/>
      <c r="I315" s="59"/>
      <c r="J315" s="59"/>
      <c r="K315" s="119"/>
      <c r="L315" s="59"/>
      <c r="M315" s="59"/>
      <c r="N315" s="59"/>
      <c r="O315" s="59"/>
      <c r="P315" s="59"/>
      <c r="Q315" s="59"/>
      <c r="R315" s="59"/>
      <c r="S315" s="59"/>
      <c r="T315" s="59"/>
      <c r="U315" s="59"/>
      <c r="V315" s="59"/>
      <c r="W315" s="59"/>
      <c r="X315" s="59"/>
      <c r="Y315" s="59"/>
      <c r="Z315" s="59"/>
      <c r="AA315" s="59"/>
      <c r="AB315" s="59"/>
      <c r="AC315" s="59"/>
      <c r="AD315" s="59"/>
      <c r="AE315" s="59"/>
      <c r="AF315" s="59"/>
      <c r="AG315" s="59"/>
      <c r="AH315" s="59"/>
      <c r="AI315" s="59"/>
      <c r="AJ315" s="59"/>
      <c r="AK315" s="59"/>
      <c r="AL315" s="59"/>
      <c r="AM315" s="59"/>
      <c r="AN315" s="59"/>
      <c r="AO315" s="59"/>
      <c r="AP315" s="59"/>
      <c r="AQ315" s="59"/>
      <c r="AR315" s="59"/>
      <c r="AS315" s="59"/>
      <c r="AT315" s="59"/>
      <c r="AU315" s="59"/>
      <c r="AV315" s="59"/>
      <c r="AW315" s="59"/>
      <c r="AX315" s="59"/>
      <c r="AY315" s="59"/>
      <c r="AZ315" s="59"/>
      <c r="BA315" s="59"/>
      <c r="BB315" s="59"/>
      <c r="BC315" s="59"/>
      <c r="BD315" s="59"/>
      <c r="BE315" s="59"/>
      <c r="BF315" s="59"/>
      <c r="BG315" s="59"/>
      <c r="BH315" s="59"/>
      <c r="BI315" s="59"/>
      <c r="BJ315" s="59"/>
      <c r="BK315" s="59"/>
      <c r="BL315" s="59"/>
      <c r="BM315" s="59"/>
      <c r="BN315" s="59"/>
      <c r="BO315" s="59"/>
      <c r="BP315" s="59"/>
      <c r="BQ315" s="59"/>
      <c r="BR315" s="59"/>
      <c r="BS315" s="59"/>
      <c r="BT315" s="59"/>
      <c r="BU315" s="59"/>
      <c r="BV315" s="59"/>
      <c r="BW315" s="59"/>
      <c r="BX315" s="59"/>
      <c r="BY315" s="59"/>
      <c r="BZ315" s="59"/>
      <c r="CA315" s="59"/>
      <c r="CB315" s="59"/>
      <c r="CC315" s="59"/>
      <c r="CD315" s="59"/>
      <c r="CE315" s="59"/>
      <c r="CF315" s="59"/>
      <c r="CG315" s="59"/>
      <c r="CH315" s="59"/>
      <c r="CI315" s="59"/>
      <c r="CJ315" s="59"/>
      <c r="CK315" s="59"/>
      <c r="CL315" s="59"/>
      <c r="CM315" s="59"/>
      <c r="CN315" s="59"/>
      <c r="CO315" s="59"/>
      <c r="CP315" s="59"/>
      <c r="CQ315" s="59"/>
      <c r="CR315" s="59"/>
      <c r="CS315" s="59"/>
      <c r="CT315" s="59"/>
      <c r="CU315" s="59"/>
      <c r="CV315" s="59"/>
      <c r="CW315" s="59"/>
      <c r="CX315" s="59"/>
      <c r="CY315" s="59"/>
      <c r="CZ315" s="59"/>
      <c r="DA315" s="59"/>
      <c r="DB315" s="59"/>
      <c r="DC315" s="59"/>
      <c r="DD315" s="59"/>
      <c r="DE315" s="59"/>
      <c r="DF315" s="59"/>
      <c r="DG315" s="59"/>
      <c r="DH315" s="59"/>
      <c r="DI315" s="59"/>
      <c r="DJ315" s="59"/>
      <c r="DK315" s="59"/>
      <c r="DL315" s="59"/>
      <c r="DM315" s="59"/>
      <c r="DN315" s="59"/>
      <c r="DO315" s="59"/>
      <c r="DP315" s="59"/>
      <c r="DQ315" s="59"/>
      <c r="DR315" s="59"/>
      <c r="DS315" s="59"/>
      <c r="DT315" s="59"/>
      <c r="DU315" s="59"/>
      <c r="DV315" s="59"/>
      <c r="DW315" s="59"/>
      <c r="DX315" s="59"/>
      <c r="DY315" s="59"/>
      <c r="DZ315" s="59"/>
      <c r="EA315" s="59"/>
      <c r="EB315" s="59"/>
      <c r="EC315" s="59"/>
      <c r="ED315" s="59"/>
      <c r="EE315" s="59"/>
      <c r="EF315" s="59"/>
      <c r="EG315" s="59"/>
      <c r="EH315" s="59"/>
      <c r="EI315" s="59"/>
      <c r="EJ315" s="59"/>
      <c r="EK315" s="59"/>
      <c r="EL315" s="59"/>
      <c r="EM315" s="59"/>
      <c r="EN315" s="59"/>
      <c r="EO315" s="59"/>
      <c r="EP315" s="59"/>
      <c r="EQ315" s="59"/>
      <c r="ER315" s="59"/>
      <c r="ES315" s="59"/>
      <c r="ET315" s="59"/>
      <c r="EU315" s="59"/>
      <c r="EV315" s="59"/>
      <c r="EW315" s="59"/>
      <c r="EX315" s="59"/>
      <c r="EY315" s="59"/>
      <c r="EZ315" s="59"/>
      <c r="FA315" s="59"/>
      <c r="FB315" s="59"/>
      <c r="FC315" s="59"/>
      <c r="FD315" s="59"/>
      <c r="FE315" s="59"/>
      <c r="FF315" s="59"/>
      <c r="FG315" s="59"/>
      <c r="FH315" s="59"/>
      <c r="FI315" s="59"/>
      <c r="FJ315" s="59"/>
      <c r="FK315" s="59"/>
      <c r="FL315" s="59"/>
      <c r="FM315" s="59"/>
      <c r="FN315" s="59"/>
      <c r="FO315" s="59"/>
      <c r="FP315" s="59"/>
      <c r="FQ315" s="59"/>
      <c r="FR315" s="59"/>
      <c r="FS315" s="59"/>
      <c r="FT315" s="59"/>
      <c r="FU315" s="59"/>
      <c r="FV315" s="59"/>
      <c r="FW315" s="59"/>
      <c r="FX315" s="59"/>
      <c r="FY315" s="59"/>
      <c r="FZ315" s="59"/>
      <c r="GA315" s="59"/>
      <c r="GB315" s="59"/>
      <c r="GC315" s="59"/>
      <c r="GD315" s="59"/>
      <c r="GE315" s="59"/>
      <c r="GF315" s="59"/>
      <c r="GG315" s="59"/>
      <c r="GH315" s="59"/>
      <c r="GI315" s="59"/>
      <c r="GJ315" s="59"/>
      <c r="GK315" s="59"/>
      <c r="GL315" s="59"/>
      <c r="GM315" s="59"/>
      <c r="GN315" s="59"/>
      <c r="GO315" s="59"/>
      <c r="GP315" s="59"/>
      <c r="GQ315" s="59"/>
      <c r="GR315" s="59"/>
      <c r="GS315" s="59"/>
      <c r="GT315" s="59"/>
      <c r="GU315" s="59"/>
      <c r="GV315" s="59"/>
      <c r="GW315" s="59"/>
      <c r="GX315" s="59"/>
      <c r="GY315" s="59"/>
      <c r="GZ315" s="59"/>
      <c r="HA315" s="59"/>
      <c r="HB315" s="59"/>
      <c r="HC315" s="59"/>
      <c r="HD315" s="59"/>
      <c r="HE315" s="59"/>
      <c r="HF315" s="59"/>
      <c r="HG315" s="59"/>
      <c r="HH315" s="59"/>
      <c r="HI315" s="59"/>
      <c r="HJ315" s="59"/>
      <c r="HK315" s="59"/>
      <c r="HL315" s="59"/>
      <c r="HM315" s="59"/>
      <c r="HN315" s="59"/>
    </row>
    <row r="316" spans="1:222">
      <c r="A316" s="59"/>
      <c r="B316" s="59"/>
      <c r="C316" s="59"/>
      <c r="D316" s="59"/>
      <c r="E316" s="118"/>
      <c r="F316" s="59"/>
      <c r="G316" s="118"/>
      <c r="H316" s="59"/>
      <c r="I316" s="59"/>
      <c r="J316" s="59"/>
      <c r="K316" s="119"/>
      <c r="L316" s="59"/>
      <c r="M316" s="59"/>
      <c r="N316" s="59"/>
      <c r="O316" s="59"/>
      <c r="P316" s="59"/>
      <c r="Q316" s="59"/>
      <c r="R316" s="59"/>
      <c r="S316" s="59"/>
      <c r="T316" s="59"/>
      <c r="U316" s="59"/>
      <c r="V316" s="59"/>
      <c r="W316" s="59"/>
      <c r="X316" s="59"/>
      <c r="Y316" s="59"/>
      <c r="Z316" s="59"/>
      <c r="AA316" s="59"/>
      <c r="AB316" s="59"/>
      <c r="AC316" s="59"/>
      <c r="AD316" s="59"/>
      <c r="AE316" s="59"/>
      <c r="AF316" s="59"/>
      <c r="AG316" s="59"/>
      <c r="AH316" s="59"/>
      <c r="AI316" s="59"/>
      <c r="AJ316" s="59"/>
      <c r="AK316" s="59"/>
      <c r="AL316" s="59"/>
      <c r="AM316" s="59"/>
      <c r="AN316" s="59"/>
      <c r="AO316" s="59"/>
      <c r="AP316" s="59"/>
      <c r="AQ316" s="59"/>
      <c r="AR316" s="59"/>
      <c r="AS316" s="59"/>
      <c r="AT316" s="59"/>
      <c r="AU316" s="59"/>
      <c r="AV316" s="59"/>
      <c r="AW316" s="59"/>
      <c r="AX316" s="59"/>
      <c r="AY316" s="59"/>
      <c r="AZ316" s="59"/>
      <c r="BA316" s="59"/>
      <c r="BB316" s="59"/>
      <c r="BC316" s="59"/>
      <c r="BD316" s="59"/>
      <c r="BE316" s="59"/>
      <c r="BF316" s="59"/>
      <c r="BG316" s="59"/>
      <c r="BH316" s="59"/>
      <c r="BI316" s="59"/>
      <c r="BJ316" s="59"/>
      <c r="BK316" s="59"/>
      <c r="BL316" s="59"/>
      <c r="BM316" s="59"/>
      <c r="BN316" s="59"/>
      <c r="BO316" s="59"/>
      <c r="BP316" s="59"/>
      <c r="BQ316" s="59"/>
      <c r="BR316" s="59"/>
      <c r="BS316" s="59"/>
      <c r="BT316" s="59"/>
      <c r="BU316" s="59"/>
      <c r="BV316" s="59"/>
      <c r="BW316" s="59"/>
      <c r="BX316" s="59"/>
      <c r="BY316" s="59"/>
      <c r="BZ316" s="59"/>
      <c r="CA316" s="59"/>
      <c r="CB316" s="59"/>
      <c r="CC316" s="59"/>
      <c r="CD316" s="59"/>
      <c r="CE316" s="59"/>
      <c r="CF316" s="59"/>
      <c r="CG316" s="59"/>
      <c r="CH316" s="59"/>
      <c r="CI316" s="59"/>
      <c r="CJ316" s="59"/>
      <c r="CK316" s="59"/>
      <c r="CL316" s="59"/>
      <c r="CM316" s="59"/>
      <c r="CN316" s="59"/>
      <c r="CO316" s="59"/>
      <c r="CP316" s="59"/>
      <c r="CQ316" s="59"/>
      <c r="CR316" s="59"/>
      <c r="CS316" s="59"/>
      <c r="CT316" s="59"/>
      <c r="CU316" s="59"/>
      <c r="CV316" s="59"/>
      <c r="CW316" s="59"/>
      <c r="CX316" s="59"/>
      <c r="CY316" s="59"/>
      <c r="CZ316" s="59"/>
      <c r="DA316" s="59"/>
      <c r="DB316" s="59"/>
      <c r="DC316" s="59"/>
      <c r="DD316" s="59"/>
      <c r="DE316" s="59"/>
      <c r="DF316" s="59"/>
      <c r="DG316" s="59"/>
      <c r="DH316" s="59"/>
      <c r="DI316" s="59"/>
      <c r="DJ316" s="59"/>
      <c r="DK316" s="59"/>
      <c r="DL316" s="59"/>
      <c r="DM316" s="59"/>
      <c r="DN316" s="59"/>
      <c r="DO316" s="59"/>
      <c r="DP316" s="59"/>
      <c r="DQ316" s="59"/>
      <c r="DR316" s="59"/>
      <c r="DS316" s="59"/>
      <c r="DT316" s="59"/>
      <c r="DU316" s="59"/>
      <c r="DV316" s="59"/>
      <c r="DW316" s="59"/>
      <c r="DX316" s="59"/>
      <c r="DY316" s="59"/>
      <c r="DZ316" s="59"/>
      <c r="EA316" s="59"/>
      <c r="EB316" s="59"/>
      <c r="EC316" s="59"/>
      <c r="ED316" s="59"/>
      <c r="EE316" s="59"/>
      <c r="EF316" s="59"/>
      <c r="EG316" s="59"/>
      <c r="EH316" s="59"/>
      <c r="EI316" s="59"/>
      <c r="EJ316" s="59"/>
      <c r="EK316" s="59"/>
      <c r="EL316" s="59"/>
      <c r="EM316" s="59"/>
      <c r="EN316" s="59"/>
      <c r="EO316" s="59"/>
      <c r="EP316" s="59"/>
      <c r="EQ316" s="59"/>
      <c r="ER316" s="59"/>
      <c r="ES316" s="59"/>
      <c r="ET316" s="59"/>
      <c r="EU316" s="59"/>
      <c r="EV316" s="59"/>
      <c r="EW316" s="59"/>
      <c r="EX316" s="59"/>
      <c r="EY316" s="59"/>
      <c r="EZ316" s="59"/>
      <c r="FA316" s="59"/>
      <c r="FB316" s="59"/>
      <c r="FC316" s="59"/>
      <c r="FD316" s="59"/>
      <c r="FE316" s="59"/>
      <c r="FF316" s="59"/>
      <c r="FG316" s="59"/>
      <c r="FH316" s="59"/>
      <c r="FI316" s="59"/>
      <c r="FJ316" s="59"/>
      <c r="FK316" s="59"/>
      <c r="FL316" s="59"/>
      <c r="FM316" s="59"/>
      <c r="FN316" s="59"/>
      <c r="FO316" s="59"/>
      <c r="FP316" s="59"/>
      <c r="FQ316" s="59"/>
      <c r="FR316" s="59"/>
      <c r="FS316" s="59"/>
      <c r="FT316" s="59"/>
      <c r="FU316" s="59"/>
      <c r="FV316" s="59"/>
      <c r="FW316" s="59"/>
      <c r="FX316" s="59"/>
      <c r="FY316" s="59"/>
      <c r="FZ316" s="59"/>
      <c r="GA316" s="59"/>
      <c r="GB316" s="59"/>
      <c r="GC316" s="59"/>
      <c r="GD316" s="59"/>
      <c r="GE316" s="59"/>
      <c r="GF316" s="59"/>
      <c r="GG316" s="59"/>
      <c r="GH316" s="59"/>
      <c r="GI316" s="59"/>
      <c r="GJ316" s="59"/>
      <c r="GK316" s="59"/>
      <c r="GL316" s="59"/>
      <c r="GM316" s="59"/>
      <c r="GN316" s="59"/>
      <c r="GO316" s="59"/>
      <c r="GP316" s="59"/>
      <c r="GQ316" s="59"/>
      <c r="GR316" s="59"/>
      <c r="GS316" s="59"/>
      <c r="GT316" s="59"/>
      <c r="GU316" s="59"/>
      <c r="GV316" s="59"/>
      <c r="GW316" s="59"/>
      <c r="GX316" s="59"/>
      <c r="GY316" s="59"/>
      <c r="GZ316" s="59"/>
      <c r="HA316" s="59"/>
      <c r="HB316" s="59"/>
      <c r="HC316" s="59"/>
      <c r="HD316" s="59"/>
      <c r="HE316" s="59"/>
      <c r="HF316" s="59"/>
      <c r="HG316" s="59"/>
      <c r="HH316" s="59"/>
      <c r="HI316" s="59"/>
      <c r="HJ316" s="59"/>
      <c r="HK316" s="59"/>
      <c r="HL316" s="59"/>
      <c r="HM316" s="59"/>
      <c r="HN316" s="59"/>
    </row>
    <row r="317" spans="1:222">
      <c r="A317" s="59"/>
      <c r="B317" s="59"/>
      <c r="C317" s="59"/>
      <c r="D317" s="59"/>
      <c r="E317" s="118"/>
      <c r="F317" s="59"/>
      <c r="G317" s="118"/>
      <c r="H317" s="59"/>
      <c r="I317" s="59"/>
      <c r="J317" s="59"/>
      <c r="K317" s="119"/>
      <c r="L317" s="59"/>
      <c r="M317" s="59"/>
      <c r="N317" s="59"/>
      <c r="O317" s="59"/>
      <c r="P317" s="59"/>
      <c r="Q317" s="59"/>
      <c r="R317" s="59"/>
      <c r="S317" s="59"/>
      <c r="T317" s="59"/>
      <c r="U317" s="59"/>
      <c r="V317" s="59"/>
      <c r="W317" s="59"/>
      <c r="X317" s="59"/>
      <c r="Y317" s="59"/>
      <c r="Z317" s="59"/>
      <c r="AA317" s="59"/>
      <c r="AB317" s="59"/>
      <c r="AC317" s="59"/>
      <c r="AD317" s="59"/>
      <c r="AE317" s="59"/>
      <c r="AF317" s="59"/>
      <c r="AG317" s="59"/>
      <c r="AH317" s="59"/>
      <c r="AI317" s="59"/>
      <c r="AJ317" s="59"/>
      <c r="AK317" s="59"/>
      <c r="AL317" s="59"/>
      <c r="AM317" s="59"/>
      <c r="AN317" s="59"/>
      <c r="AO317" s="59"/>
      <c r="AP317" s="59"/>
      <c r="AQ317" s="59"/>
      <c r="AR317" s="59"/>
      <c r="AS317" s="59"/>
      <c r="AT317" s="59"/>
      <c r="AU317" s="59"/>
      <c r="AV317" s="59"/>
      <c r="AW317" s="59"/>
      <c r="AX317" s="59"/>
      <c r="AY317" s="59"/>
      <c r="AZ317" s="59"/>
      <c r="BA317" s="59"/>
      <c r="BB317" s="59"/>
      <c r="BC317" s="59"/>
      <c r="BD317" s="59"/>
      <c r="BE317" s="59"/>
      <c r="BF317" s="59"/>
      <c r="BG317" s="59"/>
      <c r="BH317" s="59"/>
      <c r="BI317" s="59"/>
      <c r="BJ317" s="59"/>
      <c r="BK317" s="59"/>
      <c r="BL317" s="59"/>
      <c r="BM317" s="59"/>
      <c r="BN317" s="59"/>
      <c r="BO317" s="59"/>
      <c r="BP317" s="59"/>
      <c r="BQ317" s="59"/>
      <c r="BR317" s="59"/>
      <c r="BS317" s="59"/>
      <c r="BT317" s="59"/>
      <c r="BU317" s="59"/>
      <c r="BV317" s="59"/>
      <c r="BW317" s="59"/>
      <c r="BX317" s="59"/>
      <c r="BY317" s="59"/>
      <c r="BZ317" s="59"/>
      <c r="CA317" s="59"/>
      <c r="CB317" s="59"/>
      <c r="CC317" s="59"/>
      <c r="CD317" s="59"/>
      <c r="CE317" s="59"/>
      <c r="CF317" s="59"/>
      <c r="CG317" s="59"/>
      <c r="CH317" s="59"/>
      <c r="CI317" s="59"/>
      <c r="CJ317" s="59"/>
      <c r="CK317" s="59"/>
      <c r="CL317" s="59"/>
      <c r="CM317" s="59"/>
      <c r="CN317" s="59"/>
      <c r="CO317" s="59"/>
      <c r="CP317" s="59"/>
      <c r="CQ317" s="59"/>
      <c r="CR317" s="59"/>
      <c r="CS317" s="59"/>
      <c r="CT317" s="59"/>
      <c r="CU317" s="59"/>
      <c r="CV317" s="59"/>
      <c r="CW317" s="59"/>
      <c r="CX317" s="59"/>
      <c r="CY317" s="59"/>
      <c r="CZ317" s="59"/>
      <c r="DA317" s="59"/>
      <c r="DB317" s="59"/>
      <c r="DC317" s="59"/>
      <c r="DD317" s="59"/>
      <c r="DE317" s="59"/>
      <c r="DF317" s="59"/>
      <c r="DG317" s="59"/>
      <c r="DH317" s="59"/>
      <c r="DI317" s="59"/>
      <c r="DJ317" s="59"/>
      <c r="DK317" s="59"/>
      <c r="DL317" s="59"/>
      <c r="DM317" s="59"/>
      <c r="DN317" s="59"/>
      <c r="DO317" s="59"/>
      <c r="DP317" s="59"/>
      <c r="DQ317" s="59"/>
      <c r="DR317" s="59"/>
      <c r="DS317" s="59"/>
      <c r="DT317" s="59"/>
      <c r="DU317" s="59"/>
      <c r="DV317" s="59"/>
      <c r="DW317" s="59"/>
      <c r="DX317" s="59"/>
      <c r="DY317" s="59"/>
      <c r="DZ317" s="59"/>
      <c r="EA317" s="59"/>
      <c r="EB317" s="59"/>
      <c r="EC317" s="59"/>
      <c r="ED317" s="59"/>
      <c r="EE317" s="59"/>
      <c r="EF317" s="59"/>
      <c r="EG317" s="59"/>
      <c r="EH317" s="59"/>
      <c r="EI317" s="59"/>
      <c r="EJ317" s="59"/>
      <c r="EK317" s="59"/>
      <c r="EL317" s="59"/>
      <c r="EM317" s="59"/>
      <c r="EN317" s="59"/>
      <c r="EO317" s="59"/>
      <c r="EP317" s="59"/>
      <c r="EQ317" s="59"/>
      <c r="ER317" s="59"/>
      <c r="ES317" s="59"/>
      <c r="ET317" s="59"/>
      <c r="EU317" s="59"/>
      <c r="EV317" s="59"/>
      <c r="EW317" s="59"/>
      <c r="EX317" s="59"/>
      <c r="EY317" s="59"/>
      <c r="EZ317" s="59"/>
      <c r="FA317" s="59"/>
      <c r="FB317" s="59"/>
      <c r="FC317" s="59"/>
      <c r="FD317" s="59"/>
      <c r="FE317" s="59"/>
      <c r="FF317" s="59"/>
      <c r="FG317" s="59"/>
      <c r="FH317" s="59"/>
      <c r="FI317" s="59"/>
      <c r="FJ317" s="59"/>
      <c r="FK317" s="59"/>
      <c r="FL317" s="59"/>
      <c r="FM317" s="59"/>
      <c r="FN317" s="59"/>
      <c r="FO317" s="59"/>
      <c r="FP317" s="59"/>
      <c r="FQ317" s="59"/>
      <c r="FR317" s="59"/>
      <c r="FS317" s="59"/>
      <c r="FT317" s="59"/>
      <c r="FU317" s="59"/>
      <c r="FV317" s="59"/>
      <c r="FW317" s="59"/>
      <c r="FX317" s="59"/>
      <c r="FY317" s="59"/>
      <c r="FZ317" s="59"/>
      <c r="GA317" s="59"/>
      <c r="GB317" s="59"/>
      <c r="GC317" s="59"/>
      <c r="GD317" s="59"/>
      <c r="GE317" s="59"/>
      <c r="GF317" s="59"/>
      <c r="GG317" s="59"/>
      <c r="GH317" s="59"/>
      <c r="GI317" s="59"/>
      <c r="GJ317" s="59"/>
      <c r="GK317" s="59"/>
      <c r="GL317" s="59"/>
      <c r="GM317" s="59"/>
      <c r="GN317" s="59"/>
      <c r="GO317" s="59"/>
      <c r="GP317" s="59"/>
      <c r="GQ317" s="59"/>
      <c r="GR317" s="59"/>
      <c r="GS317" s="59"/>
      <c r="GT317" s="59"/>
      <c r="GU317" s="59"/>
      <c r="GV317" s="59"/>
      <c r="GW317" s="59"/>
      <c r="GX317" s="59"/>
      <c r="GY317" s="59"/>
      <c r="GZ317" s="59"/>
      <c r="HA317" s="59"/>
      <c r="HB317" s="59"/>
      <c r="HC317" s="59"/>
      <c r="HD317" s="59"/>
      <c r="HE317" s="59"/>
      <c r="HF317" s="59"/>
      <c r="HG317" s="59"/>
      <c r="HH317" s="59"/>
      <c r="HI317" s="59"/>
      <c r="HJ317" s="59"/>
      <c r="HK317" s="59"/>
      <c r="HL317" s="59"/>
      <c r="HM317" s="59"/>
      <c r="HN317" s="59"/>
    </row>
    <row r="318" spans="1:222">
      <c r="A318" s="59"/>
      <c r="B318" s="59"/>
      <c r="C318" s="59"/>
      <c r="D318" s="59"/>
      <c r="E318" s="118"/>
      <c r="F318" s="59"/>
      <c r="G318" s="118"/>
      <c r="H318" s="59"/>
      <c r="I318" s="59"/>
      <c r="J318" s="59"/>
      <c r="K318" s="119"/>
      <c r="L318" s="59"/>
      <c r="M318" s="59"/>
      <c r="N318" s="59"/>
      <c r="O318" s="59"/>
      <c r="P318" s="59"/>
      <c r="Q318" s="59"/>
      <c r="R318" s="59"/>
      <c r="S318" s="59"/>
      <c r="T318" s="59"/>
      <c r="U318" s="59"/>
      <c r="V318" s="59"/>
      <c r="W318" s="59"/>
      <c r="X318" s="59"/>
      <c r="Y318" s="59"/>
      <c r="Z318" s="59"/>
      <c r="AA318" s="59"/>
      <c r="AB318" s="59"/>
      <c r="AC318" s="59"/>
      <c r="AD318" s="59"/>
      <c r="AE318" s="59"/>
      <c r="AF318" s="59"/>
      <c r="AG318" s="59"/>
      <c r="AH318" s="59"/>
      <c r="AI318" s="59"/>
      <c r="AJ318" s="59"/>
      <c r="AK318" s="59"/>
      <c r="AL318" s="59"/>
      <c r="AM318" s="59"/>
      <c r="AN318" s="59"/>
      <c r="AO318" s="59"/>
      <c r="AP318" s="59"/>
      <c r="AQ318" s="59"/>
      <c r="AR318" s="59"/>
      <c r="AS318" s="59"/>
      <c r="AT318" s="59"/>
      <c r="AU318" s="59"/>
      <c r="AV318" s="59"/>
      <c r="AW318" s="59"/>
      <c r="AX318" s="59"/>
      <c r="AY318" s="59"/>
      <c r="AZ318" s="59"/>
      <c r="BA318" s="59"/>
      <c r="BB318" s="59"/>
      <c r="BC318" s="59"/>
      <c r="BD318" s="59"/>
      <c r="BE318" s="59"/>
      <c r="BF318" s="59"/>
      <c r="BG318" s="59"/>
      <c r="BH318" s="59"/>
      <c r="BI318" s="59"/>
      <c r="BJ318" s="59"/>
      <c r="BK318" s="59"/>
      <c r="BL318" s="59"/>
      <c r="BM318" s="59"/>
      <c r="BN318" s="59"/>
      <c r="BO318" s="59"/>
      <c r="BP318" s="59"/>
      <c r="BQ318" s="59"/>
      <c r="BR318" s="59"/>
      <c r="BS318" s="59"/>
      <c r="BT318" s="59"/>
      <c r="BU318" s="59"/>
      <c r="BV318" s="59"/>
      <c r="BW318" s="59"/>
      <c r="BX318" s="59"/>
      <c r="BY318" s="59"/>
      <c r="BZ318" s="59"/>
      <c r="CA318" s="59"/>
      <c r="CB318" s="59"/>
      <c r="CC318" s="59"/>
      <c r="CD318" s="59"/>
      <c r="CE318" s="59"/>
      <c r="CF318" s="59"/>
      <c r="CG318" s="59"/>
      <c r="CH318" s="59"/>
      <c r="CI318" s="59"/>
      <c r="CJ318" s="59"/>
      <c r="CK318" s="59"/>
      <c r="CL318" s="59"/>
      <c r="CM318" s="59"/>
      <c r="CN318" s="59"/>
      <c r="CO318" s="59"/>
      <c r="CP318" s="59"/>
      <c r="CQ318" s="59"/>
      <c r="CR318" s="59"/>
      <c r="CS318" s="59"/>
      <c r="CT318" s="59"/>
      <c r="CU318" s="59"/>
      <c r="CV318" s="59"/>
      <c r="CW318" s="59"/>
      <c r="CX318" s="59"/>
      <c r="CY318" s="59"/>
      <c r="CZ318" s="59"/>
      <c r="DA318" s="59"/>
      <c r="DB318" s="59"/>
      <c r="DC318" s="59"/>
      <c r="DD318" s="59"/>
      <c r="DE318" s="59"/>
      <c r="DF318" s="59"/>
      <c r="DG318" s="59"/>
      <c r="DH318" s="59"/>
      <c r="DI318" s="59"/>
      <c r="DJ318" s="59"/>
      <c r="DK318" s="59"/>
      <c r="DL318" s="59"/>
      <c r="DM318" s="59"/>
      <c r="DN318" s="59"/>
      <c r="DO318" s="59"/>
      <c r="DP318" s="59"/>
      <c r="DQ318" s="59"/>
      <c r="DR318" s="59"/>
      <c r="DS318" s="59"/>
      <c r="DT318" s="59"/>
      <c r="DU318" s="59"/>
      <c r="DV318" s="59"/>
      <c r="DW318" s="59"/>
      <c r="DX318" s="59"/>
      <c r="DY318" s="59"/>
      <c r="DZ318" s="59"/>
      <c r="EA318" s="59"/>
      <c r="EB318" s="59"/>
      <c r="EC318" s="59"/>
      <c r="ED318" s="59"/>
      <c r="EE318" s="59"/>
      <c r="EF318" s="59"/>
      <c r="EG318" s="59"/>
      <c r="EH318" s="59"/>
      <c r="EI318" s="59"/>
      <c r="EJ318" s="59"/>
      <c r="EK318" s="59"/>
      <c r="EL318" s="59"/>
      <c r="EM318" s="59"/>
      <c r="EN318" s="59"/>
      <c r="EO318" s="59"/>
      <c r="EP318" s="59"/>
      <c r="EQ318" s="59"/>
      <c r="ER318" s="59"/>
      <c r="ES318" s="59"/>
      <c r="ET318" s="59"/>
      <c r="EU318" s="59"/>
      <c r="EV318" s="59"/>
      <c r="EW318" s="59"/>
      <c r="EX318" s="59"/>
      <c r="EY318" s="59"/>
      <c r="EZ318" s="59"/>
      <c r="FA318" s="59"/>
      <c r="FB318" s="59"/>
      <c r="FC318" s="59"/>
      <c r="FD318" s="59"/>
      <c r="FE318" s="59"/>
      <c r="FF318" s="59"/>
      <c r="FG318" s="59"/>
      <c r="FH318" s="59"/>
      <c r="FI318" s="59"/>
      <c r="FJ318" s="59"/>
      <c r="FK318" s="59"/>
      <c r="FL318" s="59"/>
      <c r="FM318" s="59"/>
      <c r="FN318" s="59"/>
      <c r="FO318" s="59"/>
      <c r="FP318" s="59"/>
      <c r="FQ318" s="59"/>
      <c r="FR318" s="59"/>
      <c r="FS318" s="59"/>
      <c r="FT318" s="59"/>
      <c r="FU318" s="59"/>
      <c r="FV318" s="59"/>
      <c r="FW318" s="59"/>
      <c r="FX318" s="59"/>
      <c r="FY318" s="59"/>
      <c r="FZ318" s="59"/>
      <c r="GA318" s="59"/>
      <c r="GB318" s="59"/>
      <c r="GC318" s="59"/>
      <c r="GD318" s="59"/>
      <c r="GE318" s="59"/>
      <c r="GF318" s="59"/>
      <c r="GG318" s="59"/>
      <c r="GH318" s="59"/>
      <c r="GI318" s="59"/>
      <c r="GJ318" s="59"/>
      <c r="GK318" s="59"/>
      <c r="GL318" s="59"/>
      <c r="GM318" s="59"/>
      <c r="GN318" s="59"/>
      <c r="GO318" s="59"/>
      <c r="GP318" s="59"/>
      <c r="GQ318" s="59"/>
      <c r="GR318" s="59"/>
      <c r="GS318" s="59"/>
      <c r="GT318" s="59"/>
      <c r="GU318" s="59"/>
      <c r="GV318" s="59"/>
      <c r="GW318" s="59"/>
      <c r="GX318" s="59"/>
      <c r="GY318" s="59"/>
      <c r="GZ318" s="59"/>
      <c r="HA318" s="59"/>
      <c r="HB318" s="59"/>
      <c r="HC318" s="59"/>
      <c r="HD318" s="59"/>
      <c r="HE318" s="59"/>
      <c r="HF318" s="59"/>
      <c r="HG318" s="59"/>
      <c r="HH318" s="59"/>
      <c r="HI318" s="59"/>
      <c r="HJ318" s="59"/>
      <c r="HK318" s="59"/>
      <c r="HL318" s="59"/>
      <c r="HM318" s="59"/>
      <c r="HN318" s="59"/>
    </row>
    <row r="319" spans="1:222">
      <c r="A319" s="59"/>
      <c r="B319" s="59"/>
      <c r="C319" s="59"/>
      <c r="D319" s="59"/>
      <c r="E319" s="118"/>
      <c r="F319" s="59"/>
      <c r="G319" s="118"/>
      <c r="H319" s="59"/>
      <c r="I319" s="59"/>
      <c r="J319" s="59"/>
      <c r="K319" s="119"/>
      <c r="L319" s="59"/>
      <c r="M319" s="59"/>
      <c r="N319" s="59"/>
      <c r="O319" s="59"/>
      <c r="P319" s="59"/>
      <c r="Q319" s="59"/>
      <c r="R319" s="59"/>
      <c r="S319" s="59"/>
      <c r="T319" s="59"/>
      <c r="U319" s="59"/>
      <c r="V319" s="59"/>
      <c r="W319" s="59"/>
      <c r="X319" s="59"/>
      <c r="Y319" s="59"/>
      <c r="Z319" s="59"/>
      <c r="AA319" s="59"/>
      <c r="AB319" s="59"/>
      <c r="AC319" s="59"/>
      <c r="AD319" s="59"/>
      <c r="AE319" s="59"/>
      <c r="AF319" s="59"/>
      <c r="AG319" s="59"/>
      <c r="AH319" s="59"/>
      <c r="AI319" s="59"/>
      <c r="AJ319" s="59"/>
      <c r="AK319" s="59"/>
      <c r="AL319" s="59"/>
      <c r="AM319" s="59"/>
      <c r="AN319" s="59"/>
      <c r="AO319" s="59"/>
      <c r="AP319" s="59"/>
      <c r="AQ319" s="59"/>
      <c r="AR319" s="59"/>
      <c r="AS319" s="59"/>
      <c r="AT319" s="59"/>
      <c r="AU319" s="59"/>
      <c r="AV319" s="59"/>
      <c r="AW319" s="59"/>
      <c r="AX319" s="59"/>
      <c r="AY319" s="59"/>
      <c r="AZ319" s="59"/>
      <c r="BA319" s="59"/>
      <c r="BB319" s="59"/>
      <c r="BC319" s="59"/>
      <c r="BD319" s="59"/>
      <c r="BE319" s="59"/>
      <c r="BF319" s="59"/>
      <c r="BG319" s="59"/>
      <c r="BH319" s="59"/>
      <c r="BI319" s="59"/>
      <c r="BJ319" s="59"/>
      <c r="BK319" s="59"/>
      <c r="BL319" s="59"/>
      <c r="BM319" s="59"/>
      <c r="BN319" s="59"/>
      <c r="BO319" s="59"/>
      <c r="BP319" s="59"/>
      <c r="BQ319" s="59"/>
      <c r="BR319" s="59"/>
      <c r="BS319" s="59"/>
      <c r="BT319" s="59"/>
      <c r="BU319" s="59"/>
      <c r="BV319" s="59"/>
      <c r="BW319" s="59"/>
      <c r="BX319" s="59"/>
      <c r="BY319" s="59"/>
      <c r="BZ319" s="59"/>
      <c r="CA319" s="59"/>
      <c r="CB319" s="59"/>
      <c r="CC319" s="59"/>
      <c r="CD319" s="59"/>
      <c r="CE319" s="59"/>
      <c r="CF319" s="59"/>
      <c r="CG319" s="59"/>
      <c r="CH319" s="59"/>
      <c r="CI319" s="59"/>
      <c r="CJ319" s="59"/>
      <c r="CK319" s="59"/>
      <c r="CL319" s="59"/>
      <c r="CM319" s="59"/>
      <c r="CN319" s="59"/>
      <c r="CO319" s="59"/>
      <c r="CP319" s="59"/>
      <c r="CQ319" s="59"/>
      <c r="CR319" s="59"/>
      <c r="CS319" s="59"/>
      <c r="CT319" s="59"/>
      <c r="CU319" s="59"/>
      <c r="CV319" s="59"/>
      <c r="CW319" s="59"/>
      <c r="CX319" s="59"/>
      <c r="CY319" s="59"/>
      <c r="CZ319" s="59"/>
      <c r="DA319" s="59"/>
      <c r="DB319" s="59"/>
      <c r="DC319" s="59"/>
      <c r="DD319" s="59"/>
      <c r="DE319" s="59"/>
      <c r="DF319" s="59"/>
      <c r="DG319" s="59"/>
      <c r="DH319" s="59"/>
      <c r="DI319" s="59"/>
      <c r="DJ319" s="59"/>
      <c r="DK319" s="59"/>
      <c r="DL319" s="59"/>
      <c r="DM319" s="59"/>
      <c r="DN319" s="59"/>
      <c r="DO319" s="59"/>
      <c r="DP319" s="59"/>
      <c r="DQ319" s="59"/>
      <c r="DR319" s="59"/>
      <c r="DS319" s="59"/>
      <c r="DT319" s="59"/>
      <c r="DU319" s="59"/>
      <c r="DV319" s="59"/>
      <c r="DW319" s="59"/>
      <c r="DX319" s="59"/>
      <c r="DY319" s="59"/>
      <c r="DZ319" s="59"/>
      <c r="EA319" s="59"/>
      <c r="EB319" s="59"/>
      <c r="EC319" s="59"/>
      <c r="ED319" s="59"/>
      <c r="EE319" s="59"/>
      <c r="EF319" s="59"/>
      <c r="EG319" s="59"/>
      <c r="EH319" s="59"/>
      <c r="EI319" s="59"/>
      <c r="EJ319" s="59"/>
      <c r="EK319" s="59"/>
      <c r="EL319" s="59"/>
      <c r="EM319" s="59"/>
      <c r="EN319" s="59"/>
      <c r="EO319" s="59"/>
      <c r="EP319" s="59"/>
      <c r="EQ319" s="59"/>
      <c r="ER319" s="59"/>
      <c r="ES319" s="59"/>
      <c r="ET319" s="59"/>
      <c r="EU319" s="59"/>
      <c r="EV319" s="59"/>
      <c r="EW319" s="59"/>
      <c r="EX319" s="59"/>
      <c r="EY319" s="59"/>
      <c r="EZ319" s="59"/>
      <c r="FA319" s="59"/>
      <c r="FB319" s="59"/>
      <c r="FC319" s="59"/>
      <c r="FD319" s="59"/>
      <c r="FE319" s="59"/>
      <c r="FF319" s="59"/>
      <c r="FG319" s="59"/>
      <c r="FH319" s="59"/>
      <c r="FI319" s="59"/>
      <c r="FJ319" s="59"/>
      <c r="FK319" s="59"/>
      <c r="FL319" s="59"/>
      <c r="FM319" s="59"/>
      <c r="FN319" s="59"/>
      <c r="FO319" s="59"/>
      <c r="FP319" s="59"/>
      <c r="FQ319" s="59"/>
      <c r="FR319" s="59"/>
      <c r="FS319" s="59"/>
      <c r="FT319" s="59"/>
      <c r="FU319" s="59"/>
      <c r="FV319" s="59"/>
      <c r="FW319" s="59"/>
      <c r="FX319" s="59"/>
      <c r="FY319" s="59"/>
      <c r="FZ319" s="59"/>
      <c r="GA319" s="59"/>
      <c r="GB319" s="59"/>
      <c r="GC319" s="59"/>
      <c r="GD319" s="59"/>
      <c r="GE319" s="59"/>
      <c r="GF319" s="59"/>
      <c r="GG319" s="59"/>
      <c r="GH319" s="59"/>
      <c r="GI319" s="59"/>
      <c r="GJ319" s="59"/>
      <c r="GK319" s="59"/>
      <c r="GL319" s="59"/>
      <c r="GM319" s="59"/>
      <c r="GN319" s="59"/>
      <c r="GO319" s="59"/>
      <c r="GP319" s="59"/>
      <c r="GQ319" s="59"/>
      <c r="GR319" s="59"/>
      <c r="GS319" s="59"/>
      <c r="GT319" s="59"/>
      <c r="GU319" s="59"/>
      <c r="GV319" s="59"/>
      <c r="GW319" s="59"/>
      <c r="GX319" s="59"/>
      <c r="GY319" s="59"/>
      <c r="GZ319" s="59"/>
      <c r="HA319" s="59"/>
      <c r="HB319" s="59"/>
      <c r="HC319" s="59"/>
      <c r="HD319" s="59"/>
      <c r="HE319" s="59"/>
      <c r="HF319" s="59"/>
      <c r="HG319" s="59"/>
      <c r="HH319" s="59"/>
      <c r="HI319" s="59"/>
      <c r="HJ319" s="59"/>
      <c r="HK319" s="59"/>
      <c r="HL319" s="59"/>
      <c r="HM319" s="59"/>
      <c r="HN319" s="59"/>
    </row>
    <row r="320" spans="1:222">
      <c r="A320" s="59"/>
      <c r="B320" s="59"/>
      <c r="C320" s="59"/>
      <c r="D320" s="59"/>
      <c r="E320" s="118"/>
      <c r="F320" s="59"/>
      <c r="G320" s="118"/>
      <c r="H320" s="59"/>
      <c r="I320" s="59"/>
      <c r="J320" s="59"/>
      <c r="K320" s="119"/>
      <c r="L320" s="59"/>
      <c r="M320" s="59"/>
      <c r="N320" s="59"/>
      <c r="O320" s="59"/>
      <c r="P320" s="59"/>
      <c r="Q320" s="59"/>
      <c r="R320" s="59"/>
      <c r="S320" s="59"/>
      <c r="T320" s="59"/>
      <c r="U320" s="59"/>
      <c r="V320" s="59"/>
      <c r="W320" s="59"/>
      <c r="X320" s="59"/>
      <c r="Y320" s="59"/>
      <c r="Z320" s="59"/>
      <c r="AA320" s="59"/>
      <c r="AB320" s="59"/>
      <c r="AC320" s="59"/>
      <c r="AD320" s="59"/>
      <c r="AE320" s="59"/>
      <c r="AF320" s="59"/>
      <c r="AG320" s="59"/>
      <c r="AH320" s="59"/>
      <c r="AI320" s="59"/>
      <c r="AJ320" s="59"/>
      <c r="AK320" s="59"/>
      <c r="AL320" s="59"/>
      <c r="AM320" s="59"/>
      <c r="AN320" s="59"/>
      <c r="AO320" s="59"/>
      <c r="AP320" s="59"/>
      <c r="AQ320" s="59"/>
      <c r="AR320" s="59"/>
      <c r="AS320" s="59"/>
      <c r="AT320" s="59"/>
      <c r="AU320" s="59"/>
      <c r="AV320" s="59"/>
      <c r="AW320" s="59"/>
      <c r="AX320" s="59"/>
      <c r="AY320" s="59"/>
      <c r="AZ320" s="59"/>
      <c r="BA320" s="59"/>
      <c r="BB320" s="59"/>
      <c r="BC320" s="59"/>
      <c r="BD320" s="59"/>
      <c r="BE320" s="59"/>
      <c r="BF320" s="59"/>
      <c r="BG320" s="59"/>
      <c r="BH320" s="59"/>
      <c r="BI320" s="59"/>
      <c r="BJ320" s="59"/>
      <c r="BK320" s="59"/>
      <c r="BL320" s="59"/>
      <c r="BM320" s="59"/>
      <c r="BN320" s="59"/>
      <c r="BO320" s="59"/>
      <c r="BP320" s="59"/>
      <c r="BQ320" s="59"/>
      <c r="BR320" s="59"/>
      <c r="BS320" s="59"/>
      <c r="BT320" s="59"/>
      <c r="BU320" s="59"/>
      <c r="BV320" s="59"/>
      <c r="BW320" s="59"/>
      <c r="BX320" s="59"/>
      <c r="BY320" s="59"/>
      <c r="BZ320" s="59"/>
      <c r="CA320" s="59"/>
      <c r="CB320" s="59"/>
      <c r="CC320" s="59"/>
      <c r="CD320" s="59"/>
      <c r="CE320" s="59"/>
      <c r="CF320" s="59"/>
      <c r="CG320" s="59"/>
      <c r="CH320" s="59"/>
      <c r="CI320" s="59"/>
      <c r="CJ320" s="59"/>
      <c r="CK320" s="59"/>
      <c r="CL320" s="59"/>
      <c r="CM320" s="59"/>
      <c r="CN320" s="59"/>
      <c r="CO320" s="59"/>
      <c r="CP320" s="59"/>
      <c r="CQ320" s="59"/>
      <c r="CR320" s="59"/>
      <c r="CS320" s="59"/>
      <c r="CT320" s="59"/>
      <c r="CU320" s="59"/>
      <c r="CV320" s="59"/>
      <c r="CW320" s="59"/>
      <c r="CX320" s="59"/>
      <c r="CY320" s="59"/>
      <c r="CZ320" s="59"/>
      <c r="DA320" s="59"/>
      <c r="DB320" s="59"/>
      <c r="DC320" s="59"/>
      <c r="DD320" s="59"/>
      <c r="DE320" s="59"/>
      <c r="DF320" s="59"/>
      <c r="DG320" s="59"/>
      <c r="DH320" s="59"/>
      <c r="DI320" s="59"/>
      <c r="DJ320" s="59"/>
      <c r="DK320" s="59"/>
      <c r="DL320" s="59"/>
      <c r="DM320" s="59"/>
      <c r="DN320" s="59"/>
      <c r="DO320" s="59"/>
      <c r="DP320" s="59"/>
      <c r="DQ320" s="59"/>
      <c r="DR320" s="59"/>
      <c r="DS320" s="59"/>
      <c r="DT320" s="59"/>
      <c r="DU320" s="59"/>
      <c r="DV320" s="59"/>
      <c r="DW320" s="59"/>
      <c r="DX320" s="59"/>
      <c r="DY320" s="59"/>
      <c r="DZ320" s="59"/>
      <c r="EA320" s="59"/>
      <c r="EB320" s="59"/>
      <c r="EC320" s="59"/>
      <c r="ED320" s="59"/>
      <c r="EE320" s="59"/>
      <c r="EF320" s="59"/>
      <c r="EG320" s="59"/>
      <c r="EH320" s="59"/>
      <c r="EI320" s="59"/>
      <c r="EJ320" s="59"/>
      <c r="EK320" s="59"/>
      <c r="EL320" s="59"/>
      <c r="EM320" s="59"/>
      <c r="EN320" s="59"/>
      <c r="EO320" s="59"/>
      <c r="EP320" s="59"/>
      <c r="EQ320" s="59"/>
      <c r="ER320" s="59"/>
      <c r="ES320" s="59"/>
      <c r="ET320" s="59"/>
      <c r="EU320" s="59"/>
      <c r="EV320" s="59"/>
      <c r="EW320" s="59"/>
      <c r="EX320" s="59"/>
      <c r="EY320" s="59"/>
      <c r="EZ320" s="59"/>
      <c r="FA320" s="59"/>
      <c r="FB320" s="59"/>
      <c r="FC320" s="59"/>
      <c r="FD320" s="59"/>
      <c r="FE320" s="59"/>
      <c r="FF320" s="59"/>
      <c r="FG320" s="59"/>
      <c r="FH320" s="59"/>
      <c r="FI320" s="59"/>
      <c r="FJ320" s="59"/>
      <c r="FK320" s="59"/>
      <c r="FL320" s="59"/>
      <c r="FM320" s="59"/>
      <c r="FN320" s="59"/>
      <c r="FO320" s="59"/>
      <c r="FP320" s="59"/>
      <c r="FQ320" s="59"/>
      <c r="FR320" s="59"/>
      <c r="FS320" s="59"/>
      <c r="FT320" s="59"/>
      <c r="FU320" s="59"/>
      <c r="FV320" s="59"/>
      <c r="FW320" s="59"/>
      <c r="FX320" s="59"/>
      <c r="FY320" s="59"/>
      <c r="FZ320" s="59"/>
      <c r="GA320" s="59"/>
      <c r="GB320" s="59"/>
      <c r="GC320" s="59"/>
      <c r="GD320" s="59"/>
      <c r="GE320" s="59"/>
      <c r="GF320" s="59"/>
      <c r="GG320" s="59"/>
      <c r="GH320" s="59"/>
      <c r="GI320" s="59"/>
      <c r="GJ320" s="59"/>
      <c r="GK320" s="59"/>
      <c r="GL320" s="59"/>
      <c r="GM320" s="59"/>
      <c r="GN320" s="59"/>
      <c r="GO320" s="59"/>
      <c r="GP320" s="59"/>
      <c r="GQ320" s="59"/>
      <c r="GR320" s="59"/>
      <c r="GS320" s="59"/>
      <c r="GT320" s="59"/>
      <c r="GU320" s="59"/>
      <c r="GV320" s="59"/>
      <c r="GW320" s="59"/>
      <c r="GX320" s="59"/>
      <c r="GY320" s="59"/>
      <c r="GZ320" s="59"/>
      <c r="HA320" s="59"/>
      <c r="HB320" s="59"/>
      <c r="HC320" s="59"/>
      <c r="HD320" s="59"/>
      <c r="HE320" s="59"/>
      <c r="HF320" s="59"/>
      <c r="HG320" s="59"/>
      <c r="HH320" s="59"/>
      <c r="HI320" s="59"/>
      <c r="HJ320" s="59"/>
      <c r="HK320" s="59"/>
      <c r="HL320" s="59"/>
      <c r="HM320" s="59"/>
      <c r="HN320" s="59"/>
    </row>
    <row r="321" spans="1:222">
      <c r="A321" s="59"/>
      <c r="B321" s="59"/>
      <c r="C321" s="59"/>
      <c r="D321" s="59"/>
      <c r="E321" s="118"/>
      <c r="F321" s="59"/>
      <c r="G321" s="118"/>
      <c r="H321" s="59"/>
      <c r="I321" s="59"/>
      <c r="J321" s="59"/>
      <c r="K321" s="119"/>
      <c r="L321" s="59"/>
      <c r="M321" s="59"/>
      <c r="N321" s="59"/>
      <c r="O321" s="59"/>
      <c r="P321" s="59"/>
      <c r="Q321" s="59"/>
      <c r="R321" s="59"/>
      <c r="S321" s="59"/>
      <c r="T321" s="59"/>
      <c r="U321" s="59"/>
      <c r="V321" s="59"/>
      <c r="W321" s="59"/>
      <c r="X321" s="59"/>
      <c r="Y321" s="59"/>
      <c r="Z321" s="59"/>
      <c r="AA321" s="59"/>
      <c r="AB321" s="59"/>
      <c r="AC321" s="59"/>
      <c r="AD321" s="59"/>
      <c r="AE321" s="59"/>
      <c r="AF321" s="59"/>
      <c r="AG321" s="59"/>
      <c r="AH321" s="59"/>
      <c r="AI321" s="59"/>
      <c r="AJ321" s="59"/>
      <c r="AK321" s="59"/>
      <c r="AL321" s="59"/>
      <c r="AM321" s="59"/>
      <c r="AN321" s="59"/>
      <c r="AO321" s="59"/>
      <c r="AP321" s="59"/>
      <c r="AQ321" s="59"/>
      <c r="AR321" s="59"/>
      <c r="AS321" s="59"/>
      <c r="AT321" s="59"/>
      <c r="AU321" s="59"/>
      <c r="AV321" s="59"/>
      <c r="AW321" s="59"/>
      <c r="AX321" s="59"/>
      <c r="AY321" s="59"/>
      <c r="AZ321" s="59"/>
      <c r="BA321" s="59"/>
      <c r="BB321" s="59"/>
      <c r="BC321" s="59"/>
      <c r="BD321" s="59"/>
      <c r="BE321" s="59"/>
      <c r="BF321" s="59"/>
      <c r="BG321" s="59"/>
      <c r="BH321" s="59"/>
      <c r="BI321" s="59"/>
      <c r="BJ321" s="59"/>
      <c r="BK321" s="59"/>
      <c r="BL321" s="59"/>
      <c r="BM321" s="59"/>
      <c r="BN321" s="59"/>
      <c r="BO321" s="59"/>
      <c r="BP321" s="59"/>
      <c r="BQ321" s="59"/>
      <c r="BR321" s="59"/>
      <c r="BS321" s="59"/>
      <c r="BT321" s="59"/>
      <c r="BU321" s="59"/>
      <c r="BV321" s="59"/>
      <c r="BW321" s="59"/>
      <c r="BX321" s="59"/>
      <c r="BY321" s="59"/>
      <c r="BZ321" s="59"/>
      <c r="CA321" s="59"/>
      <c r="CB321" s="59"/>
      <c r="CC321" s="59"/>
      <c r="CD321" s="59"/>
      <c r="CE321" s="59"/>
      <c r="CF321" s="59"/>
      <c r="CG321" s="59"/>
      <c r="CH321" s="59"/>
      <c r="CI321" s="59"/>
      <c r="CJ321" s="59"/>
      <c r="CK321" s="59"/>
      <c r="CL321" s="59"/>
      <c r="CM321" s="59"/>
      <c r="CN321" s="59"/>
      <c r="CO321" s="59"/>
      <c r="CP321" s="59"/>
      <c r="CQ321" s="59"/>
      <c r="CR321" s="59"/>
      <c r="CS321" s="59"/>
      <c r="CT321" s="59"/>
      <c r="CU321" s="59"/>
      <c r="CV321" s="59"/>
      <c r="CW321" s="59"/>
      <c r="CX321" s="59"/>
      <c r="CY321" s="59"/>
      <c r="CZ321" s="59"/>
      <c r="DA321" s="59"/>
      <c r="DB321" s="59"/>
      <c r="DC321" s="59"/>
      <c r="DD321" s="59"/>
      <c r="DE321" s="59"/>
      <c r="DF321" s="59"/>
      <c r="DG321" s="59"/>
      <c r="DH321" s="59"/>
      <c r="DI321" s="59"/>
      <c r="DJ321" s="59"/>
      <c r="DK321" s="59"/>
      <c r="DL321" s="59"/>
      <c r="DM321" s="59"/>
      <c r="DN321" s="59"/>
      <c r="DO321" s="59"/>
      <c r="DP321" s="59"/>
      <c r="DQ321" s="59"/>
      <c r="DR321" s="59"/>
      <c r="DS321" s="59"/>
      <c r="DT321" s="59"/>
      <c r="DU321" s="59"/>
      <c r="DV321" s="59"/>
      <c r="DW321" s="59"/>
      <c r="DX321" s="59"/>
      <c r="DY321" s="59"/>
      <c r="DZ321" s="59"/>
      <c r="EA321" s="59"/>
      <c r="EB321" s="59"/>
      <c r="EC321" s="59"/>
      <c r="ED321" s="59"/>
      <c r="EE321" s="59"/>
      <c r="EF321" s="59"/>
      <c r="EG321" s="59"/>
      <c r="EH321" s="59"/>
      <c r="EI321" s="59"/>
      <c r="EJ321" s="59"/>
      <c r="EK321" s="59"/>
      <c r="EL321" s="59"/>
      <c r="EM321" s="59"/>
      <c r="EN321" s="59"/>
      <c r="EO321" s="59"/>
      <c r="EP321" s="59"/>
      <c r="EQ321" s="59"/>
      <c r="ER321" s="59"/>
      <c r="ES321" s="59"/>
      <c r="ET321" s="59"/>
      <c r="EU321" s="59"/>
      <c r="EV321" s="59"/>
      <c r="EW321" s="59"/>
      <c r="EX321" s="59"/>
      <c r="EY321" s="59"/>
      <c r="EZ321" s="59"/>
      <c r="FA321" s="59"/>
      <c r="FB321" s="59"/>
      <c r="FC321" s="59"/>
      <c r="FD321" s="59"/>
      <c r="FE321" s="59"/>
      <c r="FF321" s="59"/>
      <c r="FG321" s="59"/>
      <c r="FH321" s="59"/>
      <c r="FI321" s="59"/>
      <c r="FJ321" s="59"/>
      <c r="FK321" s="59"/>
      <c r="FL321" s="59"/>
      <c r="FM321" s="59"/>
      <c r="FN321" s="59"/>
      <c r="FO321" s="59"/>
      <c r="FP321" s="59"/>
      <c r="FQ321" s="59"/>
      <c r="FR321" s="59"/>
      <c r="FS321" s="59"/>
      <c r="FT321" s="59"/>
      <c r="FU321" s="59"/>
      <c r="FV321" s="59"/>
      <c r="FW321" s="59"/>
      <c r="FX321" s="59"/>
      <c r="FY321" s="59"/>
      <c r="FZ321" s="59"/>
      <c r="GA321" s="59"/>
      <c r="GB321" s="59"/>
      <c r="GC321" s="59"/>
      <c r="GD321" s="59"/>
      <c r="GE321" s="59"/>
      <c r="GF321" s="59"/>
      <c r="GG321" s="59"/>
      <c r="GH321" s="59"/>
      <c r="GI321" s="59"/>
      <c r="GJ321" s="59"/>
      <c r="GK321" s="59"/>
      <c r="GL321" s="59"/>
      <c r="GM321" s="59"/>
      <c r="GN321" s="59"/>
      <c r="GO321" s="59"/>
      <c r="GP321" s="59"/>
      <c r="GQ321" s="59"/>
      <c r="GR321" s="59"/>
      <c r="GS321" s="59"/>
      <c r="GT321" s="59"/>
      <c r="GU321" s="59"/>
      <c r="GV321" s="59"/>
      <c r="GW321" s="59"/>
      <c r="GX321" s="59"/>
      <c r="GY321" s="59"/>
      <c r="GZ321" s="59"/>
      <c r="HA321" s="59"/>
      <c r="HB321" s="59"/>
      <c r="HC321" s="59"/>
      <c r="HD321" s="59"/>
      <c r="HE321" s="59"/>
      <c r="HF321" s="59"/>
      <c r="HG321" s="59"/>
      <c r="HH321" s="59"/>
      <c r="HI321" s="59"/>
      <c r="HJ321" s="59"/>
      <c r="HK321" s="59"/>
      <c r="HL321" s="59"/>
      <c r="HM321" s="59"/>
      <c r="HN321" s="59"/>
    </row>
    <row r="322" spans="1:222">
      <c r="A322" s="59"/>
      <c r="B322" s="59"/>
      <c r="C322" s="59"/>
      <c r="D322" s="59"/>
      <c r="E322" s="118"/>
      <c r="F322" s="59"/>
      <c r="G322" s="118"/>
      <c r="H322" s="59"/>
      <c r="I322" s="59"/>
      <c r="J322" s="59"/>
      <c r="K322" s="119"/>
      <c r="L322" s="59"/>
      <c r="M322" s="59"/>
      <c r="N322" s="59"/>
      <c r="O322" s="59"/>
      <c r="P322" s="59"/>
      <c r="Q322" s="59"/>
      <c r="R322" s="59"/>
      <c r="S322" s="59"/>
      <c r="T322" s="59"/>
      <c r="U322" s="59"/>
      <c r="V322" s="59"/>
      <c r="W322" s="59"/>
      <c r="X322" s="59"/>
      <c r="Y322" s="59"/>
      <c r="Z322" s="59"/>
      <c r="AA322" s="59"/>
      <c r="AB322" s="59"/>
      <c r="AC322" s="59"/>
      <c r="AD322" s="59"/>
      <c r="AE322" s="59"/>
      <c r="AF322" s="59"/>
      <c r="AG322" s="59"/>
      <c r="AH322" s="59"/>
      <c r="AI322" s="59"/>
      <c r="AJ322" s="59"/>
      <c r="AK322" s="59"/>
      <c r="AL322" s="59"/>
      <c r="AM322" s="59"/>
      <c r="AN322" s="59"/>
      <c r="AO322" s="59"/>
      <c r="AP322" s="59"/>
      <c r="AQ322" s="59"/>
      <c r="AR322" s="59"/>
      <c r="AS322" s="59"/>
      <c r="AT322" s="59"/>
      <c r="AU322" s="59"/>
      <c r="AV322" s="59"/>
      <c r="AW322" s="59"/>
      <c r="AX322" s="59"/>
      <c r="AY322" s="59"/>
      <c r="AZ322" s="59"/>
      <c r="BA322" s="59"/>
      <c r="BB322" s="59"/>
      <c r="BC322" s="59"/>
      <c r="BD322" s="59"/>
      <c r="BE322" s="59"/>
      <c r="BF322" s="59"/>
      <c r="BG322" s="59"/>
      <c r="BH322" s="59"/>
      <c r="BI322" s="59"/>
      <c r="BJ322" s="59"/>
      <c r="BK322" s="59"/>
      <c r="BL322" s="59"/>
      <c r="BM322" s="59"/>
      <c r="BN322" s="59"/>
      <c r="BO322" s="59"/>
      <c r="BP322" s="59"/>
      <c r="BQ322" s="59"/>
      <c r="BR322" s="59"/>
      <c r="BS322" s="59"/>
      <c r="BT322" s="59"/>
      <c r="BU322" s="59"/>
      <c r="BV322" s="59"/>
      <c r="BW322" s="59"/>
      <c r="BX322" s="59"/>
      <c r="BY322" s="59"/>
      <c r="BZ322" s="59"/>
      <c r="CA322" s="59"/>
      <c r="CB322" s="59"/>
      <c r="CC322" s="59"/>
      <c r="CD322" s="59"/>
      <c r="CE322" s="59"/>
      <c r="CF322" s="59"/>
      <c r="CG322" s="59"/>
      <c r="CH322" s="59"/>
      <c r="CI322" s="59"/>
      <c r="CJ322" s="59"/>
      <c r="CK322" s="59"/>
      <c r="CL322" s="59"/>
      <c r="CM322" s="59"/>
      <c r="CN322" s="59"/>
      <c r="CO322" s="59"/>
      <c r="CP322" s="59"/>
      <c r="CQ322" s="59"/>
      <c r="CR322" s="59"/>
      <c r="CS322" s="59"/>
      <c r="CT322" s="59"/>
      <c r="CU322" s="59"/>
      <c r="CV322" s="59"/>
      <c r="CW322" s="59"/>
      <c r="CX322" s="59"/>
      <c r="CY322" s="59"/>
      <c r="CZ322" s="59"/>
      <c r="DA322" s="59"/>
      <c r="DB322" s="59"/>
      <c r="DC322" s="59"/>
      <c r="DD322" s="59"/>
      <c r="DE322" s="59"/>
      <c r="DF322" s="59"/>
      <c r="DG322" s="59"/>
      <c r="DH322" s="59"/>
      <c r="DI322" s="59"/>
      <c r="DJ322" s="59"/>
      <c r="DK322" s="59"/>
      <c r="DL322" s="59"/>
      <c r="DM322" s="59"/>
      <c r="DN322" s="59"/>
      <c r="DO322" s="59"/>
      <c r="DP322" s="59"/>
      <c r="DQ322" s="59"/>
      <c r="DR322" s="59"/>
      <c r="DS322" s="59"/>
      <c r="DT322" s="59"/>
      <c r="DU322" s="59"/>
      <c r="DV322" s="59"/>
      <c r="DW322" s="59"/>
      <c r="DX322" s="59"/>
      <c r="DY322" s="59"/>
      <c r="DZ322" s="59"/>
      <c r="EA322" s="59"/>
      <c r="EB322" s="59"/>
      <c r="EC322" s="59"/>
      <c r="ED322" s="59"/>
      <c r="EE322" s="59"/>
      <c r="EF322" s="59"/>
      <c r="EG322" s="59"/>
      <c r="EH322" s="59"/>
      <c r="EI322" s="59"/>
      <c r="EJ322" s="59"/>
      <c r="EK322" s="59"/>
      <c r="EL322" s="59"/>
      <c r="EM322" s="59"/>
      <c r="EN322" s="59"/>
      <c r="EO322" s="59"/>
      <c r="EP322" s="59"/>
      <c r="EQ322" s="59"/>
      <c r="ER322" s="59"/>
      <c r="ES322" s="59"/>
      <c r="ET322" s="59"/>
      <c r="EU322" s="59"/>
      <c r="EV322" s="59"/>
      <c r="EW322" s="59"/>
      <c r="EX322" s="59"/>
      <c r="EY322" s="59"/>
      <c r="EZ322" s="59"/>
      <c r="FA322" s="59"/>
      <c r="FB322" s="59"/>
      <c r="FC322" s="59"/>
      <c r="FD322" s="59"/>
      <c r="FE322" s="59"/>
      <c r="FF322" s="59"/>
      <c r="FG322" s="59"/>
      <c r="FH322" s="59"/>
      <c r="FI322" s="59"/>
      <c r="FJ322" s="59"/>
      <c r="FK322" s="59"/>
      <c r="FL322" s="59"/>
      <c r="FM322" s="59"/>
      <c r="FN322" s="59"/>
      <c r="FO322" s="59"/>
      <c r="FP322" s="59"/>
      <c r="FQ322" s="59"/>
      <c r="FR322" s="59"/>
      <c r="FS322" s="59"/>
      <c r="FT322" s="59"/>
      <c r="FU322" s="59"/>
      <c r="FV322" s="59"/>
      <c r="FW322" s="59"/>
      <c r="FX322" s="59"/>
      <c r="FY322" s="59"/>
      <c r="FZ322" s="59"/>
      <c r="GA322" s="59"/>
      <c r="GB322" s="59"/>
      <c r="GC322" s="59"/>
      <c r="GD322" s="59"/>
      <c r="GE322" s="59"/>
      <c r="GF322" s="59"/>
      <c r="GG322" s="59"/>
      <c r="GH322" s="59"/>
      <c r="GI322" s="59"/>
      <c r="GJ322" s="59"/>
      <c r="GK322" s="59"/>
      <c r="GL322" s="59"/>
      <c r="GM322" s="59"/>
      <c r="GN322" s="59"/>
      <c r="GO322" s="59"/>
      <c r="GP322" s="59"/>
      <c r="GQ322" s="59"/>
      <c r="GR322" s="59"/>
      <c r="GS322" s="59"/>
      <c r="GT322" s="59"/>
      <c r="GU322" s="59"/>
      <c r="GV322" s="59"/>
      <c r="GW322" s="59"/>
      <c r="GX322" s="59"/>
      <c r="GY322" s="59"/>
      <c r="GZ322" s="59"/>
      <c r="HA322" s="59"/>
      <c r="HB322" s="59"/>
      <c r="HC322" s="59"/>
      <c r="HD322" s="59"/>
      <c r="HE322" s="59"/>
      <c r="HF322" s="59"/>
      <c r="HG322" s="59"/>
      <c r="HH322" s="59"/>
      <c r="HI322" s="59"/>
      <c r="HJ322" s="59"/>
      <c r="HK322" s="59"/>
      <c r="HL322" s="59"/>
      <c r="HM322" s="59"/>
      <c r="HN322" s="59"/>
    </row>
    <row r="323" spans="1:222">
      <c r="A323" s="59"/>
      <c r="B323" s="59"/>
      <c r="C323" s="59"/>
      <c r="D323" s="59"/>
      <c r="E323" s="118"/>
      <c r="F323" s="59"/>
      <c r="G323" s="118"/>
      <c r="H323" s="59"/>
      <c r="I323" s="59"/>
      <c r="J323" s="59"/>
      <c r="K323" s="119"/>
      <c r="L323" s="59"/>
      <c r="M323" s="59"/>
      <c r="N323" s="59"/>
      <c r="O323" s="59"/>
      <c r="P323" s="59"/>
      <c r="Q323" s="59"/>
      <c r="R323" s="59"/>
      <c r="S323" s="59"/>
      <c r="T323" s="59"/>
      <c r="U323" s="59"/>
      <c r="V323" s="59"/>
      <c r="W323" s="59"/>
      <c r="X323" s="59"/>
      <c r="Y323" s="59"/>
      <c r="Z323" s="59"/>
      <c r="AA323" s="59"/>
      <c r="AB323" s="59"/>
      <c r="AC323" s="59"/>
      <c r="AD323" s="59"/>
      <c r="AE323" s="59"/>
      <c r="AF323" s="59"/>
      <c r="AG323" s="59"/>
      <c r="AH323" s="59"/>
      <c r="AI323" s="59"/>
      <c r="AJ323" s="59"/>
      <c r="AK323" s="59"/>
      <c r="AL323" s="59"/>
      <c r="AM323" s="59"/>
      <c r="AN323" s="59"/>
      <c r="AO323" s="59"/>
      <c r="AP323" s="59"/>
      <c r="AQ323" s="59"/>
      <c r="AR323" s="59"/>
      <c r="AS323" s="59"/>
      <c r="AT323" s="59"/>
      <c r="AU323" s="59"/>
      <c r="AV323" s="59"/>
      <c r="AW323" s="59"/>
      <c r="AX323" s="59"/>
      <c r="AY323" s="59"/>
      <c r="AZ323" s="59"/>
      <c r="BA323" s="59"/>
      <c r="BB323" s="59"/>
      <c r="BC323" s="59"/>
      <c r="BD323" s="59"/>
      <c r="BE323" s="59"/>
      <c r="BF323" s="59"/>
      <c r="BG323" s="59"/>
      <c r="BH323" s="59"/>
      <c r="BI323" s="59"/>
      <c r="BJ323" s="59"/>
      <c r="BK323" s="59"/>
      <c r="BL323" s="59"/>
      <c r="BM323" s="59"/>
      <c r="BN323" s="59"/>
      <c r="BO323" s="59"/>
      <c r="BP323" s="59"/>
      <c r="BQ323" s="59"/>
      <c r="BR323" s="59"/>
      <c r="BS323" s="59"/>
      <c r="BT323" s="59"/>
      <c r="BU323" s="59"/>
      <c r="BV323" s="59"/>
      <c r="BW323" s="59"/>
      <c r="BX323" s="59"/>
      <c r="BY323" s="59"/>
      <c r="BZ323" s="59"/>
      <c r="CA323" s="59"/>
      <c r="CB323" s="59"/>
      <c r="CC323" s="59"/>
      <c r="CD323" s="59"/>
      <c r="CE323" s="59"/>
      <c r="CF323" s="59"/>
      <c r="CG323" s="59"/>
      <c r="CH323" s="59"/>
      <c r="CI323" s="59"/>
      <c r="CJ323" s="59"/>
      <c r="CK323" s="59"/>
      <c r="CL323" s="59"/>
      <c r="CM323" s="59"/>
      <c r="CN323" s="59"/>
      <c r="CO323" s="59"/>
      <c r="CP323" s="59"/>
      <c r="CQ323" s="59"/>
      <c r="CR323" s="59"/>
      <c r="CS323" s="59"/>
      <c r="CT323" s="59"/>
      <c r="CU323" s="59"/>
      <c r="CV323" s="59"/>
      <c r="CW323" s="59"/>
      <c r="CX323" s="59"/>
      <c r="CY323" s="59"/>
      <c r="CZ323" s="59"/>
      <c r="DA323" s="59"/>
      <c r="DB323" s="59"/>
      <c r="DC323" s="59"/>
      <c r="DD323" s="59"/>
      <c r="DE323" s="59"/>
      <c r="DF323" s="59"/>
      <c r="DG323" s="59"/>
      <c r="DH323" s="59"/>
      <c r="DI323" s="59"/>
      <c r="DJ323" s="59"/>
      <c r="DK323" s="59"/>
      <c r="DL323" s="59"/>
      <c r="DM323" s="59"/>
      <c r="DN323" s="59"/>
      <c r="DO323" s="59"/>
      <c r="DP323" s="59"/>
      <c r="DQ323" s="59"/>
      <c r="DR323" s="59"/>
      <c r="DS323" s="59"/>
      <c r="DT323" s="59"/>
      <c r="DU323" s="59"/>
      <c r="DV323" s="59"/>
      <c r="DW323" s="59"/>
      <c r="DX323" s="59"/>
      <c r="DY323" s="59"/>
      <c r="DZ323" s="59"/>
      <c r="EA323" s="59"/>
      <c r="EB323" s="59"/>
      <c r="EC323" s="59"/>
      <c r="ED323" s="59"/>
      <c r="EE323" s="59"/>
      <c r="EF323" s="59"/>
      <c r="EG323" s="59"/>
      <c r="EH323" s="59"/>
      <c r="EI323" s="59"/>
      <c r="EJ323" s="59"/>
      <c r="EK323" s="59"/>
      <c r="EL323" s="59"/>
      <c r="EM323" s="59"/>
      <c r="EN323" s="59"/>
      <c r="EO323" s="59"/>
      <c r="EP323" s="59"/>
      <c r="EQ323" s="59"/>
      <c r="ER323" s="59"/>
      <c r="ES323" s="59"/>
      <c r="ET323" s="59"/>
      <c r="EU323" s="59"/>
      <c r="EV323" s="59"/>
      <c r="EW323" s="59"/>
      <c r="EX323" s="59"/>
      <c r="EY323" s="59"/>
      <c r="EZ323" s="59"/>
      <c r="FA323" s="59"/>
      <c r="FB323" s="59"/>
      <c r="FC323" s="59"/>
      <c r="FD323" s="59"/>
      <c r="FE323" s="59"/>
      <c r="FF323" s="59"/>
      <c r="FG323" s="59"/>
      <c r="FH323" s="59"/>
      <c r="FI323" s="59"/>
      <c r="FJ323" s="59"/>
      <c r="FK323" s="59"/>
      <c r="FL323" s="59"/>
      <c r="FM323" s="59"/>
      <c r="FN323" s="59"/>
      <c r="FO323" s="59"/>
      <c r="FP323" s="59"/>
      <c r="FQ323" s="59"/>
      <c r="FR323" s="59"/>
      <c r="FS323" s="59"/>
      <c r="FT323" s="59"/>
      <c r="FU323" s="59"/>
      <c r="FV323" s="59"/>
      <c r="FW323" s="59"/>
      <c r="FX323" s="59"/>
      <c r="FY323" s="59"/>
      <c r="FZ323" s="59"/>
      <c r="GA323" s="59"/>
      <c r="GB323" s="59"/>
      <c r="GC323" s="59"/>
      <c r="GD323" s="59"/>
      <c r="GE323" s="59"/>
      <c r="GF323" s="59"/>
      <c r="GG323" s="59"/>
      <c r="GH323" s="59"/>
      <c r="GI323" s="59"/>
      <c r="GJ323" s="59"/>
      <c r="GK323" s="59"/>
      <c r="GL323" s="59"/>
      <c r="GM323" s="59"/>
      <c r="GN323" s="59"/>
      <c r="GO323" s="59"/>
      <c r="GP323" s="59"/>
      <c r="GQ323" s="59"/>
      <c r="GR323" s="59"/>
      <c r="GS323" s="59"/>
      <c r="GT323" s="59"/>
      <c r="GU323" s="59"/>
      <c r="GV323" s="59"/>
      <c r="GW323" s="59"/>
      <c r="GX323" s="59"/>
      <c r="GY323" s="59"/>
      <c r="GZ323" s="59"/>
      <c r="HA323" s="59"/>
      <c r="HB323" s="59"/>
      <c r="HC323" s="59"/>
      <c r="HD323" s="59"/>
      <c r="HE323" s="59"/>
      <c r="HF323" s="59"/>
      <c r="HG323" s="59"/>
      <c r="HH323" s="59"/>
      <c r="HI323" s="59"/>
      <c r="HJ323" s="59"/>
      <c r="HK323" s="59"/>
      <c r="HL323" s="59"/>
      <c r="HM323" s="59"/>
      <c r="HN323" s="59"/>
    </row>
    <row r="324" spans="1:222">
      <c r="A324" s="59"/>
      <c r="B324" s="59"/>
      <c r="C324" s="59"/>
      <c r="D324" s="59"/>
      <c r="E324" s="118"/>
      <c r="F324" s="59"/>
      <c r="G324" s="118"/>
      <c r="H324" s="59"/>
      <c r="I324" s="59"/>
      <c r="J324" s="59"/>
      <c r="K324" s="119"/>
      <c r="L324" s="59"/>
      <c r="M324" s="59"/>
      <c r="N324" s="59"/>
      <c r="O324" s="59"/>
      <c r="P324" s="59"/>
      <c r="Q324" s="59"/>
      <c r="R324" s="59"/>
      <c r="S324" s="59"/>
      <c r="T324" s="59"/>
      <c r="U324" s="59"/>
      <c r="V324" s="59"/>
      <c r="W324" s="59"/>
      <c r="X324" s="59"/>
      <c r="Y324" s="59"/>
      <c r="Z324" s="59"/>
      <c r="AA324" s="59"/>
      <c r="AB324" s="59"/>
      <c r="AC324" s="59"/>
      <c r="AD324" s="59"/>
      <c r="AE324" s="59"/>
      <c r="AF324" s="59"/>
      <c r="AG324" s="59"/>
      <c r="AH324" s="59"/>
      <c r="AI324" s="59"/>
      <c r="AJ324" s="59"/>
      <c r="AK324" s="59"/>
      <c r="AL324" s="59"/>
      <c r="AM324" s="59"/>
      <c r="AN324" s="59"/>
      <c r="AO324" s="59"/>
      <c r="AP324" s="59"/>
      <c r="AQ324" s="59"/>
      <c r="AR324" s="59"/>
      <c r="AS324" s="59"/>
      <c r="AT324" s="59"/>
      <c r="AU324" s="59"/>
      <c r="AV324" s="59"/>
      <c r="AW324" s="59"/>
      <c r="AX324" s="59"/>
      <c r="AY324" s="59"/>
      <c r="AZ324" s="59"/>
      <c r="BA324" s="59"/>
      <c r="BB324" s="59"/>
      <c r="BC324" s="59"/>
      <c r="BD324" s="59"/>
      <c r="BE324" s="59"/>
      <c r="BF324" s="59"/>
      <c r="BG324" s="59"/>
      <c r="BH324" s="59"/>
      <c r="BI324" s="59"/>
      <c r="BJ324" s="59"/>
      <c r="BK324" s="59"/>
      <c r="BL324" s="59"/>
      <c r="BM324" s="59"/>
      <c r="BN324" s="59"/>
      <c r="BO324" s="59"/>
      <c r="BP324" s="59"/>
      <c r="BQ324" s="59"/>
      <c r="BR324" s="59"/>
      <c r="BS324" s="59"/>
      <c r="BT324" s="59"/>
      <c r="BU324" s="59"/>
      <c r="BV324" s="59"/>
      <c r="BW324" s="59"/>
      <c r="BX324" s="59"/>
      <c r="BY324" s="59"/>
      <c r="BZ324" s="59"/>
      <c r="CA324" s="59"/>
      <c r="CB324" s="59"/>
      <c r="CC324" s="59"/>
      <c r="CD324" s="59"/>
      <c r="CE324" s="59"/>
      <c r="CF324" s="59"/>
      <c r="CG324" s="59"/>
      <c r="CH324" s="59"/>
      <c r="CI324" s="59"/>
      <c r="CJ324" s="59"/>
      <c r="CK324" s="59"/>
      <c r="CL324" s="59"/>
      <c r="CM324" s="59"/>
      <c r="CN324" s="59"/>
      <c r="CO324" s="59"/>
      <c r="CP324" s="59"/>
      <c r="CQ324" s="59"/>
      <c r="CR324" s="59"/>
      <c r="CS324" s="59"/>
      <c r="CT324" s="59"/>
      <c r="CU324" s="59"/>
      <c r="CV324" s="59"/>
      <c r="CW324" s="59"/>
      <c r="CX324" s="59"/>
      <c r="CY324" s="59"/>
      <c r="CZ324" s="59"/>
      <c r="DA324" s="59"/>
      <c r="DB324" s="59"/>
      <c r="DC324" s="59"/>
      <c r="DD324" s="59"/>
      <c r="DE324" s="59"/>
      <c r="DF324" s="59"/>
      <c r="DG324" s="59"/>
      <c r="DH324" s="59"/>
      <c r="DI324" s="59"/>
      <c r="DJ324" s="59"/>
      <c r="DK324" s="59"/>
      <c r="DL324" s="59"/>
      <c r="DM324" s="59"/>
      <c r="DN324" s="59"/>
      <c r="DO324" s="59"/>
      <c r="DP324" s="59"/>
      <c r="DQ324" s="59"/>
      <c r="DR324" s="59"/>
      <c r="DS324" s="59"/>
      <c r="DT324" s="59"/>
      <c r="DU324" s="59"/>
      <c r="DV324" s="59"/>
      <c r="DW324" s="59"/>
      <c r="DX324" s="59"/>
      <c r="DY324" s="59"/>
      <c r="DZ324" s="59"/>
      <c r="EA324" s="59"/>
      <c r="EB324" s="59"/>
      <c r="EC324" s="59"/>
      <c r="ED324" s="59"/>
      <c r="EE324" s="59"/>
      <c r="EF324" s="59"/>
      <c r="EG324" s="59"/>
      <c r="EH324" s="59"/>
      <c r="EI324" s="59"/>
      <c r="EJ324" s="59"/>
      <c r="EK324" s="59"/>
      <c r="EL324" s="59"/>
      <c r="EM324" s="59"/>
      <c r="EN324" s="59"/>
      <c r="EO324" s="59"/>
      <c r="EP324" s="59"/>
      <c r="EQ324" s="59"/>
      <c r="ER324" s="59"/>
      <c r="ES324" s="59"/>
      <c r="ET324" s="59"/>
      <c r="EU324" s="59"/>
      <c r="EV324" s="59"/>
      <c r="EW324" s="59"/>
      <c r="EX324" s="59"/>
      <c r="EY324" s="59"/>
      <c r="EZ324" s="59"/>
      <c r="FA324" s="59"/>
      <c r="FB324" s="59"/>
      <c r="FC324" s="59"/>
      <c r="FD324" s="59"/>
      <c r="FE324" s="59"/>
      <c r="FF324" s="59"/>
      <c r="FG324" s="59"/>
      <c r="FH324" s="59"/>
      <c r="FI324" s="59"/>
      <c r="FJ324" s="59"/>
      <c r="FK324" s="59"/>
      <c r="FL324" s="59"/>
      <c r="FM324" s="59"/>
      <c r="FN324" s="59"/>
      <c r="FO324" s="59"/>
      <c r="FP324" s="59"/>
      <c r="FQ324" s="59"/>
      <c r="FR324" s="59"/>
      <c r="FS324" s="59"/>
      <c r="FT324" s="59"/>
      <c r="FU324" s="59"/>
      <c r="FV324" s="59"/>
      <c r="FW324" s="59"/>
      <c r="FX324" s="59"/>
      <c r="FY324" s="59"/>
      <c r="FZ324" s="59"/>
      <c r="GA324" s="59"/>
      <c r="GB324" s="59"/>
      <c r="GC324" s="59"/>
      <c r="GD324" s="59"/>
      <c r="GE324" s="59"/>
      <c r="GF324" s="59"/>
      <c r="GG324" s="59"/>
      <c r="GH324" s="59"/>
      <c r="GI324" s="59"/>
      <c r="GJ324" s="59"/>
      <c r="GK324" s="59"/>
      <c r="GL324" s="59"/>
      <c r="GM324" s="59"/>
      <c r="GN324" s="59"/>
      <c r="GO324" s="59"/>
      <c r="GP324" s="59"/>
      <c r="GQ324" s="59"/>
      <c r="GR324" s="59"/>
      <c r="GS324" s="59"/>
      <c r="GT324" s="59"/>
      <c r="GU324" s="59"/>
      <c r="GV324" s="59"/>
      <c r="GW324" s="59"/>
      <c r="GX324" s="59"/>
      <c r="GY324" s="59"/>
      <c r="GZ324" s="59"/>
      <c r="HA324" s="59"/>
      <c r="HB324" s="59"/>
      <c r="HC324" s="59"/>
      <c r="HD324" s="59"/>
      <c r="HE324" s="59"/>
      <c r="HF324" s="59"/>
      <c r="HG324" s="59"/>
      <c r="HH324" s="59"/>
      <c r="HI324" s="59"/>
      <c r="HJ324" s="59"/>
      <c r="HK324" s="59"/>
      <c r="HL324" s="59"/>
      <c r="HM324" s="59"/>
      <c r="HN324" s="59"/>
    </row>
    <row r="325" spans="1:222">
      <c r="A325" s="59"/>
      <c r="B325" s="59"/>
      <c r="C325" s="59"/>
      <c r="D325" s="59"/>
      <c r="E325" s="118"/>
      <c r="F325" s="59"/>
      <c r="G325" s="118"/>
      <c r="H325" s="59"/>
      <c r="I325" s="59"/>
      <c r="J325" s="59"/>
      <c r="K325" s="119"/>
      <c r="L325" s="59"/>
      <c r="M325" s="59"/>
      <c r="N325" s="59"/>
      <c r="O325" s="59"/>
      <c r="P325" s="59"/>
      <c r="Q325" s="59"/>
      <c r="R325" s="59"/>
      <c r="S325" s="59"/>
      <c r="T325" s="59"/>
      <c r="U325" s="59"/>
      <c r="V325" s="59"/>
      <c r="W325" s="59"/>
      <c r="X325" s="59"/>
      <c r="Y325" s="59"/>
      <c r="Z325" s="59"/>
      <c r="AA325" s="59"/>
      <c r="AB325" s="59"/>
      <c r="AC325" s="59"/>
      <c r="AD325" s="59"/>
      <c r="AE325" s="59"/>
      <c r="AF325" s="59"/>
      <c r="AG325" s="59"/>
      <c r="AH325" s="59"/>
      <c r="AI325" s="59"/>
      <c r="AJ325" s="59"/>
      <c r="AK325" s="59"/>
      <c r="AL325" s="59"/>
      <c r="AM325" s="59"/>
      <c r="AN325" s="59"/>
      <c r="AO325" s="59"/>
      <c r="AP325" s="59"/>
      <c r="AQ325" s="59"/>
      <c r="AR325" s="59"/>
      <c r="AS325" s="59"/>
      <c r="AT325" s="59"/>
      <c r="AU325" s="59"/>
      <c r="AV325" s="59"/>
      <c r="AW325" s="59"/>
      <c r="AX325" s="59"/>
      <c r="AY325" s="59"/>
      <c r="AZ325" s="59"/>
      <c r="BA325" s="59"/>
      <c r="BB325" s="59"/>
      <c r="BC325" s="59"/>
      <c r="BD325" s="59"/>
      <c r="BE325" s="59"/>
      <c r="BF325" s="59"/>
      <c r="BG325" s="59"/>
      <c r="BH325" s="59"/>
      <c r="BI325" s="59"/>
      <c r="BJ325" s="59"/>
      <c r="BK325" s="59"/>
      <c r="BL325" s="59"/>
      <c r="BM325" s="59"/>
      <c r="BN325" s="59"/>
      <c r="BO325" s="59"/>
      <c r="BP325" s="59"/>
      <c r="BQ325" s="59"/>
      <c r="BR325" s="59"/>
      <c r="BS325" s="59"/>
      <c r="BT325" s="59"/>
      <c r="BU325" s="59"/>
      <c r="BV325" s="59"/>
      <c r="BW325" s="59"/>
      <c r="BX325" s="59"/>
      <c r="BY325" s="59"/>
      <c r="BZ325" s="59"/>
      <c r="CA325" s="59"/>
      <c r="CB325" s="59"/>
      <c r="CC325" s="59"/>
      <c r="CD325" s="59"/>
      <c r="CE325" s="59"/>
      <c r="CF325" s="59"/>
      <c r="CG325" s="59"/>
      <c r="CH325" s="59"/>
      <c r="CI325" s="59"/>
      <c r="CJ325" s="59"/>
      <c r="CK325" s="59"/>
      <c r="CL325" s="59"/>
      <c r="CM325" s="59"/>
      <c r="CN325" s="59"/>
      <c r="CO325" s="59"/>
      <c r="CP325" s="59"/>
      <c r="CQ325" s="59"/>
      <c r="CR325" s="59"/>
      <c r="CS325" s="59"/>
      <c r="CT325" s="59"/>
      <c r="CU325" s="59"/>
      <c r="CV325" s="59"/>
      <c r="CW325" s="59"/>
      <c r="CX325" s="59"/>
      <c r="CY325" s="59"/>
      <c r="CZ325" s="59"/>
      <c r="DA325" s="59"/>
      <c r="DB325" s="59"/>
      <c r="DC325" s="59"/>
      <c r="DD325" s="59"/>
      <c r="DE325" s="59"/>
      <c r="DF325" s="59"/>
      <c r="DG325" s="59"/>
      <c r="DH325" s="59"/>
      <c r="DI325" s="59"/>
      <c r="DJ325" s="59"/>
      <c r="DK325" s="59"/>
      <c r="DL325" s="59"/>
      <c r="DM325" s="59"/>
      <c r="DN325" s="59"/>
      <c r="DO325" s="59"/>
      <c r="DP325" s="59"/>
      <c r="DQ325" s="59"/>
      <c r="DR325" s="59"/>
      <c r="DS325" s="59"/>
      <c r="DT325" s="59"/>
      <c r="DU325" s="59"/>
      <c r="DV325" s="59"/>
      <c r="DW325" s="59"/>
      <c r="DX325" s="59"/>
      <c r="DY325" s="59"/>
      <c r="DZ325" s="59"/>
      <c r="EA325" s="59"/>
      <c r="EB325" s="59"/>
      <c r="EC325" s="59"/>
      <c r="ED325" s="59"/>
      <c r="EE325" s="59"/>
      <c r="EF325" s="59"/>
      <c r="EG325" s="59"/>
      <c r="EH325" s="59"/>
      <c r="EI325" s="59"/>
      <c r="EJ325" s="59"/>
      <c r="EK325" s="59"/>
      <c r="EL325" s="59"/>
      <c r="EM325" s="59"/>
      <c r="EN325" s="59"/>
      <c r="EO325" s="59"/>
      <c r="EP325" s="59"/>
      <c r="EQ325" s="59"/>
      <c r="ER325" s="59"/>
      <c r="ES325" s="59"/>
      <c r="ET325" s="59"/>
      <c r="EU325" s="59"/>
      <c r="EV325" s="59"/>
      <c r="EW325" s="59"/>
      <c r="EX325" s="59"/>
      <c r="EY325" s="59"/>
      <c r="EZ325" s="59"/>
      <c r="FA325" s="59"/>
      <c r="FB325" s="59"/>
      <c r="FC325" s="59"/>
      <c r="FD325" s="59"/>
      <c r="FE325" s="59"/>
      <c r="FF325" s="59"/>
      <c r="FG325" s="59"/>
      <c r="FH325" s="59"/>
      <c r="FI325" s="59"/>
      <c r="FJ325" s="59"/>
      <c r="FK325" s="59"/>
      <c r="FL325" s="59"/>
      <c r="FM325" s="59"/>
      <c r="FN325" s="59"/>
      <c r="FO325" s="59"/>
      <c r="FP325" s="59"/>
      <c r="FQ325" s="59"/>
      <c r="FR325" s="59"/>
      <c r="FS325" s="59"/>
      <c r="FT325" s="59"/>
      <c r="FU325" s="59"/>
      <c r="FV325" s="59"/>
      <c r="FW325" s="59"/>
      <c r="FX325" s="59"/>
      <c r="FY325" s="59"/>
      <c r="FZ325" s="59"/>
      <c r="GA325" s="59"/>
      <c r="GB325" s="59"/>
      <c r="GC325" s="59"/>
      <c r="GD325" s="59"/>
      <c r="GE325" s="59"/>
      <c r="GF325" s="59"/>
      <c r="GG325" s="59"/>
      <c r="GH325" s="59"/>
      <c r="GI325" s="59"/>
      <c r="GJ325" s="59"/>
      <c r="GK325" s="59"/>
      <c r="GL325" s="59"/>
      <c r="GM325" s="59"/>
      <c r="GN325" s="59"/>
      <c r="GO325" s="59"/>
      <c r="GP325" s="59"/>
      <c r="GQ325" s="59"/>
      <c r="GR325" s="59"/>
      <c r="GS325" s="59"/>
      <c r="GT325" s="59"/>
      <c r="GU325" s="59"/>
      <c r="GV325" s="59"/>
      <c r="GW325" s="59"/>
      <c r="GX325" s="59"/>
      <c r="GY325" s="59"/>
      <c r="GZ325" s="59"/>
      <c r="HA325" s="59"/>
      <c r="HB325" s="59"/>
      <c r="HC325" s="59"/>
      <c r="HD325" s="59"/>
      <c r="HE325" s="59"/>
      <c r="HF325" s="59"/>
      <c r="HG325" s="59"/>
      <c r="HH325" s="59"/>
      <c r="HI325" s="59"/>
      <c r="HJ325" s="59"/>
      <c r="HK325" s="59"/>
      <c r="HL325" s="59"/>
      <c r="HM325" s="59"/>
      <c r="HN325" s="59"/>
    </row>
    <row r="326" spans="1:222">
      <c r="A326" s="59"/>
      <c r="B326" s="59"/>
      <c r="C326" s="59"/>
      <c r="D326" s="59"/>
      <c r="E326" s="118"/>
      <c r="F326" s="59"/>
      <c r="G326" s="118"/>
      <c r="H326" s="59"/>
      <c r="I326" s="59"/>
      <c r="J326" s="59"/>
      <c r="K326" s="119"/>
      <c r="L326" s="59"/>
      <c r="M326" s="59"/>
      <c r="N326" s="59"/>
      <c r="O326" s="59"/>
      <c r="P326" s="59"/>
      <c r="Q326" s="59"/>
      <c r="R326" s="59"/>
      <c r="S326" s="59"/>
      <c r="T326" s="59"/>
      <c r="U326" s="59"/>
      <c r="V326" s="59"/>
      <c r="W326" s="59"/>
      <c r="X326" s="59"/>
      <c r="Y326" s="59"/>
      <c r="Z326" s="59"/>
      <c r="AA326" s="59"/>
      <c r="AB326" s="59"/>
      <c r="AC326" s="59"/>
      <c r="AD326" s="59"/>
      <c r="AE326" s="59"/>
      <c r="AF326" s="59"/>
      <c r="AG326" s="59"/>
      <c r="AH326" s="59"/>
      <c r="AI326" s="59"/>
      <c r="AJ326" s="59"/>
      <c r="AK326" s="59"/>
      <c r="AL326" s="59"/>
      <c r="AM326" s="59"/>
      <c r="AN326" s="59"/>
      <c r="AO326" s="59"/>
      <c r="AP326" s="59"/>
      <c r="AQ326" s="59"/>
      <c r="AR326" s="59"/>
      <c r="AS326" s="59"/>
      <c r="AT326" s="59"/>
      <c r="AU326" s="59"/>
      <c r="AV326" s="59"/>
      <c r="AW326" s="59"/>
      <c r="AX326" s="59"/>
      <c r="AY326" s="59"/>
      <c r="AZ326" s="59"/>
      <c r="BA326" s="59"/>
      <c r="BB326" s="59"/>
      <c r="BC326" s="59"/>
      <c r="BD326" s="59"/>
      <c r="BE326" s="59"/>
      <c r="BF326" s="59"/>
      <c r="BG326" s="59"/>
      <c r="BH326" s="59"/>
      <c r="BI326" s="59"/>
      <c r="BJ326" s="59"/>
      <c r="BK326" s="59"/>
      <c r="BL326" s="59"/>
      <c r="BM326" s="59"/>
      <c r="BN326" s="59"/>
      <c r="BO326" s="59"/>
      <c r="BP326" s="59"/>
      <c r="BQ326" s="59"/>
      <c r="BR326" s="59"/>
      <c r="BS326" s="59"/>
      <c r="BT326" s="59"/>
      <c r="BU326" s="59"/>
      <c r="BV326" s="59"/>
      <c r="BW326" s="59"/>
      <c r="BX326" s="59"/>
      <c r="BY326" s="59"/>
      <c r="BZ326" s="59"/>
      <c r="CA326" s="59"/>
      <c r="CB326" s="59"/>
      <c r="CC326" s="59"/>
      <c r="CD326" s="59"/>
      <c r="CE326" s="59"/>
      <c r="CF326" s="59"/>
      <c r="CG326" s="59"/>
      <c r="CH326" s="59"/>
      <c r="CI326" s="59"/>
      <c r="CJ326" s="59"/>
      <c r="CK326" s="59"/>
      <c r="CL326" s="59"/>
      <c r="CM326" s="59"/>
      <c r="CN326" s="59"/>
      <c r="CO326" s="59"/>
      <c r="CP326" s="59"/>
      <c r="CQ326" s="59"/>
      <c r="CR326" s="59"/>
      <c r="CS326" s="59"/>
      <c r="CT326" s="59"/>
      <c r="CU326" s="59"/>
      <c r="CV326" s="59"/>
      <c r="CW326" s="59"/>
      <c r="CX326" s="59"/>
      <c r="CY326" s="59"/>
      <c r="CZ326" s="59"/>
      <c r="DA326" s="59"/>
      <c r="DB326" s="59"/>
      <c r="DC326" s="59"/>
      <c r="DD326" s="59"/>
      <c r="DE326" s="59"/>
      <c r="DF326" s="59"/>
      <c r="DG326" s="59"/>
      <c r="DH326" s="59"/>
      <c r="DI326" s="59"/>
      <c r="DJ326" s="59"/>
      <c r="DK326" s="59"/>
      <c r="DL326" s="59"/>
      <c r="DM326" s="59"/>
      <c r="DN326" s="59"/>
      <c r="DO326" s="59"/>
      <c r="DP326" s="59"/>
      <c r="DQ326" s="59"/>
      <c r="DR326" s="59"/>
      <c r="DS326" s="59"/>
      <c r="DT326" s="59"/>
      <c r="DU326" s="59"/>
      <c r="DV326" s="59"/>
      <c r="DW326" s="59"/>
      <c r="DX326" s="59"/>
      <c r="DY326" s="59"/>
      <c r="DZ326" s="59"/>
      <c r="EA326" s="59"/>
      <c r="EB326" s="59"/>
      <c r="EC326" s="59"/>
      <c r="ED326" s="59"/>
      <c r="EE326" s="59"/>
      <c r="EF326" s="59"/>
      <c r="EG326" s="59"/>
      <c r="EH326" s="59"/>
      <c r="EI326" s="59"/>
      <c r="EJ326" s="59"/>
      <c r="EK326" s="59"/>
      <c r="EL326" s="59"/>
      <c r="EM326" s="59"/>
      <c r="EN326" s="59"/>
      <c r="EO326" s="59"/>
      <c r="EP326" s="59"/>
      <c r="EQ326" s="59"/>
      <c r="ER326" s="59"/>
      <c r="ES326" s="59"/>
      <c r="ET326" s="59"/>
      <c r="EU326" s="59"/>
      <c r="EV326" s="59"/>
      <c r="EW326" s="59"/>
      <c r="EX326" s="59"/>
      <c r="EY326" s="59"/>
      <c r="EZ326" s="59"/>
      <c r="FA326" s="59"/>
      <c r="FB326" s="59"/>
      <c r="FC326" s="59"/>
      <c r="FD326" s="59"/>
      <c r="FE326" s="59"/>
      <c r="FF326" s="59"/>
      <c r="FG326" s="59"/>
      <c r="FH326" s="59"/>
      <c r="FI326" s="59"/>
      <c r="FJ326" s="59"/>
      <c r="FK326" s="59"/>
      <c r="FL326" s="59"/>
      <c r="FM326" s="59"/>
      <c r="FN326" s="59"/>
      <c r="FO326" s="59"/>
      <c r="FP326" s="59"/>
      <c r="FQ326" s="59"/>
      <c r="FR326" s="59"/>
      <c r="FS326" s="59"/>
      <c r="FT326" s="59"/>
      <c r="FU326" s="59"/>
      <c r="FV326" s="59"/>
      <c r="FW326" s="59"/>
      <c r="FX326" s="59"/>
      <c r="FY326" s="59"/>
      <c r="FZ326" s="59"/>
      <c r="GA326" s="59"/>
      <c r="GB326" s="59"/>
      <c r="GC326" s="59"/>
      <c r="GD326" s="59"/>
      <c r="GE326" s="59"/>
      <c r="GF326" s="59"/>
      <c r="GG326" s="59"/>
      <c r="GH326" s="59"/>
      <c r="GI326" s="59"/>
      <c r="GJ326" s="59"/>
      <c r="GK326" s="59"/>
      <c r="GL326" s="59"/>
      <c r="GM326" s="59"/>
      <c r="GN326" s="59"/>
      <c r="GO326" s="59"/>
      <c r="GP326" s="59"/>
      <c r="GQ326" s="59"/>
      <c r="GR326" s="59"/>
      <c r="GS326" s="59"/>
      <c r="GT326" s="59"/>
      <c r="GU326" s="59"/>
      <c r="GV326" s="59"/>
      <c r="GW326" s="59"/>
      <c r="GX326" s="59"/>
      <c r="GY326" s="59"/>
      <c r="GZ326" s="59"/>
      <c r="HA326" s="59"/>
      <c r="HB326" s="59"/>
      <c r="HC326" s="59"/>
      <c r="HD326" s="59"/>
      <c r="HE326" s="59"/>
      <c r="HF326" s="59"/>
      <c r="HG326" s="59"/>
      <c r="HH326" s="59"/>
      <c r="HI326" s="59"/>
      <c r="HJ326" s="59"/>
      <c r="HK326" s="59"/>
      <c r="HL326" s="59"/>
      <c r="HM326" s="59"/>
      <c r="HN326" s="59"/>
    </row>
    <row r="327" spans="1:222">
      <c r="A327" s="59"/>
      <c r="B327" s="59"/>
      <c r="C327" s="59"/>
      <c r="D327" s="59"/>
      <c r="E327" s="118"/>
      <c r="F327" s="59"/>
      <c r="G327" s="118"/>
      <c r="H327" s="59"/>
      <c r="I327" s="59"/>
      <c r="J327" s="59"/>
      <c r="K327" s="119"/>
      <c r="L327" s="59"/>
      <c r="M327" s="59"/>
      <c r="N327" s="59"/>
      <c r="O327" s="59"/>
      <c r="P327" s="59"/>
      <c r="Q327" s="59"/>
      <c r="R327" s="59"/>
      <c r="S327" s="59"/>
      <c r="T327" s="59"/>
      <c r="U327" s="59"/>
      <c r="V327" s="59"/>
      <c r="W327" s="59"/>
      <c r="X327" s="59"/>
      <c r="Y327" s="59"/>
      <c r="Z327" s="59"/>
      <c r="AA327" s="59"/>
      <c r="AB327" s="59"/>
      <c r="AC327" s="59"/>
      <c r="AD327" s="59"/>
      <c r="AE327" s="59"/>
      <c r="AF327" s="59"/>
      <c r="AG327" s="59"/>
      <c r="AH327" s="59"/>
      <c r="AI327" s="59"/>
      <c r="AJ327" s="59"/>
      <c r="AK327" s="59"/>
      <c r="AL327" s="59"/>
      <c r="AM327" s="59"/>
      <c r="AN327" s="59"/>
      <c r="AO327" s="59"/>
      <c r="AP327" s="59"/>
      <c r="AQ327" s="59"/>
      <c r="AR327" s="59"/>
      <c r="AS327" s="59"/>
      <c r="AT327" s="59"/>
      <c r="AU327" s="59"/>
      <c r="AV327" s="59"/>
      <c r="AW327" s="59"/>
      <c r="AX327" s="59"/>
      <c r="AY327" s="59"/>
      <c r="AZ327" s="59"/>
      <c r="BA327" s="59"/>
      <c r="BB327" s="59"/>
      <c r="BC327" s="59"/>
      <c r="BD327" s="59"/>
      <c r="BE327" s="59"/>
      <c r="BF327" s="59"/>
      <c r="BG327" s="59"/>
      <c r="BH327" s="59"/>
      <c r="BI327" s="59"/>
      <c r="BJ327" s="59"/>
      <c r="BK327" s="59"/>
      <c r="BL327" s="59"/>
      <c r="BM327" s="59"/>
      <c r="BN327" s="59"/>
      <c r="BO327" s="59"/>
      <c r="BP327" s="59"/>
      <c r="BQ327" s="59"/>
      <c r="BR327" s="59"/>
      <c r="BS327" s="59"/>
      <c r="BT327" s="59"/>
      <c r="BU327" s="59"/>
      <c r="BV327" s="59"/>
      <c r="BW327" s="59"/>
      <c r="BX327" s="59"/>
      <c r="BY327" s="59"/>
      <c r="BZ327" s="59"/>
      <c r="CA327" s="59"/>
      <c r="CB327" s="59"/>
      <c r="CC327" s="59"/>
      <c r="CD327" s="59"/>
      <c r="CE327" s="59"/>
      <c r="CF327" s="59"/>
      <c r="CG327" s="59"/>
      <c r="CH327" s="59"/>
      <c r="CI327" s="59"/>
      <c r="CJ327" s="59"/>
      <c r="CK327" s="59"/>
      <c r="CL327" s="59"/>
      <c r="CM327" s="59"/>
      <c r="CN327" s="59"/>
      <c r="CO327" s="59"/>
      <c r="CP327" s="59"/>
      <c r="CQ327" s="59"/>
      <c r="CR327" s="59"/>
      <c r="CS327" s="59"/>
      <c r="CT327" s="59"/>
      <c r="CU327" s="59"/>
      <c r="CV327" s="59"/>
      <c r="CW327" s="59"/>
      <c r="CX327" s="59"/>
      <c r="CY327" s="59"/>
      <c r="CZ327" s="59"/>
      <c r="DA327" s="59"/>
      <c r="DB327" s="59"/>
      <c r="DC327" s="59"/>
      <c r="DD327" s="59"/>
      <c r="DE327" s="59"/>
      <c r="DF327" s="59"/>
      <c r="DG327" s="59"/>
      <c r="DH327" s="59"/>
      <c r="DI327" s="59"/>
      <c r="DJ327" s="59"/>
      <c r="DK327" s="59"/>
      <c r="DL327" s="59"/>
      <c r="DM327" s="59"/>
      <c r="DN327" s="59"/>
      <c r="DO327" s="59"/>
      <c r="DP327" s="59"/>
      <c r="DQ327" s="59"/>
      <c r="DR327" s="59"/>
      <c r="DS327" s="59"/>
      <c r="DT327" s="59"/>
      <c r="DU327" s="59"/>
      <c r="DV327" s="59"/>
      <c r="DW327" s="59"/>
      <c r="DX327" s="59"/>
      <c r="DY327" s="59"/>
      <c r="DZ327" s="59"/>
      <c r="EA327" s="59"/>
      <c r="EB327" s="59"/>
      <c r="EC327" s="59"/>
      <c r="ED327" s="59"/>
      <c r="EE327" s="59"/>
      <c r="EF327" s="59"/>
      <c r="EG327" s="59"/>
      <c r="EH327" s="59"/>
      <c r="EI327" s="59"/>
      <c r="EJ327" s="59"/>
      <c r="EK327" s="59"/>
      <c r="EL327" s="59"/>
      <c r="EM327" s="59"/>
      <c r="EN327" s="59"/>
      <c r="EO327" s="59"/>
      <c r="EP327" s="59"/>
      <c r="EQ327" s="59"/>
      <c r="ER327" s="59"/>
      <c r="ES327" s="59"/>
      <c r="ET327" s="59"/>
      <c r="EU327" s="59"/>
      <c r="EV327" s="59"/>
      <c r="EW327" s="59"/>
      <c r="EX327" s="59"/>
      <c r="EY327" s="59"/>
      <c r="EZ327" s="59"/>
      <c r="FA327" s="59"/>
      <c r="FB327" s="59"/>
      <c r="FC327" s="59"/>
      <c r="FD327" s="59"/>
      <c r="FE327" s="59"/>
      <c r="FF327" s="59"/>
      <c r="FG327" s="59"/>
      <c r="FH327" s="59"/>
      <c r="FI327" s="59"/>
      <c r="FJ327" s="59"/>
      <c r="FK327" s="59"/>
      <c r="FL327" s="59"/>
      <c r="FM327" s="59"/>
      <c r="FN327" s="59"/>
      <c r="FO327" s="59"/>
      <c r="FP327" s="59"/>
      <c r="FQ327" s="59"/>
      <c r="FR327" s="59"/>
      <c r="FS327" s="59"/>
      <c r="FT327" s="59"/>
      <c r="FU327" s="59"/>
      <c r="FV327" s="59"/>
      <c r="FW327" s="59"/>
      <c r="FX327" s="59"/>
      <c r="FY327" s="59"/>
      <c r="FZ327" s="59"/>
      <c r="GA327" s="59"/>
      <c r="GB327" s="59"/>
      <c r="GC327" s="59"/>
      <c r="GD327" s="59"/>
      <c r="GE327" s="59"/>
      <c r="GF327" s="59"/>
      <c r="GG327" s="59"/>
      <c r="GH327" s="59"/>
      <c r="GI327" s="59"/>
      <c r="GJ327" s="59"/>
      <c r="GK327" s="59"/>
      <c r="GL327" s="59"/>
      <c r="GM327" s="59"/>
      <c r="GN327" s="59"/>
      <c r="GO327" s="59"/>
      <c r="GP327" s="59"/>
      <c r="GQ327" s="59"/>
      <c r="GR327" s="59"/>
      <c r="GS327" s="59"/>
      <c r="GT327" s="59"/>
      <c r="GU327" s="59"/>
      <c r="GV327" s="59"/>
      <c r="GW327" s="59"/>
      <c r="GX327" s="59"/>
      <c r="GY327" s="59"/>
      <c r="GZ327" s="59"/>
      <c r="HA327" s="59"/>
      <c r="HB327" s="59"/>
      <c r="HC327" s="59"/>
      <c r="HD327" s="59"/>
      <c r="HE327" s="59"/>
      <c r="HF327" s="59"/>
      <c r="HG327" s="59"/>
      <c r="HH327" s="59"/>
      <c r="HI327" s="59"/>
      <c r="HJ327" s="59"/>
      <c r="HK327" s="59"/>
      <c r="HL327" s="59"/>
      <c r="HM327" s="59"/>
      <c r="HN327" s="59"/>
    </row>
    <row r="328" spans="1:222">
      <c r="A328" s="59"/>
      <c r="B328" s="59"/>
      <c r="C328" s="59"/>
      <c r="D328" s="59"/>
      <c r="E328" s="118"/>
      <c r="F328" s="59"/>
      <c r="G328" s="118"/>
      <c r="H328" s="59"/>
      <c r="I328" s="59"/>
      <c r="J328" s="59"/>
      <c r="K328" s="119"/>
      <c r="L328" s="59"/>
      <c r="M328" s="59"/>
      <c r="N328" s="59"/>
      <c r="O328" s="59"/>
      <c r="P328" s="59"/>
      <c r="Q328" s="59"/>
      <c r="R328" s="59"/>
      <c r="S328" s="59"/>
      <c r="T328" s="59"/>
      <c r="U328" s="59"/>
      <c r="V328" s="59"/>
      <c r="W328" s="59"/>
      <c r="X328" s="59"/>
      <c r="Y328" s="59"/>
      <c r="Z328" s="59"/>
      <c r="AA328" s="59"/>
      <c r="AB328" s="59"/>
      <c r="AC328" s="59"/>
      <c r="AD328" s="59"/>
      <c r="AE328" s="59"/>
      <c r="AF328" s="59"/>
      <c r="AG328" s="59"/>
      <c r="AH328" s="59"/>
      <c r="AI328" s="59"/>
      <c r="AJ328" s="59"/>
      <c r="AK328" s="59"/>
      <c r="AL328" s="59"/>
      <c r="AM328" s="59"/>
      <c r="AN328" s="59"/>
      <c r="AO328" s="59"/>
      <c r="AP328" s="59"/>
      <c r="AQ328" s="59"/>
      <c r="AR328" s="59"/>
      <c r="AS328" s="59"/>
      <c r="AT328" s="59"/>
      <c r="AU328" s="59"/>
      <c r="AV328" s="59"/>
      <c r="AW328" s="59"/>
      <c r="AX328" s="59"/>
      <c r="AY328" s="59"/>
      <c r="AZ328" s="59"/>
      <c r="BA328" s="59"/>
      <c r="BB328" s="59"/>
      <c r="BC328" s="59"/>
      <c r="BD328" s="59"/>
      <c r="BE328" s="59"/>
      <c r="BF328" s="59"/>
      <c r="BG328" s="59"/>
      <c r="BH328" s="59"/>
      <c r="BI328" s="59"/>
      <c r="BJ328" s="59"/>
      <c r="BK328" s="59"/>
      <c r="BL328" s="59"/>
      <c r="BM328" s="59"/>
      <c r="BN328" s="59"/>
      <c r="BO328" s="59"/>
      <c r="BP328" s="59"/>
      <c r="BQ328" s="59"/>
      <c r="BR328" s="59"/>
      <c r="BS328" s="59"/>
      <c r="BT328" s="59"/>
      <c r="BU328" s="59"/>
      <c r="BV328" s="59"/>
      <c r="BW328" s="59"/>
      <c r="BX328" s="59"/>
      <c r="BY328" s="59"/>
      <c r="BZ328" s="59"/>
      <c r="CA328" s="59"/>
      <c r="CB328" s="59"/>
      <c r="CC328" s="59"/>
      <c r="CD328" s="59"/>
      <c r="CE328" s="59"/>
      <c r="CF328" s="59"/>
      <c r="CG328" s="59"/>
      <c r="CH328" s="59"/>
      <c r="CI328" s="59"/>
      <c r="CJ328" s="59"/>
      <c r="CK328" s="59"/>
      <c r="CL328" s="59"/>
      <c r="CM328" s="59"/>
      <c r="CN328" s="59"/>
      <c r="CO328" s="59"/>
      <c r="CP328" s="59"/>
      <c r="CQ328" s="59"/>
      <c r="CR328" s="59"/>
      <c r="CS328" s="59"/>
      <c r="CT328" s="59"/>
      <c r="CU328" s="59"/>
      <c r="CV328" s="59"/>
      <c r="CW328" s="59"/>
      <c r="CX328" s="59"/>
      <c r="CY328" s="59"/>
      <c r="CZ328" s="59"/>
      <c r="DA328" s="59"/>
      <c r="DB328" s="59"/>
      <c r="DC328" s="59"/>
      <c r="DD328" s="59"/>
      <c r="DE328" s="59"/>
      <c r="DF328" s="59"/>
      <c r="DG328" s="59"/>
      <c r="DH328" s="59"/>
      <c r="DI328" s="59"/>
      <c r="DJ328" s="59"/>
      <c r="DK328" s="59"/>
      <c r="DL328" s="59"/>
      <c r="DM328" s="59"/>
      <c r="DN328" s="59"/>
      <c r="DO328" s="59"/>
      <c r="DP328" s="59"/>
      <c r="DQ328" s="59"/>
      <c r="DR328" s="59"/>
      <c r="DS328" s="59"/>
      <c r="DT328" s="59"/>
      <c r="DU328" s="59"/>
      <c r="DV328" s="59"/>
      <c r="DW328" s="59"/>
      <c r="DX328" s="59"/>
      <c r="DY328" s="59"/>
      <c r="DZ328" s="59"/>
      <c r="EA328" s="59"/>
      <c r="EB328" s="59"/>
      <c r="EC328" s="59"/>
      <c r="ED328" s="59"/>
      <c r="EE328" s="59"/>
      <c r="EF328" s="59"/>
      <c r="EG328" s="59"/>
      <c r="EH328" s="59"/>
      <c r="EI328" s="59"/>
      <c r="EJ328" s="59"/>
      <c r="EK328" s="59"/>
      <c r="EL328" s="59"/>
      <c r="EM328" s="59"/>
      <c r="EN328" s="59"/>
      <c r="EO328" s="59"/>
      <c r="EP328" s="59"/>
      <c r="EQ328" s="59"/>
      <c r="ER328" s="59"/>
      <c r="ES328" s="59"/>
      <c r="ET328" s="59"/>
      <c r="EU328" s="59"/>
      <c r="EV328" s="59"/>
      <c r="EW328" s="59"/>
      <c r="EX328" s="59"/>
      <c r="EY328" s="59"/>
      <c r="EZ328" s="59"/>
      <c r="FA328" s="59"/>
      <c r="FB328" s="59"/>
      <c r="FC328" s="59"/>
      <c r="FD328" s="59"/>
      <c r="FE328" s="59"/>
      <c r="FF328" s="59"/>
      <c r="FG328" s="59"/>
      <c r="FH328" s="59"/>
      <c r="FI328" s="59"/>
      <c r="FJ328" s="59"/>
      <c r="FK328" s="59"/>
      <c r="FL328" s="59"/>
      <c r="FM328" s="59"/>
      <c r="FN328" s="59"/>
      <c r="FO328" s="59"/>
      <c r="FP328" s="59"/>
      <c r="FQ328" s="59"/>
      <c r="FR328" s="59"/>
      <c r="FS328" s="59"/>
      <c r="FT328" s="59"/>
      <c r="FU328" s="59"/>
      <c r="FV328" s="59"/>
      <c r="FW328" s="59"/>
      <c r="FX328" s="59"/>
      <c r="FY328" s="59"/>
      <c r="FZ328" s="59"/>
      <c r="GA328" s="59"/>
      <c r="GB328" s="59"/>
      <c r="GC328" s="59"/>
      <c r="GD328" s="59"/>
      <c r="GE328" s="59"/>
      <c r="GF328" s="59"/>
      <c r="GG328" s="59"/>
      <c r="GH328" s="59"/>
      <c r="GI328" s="59"/>
      <c r="GJ328" s="59"/>
      <c r="GK328" s="59"/>
      <c r="GL328" s="59"/>
      <c r="GM328" s="59"/>
      <c r="GN328" s="59"/>
      <c r="GO328" s="59"/>
      <c r="GP328" s="59"/>
      <c r="GQ328" s="59"/>
      <c r="GR328" s="59"/>
      <c r="GS328" s="59"/>
      <c r="GT328" s="59"/>
      <c r="GU328" s="59"/>
      <c r="GV328" s="59"/>
      <c r="GW328" s="59"/>
      <c r="GX328" s="59"/>
      <c r="GY328" s="59"/>
      <c r="GZ328" s="59"/>
      <c r="HA328" s="59"/>
      <c r="HB328" s="59"/>
      <c r="HC328" s="59"/>
      <c r="HD328" s="59"/>
      <c r="HE328" s="59"/>
      <c r="HF328" s="59"/>
      <c r="HG328" s="59"/>
      <c r="HH328" s="59"/>
      <c r="HI328" s="59"/>
      <c r="HJ328" s="59"/>
      <c r="HK328" s="59"/>
      <c r="HL328" s="59"/>
      <c r="HM328" s="59"/>
      <c r="HN328" s="59"/>
    </row>
    <row r="329" spans="1:222">
      <c r="A329" s="59"/>
      <c r="B329" s="59"/>
      <c r="C329" s="59"/>
      <c r="D329" s="59"/>
      <c r="E329" s="118"/>
      <c r="F329" s="59"/>
      <c r="G329" s="118"/>
      <c r="H329" s="59"/>
      <c r="I329" s="59"/>
      <c r="J329" s="59"/>
      <c r="K329" s="119"/>
      <c r="L329" s="59"/>
      <c r="M329" s="59"/>
      <c r="N329" s="59"/>
      <c r="O329" s="59"/>
      <c r="P329" s="59"/>
      <c r="Q329" s="59"/>
      <c r="R329" s="59"/>
      <c r="S329" s="59"/>
      <c r="T329" s="59"/>
      <c r="U329" s="59"/>
      <c r="V329" s="59"/>
      <c r="W329" s="59"/>
      <c r="X329" s="59"/>
      <c r="Y329" s="59"/>
      <c r="Z329" s="59"/>
      <c r="AA329" s="59"/>
      <c r="AB329" s="59"/>
      <c r="AC329" s="59"/>
      <c r="AD329" s="59"/>
      <c r="AE329" s="59"/>
      <c r="AF329" s="59"/>
      <c r="AG329" s="59"/>
      <c r="AH329" s="59"/>
      <c r="AI329" s="59"/>
      <c r="AJ329" s="59"/>
      <c r="AK329" s="59"/>
      <c r="AL329" s="59"/>
      <c r="AM329" s="59"/>
      <c r="AN329" s="59"/>
      <c r="AO329" s="59"/>
      <c r="AP329" s="59"/>
      <c r="AQ329" s="59"/>
      <c r="AR329" s="59"/>
      <c r="AS329" s="59"/>
      <c r="AT329" s="59"/>
      <c r="AU329" s="59"/>
      <c r="AV329" s="59"/>
      <c r="AW329" s="59"/>
      <c r="AX329" s="59"/>
      <c r="AY329" s="59"/>
      <c r="AZ329" s="59"/>
      <c r="BA329" s="59"/>
      <c r="BB329" s="59"/>
      <c r="BC329" s="59"/>
      <c r="BD329" s="59"/>
      <c r="BE329" s="59"/>
      <c r="BF329" s="59"/>
      <c r="BG329" s="59"/>
      <c r="BH329" s="59"/>
      <c r="BI329" s="59"/>
      <c r="BJ329" s="59"/>
      <c r="BK329" s="59"/>
      <c r="BL329" s="59"/>
      <c r="BM329" s="59"/>
      <c r="BN329" s="59"/>
      <c r="BO329" s="59"/>
      <c r="BP329" s="59"/>
      <c r="BQ329" s="59"/>
      <c r="BR329" s="59"/>
      <c r="BS329" s="59"/>
      <c r="BT329" s="59"/>
      <c r="BU329" s="59"/>
      <c r="BV329" s="59"/>
      <c r="BW329" s="59"/>
      <c r="BX329" s="59"/>
      <c r="BY329" s="59"/>
      <c r="BZ329" s="59"/>
      <c r="CA329" s="59"/>
      <c r="CB329" s="59"/>
      <c r="CC329" s="59"/>
      <c r="CD329" s="59"/>
      <c r="CE329" s="59"/>
      <c r="CF329" s="59"/>
      <c r="CG329" s="59"/>
      <c r="CH329" s="59"/>
      <c r="CI329" s="59"/>
      <c r="CJ329" s="59"/>
      <c r="CK329" s="59"/>
      <c r="CL329" s="59"/>
      <c r="CM329" s="59"/>
      <c r="CN329" s="59"/>
      <c r="CO329" s="59"/>
      <c r="CP329" s="59"/>
      <c r="CQ329" s="59"/>
      <c r="CR329" s="59"/>
      <c r="CS329" s="59"/>
      <c r="CT329" s="59"/>
      <c r="CU329" s="59"/>
      <c r="CV329" s="59"/>
      <c r="CW329" s="59"/>
      <c r="CX329" s="59"/>
      <c r="CY329" s="59"/>
      <c r="CZ329" s="59"/>
      <c r="DA329" s="59"/>
      <c r="DB329" s="59"/>
      <c r="DC329" s="59"/>
      <c r="DD329" s="59"/>
      <c r="DE329" s="59"/>
      <c r="DF329" s="59"/>
      <c r="DG329" s="59"/>
      <c r="DH329" s="59"/>
      <c r="DI329" s="59"/>
      <c r="DJ329" s="59"/>
      <c r="DK329" s="59"/>
      <c r="DL329" s="59"/>
      <c r="DM329" s="59"/>
      <c r="DN329" s="59"/>
      <c r="DO329" s="59"/>
      <c r="DP329" s="59"/>
      <c r="DQ329" s="59"/>
      <c r="DR329" s="59"/>
      <c r="DS329" s="59"/>
      <c r="DT329" s="59"/>
      <c r="DU329" s="59"/>
      <c r="DV329" s="59"/>
      <c r="DW329" s="59"/>
      <c r="DX329" s="59"/>
      <c r="DY329" s="59"/>
      <c r="DZ329" s="59"/>
      <c r="EA329" s="59"/>
      <c r="EB329" s="59"/>
      <c r="EC329" s="59"/>
      <c r="ED329" s="59"/>
      <c r="EE329" s="59"/>
      <c r="EF329" s="59"/>
      <c r="EG329" s="59"/>
      <c r="EH329" s="59"/>
      <c r="EI329" s="59"/>
      <c r="EJ329" s="59"/>
      <c r="EK329" s="59"/>
      <c r="EL329" s="59"/>
      <c r="EM329" s="59"/>
      <c r="EN329" s="59"/>
      <c r="EO329" s="59"/>
      <c r="EP329" s="59"/>
      <c r="EQ329" s="59"/>
      <c r="ER329" s="59"/>
      <c r="ES329" s="59"/>
      <c r="ET329" s="59"/>
      <c r="EU329" s="59"/>
      <c r="EV329" s="59"/>
      <c r="EW329" s="59"/>
      <c r="EX329" s="59"/>
      <c r="EY329" s="59"/>
      <c r="EZ329" s="59"/>
      <c r="FA329" s="59"/>
      <c r="FB329" s="59"/>
      <c r="FC329" s="59"/>
      <c r="FD329" s="59"/>
      <c r="FE329" s="59"/>
      <c r="FF329" s="59"/>
      <c r="FG329" s="59"/>
      <c r="FH329" s="59"/>
      <c r="FI329" s="59"/>
      <c r="FJ329" s="59"/>
      <c r="FK329" s="59"/>
      <c r="FL329" s="59"/>
      <c r="FM329" s="59"/>
      <c r="FN329" s="59"/>
      <c r="FO329" s="59"/>
      <c r="FP329" s="59"/>
      <c r="FQ329" s="59"/>
      <c r="FR329" s="59"/>
      <c r="FS329" s="59"/>
      <c r="FT329" s="59"/>
      <c r="FU329" s="59"/>
      <c r="FV329" s="59"/>
      <c r="FW329" s="59"/>
      <c r="FX329" s="59"/>
      <c r="FY329" s="59"/>
      <c r="FZ329" s="59"/>
      <c r="GA329" s="59"/>
      <c r="GB329" s="59"/>
      <c r="GC329" s="59"/>
      <c r="GD329" s="59"/>
      <c r="GE329" s="59"/>
      <c r="GF329" s="59"/>
      <c r="GG329" s="59"/>
      <c r="GH329" s="59"/>
      <c r="GI329" s="59"/>
      <c r="GJ329" s="59"/>
      <c r="GK329" s="59"/>
      <c r="GL329" s="59"/>
      <c r="GM329" s="59"/>
      <c r="GN329" s="59"/>
      <c r="GO329" s="59"/>
      <c r="GP329" s="59"/>
      <c r="GQ329" s="59"/>
      <c r="GR329" s="59"/>
      <c r="GS329" s="59"/>
      <c r="GT329" s="59"/>
      <c r="GU329" s="59"/>
      <c r="GV329" s="59"/>
      <c r="GW329" s="59"/>
      <c r="GX329" s="59"/>
      <c r="GY329" s="59"/>
      <c r="GZ329" s="59"/>
      <c r="HA329" s="59"/>
      <c r="HB329" s="59"/>
      <c r="HC329" s="59"/>
      <c r="HD329" s="59"/>
      <c r="HE329" s="59"/>
      <c r="HF329" s="59"/>
      <c r="HG329" s="59"/>
      <c r="HH329" s="59"/>
      <c r="HI329" s="59"/>
      <c r="HJ329" s="59"/>
      <c r="HK329" s="59"/>
      <c r="HL329" s="59"/>
      <c r="HM329" s="59"/>
      <c r="HN329" s="59"/>
    </row>
    <row r="330" spans="1:222">
      <c r="A330" s="59"/>
      <c r="B330" s="59"/>
      <c r="C330" s="59"/>
      <c r="D330" s="59"/>
      <c r="E330" s="118"/>
      <c r="F330" s="59"/>
      <c r="G330" s="118"/>
      <c r="H330" s="59"/>
      <c r="I330" s="59"/>
      <c r="J330" s="59"/>
      <c r="K330" s="119"/>
      <c r="L330" s="59"/>
      <c r="M330" s="59"/>
      <c r="N330" s="59"/>
      <c r="O330" s="59"/>
      <c r="P330" s="59"/>
      <c r="Q330" s="59"/>
      <c r="R330" s="59"/>
      <c r="S330" s="59"/>
      <c r="T330" s="59"/>
      <c r="U330" s="59"/>
      <c r="V330" s="59"/>
      <c r="W330" s="59"/>
      <c r="X330" s="59"/>
      <c r="Y330" s="59"/>
      <c r="Z330" s="59"/>
      <c r="AA330" s="59"/>
      <c r="AB330" s="59"/>
      <c r="AC330" s="59"/>
      <c r="AD330" s="59"/>
      <c r="AE330" s="59"/>
      <c r="AF330" s="59"/>
      <c r="AG330" s="59"/>
      <c r="AH330" s="59"/>
      <c r="AI330" s="59"/>
      <c r="AJ330" s="59"/>
      <c r="AK330" s="59"/>
      <c r="AL330" s="59"/>
      <c r="AM330" s="59"/>
      <c r="AN330" s="59"/>
      <c r="AO330" s="59"/>
      <c r="AP330" s="59"/>
      <c r="AQ330" s="59"/>
      <c r="AR330" s="59"/>
      <c r="AS330" s="59"/>
      <c r="AT330" s="59"/>
      <c r="AU330" s="59"/>
      <c r="AV330" s="59"/>
      <c r="AW330" s="59"/>
      <c r="AX330" s="59"/>
      <c r="AY330" s="59"/>
      <c r="AZ330" s="59"/>
      <c r="BA330" s="59"/>
      <c r="BB330" s="59"/>
      <c r="BC330" s="59"/>
      <c r="BD330" s="59"/>
      <c r="BE330" s="59"/>
      <c r="BF330" s="59"/>
      <c r="BG330" s="59"/>
      <c r="BH330" s="59"/>
      <c r="BI330" s="59"/>
      <c r="BJ330" s="59"/>
      <c r="BK330" s="59"/>
      <c r="BL330" s="59"/>
      <c r="BM330" s="59"/>
      <c r="BN330" s="59"/>
      <c r="BO330" s="59"/>
      <c r="BP330" s="59"/>
      <c r="BQ330" s="59"/>
      <c r="BR330" s="59"/>
      <c r="BS330" s="59"/>
      <c r="BT330" s="59"/>
      <c r="BU330" s="59"/>
      <c r="BV330" s="59"/>
      <c r="BW330" s="59"/>
      <c r="BX330" s="59"/>
      <c r="BY330" s="59"/>
      <c r="BZ330" s="59"/>
      <c r="CA330" s="59"/>
      <c r="CB330" s="59"/>
      <c r="CC330" s="59"/>
      <c r="CD330" s="59"/>
      <c r="CE330" s="59"/>
      <c r="CF330" s="59"/>
      <c r="CG330" s="59"/>
      <c r="CH330" s="59"/>
      <c r="CI330" s="59"/>
      <c r="CJ330" s="59"/>
      <c r="CK330" s="59"/>
      <c r="CL330" s="59"/>
      <c r="CM330" s="59"/>
      <c r="CN330" s="59"/>
      <c r="CO330" s="59"/>
      <c r="CP330" s="59"/>
      <c r="CQ330" s="59"/>
      <c r="CR330" s="59"/>
      <c r="CS330" s="59"/>
      <c r="CT330" s="59"/>
      <c r="CU330" s="59"/>
      <c r="CV330" s="59"/>
      <c r="CW330" s="59"/>
      <c r="CX330" s="59"/>
      <c r="CY330" s="59"/>
      <c r="CZ330" s="59"/>
      <c r="DA330" s="59"/>
      <c r="DB330" s="59"/>
      <c r="DC330" s="59"/>
      <c r="DD330" s="59"/>
      <c r="DE330" s="59"/>
      <c r="DF330" s="59"/>
      <c r="DG330" s="59"/>
      <c r="DH330" s="59"/>
      <c r="DI330" s="59"/>
      <c r="DJ330" s="59"/>
      <c r="DK330" s="59"/>
      <c r="DL330" s="59"/>
      <c r="DM330" s="59"/>
      <c r="DN330" s="59"/>
      <c r="DO330" s="59"/>
      <c r="DP330" s="59"/>
      <c r="DQ330" s="59"/>
      <c r="DR330" s="59"/>
      <c r="DS330" s="59"/>
      <c r="DT330" s="59"/>
      <c r="DU330" s="59"/>
      <c r="DV330" s="59"/>
      <c r="DW330" s="59"/>
      <c r="DX330" s="59"/>
      <c r="DY330" s="59"/>
      <c r="DZ330" s="59"/>
      <c r="EA330" s="59"/>
      <c r="EB330" s="59"/>
      <c r="EC330" s="59"/>
      <c r="ED330" s="59"/>
      <c r="EE330" s="59"/>
      <c r="EF330" s="59"/>
      <c r="EG330" s="59"/>
      <c r="EH330" s="59"/>
      <c r="EI330" s="59"/>
      <c r="EJ330" s="59"/>
      <c r="EK330" s="59"/>
      <c r="EL330" s="59"/>
      <c r="EM330" s="59"/>
      <c r="EN330" s="59"/>
      <c r="EO330" s="59"/>
      <c r="EP330" s="59"/>
      <c r="EQ330" s="59"/>
      <c r="ER330" s="59"/>
      <c r="ES330" s="59"/>
      <c r="ET330" s="59"/>
      <c r="EU330" s="59"/>
      <c r="EV330" s="59"/>
      <c r="EW330" s="59"/>
      <c r="EX330" s="59"/>
      <c r="EY330" s="59"/>
      <c r="EZ330" s="59"/>
      <c r="FA330" s="59"/>
      <c r="FB330" s="59"/>
      <c r="FC330" s="59"/>
      <c r="FD330" s="59"/>
      <c r="FE330" s="59"/>
      <c r="FF330" s="59"/>
      <c r="FG330" s="59"/>
      <c r="FH330" s="59"/>
      <c r="FI330" s="59"/>
      <c r="FJ330" s="59"/>
      <c r="FK330" s="59"/>
      <c r="FL330" s="59"/>
      <c r="FM330" s="59"/>
      <c r="FN330" s="59"/>
      <c r="FO330" s="59"/>
      <c r="FP330" s="59"/>
      <c r="FQ330" s="59"/>
      <c r="FR330" s="59"/>
      <c r="FS330" s="59"/>
      <c r="FT330" s="59"/>
      <c r="FU330" s="59"/>
      <c r="FV330" s="59"/>
      <c r="FW330" s="59"/>
      <c r="FX330" s="59"/>
      <c r="FY330" s="59"/>
      <c r="FZ330" s="59"/>
      <c r="GA330" s="59"/>
      <c r="GB330" s="59"/>
      <c r="GC330" s="59"/>
      <c r="GD330" s="59"/>
      <c r="GE330" s="59"/>
      <c r="GF330" s="59"/>
      <c r="GG330" s="59"/>
      <c r="GH330" s="59"/>
      <c r="GI330" s="59"/>
      <c r="GJ330" s="59"/>
      <c r="GK330" s="59"/>
      <c r="GL330" s="59"/>
      <c r="GM330" s="59"/>
      <c r="GN330" s="59"/>
      <c r="GO330" s="59"/>
      <c r="GP330" s="59"/>
      <c r="GQ330" s="59"/>
      <c r="GR330" s="59"/>
      <c r="GS330" s="59"/>
      <c r="GT330" s="59"/>
      <c r="GU330" s="59"/>
      <c r="GV330" s="59"/>
      <c r="GW330" s="59"/>
      <c r="GX330" s="59"/>
      <c r="GY330" s="59"/>
      <c r="GZ330" s="59"/>
      <c r="HA330" s="59"/>
      <c r="HB330" s="59"/>
      <c r="HC330" s="59"/>
      <c r="HD330" s="59"/>
      <c r="HE330" s="59"/>
      <c r="HF330" s="59"/>
      <c r="HG330" s="59"/>
      <c r="HH330" s="59"/>
      <c r="HI330" s="59"/>
      <c r="HJ330" s="59"/>
      <c r="HK330" s="59"/>
      <c r="HL330" s="59"/>
      <c r="HM330" s="59"/>
      <c r="HN330" s="59"/>
    </row>
    <row r="331" spans="1:222">
      <c r="A331" s="59"/>
      <c r="B331" s="59"/>
      <c r="C331" s="59"/>
      <c r="D331" s="59"/>
      <c r="E331" s="118"/>
      <c r="F331" s="59"/>
      <c r="G331" s="118"/>
      <c r="H331" s="59"/>
      <c r="I331" s="59"/>
      <c r="J331" s="59"/>
      <c r="K331" s="119"/>
      <c r="L331" s="59"/>
      <c r="M331" s="59"/>
      <c r="N331" s="59"/>
      <c r="O331" s="59"/>
      <c r="P331" s="59"/>
      <c r="Q331" s="59"/>
      <c r="R331" s="59"/>
      <c r="S331" s="59"/>
      <c r="T331" s="59"/>
      <c r="U331" s="59"/>
      <c r="V331" s="59"/>
      <c r="W331" s="59"/>
      <c r="X331" s="59"/>
      <c r="Y331" s="59"/>
      <c r="Z331" s="59"/>
      <c r="AA331" s="59"/>
      <c r="AB331" s="59"/>
      <c r="AC331" s="59"/>
      <c r="AD331" s="59"/>
      <c r="AE331" s="59"/>
      <c r="AF331" s="59"/>
      <c r="AG331" s="59"/>
      <c r="AH331" s="59"/>
      <c r="AI331" s="59"/>
      <c r="AJ331" s="59"/>
      <c r="AK331" s="59"/>
      <c r="AL331" s="59"/>
      <c r="AM331" s="59"/>
      <c r="AN331" s="59"/>
      <c r="AO331" s="59"/>
      <c r="AP331" s="59"/>
      <c r="AQ331" s="59"/>
      <c r="AR331" s="59"/>
      <c r="AS331" s="59"/>
      <c r="AT331" s="59"/>
      <c r="AU331" s="59"/>
      <c r="AV331" s="59"/>
      <c r="AW331" s="59"/>
      <c r="AX331" s="59"/>
      <c r="AY331" s="59"/>
      <c r="AZ331" s="59"/>
      <c r="BA331" s="59"/>
      <c r="BB331" s="59"/>
      <c r="BC331" s="59"/>
      <c r="BD331" s="59"/>
      <c r="BE331" s="59"/>
      <c r="BF331" s="59"/>
      <c r="BG331" s="59"/>
      <c r="BH331" s="59"/>
      <c r="BI331" s="59"/>
      <c r="BJ331" s="59"/>
      <c r="BK331" s="59"/>
      <c r="BL331" s="59"/>
      <c r="BM331" s="59"/>
      <c r="BN331" s="59"/>
      <c r="BO331" s="59"/>
      <c r="BP331" s="59"/>
      <c r="BQ331" s="59"/>
      <c r="BR331" s="59"/>
      <c r="BS331" s="59"/>
      <c r="BT331" s="59"/>
      <c r="BU331" s="59"/>
      <c r="BV331" s="59"/>
      <c r="BW331" s="59"/>
      <c r="BX331" s="59"/>
      <c r="BY331" s="59"/>
      <c r="BZ331" s="59"/>
      <c r="CA331" s="59"/>
      <c r="CB331" s="59"/>
      <c r="CC331" s="59"/>
      <c r="CD331" s="59"/>
      <c r="CE331" s="59"/>
      <c r="CF331" s="59"/>
      <c r="CG331" s="59"/>
      <c r="CH331" s="59"/>
      <c r="CI331" s="59"/>
      <c r="CJ331" s="59"/>
      <c r="CK331" s="59"/>
      <c r="CL331" s="59"/>
      <c r="CM331" s="59"/>
      <c r="CN331" s="59"/>
      <c r="CO331" s="59"/>
      <c r="CP331" s="59"/>
      <c r="CQ331" s="59"/>
      <c r="CR331" s="59"/>
      <c r="CS331" s="59"/>
      <c r="CT331" s="59"/>
      <c r="CU331" s="59"/>
      <c r="CV331" s="59"/>
      <c r="CW331" s="59"/>
      <c r="CX331" s="59"/>
      <c r="CY331" s="59"/>
      <c r="CZ331" s="59"/>
      <c r="DA331" s="59"/>
      <c r="DB331" s="59"/>
      <c r="DC331" s="59"/>
      <c r="DD331" s="59"/>
      <c r="DE331" s="59"/>
      <c r="DF331" s="59"/>
      <c r="DG331" s="59"/>
      <c r="DH331" s="59"/>
      <c r="DI331" s="59"/>
      <c r="DJ331" s="59"/>
      <c r="DK331" s="59"/>
      <c r="DL331" s="59"/>
      <c r="DM331" s="59"/>
      <c r="DN331" s="59"/>
      <c r="DO331" s="59"/>
      <c r="DP331" s="59"/>
      <c r="DQ331" s="59"/>
      <c r="DR331" s="59"/>
      <c r="DS331" s="59"/>
      <c r="DT331" s="59"/>
      <c r="DU331" s="59"/>
      <c r="DV331" s="59"/>
      <c r="DW331" s="59"/>
      <c r="DX331" s="59"/>
      <c r="DY331" s="59"/>
      <c r="DZ331" s="59"/>
      <c r="EA331" s="59"/>
      <c r="EB331" s="59"/>
      <c r="EC331" s="59"/>
      <c r="ED331" s="59"/>
      <c r="EE331" s="59"/>
      <c r="EF331" s="59"/>
      <c r="EG331" s="59"/>
      <c r="EH331" s="59"/>
      <c r="EI331" s="59"/>
      <c r="EJ331" s="59"/>
      <c r="EK331" s="59"/>
      <c r="EL331" s="59"/>
      <c r="EM331" s="59"/>
      <c r="EN331" s="59"/>
      <c r="EO331" s="59"/>
      <c r="EP331" s="59"/>
      <c r="EQ331" s="59"/>
      <c r="ER331" s="59"/>
      <c r="ES331" s="59"/>
      <c r="ET331" s="59"/>
      <c r="EU331" s="59"/>
      <c r="EV331" s="59"/>
      <c r="EW331" s="59"/>
      <c r="EX331" s="59"/>
      <c r="EY331" s="59"/>
      <c r="EZ331" s="59"/>
      <c r="FA331" s="59"/>
      <c r="FB331" s="59"/>
      <c r="FC331" s="59"/>
      <c r="FD331" s="59"/>
      <c r="FE331" s="59"/>
      <c r="FF331" s="59"/>
      <c r="FG331" s="59"/>
      <c r="FH331" s="59"/>
      <c r="FI331" s="59"/>
      <c r="FJ331" s="59"/>
      <c r="FK331" s="59"/>
      <c r="FL331" s="59"/>
      <c r="FM331" s="59"/>
      <c r="FN331" s="59"/>
      <c r="FO331" s="59"/>
      <c r="FP331" s="59"/>
      <c r="FQ331" s="59"/>
      <c r="FR331" s="59"/>
      <c r="FS331" s="59"/>
      <c r="FT331" s="59"/>
      <c r="FU331" s="59"/>
      <c r="FV331" s="59"/>
      <c r="FW331" s="59"/>
      <c r="FX331" s="59"/>
      <c r="FY331" s="59"/>
      <c r="FZ331" s="59"/>
      <c r="GA331" s="59"/>
      <c r="GB331" s="59"/>
      <c r="GC331" s="59"/>
      <c r="GD331" s="59"/>
      <c r="GE331" s="59"/>
      <c r="GF331" s="59"/>
      <c r="GG331" s="59"/>
      <c r="GH331" s="59"/>
      <c r="GI331" s="59"/>
      <c r="GJ331" s="59"/>
      <c r="GK331" s="59"/>
      <c r="GL331" s="59"/>
      <c r="GM331" s="59"/>
      <c r="GN331" s="59"/>
      <c r="GO331" s="59"/>
      <c r="GP331" s="59"/>
      <c r="GQ331" s="59"/>
      <c r="GR331" s="59"/>
      <c r="GS331" s="59"/>
      <c r="GT331" s="59"/>
      <c r="GU331" s="59"/>
      <c r="GV331" s="59"/>
      <c r="GW331" s="59"/>
      <c r="GX331" s="59"/>
      <c r="GY331" s="59"/>
      <c r="GZ331" s="59"/>
      <c r="HA331" s="59"/>
      <c r="HB331" s="59"/>
      <c r="HC331" s="59"/>
      <c r="HD331" s="59"/>
      <c r="HE331" s="59"/>
      <c r="HF331" s="59"/>
      <c r="HG331" s="59"/>
      <c r="HH331" s="59"/>
      <c r="HI331" s="59"/>
      <c r="HJ331" s="59"/>
      <c r="HK331" s="59"/>
      <c r="HL331" s="59"/>
      <c r="HM331" s="59"/>
      <c r="HN331" s="59"/>
    </row>
    <row r="332" spans="1:222">
      <c r="A332" s="59"/>
      <c r="B332" s="59"/>
      <c r="C332" s="59"/>
      <c r="D332" s="59"/>
      <c r="E332" s="118"/>
      <c r="F332" s="59"/>
      <c r="G332" s="118"/>
      <c r="H332" s="59"/>
      <c r="I332" s="59"/>
      <c r="J332" s="59"/>
      <c r="K332" s="119"/>
      <c r="L332" s="59"/>
      <c r="M332" s="59"/>
      <c r="N332" s="59"/>
      <c r="O332" s="59"/>
      <c r="P332" s="59"/>
      <c r="Q332" s="59"/>
      <c r="R332" s="59"/>
      <c r="S332" s="59"/>
      <c r="T332" s="59"/>
      <c r="U332" s="59"/>
      <c r="V332" s="59"/>
      <c r="W332" s="59"/>
      <c r="X332" s="59"/>
      <c r="Y332" s="59"/>
      <c r="Z332" s="59"/>
      <c r="AA332" s="59"/>
      <c r="AB332" s="59"/>
      <c r="AC332" s="59"/>
      <c r="AD332" s="59"/>
      <c r="AE332" s="59"/>
      <c r="AF332" s="59"/>
      <c r="AG332" s="59"/>
      <c r="AH332" s="59"/>
      <c r="AI332" s="59"/>
      <c r="AJ332" s="59"/>
      <c r="AK332" s="59"/>
      <c r="AL332" s="59"/>
      <c r="AM332" s="59"/>
      <c r="AN332" s="59"/>
      <c r="AO332" s="59"/>
      <c r="AP332" s="59"/>
      <c r="AQ332" s="59"/>
      <c r="AR332" s="59"/>
      <c r="AS332" s="59"/>
      <c r="AT332" s="59"/>
      <c r="AU332" s="59"/>
      <c r="AV332" s="59"/>
      <c r="AW332" s="59"/>
      <c r="AX332" s="59"/>
      <c r="AY332" s="59"/>
      <c r="AZ332" s="59"/>
      <c r="BA332" s="59"/>
      <c r="BB332" s="59"/>
      <c r="BC332" s="59"/>
      <c r="BD332" s="59"/>
      <c r="BE332" s="59"/>
      <c r="BF332" s="59"/>
      <c r="BG332" s="59"/>
      <c r="BH332" s="59"/>
      <c r="BI332" s="59"/>
      <c r="BJ332" s="59"/>
      <c r="BK332" s="59"/>
      <c r="BL332" s="59"/>
      <c r="BM332" s="59"/>
      <c r="BN332" s="59"/>
      <c r="BO332" s="59"/>
      <c r="BP332" s="59"/>
      <c r="BQ332" s="59"/>
      <c r="BR332" s="59"/>
      <c r="BS332" s="59"/>
      <c r="BT332" s="59"/>
      <c r="BU332" s="59"/>
      <c r="BV332" s="59"/>
      <c r="BW332" s="59"/>
      <c r="BX332" s="59"/>
      <c r="BY332" s="59"/>
      <c r="BZ332" s="59"/>
      <c r="CA332" s="59"/>
      <c r="CB332" s="59"/>
      <c r="CC332" s="59"/>
      <c r="CD332" s="59"/>
      <c r="CE332" s="59"/>
      <c r="CF332" s="59"/>
      <c r="CG332" s="59"/>
      <c r="CH332" s="59"/>
      <c r="CI332" s="59"/>
      <c r="CJ332" s="59"/>
      <c r="CK332" s="59"/>
      <c r="CL332" s="59"/>
      <c r="CM332" s="59"/>
      <c r="CN332" s="59"/>
      <c r="CO332" s="59"/>
      <c r="CP332" s="59"/>
      <c r="CQ332" s="59"/>
      <c r="CR332" s="59"/>
      <c r="CS332" s="59"/>
      <c r="CT332" s="59"/>
      <c r="CU332" s="59"/>
      <c r="CV332" s="59"/>
      <c r="CW332" s="59"/>
      <c r="CX332" s="59"/>
      <c r="CY332" s="59"/>
      <c r="CZ332" s="59"/>
      <c r="DA332" s="59"/>
      <c r="DB332" s="59"/>
      <c r="DC332" s="59"/>
      <c r="DD332" s="59"/>
      <c r="DE332" s="59"/>
      <c r="DF332" s="59"/>
      <c r="DG332" s="59"/>
      <c r="DH332" s="59"/>
      <c r="DI332" s="59"/>
      <c r="DJ332" s="59"/>
      <c r="DK332" s="59"/>
      <c r="DL332" s="59"/>
      <c r="DM332" s="59"/>
      <c r="DN332" s="59"/>
      <c r="DO332" s="59"/>
      <c r="DP332" s="59"/>
      <c r="DQ332" s="59"/>
      <c r="DR332" s="59"/>
      <c r="DS332" s="59"/>
      <c r="DT332" s="59"/>
      <c r="DU332" s="59"/>
      <c r="DV332" s="59"/>
      <c r="DW332" s="59"/>
      <c r="DX332" s="59"/>
      <c r="DY332" s="59"/>
      <c r="DZ332" s="59"/>
      <c r="EA332" s="59"/>
      <c r="EB332" s="59"/>
      <c r="EC332" s="59"/>
      <c r="ED332" s="59"/>
      <c r="EE332" s="59"/>
      <c r="EF332" s="59"/>
      <c r="EG332" s="59"/>
      <c r="EH332" s="59"/>
      <c r="EI332" s="59"/>
      <c r="EJ332" s="59"/>
      <c r="EK332" s="59"/>
      <c r="EL332" s="59"/>
      <c r="EM332" s="59"/>
      <c r="EN332" s="59"/>
      <c r="EO332" s="59"/>
      <c r="EP332" s="59"/>
      <c r="EQ332" s="59"/>
      <c r="ER332" s="59"/>
      <c r="ES332" s="59"/>
      <c r="ET332" s="59"/>
      <c r="EU332" s="59"/>
      <c r="EV332" s="59"/>
      <c r="EW332" s="59"/>
      <c r="EX332" s="59"/>
      <c r="EY332" s="59"/>
      <c r="EZ332" s="59"/>
      <c r="FA332" s="59"/>
      <c r="FB332" s="59"/>
      <c r="FC332" s="59"/>
      <c r="FD332" s="59"/>
      <c r="FE332" s="59"/>
      <c r="FF332" s="59"/>
      <c r="FG332" s="59"/>
      <c r="FH332" s="59"/>
      <c r="FI332" s="59"/>
      <c r="FJ332" s="59"/>
      <c r="FK332" s="59"/>
      <c r="FL332" s="59"/>
      <c r="FM332" s="59"/>
      <c r="FN332" s="59"/>
      <c r="FO332" s="59"/>
      <c r="FP332" s="59"/>
      <c r="FQ332" s="59"/>
      <c r="FR332" s="59"/>
      <c r="FS332" s="59"/>
      <c r="FT332" s="59"/>
      <c r="FU332" s="59"/>
      <c r="FV332" s="59"/>
      <c r="FW332" s="59"/>
      <c r="FX332" s="59"/>
      <c r="FY332" s="59"/>
      <c r="FZ332" s="59"/>
      <c r="GA332" s="59"/>
      <c r="GB332" s="59"/>
      <c r="GC332" s="59"/>
      <c r="GD332" s="59"/>
      <c r="GE332" s="59"/>
      <c r="GF332" s="59"/>
      <c r="GG332" s="59"/>
      <c r="GH332" s="59"/>
      <c r="GI332" s="59"/>
      <c r="GJ332" s="59"/>
      <c r="GK332" s="59"/>
      <c r="GL332" s="59"/>
      <c r="GM332" s="59"/>
      <c r="GN332" s="59"/>
      <c r="GO332" s="59"/>
      <c r="GP332" s="59"/>
      <c r="GQ332" s="59"/>
      <c r="GR332" s="59"/>
      <c r="GS332" s="59"/>
      <c r="GT332" s="59"/>
      <c r="GU332" s="59"/>
      <c r="GV332" s="59"/>
      <c r="GW332" s="59"/>
      <c r="GX332" s="59"/>
      <c r="GY332" s="59"/>
      <c r="GZ332" s="59"/>
      <c r="HA332" s="59"/>
      <c r="HB332" s="59"/>
      <c r="HC332" s="59"/>
      <c r="HD332" s="59"/>
      <c r="HE332" s="59"/>
      <c r="HF332" s="59"/>
      <c r="HG332" s="59"/>
      <c r="HH332" s="59"/>
      <c r="HI332" s="59"/>
      <c r="HJ332" s="59"/>
      <c r="HK332" s="59"/>
      <c r="HL332" s="59"/>
      <c r="HM332" s="59"/>
      <c r="HN332" s="59"/>
    </row>
    <row r="333" spans="1:222">
      <c r="A333" s="59"/>
      <c r="B333" s="59"/>
      <c r="C333" s="59"/>
      <c r="D333" s="59"/>
      <c r="E333" s="118"/>
      <c r="F333" s="59"/>
      <c r="G333" s="118"/>
      <c r="H333" s="59"/>
      <c r="I333" s="59"/>
      <c r="J333" s="59"/>
      <c r="K333" s="119"/>
      <c r="L333" s="59"/>
      <c r="M333" s="59"/>
      <c r="N333" s="59"/>
      <c r="O333" s="59"/>
      <c r="P333" s="59"/>
      <c r="Q333" s="59"/>
      <c r="R333" s="59"/>
      <c r="S333" s="59"/>
      <c r="T333" s="59"/>
      <c r="U333" s="59"/>
      <c r="V333" s="59"/>
      <c r="W333" s="59"/>
      <c r="X333" s="59"/>
      <c r="Y333" s="59"/>
      <c r="Z333" s="59"/>
      <c r="AA333" s="59"/>
      <c r="AB333" s="59"/>
      <c r="AC333" s="59"/>
      <c r="AD333" s="59"/>
      <c r="AE333" s="59"/>
      <c r="AF333" s="59"/>
      <c r="AG333" s="59"/>
      <c r="AH333" s="59"/>
      <c r="AI333" s="59"/>
      <c r="AJ333" s="59"/>
      <c r="AK333" s="59"/>
      <c r="AL333" s="59"/>
      <c r="AM333" s="59"/>
      <c r="AN333" s="59"/>
      <c r="AO333" s="59"/>
      <c r="AP333" s="59"/>
      <c r="AQ333" s="59"/>
      <c r="AR333" s="59"/>
      <c r="AS333" s="59"/>
      <c r="AT333" s="59"/>
      <c r="AU333" s="59"/>
      <c r="AV333" s="59"/>
      <c r="AW333" s="59"/>
      <c r="AX333" s="59"/>
      <c r="AY333" s="59"/>
      <c r="AZ333" s="59"/>
      <c r="BA333" s="59"/>
      <c r="BB333" s="59"/>
      <c r="BC333" s="59"/>
      <c r="BD333" s="59"/>
      <c r="BE333" s="59"/>
      <c r="BF333" s="59"/>
      <c r="BG333" s="59"/>
      <c r="BH333" s="59"/>
      <c r="BI333" s="59"/>
      <c r="BJ333" s="59"/>
      <c r="BK333" s="59"/>
      <c r="BL333" s="59"/>
      <c r="BM333" s="59"/>
      <c r="BN333" s="59"/>
      <c r="BO333" s="59"/>
      <c r="BP333" s="59"/>
      <c r="BQ333" s="59"/>
      <c r="BR333" s="59"/>
      <c r="BS333" s="59"/>
      <c r="BT333" s="59"/>
      <c r="BU333" s="59"/>
      <c r="BV333" s="59"/>
      <c r="BW333" s="59"/>
      <c r="BX333" s="59"/>
      <c r="BY333" s="59"/>
      <c r="BZ333" s="59"/>
      <c r="CA333" s="59"/>
      <c r="CB333" s="59"/>
      <c r="CC333" s="59"/>
      <c r="CD333" s="59"/>
      <c r="CE333" s="59"/>
      <c r="CF333" s="59"/>
      <c r="CG333" s="59"/>
      <c r="CH333" s="59"/>
      <c r="CI333" s="59"/>
      <c r="CJ333" s="59"/>
      <c r="CK333" s="59"/>
      <c r="CL333" s="59"/>
      <c r="CM333" s="59"/>
      <c r="CN333" s="59"/>
      <c r="CO333" s="59"/>
      <c r="CP333" s="59"/>
      <c r="CQ333" s="59"/>
      <c r="CR333" s="59"/>
      <c r="CS333" s="59"/>
      <c r="CT333" s="59"/>
      <c r="CU333" s="59"/>
      <c r="CV333" s="59"/>
      <c r="CW333" s="59"/>
      <c r="CX333" s="59"/>
      <c r="CY333" s="59"/>
      <c r="CZ333" s="59"/>
      <c r="DA333" s="59"/>
      <c r="DB333" s="59"/>
      <c r="DC333" s="59"/>
      <c r="DD333" s="59"/>
      <c r="DE333" s="59"/>
      <c r="DF333" s="59"/>
      <c r="DG333" s="59"/>
      <c r="DH333" s="59"/>
      <c r="DI333" s="59"/>
      <c r="DJ333" s="59"/>
      <c r="DK333" s="59"/>
      <c r="DL333" s="59"/>
      <c r="DM333" s="59"/>
      <c r="DN333" s="59"/>
      <c r="DO333" s="59"/>
      <c r="DP333" s="59"/>
      <c r="DQ333" s="59"/>
      <c r="DR333" s="59"/>
      <c r="DS333" s="59"/>
      <c r="DT333" s="59"/>
      <c r="DU333" s="59"/>
      <c r="DV333" s="59"/>
      <c r="DW333" s="59"/>
      <c r="DX333" s="59"/>
      <c r="DY333" s="59"/>
      <c r="DZ333" s="59"/>
      <c r="EA333" s="59"/>
      <c r="EB333" s="59"/>
      <c r="EC333" s="59"/>
      <c r="ED333" s="59"/>
      <c r="EE333" s="59"/>
      <c r="EF333" s="59"/>
      <c r="EG333" s="59"/>
      <c r="EH333" s="59"/>
      <c r="EI333" s="59"/>
      <c r="EJ333" s="59"/>
      <c r="EK333" s="59"/>
      <c r="EL333" s="59"/>
      <c r="EM333" s="59"/>
      <c r="EN333" s="59"/>
      <c r="EO333" s="59"/>
      <c r="EP333" s="59"/>
      <c r="EQ333" s="59"/>
      <c r="ER333" s="59"/>
      <c r="ES333" s="59"/>
      <c r="ET333" s="59"/>
      <c r="EU333" s="59"/>
      <c r="EV333" s="59"/>
      <c r="EW333" s="59"/>
      <c r="EX333" s="59"/>
      <c r="EY333" s="59"/>
      <c r="EZ333" s="59"/>
      <c r="FA333" s="59"/>
      <c r="FB333" s="59"/>
      <c r="FC333" s="59"/>
      <c r="FD333" s="59"/>
      <c r="FE333" s="59"/>
      <c r="FF333" s="59"/>
      <c r="FG333" s="59"/>
      <c r="FH333" s="59"/>
      <c r="FI333" s="59"/>
      <c r="FJ333" s="59"/>
      <c r="FK333" s="59"/>
      <c r="FL333" s="59"/>
      <c r="FM333" s="59"/>
      <c r="FN333" s="59"/>
      <c r="FO333" s="59"/>
      <c r="FP333" s="59"/>
      <c r="FQ333" s="59"/>
      <c r="FR333" s="59"/>
      <c r="FS333" s="59"/>
      <c r="FT333" s="59"/>
      <c r="FU333" s="59"/>
      <c r="FV333" s="59"/>
      <c r="FW333" s="59"/>
      <c r="FX333" s="59"/>
      <c r="FY333" s="59"/>
      <c r="FZ333" s="59"/>
      <c r="GA333" s="59"/>
      <c r="GB333" s="59"/>
      <c r="GC333" s="59"/>
      <c r="GD333" s="59"/>
      <c r="GE333" s="59"/>
      <c r="GF333" s="59"/>
      <c r="GG333" s="59"/>
      <c r="GH333" s="59"/>
      <c r="GI333" s="59"/>
      <c r="GJ333" s="59"/>
      <c r="GK333" s="59"/>
      <c r="GL333" s="59"/>
      <c r="GM333" s="59"/>
      <c r="GN333" s="59"/>
      <c r="GO333" s="59"/>
      <c r="GP333" s="59"/>
      <c r="GQ333" s="59"/>
      <c r="GR333" s="59"/>
      <c r="GS333" s="59"/>
      <c r="GT333" s="59"/>
      <c r="GU333" s="59"/>
      <c r="GV333" s="59"/>
      <c r="GW333" s="59"/>
      <c r="GX333" s="59"/>
      <c r="GY333" s="59"/>
      <c r="GZ333" s="59"/>
      <c r="HA333" s="59"/>
      <c r="HB333" s="59"/>
      <c r="HC333" s="59"/>
      <c r="HD333" s="59"/>
      <c r="HE333" s="59"/>
      <c r="HF333" s="59"/>
      <c r="HG333" s="59"/>
      <c r="HH333" s="59"/>
      <c r="HI333" s="59"/>
      <c r="HJ333" s="59"/>
      <c r="HK333" s="59"/>
      <c r="HL333" s="59"/>
      <c r="HM333" s="59"/>
      <c r="HN333" s="59"/>
    </row>
    <row r="334" spans="1:222">
      <c r="A334" s="59"/>
      <c r="B334" s="59"/>
      <c r="C334" s="59"/>
      <c r="D334" s="59"/>
      <c r="E334" s="118"/>
      <c r="F334" s="59"/>
      <c r="G334" s="118"/>
      <c r="H334" s="59"/>
      <c r="I334" s="59"/>
      <c r="J334" s="59"/>
      <c r="K334" s="119"/>
      <c r="L334" s="59"/>
      <c r="M334" s="59"/>
      <c r="N334" s="59"/>
      <c r="O334" s="59"/>
      <c r="P334" s="59"/>
      <c r="Q334" s="59"/>
      <c r="R334" s="59"/>
      <c r="S334" s="59"/>
      <c r="T334" s="59"/>
      <c r="U334" s="59"/>
      <c r="V334" s="59"/>
      <c r="W334" s="59"/>
      <c r="X334" s="59"/>
      <c r="Y334" s="59"/>
      <c r="Z334" s="59"/>
      <c r="AA334" s="59"/>
      <c r="AB334" s="59"/>
      <c r="AC334" s="59"/>
      <c r="AD334" s="59"/>
      <c r="AE334" s="59"/>
      <c r="AF334" s="59"/>
      <c r="AG334" s="59"/>
      <c r="AH334" s="59"/>
      <c r="AI334" s="59"/>
      <c r="AJ334" s="59"/>
      <c r="AK334" s="59"/>
      <c r="AL334" s="59"/>
      <c r="AM334" s="59"/>
      <c r="AN334" s="59"/>
      <c r="AO334" s="59"/>
      <c r="AP334" s="59"/>
      <c r="AQ334" s="59"/>
      <c r="AR334" s="59"/>
      <c r="AS334" s="59"/>
      <c r="AT334" s="59"/>
      <c r="AU334" s="59"/>
      <c r="AV334" s="59"/>
      <c r="AW334" s="59"/>
      <c r="AX334" s="59"/>
      <c r="AY334" s="59"/>
      <c r="AZ334" s="59"/>
      <c r="BA334" s="59"/>
      <c r="BB334" s="59"/>
      <c r="BC334" s="59"/>
      <c r="BD334" s="59"/>
      <c r="BE334" s="59"/>
      <c r="BF334" s="59"/>
      <c r="BG334" s="59"/>
      <c r="BH334" s="59"/>
      <c r="BI334" s="59"/>
      <c r="BJ334" s="59"/>
      <c r="BK334" s="59"/>
      <c r="BL334" s="59"/>
      <c r="BM334" s="59"/>
      <c r="BN334" s="59"/>
      <c r="BO334" s="59"/>
      <c r="BP334" s="59"/>
      <c r="BQ334" s="59"/>
      <c r="BR334" s="59"/>
      <c r="BS334" s="59"/>
      <c r="BT334" s="59"/>
      <c r="BU334" s="59"/>
      <c r="BV334" s="59"/>
      <c r="BW334" s="59"/>
      <c r="BX334" s="59"/>
      <c r="BY334" s="59"/>
      <c r="BZ334" s="59"/>
      <c r="CA334" s="59"/>
      <c r="CB334" s="59"/>
      <c r="CC334" s="59"/>
      <c r="CD334" s="59"/>
      <c r="CE334" s="59"/>
      <c r="CF334" s="59"/>
      <c r="CG334" s="59"/>
      <c r="CH334" s="59"/>
      <c r="CI334" s="59"/>
      <c r="CJ334" s="59"/>
      <c r="CK334" s="59"/>
      <c r="CL334" s="59"/>
      <c r="CM334" s="59"/>
      <c r="CN334" s="59"/>
      <c r="CO334" s="59"/>
      <c r="CP334" s="59"/>
      <c r="CQ334" s="59"/>
      <c r="CR334" s="59"/>
      <c r="CS334" s="59"/>
      <c r="CT334" s="59"/>
      <c r="CU334" s="59"/>
      <c r="CV334" s="59"/>
      <c r="CW334" s="59"/>
      <c r="CX334" s="59"/>
      <c r="CY334" s="59"/>
      <c r="CZ334" s="59"/>
      <c r="DA334" s="59"/>
      <c r="DB334" s="59"/>
      <c r="DC334" s="59"/>
      <c r="DD334" s="59"/>
      <c r="DE334" s="59"/>
      <c r="DF334" s="59"/>
      <c r="DG334" s="59"/>
      <c r="DH334" s="59"/>
      <c r="DI334" s="59"/>
      <c r="DJ334" s="59"/>
      <c r="DK334" s="59"/>
      <c r="DL334" s="59"/>
      <c r="DM334" s="59"/>
      <c r="DN334" s="59"/>
      <c r="DO334" s="59"/>
      <c r="DP334" s="59"/>
      <c r="DQ334" s="59"/>
      <c r="DR334" s="59"/>
      <c r="DS334" s="59"/>
      <c r="DT334" s="59"/>
      <c r="DU334" s="59"/>
      <c r="DV334" s="59"/>
      <c r="DW334" s="59"/>
      <c r="DX334" s="59"/>
      <c r="DY334" s="59"/>
      <c r="DZ334" s="59"/>
      <c r="EA334" s="59"/>
      <c r="EB334" s="59"/>
      <c r="EC334" s="59"/>
      <c r="ED334" s="59"/>
      <c r="EE334" s="59"/>
      <c r="EF334" s="59"/>
      <c r="EG334" s="59"/>
      <c r="EH334" s="59"/>
      <c r="EI334" s="59"/>
      <c r="EJ334" s="59"/>
      <c r="EK334" s="59"/>
      <c r="EL334" s="59"/>
      <c r="EM334" s="59"/>
      <c r="EN334" s="59"/>
      <c r="EO334" s="59"/>
      <c r="EP334" s="59"/>
      <c r="EQ334" s="59"/>
      <c r="ER334" s="59"/>
      <c r="ES334" s="59"/>
      <c r="ET334" s="59"/>
      <c r="EU334" s="59"/>
      <c r="EV334" s="59"/>
      <c r="EW334" s="59"/>
      <c r="EX334" s="59"/>
      <c r="EY334" s="59"/>
      <c r="EZ334" s="59"/>
      <c r="FA334" s="59"/>
      <c r="FB334" s="59"/>
      <c r="FC334" s="59"/>
      <c r="FD334" s="59"/>
      <c r="FE334" s="59"/>
      <c r="FF334" s="59"/>
      <c r="FG334" s="59"/>
      <c r="FH334" s="59"/>
      <c r="FI334" s="59"/>
      <c r="FJ334" s="59"/>
      <c r="FK334" s="59"/>
      <c r="FL334" s="59"/>
      <c r="FM334" s="59"/>
      <c r="FN334" s="59"/>
      <c r="FO334" s="59"/>
      <c r="FP334" s="59"/>
      <c r="FQ334" s="59"/>
      <c r="FR334" s="59"/>
      <c r="FS334" s="59"/>
      <c r="FT334" s="59"/>
      <c r="FU334" s="59"/>
      <c r="FV334" s="59"/>
      <c r="FW334" s="59"/>
      <c r="FX334" s="59"/>
      <c r="FY334" s="59"/>
      <c r="FZ334" s="59"/>
      <c r="GA334" s="59"/>
      <c r="GB334" s="59"/>
      <c r="GC334" s="59"/>
      <c r="GD334" s="59"/>
      <c r="GE334" s="59"/>
      <c r="GF334" s="59"/>
      <c r="GG334" s="59"/>
      <c r="GH334" s="59"/>
      <c r="GI334" s="59"/>
      <c r="GJ334" s="59"/>
      <c r="GK334" s="59"/>
      <c r="GL334" s="59"/>
      <c r="GM334" s="59"/>
      <c r="GN334" s="59"/>
      <c r="GO334" s="59"/>
      <c r="GP334" s="59"/>
      <c r="GQ334" s="59"/>
      <c r="GR334" s="59"/>
      <c r="GS334" s="59"/>
      <c r="GT334" s="59"/>
      <c r="GU334" s="59"/>
      <c r="GV334" s="59"/>
      <c r="GW334" s="59"/>
      <c r="GX334" s="59"/>
      <c r="GY334" s="59"/>
      <c r="GZ334" s="59"/>
      <c r="HA334" s="59"/>
      <c r="HB334" s="59"/>
      <c r="HC334" s="59"/>
      <c r="HD334" s="59"/>
      <c r="HE334" s="59"/>
      <c r="HF334" s="59"/>
      <c r="HG334" s="59"/>
      <c r="HH334" s="59"/>
      <c r="HI334" s="59"/>
      <c r="HJ334" s="59"/>
      <c r="HK334" s="59"/>
      <c r="HL334" s="59"/>
      <c r="HM334" s="59"/>
      <c r="HN334" s="59"/>
    </row>
    <row r="335" spans="1:222">
      <c r="A335" s="59"/>
      <c r="B335" s="59"/>
      <c r="C335" s="59"/>
      <c r="D335" s="59"/>
      <c r="E335" s="118"/>
      <c r="F335" s="59"/>
      <c r="G335" s="118"/>
      <c r="H335" s="59"/>
      <c r="I335" s="59"/>
      <c r="J335" s="59"/>
      <c r="K335" s="119"/>
      <c r="L335" s="59"/>
      <c r="M335" s="59"/>
      <c r="N335" s="59"/>
      <c r="O335" s="59"/>
      <c r="P335" s="59"/>
      <c r="Q335" s="59"/>
      <c r="R335" s="59"/>
      <c r="S335" s="59"/>
      <c r="T335" s="59"/>
      <c r="U335" s="59"/>
      <c r="V335" s="59"/>
      <c r="W335" s="59"/>
      <c r="X335" s="59"/>
      <c r="Y335" s="59"/>
      <c r="Z335" s="59"/>
      <c r="AA335" s="59"/>
      <c r="AB335" s="59"/>
      <c r="AC335" s="59"/>
      <c r="AD335" s="59"/>
      <c r="AE335" s="59"/>
      <c r="AF335" s="59"/>
      <c r="AG335" s="59"/>
      <c r="AH335" s="59"/>
      <c r="AI335" s="59"/>
      <c r="AJ335" s="59"/>
      <c r="AK335" s="59"/>
      <c r="AL335" s="59"/>
      <c r="AM335" s="59"/>
      <c r="AN335" s="59"/>
      <c r="AO335" s="59"/>
      <c r="AP335" s="59"/>
      <c r="AQ335" s="59"/>
      <c r="AR335" s="59"/>
      <c r="AS335" s="59"/>
      <c r="AT335" s="59"/>
      <c r="AU335" s="59"/>
      <c r="AV335" s="59"/>
      <c r="AW335" s="59"/>
      <c r="AX335" s="59"/>
      <c r="AY335" s="59"/>
      <c r="AZ335" s="59"/>
      <c r="BA335" s="59"/>
      <c r="BB335" s="59"/>
      <c r="BC335" s="59"/>
      <c r="BD335" s="59"/>
      <c r="BE335" s="59"/>
      <c r="BF335" s="59"/>
      <c r="BG335" s="59"/>
      <c r="BH335" s="59"/>
      <c r="BI335" s="59"/>
      <c r="BJ335" s="59"/>
      <c r="BK335" s="59"/>
      <c r="BL335" s="59"/>
      <c r="BM335" s="59"/>
      <c r="BN335" s="59"/>
      <c r="BO335" s="59"/>
      <c r="BP335" s="59"/>
      <c r="BQ335" s="59"/>
      <c r="BR335" s="59"/>
      <c r="BS335" s="59"/>
      <c r="BT335" s="59"/>
      <c r="BU335" s="59"/>
      <c r="BV335" s="59"/>
      <c r="BW335" s="59"/>
      <c r="BX335" s="59"/>
      <c r="BY335" s="59"/>
      <c r="BZ335" s="59"/>
      <c r="CA335" s="59"/>
      <c r="CB335" s="59"/>
      <c r="CC335" s="59"/>
      <c r="CD335" s="59"/>
      <c r="CE335" s="59"/>
      <c r="CF335" s="59"/>
      <c r="CG335" s="59"/>
      <c r="CH335" s="59"/>
      <c r="CI335" s="59"/>
      <c r="CJ335" s="59"/>
      <c r="CK335" s="59"/>
      <c r="CL335" s="59"/>
      <c r="CM335" s="59"/>
      <c r="CN335" s="59"/>
      <c r="CO335" s="59"/>
      <c r="CP335" s="59"/>
      <c r="CQ335" s="59"/>
      <c r="CR335" s="59"/>
      <c r="CS335" s="59"/>
      <c r="CT335" s="59"/>
      <c r="CU335" s="59"/>
      <c r="CV335" s="59"/>
      <c r="CW335" s="59"/>
      <c r="CX335" s="59"/>
      <c r="CY335" s="59"/>
      <c r="CZ335" s="59"/>
      <c r="DA335" s="59"/>
      <c r="DB335" s="59"/>
      <c r="DC335" s="59"/>
      <c r="DD335" s="59"/>
      <c r="DE335" s="59"/>
      <c r="DF335" s="59"/>
      <c r="DG335" s="59"/>
      <c r="DH335" s="59"/>
      <c r="DI335" s="59"/>
      <c r="DJ335" s="59"/>
      <c r="DK335" s="59"/>
      <c r="DL335" s="59"/>
      <c r="DM335" s="59"/>
      <c r="DN335" s="59"/>
      <c r="DO335" s="59"/>
      <c r="DP335" s="59"/>
      <c r="DQ335" s="59"/>
      <c r="DR335" s="59"/>
      <c r="DS335" s="59"/>
      <c r="DT335" s="59"/>
      <c r="DU335" s="59"/>
      <c r="DV335" s="59"/>
      <c r="DW335" s="59"/>
      <c r="DX335" s="59"/>
      <c r="DY335" s="59"/>
      <c r="DZ335" s="59"/>
      <c r="EA335" s="59"/>
      <c r="EB335" s="59"/>
      <c r="EC335" s="59"/>
      <c r="ED335" s="59"/>
      <c r="EE335" s="59"/>
      <c r="EF335" s="59"/>
      <c r="EG335" s="59"/>
      <c r="EH335" s="59"/>
      <c r="EI335" s="59"/>
      <c r="EJ335" s="59"/>
      <c r="EK335" s="59"/>
      <c r="EL335" s="59"/>
      <c r="EM335" s="59"/>
      <c r="EN335" s="59"/>
      <c r="EO335" s="59"/>
      <c r="EP335" s="59"/>
      <c r="EQ335" s="59"/>
      <c r="ER335" s="59"/>
      <c r="ES335" s="59"/>
      <c r="ET335" s="59"/>
      <c r="EU335" s="59"/>
      <c r="EV335" s="59"/>
      <c r="EW335" s="59"/>
      <c r="EX335" s="59"/>
      <c r="EY335" s="59"/>
      <c r="EZ335" s="59"/>
      <c r="FA335" s="59"/>
      <c r="FB335" s="59"/>
      <c r="FC335" s="59"/>
      <c r="FD335" s="59"/>
      <c r="FE335" s="59"/>
      <c r="FF335" s="59"/>
      <c r="FG335" s="59"/>
      <c r="FH335" s="59"/>
      <c r="FI335" s="59"/>
      <c r="FJ335" s="59"/>
      <c r="FK335" s="59"/>
      <c r="FL335" s="59"/>
      <c r="FM335" s="59"/>
      <c r="FN335" s="59"/>
      <c r="FO335" s="59"/>
      <c r="FP335" s="59"/>
      <c r="FQ335" s="59"/>
      <c r="FR335" s="59"/>
      <c r="FS335" s="59"/>
      <c r="FT335" s="59"/>
      <c r="FU335" s="59"/>
      <c r="FV335" s="59"/>
      <c r="FW335" s="59"/>
      <c r="FX335" s="59"/>
      <c r="FY335" s="59"/>
      <c r="FZ335" s="59"/>
      <c r="GA335" s="59"/>
      <c r="GB335" s="59"/>
      <c r="GC335" s="59"/>
      <c r="GD335" s="59"/>
      <c r="GE335" s="59"/>
      <c r="GF335" s="59"/>
      <c r="GG335" s="59"/>
      <c r="GH335" s="59"/>
      <c r="GI335" s="59"/>
      <c r="GJ335" s="59"/>
      <c r="GK335" s="59"/>
      <c r="GL335" s="59"/>
      <c r="GM335" s="59"/>
      <c r="GN335" s="59"/>
      <c r="GO335" s="59"/>
      <c r="GP335" s="59"/>
      <c r="GQ335" s="59"/>
      <c r="GR335" s="59"/>
      <c r="GS335" s="59"/>
      <c r="GT335" s="59"/>
      <c r="GU335" s="59"/>
      <c r="GV335" s="59"/>
      <c r="GW335" s="59"/>
      <c r="GX335" s="59"/>
      <c r="GY335" s="59"/>
      <c r="GZ335" s="59"/>
      <c r="HA335" s="59"/>
      <c r="HB335" s="59"/>
      <c r="HC335" s="59"/>
      <c r="HD335" s="59"/>
      <c r="HE335" s="59"/>
      <c r="HF335" s="59"/>
      <c r="HG335" s="59"/>
      <c r="HH335" s="59"/>
      <c r="HI335" s="59"/>
      <c r="HJ335" s="59"/>
      <c r="HK335" s="59"/>
      <c r="HL335" s="59"/>
      <c r="HM335" s="59"/>
      <c r="HN335" s="59"/>
    </row>
    <row r="336" spans="1:222">
      <c r="A336" s="59"/>
      <c r="B336" s="59"/>
      <c r="C336" s="59"/>
      <c r="D336" s="59"/>
      <c r="E336" s="118"/>
      <c r="F336" s="59"/>
      <c r="G336" s="118"/>
      <c r="H336" s="59"/>
      <c r="I336" s="59"/>
      <c r="J336" s="59"/>
      <c r="K336" s="119"/>
      <c r="L336" s="59"/>
      <c r="M336" s="59"/>
      <c r="N336" s="59"/>
      <c r="O336" s="59"/>
      <c r="P336" s="59"/>
      <c r="Q336" s="59"/>
      <c r="R336" s="59"/>
      <c r="S336" s="59"/>
      <c r="T336" s="59"/>
      <c r="U336" s="59"/>
      <c r="V336" s="59"/>
      <c r="W336" s="59"/>
      <c r="X336" s="59"/>
      <c r="Y336" s="59"/>
      <c r="Z336" s="59"/>
      <c r="AA336" s="59"/>
      <c r="AB336" s="59"/>
      <c r="AC336" s="59"/>
      <c r="AD336" s="59"/>
      <c r="AE336" s="59"/>
      <c r="AF336" s="59"/>
      <c r="AG336" s="59"/>
      <c r="AH336" s="59"/>
      <c r="AI336" s="59"/>
      <c r="AJ336" s="59"/>
      <c r="AK336" s="59"/>
      <c r="AL336" s="59"/>
      <c r="AM336" s="59"/>
      <c r="AN336" s="59"/>
      <c r="AO336" s="59"/>
      <c r="AP336" s="59"/>
      <c r="AQ336" s="59"/>
      <c r="AR336" s="59"/>
      <c r="AS336" s="59"/>
      <c r="AT336" s="59"/>
      <c r="AU336" s="59"/>
      <c r="AV336" s="59"/>
      <c r="AW336" s="59"/>
      <c r="AX336" s="59"/>
      <c r="AY336" s="59"/>
      <c r="AZ336" s="59"/>
      <c r="BA336" s="59"/>
      <c r="BB336" s="59"/>
      <c r="BC336" s="59"/>
      <c r="BD336" s="59"/>
      <c r="BE336" s="59"/>
      <c r="BF336" s="59"/>
      <c r="BG336" s="59"/>
      <c r="BH336" s="59"/>
      <c r="BI336" s="59"/>
      <c r="BJ336" s="59"/>
      <c r="BK336" s="59"/>
      <c r="BL336" s="59"/>
      <c r="BM336" s="59"/>
      <c r="BN336" s="59"/>
      <c r="BO336" s="59"/>
      <c r="BP336" s="59"/>
      <c r="BQ336" s="59"/>
      <c r="BR336" s="59"/>
      <c r="BS336" s="59"/>
      <c r="BT336" s="59"/>
      <c r="BU336" s="59"/>
      <c r="BV336" s="59"/>
      <c r="BW336" s="59"/>
      <c r="BX336" s="59"/>
      <c r="BY336" s="59"/>
      <c r="BZ336" s="59"/>
      <c r="CA336" s="59"/>
      <c r="CB336" s="59"/>
      <c r="CC336" s="59"/>
      <c r="CD336" s="59"/>
      <c r="CE336" s="59"/>
      <c r="CF336" s="59"/>
      <c r="CG336" s="59"/>
      <c r="CH336" s="59"/>
      <c r="CI336" s="59"/>
      <c r="CJ336" s="59"/>
      <c r="CK336" s="59"/>
      <c r="CL336" s="59"/>
      <c r="CM336" s="59"/>
      <c r="CN336" s="59"/>
      <c r="CO336" s="59"/>
      <c r="CP336" s="59"/>
      <c r="CQ336" s="59"/>
      <c r="CR336" s="59"/>
      <c r="CS336" s="59"/>
      <c r="CT336" s="59"/>
      <c r="CU336" s="59"/>
      <c r="CV336" s="59"/>
      <c r="CW336" s="59"/>
      <c r="CX336" s="59"/>
      <c r="CY336" s="59"/>
      <c r="CZ336" s="59"/>
      <c r="DA336" s="59"/>
      <c r="DB336" s="59"/>
      <c r="DC336" s="59"/>
      <c r="DD336" s="59"/>
      <c r="DE336" s="59"/>
      <c r="DF336" s="59"/>
      <c r="DG336" s="59"/>
      <c r="DH336" s="59"/>
      <c r="DI336" s="59"/>
      <c r="DJ336" s="59"/>
      <c r="DK336" s="59"/>
      <c r="DL336" s="59"/>
      <c r="DM336" s="59"/>
      <c r="DN336" s="59"/>
      <c r="DO336" s="59"/>
      <c r="DP336" s="59"/>
      <c r="DQ336" s="59"/>
      <c r="DR336" s="59"/>
      <c r="DS336" s="59"/>
      <c r="DT336" s="59"/>
      <c r="DU336" s="59"/>
      <c r="DV336" s="59"/>
      <c r="DW336" s="59"/>
      <c r="DX336" s="59"/>
      <c r="DY336" s="59"/>
      <c r="DZ336" s="59"/>
      <c r="EA336" s="59"/>
      <c r="EB336" s="59"/>
      <c r="EC336" s="59"/>
      <c r="ED336" s="59"/>
      <c r="EE336" s="59"/>
      <c r="EF336" s="59"/>
      <c r="EG336" s="59"/>
      <c r="EH336" s="59"/>
      <c r="EI336" s="59"/>
      <c r="EJ336" s="59"/>
      <c r="EK336" s="59"/>
      <c r="EL336" s="59"/>
      <c r="EM336" s="59"/>
      <c r="EN336" s="59"/>
      <c r="EO336" s="59"/>
      <c r="EP336" s="59"/>
      <c r="EQ336" s="59"/>
      <c r="ER336" s="59"/>
      <c r="ES336" s="59"/>
      <c r="ET336" s="59"/>
      <c r="EU336" s="59"/>
      <c r="EV336" s="59"/>
      <c r="EW336" s="59"/>
      <c r="EX336" s="59"/>
      <c r="EY336" s="59"/>
      <c r="EZ336" s="59"/>
      <c r="FA336" s="59"/>
      <c r="FB336" s="59"/>
      <c r="FC336" s="59"/>
      <c r="FD336" s="59"/>
      <c r="FE336" s="59"/>
      <c r="FF336" s="59"/>
      <c r="FG336" s="59"/>
      <c r="FH336" s="59"/>
      <c r="FI336" s="59"/>
      <c r="FJ336" s="59"/>
      <c r="FK336" s="59"/>
      <c r="FL336" s="59"/>
      <c r="FM336" s="59"/>
      <c r="FN336" s="59"/>
      <c r="FO336" s="59"/>
      <c r="FP336" s="59"/>
      <c r="FQ336" s="59"/>
      <c r="FR336" s="59"/>
      <c r="FS336" s="59"/>
      <c r="FT336" s="59"/>
      <c r="FU336" s="59"/>
      <c r="FV336" s="59"/>
      <c r="FW336" s="59"/>
      <c r="FX336" s="59"/>
      <c r="FY336" s="59"/>
      <c r="FZ336" s="59"/>
      <c r="GA336" s="59"/>
      <c r="GB336" s="59"/>
      <c r="GC336" s="59"/>
      <c r="GD336" s="59"/>
      <c r="GE336" s="59"/>
      <c r="GF336" s="59"/>
      <c r="GG336" s="59"/>
      <c r="GH336" s="59"/>
      <c r="GI336" s="59"/>
      <c r="GJ336" s="59"/>
      <c r="GK336" s="59"/>
      <c r="GL336" s="59"/>
      <c r="GM336" s="59"/>
      <c r="GN336" s="59"/>
      <c r="GO336" s="59"/>
      <c r="GP336" s="59"/>
      <c r="GQ336" s="59"/>
      <c r="GR336" s="59"/>
      <c r="GS336" s="59"/>
      <c r="GT336" s="59"/>
      <c r="GU336" s="59"/>
      <c r="GV336" s="59"/>
      <c r="GW336" s="59"/>
      <c r="GX336" s="59"/>
      <c r="GY336" s="59"/>
      <c r="GZ336" s="59"/>
      <c r="HA336" s="59"/>
      <c r="HB336" s="59"/>
      <c r="HC336" s="59"/>
      <c r="HD336" s="59"/>
      <c r="HE336" s="59"/>
      <c r="HF336" s="59"/>
      <c r="HG336" s="59"/>
      <c r="HH336" s="59"/>
      <c r="HI336" s="59"/>
      <c r="HJ336" s="59"/>
      <c r="HK336" s="59"/>
      <c r="HL336" s="59"/>
      <c r="HM336" s="59"/>
      <c r="HN336" s="59"/>
    </row>
    <row r="337" spans="1:222">
      <c r="A337" s="59"/>
      <c r="B337" s="59"/>
      <c r="C337" s="59"/>
      <c r="D337" s="59"/>
      <c r="E337" s="118"/>
      <c r="F337" s="59"/>
      <c r="G337" s="118"/>
      <c r="H337" s="59"/>
      <c r="I337" s="59"/>
      <c r="J337" s="59"/>
      <c r="K337" s="119"/>
      <c r="L337" s="59"/>
      <c r="M337" s="59"/>
      <c r="N337" s="59"/>
      <c r="O337" s="59"/>
      <c r="P337" s="59"/>
      <c r="Q337" s="59"/>
      <c r="R337" s="59"/>
      <c r="S337" s="59"/>
      <c r="T337" s="59"/>
      <c r="U337" s="59"/>
      <c r="V337" s="59"/>
      <c r="W337" s="59"/>
      <c r="X337" s="59"/>
      <c r="Y337" s="59"/>
      <c r="Z337" s="59"/>
      <c r="AA337" s="59"/>
      <c r="AB337" s="59"/>
      <c r="AC337" s="59"/>
      <c r="AD337" s="59"/>
      <c r="AE337" s="59"/>
      <c r="AF337" s="59"/>
      <c r="AG337" s="59"/>
      <c r="AH337" s="59"/>
      <c r="AI337" s="59"/>
      <c r="AJ337" s="59"/>
      <c r="AK337" s="59"/>
      <c r="AL337" s="59"/>
      <c r="AM337" s="59"/>
      <c r="AN337" s="59"/>
      <c r="AO337" s="59"/>
      <c r="AP337" s="59"/>
      <c r="AQ337" s="59"/>
      <c r="AR337" s="59"/>
      <c r="AS337" s="59"/>
      <c r="AT337" s="59"/>
      <c r="AU337" s="59"/>
      <c r="AV337" s="59"/>
      <c r="AW337" s="59"/>
      <c r="AX337" s="59"/>
      <c r="AY337" s="59"/>
      <c r="AZ337" s="59"/>
      <c r="BA337" s="59"/>
      <c r="BB337" s="59"/>
      <c r="BC337" s="59"/>
      <c r="BD337" s="59"/>
      <c r="BE337" s="59"/>
      <c r="BF337" s="59"/>
      <c r="BG337" s="59"/>
      <c r="BH337" s="59"/>
      <c r="BI337" s="59"/>
      <c r="BJ337" s="59"/>
      <c r="BK337" s="59"/>
      <c r="BL337" s="59"/>
      <c r="BM337" s="59"/>
      <c r="BN337" s="59"/>
      <c r="BO337" s="59"/>
      <c r="BP337" s="59"/>
      <c r="BQ337" s="59"/>
      <c r="BR337" s="59"/>
      <c r="BS337" s="59"/>
      <c r="BT337" s="59"/>
      <c r="BU337" s="59"/>
      <c r="BV337" s="59"/>
      <c r="BW337" s="59"/>
      <c r="BX337" s="59"/>
      <c r="BY337" s="59"/>
      <c r="BZ337" s="59"/>
      <c r="CA337" s="59"/>
      <c r="CB337" s="59"/>
      <c r="CC337" s="59"/>
      <c r="CD337" s="59"/>
      <c r="CE337" s="59"/>
      <c r="CF337" s="59"/>
      <c r="CG337" s="59"/>
      <c r="CH337" s="59"/>
      <c r="CI337" s="59"/>
      <c r="CJ337" s="59"/>
      <c r="CK337" s="59"/>
      <c r="CL337" s="59"/>
      <c r="CM337" s="59"/>
      <c r="CN337" s="59"/>
      <c r="CO337" s="59"/>
      <c r="CP337" s="59"/>
      <c r="CQ337" s="59"/>
      <c r="CR337" s="59"/>
      <c r="CS337" s="59"/>
      <c r="CT337" s="59"/>
      <c r="CU337" s="59"/>
      <c r="CV337" s="59"/>
      <c r="CW337" s="59"/>
      <c r="CX337" s="59"/>
      <c r="CY337" s="59"/>
      <c r="CZ337" s="59"/>
      <c r="DA337" s="59"/>
      <c r="DB337" s="59"/>
      <c r="DC337" s="59"/>
      <c r="DD337" s="59"/>
      <c r="DE337" s="59"/>
      <c r="DF337" s="59"/>
      <c r="DG337" s="59"/>
      <c r="DH337" s="59"/>
      <c r="DI337" s="59"/>
      <c r="DJ337" s="59"/>
      <c r="DK337" s="59"/>
      <c r="DL337" s="59"/>
      <c r="DM337" s="59"/>
      <c r="DN337" s="59"/>
      <c r="DO337" s="59"/>
      <c r="DP337" s="59"/>
      <c r="DQ337" s="59"/>
      <c r="DR337" s="59"/>
      <c r="DS337" s="59"/>
      <c r="DT337" s="59"/>
      <c r="DU337" s="59"/>
      <c r="DV337" s="59"/>
      <c r="DW337" s="59"/>
      <c r="DX337" s="59"/>
      <c r="DY337" s="59"/>
      <c r="DZ337" s="59"/>
      <c r="EA337" s="59"/>
      <c r="EB337" s="59"/>
      <c r="EC337" s="59"/>
      <c r="ED337" s="59"/>
      <c r="EE337" s="59"/>
      <c r="EF337" s="59"/>
      <c r="EG337" s="59"/>
      <c r="EH337" s="59"/>
      <c r="EI337" s="59"/>
      <c r="EJ337" s="59"/>
      <c r="EK337" s="59"/>
      <c r="EL337" s="59"/>
      <c r="EM337" s="59"/>
      <c r="EN337" s="59"/>
      <c r="EO337" s="59"/>
      <c r="EP337" s="59"/>
      <c r="EQ337" s="59"/>
      <c r="ER337" s="59"/>
      <c r="ES337" s="59"/>
      <c r="ET337" s="59"/>
      <c r="EU337" s="59"/>
      <c r="EV337" s="59"/>
      <c r="EW337" s="59"/>
      <c r="EX337" s="59"/>
      <c r="EY337" s="59"/>
      <c r="EZ337" s="59"/>
      <c r="FA337" s="59"/>
      <c r="FB337" s="59"/>
      <c r="FC337" s="59"/>
      <c r="FD337" s="59"/>
      <c r="FE337" s="59"/>
      <c r="FF337" s="59"/>
      <c r="FG337" s="59"/>
      <c r="FH337" s="59"/>
      <c r="FI337" s="59"/>
      <c r="FJ337" s="59"/>
      <c r="FK337" s="59"/>
      <c r="FL337" s="59"/>
      <c r="FM337" s="59"/>
      <c r="FN337" s="59"/>
      <c r="FO337" s="59"/>
      <c r="FP337" s="59"/>
      <c r="FQ337" s="59"/>
      <c r="FR337" s="59"/>
      <c r="FS337" s="59"/>
      <c r="FT337" s="59"/>
      <c r="FU337" s="59"/>
      <c r="FV337" s="59"/>
      <c r="FW337" s="59"/>
      <c r="FX337" s="59"/>
      <c r="FY337" s="59"/>
      <c r="FZ337" s="59"/>
      <c r="GA337" s="59"/>
      <c r="GB337" s="59"/>
      <c r="GC337" s="59"/>
      <c r="GD337" s="59"/>
      <c r="GE337" s="59"/>
      <c r="GF337" s="59"/>
      <c r="GG337" s="59"/>
      <c r="GH337" s="59"/>
      <c r="GI337" s="59"/>
      <c r="GJ337" s="59"/>
      <c r="GK337" s="59"/>
      <c r="GL337" s="59"/>
      <c r="GM337" s="59"/>
      <c r="GN337" s="59"/>
      <c r="GO337" s="59"/>
      <c r="GP337" s="59"/>
      <c r="GQ337" s="59"/>
      <c r="GR337" s="59"/>
      <c r="GS337" s="59"/>
      <c r="GT337" s="59"/>
      <c r="GU337" s="59"/>
      <c r="GV337" s="59"/>
      <c r="GW337" s="59"/>
      <c r="GX337" s="59"/>
      <c r="GY337" s="59"/>
      <c r="GZ337" s="59"/>
      <c r="HA337" s="59"/>
      <c r="HB337" s="59"/>
      <c r="HC337" s="59"/>
      <c r="HD337" s="59"/>
      <c r="HE337" s="59"/>
      <c r="HF337" s="59"/>
      <c r="HG337" s="59"/>
      <c r="HH337" s="59"/>
      <c r="HI337" s="59"/>
      <c r="HJ337" s="59"/>
      <c r="HK337" s="59"/>
      <c r="HL337" s="59"/>
      <c r="HM337" s="59"/>
      <c r="HN337" s="59"/>
    </row>
    <row r="338" spans="1:222">
      <c r="A338" s="59"/>
      <c r="B338" s="59"/>
      <c r="C338" s="59"/>
      <c r="D338" s="59"/>
      <c r="E338" s="118"/>
      <c r="F338" s="59"/>
      <c r="G338" s="118"/>
      <c r="H338" s="59"/>
      <c r="I338" s="59"/>
      <c r="J338" s="59"/>
      <c r="K338" s="119"/>
      <c r="L338" s="59"/>
      <c r="M338" s="59"/>
      <c r="N338" s="59"/>
      <c r="O338" s="59"/>
      <c r="P338" s="59"/>
      <c r="Q338" s="59"/>
      <c r="R338" s="59"/>
      <c r="S338" s="59"/>
      <c r="T338" s="59"/>
      <c r="U338" s="59"/>
      <c r="V338" s="59"/>
      <c r="W338" s="59"/>
      <c r="X338" s="59"/>
      <c r="Y338" s="59"/>
      <c r="Z338" s="59"/>
      <c r="AA338" s="59"/>
      <c r="AB338" s="59"/>
      <c r="AC338" s="59"/>
      <c r="AD338" s="59"/>
      <c r="AE338" s="59"/>
      <c r="AF338" s="59"/>
      <c r="AG338" s="59"/>
      <c r="AH338" s="59"/>
      <c r="AI338" s="59"/>
      <c r="AJ338" s="59"/>
      <c r="AK338" s="59"/>
      <c r="AL338" s="59"/>
      <c r="AM338" s="59"/>
      <c r="AN338" s="59"/>
      <c r="AO338" s="59"/>
      <c r="AP338" s="59"/>
      <c r="AQ338" s="59"/>
      <c r="AR338" s="59"/>
      <c r="AS338" s="59"/>
      <c r="AT338" s="59"/>
      <c r="AU338" s="59"/>
      <c r="AV338" s="59"/>
      <c r="AW338" s="59"/>
      <c r="AX338" s="59"/>
      <c r="AY338" s="59"/>
      <c r="AZ338" s="59"/>
      <c r="BA338" s="59"/>
      <c r="BB338" s="59"/>
      <c r="BC338" s="59"/>
      <c r="BD338" s="59"/>
      <c r="BE338" s="59"/>
      <c r="BF338" s="59"/>
      <c r="BG338" s="59"/>
      <c r="BH338" s="59"/>
      <c r="BI338" s="59"/>
      <c r="BJ338" s="59"/>
      <c r="BK338" s="59"/>
      <c r="BL338" s="59"/>
      <c r="BM338" s="59"/>
      <c r="BN338" s="59"/>
      <c r="BO338" s="59"/>
      <c r="BP338" s="59"/>
      <c r="BQ338" s="59"/>
      <c r="BR338" s="59"/>
      <c r="BS338" s="59"/>
      <c r="BT338" s="59"/>
      <c r="BU338" s="59"/>
      <c r="BV338" s="59"/>
      <c r="BW338" s="59"/>
      <c r="BX338" s="59"/>
      <c r="BY338" s="59"/>
      <c r="BZ338" s="59"/>
      <c r="CA338" s="59"/>
      <c r="CB338" s="59"/>
      <c r="CC338" s="59"/>
      <c r="CD338" s="59"/>
      <c r="CE338" s="59"/>
      <c r="CF338" s="59"/>
      <c r="CG338" s="59"/>
      <c r="CH338" s="59"/>
      <c r="CI338" s="59"/>
      <c r="CJ338" s="59"/>
      <c r="CK338" s="59"/>
      <c r="CL338" s="59"/>
      <c r="CM338" s="59"/>
      <c r="CN338" s="59"/>
      <c r="CO338" s="59"/>
      <c r="CP338" s="59"/>
      <c r="CQ338" s="59"/>
      <c r="CR338" s="59"/>
      <c r="CS338" s="59"/>
      <c r="CT338" s="59"/>
      <c r="CU338" s="59"/>
      <c r="CV338" s="59"/>
      <c r="CW338" s="59"/>
      <c r="CX338" s="59"/>
      <c r="CY338" s="59"/>
      <c r="CZ338" s="59"/>
      <c r="DA338" s="59"/>
      <c r="DB338" s="59"/>
      <c r="DC338" s="59"/>
      <c r="DD338" s="59"/>
      <c r="DE338" s="59"/>
      <c r="DF338" s="59"/>
      <c r="DG338" s="59"/>
      <c r="DH338" s="59"/>
      <c r="DI338" s="59"/>
      <c r="DJ338" s="59"/>
      <c r="DK338" s="59"/>
      <c r="DL338" s="59"/>
      <c r="DM338" s="59"/>
      <c r="DN338" s="59"/>
      <c r="DO338" s="59"/>
      <c r="DP338" s="59"/>
      <c r="DQ338" s="59"/>
      <c r="DR338" s="59"/>
      <c r="DS338" s="59"/>
      <c r="DT338" s="59"/>
      <c r="DU338" s="59"/>
      <c r="DV338" s="59"/>
      <c r="DW338" s="59"/>
      <c r="DX338" s="59"/>
      <c r="DY338" s="59"/>
      <c r="DZ338" s="59"/>
      <c r="EA338" s="59"/>
      <c r="EB338" s="59"/>
      <c r="EC338" s="59"/>
      <c r="ED338" s="59"/>
      <c r="EE338" s="59"/>
      <c r="EF338" s="59"/>
      <c r="EG338" s="59"/>
      <c r="EH338" s="59"/>
      <c r="EI338" s="59"/>
      <c r="EJ338" s="59"/>
      <c r="EK338" s="59"/>
      <c r="EL338" s="59"/>
      <c r="EM338" s="59"/>
      <c r="EN338" s="59"/>
      <c r="EO338" s="59"/>
      <c r="EP338" s="59"/>
      <c r="EQ338" s="59"/>
      <c r="ER338" s="59"/>
      <c r="ES338" s="59"/>
      <c r="ET338" s="59"/>
      <c r="EU338" s="59"/>
      <c r="EV338" s="59"/>
      <c r="EW338" s="59"/>
      <c r="EX338" s="59"/>
      <c r="EY338" s="59"/>
      <c r="EZ338" s="59"/>
      <c r="FA338" s="59"/>
      <c r="FB338" s="59"/>
      <c r="FC338" s="59"/>
      <c r="FD338" s="59"/>
      <c r="FE338" s="59"/>
      <c r="FF338" s="59"/>
      <c r="FG338" s="59"/>
      <c r="FH338" s="59"/>
      <c r="FI338" s="59"/>
      <c r="FJ338" s="59"/>
      <c r="FK338" s="59"/>
      <c r="FL338" s="59"/>
      <c r="FM338" s="59"/>
      <c r="FN338" s="59"/>
      <c r="FO338" s="59"/>
      <c r="FP338" s="59"/>
      <c r="FQ338" s="59"/>
      <c r="FR338" s="59"/>
      <c r="FS338" s="59"/>
      <c r="FT338" s="59"/>
      <c r="FU338" s="59"/>
      <c r="FV338" s="59"/>
      <c r="FW338" s="59"/>
      <c r="FX338" s="59"/>
      <c r="FY338" s="59"/>
      <c r="FZ338" s="59"/>
      <c r="GA338" s="59"/>
      <c r="GB338" s="59"/>
      <c r="GC338" s="59"/>
      <c r="GD338" s="59"/>
      <c r="GE338" s="59"/>
      <c r="GF338" s="59"/>
      <c r="GG338" s="59"/>
      <c r="GH338" s="59"/>
      <c r="GI338" s="59"/>
      <c r="GJ338" s="59"/>
      <c r="GK338" s="59"/>
      <c r="GL338" s="59"/>
      <c r="GM338" s="59"/>
      <c r="GN338" s="59"/>
      <c r="GO338" s="59"/>
      <c r="GP338" s="59"/>
      <c r="GQ338" s="59"/>
      <c r="GR338" s="59"/>
      <c r="GS338" s="59"/>
      <c r="GT338" s="59"/>
      <c r="GU338" s="59"/>
      <c r="GV338" s="59"/>
      <c r="GW338" s="59"/>
      <c r="GX338" s="59"/>
      <c r="GY338" s="59"/>
      <c r="GZ338" s="59"/>
      <c r="HA338" s="59"/>
      <c r="HB338" s="59"/>
      <c r="HC338" s="59"/>
      <c r="HD338" s="59"/>
      <c r="HE338" s="59"/>
      <c r="HF338" s="59"/>
      <c r="HG338" s="59"/>
      <c r="HH338" s="59"/>
      <c r="HI338" s="59"/>
      <c r="HJ338" s="59"/>
      <c r="HK338" s="59"/>
      <c r="HL338" s="59"/>
      <c r="HM338" s="59"/>
      <c r="HN338" s="59"/>
    </row>
    <row r="339" spans="1:222">
      <c r="A339" s="59"/>
      <c r="B339" s="59"/>
      <c r="C339" s="59"/>
      <c r="D339" s="59"/>
      <c r="E339" s="118"/>
      <c r="F339" s="59"/>
      <c r="G339" s="118"/>
      <c r="H339" s="59"/>
      <c r="I339" s="59"/>
      <c r="J339" s="59"/>
      <c r="K339" s="119"/>
      <c r="L339" s="59"/>
      <c r="M339" s="59"/>
      <c r="N339" s="59"/>
      <c r="O339" s="59"/>
      <c r="P339" s="59"/>
      <c r="Q339" s="59"/>
      <c r="R339" s="59"/>
      <c r="S339" s="59"/>
      <c r="T339" s="59"/>
      <c r="U339" s="59"/>
      <c r="V339" s="59"/>
      <c r="W339" s="59"/>
      <c r="X339" s="59"/>
      <c r="Y339" s="59"/>
      <c r="Z339" s="59"/>
      <c r="AA339" s="59"/>
      <c r="AB339" s="59"/>
      <c r="AC339" s="59"/>
      <c r="AD339" s="59"/>
      <c r="AE339" s="59"/>
      <c r="AF339" s="59"/>
      <c r="AG339" s="59"/>
      <c r="AH339" s="59"/>
      <c r="AI339" s="59"/>
      <c r="AJ339" s="59"/>
      <c r="AK339" s="59"/>
      <c r="AL339" s="59"/>
      <c r="AM339" s="59"/>
      <c r="AN339" s="59"/>
      <c r="AO339" s="59"/>
      <c r="AP339" s="59"/>
      <c r="AQ339" s="59"/>
      <c r="AR339" s="59"/>
      <c r="AS339" s="59"/>
      <c r="AT339" s="59"/>
      <c r="AU339" s="59"/>
      <c r="AV339" s="59"/>
      <c r="AW339" s="59"/>
      <c r="AX339" s="59"/>
      <c r="AY339" s="59"/>
      <c r="AZ339" s="59"/>
      <c r="BA339" s="59"/>
      <c r="BB339" s="59"/>
      <c r="BC339" s="59"/>
      <c r="BD339" s="59"/>
      <c r="BE339" s="59"/>
      <c r="BF339" s="59"/>
      <c r="BG339" s="59"/>
      <c r="BH339" s="59"/>
      <c r="BI339" s="59"/>
      <c r="BJ339" s="59"/>
      <c r="BK339" s="59"/>
      <c r="BL339" s="59"/>
      <c r="BM339" s="59"/>
      <c r="BN339" s="59"/>
      <c r="BO339" s="59"/>
      <c r="BP339" s="59"/>
      <c r="BQ339" s="59"/>
      <c r="BR339" s="59"/>
      <c r="BS339" s="59"/>
      <c r="BT339" s="59"/>
      <c r="BU339" s="59"/>
      <c r="BV339" s="59"/>
      <c r="BW339" s="59"/>
      <c r="BX339" s="59"/>
      <c r="BY339" s="59"/>
      <c r="BZ339" s="59"/>
      <c r="CA339" s="59"/>
      <c r="CB339" s="59"/>
      <c r="CC339" s="59"/>
      <c r="CD339" s="59"/>
      <c r="CE339" s="59"/>
      <c r="CF339" s="59"/>
      <c r="CG339" s="59"/>
      <c r="CH339" s="59"/>
      <c r="CI339" s="59"/>
      <c r="CJ339" s="59"/>
      <c r="CK339" s="59"/>
      <c r="CL339" s="59"/>
      <c r="CM339" s="59"/>
      <c r="CN339" s="59"/>
      <c r="CO339" s="59"/>
      <c r="CP339" s="59"/>
      <c r="CQ339" s="59"/>
      <c r="CR339" s="59"/>
      <c r="CS339" s="59"/>
      <c r="CT339" s="59"/>
      <c r="CU339" s="59"/>
      <c r="CV339" s="59"/>
      <c r="CW339" s="59"/>
      <c r="CX339" s="59"/>
      <c r="CY339" s="59"/>
      <c r="CZ339" s="59"/>
      <c r="DA339" s="59"/>
      <c r="DB339" s="59"/>
      <c r="DC339" s="59"/>
      <c r="DD339" s="59"/>
      <c r="DE339" s="59"/>
      <c r="DF339" s="59"/>
      <c r="DG339" s="59"/>
      <c r="DH339" s="59"/>
      <c r="DI339" s="59"/>
      <c r="DJ339" s="59"/>
      <c r="DK339" s="59"/>
      <c r="DL339" s="59"/>
      <c r="DM339" s="59"/>
      <c r="DN339" s="59"/>
      <c r="DO339" s="59"/>
      <c r="DP339" s="59"/>
      <c r="DQ339" s="59"/>
      <c r="DR339" s="59"/>
      <c r="DS339" s="59"/>
      <c r="DT339" s="59"/>
      <c r="DU339" s="59"/>
      <c r="DV339" s="59"/>
      <c r="DW339" s="59"/>
      <c r="DX339" s="59"/>
      <c r="DY339" s="59"/>
      <c r="DZ339" s="59"/>
      <c r="EA339" s="59"/>
      <c r="EB339" s="59"/>
      <c r="EC339" s="59"/>
      <c r="ED339" s="59"/>
      <c r="EE339" s="59"/>
      <c r="EF339" s="59"/>
      <c r="EG339" s="59"/>
      <c r="EH339" s="59"/>
      <c r="EI339" s="59"/>
      <c r="EJ339" s="59"/>
      <c r="EK339" s="59"/>
      <c r="EL339" s="59"/>
      <c r="EM339" s="59"/>
      <c r="EN339" s="59"/>
      <c r="EO339" s="59"/>
      <c r="EP339" s="59"/>
      <c r="EQ339" s="59"/>
      <c r="ER339" s="59"/>
      <c r="ES339" s="59"/>
      <c r="ET339" s="59"/>
      <c r="EU339" s="59"/>
      <c r="EV339" s="59"/>
      <c r="EW339" s="59"/>
      <c r="EX339" s="59"/>
      <c r="EY339" s="59"/>
      <c r="EZ339" s="59"/>
      <c r="FA339" s="59"/>
      <c r="FB339" s="59"/>
      <c r="FC339" s="59"/>
      <c r="FD339" s="59"/>
      <c r="FE339" s="59"/>
      <c r="FF339" s="59"/>
      <c r="FG339" s="59"/>
      <c r="FH339" s="59"/>
      <c r="FI339" s="59"/>
      <c r="FJ339" s="59"/>
      <c r="FK339" s="59"/>
      <c r="FL339" s="59"/>
      <c r="FM339" s="59"/>
      <c r="FN339" s="59"/>
      <c r="FO339" s="59"/>
      <c r="FP339" s="59"/>
      <c r="FQ339" s="59"/>
      <c r="FR339" s="59"/>
      <c r="FS339" s="59"/>
      <c r="FT339" s="59"/>
      <c r="FU339" s="59"/>
      <c r="FV339" s="59"/>
      <c r="FW339" s="59"/>
      <c r="FX339" s="59"/>
      <c r="FY339" s="59"/>
      <c r="FZ339" s="59"/>
      <c r="GA339" s="59"/>
      <c r="GB339" s="59"/>
      <c r="GC339" s="59"/>
      <c r="GD339" s="59"/>
      <c r="GE339" s="59"/>
      <c r="GF339" s="59"/>
      <c r="GG339" s="59"/>
      <c r="GH339" s="59"/>
      <c r="GI339" s="59"/>
      <c r="GJ339" s="59"/>
      <c r="GK339" s="59"/>
      <c r="GL339" s="59"/>
      <c r="GM339" s="59"/>
      <c r="GN339" s="59"/>
      <c r="GO339" s="59"/>
      <c r="GP339" s="59"/>
      <c r="GQ339" s="59"/>
      <c r="GR339" s="59"/>
      <c r="GS339" s="59"/>
      <c r="GT339" s="59"/>
      <c r="GU339" s="59"/>
      <c r="GV339" s="59"/>
      <c r="GW339" s="59"/>
      <c r="GX339" s="59"/>
      <c r="GY339" s="59"/>
      <c r="GZ339" s="59"/>
      <c r="HA339" s="59"/>
      <c r="HB339" s="59"/>
      <c r="HC339" s="59"/>
      <c r="HD339" s="59"/>
      <c r="HE339" s="59"/>
      <c r="HF339" s="59"/>
      <c r="HG339" s="59"/>
      <c r="HH339" s="59"/>
      <c r="HI339" s="59"/>
      <c r="HJ339" s="59"/>
      <c r="HK339" s="59"/>
      <c r="HL339" s="59"/>
      <c r="HM339" s="59"/>
      <c r="HN339" s="59"/>
    </row>
    <row r="340" spans="1:222">
      <c r="A340" s="59"/>
      <c r="B340" s="59"/>
      <c r="C340" s="59"/>
      <c r="D340" s="59"/>
      <c r="E340" s="118"/>
      <c r="F340" s="59"/>
      <c r="G340" s="118"/>
      <c r="H340" s="59"/>
      <c r="I340" s="59"/>
      <c r="J340" s="59"/>
      <c r="K340" s="119"/>
      <c r="L340" s="59"/>
      <c r="M340" s="59"/>
      <c r="N340" s="59"/>
      <c r="O340" s="59"/>
      <c r="P340" s="59"/>
      <c r="Q340" s="59"/>
      <c r="R340" s="59"/>
      <c r="S340" s="59"/>
      <c r="T340" s="59"/>
      <c r="U340" s="59"/>
      <c r="V340" s="59"/>
      <c r="W340" s="59"/>
      <c r="X340" s="59"/>
      <c r="Y340" s="59"/>
      <c r="Z340" s="59"/>
      <c r="AA340" s="59"/>
      <c r="AB340" s="59"/>
      <c r="AC340" s="59"/>
      <c r="AD340" s="59"/>
      <c r="AE340" s="59"/>
      <c r="AF340" s="59"/>
      <c r="AG340" s="59"/>
      <c r="AH340" s="59"/>
      <c r="AI340" s="59"/>
      <c r="AJ340" s="59"/>
      <c r="AK340" s="59"/>
      <c r="AL340" s="59"/>
      <c r="AM340" s="59"/>
      <c r="AN340" s="59"/>
      <c r="AO340" s="59"/>
      <c r="AP340" s="59"/>
      <c r="AQ340" s="59"/>
      <c r="AR340" s="59"/>
      <c r="AS340" s="59"/>
      <c r="AT340" s="59"/>
      <c r="AU340" s="59"/>
      <c r="AV340" s="59"/>
      <c r="AW340" s="59"/>
      <c r="AX340" s="59"/>
      <c r="AY340" s="59"/>
      <c r="AZ340" s="59"/>
      <c r="BA340" s="59"/>
      <c r="BB340" s="59"/>
      <c r="BC340" s="59"/>
      <c r="BD340" s="59"/>
      <c r="BE340" s="59"/>
      <c r="BF340" s="59"/>
      <c r="BG340" s="59"/>
      <c r="BH340" s="59"/>
      <c r="BI340" s="59"/>
      <c r="BJ340" s="59"/>
      <c r="BK340" s="59"/>
      <c r="BL340" s="59"/>
      <c r="BM340" s="59"/>
      <c r="BN340" s="59"/>
      <c r="BO340" s="59"/>
      <c r="BP340" s="59"/>
      <c r="BQ340" s="59"/>
      <c r="BR340" s="59"/>
      <c r="BS340" s="59"/>
      <c r="BT340" s="59"/>
      <c r="BU340" s="59"/>
      <c r="BV340" s="59"/>
      <c r="BW340" s="59"/>
      <c r="BX340" s="59"/>
      <c r="BY340" s="59"/>
      <c r="BZ340" s="59"/>
      <c r="CA340" s="59"/>
      <c r="CB340" s="59"/>
      <c r="CC340" s="59"/>
      <c r="CD340" s="59"/>
      <c r="CE340" s="59"/>
      <c r="CF340" s="59"/>
      <c r="CG340" s="59"/>
      <c r="CH340" s="59"/>
      <c r="CI340" s="59"/>
      <c r="CJ340" s="59"/>
      <c r="CK340" s="59"/>
      <c r="CL340" s="59"/>
      <c r="CM340" s="59"/>
      <c r="CN340" s="59"/>
      <c r="CO340" s="59"/>
      <c r="CP340" s="59"/>
      <c r="CQ340" s="59"/>
      <c r="CR340" s="59"/>
      <c r="CS340" s="59"/>
      <c r="CT340" s="59"/>
      <c r="CU340" s="59"/>
      <c r="CV340" s="59"/>
      <c r="CW340" s="59"/>
      <c r="CX340" s="59"/>
      <c r="CY340" s="59"/>
      <c r="CZ340" s="59"/>
      <c r="DA340" s="59"/>
      <c r="DB340" s="59"/>
      <c r="DC340" s="59"/>
      <c r="DD340" s="59"/>
      <c r="DE340" s="59"/>
      <c r="DF340" s="59"/>
      <c r="DG340" s="59"/>
      <c r="DH340" s="59"/>
      <c r="DI340" s="59"/>
      <c r="DJ340" s="59"/>
      <c r="DK340" s="59"/>
      <c r="DL340" s="59"/>
      <c r="DM340" s="59"/>
      <c r="DN340" s="59"/>
      <c r="DO340" s="59"/>
      <c r="DP340" s="59"/>
      <c r="DQ340" s="59"/>
      <c r="DR340" s="59"/>
      <c r="DS340" s="59"/>
      <c r="DT340" s="59"/>
      <c r="DU340" s="59"/>
      <c r="DV340" s="59"/>
      <c r="DW340" s="59"/>
      <c r="DX340" s="59"/>
      <c r="DY340" s="59"/>
      <c r="DZ340" s="59"/>
      <c r="EA340" s="59"/>
      <c r="EB340" s="59"/>
      <c r="EC340" s="59"/>
      <c r="ED340" s="59"/>
      <c r="EE340" s="59"/>
      <c r="EF340" s="59"/>
      <c r="EG340" s="59"/>
      <c r="EH340" s="59"/>
      <c r="EI340" s="59"/>
      <c r="EJ340" s="59"/>
      <c r="EK340" s="59"/>
      <c r="EL340" s="59"/>
      <c r="EM340" s="59"/>
      <c r="EN340" s="59"/>
      <c r="EO340" s="59"/>
      <c r="EP340" s="59"/>
      <c r="EQ340" s="59"/>
      <c r="ER340" s="59"/>
      <c r="ES340" s="59"/>
      <c r="ET340" s="59"/>
      <c r="EU340" s="59"/>
      <c r="EV340" s="59"/>
      <c r="EW340" s="59"/>
      <c r="EX340" s="59"/>
      <c r="EY340" s="59"/>
      <c r="EZ340" s="59"/>
      <c r="FA340" s="59"/>
      <c r="FB340" s="59"/>
      <c r="FC340" s="59"/>
      <c r="FD340" s="59"/>
      <c r="FE340" s="59"/>
      <c r="FF340" s="59"/>
      <c r="FG340" s="59"/>
      <c r="FH340" s="59"/>
      <c r="FI340" s="59"/>
      <c r="FJ340" s="59"/>
      <c r="FK340" s="59"/>
      <c r="FL340" s="59"/>
      <c r="FM340" s="59"/>
      <c r="FN340" s="59"/>
      <c r="FO340" s="59"/>
      <c r="FP340" s="59"/>
      <c r="FQ340" s="59"/>
      <c r="FR340" s="59"/>
      <c r="FS340" s="59"/>
      <c r="FT340" s="59"/>
      <c r="FU340" s="59"/>
      <c r="FV340" s="59"/>
      <c r="FW340" s="59"/>
      <c r="FX340" s="59"/>
      <c r="FY340" s="59"/>
      <c r="FZ340" s="59"/>
      <c r="GA340" s="59"/>
      <c r="GB340" s="59"/>
      <c r="GC340" s="59"/>
      <c r="GD340" s="59"/>
      <c r="GE340" s="59"/>
      <c r="GF340" s="59"/>
      <c r="GG340" s="59"/>
      <c r="GH340" s="59"/>
      <c r="GI340" s="59"/>
      <c r="GJ340" s="59"/>
      <c r="GK340" s="59"/>
      <c r="GL340" s="59"/>
      <c r="GM340" s="59"/>
      <c r="GN340" s="59"/>
      <c r="GO340" s="59"/>
      <c r="GP340" s="59"/>
      <c r="GQ340" s="59"/>
      <c r="GR340" s="59"/>
      <c r="GS340" s="59"/>
      <c r="GT340" s="59"/>
      <c r="GU340" s="59"/>
      <c r="GV340" s="59"/>
      <c r="GW340" s="59"/>
      <c r="GX340" s="59"/>
      <c r="GY340" s="59"/>
      <c r="GZ340" s="59"/>
      <c r="HA340" s="59"/>
      <c r="HB340" s="59"/>
      <c r="HC340" s="59"/>
      <c r="HD340" s="59"/>
      <c r="HE340" s="59"/>
      <c r="HF340" s="59"/>
      <c r="HG340" s="59"/>
      <c r="HH340" s="59"/>
      <c r="HI340" s="59"/>
      <c r="HJ340" s="59"/>
      <c r="HK340" s="59"/>
      <c r="HL340" s="59"/>
      <c r="HM340" s="59"/>
      <c r="HN340" s="59"/>
    </row>
    <row r="341" spans="1:222">
      <c r="A341" s="59"/>
      <c r="B341" s="59"/>
      <c r="C341" s="59"/>
      <c r="D341" s="59"/>
      <c r="E341" s="118"/>
      <c r="F341" s="59"/>
      <c r="G341" s="118"/>
      <c r="H341" s="59"/>
      <c r="I341" s="59"/>
      <c r="J341" s="59"/>
      <c r="K341" s="119"/>
      <c r="L341" s="59"/>
      <c r="M341" s="59"/>
      <c r="N341" s="59"/>
      <c r="O341" s="59"/>
      <c r="P341" s="59"/>
      <c r="Q341" s="59"/>
      <c r="R341" s="59"/>
      <c r="S341" s="59"/>
      <c r="T341" s="59"/>
      <c r="U341" s="59"/>
      <c r="V341" s="59"/>
      <c r="W341" s="59"/>
      <c r="X341" s="59"/>
      <c r="Y341" s="59"/>
      <c r="Z341" s="59"/>
      <c r="AA341" s="59"/>
      <c r="AB341" s="59"/>
      <c r="AC341" s="59"/>
      <c r="AD341" s="59"/>
      <c r="AE341" s="59"/>
      <c r="AF341" s="59"/>
      <c r="AG341" s="59"/>
      <c r="AH341" s="59"/>
      <c r="AI341" s="59"/>
      <c r="AJ341" s="59"/>
      <c r="AK341" s="59"/>
      <c r="AL341" s="59"/>
      <c r="AM341" s="59"/>
      <c r="AN341" s="59"/>
      <c r="AO341" s="59"/>
      <c r="AP341" s="59"/>
      <c r="AQ341" s="59"/>
      <c r="AR341" s="59"/>
      <c r="AS341" s="59"/>
      <c r="AT341" s="59"/>
      <c r="AU341" s="59"/>
      <c r="AV341" s="59"/>
      <c r="AW341" s="59"/>
      <c r="AX341" s="59"/>
      <c r="AY341" s="59"/>
      <c r="AZ341" s="59"/>
      <c r="BA341" s="59"/>
      <c r="BB341" s="59"/>
      <c r="BC341" s="59"/>
      <c r="BD341" s="59"/>
      <c r="BE341" s="59"/>
      <c r="BF341" s="59"/>
      <c r="BG341" s="59"/>
      <c r="BH341" s="59"/>
      <c r="BI341" s="59"/>
      <c r="BJ341" s="59"/>
      <c r="BK341" s="59"/>
      <c r="BL341" s="59"/>
      <c r="BM341" s="59"/>
      <c r="BN341" s="59"/>
      <c r="BO341" s="59"/>
      <c r="BP341" s="59"/>
      <c r="BQ341" s="59"/>
      <c r="BR341" s="59"/>
      <c r="BS341" s="59"/>
      <c r="BT341" s="59"/>
      <c r="BU341" s="59"/>
      <c r="BV341" s="59"/>
      <c r="BW341" s="59"/>
      <c r="BX341" s="59"/>
      <c r="BY341" s="59"/>
      <c r="BZ341" s="59"/>
      <c r="CA341" s="59"/>
      <c r="CB341" s="59"/>
      <c r="CC341" s="59"/>
      <c r="CD341" s="59"/>
      <c r="CE341" s="59"/>
      <c r="CF341" s="59"/>
      <c r="CG341" s="59"/>
      <c r="CH341" s="59"/>
      <c r="CI341" s="59"/>
      <c r="CJ341" s="59"/>
      <c r="CK341" s="59"/>
      <c r="CL341" s="59"/>
      <c r="CM341" s="59"/>
      <c r="CN341" s="59"/>
      <c r="CO341" s="59"/>
      <c r="CP341" s="59"/>
      <c r="CQ341" s="59"/>
      <c r="CR341" s="59"/>
      <c r="CS341" s="59"/>
      <c r="CT341" s="59"/>
      <c r="CU341" s="59"/>
      <c r="CV341" s="59"/>
      <c r="CW341" s="59"/>
      <c r="CX341" s="59"/>
      <c r="CY341" s="59"/>
      <c r="CZ341" s="59"/>
      <c r="DA341" s="59"/>
      <c r="DB341" s="59"/>
      <c r="DC341" s="59"/>
      <c r="DD341" s="59"/>
      <c r="DE341" s="59"/>
      <c r="DF341" s="59"/>
      <c r="DG341" s="59"/>
      <c r="DH341" s="59"/>
      <c r="DI341" s="59"/>
      <c r="DJ341" s="59"/>
      <c r="DK341" s="59"/>
      <c r="DL341" s="59"/>
      <c r="DM341" s="59"/>
      <c r="DN341" s="59"/>
      <c r="DO341" s="59"/>
      <c r="DP341" s="59"/>
      <c r="DQ341" s="59"/>
      <c r="DR341" s="59"/>
      <c r="DS341" s="59"/>
      <c r="DT341" s="59"/>
      <c r="DU341" s="59"/>
      <c r="DV341" s="59"/>
      <c r="DW341" s="59"/>
      <c r="DX341" s="59"/>
      <c r="DY341" s="59"/>
      <c r="DZ341" s="59"/>
      <c r="EA341" s="59"/>
      <c r="EB341" s="59"/>
      <c r="EC341" s="59"/>
      <c r="ED341" s="59"/>
      <c r="EE341" s="59"/>
      <c r="EF341" s="59"/>
      <c r="EG341" s="59"/>
      <c r="EH341" s="59"/>
      <c r="EI341" s="59"/>
      <c r="EJ341" s="59"/>
      <c r="EK341" s="59"/>
      <c r="EL341" s="59"/>
      <c r="EM341" s="59"/>
      <c r="EN341" s="59"/>
      <c r="EO341" s="59"/>
      <c r="EP341" s="59"/>
      <c r="EQ341" s="59"/>
      <c r="ER341" s="59"/>
      <c r="ES341" s="59"/>
      <c r="ET341" s="59"/>
      <c r="EU341" s="59"/>
      <c r="EV341" s="59"/>
      <c r="EW341" s="59"/>
      <c r="EX341" s="59"/>
      <c r="EY341" s="59"/>
      <c r="EZ341" s="59"/>
      <c r="FA341" s="59"/>
      <c r="FB341" s="59"/>
      <c r="FC341" s="59"/>
      <c r="FD341" s="59"/>
      <c r="FE341" s="59"/>
      <c r="FF341" s="59"/>
      <c r="FG341" s="59"/>
      <c r="FH341" s="59"/>
      <c r="FI341" s="59"/>
      <c r="FJ341" s="59"/>
      <c r="FK341" s="59"/>
      <c r="FL341" s="59"/>
      <c r="FM341" s="59"/>
      <c r="FN341" s="59"/>
      <c r="FO341" s="59"/>
      <c r="FP341" s="59"/>
      <c r="FQ341" s="59"/>
      <c r="FR341" s="59"/>
      <c r="FS341" s="59"/>
      <c r="FT341" s="59"/>
      <c r="FU341" s="59"/>
      <c r="FV341" s="59"/>
      <c r="FW341" s="59"/>
      <c r="FX341" s="59"/>
      <c r="FY341" s="59"/>
      <c r="FZ341" s="59"/>
      <c r="GA341" s="59"/>
      <c r="GB341" s="59"/>
      <c r="GC341" s="59"/>
      <c r="GD341" s="59"/>
      <c r="GE341" s="59"/>
      <c r="GF341" s="59"/>
      <c r="GG341" s="59"/>
      <c r="GH341" s="59"/>
      <c r="GI341" s="59"/>
      <c r="GJ341" s="59"/>
      <c r="GK341" s="59"/>
      <c r="GL341" s="59"/>
      <c r="GM341" s="59"/>
      <c r="GN341" s="59"/>
      <c r="GO341" s="59"/>
      <c r="GP341" s="59"/>
      <c r="GQ341" s="59"/>
      <c r="GR341" s="59"/>
      <c r="GS341" s="59"/>
      <c r="GT341" s="59"/>
      <c r="GU341" s="59"/>
      <c r="GV341" s="59"/>
      <c r="GW341" s="59"/>
      <c r="GX341" s="59"/>
      <c r="GY341" s="59"/>
      <c r="GZ341" s="59"/>
      <c r="HA341" s="59"/>
      <c r="HB341" s="59"/>
      <c r="HC341" s="59"/>
      <c r="HD341" s="59"/>
      <c r="HE341" s="59"/>
      <c r="HF341" s="59"/>
      <c r="HG341" s="59"/>
      <c r="HH341" s="59"/>
      <c r="HI341" s="59"/>
      <c r="HJ341" s="59"/>
      <c r="HK341" s="59"/>
      <c r="HL341" s="59"/>
      <c r="HM341" s="59"/>
      <c r="HN341" s="59"/>
    </row>
    <row r="342" spans="1:222">
      <c r="A342" s="59"/>
      <c r="B342" s="59"/>
      <c r="C342" s="59"/>
      <c r="D342" s="59"/>
      <c r="E342" s="118"/>
      <c r="F342" s="59"/>
      <c r="G342" s="118"/>
      <c r="H342" s="59"/>
      <c r="I342" s="59"/>
      <c r="J342" s="59"/>
      <c r="K342" s="119"/>
      <c r="L342" s="59"/>
      <c r="M342" s="59"/>
      <c r="N342" s="59"/>
      <c r="O342" s="59"/>
      <c r="P342" s="59"/>
      <c r="Q342" s="59"/>
      <c r="R342" s="59"/>
      <c r="S342" s="59"/>
      <c r="T342" s="59"/>
      <c r="U342" s="59"/>
      <c r="V342" s="59"/>
      <c r="W342" s="59"/>
      <c r="X342" s="59"/>
      <c r="Y342" s="59"/>
      <c r="Z342" s="59"/>
      <c r="AA342" s="59"/>
      <c r="AB342" s="59"/>
      <c r="AC342" s="59"/>
      <c r="AD342" s="59"/>
      <c r="AE342" s="59"/>
      <c r="AF342" s="59"/>
      <c r="AG342" s="59"/>
      <c r="AH342" s="59"/>
      <c r="AI342" s="59"/>
      <c r="AJ342" s="59"/>
      <c r="AK342" s="59"/>
      <c r="AL342" s="59"/>
      <c r="AM342" s="59"/>
      <c r="AN342" s="59"/>
      <c r="AO342" s="59"/>
      <c r="AP342" s="59"/>
      <c r="AQ342" s="59"/>
      <c r="AR342" s="59"/>
      <c r="AS342" s="59"/>
      <c r="AT342" s="59"/>
      <c r="AU342" s="59"/>
      <c r="AV342" s="59"/>
      <c r="AW342" s="59"/>
      <c r="AX342" s="59"/>
      <c r="AY342" s="59"/>
      <c r="AZ342" s="59"/>
      <c r="BA342" s="59"/>
      <c r="BB342" s="59"/>
      <c r="BC342" s="59"/>
      <c r="BD342" s="59"/>
      <c r="BE342" s="59"/>
      <c r="BF342" s="59"/>
      <c r="BG342" s="59"/>
      <c r="BH342" s="59"/>
      <c r="BI342" s="59"/>
      <c r="BJ342" s="59"/>
      <c r="BK342" s="59"/>
      <c r="BL342" s="59"/>
      <c r="BM342" s="59"/>
      <c r="BN342" s="59"/>
      <c r="BO342" s="59"/>
      <c r="BP342" s="59"/>
      <c r="BQ342" s="59"/>
      <c r="BR342" s="59"/>
      <c r="BS342" s="59"/>
      <c r="BT342" s="59"/>
      <c r="BU342" s="59"/>
      <c r="BV342" s="59"/>
      <c r="BW342" s="59"/>
      <c r="BX342" s="59"/>
      <c r="BY342" s="59"/>
      <c r="BZ342" s="59"/>
      <c r="CA342" s="59"/>
      <c r="CB342" s="59"/>
      <c r="CC342" s="59"/>
      <c r="CD342" s="59"/>
      <c r="CE342" s="59"/>
      <c r="CF342" s="59"/>
      <c r="CG342" s="59"/>
      <c r="CH342" s="59"/>
      <c r="CI342" s="59"/>
      <c r="CJ342" s="59"/>
      <c r="CK342" s="59"/>
      <c r="CL342" s="59"/>
      <c r="CM342" s="59"/>
      <c r="CN342" s="59"/>
      <c r="CO342" s="59"/>
      <c r="CP342" s="59"/>
      <c r="CQ342" s="59"/>
      <c r="CR342" s="59"/>
      <c r="CS342" s="59"/>
      <c r="CT342" s="59"/>
      <c r="CU342" s="59"/>
      <c r="CV342" s="59"/>
      <c r="CW342" s="59"/>
      <c r="CX342" s="59"/>
      <c r="CY342" s="59"/>
      <c r="CZ342" s="59"/>
      <c r="DA342" s="59"/>
      <c r="DB342" s="59"/>
      <c r="DC342" s="59"/>
      <c r="DD342" s="59"/>
      <c r="DE342" s="59"/>
      <c r="DF342" s="59"/>
      <c r="DG342" s="59"/>
      <c r="DH342" s="59"/>
      <c r="DI342" s="59"/>
      <c r="DJ342" s="59"/>
      <c r="DK342" s="59"/>
      <c r="DL342" s="59"/>
      <c r="DM342" s="59"/>
      <c r="DN342" s="59"/>
      <c r="DO342" s="59"/>
      <c r="DP342" s="59"/>
      <c r="DQ342" s="59"/>
      <c r="DR342" s="59"/>
      <c r="DS342" s="59"/>
      <c r="DT342" s="59"/>
      <c r="DU342" s="59"/>
      <c r="DV342" s="59"/>
      <c r="DW342" s="59"/>
      <c r="DX342" s="59"/>
      <c r="DY342" s="59"/>
      <c r="DZ342" s="59"/>
      <c r="EA342" s="59"/>
      <c r="EB342" s="59"/>
      <c r="EC342" s="59"/>
      <c r="ED342" s="59"/>
      <c r="EE342" s="59"/>
      <c r="EF342" s="59"/>
      <c r="EG342" s="59"/>
      <c r="EH342" s="59"/>
      <c r="EI342" s="59"/>
      <c r="EJ342" s="59"/>
      <c r="EK342" s="59"/>
      <c r="EL342" s="59"/>
      <c r="EM342" s="59"/>
      <c r="EN342" s="59"/>
      <c r="EO342" s="59"/>
      <c r="EP342" s="59"/>
      <c r="EQ342" s="59"/>
      <c r="ER342" s="59"/>
      <c r="ES342" s="59"/>
      <c r="ET342" s="59"/>
      <c r="EU342" s="59"/>
      <c r="EV342" s="59"/>
      <c r="EW342" s="59"/>
      <c r="EX342" s="59"/>
      <c r="EY342" s="59"/>
      <c r="EZ342" s="59"/>
      <c r="FA342" s="59"/>
      <c r="FB342" s="59"/>
      <c r="FC342" s="59"/>
      <c r="FD342" s="59"/>
      <c r="FE342" s="59"/>
      <c r="FF342" s="59"/>
      <c r="FG342" s="59"/>
      <c r="FH342" s="59"/>
      <c r="FI342" s="59"/>
      <c r="FJ342" s="59"/>
      <c r="FK342" s="59"/>
      <c r="FL342" s="59"/>
      <c r="FM342" s="59"/>
      <c r="FN342" s="59"/>
      <c r="FO342" s="59"/>
      <c r="FP342" s="59"/>
      <c r="FQ342" s="59"/>
      <c r="FR342" s="59"/>
      <c r="FS342" s="59"/>
      <c r="FT342" s="59"/>
      <c r="FU342" s="59"/>
      <c r="FV342" s="59"/>
      <c r="FW342" s="59"/>
      <c r="FX342" s="59"/>
      <c r="FY342" s="59"/>
      <c r="FZ342" s="59"/>
      <c r="GA342" s="59"/>
      <c r="GB342" s="59"/>
      <c r="GC342" s="59"/>
      <c r="GD342" s="59"/>
      <c r="GE342" s="59"/>
      <c r="GF342" s="59"/>
      <c r="GG342" s="59"/>
      <c r="GH342" s="59"/>
      <c r="GI342" s="59"/>
      <c r="GJ342" s="59"/>
      <c r="GK342" s="59"/>
      <c r="GL342" s="59"/>
      <c r="GM342" s="59"/>
      <c r="GN342" s="59"/>
      <c r="GO342" s="59"/>
      <c r="GP342" s="59"/>
      <c r="GQ342" s="59"/>
      <c r="GR342" s="59"/>
      <c r="GS342" s="59"/>
      <c r="GT342" s="59"/>
      <c r="GU342" s="59"/>
      <c r="GV342" s="59"/>
      <c r="GW342" s="59"/>
      <c r="GX342" s="59"/>
      <c r="GY342" s="59"/>
      <c r="GZ342" s="59"/>
      <c r="HA342" s="59"/>
      <c r="HB342" s="59"/>
      <c r="HC342" s="59"/>
      <c r="HD342" s="59"/>
      <c r="HE342" s="59"/>
      <c r="HF342" s="59"/>
      <c r="HG342" s="59"/>
      <c r="HH342" s="59"/>
      <c r="HI342" s="59"/>
      <c r="HJ342" s="59"/>
      <c r="HK342" s="59"/>
      <c r="HL342" s="59"/>
      <c r="HM342" s="59"/>
      <c r="HN342" s="59"/>
    </row>
    <row r="343" spans="1:222">
      <c r="A343" s="59"/>
      <c r="B343" s="59"/>
      <c r="C343" s="59"/>
      <c r="D343" s="59"/>
      <c r="E343" s="118"/>
      <c r="F343" s="59"/>
      <c r="G343" s="118"/>
      <c r="H343" s="59"/>
      <c r="I343" s="59"/>
      <c r="J343" s="59"/>
      <c r="K343" s="119"/>
      <c r="L343" s="59"/>
      <c r="M343" s="59"/>
      <c r="N343" s="59"/>
      <c r="O343" s="59"/>
      <c r="P343" s="59"/>
      <c r="Q343" s="59"/>
      <c r="R343" s="59"/>
      <c r="S343" s="59"/>
      <c r="T343" s="59"/>
      <c r="U343" s="59"/>
      <c r="V343" s="59"/>
      <c r="W343" s="59"/>
      <c r="X343" s="59"/>
      <c r="Y343" s="59"/>
      <c r="Z343" s="59"/>
      <c r="AA343" s="59"/>
      <c r="AB343" s="59"/>
      <c r="AC343" s="59"/>
      <c r="AD343" s="59"/>
      <c r="AE343" s="59"/>
      <c r="AF343" s="59"/>
      <c r="AG343" s="59"/>
      <c r="AH343" s="59"/>
      <c r="AI343" s="59"/>
      <c r="AJ343" s="59"/>
      <c r="AK343" s="59"/>
      <c r="AL343" s="59"/>
      <c r="AM343" s="59"/>
      <c r="AN343" s="59"/>
      <c r="AO343" s="59"/>
      <c r="AP343" s="59"/>
      <c r="AQ343" s="59"/>
      <c r="AR343" s="59"/>
      <c r="AS343" s="59"/>
      <c r="AT343" s="59"/>
      <c r="AU343" s="59"/>
      <c r="AV343" s="59"/>
      <c r="AW343" s="59"/>
      <c r="AX343" s="59"/>
      <c r="AY343" s="59"/>
      <c r="AZ343" s="59"/>
      <c r="BA343" s="59"/>
      <c r="BB343" s="59"/>
      <c r="BC343" s="59"/>
      <c r="BD343" s="59"/>
      <c r="BE343" s="59"/>
      <c r="BF343" s="59"/>
      <c r="BG343" s="59"/>
      <c r="BH343" s="59"/>
      <c r="BI343" s="59"/>
      <c r="BJ343" s="59"/>
      <c r="BK343" s="59"/>
      <c r="BL343" s="59"/>
      <c r="BM343" s="59"/>
      <c r="BN343" s="59"/>
      <c r="BO343" s="59"/>
      <c r="BP343" s="59"/>
      <c r="BQ343" s="59"/>
      <c r="BR343" s="59"/>
      <c r="BS343" s="59"/>
      <c r="BT343" s="59"/>
      <c r="BU343" s="59"/>
      <c r="BV343" s="59"/>
      <c r="BW343" s="59"/>
      <c r="BX343" s="59"/>
      <c r="BY343" s="59"/>
      <c r="BZ343" s="59"/>
      <c r="CA343" s="59"/>
      <c r="CB343" s="59"/>
      <c r="CC343" s="59"/>
      <c r="CD343" s="59"/>
      <c r="CE343" s="59"/>
      <c r="CF343" s="59"/>
      <c r="CG343" s="59"/>
      <c r="CH343" s="59"/>
      <c r="CI343" s="59"/>
      <c r="CJ343" s="59"/>
      <c r="CK343" s="59"/>
      <c r="CL343" s="59"/>
      <c r="CM343" s="59"/>
      <c r="CN343" s="59"/>
      <c r="CO343" s="59"/>
      <c r="CP343" s="59"/>
      <c r="CQ343" s="59"/>
      <c r="CR343" s="59"/>
      <c r="CS343" s="59"/>
      <c r="CT343" s="59"/>
      <c r="CU343" s="59"/>
      <c r="CV343" s="59"/>
      <c r="CW343" s="59"/>
      <c r="CX343" s="59"/>
      <c r="CY343" s="59"/>
      <c r="CZ343" s="59"/>
      <c r="DA343" s="59"/>
      <c r="DB343" s="59"/>
      <c r="DC343" s="59"/>
      <c r="DD343" s="59"/>
      <c r="DE343" s="59"/>
      <c r="DF343" s="59"/>
      <c r="DG343" s="59"/>
      <c r="DH343" s="59"/>
      <c r="DI343" s="59"/>
      <c r="DJ343" s="59"/>
      <c r="DK343" s="59"/>
      <c r="DL343" s="59"/>
      <c r="DM343" s="59"/>
      <c r="DN343" s="59"/>
      <c r="DO343" s="59"/>
      <c r="DP343" s="59"/>
      <c r="DQ343" s="59"/>
      <c r="DR343" s="59"/>
      <c r="DS343" s="59"/>
      <c r="DT343" s="59"/>
      <c r="DU343" s="59"/>
      <c r="DV343" s="59"/>
      <c r="DW343" s="59"/>
      <c r="DX343" s="59"/>
      <c r="DY343" s="59"/>
      <c r="DZ343" s="59"/>
      <c r="EA343" s="59"/>
      <c r="EB343" s="59"/>
      <c r="EC343" s="59"/>
      <c r="ED343" s="59"/>
      <c r="EE343" s="59"/>
      <c r="EF343" s="59"/>
      <c r="EG343" s="59"/>
      <c r="EH343" s="59"/>
      <c r="EI343" s="59"/>
      <c r="EJ343" s="59"/>
      <c r="EK343" s="59"/>
      <c r="EL343" s="59"/>
      <c r="EM343" s="59"/>
      <c r="EN343" s="59"/>
      <c r="EO343" s="59"/>
      <c r="EP343" s="59"/>
      <c r="EQ343" s="59"/>
      <c r="ER343" s="59"/>
      <c r="ES343" s="59"/>
      <c r="ET343" s="59"/>
      <c r="EU343" s="59"/>
      <c r="EV343" s="59"/>
      <c r="EW343" s="59"/>
      <c r="EX343" s="59"/>
      <c r="EY343" s="59"/>
      <c r="EZ343" s="59"/>
      <c r="FA343" s="59"/>
      <c r="FB343" s="59"/>
      <c r="FC343" s="59"/>
      <c r="FD343" s="59"/>
      <c r="FE343" s="59"/>
      <c r="FF343" s="59"/>
      <c r="FG343" s="59"/>
      <c r="FH343" s="59"/>
      <c r="FI343" s="59"/>
      <c r="FJ343" s="59"/>
      <c r="FK343" s="59"/>
      <c r="FL343" s="59"/>
      <c r="FM343" s="59"/>
      <c r="FN343" s="59"/>
      <c r="FO343" s="59"/>
      <c r="FP343" s="59"/>
      <c r="FQ343" s="59"/>
      <c r="FR343" s="59"/>
      <c r="FS343" s="59"/>
      <c r="FT343" s="59"/>
      <c r="FU343" s="59"/>
      <c r="FV343" s="59"/>
      <c r="FW343" s="59"/>
      <c r="FX343" s="59"/>
      <c r="FY343" s="59"/>
      <c r="FZ343" s="59"/>
      <c r="GA343" s="59"/>
      <c r="GB343" s="59"/>
      <c r="GC343" s="59"/>
      <c r="GD343" s="59"/>
      <c r="GE343" s="59"/>
      <c r="GF343" s="59"/>
      <c r="GG343" s="59"/>
      <c r="GH343" s="59"/>
      <c r="GI343" s="59"/>
      <c r="GJ343" s="59"/>
      <c r="GK343" s="59"/>
      <c r="GL343" s="59"/>
      <c r="GM343" s="59"/>
      <c r="GN343" s="59"/>
      <c r="GO343" s="59"/>
      <c r="GP343" s="59"/>
      <c r="GQ343" s="59"/>
      <c r="GR343" s="59"/>
      <c r="GS343" s="59"/>
      <c r="GT343" s="59"/>
      <c r="GU343" s="59"/>
      <c r="GV343" s="59"/>
      <c r="GW343" s="59"/>
      <c r="GX343" s="59"/>
      <c r="GY343" s="59"/>
      <c r="GZ343" s="59"/>
      <c r="HA343" s="59"/>
      <c r="HB343" s="59"/>
      <c r="HC343" s="59"/>
      <c r="HD343" s="59"/>
      <c r="HE343" s="59"/>
      <c r="HF343" s="59"/>
      <c r="HG343" s="59"/>
      <c r="HH343" s="59"/>
      <c r="HI343" s="59"/>
      <c r="HJ343" s="59"/>
      <c r="HK343" s="59"/>
      <c r="HL343" s="59"/>
      <c r="HM343" s="59"/>
      <c r="HN343" s="59"/>
    </row>
    <row r="344" spans="1:222">
      <c r="A344" s="59"/>
      <c r="B344" s="59"/>
      <c r="C344" s="59"/>
      <c r="D344" s="59"/>
      <c r="E344" s="118"/>
      <c r="F344" s="59"/>
      <c r="G344" s="118"/>
      <c r="H344" s="59"/>
      <c r="I344" s="59"/>
      <c r="J344" s="59"/>
      <c r="K344" s="119"/>
      <c r="L344" s="59"/>
      <c r="M344" s="59"/>
      <c r="N344" s="59"/>
      <c r="O344" s="59"/>
      <c r="P344" s="59"/>
      <c r="Q344" s="59"/>
      <c r="R344" s="59"/>
      <c r="S344" s="59"/>
      <c r="T344" s="59"/>
      <c r="U344" s="59"/>
      <c r="V344" s="59"/>
      <c r="W344" s="59"/>
      <c r="X344" s="59"/>
      <c r="Y344" s="59"/>
      <c r="Z344" s="59"/>
      <c r="AA344" s="59"/>
      <c r="AB344" s="59"/>
      <c r="AC344" s="59"/>
      <c r="AD344" s="59"/>
      <c r="AE344" s="59"/>
      <c r="AF344" s="59"/>
      <c r="AG344" s="59"/>
      <c r="AH344" s="59"/>
      <c r="AI344" s="59"/>
      <c r="AJ344" s="59"/>
      <c r="AK344" s="59"/>
      <c r="AL344" s="59"/>
      <c r="AM344" s="59"/>
      <c r="AN344" s="59"/>
      <c r="AO344" s="59"/>
      <c r="AP344" s="59"/>
      <c r="AQ344" s="59"/>
      <c r="AR344" s="59"/>
      <c r="AS344" s="59"/>
      <c r="AT344" s="59"/>
      <c r="AU344" s="59"/>
      <c r="AV344" s="59"/>
      <c r="AW344" s="59"/>
      <c r="AX344" s="59"/>
      <c r="AY344" s="59"/>
      <c r="AZ344" s="59"/>
      <c r="BA344" s="59"/>
      <c r="BB344" s="59"/>
      <c r="BC344" s="59"/>
      <c r="BD344" s="59"/>
      <c r="BE344" s="59"/>
      <c r="BF344" s="59"/>
      <c r="BG344" s="59"/>
      <c r="BH344" s="59"/>
      <c r="BI344" s="59"/>
      <c r="BJ344" s="59"/>
      <c r="BK344" s="59"/>
      <c r="BL344" s="59"/>
      <c r="BM344" s="59"/>
      <c r="BN344" s="59"/>
      <c r="BO344" s="59"/>
      <c r="BP344" s="59"/>
      <c r="BQ344" s="59"/>
      <c r="BR344" s="59"/>
      <c r="BS344" s="59"/>
      <c r="BT344" s="59"/>
      <c r="BU344" s="59"/>
      <c r="BV344" s="59"/>
      <c r="BW344" s="59"/>
      <c r="BX344" s="59"/>
      <c r="BY344" s="59"/>
      <c r="BZ344" s="59"/>
      <c r="CA344" s="59"/>
      <c r="CB344" s="59"/>
      <c r="CC344" s="59"/>
      <c r="CD344" s="59"/>
      <c r="CE344" s="59"/>
      <c r="CF344" s="59"/>
      <c r="CG344" s="59"/>
      <c r="CH344" s="59"/>
      <c r="CI344" s="59"/>
      <c r="CJ344" s="59"/>
      <c r="CK344" s="59"/>
      <c r="CL344" s="59"/>
      <c r="CM344" s="59"/>
      <c r="CN344" s="59"/>
      <c r="CO344" s="59"/>
      <c r="CP344" s="59"/>
      <c r="CQ344" s="59"/>
      <c r="CR344" s="59"/>
      <c r="CS344" s="59"/>
      <c r="CT344" s="59"/>
      <c r="CU344" s="59"/>
      <c r="CV344" s="59"/>
      <c r="CW344" s="59"/>
      <c r="CX344" s="59"/>
      <c r="CY344" s="59"/>
      <c r="CZ344" s="59"/>
      <c r="DA344" s="59"/>
      <c r="DB344" s="59"/>
      <c r="DC344" s="59"/>
      <c r="DD344" s="59"/>
      <c r="DE344" s="59"/>
      <c r="DF344" s="59"/>
      <c r="DG344" s="59"/>
      <c r="DH344" s="59"/>
      <c r="DI344" s="59"/>
      <c r="DJ344" s="59"/>
      <c r="DK344" s="59"/>
      <c r="DL344" s="59"/>
      <c r="DM344" s="59"/>
      <c r="DN344" s="59"/>
      <c r="DO344" s="59"/>
      <c r="DP344" s="59"/>
      <c r="DQ344" s="59"/>
      <c r="DR344" s="59"/>
      <c r="DS344" s="59"/>
      <c r="DT344" s="59"/>
      <c r="DU344" s="59"/>
      <c r="DV344" s="59"/>
      <c r="DW344" s="59"/>
      <c r="DX344" s="59"/>
      <c r="DY344" s="59"/>
      <c r="DZ344" s="59"/>
      <c r="EA344" s="59"/>
      <c r="EB344" s="59"/>
      <c r="EC344" s="59"/>
      <c r="ED344" s="59"/>
      <c r="EE344" s="59"/>
      <c r="EF344" s="59"/>
      <c r="EG344" s="59"/>
      <c r="EH344" s="59"/>
      <c r="EI344" s="59"/>
      <c r="EJ344" s="59"/>
      <c r="EK344" s="59"/>
      <c r="EL344" s="59"/>
      <c r="EM344" s="59"/>
      <c r="EN344" s="59"/>
      <c r="EO344" s="59"/>
      <c r="EP344" s="59"/>
      <c r="EQ344" s="59"/>
      <c r="ER344" s="59"/>
      <c r="ES344" s="59"/>
      <c r="ET344" s="59"/>
      <c r="EU344" s="59"/>
      <c r="EV344" s="59"/>
      <c r="EW344" s="59"/>
      <c r="EX344" s="59"/>
      <c r="EY344" s="59"/>
      <c r="EZ344" s="59"/>
      <c r="FA344" s="59"/>
      <c r="FB344" s="59"/>
      <c r="FC344" s="59"/>
      <c r="FD344" s="59"/>
      <c r="FE344" s="59"/>
      <c r="FF344" s="59"/>
      <c r="FG344" s="59"/>
      <c r="FH344" s="59"/>
      <c r="FI344" s="59"/>
      <c r="FJ344" s="59"/>
      <c r="FK344" s="59"/>
      <c r="FL344" s="59"/>
      <c r="FM344" s="59"/>
      <c r="FN344" s="59"/>
      <c r="FO344" s="59"/>
      <c r="FP344" s="59"/>
      <c r="FQ344" s="59"/>
      <c r="FR344" s="59"/>
      <c r="FS344" s="59"/>
      <c r="FT344" s="59"/>
      <c r="FU344" s="59"/>
      <c r="FV344" s="59"/>
      <c r="FW344" s="59"/>
      <c r="FX344" s="59"/>
      <c r="FY344" s="59"/>
      <c r="FZ344" s="59"/>
      <c r="GA344" s="59"/>
      <c r="GB344" s="59"/>
      <c r="GC344" s="59"/>
      <c r="GD344" s="59"/>
      <c r="GE344" s="59"/>
      <c r="GF344" s="59"/>
      <c r="GG344" s="59"/>
      <c r="GH344" s="59"/>
      <c r="GI344" s="59"/>
      <c r="GJ344" s="59"/>
      <c r="GK344" s="59"/>
      <c r="GL344" s="59"/>
      <c r="GM344" s="59"/>
      <c r="GN344" s="59"/>
      <c r="GO344" s="59"/>
      <c r="GP344" s="59"/>
      <c r="GQ344" s="59"/>
      <c r="GR344" s="59"/>
      <c r="GS344" s="59"/>
      <c r="GT344" s="59"/>
      <c r="GU344" s="59"/>
      <c r="GV344" s="59"/>
      <c r="GW344" s="59"/>
      <c r="GX344" s="59"/>
      <c r="GY344" s="59"/>
      <c r="GZ344" s="59"/>
      <c r="HA344" s="59"/>
      <c r="HB344" s="59"/>
      <c r="HC344" s="59"/>
      <c r="HD344" s="59"/>
      <c r="HE344" s="59"/>
      <c r="HF344" s="59"/>
      <c r="HG344" s="59"/>
      <c r="HH344" s="59"/>
      <c r="HI344" s="59"/>
      <c r="HJ344" s="59"/>
      <c r="HK344" s="59"/>
      <c r="HL344" s="59"/>
      <c r="HM344" s="59"/>
      <c r="HN344" s="59"/>
    </row>
    <row r="345" spans="1:222">
      <c r="A345" s="59"/>
      <c r="B345" s="59"/>
      <c r="C345" s="59"/>
      <c r="D345" s="59"/>
      <c r="E345" s="118"/>
      <c r="F345" s="59"/>
      <c r="G345" s="118"/>
      <c r="H345" s="59"/>
      <c r="I345" s="59"/>
      <c r="J345" s="59"/>
      <c r="K345" s="119"/>
      <c r="L345" s="59"/>
      <c r="M345" s="59"/>
      <c r="N345" s="59"/>
      <c r="O345" s="59"/>
      <c r="P345" s="59"/>
      <c r="Q345" s="59"/>
      <c r="R345" s="59"/>
      <c r="S345" s="59"/>
      <c r="T345" s="59"/>
      <c r="U345" s="59"/>
      <c r="V345" s="59"/>
      <c r="W345" s="59"/>
      <c r="X345" s="59"/>
      <c r="Y345" s="59"/>
      <c r="Z345" s="59"/>
      <c r="AA345" s="59"/>
      <c r="AB345" s="59"/>
      <c r="AC345" s="59"/>
      <c r="AD345" s="59"/>
      <c r="AE345" s="59"/>
      <c r="AF345" s="59"/>
      <c r="AG345" s="59"/>
      <c r="AH345" s="59"/>
      <c r="AI345" s="59"/>
      <c r="AJ345" s="59"/>
      <c r="AK345" s="59"/>
      <c r="AL345" s="59"/>
      <c r="AM345" s="59"/>
      <c r="AN345" s="59"/>
      <c r="AO345" s="59"/>
      <c r="AP345" s="59"/>
      <c r="AQ345" s="59"/>
      <c r="AR345" s="59"/>
      <c r="AS345" s="59"/>
      <c r="AT345" s="59"/>
      <c r="AU345" s="59"/>
      <c r="AV345" s="59"/>
      <c r="AW345" s="59"/>
      <c r="AX345" s="59"/>
      <c r="AY345" s="59"/>
      <c r="AZ345" s="59"/>
      <c r="BA345" s="59"/>
      <c r="BB345" s="59"/>
      <c r="BC345" s="59"/>
      <c r="BD345" s="59"/>
      <c r="BE345" s="59"/>
      <c r="BF345" s="59"/>
      <c r="BG345" s="59"/>
      <c r="BH345" s="59"/>
      <c r="BI345" s="59"/>
      <c r="BJ345" s="59"/>
      <c r="BK345" s="59"/>
      <c r="BL345" s="59"/>
      <c r="BM345" s="59"/>
      <c r="BN345" s="59"/>
      <c r="BO345" s="59"/>
      <c r="BP345" s="59"/>
      <c r="BQ345" s="59"/>
      <c r="BR345" s="59"/>
      <c r="BS345" s="59"/>
      <c r="BT345" s="59"/>
      <c r="BU345" s="59"/>
      <c r="BV345" s="59"/>
      <c r="BW345" s="59"/>
      <c r="BX345" s="59"/>
      <c r="BY345" s="59"/>
      <c r="BZ345" s="59"/>
      <c r="CA345" s="59"/>
      <c r="CB345" s="59"/>
      <c r="CC345" s="59"/>
      <c r="CD345" s="59"/>
      <c r="CE345" s="59"/>
      <c r="CF345" s="59"/>
      <c r="CG345" s="59"/>
      <c r="CH345" s="59"/>
      <c r="CI345" s="59"/>
      <c r="CJ345" s="59"/>
      <c r="CK345" s="59"/>
      <c r="CL345" s="59"/>
      <c r="CM345" s="59"/>
      <c r="CN345" s="59"/>
      <c r="CO345" s="59"/>
      <c r="CP345" s="59"/>
      <c r="CQ345" s="59"/>
      <c r="CR345" s="59"/>
      <c r="CS345" s="59"/>
      <c r="CT345" s="59"/>
      <c r="CU345" s="59"/>
      <c r="CV345" s="59"/>
      <c r="CW345" s="59"/>
      <c r="CX345" s="59"/>
      <c r="CY345" s="59"/>
      <c r="CZ345" s="59"/>
      <c r="DA345" s="59"/>
      <c r="DB345" s="59"/>
      <c r="DC345" s="59"/>
      <c r="DD345" s="59"/>
      <c r="DE345" s="59"/>
      <c r="DF345" s="59"/>
      <c r="DG345" s="59"/>
      <c r="DH345" s="59"/>
      <c r="DI345" s="59"/>
      <c r="DJ345" s="59"/>
      <c r="DK345" s="59"/>
      <c r="DL345" s="59"/>
      <c r="DM345" s="59"/>
      <c r="DN345" s="59"/>
      <c r="DO345" s="59"/>
      <c r="DP345" s="59"/>
      <c r="DQ345" s="59"/>
      <c r="DR345" s="59"/>
      <c r="DS345" s="59"/>
      <c r="DT345" s="59"/>
      <c r="DU345" s="59"/>
      <c r="DV345" s="59"/>
      <c r="DW345" s="59"/>
      <c r="DX345" s="59"/>
      <c r="DY345" s="59"/>
      <c r="DZ345" s="59"/>
      <c r="EA345" s="59"/>
      <c r="EB345" s="59"/>
      <c r="EC345" s="59"/>
      <c r="ED345" s="59"/>
      <c r="EE345" s="59"/>
      <c r="EF345" s="59"/>
      <c r="EG345" s="59"/>
      <c r="EH345" s="59"/>
      <c r="EI345" s="59"/>
      <c r="EJ345" s="59"/>
      <c r="EK345" s="59"/>
      <c r="EL345" s="59"/>
      <c r="EM345" s="59"/>
      <c r="EN345" s="59"/>
      <c r="EO345" s="59"/>
      <c r="EP345" s="59"/>
      <c r="EQ345" s="59"/>
      <c r="ER345" s="59"/>
      <c r="ES345" s="59"/>
      <c r="ET345" s="59"/>
      <c r="EU345" s="59"/>
      <c r="EV345" s="59"/>
      <c r="EW345" s="59"/>
      <c r="EX345" s="59"/>
      <c r="EY345" s="59"/>
      <c r="EZ345" s="59"/>
      <c r="FA345" s="59"/>
      <c r="FB345" s="59"/>
      <c r="FC345" s="59"/>
      <c r="FD345" s="59"/>
      <c r="FE345" s="59"/>
      <c r="FF345" s="59"/>
      <c r="FG345" s="59"/>
      <c r="FH345" s="59"/>
      <c r="FI345" s="59"/>
      <c r="FJ345" s="59"/>
      <c r="FK345" s="59"/>
      <c r="FL345" s="59"/>
      <c r="FM345" s="59"/>
      <c r="FN345" s="59"/>
      <c r="FO345" s="59"/>
      <c r="FP345" s="59"/>
      <c r="FQ345" s="59"/>
      <c r="FR345" s="59"/>
      <c r="FS345" s="59"/>
      <c r="FT345" s="59"/>
      <c r="FU345" s="59"/>
      <c r="FV345" s="59"/>
      <c r="FW345" s="59"/>
      <c r="FX345" s="59"/>
      <c r="FY345" s="59"/>
      <c r="FZ345" s="59"/>
      <c r="GA345" s="59"/>
      <c r="GB345" s="59"/>
      <c r="GC345" s="59"/>
      <c r="GD345" s="59"/>
      <c r="GE345" s="59"/>
      <c r="GF345" s="59"/>
      <c r="GG345" s="59"/>
      <c r="GH345" s="59"/>
      <c r="GI345" s="59"/>
      <c r="GJ345" s="59"/>
      <c r="GK345" s="59"/>
      <c r="GL345" s="59"/>
      <c r="GM345" s="59"/>
      <c r="GN345" s="59"/>
      <c r="GO345" s="59"/>
      <c r="GP345" s="59"/>
      <c r="GQ345" s="59"/>
      <c r="GR345" s="59"/>
      <c r="GS345" s="59"/>
      <c r="GT345" s="59"/>
      <c r="GU345" s="59"/>
      <c r="GV345" s="59"/>
      <c r="GW345" s="59"/>
      <c r="GX345" s="59"/>
      <c r="GY345" s="59"/>
      <c r="GZ345" s="59"/>
      <c r="HA345" s="59"/>
      <c r="HB345" s="59"/>
      <c r="HC345" s="59"/>
      <c r="HD345" s="59"/>
      <c r="HE345" s="59"/>
      <c r="HF345" s="59"/>
      <c r="HG345" s="59"/>
      <c r="HH345" s="59"/>
      <c r="HI345" s="59"/>
      <c r="HJ345" s="59"/>
      <c r="HK345" s="59"/>
      <c r="HL345" s="59"/>
      <c r="HM345" s="59"/>
      <c r="HN345" s="59"/>
    </row>
    <row r="346" spans="1:222">
      <c r="A346" s="59"/>
      <c r="B346" s="59"/>
      <c r="C346" s="59"/>
      <c r="D346" s="59"/>
      <c r="E346" s="118"/>
      <c r="F346" s="59"/>
      <c r="G346" s="118"/>
      <c r="H346" s="59"/>
      <c r="I346" s="59"/>
      <c r="J346" s="59"/>
      <c r="K346" s="119"/>
      <c r="L346" s="59"/>
      <c r="M346" s="59"/>
      <c r="N346" s="59"/>
      <c r="O346" s="59"/>
      <c r="P346" s="59"/>
      <c r="Q346" s="59"/>
      <c r="R346" s="59"/>
      <c r="S346" s="59"/>
      <c r="T346" s="59"/>
      <c r="U346" s="59"/>
      <c r="V346" s="59"/>
      <c r="W346" s="59"/>
      <c r="X346" s="59"/>
      <c r="Y346" s="59"/>
      <c r="Z346" s="59"/>
      <c r="AA346" s="59"/>
      <c r="AB346" s="59"/>
      <c r="AC346" s="59"/>
      <c r="AD346" s="59"/>
      <c r="AE346" s="59"/>
      <c r="AF346" s="59"/>
      <c r="AG346" s="59"/>
      <c r="AH346" s="59"/>
      <c r="AI346" s="59"/>
      <c r="AJ346" s="59"/>
      <c r="AK346" s="59"/>
      <c r="AL346" s="59"/>
      <c r="AM346" s="59"/>
      <c r="AN346" s="59"/>
      <c r="AO346" s="59"/>
      <c r="AP346" s="59"/>
      <c r="AQ346" s="59"/>
      <c r="AR346" s="59"/>
      <c r="AS346" s="59"/>
      <c r="AT346" s="59"/>
      <c r="AU346" s="59"/>
      <c r="AV346" s="59"/>
      <c r="AW346" s="59"/>
      <c r="AX346" s="59"/>
      <c r="AY346" s="59"/>
      <c r="AZ346" s="59"/>
      <c r="BA346" s="59"/>
      <c r="BB346" s="59"/>
      <c r="BC346" s="59"/>
      <c r="BD346" s="59"/>
      <c r="BE346" s="59"/>
      <c r="BF346" s="59"/>
      <c r="BG346" s="59"/>
      <c r="BH346" s="59"/>
      <c r="BI346" s="59"/>
      <c r="BJ346" s="59"/>
      <c r="BK346" s="59"/>
      <c r="BL346" s="59"/>
      <c r="BM346" s="59"/>
      <c r="BN346" s="59"/>
      <c r="BO346" s="59"/>
      <c r="BP346" s="59"/>
      <c r="BQ346" s="59"/>
      <c r="BR346" s="59"/>
      <c r="BS346" s="59"/>
      <c r="BT346" s="59"/>
      <c r="BU346" s="59"/>
      <c r="BV346" s="59"/>
      <c r="BW346" s="59"/>
      <c r="BX346" s="59"/>
      <c r="BY346" s="59"/>
      <c r="BZ346" s="59"/>
      <c r="CA346" s="59"/>
      <c r="CB346" s="59"/>
      <c r="CC346" s="59"/>
      <c r="CD346" s="59"/>
      <c r="CE346" s="59"/>
      <c r="CF346" s="59"/>
      <c r="CG346" s="59"/>
      <c r="CH346" s="59"/>
      <c r="CI346" s="59"/>
      <c r="CJ346" s="59"/>
      <c r="CK346" s="59"/>
      <c r="CL346" s="59"/>
      <c r="CM346" s="59"/>
      <c r="CN346" s="59"/>
      <c r="CO346" s="59"/>
      <c r="CP346" s="59"/>
      <c r="CQ346" s="59"/>
      <c r="CR346" s="59"/>
      <c r="CS346" s="59"/>
      <c r="CT346" s="59"/>
      <c r="CU346" s="59"/>
      <c r="CV346" s="59"/>
      <c r="CW346" s="59"/>
      <c r="CX346" s="59"/>
      <c r="CY346" s="59"/>
      <c r="CZ346" s="59"/>
      <c r="DA346" s="59"/>
      <c r="DB346" s="59"/>
      <c r="DC346" s="59"/>
      <c r="DD346" s="59"/>
      <c r="DE346" s="59"/>
      <c r="DF346" s="59"/>
      <c r="DG346" s="59"/>
      <c r="DH346" s="59"/>
      <c r="DI346" s="59"/>
      <c r="DJ346" s="59"/>
      <c r="DK346" s="59"/>
      <c r="DL346" s="59"/>
      <c r="DM346" s="59"/>
      <c r="DN346" s="59"/>
      <c r="DO346" s="59"/>
      <c r="DP346" s="59"/>
      <c r="DQ346" s="59"/>
      <c r="DR346" s="59"/>
      <c r="DS346" s="59"/>
      <c r="DT346" s="59"/>
      <c r="DU346" s="59"/>
      <c r="DV346" s="59"/>
      <c r="DW346" s="59"/>
      <c r="DX346" s="59"/>
      <c r="DY346" s="59"/>
      <c r="DZ346" s="59"/>
      <c r="EA346" s="59"/>
      <c r="EB346" s="59"/>
      <c r="EC346" s="59"/>
      <c r="ED346" s="59"/>
      <c r="EE346" s="59"/>
      <c r="EF346" s="59"/>
      <c r="EG346" s="59"/>
      <c r="EH346" s="59"/>
      <c r="EI346" s="59"/>
      <c r="EJ346" s="59"/>
      <c r="EK346" s="59"/>
      <c r="EL346" s="59"/>
      <c r="EM346" s="59"/>
      <c r="EN346" s="59"/>
      <c r="EO346" s="59"/>
      <c r="EP346" s="59"/>
      <c r="EQ346" s="59"/>
      <c r="ER346" s="59"/>
      <c r="ES346" s="59"/>
      <c r="ET346" s="59"/>
      <c r="EU346" s="59"/>
      <c r="EV346" s="59"/>
      <c r="EW346" s="59"/>
      <c r="EX346" s="59"/>
      <c r="EY346" s="59"/>
      <c r="EZ346" s="59"/>
      <c r="FA346" s="59"/>
      <c r="FB346" s="59"/>
      <c r="FC346" s="59"/>
      <c r="FD346" s="59"/>
      <c r="FE346" s="59"/>
      <c r="FF346" s="59"/>
      <c r="FG346" s="59"/>
      <c r="FH346" s="59"/>
      <c r="FI346" s="59"/>
      <c r="FJ346" s="59"/>
      <c r="FK346" s="59"/>
      <c r="FL346" s="59"/>
      <c r="FM346" s="59"/>
      <c r="FN346" s="59"/>
      <c r="FO346" s="59"/>
      <c r="FP346" s="59"/>
      <c r="FQ346" s="59"/>
      <c r="FR346" s="59"/>
      <c r="FS346" s="59"/>
      <c r="FT346" s="59"/>
      <c r="FU346" s="59"/>
      <c r="FV346" s="59"/>
      <c r="FW346" s="59"/>
      <c r="FX346" s="59"/>
      <c r="FY346" s="59"/>
      <c r="FZ346" s="59"/>
      <c r="GA346" s="59"/>
      <c r="GB346" s="59"/>
      <c r="GC346" s="59"/>
      <c r="GD346" s="59"/>
      <c r="GE346" s="59"/>
      <c r="GF346" s="59"/>
      <c r="GG346" s="59"/>
      <c r="GH346" s="59"/>
      <c r="GI346" s="59"/>
      <c r="GJ346" s="59"/>
      <c r="GK346" s="59"/>
      <c r="GL346" s="59"/>
      <c r="GM346" s="59"/>
      <c r="GN346" s="59"/>
      <c r="GO346" s="59"/>
      <c r="GP346" s="59"/>
      <c r="GQ346" s="59"/>
      <c r="GR346" s="59"/>
      <c r="GS346" s="59"/>
      <c r="GT346" s="59"/>
      <c r="GU346" s="59"/>
      <c r="GV346" s="59"/>
      <c r="GW346" s="59"/>
      <c r="GX346" s="59"/>
      <c r="GY346" s="59"/>
      <c r="GZ346" s="59"/>
      <c r="HA346" s="59"/>
      <c r="HB346" s="59"/>
      <c r="HC346" s="59"/>
      <c r="HD346" s="59"/>
      <c r="HE346" s="59"/>
      <c r="HF346" s="59"/>
      <c r="HG346" s="59"/>
      <c r="HH346" s="59"/>
      <c r="HI346" s="59"/>
      <c r="HJ346" s="59"/>
      <c r="HK346" s="59"/>
      <c r="HL346" s="59"/>
      <c r="HM346" s="59"/>
      <c r="HN346" s="59"/>
    </row>
    <row r="347" spans="1:222">
      <c r="A347" s="59"/>
      <c r="B347" s="59"/>
      <c r="C347" s="59"/>
      <c r="D347" s="59"/>
      <c r="E347" s="118"/>
      <c r="F347" s="59"/>
      <c r="G347" s="118"/>
      <c r="H347" s="59"/>
      <c r="I347" s="59"/>
      <c r="J347" s="59"/>
      <c r="K347" s="119"/>
      <c r="L347" s="59"/>
      <c r="M347" s="59"/>
      <c r="N347" s="59"/>
      <c r="O347" s="59"/>
      <c r="P347" s="59"/>
      <c r="Q347" s="59"/>
      <c r="R347" s="59"/>
      <c r="S347" s="59"/>
      <c r="T347" s="59"/>
      <c r="U347" s="59"/>
      <c r="V347" s="59"/>
      <c r="W347" s="59"/>
      <c r="X347" s="59"/>
      <c r="Y347" s="59"/>
      <c r="Z347" s="59"/>
      <c r="AA347" s="59"/>
      <c r="AB347" s="59"/>
      <c r="AC347" s="59"/>
      <c r="AD347" s="59"/>
      <c r="AE347" s="59"/>
      <c r="AF347" s="59"/>
      <c r="AG347" s="59"/>
      <c r="AH347" s="59"/>
      <c r="AI347" s="59"/>
      <c r="AJ347" s="59"/>
      <c r="AK347" s="59"/>
      <c r="AL347" s="59"/>
      <c r="AM347" s="59"/>
      <c r="AN347" s="59"/>
      <c r="AO347" s="59"/>
      <c r="AP347" s="59"/>
      <c r="AQ347" s="59"/>
      <c r="AR347" s="59"/>
      <c r="AS347" s="59"/>
      <c r="AT347" s="59"/>
      <c r="AU347" s="59"/>
      <c r="AV347" s="59"/>
      <c r="AW347" s="59"/>
      <c r="AX347" s="59"/>
      <c r="AY347" s="59"/>
      <c r="AZ347" s="59"/>
      <c r="BA347" s="59"/>
      <c r="BB347" s="59"/>
      <c r="BC347" s="59"/>
      <c r="BD347" s="59"/>
      <c r="BE347" s="59"/>
      <c r="BF347" s="59"/>
      <c r="BG347" s="59"/>
      <c r="BH347" s="59"/>
      <c r="BI347" s="59"/>
      <c r="BJ347" s="59"/>
      <c r="BK347" s="59"/>
      <c r="BL347" s="59"/>
      <c r="BM347" s="59"/>
      <c r="BN347" s="59"/>
      <c r="BO347" s="59"/>
      <c r="BP347" s="59"/>
      <c r="BQ347" s="59"/>
      <c r="BR347" s="59"/>
      <c r="BS347" s="59"/>
      <c r="BT347" s="59"/>
      <c r="BU347" s="59"/>
      <c r="BV347" s="59"/>
      <c r="BW347" s="59"/>
      <c r="BX347" s="59"/>
      <c r="BY347" s="59"/>
      <c r="BZ347" s="59"/>
      <c r="CA347" s="59"/>
      <c r="CB347" s="59"/>
      <c r="CC347" s="59"/>
      <c r="CD347" s="59"/>
      <c r="CE347" s="59"/>
      <c r="CF347" s="59"/>
      <c r="CG347" s="59"/>
      <c r="CH347" s="59"/>
      <c r="CI347" s="59"/>
      <c r="CJ347" s="59"/>
      <c r="CK347" s="59"/>
      <c r="CL347" s="59"/>
      <c r="CM347" s="59"/>
      <c r="CN347" s="59"/>
      <c r="CO347" s="59"/>
      <c r="CP347" s="59"/>
      <c r="CQ347" s="59"/>
      <c r="CR347" s="59"/>
      <c r="CS347" s="59"/>
      <c r="CT347" s="59"/>
      <c r="CU347" s="59"/>
      <c r="CV347" s="59"/>
      <c r="CW347" s="59"/>
      <c r="CX347" s="59"/>
      <c r="CY347" s="59"/>
      <c r="CZ347" s="59"/>
      <c r="DA347" s="59"/>
      <c r="DB347" s="59"/>
      <c r="DC347" s="59"/>
      <c r="DD347" s="59"/>
      <c r="DE347" s="59"/>
      <c r="DF347" s="59"/>
      <c r="DG347" s="59"/>
      <c r="DH347" s="59"/>
      <c r="DI347" s="59"/>
      <c r="DJ347" s="59"/>
      <c r="DK347" s="59"/>
      <c r="DL347" s="59"/>
      <c r="DM347" s="59"/>
      <c r="DN347" s="59"/>
      <c r="DO347" s="59"/>
      <c r="DP347" s="59"/>
      <c r="DQ347" s="59"/>
      <c r="DR347" s="59"/>
      <c r="DS347" s="59"/>
      <c r="DT347" s="59"/>
      <c r="DU347" s="59"/>
      <c r="DV347" s="59"/>
      <c r="DW347" s="59"/>
      <c r="DX347" s="59"/>
      <c r="DY347" s="59"/>
      <c r="DZ347" s="59"/>
      <c r="EA347" s="59"/>
      <c r="EB347" s="59"/>
      <c r="EC347" s="59"/>
      <c r="ED347" s="59"/>
      <c r="EE347" s="59"/>
      <c r="EF347" s="59"/>
      <c r="EG347" s="59"/>
      <c r="EH347" s="59"/>
      <c r="EI347" s="59"/>
      <c r="EJ347" s="59"/>
      <c r="EK347" s="59"/>
      <c r="EL347" s="59"/>
      <c r="EM347" s="59"/>
      <c r="EN347" s="59"/>
      <c r="EO347" s="59"/>
      <c r="EP347" s="59"/>
      <c r="EQ347" s="59"/>
      <c r="ER347" s="59"/>
      <c r="ES347" s="59"/>
      <c r="ET347" s="59"/>
      <c r="EU347" s="59"/>
      <c r="EV347" s="59"/>
      <c r="EW347" s="59"/>
      <c r="EX347" s="59"/>
      <c r="EY347" s="59"/>
      <c r="EZ347" s="59"/>
      <c r="FA347" s="59"/>
      <c r="FB347" s="59"/>
      <c r="FC347" s="59"/>
      <c r="FD347" s="59"/>
      <c r="FE347" s="59"/>
      <c r="FF347" s="59"/>
      <c r="FG347" s="59"/>
      <c r="FH347" s="59"/>
      <c r="FI347" s="59"/>
      <c r="FJ347" s="59"/>
      <c r="FK347" s="59"/>
      <c r="FL347" s="59"/>
      <c r="FM347" s="59"/>
      <c r="FN347" s="59"/>
      <c r="FO347" s="59"/>
      <c r="FP347" s="59"/>
      <c r="FQ347" s="59"/>
      <c r="FR347" s="59"/>
      <c r="FS347" s="59"/>
      <c r="FT347" s="59"/>
      <c r="FU347" s="59"/>
      <c r="FV347" s="59"/>
      <c r="FW347" s="59"/>
      <c r="FX347" s="59"/>
      <c r="FY347" s="59"/>
      <c r="FZ347" s="59"/>
      <c r="GA347" s="59"/>
      <c r="GB347" s="59"/>
      <c r="GC347" s="59"/>
      <c r="GD347" s="59"/>
      <c r="GE347" s="59"/>
      <c r="GF347" s="59"/>
      <c r="GG347" s="59"/>
      <c r="GH347" s="59"/>
      <c r="GI347" s="59"/>
      <c r="GJ347" s="59"/>
      <c r="GK347" s="59"/>
      <c r="GL347" s="59"/>
      <c r="GM347" s="59"/>
      <c r="GN347" s="59"/>
      <c r="GO347" s="59"/>
      <c r="GP347" s="59"/>
      <c r="GQ347" s="59"/>
      <c r="GR347" s="59"/>
      <c r="GS347" s="59"/>
      <c r="GT347" s="59"/>
      <c r="GU347" s="59"/>
      <c r="GV347" s="59"/>
      <c r="GW347" s="59"/>
      <c r="GX347" s="59"/>
      <c r="GY347" s="59"/>
      <c r="GZ347" s="59"/>
      <c r="HA347" s="59"/>
      <c r="HB347" s="59"/>
      <c r="HC347" s="59"/>
      <c r="HD347" s="59"/>
      <c r="HE347" s="59"/>
      <c r="HF347" s="59"/>
      <c r="HG347" s="59"/>
      <c r="HH347" s="59"/>
      <c r="HI347" s="59"/>
      <c r="HJ347" s="59"/>
      <c r="HK347" s="59"/>
      <c r="HL347" s="59"/>
      <c r="HM347" s="59"/>
      <c r="HN347" s="59"/>
    </row>
    <row r="348" spans="1:222">
      <c r="A348" s="59"/>
      <c r="B348" s="59"/>
      <c r="C348" s="59"/>
      <c r="D348" s="59"/>
      <c r="E348" s="118"/>
      <c r="F348" s="59"/>
      <c r="G348" s="118"/>
      <c r="H348" s="59"/>
      <c r="I348" s="59"/>
      <c r="J348" s="59"/>
      <c r="K348" s="119"/>
      <c r="L348" s="59"/>
      <c r="M348" s="59"/>
      <c r="N348" s="59"/>
      <c r="O348" s="59"/>
      <c r="P348" s="59"/>
      <c r="Q348" s="59"/>
      <c r="R348" s="59"/>
      <c r="S348" s="59"/>
      <c r="T348" s="59"/>
      <c r="U348" s="59"/>
      <c r="V348" s="59"/>
      <c r="W348" s="59"/>
      <c r="X348" s="59"/>
      <c r="Y348" s="59"/>
      <c r="Z348" s="59"/>
      <c r="AA348" s="59"/>
      <c r="AB348" s="59"/>
      <c r="AC348" s="59"/>
      <c r="AD348" s="59"/>
      <c r="AE348" s="59"/>
      <c r="AF348" s="59"/>
      <c r="AG348" s="59"/>
      <c r="AH348" s="59"/>
      <c r="AI348" s="59"/>
      <c r="AJ348" s="59"/>
      <c r="AK348" s="59"/>
      <c r="AL348" s="59"/>
      <c r="AM348" s="59"/>
      <c r="AN348" s="59"/>
      <c r="AO348" s="59"/>
      <c r="AP348" s="59"/>
      <c r="AQ348" s="59"/>
      <c r="AR348" s="59"/>
      <c r="AS348" s="59"/>
      <c r="AT348" s="59"/>
      <c r="AU348" s="59"/>
      <c r="AV348" s="59"/>
      <c r="AW348" s="59"/>
      <c r="AX348" s="59"/>
      <c r="AY348" s="59"/>
      <c r="AZ348" s="59"/>
      <c r="BA348" s="59"/>
      <c r="BB348" s="59"/>
      <c r="BC348" s="59"/>
      <c r="BD348" s="59"/>
      <c r="BE348" s="59"/>
      <c r="BF348" s="59"/>
      <c r="BG348" s="59"/>
      <c r="BH348" s="59"/>
      <c r="BI348" s="59"/>
      <c r="BJ348" s="59"/>
      <c r="BK348" s="59"/>
      <c r="BL348" s="59"/>
      <c r="BM348" s="59"/>
      <c r="BN348" s="59"/>
      <c r="BO348" s="59"/>
      <c r="BP348" s="59"/>
      <c r="BQ348" s="59"/>
      <c r="BR348" s="59"/>
      <c r="BS348" s="59"/>
      <c r="BT348" s="59"/>
      <c r="BU348" s="59"/>
      <c r="BV348" s="59"/>
      <c r="BW348" s="59"/>
      <c r="BX348" s="59"/>
      <c r="BY348" s="59"/>
      <c r="BZ348" s="59"/>
      <c r="CA348" s="59"/>
      <c r="CB348" s="59"/>
      <c r="CC348" s="59"/>
      <c r="CD348" s="59"/>
      <c r="CE348" s="59"/>
      <c r="CF348" s="59"/>
      <c r="CG348" s="59"/>
      <c r="CH348" s="59"/>
      <c r="CI348" s="59"/>
      <c r="CJ348" s="59"/>
      <c r="CK348" s="59"/>
      <c r="CL348" s="59"/>
      <c r="CM348" s="59"/>
      <c r="CN348" s="59"/>
      <c r="CO348" s="59"/>
      <c r="CP348" s="59"/>
      <c r="CQ348" s="59"/>
      <c r="CR348" s="59"/>
      <c r="CS348" s="59"/>
      <c r="CT348" s="59"/>
      <c r="CU348" s="59"/>
      <c r="CV348" s="59"/>
      <c r="CW348" s="59"/>
      <c r="CX348" s="59"/>
      <c r="CY348" s="59"/>
      <c r="CZ348" s="59"/>
      <c r="DA348" s="59"/>
      <c r="DB348" s="59"/>
      <c r="DC348" s="59"/>
      <c r="DD348" s="59"/>
      <c r="DE348" s="59"/>
      <c r="DF348" s="59"/>
      <c r="DG348" s="59"/>
      <c r="DH348" s="59"/>
      <c r="DI348" s="59"/>
      <c r="DJ348" s="59"/>
      <c r="DK348" s="59"/>
      <c r="DL348" s="59"/>
      <c r="DM348" s="59"/>
      <c r="DN348" s="59"/>
      <c r="DO348" s="59"/>
      <c r="DP348" s="59"/>
      <c r="DQ348" s="59"/>
      <c r="DR348" s="59"/>
      <c r="DS348" s="59"/>
      <c r="DT348" s="59"/>
      <c r="DU348" s="59"/>
      <c r="DV348" s="59"/>
      <c r="DW348" s="59"/>
      <c r="DX348" s="59"/>
      <c r="DY348" s="59"/>
      <c r="DZ348" s="59"/>
      <c r="EA348" s="59"/>
      <c r="EB348" s="59"/>
      <c r="EC348" s="59"/>
      <c r="ED348" s="59"/>
      <c r="EE348" s="59"/>
      <c r="EF348" s="59"/>
      <c r="EG348" s="59"/>
      <c r="EH348" s="59"/>
      <c r="EI348" s="59"/>
      <c r="EJ348" s="59"/>
      <c r="EK348" s="59"/>
      <c r="EL348" s="59"/>
      <c r="EM348" s="59"/>
      <c r="EN348" s="59"/>
      <c r="EO348" s="59"/>
      <c r="EP348" s="59"/>
      <c r="EQ348" s="59"/>
      <c r="ER348" s="59"/>
      <c r="ES348" s="59"/>
      <c r="ET348" s="59"/>
      <c r="EU348" s="59"/>
      <c r="EV348" s="59"/>
      <c r="EW348" s="59"/>
      <c r="EX348" s="59"/>
      <c r="EY348" s="59"/>
      <c r="EZ348" s="59"/>
      <c r="FA348" s="59"/>
      <c r="FB348" s="59"/>
      <c r="FC348" s="59"/>
      <c r="FD348" s="59"/>
      <c r="FE348" s="59"/>
      <c r="FF348" s="59"/>
      <c r="FG348" s="59"/>
      <c r="FH348" s="59"/>
      <c r="FI348" s="59"/>
      <c r="FJ348" s="59"/>
      <c r="FK348" s="59"/>
      <c r="FL348" s="59"/>
      <c r="FM348" s="59"/>
      <c r="FN348" s="59"/>
      <c r="FO348" s="59"/>
      <c r="FP348" s="59"/>
      <c r="FQ348" s="59"/>
      <c r="FR348" s="59"/>
      <c r="FS348" s="59"/>
      <c r="FT348" s="59"/>
      <c r="FU348" s="59"/>
      <c r="FV348" s="59"/>
      <c r="FW348" s="59"/>
      <c r="FX348" s="59"/>
      <c r="FY348" s="59"/>
      <c r="FZ348" s="59"/>
      <c r="GA348" s="59"/>
      <c r="GB348" s="59"/>
      <c r="GC348" s="59"/>
      <c r="GD348" s="59"/>
      <c r="GE348" s="59"/>
      <c r="GF348" s="59"/>
      <c r="GG348" s="59"/>
      <c r="GH348" s="59"/>
      <c r="GI348" s="59"/>
      <c r="GJ348" s="59"/>
      <c r="GK348" s="59"/>
      <c r="GL348" s="59"/>
      <c r="GM348" s="59"/>
      <c r="GN348" s="59"/>
      <c r="GO348" s="59"/>
      <c r="GP348" s="59"/>
      <c r="GQ348" s="59"/>
      <c r="GR348" s="59"/>
      <c r="GS348" s="59"/>
      <c r="GT348" s="59"/>
      <c r="GU348" s="59"/>
      <c r="GV348" s="59"/>
      <c r="GW348" s="59"/>
      <c r="GX348" s="59"/>
      <c r="GY348" s="59"/>
      <c r="GZ348" s="59"/>
      <c r="HA348" s="59"/>
      <c r="HB348" s="59"/>
      <c r="HC348" s="59"/>
      <c r="HD348" s="59"/>
      <c r="HE348" s="59"/>
      <c r="HF348" s="59"/>
      <c r="HG348" s="59"/>
      <c r="HH348" s="59"/>
      <c r="HI348" s="59"/>
      <c r="HJ348" s="59"/>
      <c r="HK348" s="59"/>
      <c r="HL348" s="59"/>
      <c r="HM348" s="59"/>
      <c r="HN348" s="59"/>
    </row>
    <row r="349" spans="1:222">
      <c r="A349" s="59"/>
      <c r="B349" s="59"/>
      <c r="C349" s="59"/>
      <c r="D349" s="59"/>
      <c r="E349" s="118"/>
      <c r="F349" s="59"/>
      <c r="G349" s="118"/>
      <c r="H349" s="59"/>
      <c r="I349" s="59"/>
      <c r="J349" s="59"/>
      <c r="K349" s="119"/>
      <c r="L349" s="59"/>
      <c r="M349" s="59"/>
      <c r="N349" s="59"/>
      <c r="O349" s="59"/>
      <c r="P349" s="59"/>
      <c r="Q349" s="59"/>
      <c r="R349" s="59"/>
      <c r="S349" s="59"/>
      <c r="T349" s="59"/>
      <c r="U349" s="59"/>
      <c r="V349" s="59"/>
      <c r="W349" s="59"/>
      <c r="X349" s="59"/>
      <c r="Y349" s="59"/>
      <c r="Z349" s="59"/>
      <c r="AA349" s="59"/>
      <c r="AB349" s="59"/>
      <c r="AC349" s="59"/>
      <c r="AD349" s="59"/>
      <c r="AE349" s="59"/>
      <c r="AF349" s="59"/>
      <c r="AG349" s="59"/>
      <c r="AH349" s="59"/>
      <c r="AI349" s="59"/>
      <c r="AJ349" s="59"/>
      <c r="AK349" s="59"/>
      <c r="AL349" s="59"/>
      <c r="AM349" s="59"/>
      <c r="AN349" s="59"/>
      <c r="AO349" s="59"/>
      <c r="AP349" s="59"/>
      <c r="AQ349" s="59"/>
      <c r="AR349" s="59"/>
      <c r="AS349" s="59"/>
      <c r="AT349" s="59"/>
      <c r="AU349" s="59"/>
      <c r="AV349" s="59"/>
      <c r="AW349" s="59"/>
      <c r="AX349" s="59"/>
      <c r="AY349" s="59"/>
      <c r="AZ349" s="59"/>
      <c r="BA349" s="59"/>
      <c r="BB349" s="59"/>
      <c r="BC349" s="59"/>
      <c r="BD349" s="59"/>
      <c r="BE349" s="59"/>
      <c r="BF349" s="59"/>
      <c r="BG349" s="59"/>
      <c r="BH349" s="59"/>
      <c r="BI349" s="59"/>
      <c r="BJ349" s="59"/>
      <c r="BK349" s="59"/>
      <c r="BL349" s="59"/>
      <c r="BM349" s="59"/>
      <c r="BN349" s="59"/>
      <c r="BO349" s="59"/>
      <c r="BP349" s="59"/>
      <c r="BQ349" s="59"/>
      <c r="BR349" s="59"/>
      <c r="BS349" s="59"/>
      <c r="BT349" s="59"/>
      <c r="BU349" s="59"/>
      <c r="BV349" s="59"/>
      <c r="BW349" s="59"/>
      <c r="BX349" s="59"/>
      <c r="BY349" s="59"/>
      <c r="BZ349" s="59"/>
      <c r="CA349" s="59"/>
      <c r="CB349" s="59"/>
      <c r="CC349" s="59"/>
      <c r="CD349" s="59"/>
      <c r="CE349" s="59"/>
      <c r="CF349" s="59"/>
      <c r="CG349" s="59"/>
      <c r="CH349" s="59"/>
      <c r="CI349" s="59"/>
      <c r="CJ349" s="59"/>
      <c r="CK349" s="59"/>
      <c r="CL349" s="59"/>
      <c r="CM349" s="59"/>
      <c r="CN349" s="59"/>
      <c r="CO349" s="59"/>
      <c r="CP349" s="59"/>
      <c r="CQ349" s="59"/>
      <c r="CR349" s="59"/>
      <c r="CS349" s="59"/>
      <c r="CT349" s="59"/>
      <c r="CU349" s="59"/>
      <c r="CV349" s="59"/>
      <c r="CW349" s="59"/>
      <c r="CX349" s="59"/>
      <c r="CY349" s="59"/>
      <c r="CZ349" s="59"/>
      <c r="DA349" s="59"/>
      <c r="DB349" s="59"/>
      <c r="DC349" s="59"/>
      <c r="DD349" s="59"/>
      <c r="DE349" s="59"/>
      <c r="DF349" s="59"/>
      <c r="DG349" s="59"/>
      <c r="DH349" s="59"/>
      <c r="DI349" s="59"/>
      <c r="DJ349" s="59"/>
      <c r="DK349" s="59"/>
      <c r="DL349" s="59"/>
      <c r="DM349" s="59"/>
      <c r="DN349" s="59"/>
      <c r="DO349" s="59"/>
      <c r="DP349" s="59"/>
      <c r="DQ349" s="59"/>
      <c r="DR349" s="59"/>
      <c r="DS349" s="59"/>
      <c r="DT349" s="59"/>
      <c r="DU349" s="59"/>
      <c r="DV349" s="59"/>
      <c r="DW349" s="59"/>
      <c r="DX349" s="59"/>
      <c r="DY349" s="59"/>
      <c r="DZ349" s="59"/>
      <c r="EA349" s="59"/>
      <c r="EB349" s="59"/>
      <c r="EC349" s="59"/>
      <c r="ED349" s="59"/>
      <c r="EE349" s="59"/>
      <c r="EF349" s="59"/>
      <c r="EG349" s="59"/>
      <c r="EH349" s="59"/>
      <c r="EI349" s="59"/>
      <c r="EJ349" s="59"/>
      <c r="EK349" s="59"/>
      <c r="EL349" s="59"/>
      <c r="EM349" s="59"/>
      <c r="EN349" s="59"/>
      <c r="EO349" s="59"/>
      <c r="EP349" s="59"/>
      <c r="EQ349" s="59"/>
      <c r="ER349" s="59"/>
      <c r="ES349" s="59"/>
      <c r="ET349" s="59"/>
      <c r="EU349" s="59"/>
      <c r="EV349" s="59"/>
      <c r="EW349" s="59"/>
      <c r="EX349" s="59"/>
      <c r="EY349" s="59"/>
      <c r="EZ349" s="59"/>
      <c r="FA349" s="59"/>
      <c r="FB349" s="59"/>
      <c r="FC349" s="59"/>
      <c r="FD349" s="59"/>
      <c r="FE349" s="59"/>
      <c r="FF349" s="59"/>
      <c r="FG349" s="59"/>
      <c r="FH349" s="59"/>
      <c r="FI349" s="59"/>
      <c r="FJ349" s="59"/>
      <c r="FK349" s="59"/>
      <c r="FL349" s="59"/>
      <c r="FM349" s="59"/>
      <c r="FN349" s="59"/>
      <c r="FO349" s="59"/>
      <c r="FP349" s="59"/>
      <c r="FQ349" s="59"/>
      <c r="FR349" s="59"/>
      <c r="FS349" s="59"/>
      <c r="FT349" s="59"/>
      <c r="FU349" s="59"/>
      <c r="FV349" s="59"/>
      <c r="FW349" s="59"/>
      <c r="FX349" s="59"/>
      <c r="FY349" s="59"/>
      <c r="FZ349" s="59"/>
      <c r="GA349" s="59"/>
      <c r="GB349" s="59"/>
      <c r="GC349" s="59"/>
      <c r="GD349" s="59"/>
      <c r="GE349" s="59"/>
      <c r="GF349" s="59"/>
      <c r="GG349" s="59"/>
      <c r="GH349" s="59"/>
      <c r="GI349" s="59"/>
      <c r="GJ349" s="59"/>
      <c r="GK349" s="59"/>
      <c r="GL349" s="59"/>
      <c r="GM349" s="59"/>
      <c r="GN349" s="59"/>
      <c r="GO349" s="59"/>
      <c r="GP349" s="59"/>
      <c r="GQ349" s="59"/>
      <c r="GR349" s="59"/>
      <c r="GS349" s="59"/>
      <c r="GT349" s="59"/>
      <c r="GU349" s="59"/>
      <c r="GV349" s="59"/>
      <c r="GW349" s="59"/>
      <c r="GX349" s="59"/>
      <c r="GY349" s="59"/>
      <c r="GZ349" s="59"/>
      <c r="HA349" s="59"/>
      <c r="HB349" s="59"/>
      <c r="HC349" s="59"/>
      <c r="HD349" s="59"/>
      <c r="HE349" s="59"/>
      <c r="HF349" s="59"/>
      <c r="HG349" s="59"/>
      <c r="HH349" s="59"/>
      <c r="HI349" s="59"/>
      <c r="HJ349" s="59"/>
      <c r="HK349" s="59"/>
      <c r="HL349" s="59"/>
      <c r="HM349" s="59"/>
      <c r="HN349" s="59"/>
    </row>
    <row r="350" spans="1:222">
      <c r="A350" s="59"/>
      <c r="B350" s="59"/>
      <c r="C350" s="59"/>
      <c r="D350" s="59"/>
      <c r="E350" s="118"/>
      <c r="F350" s="59"/>
      <c r="G350" s="118"/>
      <c r="H350" s="59"/>
      <c r="I350" s="59"/>
      <c r="J350" s="59"/>
      <c r="K350" s="119"/>
      <c r="L350" s="59"/>
      <c r="M350" s="59"/>
      <c r="N350" s="59"/>
      <c r="O350" s="59"/>
      <c r="P350" s="59"/>
      <c r="Q350" s="59"/>
      <c r="R350" s="59"/>
      <c r="S350" s="59"/>
      <c r="T350" s="59"/>
      <c r="U350" s="59"/>
      <c r="V350" s="59"/>
      <c r="W350" s="59"/>
      <c r="X350" s="59"/>
      <c r="Y350" s="59"/>
      <c r="Z350" s="59"/>
      <c r="AA350" s="59"/>
      <c r="AB350" s="59"/>
      <c r="AC350" s="59"/>
      <c r="AD350" s="59"/>
      <c r="AE350" s="59"/>
      <c r="AF350" s="59"/>
      <c r="AG350" s="59"/>
      <c r="AH350" s="59"/>
      <c r="AI350" s="59"/>
      <c r="AJ350" s="59"/>
      <c r="AK350" s="59"/>
      <c r="AL350" s="59"/>
      <c r="AM350" s="59"/>
      <c r="AN350" s="59"/>
      <c r="AO350" s="59"/>
      <c r="AP350" s="59"/>
      <c r="AQ350" s="59"/>
      <c r="AR350" s="59"/>
      <c r="AS350" s="59"/>
      <c r="AT350" s="59"/>
      <c r="AU350" s="59"/>
      <c r="AV350" s="59"/>
      <c r="AW350" s="59"/>
      <c r="AX350" s="59"/>
      <c r="AY350" s="59"/>
      <c r="AZ350" s="59"/>
      <c r="BA350" s="59"/>
      <c r="BB350" s="59"/>
      <c r="BC350" s="59"/>
      <c r="BD350" s="59"/>
      <c r="BE350" s="59"/>
      <c r="BF350" s="59"/>
      <c r="BG350" s="59"/>
      <c r="BH350" s="59"/>
      <c r="BI350" s="59"/>
      <c r="BJ350" s="59"/>
      <c r="BK350" s="59"/>
      <c r="BL350" s="59"/>
      <c r="BM350" s="59"/>
      <c r="BN350" s="59"/>
      <c r="BO350" s="59"/>
      <c r="BP350" s="59"/>
      <c r="BQ350" s="59"/>
      <c r="BR350" s="59"/>
      <c r="BS350" s="59"/>
      <c r="BT350" s="59"/>
      <c r="BU350" s="59"/>
      <c r="BV350" s="59"/>
      <c r="BW350" s="59"/>
      <c r="BX350" s="59"/>
      <c r="BY350" s="59"/>
      <c r="BZ350" s="59"/>
      <c r="CA350" s="59"/>
      <c r="CB350" s="59"/>
      <c r="CC350" s="59"/>
      <c r="CD350" s="59"/>
      <c r="CE350" s="59"/>
      <c r="CF350" s="59"/>
      <c r="CG350" s="59"/>
      <c r="CH350" s="59"/>
      <c r="CI350" s="59"/>
      <c r="CJ350" s="59"/>
      <c r="CK350" s="59"/>
      <c r="CL350" s="59"/>
      <c r="CM350" s="59"/>
      <c r="CN350" s="59"/>
      <c r="CO350" s="59"/>
      <c r="CP350" s="59"/>
      <c r="CQ350" s="59"/>
      <c r="CR350" s="59"/>
      <c r="CS350" s="59"/>
      <c r="CT350" s="59"/>
      <c r="CU350" s="59"/>
      <c r="CV350" s="59"/>
      <c r="CW350" s="59"/>
      <c r="CX350" s="59"/>
      <c r="CY350" s="59"/>
      <c r="CZ350" s="59"/>
      <c r="DA350" s="59"/>
      <c r="DB350" s="59"/>
      <c r="DC350" s="59"/>
      <c r="DD350" s="59"/>
      <c r="DE350" s="59"/>
      <c r="DF350" s="59"/>
      <c r="DG350" s="59"/>
      <c r="DH350" s="59"/>
      <c r="DI350" s="59"/>
      <c r="DJ350" s="59"/>
      <c r="DK350" s="59"/>
      <c r="DL350" s="59"/>
      <c r="DM350" s="59"/>
      <c r="DN350" s="59"/>
      <c r="DO350" s="59"/>
      <c r="DP350" s="59"/>
      <c r="DQ350" s="59"/>
      <c r="DR350" s="59"/>
      <c r="DS350" s="59"/>
      <c r="DT350" s="59"/>
      <c r="DU350" s="59"/>
      <c r="DV350" s="59"/>
      <c r="DW350" s="59"/>
      <c r="DX350" s="59"/>
      <c r="DY350" s="59"/>
      <c r="DZ350" s="59"/>
      <c r="EA350" s="59"/>
      <c r="EB350" s="59"/>
      <c r="EC350" s="59"/>
      <c r="ED350" s="59"/>
      <c r="EE350" s="59"/>
      <c r="EF350" s="59"/>
      <c r="EG350" s="59"/>
      <c r="EH350" s="59"/>
      <c r="EI350" s="59"/>
      <c r="EJ350" s="59"/>
      <c r="EK350" s="59"/>
      <c r="EL350" s="59"/>
      <c r="EM350" s="59"/>
      <c r="EN350" s="59"/>
      <c r="EO350" s="59"/>
      <c r="EP350" s="59"/>
      <c r="EQ350" s="59"/>
      <c r="ER350" s="59"/>
      <c r="ES350" s="59"/>
      <c r="ET350" s="59"/>
      <c r="EU350" s="59"/>
      <c r="EV350" s="59"/>
      <c r="EW350" s="59"/>
      <c r="EX350" s="59"/>
      <c r="EY350" s="59"/>
      <c r="EZ350" s="59"/>
      <c r="FA350" s="59"/>
      <c r="FB350" s="59"/>
      <c r="FC350" s="59"/>
      <c r="FD350" s="59"/>
      <c r="FE350" s="59"/>
      <c r="FF350" s="59"/>
      <c r="FG350" s="59"/>
      <c r="FH350" s="59"/>
      <c r="FI350" s="59"/>
      <c r="FJ350" s="59"/>
      <c r="FK350" s="59"/>
      <c r="FL350" s="59"/>
      <c r="FM350" s="59"/>
      <c r="FN350" s="59"/>
      <c r="FO350" s="59"/>
      <c r="FP350" s="59"/>
      <c r="FQ350" s="59"/>
      <c r="FR350" s="59"/>
      <c r="FS350" s="59"/>
      <c r="FT350" s="59"/>
      <c r="FU350" s="59"/>
      <c r="FV350" s="59"/>
      <c r="FW350" s="59"/>
      <c r="FX350" s="59"/>
      <c r="FY350" s="59"/>
      <c r="FZ350" s="59"/>
      <c r="GA350" s="59"/>
      <c r="GB350" s="59"/>
      <c r="GC350" s="59"/>
      <c r="GD350" s="59"/>
      <c r="GE350" s="59"/>
      <c r="GF350" s="59"/>
      <c r="GG350" s="59"/>
      <c r="GH350" s="59"/>
      <c r="GI350" s="59"/>
      <c r="GJ350" s="59"/>
      <c r="GK350" s="59"/>
      <c r="GL350" s="59"/>
      <c r="GM350" s="59"/>
      <c r="GN350" s="59"/>
      <c r="GO350" s="59"/>
      <c r="GP350" s="59"/>
      <c r="GQ350" s="59"/>
      <c r="GR350" s="59"/>
      <c r="GS350" s="59"/>
      <c r="GT350" s="59"/>
      <c r="GU350" s="59"/>
      <c r="GV350" s="59"/>
      <c r="GW350" s="59"/>
      <c r="GX350" s="59"/>
      <c r="GY350" s="59"/>
      <c r="GZ350" s="59"/>
      <c r="HA350" s="59"/>
      <c r="HB350" s="59"/>
      <c r="HC350" s="59"/>
      <c r="HD350" s="59"/>
      <c r="HE350" s="59"/>
      <c r="HF350" s="59"/>
      <c r="HG350" s="59"/>
      <c r="HH350" s="59"/>
      <c r="HI350" s="59"/>
      <c r="HJ350" s="59"/>
      <c r="HK350" s="59"/>
      <c r="HL350" s="59"/>
      <c r="HM350" s="59"/>
      <c r="HN350" s="59"/>
    </row>
    <row r="351" spans="1:222">
      <c r="A351" s="59"/>
      <c r="B351" s="59"/>
      <c r="C351" s="59"/>
      <c r="D351" s="59"/>
      <c r="E351" s="118"/>
      <c r="F351" s="59"/>
      <c r="G351" s="118"/>
      <c r="H351" s="59"/>
      <c r="I351" s="59"/>
      <c r="J351" s="59"/>
      <c r="K351" s="119"/>
      <c r="L351" s="59"/>
      <c r="M351" s="59"/>
      <c r="N351" s="59"/>
      <c r="O351" s="59"/>
      <c r="P351" s="59"/>
      <c r="Q351" s="59"/>
      <c r="R351" s="59"/>
      <c r="S351" s="59"/>
      <c r="T351" s="59"/>
      <c r="U351" s="59"/>
      <c r="V351" s="59"/>
      <c r="W351" s="59"/>
      <c r="X351" s="59"/>
      <c r="Y351" s="59"/>
      <c r="Z351" s="59"/>
      <c r="AA351" s="59"/>
      <c r="AB351" s="59"/>
      <c r="AC351" s="59"/>
      <c r="AD351" s="59"/>
      <c r="AE351" s="59"/>
      <c r="AF351" s="59"/>
      <c r="AG351" s="59"/>
      <c r="AH351" s="59"/>
      <c r="AI351" s="59"/>
      <c r="AJ351" s="59"/>
      <c r="AK351" s="59"/>
      <c r="AL351" s="59"/>
      <c r="AM351" s="59"/>
      <c r="AN351" s="59"/>
      <c r="AO351" s="59"/>
      <c r="AP351" s="59"/>
      <c r="AQ351" s="59"/>
      <c r="AR351" s="59"/>
      <c r="AS351" s="59"/>
      <c r="AT351" s="59"/>
      <c r="AU351" s="59"/>
      <c r="AV351" s="59"/>
      <c r="AW351" s="59"/>
      <c r="AX351" s="59"/>
      <c r="AY351" s="59"/>
      <c r="AZ351" s="59"/>
      <c r="BA351" s="59"/>
      <c r="BB351" s="59"/>
      <c r="BC351" s="59"/>
      <c r="BD351" s="59"/>
      <c r="BE351" s="59"/>
      <c r="BF351" s="59"/>
      <c r="BG351" s="59"/>
      <c r="BH351" s="59"/>
      <c r="BI351" s="59"/>
      <c r="BJ351" s="59"/>
      <c r="BK351" s="59"/>
      <c r="BL351" s="59"/>
      <c r="BM351" s="59"/>
      <c r="BN351" s="59"/>
      <c r="BO351" s="59"/>
      <c r="BP351" s="59"/>
      <c r="BQ351" s="59"/>
      <c r="BR351" s="59"/>
      <c r="BS351" s="59"/>
      <c r="BT351" s="59"/>
      <c r="BU351" s="59"/>
      <c r="BV351" s="59"/>
      <c r="BW351" s="59"/>
      <c r="BX351" s="59"/>
      <c r="BY351" s="59"/>
      <c r="BZ351" s="59"/>
      <c r="CA351" s="59"/>
      <c r="CB351" s="59"/>
      <c r="CC351" s="59"/>
      <c r="CD351" s="59"/>
      <c r="CE351" s="59"/>
      <c r="CF351" s="59"/>
      <c r="CG351" s="59"/>
      <c r="CH351" s="59"/>
      <c r="CI351" s="59"/>
      <c r="CJ351" s="59"/>
      <c r="CK351" s="59"/>
      <c r="CL351" s="59"/>
      <c r="CM351" s="59"/>
      <c r="CN351" s="59"/>
      <c r="CO351" s="59"/>
      <c r="CP351" s="59"/>
      <c r="CQ351" s="59"/>
      <c r="CR351" s="59"/>
      <c r="CS351" s="59"/>
      <c r="CT351" s="59"/>
      <c r="CU351" s="59"/>
      <c r="CV351" s="59"/>
      <c r="CW351" s="59"/>
      <c r="CX351" s="59"/>
      <c r="CY351" s="59"/>
      <c r="CZ351" s="59"/>
      <c r="DA351" s="59"/>
      <c r="DB351" s="59"/>
      <c r="DC351" s="59"/>
      <c r="DD351" s="59"/>
      <c r="DE351" s="59"/>
      <c r="DF351" s="59"/>
      <c r="DG351" s="59"/>
      <c r="DH351" s="59"/>
      <c r="DI351" s="59"/>
      <c r="DJ351" s="59"/>
      <c r="DK351" s="59"/>
      <c r="DL351" s="59"/>
      <c r="DM351" s="59"/>
      <c r="DN351" s="59"/>
      <c r="DO351" s="59"/>
      <c r="DP351" s="59"/>
      <c r="DQ351" s="59"/>
      <c r="DR351" s="59"/>
      <c r="DS351" s="59"/>
      <c r="DT351" s="59"/>
      <c r="DU351" s="59"/>
      <c r="DV351" s="59"/>
      <c r="DW351" s="59"/>
      <c r="DX351" s="59"/>
      <c r="DY351" s="59"/>
      <c r="DZ351" s="59"/>
      <c r="EA351" s="59"/>
      <c r="EB351" s="59"/>
      <c r="EC351" s="59"/>
      <c r="ED351" s="59"/>
      <c r="EE351" s="59"/>
      <c r="EF351" s="59"/>
      <c r="EG351" s="59"/>
      <c r="EH351" s="59"/>
      <c r="EI351" s="59"/>
      <c r="EJ351" s="59"/>
      <c r="EK351" s="59"/>
      <c r="EL351" s="59"/>
      <c r="EM351" s="59"/>
      <c r="EN351" s="59"/>
      <c r="EO351" s="59"/>
      <c r="EP351" s="59"/>
      <c r="EQ351" s="59"/>
      <c r="ER351" s="59"/>
      <c r="ES351" s="59"/>
      <c r="ET351" s="59"/>
      <c r="EU351" s="59"/>
      <c r="EV351" s="59"/>
      <c r="EW351" s="59"/>
      <c r="EX351" s="59"/>
      <c r="EY351" s="59"/>
      <c r="EZ351" s="59"/>
      <c r="FA351" s="59"/>
      <c r="FB351" s="59"/>
      <c r="FC351" s="59"/>
      <c r="FD351" s="59"/>
      <c r="FE351" s="59"/>
      <c r="FF351" s="59"/>
      <c r="FG351" s="59"/>
      <c r="FH351" s="59"/>
      <c r="FI351" s="59"/>
      <c r="FJ351" s="59"/>
      <c r="FK351" s="59"/>
      <c r="FL351" s="59"/>
      <c r="FM351" s="59"/>
      <c r="FN351" s="59"/>
      <c r="FO351" s="59"/>
      <c r="FP351" s="59"/>
      <c r="FQ351" s="59"/>
      <c r="FR351" s="59"/>
      <c r="FS351" s="59"/>
      <c r="FT351" s="59"/>
      <c r="FU351" s="59"/>
      <c r="FV351" s="59"/>
      <c r="FW351" s="59"/>
      <c r="FX351" s="59"/>
      <c r="FY351" s="59"/>
      <c r="FZ351" s="59"/>
      <c r="GA351" s="59"/>
      <c r="GB351" s="59"/>
      <c r="GC351" s="59"/>
      <c r="GD351" s="59"/>
      <c r="GE351" s="59"/>
      <c r="GF351" s="59"/>
      <c r="GG351" s="59"/>
      <c r="GH351" s="59"/>
      <c r="GI351" s="59"/>
      <c r="GJ351" s="59"/>
      <c r="GK351" s="59"/>
      <c r="GL351" s="59"/>
      <c r="GM351" s="59"/>
      <c r="GN351" s="59"/>
      <c r="GO351" s="59"/>
      <c r="GP351" s="59"/>
      <c r="GQ351" s="59"/>
      <c r="GR351" s="59"/>
      <c r="GS351" s="59"/>
      <c r="GT351" s="59"/>
      <c r="GU351" s="59"/>
      <c r="GV351" s="59"/>
      <c r="GW351" s="59"/>
      <c r="GX351" s="59"/>
      <c r="GY351" s="59"/>
      <c r="GZ351" s="59"/>
      <c r="HA351" s="59"/>
      <c r="HB351" s="59"/>
      <c r="HC351" s="59"/>
      <c r="HD351" s="59"/>
      <c r="HE351" s="59"/>
      <c r="HF351" s="59"/>
      <c r="HG351" s="59"/>
      <c r="HH351" s="59"/>
      <c r="HI351" s="59"/>
      <c r="HJ351" s="59"/>
      <c r="HK351" s="59"/>
      <c r="HL351" s="59"/>
      <c r="HM351" s="59"/>
      <c r="HN351" s="59"/>
    </row>
    <row r="352" spans="1:222">
      <c r="A352" s="59"/>
      <c r="B352" s="59"/>
      <c r="C352" s="59"/>
      <c r="D352" s="59"/>
      <c r="E352" s="118"/>
      <c r="F352" s="59"/>
      <c r="G352" s="118"/>
      <c r="H352" s="59"/>
      <c r="I352" s="59"/>
      <c r="J352" s="59"/>
      <c r="K352" s="119"/>
      <c r="L352" s="59"/>
      <c r="M352" s="59"/>
      <c r="N352" s="59"/>
      <c r="O352" s="59"/>
      <c r="P352" s="59"/>
      <c r="Q352" s="59"/>
      <c r="R352" s="59"/>
      <c r="S352" s="59"/>
      <c r="T352" s="59"/>
      <c r="U352" s="59"/>
      <c r="V352" s="59"/>
      <c r="W352" s="59"/>
      <c r="X352" s="59"/>
      <c r="Y352" s="59"/>
      <c r="Z352" s="59"/>
      <c r="AA352" s="59"/>
      <c r="AB352" s="59"/>
      <c r="AC352" s="59"/>
      <c r="AD352" s="59"/>
      <c r="AE352" s="59"/>
      <c r="AF352" s="59"/>
      <c r="AG352" s="59"/>
      <c r="AH352" s="59"/>
      <c r="AI352" s="59"/>
      <c r="AJ352" s="59"/>
      <c r="AK352" s="59"/>
      <c r="AL352" s="59"/>
      <c r="AM352" s="59"/>
      <c r="AN352" s="59"/>
      <c r="AO352" s="59"/>
      <c r="AP352" s="59"/>
      <c r="AQ352" s="59"/>
      <c r="AR352" s="59"/>
      <c r="AS352" s="59"/>
      <c r="AT352" s="59"/>
      <c r="AU352" s="59"/>
      <c r="AV352" s="59"/>
      <c r="AW352" s="59"/>
      <c r="AX352" s="59"/>
      <c r="AY352" s="59"/>
      <c r="AZ352" s="59"/>
      <c r="BA352" s="59"/>
      <c r="BB352" s="59"/>
      <c r="BC352" s="59"/>
      <c r="BD352" s="59"/>
      <c r="BE352" s="59"/>
      <c r="BF352" s="59"/>
      <c r="BG352" s="59"/>
      <c r="BH352" s="59"/>
      <c r="BI352" s="59"/>
      <c r="BJ352" s="59"/>
      <c r="BK352" s="59"/>
      <c r="BL352" s="59"/>
      <c r="BM352" s="59"/>
      <c r="BN352" s="59"/>
      <c r="BO352" s="59"/>
      <c r="BP352" s="59"/>
      <c r="BQ352" s="59"/>
      <c r="BR352" s="59"/>
      <c r="BS352" s="59"/>
      <c r="BT352" s="59"/>
      <c r="BU352" s="59"/>
      <c r="BV352" s="59"/>
      <c r="BW352" s="59"/>
      <c r="BX352" s="59"/>
      <c r="BY352" s="59"/>
      <c r="BZ352" s="59"/>
      <c r="CA352" s="59"/>
      <c r="CB352" s="59"/>
      <c r="CC352" s="59"/>
      <c r="CD352" s="59"/>
      <c r="CE352" s="59"/>
      <c r="CF352" s="59"/>
      <c r="CG352" s="59"/>
      <c r="CH352" s="59"/>
      <c r="CI352" s="59"/>
      <c r="CJ352" s="59"/>
      <c r="CK352" s="59"/>
      <c r="CL352" s="59"/>
      <c r="CM352" s="59"/>
      <c r="CN352" s="59"/>
      <c r="CO352" s="59"/>
      <c r="CP352" s="59"/>
      <c r="CQ352" s="59"/>
      <c r="CR352" s="59"/>
      <c r="CS352" s="59"/>
      <c r="CT352" s="59"/>
      <c r="CU352" s="59"/>
      <c r="CV352" s="59"/>
      <c r="CW352" s="59"/>
      <c r="CX352" s="59"/>
      <c r="CY352" s="59"/>
      <c r="CZ352" s="59"/>
      <c r="DA352" s="59"/>
      <c r="DB352" s="59"/>
      <c r="DC352" s="59"/>
      <c r="DD352" s="59"/>
      <c r="DE352" s="59"/>
      <c r="DF352" s="59"/>
      <c r="DG352" s="59"/>
      <c r="DH352" s="59"/>
      <c r="DI352" s="59"/>
      <c r="DJ352" s="59"/>
      <c r="DK352" s="59"/>
      <c r="DL352" s="59"/>
      <c r="DM352" s="59"/>
      <c r="DN352" s="59"/>
      <c r="DO352" s="59"/>
      <c r="DP352" s="59"/>
      <c r="DQ352" s="59"/>
      <c r="DR352" s="59"/>
      <c r="DS352" s="59"/>
      <c r="DT352" s="59"/>
      <c r="DU352" s="59"/>
      <c r="DV352" s="59"/>
      <c r="DW352" s="59"/>
      <c r="DX352" s="59"/>
      <c r="DY352" s="59"/>
      <c r="DZ352" s="59"/>
      <c r="EA352" s="59"/>
      <c r="EB352" s="59"/>
      <c r="EC352" s="59"/>
      <c r="ED352" s="59"/>
      <c r="EE352" s="59"/>
      <c r="EF352" s="59"/>
      <c r="EG352" s="59"/>
      <c r="EH352" s="59"/>
      <c r="EI352" s="59"/>
      <c r="EJ352" s="59"/>
      <c r="EK352" s="59"/>
      <c r="EL352" s="59"/>
      <c r="EM352" s="59"/>
      <c r="EN352" s="59"/>
      <c r="EO352" s="59"/>
      <c r="EP352" s="59"/>
      <c r="EQ352" s="59"/>
      <c r="ER352" s="59"/>
      <c r="ES352" s="59"/>
      <c r="ET352" s="59"/>
      <c r="EU352" s="59"/>
      <c r="EV352" s="59"/>
      <c r="EW352" s="59"/>
      <c r="EX352" s="59"/>
      <c r="EY352" s="59"/>
      <c r="EZ352" s="59"/>
      <c r="FA352" s="59"/>
      <c r="FB352" s="59"/>
      <c r="FC352" s="59"/>
      <c r="FD352" s="59"/>
      <c r="FE352" s="59"/>
      <c r="FF352" s="59"/>
      <c r="FG352" s="59"/>
      <c r="FH352" s="59"/>
      <c r="FI352" s="59"/>
      <c r="FJ352" s="59"/>
      <c r="FK352" s="59"/>
      <c r="FL352" s="59"/>
      <c r="FM352" s="59"/>
      <c r="FN352" s="59"/>
      <c r="FO352" s="59"/>
      <c r="FP352" s="59"/>
      <c r="FQ352" s="59"/>
      <c r="FR352" s="59"/>
      <c r="FS352" s="59"/>
      <c r="FT352" s="59"/>
      <c r="FU352" s="59"/>
      <c r="FV352" s="59"/>
      <c r="FW352" s="59"/>
      <c r="FX352" s="59"/>
      <c r="FY352" s="59"/>
      <c r="FZ352" s="59"/>
      <c r="GA352" s="59"/>
      <c r="GB352" s="59"/>
      <c r="GC352" s="59"/>
      <c r="GD352" s="59"/>
      <c r="GE352" s="59"/>
      <c r="GF352" s="59"/>
      <c r="GG352" s="59"/>
      <c r="GH352" s="59"/>
      <c r="GI352" s="59"/>
      <c r="GJ352" s="59"/>
      <c r="GK352" s="59"/>
      <c r="GL352" s="59"/>
      <c r="GM352" s="59"/>
      <c r="GN352" s="59"/>
      <c r="GO352" s="59"/>
      <c r="GP352" s="59"/>
      <c r="GQ352" s="59"/>
      <c r="GR352" s="59"/>
      <c r="GS352" s="59"/>
      <c r="GT352" s="59"/>
      <c r="GU352" s="59"/>
      <c r="GV352" s="59"/>
      <c r="GW352" s="59"/>
      <c r="GX352" s="59"/>
      <c r="GY352" s="59"/>
      <c r="GZ352" s="59"/>
      <c r="HA352" s="59"/>
      <c r="HB352" s="59"/>
      <c r="HC352" s="59"/>
      <c r="HD352" s="59"/>
      <c r="HE352" s="59"/>
      <c r="HF352" s="59"/>
      <c r="HG352" s="59"/>
      <c r="HH352" s="59"/>
      <c r="HI352" s="59"/>
      <c r="HJ352" s="59"/>
      <c r="HK352" s="59"/>
      <c r="HL352" s="59"/>
      <c r="HM352" s="59"/>
      <c r="HN352" s="59"/>
    </row>
    <row r="353" spans="1:222">
      <c r="A353" s="59"/>
      <c r="B353" s="59"/>
      <c r="C353" s="59"/>
      <c r="D353" s="59"/>
      <c r="E353" s="118"/>
      <c r="F353" s="59"/>
      <c r="G353" s="118"/>
      <c r="H353" s="59"/>
      <c r="I353" s="59"/>
      <c r="J353" s="59"/>
      <c r="K353" s="119"/>
      <c r="L353" s="59"/>
      <c r="M353" s="59"/>
      <c r="N353" s="59"/>
      <c r="O353" s="59"/>
      <c r="P353" s="59"/>
      <c r="Q353" s="59"/>
      <c r="R353" s="59"/>
      <c r="S353" s="59"/>
      <c r="T353" s="59"/>
      <c r="U353" s="59"/>
      <c r="V353" s="59"/>
      <c r="W353" s="59"/>
      <c r="X353" s="59"/>
      <c r="Y353" s="59"/>
      <c r="Z353" s="59"/>
      <c r="AA353" s="59"/>
      <c r="AB353" s="59"/>
      <c r="AC353" s="59"/>
      <c r="AD353" s="59"/>
      <c r="AE353" s="59"/>
      <c r="AF353" s="59"/>
      <c r="AG353" s="59"/>
      <c r="AH353" s="59"/>
      <c r="AI353" s="59"/>
      <c r="AJ353" s="59"/>
      <c r="AK353" s="59"/>
      <c r="AL353" s="59"/>
      <c r="AM353" s="59"/>
      <c r="AN353" s="59"/>
      <c r="AO353" s="59"/>
      <c r="AP353" s="59"/>
      <c r="AQ353" s="59"/>
      <c r="AR353" s="59"/>
      <c r="AS353" s="59"/>
      <c r="AT353" s="59"/>
      <c r="AU353" s="59"/>
      <c r="AV353" s="59"/>
      <c r="AW353" s="59"/>
      <c r="AX353" s="59"/>
      <c r="AY353" s="59"/>
      <c r="AZ353" s="59"/>
      <c r="BA353" s="59"/>
      <c r="BB353" s="59"/>
      <c r="BC353" s="59"/>
      <c r="BD353" s="59"/>
      <c r="BE353" s="59"/>
      <c r="BF353" s="59"/>
      <c r="BG353" s="59"/>
      <c r="BH353" s="59"/>
      <c r="BI353" s="59"/>
      <c r="BJ353" s="59"/>
      <c r="BK353" s="59"/>
      <c r="BL353" s="59"/>
      <c r="BM353" s="59"/>
      <c r="BN353" s="59"/>
      <c r="BO353" s="59"/>
      <c r="BP353" s="59"/>
      <c r="BQ353" s="59"/>
      <c r="BR353" s="59"/>
      <c r="BS353" s="59"/>
      <c r="BT353" s="59"/>
      <c r="BU353" s="59"/>
      <c r="BV353" s="59"/>
      <c r="BW353" s="59"/>
      <c r="BX353" s="59"/>
      <c r="BY353" s="59"/>
      <c r="BZ353" s="59"/>
      <c r="CA353" s="59"/>
      <c r="CB353" s="59"/>
      <c r="CC353" s="59"/>
      <c r="CD353" s="59"/>
      <c r="CE353" s="59"/>
      <c r="CF353" s="59"/>
      <c r="CG353" s="59"/>
      <c r="CH353" s="59"/>
      <c r="CI353" s="59"/>
      <c r="CJ353" s="59"/>
      <c r="CK353" s="59"/>
      <c r="CL353" s="59"/>
      <c r="CM353" s="59"/>
      <c r="CN353" s="59"/>
      <c r="CO353" s="59"/>
      <c r="CP353" s="59"/>
      <c r="CQ353" s="59"/>
      <c r="CR353" s="59"/>
      <c r="CS353" s="59"/>
      <c r="CT353" s="59"/>
      <c r="CU353" s="59"/>
      <c r="CV353" s="59"/>
      <c r="CW353" s="59"/>
      <c r="CX353" s="59"/>
      <c r="CY353" s="59"/>
      <c r="CZ353" s="59"/>
      <c r="DA353" s="59"/>
      <c r="DB353" s="59"/>
      <c r="DC353" s="59"/>
      <c r="DD353" s="59"/>
      <c r="DE353" s="59"/>
      <c r="DF353" s="59"/>
      <c r="DG353" s="59"/>
      <c r="DH353" s="59"/>
      <c r="DI353" s="59"/>
      <c r="DJ353" s="59"/>
      <c r="DK353" s="59"/>
      <c r="DL353" s="59"/>
      <c r="DM353" s="59"/>
      <c r="DN353" s="59"/>
      <c r="DO353" s="59"/>
      <c r="DP353" s="59"/>
      <c r="DQ353" s="59"/>
      <c r="DR353" s="59"/>
      <c r="DS353" s="59"/>
      <c r="DT353" s="59"/>
      <c r="DU353" s="59"/>
      <c r="DV353" s="59"/>
      <c r="DW353" s="59"/>
      <c r="DX353" s="59"/>
      <c r="DY353" s="59"/>
      <c r="DZ353" s="59"/>
      <c r="EA353" s="59"/>
      <c r="EB353" s="59"/>
      <c r="EC353" s="59"/>
      <c r="ED353" s="59"/>
      <c r="EE353" s="59"/>
      <c r="EF353" s="59"/>
      <c r="EG353" s="59"/>
      <c r="EH353" s="59"/>
      <c r="EI353" s="59"/>
      <c r="EJ353" s="59"/>
      <c r="EK353" s="59"/>
      <c r="EL353" s="59"/>
      <c r="EM353" s="59"/>
      <c r="EN353" s="59"/>
      <c r="EO353" s="59"/>
      <c r="EP353" s="59"/>
      <c r="EQ353" s="59"/>
      <c r="ER353" s="59"/>
      <c r="ES353" s="59"/>
      <c r="ET353" s="59"/>
      <c r="EU353" s="59"/>
      <c r="EV353" s="59"/>
      <c r="EW353" s="59"/>
      <c r="EX353" s="59"/>
      <c r="EY353" s="59"/>
      <c r="EZ353" s="59"/>
      <c r="FA353" s="59"/>
      <c r="FB353" s="59"/>
      <c r="FC353" s="59"/>
      <c r="FD353" s="59"/>
      <c r="FE353" s="59"/>
      <c r="FF353" s="59"/>
      <c r="FG353" s="59"/>
      <c r="FH353" s="59"/>
      <c r="FI353" s="59"/>
      <c r="FJ353" s="59"/>
      <c r="FK353" s="59"/>
      <c r="FL353" s="59"/>
      <c r="FM353" s="59"/>
      <c r="FN353" s="59"/>
      <c r="FO353" s="59"/>
      <c r="FP353" s="59"/>
      <c r="FQ353" s="59"/>
      <c r="FR353" s="59"/>
      <c r="FS353" s="59"/>
      <c r="FT353" s="59"/>
      <c r="FU353" s="59"/>
      <c r="FV353" s="59"/>
      <c r="FW353" s="59"/>
      <c r="FX353" s="59"/>
      <c r="FY353" s="59"/>
      <c r="FZ353" s="59"/>
      <c r="GA353" s="59"/>
      <c r="GB353" s="59"/>
      <c r="GC353" s="59"/>
      <c r="GD353" s="59"/>
      <c r="GE353" s="59"/>
      <c r="GF353" s="59"/>
      <c r="GG353" s="59"/>
      <c r="GH353" s="59"/>
      <c r="GI353" s="59"/>
      <c r="GJ353" s="59"/>
      <c r="GK353" s="59"/>
      <c r="GL353" s="59"/>
      <c r="GM353" s="59"/>
      <c r="GN353" s="59"/>
      <c r="GO353" s="59"/>
      <c r="GP353" s="59"/>
      <c r="GQ353" s="59"/>
      <c r="GR353" s="59"/>
      <c r="GS353" s="59"/>
      <c r="GT353" s="59"/>
      <c r="GU353" s="59"/>
      <c r="GV353" s="59"/>
      <c r="GW353" s="59"/>
      <c r="GX353" s="59"/>
      <c r="GY353" s="59"/>
      <c r="GZ353" s="59"/>
      <c r="HA353" s="59"/>
      <c r="HB353" s="59"/>
      <c r="HC353" s="59"/>
      <c r="HD353" s="59"/>
      <c r="HE353" s="59"/>
      <c r="HF353" s="59"/>
      <c r="HG353" s="59"/>
      <c r="HH353" s="59"/>
      <c r="HI353" s="59"/>
      <c r="HJ353" s="59"/>
      <c r="HK353" s="59"/>
      <c r="HL353" s="59"/>
      <c r="HM353" s="59"/>
      <c r="HN353" s="59"/>
    </row>
    <row r="354" spans="1:222">
      <c r="A354" s="59"/>
      <c r="B354" s="59"/>
      <c r="C354" s="59"/>
      <c r="D354" s="59"/>
      <c r="E354" s="118"/>
      <c r="F354" s="59"/>
      <c r="G354" s="118"/>
      <c r="H354" s="59"/>
      <c r="I354" s="59"/>
      <c r="J354" s="59"/>
      <c r="K354" s="119"/>
      <c r="L354" s="59"/>
      <c r="M354" s="59"/>
      <c r="N354" s="59"/>
      <c r="O354" s="59"/>
      <c r="P354" s="59"/>
      <c r="Q354" s="59"/>
      <c r="R354" s="59"/>
      <c r="S354" s="59"/>
      <c r="T354" s="59"/>
      <c r="U354" s="59"/>
      <c r="V354" s="59"/>
      <c r="W354" s="59"/>
      <c r="X354" s="59"/>
      <c r="Y354" s="59"/>
      <c r="Z354" s="59"/>
      <c r="AA354" s="59"/>
      <c r="AB354" s="59"/>
      <c r="AC354" s="59"/>
      <c r="AD354" s="59"/>
      <c r="AE354" s="59"/>
      <c r="AF354" s="59"/>
      <c r="AG354" s="59"/>
      <c r="AH354" s="59"/>
      <c r="AI354" s="59"/>
      <c r="AJ354" s="59"/>
      <c r="AK354" s="59"/>
      <c r="AL354" s="59"/>
      <c r="AM354" s="59"/>
      <c r="AN354" s="59"/>
      <c r="AO354" s="59"/>
      <c r="AP354" s="59"/>
      <c r="AQ354" s="59"/>
      <c r="AR354" s="59"/>
      <c r="AS354" s="59"/>
      <c r="AT354" s="59"/>
      <c r="AU354" s="59"/>
      <c r="AV354" s="59"/>
      <c r="AW354" s="59"/>
      <c r="AX354" s="59"/>
      <c r="AY354" s="59"/>
      <c r="AZ354" s="59"/>
      <c r="BA354" s="59"/>
      <c r="BB354" s="59"/>
      <c r="BC354" s="59"/>
      <c r="BD354" s="59"/>
      <c r="BE354" s="59"/>
      <c r="BF354" s="59"/>
      <c r="BG354" s="59"/>
      <c r="BH354" s="59"/>
      <c r="BI354" s="59"/>
      <c r="BJ354" s="59"/>
      <c r="BK354" s="59"/>
      <c r="BL354" s="59"/>
      <c r="BM354" s="59"/>
      <c r="BN354" s="59"/>
      <c r="BO354" s="59"/>
      <c r="BP354" s="59"/>
      <c r="BQ354" s="59"/>
      <c r="BR354" s="59"/>
      <c r="BS354" s="59"/>
      <c r="BT354" s="59"/>
      <c r="BU354" s="59"/>
      <c r="BV354" s="59"/>
      <c r="BW354" s="59"/>
      <c r="BX354" s="59"/>
      <c r="BY354" s="59"/>
      <c r="BZ354" s="59"/>
      <c r="CA354" s="59"/>
      <c r="CB354" s="59"/>
      <c r="CC354" s="59"/>
      <c r="CD354" s="59"/>
      <c r="CE354" s="59"/>
      <c r="CF354" s="59"/>
      <c r="CG354" s="59"/>
      <c r="CH354" s="59"/>
      <c r="CI354" s="59"/>
      <c r="CJ354" s="59"/>
      <c r="CK354" s="59"/>
      <c r="CL354" s="59"/>
      <c r="CM354" s="59"/>
      <c r="CN354" s="59"/>
      <c r="CO354" s="59"/>
      <c r="CP354" s="59"/>
      <c r="CQ354" s="59"/>
      <c r="CR354" s="59"/>
      <c r="CS354" s="59"/>
      <c r="CT354" s="59"/>
      <c r="CU354" s="59"/>
      <c r="CV354" s="59"/>
      <c r="CW354" s="59"/>
      <c r="CX354" s="59"/>
      <c r="CY354" s="59"/>
      <c r="CZ354" s="59"/>
      <c r="DA354" s="59"/>
      <c r="DB354" s="59"/>
      <c r="DC354" s="59"/>
      <c r="DD354" s="59"/>
      <c r="DE354" s="59"/>
      <c r="DF354" s="59"/>
      <c r="DG354" s="59"/>
      <c r="DH354" s="59"/>
      <c r="DI354" s="59"/>
      <c r="DJ354" s="59"/>
      <c r="DK354" s="59"/>
      <c r="DL354" s="59"/>
      <c r="DM354" s="59"/>
      <c r="DN354" s="59"/>
      <c r="DO354" s="59"/>
      <c r="DP354" s="59"/>
      <c r="DQ354" s="59"/>
      <c r="DR354" s="59"/>
      <c r="DS354" s="59"/>
      <c r="DT354" s="59"/>
      <c r="DU354" s="59"/>
      <c r="DV354" s="59"/>
      <c r="DW354" s="59"/>
      <c r="DX354" s="59"/>
      <c r="DY354" s="59"/>
      <c r="DZ354" s="59"/>
      <c r="EA354" s="59"/>
      <c r="EB354" s="59"/>
      <c r="EC354" s="59"/>
      <c r="ED354" s="59"/>
      <c r="EE354" s="59"/>
      <c r="EF354" s="59"/>
      <c r="EG354" s="59"/>
      <c r="EH354" s="59"/>
      <c r="EI354" s="59"/>
      <c r="EJ354" s="59"/>
      <c r="EK354" s="59"/>
      <c r="EL354" s="59"/>
      <c r="EM354" s="59"/>
      <c r="EN354" s="59"/>
      <c r="EO354" s="59"/>
      <c r="EP354" s="59"/>
      <c r="EQ354" s="59"/>
      <c r="ER354" s="59"/>
      <c r="ES354" s="59"/>
      <c r="ET354" s="59"/>
      <c r="EU354" s="59"/>
      <c r="EV354" s="59"/>
      <c r="EW354" s="59"/>
      <c r="EX354" s="59"/>
      <c r="EY354" s="59"/>
      <c r="EZ354" s="59"/>
      <c r="FA354" s="59"/>
      <c r="FB354" s="59"/>
      <c r="FC354" s="59"/>
      <c r="FD354" s="59"/>
      <c r="FE354" s="59"/>
      <c r="FF354" s="59"/>
      <c r="FG354" s="59"/>
      <c r="FH354" s="59"/>
      <c r="FI354" s="59"/>
      <c r="FJ354" s="59"/>
      <c r="FK354" s="59"/>
      <c r="FL354" s="59"/>
      <c r="FM354" s="59"/>
      <c r="FN354" s="59"/>
      <c r="FO354" s="59"/>
      <c r="FP354" s="59"/>
      <c r="FQ354" s="59"/>
      <c r="FR354" s="59"/>
      <c r="FS354" s="59"/>
      <c r="FT354" s="59"/>
      <c r="FU354" s="59"/>
      <c r="FV354" s="59"/>
      <c r="FW354" s="59"/>
      <c r="FX354" s="59"/>
      <c r="FY354" s="59"/>
      <c r="FZ354" s="59"/>
      <c r="GA354" s="59"/>
      <c r="GB354" s="59"/>
      <c r="GC354" s="59"/>
      <c r="GD354" s="59"/>
      <c r="GE354" s="59"/>
      <c r="GF354" s="59"/>
      <c r="GG354" s="59"/>
      <c r="GH354" s="59"/>
      <c r="GI354" s="59"/>
      <c r="GJ354" s="59"/>
      <c r="GK354" s="59"/>
      <c r="GL354" s="59"/>
      <c r="GM354" s="59"/>
      <c r="GN354" s="59"/>
      <c r="GO354" s="59"/>
      <c r="GP354" s="59"/>
      <c r="GQ354" s="59"/>
      <c r="GR354" s="59"/>
      <c r="GS354" s="59"/>
      <c r="GT354" s="59"/>
      <c r="GU354" s="59"/>
      <c r="GV354" s="59"/>
      <c r="GW354" s="59"/>
      <c r="GX354" s="59"/>
      <c r="GY354" s="59"/>
      <c r="GZ354" s="59"/>
      <c r="HA354" s="59"/>
      <c r="HB354" s="59"/>
      <c r="HC354" s="59"/>
      <c r="HD354" s="59"/>
      <c r="HE354" s="59"/>
      <c r="HF354" s="59"/>
      <c r="HG354" s="59"/>
      <c r="HH354" s="59"/>
      <c r="HI354" s="59"/>
      <c r="HJ354" s="59"/>
      <c r="HK354" s="59"/>
      <c r="HL354" s="59"/>
      <c r="HM354" s="59"/>
      <c r="HN354" s="59"/>
    </row>
    <row r="355" spans="1:222">
      <c r="A355" s="59"/>
      <c r="B355" s="59"/>
      <c r="C355" s="59"/>
      <c r="D355" s="59"/>
      <c r="E355" s="118"/>
      <c r="F355" s="59"/>
      <c r="G355" s="118"/>
      <c r="H355" s="59"/>
      <c r="I355" s="59"/>
      <c r="J355" s="59"/>
      <c r="K355" s="119"/>
      <c r="L355" s="59"/>
      <c r="M355" s="59"/>
      <c r="N355" s="59"/>
      <c r="O355" s="59"/>
      <c r="P355" s="59"/>
      <c r="Q355" s="59"/>
      <c r="R355" s="59"/>
      <c r="S355" s="59"/>
      <c r="T355" s="59"/>
      <c r="U355" s="59"/>
      <c r="V355" s="59"/>
      <c r="W355" s="59"/>
      <c r="X355" s="59"/>
      <c r="Y355" s="59"/>
      <c r="Z355" s="59"/>
      <c r="AA355" s="59"/>
      <c r="AB355" s="59"/>
      <c r="AC355" s="59"/>
      <c r="AD355" s="59"/>
      <c r="AE355" s="59"/>
      <c r="AF355" s="59"/>
      <c r="AG355" s="59"/>
      <c r="AH355" s="59"/>
      <c r="AI355" s="59"/>
      <c r="AJ355" s="59"/>
      <c r="AK355" s="59"/>
      <c r="AL355" s="59"/>
      <c r="AM355" s="59"/>
      <c r="AN355" s="59"/>
      <c r="AO355" s="59"/>
      <c r="AP355" s="59"/>
      <c r="AQ355" s="59"/>
      <c r="AR355" s="59"/>
      <c r="AS355" s="59"/>
      <c r="AT355" s="59"/>
      <c r="AU355" s="59"/>
      <c r="AV355" s="59"/>
      <c r="AW355" s="59"/>
      <c r="AX355" s="59"/>
      <c r="AY355" s="59"/>
      <c r="AZ355" s="59"/>
      <c r="BA355" s="59"/>
      <c r="BB355" s="59"/>
      <c r="BC355" s="59"/>
      <c r="BD355" s="59"/>
      <c r="BE355" s="59"/>
      <c r="BF355" s="59"/>
      <c r="BG355" s="59"/>
      <c r="BH355" s="59"/>
      <c r="BI355" s="59"/>
      <c r="BJ355" s="59"/>
      <c r="BK355" s="59"/>
      <c r="BL355" s="59"/>
      <c r="BM355" s="59"/>
      <c r="BN355" s="59"/>
      <c r="BO355" s="59"/>
      <c r="BP355" s="59"/>
      <c r="BQ355" s="59"/>
      <c r="BR355" s="59"/>
      <c r="BS355" s="59"/>
      <c r="BT355" s="59"/>
      <c r="BU355" s="59"/>
      <c r="BV355" s="59"/>
      <c r="BW355" s="59"/>
      <c r="BX355" s="59"/>
      <c r="BY355" s="59"/>
      <c r="BZ355" s="59"/>
      <c r="CA355" s="59"/>
      <c r="CB355" s="59"/>
      <c r="CC355" s="59"/>
      <c r="CD355" s="59"/>
      <c r="CE355" s="59"/>
      <c r="CF355" s="59"/>
      <c r="CG355" s="59"/>
      <c r="CH355" s="59"/>
      <c r="CI355" s="59"/>
      <c r="CJ355" s="59"/>
      <c r="CK355" s="59"/>
      <c r="CL355" s="59"/>
      <c r="CM355" s="59"/>
      <c r="CN355" s="59"/>
      <c r="CO355" s="59"/>
      <c r="CP355" s="59"/>
      <c r="CQ355" s="59"/>
      <c r="CR355" s="59"/>
      <c r="CS355" s="59"/>
      <c r="CT355" s="59"/>
      <c r="CU355" s="59"/>
      <c r="CV355" s="59"/>
      <c r="CW355" s="59"/>
      <c r="CX355" s="59"/>
      <c r="CY355" s="59"/>
      <c r="CZ355" s="59"/>
      <c r="DA355" s="59"/>
      <c r="DB355" s="59"/>
      <c r="DC355" s="59"/>
      <c r="DD355" s="59"/>
      <c r="DE355" s="59"/>
      <c r="DF355" s="59"/>
      <c r="DG355" s="59"/>
      <c r="DH355" s="59"/>
      <c r="DI355" s="59"/>
      <c r="DJ355" s="59"/>
      <c r="DK355" s="59"/>
      <c r="DL355" s="59"/>
      <c r="DM355" s="59"/>
      <c r="DN355" s="59"/>
      <c r="DO355" s="59"/>
      <c r="DP355" s="59"/>
      <c r="DQ355" s="59"/>
      <c r="DR355" s="59"/>
      <c r="DS355" s="59"/>
      <c r="DT355" s="59"/>
      <c r="DU355" s="59"/>
      <c r="DV355" s="59"/>
      <c r="DW355" s="59"/>
      <c r="DX355" s="59"/>
      <c r="DY355" s="59"/>
      <c r="DZ355" s="59"/>
      <c r="EA355" s="59"/>
      <c r="EB355" s="59"/>
      <c r="EC355" s="59"/>
      <c r="ED355" s="59"/>
      <c r="EE355" s="59"/>
      <c r="EF355" s="59"/>
      <c r="EG355" s="59"/>
      <c r="EH355" s="59"/>
      <c r="EI355" s="59"/>
      <c r="EJ355" s="59"/>
      <c r="EK355" s="59"/>
      <c r="EL355" s="59"/>
      <c r="EM355" s="59"/>
      <c r="EN355" s="59"/>
      <c r="EO355" s="59"/>
      <c r="EP355" s="59"/>
      <c r="EQ355" s="59"/>
      <c r="ER355" s="59"/>
      <c r="ES355" s="59"/>
      <c r="ET355" s="59"/>
      <c r="EU355" s="59"/>
      <c r="EV355" s="59"/>
      <c r="EW355" s="59"/>
      <c r="EX355" s="59"/>
      <c r="EY355" s="59"/>
      <c r="EZ355" s="59"/>
      <c r="FA355" s="59"/>
      <c r="FB355" s="59"/>
      <c r="FC355" s="59"/>
      <c r="FD355" s="59"/>
      <c r="FE355" s="59"/>
      <c r="FF355" s="59"/>
      <c r="FG355" s="59"/>
      <c r="FH355" s="59"/>
      <c r="FI355" s="59"/>
      <c r="FJ355" s="59"/>
      <c r="FK355" s="59"/>
      <c r="FL355" s="59"/>
      <c r="FM355" s="59"/>
      <c r="FN355" s="59"/>
      <c r="FO355" s="59"/>
      <c r="FP355" s="59"/>
      <c r="FQ355" s="59"/>
      <c r="FR355" s="59"/>
      <c r="FS355" s="59"/>
      <c r="FT355" s="59"/>
      <c r="FU355" s="59"/>
      <c r="FV355" s="59"/>
      <c r="FW355" s="59"/>
      <c r="FX355" s="59"/>
      <c r="FY355" s="59"/>
      <c r="FZ355" s="59"/>
      <c r="GA355" s="59"/>
      <c r="GB355" s="59"/>
      <c r="GC355" s="59"/>
      <c r="GD355" s="59"/>
      <c r="GE355" s="59"/>
      <c r="GF355" s="59"/>
      <c r="GG355" s="59"/>
      <c r="GH355" s="59"/>
      <c r="GI355" s="59"/>
      <c r="GJ355" s="59"/>
      <c r="GK355" s="59"/>
      <c r="GL355" s="59"/>
      <c r="GM355" s="59"/>
      <c r="GN355" s="59"/>
      <c r="GO355" s="59"/>
      <c r="GP355" s="59"/>
      <c r="GQ355" s="59"/>
      <c r="GR355" s="59"/>
      <c r="GS355" s="59"/>
      <c r="GT355" s="59"/>
      <c r="GU355" s="59"/>
      <c r="GV355" s="59"/>
      <c r="GW355" s="59"/>
      <c r="GX355" s="59"/>
      <c r="GY355" s="59"/>
      <c r="GZ355" s="59"/>
      <c r="HA355" s="59"/>
      <c r="HB355" s="59"/>
      <c r="HC355" s="59"/>
      <c r="HD355" s="59"/>
      <c r="HE355" s="59"/>
      <c r="HF355" s="59"/>
      <c r="HG355" s="59"/>
      <c r="HH355" s="59"/>
      <c r="HI355" s="59"/>
      <c r="HJ355" s="59"/>
      <c r="HK355" s="59"/>
      <c r="HL355" s="59"/>
      <c r="HM355" s="59"/>
      <c r="HN355" s="59"/>
    </row>
    <row r="356" spans="1:222">
      <c r="A356" s="59"/>
      <c r="B356" s="59"/>
      <c r="C356" s="59"/>
      <c r="D356" s="59"/>
      <c r="E356" s="118"/>
      <c r="F356" s="59"/>
      <c r="G356" s="118"/>
      <c r="H356" s="59"/>
      <c r="I356" s="59"/>
      <c r="J356" s="59"/>
      <c r="K356" s="119"/>
      <c r="L356" s="59"/>
      <c r="M356" s="59"/>
      <c r="N356" s="59"/>
      <c r="O356" s="59"/>
      <c r="P356" s="59"/>
      <c r="Q356" s="59"/>
      <c r="R356" s="59"/>
      <c r="S356" s="59"/>
      <c r="T356" s="59"/>
      <c r="U356" s="59"/>
      <c r="V356" s="59"/>
      <c r="W356" s="59"/>
      <c r="X356" s="59"/>
      <c r="Y356" s="59"/>
      <c r="Z356" s="59"/>
      <c r="AA356" s="59"/>
      <c r="AB356" s="59"/>
      <c r="AC356" s="59"/>
      <c r="AD356" s="59"/>
      <c r="AE356" s="59"/>
      <c r="AF356" s="59"/>
      <c r="AG356" s="59"/>
      <c r="AH356" s="59"/>
      <c r="AI356" s="59"/>
      <c r="AJ356" s="59"/>
      <c r="AK356" s="59"/>
      <c r="AL356" s="59"/>
      <c r="AM356" s="59"/>
      <c r="AN356" s="59"/>
      <c r="AO356" s="59"/>
      <c r="AP356" s="59"/>
      <c r="AQ356" s="59"/>
      <c r="AR356" s="59"/>
      <c r="AS356" s="59"/>
      <c r="AT356" s="59"/>
      <c r="AU356" s="59"/>
      <c r="AV356" s="59"/>
      <c r="AW356" s="59"/>
      <c r="AX356" s="59"/>
      <c r="AY356" s="59"/>
      <c r="AZ356" s="59"/>
      <c r="BA356" s="59"/>
      <c r="BB356" s="59"/>
      <c r="BC356" s="59"/>
      <c r="BD356" s="59"/>
      <c r="BE356" s="59"/>
      <c r="BF356" s="59"/>
      <c r="BG356" s="59"/>
      <c r="BH356" s="59"/>
      <c r="BI356" s="59"/>
      <c r="BJ356" s="59"/>
      <c r="BK356" s="59"/>
      <c r="BL356" s="59"/>
      <c r="BM356" s="59"/>
      <c r="BN356" s="59"/>
      <c r="BO356" s="59"/>
      <c r="BP356" s="59"/>
      <c r="BQ356" s="59"/>
      <c r="BR356" s="59"/>
      <c r="BS356" s="59"/>
      <c r="BT356" s="59"/>
      <c r="BU356" s="59"/>
      <c r="BV356" s="59"/>
      <c r="BW356" s="59"/>
      <c r="BX356" s="59"/>
      <c r="BY356" s="59"/>
      <c r="BZ356" s="59"/>
      <c r="CA356" s="59"/>
      <c r="CB356" s="59"/>
      <c r="CC356" s="59"/>
      <c r="CD356" s="59"/>
      <c r="CE356" s="59"/>
      <c r="CF356" s="59"/>
      <c r="CG356" s="59"/>
      <c r="CH356" s="59"/>
      <c r="CI356" s="59"/>
      <c r="CJ356" s="59"/>
      <c r="CK356" s="59"/>
      <c r="CL356" s="59"/>
      <c r="CM356" s="59"/>
      <c r="CN356" s="59"/>
      <c r="CO356" s="59"/>
      <c r="CP356" s="59"/>
      <c r="CQ356" s="59"/>
      <c r="CR356" s="59"/>
      <c r="CS356" s="59"/>
      <c r="CT356" s="59"/>
      <c r="CU356" s="59"/>
      <c r="CV356" s="59"/>
      <c r="CW356" s="59"/>
      <c r="CX356" s="59"/>
      <c r="CY356" s="59"/>
      <c r="CZ356" s="59"/>
      <c r="DA356" s="59"/>
      <c r="DB356" s="59"/>
      <c r="DC356" s="59"/>
      <c r="DD356" s="59"/>
      <c r="DE356" s="59"/>
      <c r="DF356" s="59"/>
      <c r="DG356" s="59"/>
      <c r="DH356" s="59"/>
      <c r="DI356" s="59"/>
      <c r="DJ356" s="59"/>
      <c r="DK356" s="59"/>
      <c r="DL356" s="59"/>
      <c r="DM356" s="59"/>
      <c r="DN356" s="59"/>
      <c r="DO356" s="59"/>
      <c r="DP356" s="59"/>
      <c r="DQ356" s="59"/>
      <c r="DR356" s="59"/>
      <c r="DS356" s="59"/>
      <c r="DT356" s="59"/>
      <c r="DU356" s="59"/>
      <c r="DV356" s="59"/>
      <c r="DW356" s="59"/>
      <c r="DX356" s="59"/>
      <c r="DY356" s="59"/>
      <c r="DZ356" s="59"/>
      <c r="EA356" s="59"/>
      <c r="EB356" s="59"/>
      <c r="EC356" s="59"/>
      <c r="ED356" s="59"/>
      <c r="EE356" s="59"/>
      <c r="EF356" s="59"/>
      <c r="EG356" s="59"/>
      <c r="EH356" s="59"/>
      <c r="EI356" s="59"/>
      <c r="EJ356" s="59"/>
      <c r="EK356" s="59"/>
      <c r="EL356" s="59"/>
      <c r="EM356" s="59"/>
      <c r="EN356" s="59"/>
      <c r="EO356" s="59"/>
      <c r="EP356" s="59"/>
      <c r="EQ356" s="59"/>
      <c r="ER356" s="59"/>
      <c r="ES356" s="59"/>
      <c r="ET356" s="59"/>
      <c r="EU356" s="59"/>
      <c r="EV356" s="59"/>
      <c r="EW356" s="59"/>
      <c r="EX356" s="59"/>
      <c r="EY356" s="59"/>
      <c r="EZ356" s="59"/>
      <c r="FA356" s="59"/>
      <c r="FB356" s="59"/>
      <c r="FC356" s="59"/>
      <c r="FD356" s="59"/>
      <c r="FE356" s="59"/>
      <c r="FF356" s="59"/>
      <c r="FG356" s="59"/>
      <c r="FH356" s="59"/>
      <c r="FI356" s="59"/>
      <c r="FJ356" s="59"/>
      <c r="FK356" s="59"/>
      <c r="FL356" s="59"/>
      <c r="FM356" s="59"/>
      <c r="FN356" s="59"/>
      <c r="FO356" s="59"/>
      <c r="FP356" s="59"/>
      <c r="FQ356" s="59"/>
      <c r="FR356" s="59"/>
      <c r="FS356" s="59"/>
      <c r="FT356" s="59"/>
      <c r="FU356" s="59"/>
      <c r="FV356" s="59"/>
      <c r="FW356" s="59"/>
      <c r="FX356" s="59"/>
      <c r="FY356" s="59"/>
      <c r="FZ356" s="59"/>
      <c r="GA356" s="59"/>
      <c r="GB356" s="59"/>
      <c r="GC356" s="59"/>
      <c r="GD356" s="59"/>
      <c r="GE356" s="59"/>
      <c r="GF356" s="59"/>
      <c r="GG356" s="59"/>
      <c r="GH356" s="59"/>
      <c r="GI356" s="59"/>
      <c r="GJ356" s="59"/>
      <c r="GK356" s="59"/>
      <c r="GL356" s="59"/>
      <c r="GM356" s="59"/>
      <c r="GN356" s="59"/>
      <c r="GO356" s="59"/>
      <c r="GP356" s="59"/>
      <c r="GQ356" s="59"/>
      <c r="GR356" s="59"/>
      <c r="GS356" s="59"/>
      <c r="GT356" s="59"/>
      <c r="GU356" s="59"/>
      <c r="GV356" s="59"/>
      <c r="GW356" s="59"/>
      <c r="GX356" s="59"/>
      <c r="GY356" s="59"/>
      <c r="GZ356" s="59"/>
      <c r="HA356" s="59"/>
      <c r="HB356" s="59"/>
      <c r="HC356" s="59"/>
      <c r="HD356" s="59"/>
      <c r="HE356" s="59"/>
      <c r="HF356" s="59"/>
      <c r="HG356" s="59"/>
      <c r="HH356" s="59"/>
      <c r="HI356" s="59"/>
      <c r="HJ356" s="59"/>
      <c r="HK356" s="59"/>
      <c r="HL356" s="59"/>
      <c r="HM356" s="59"/>
      <c r="HN356" s="59"/>
    </row>
    <row r="357" spans="1:222">
      <c r="A357" s="59"/>
      <c r="B357" s="59"/>
      <c r="C357" s="59"/>
      <c r="D357" s="59"/>
      <c r="E357" s="118"/>
      <c r="F357" s="59"/>
      <c r="G357" s="118"/>
      <c r="H357" s="59"/>
      <c r="I357" s="59"/>
      <c r="J357" s="59"/>
      <c r="K357" s="119"/>
      <c r="L357" s="59"/>
      <c r="M357" s="59"/>
      <c r="N357" s="59"/>
      <c r="O357" s="59"/>
      <c r="P357" s="59"/>
      <c r="Q357" s="59"/>
      <c r="R357" s="59"/>
      <c r="S357" s="59"/>
      <c r="T357" s="59"/>
      <c r="U357" s="59"/>
      <c r="V357" s="59"/>
      <c r="W357" s="59"/>
      <c r="X357" s="59"/>
      <c r="Y357" s="59"/>
      <c r="Z357" s="59"/>
      <c r="AA357" s="59"/>
      <c r="AB357" s="59"/>
      <c r="AC357" s="59"/>
      <c r="AD357" s="59"/>
      <c r="AE357" s="59"/>
      <c r="AF357" s="59"/>
      <c r="AG357" s="59"/>
      <c r="AH357" s="59"/>
      <c r="AI357" s="59"/>
      <c r="AJ357" s="59"/>
      <c r="AK357" s="59"/>
      <c r="AL357" s="59"/>
      <c r="AM357" s="59"/>
      <c r="AN357" s="59"/>
      <c r="AO357" s="59"/>
      <c r="AP357" s="59"/>
      <c r="AQ357" s="59"/>
      <c r="AR357" s="59"/>
      <c r="AS357" s="59"/>
      <c r="AT357" s="59"/>
      <c r="AU357" s="59"/>
      <c r="AV357" s="59"/>
      <c r="AW357" s="59"/>
      <c r="AX357" s="59"/>
      <c r="AY357" s="59"/>
      <c r="AZ357" s="59"/>
      <c r="BA357" s="59"/>
      <c r="BB357" s="59"/>
      <c r="BC357" s="59"/>
      <c r="BD357" s="59"/>
      <c r="BE357" s="59"/>
      <c r="BF357" s="59"/>
      <c r="BG357" s="59"/>
      <c r="BH357" s="59"/>
      <c r="BI357" s="59"/>
      <c r="BJ357" s="59"/>
      <c r="BK357" s="59"/>
      <c r="BL357" s="59"/>
      <c r="BM357" s="59"/>
      <c r="BN357" s="59"/>
      <c r="BO357" s="59"/>
      <c r="BP357" s="59"/>
      <c r="BQ357" s="59"/>
      <c r="BR357" s="59"/>
      <c r="BS357" s="59"/>
      <c r="BT357" s="59"/>
      <c r="BU357" s="59"/>
      <c r="BV357" s="59"/>
      <c r="BW357" s="59"/>
      <c r="BX357" s="59"/>
      <c r="BY357" s="59"/>
      <c r="BZ357" s="59"/>
      <c r="CA357" s="59"/>
      <c r="CB357" s="59"/>
      <c r="CC357" s="59"/>
      <c r="CD357" s="59"/>
      <c r="CE357" s="59"/>
      <c r="CF357" s="59"/>
      <c r="CG357" s="59"/>
      <c r="CH357" s="59"/>
      <c r="CI357" s="59"/>
      <c r="CJ357" s="59"/>
      <c r="CK357" s="59"/>
      <c r="CL357" s="59"/>
      <c r="CM357" s="59"/>
      <c r="CN357" s="59"/>
      <c r="CO357" s="59"/>
      <c r="CP357" s="59"/>
      <c r="CQ357" s="59"/>
      <c r="CR357" s="59"/>
      <c r="CS357" s="59"/>
      <c r="CT357" s="59"/>
      <c r="CU357" s="59"/>
      <c r="CV357" s="59"/>
      <c r="CW357" s="59"/>
      <c r="CX357" s="59"/>
      <c r="CY357" s="59"/>
      <c r="CZ357" s="59"/>
      <c r="DA357" s="59"/>
      <c r="DB357" s="59"/>
      <c r="DC357" s="59"/>
      <c r="DD357" s="59"/>
      <c r="DE357" s="59"/>
      <c r="DF357" s="59"/>
      <c r="DG357" s="59"/>
      <c r="DH357" s="59"/>
      <c r="DI357" s="59"/>
      <c r="DJ357" s="59"/>
      <c r="DK357" s="59"/>
      <c r="DL357" s="59"/>
      <c r="DM357" s="59"/>
      <c r="DN357" s="59"/>
      <c r="DO357" s="59"/>
      <c r="DP357" s="59"/>
      <c r="DQ357" s="59"/>
      <c r="DR357" s="59"/>
      <c r="DS357" s="59"/>
      <c r="DT357" s="59"/>
      <c r="DU357" s="59"/>
      <c r="DV357" s="59"/>
      <c r="DW357" s="59"/>
      <c r="DX357" s="59"/>
      <c r="DY357" s="59"/>
      <c r="DZ357" s="59"/>
      <c r="EA357" s="59"/>
      <c r="EB357" s="59"/>
      <c r="EC357" s="59"/>
      <c r="ED357" s="59"/>
      <c r="EE357" s="59"/>
      <c r="EF357" s="59"/>
      <c r="EG357" s="59"/>
      <c r="EH357" s="59"/>
      <c r="EI357" s="59"/>
      <c r="EJ357" s="59"/>
      <c r="EK357" s="59"/>
      <c r="EL357" s="59"/>
      <c r="EM357" s="59"/>
      <c r="EN357" s="59"/>
      <c r="EO357" s="59"/>
      <c r="EP357" s="59"/>
      <c r="EQ357" s="59"/>
      <c r="ER357" s="59"/>
      <c r="ES357" s="59"/>
      <c r="ET357" s="59"/>
      <c r="EU357" s="59"/>
      <c r="EV357" s="59"/>
      <c r="EW357" s="59"/>
      <c r="EX357" s="59"/>
      <c r="EY357" s="59"/>
      <c r="EZ357" s="59"/>
      <c r="FA357" s="59"/>
      <c r="FB357" s="59"/>
      <c r="FC357" s="59"/>
      <c r="FD357" s="59"/>
      <c r="FE357" s="59"/>
      <c r="FF357" s="59"/>
      <c r="FG357" s="59"/>
      <c r="FH357" s="59"/>
      <c r="FI357" s="59"/>
      <c r="FJ357" s="59"/>
      <c r="FK357" s="59"/>
      <c r="FL357" s="59"/>
      <c r="FM357" s="59"/>
      <c r="FN357" s="59"/>
      <c r="FO357" s="59"/>
      <c r="FP357" s="59"/>
      <c r="FQ357" s="59"/>
      <c r="FR357" s="59"/>
      <c r="FS357" s="59"/>
      <c r="FT357" s="59"/>
      <c r="FU357" s="59"/>
      <c r="FV357" s="59"/>
      <c r="FW357" s="59"/>
      <c r="FX357" s="59"/>
      <c r="FY357" s="59"/>
      <c r="FZ357" s="59"/>
      <c r="GA357" s="59"/>
      <c r="GB357" s="59"/>
      <c r="GC357" s="59"/>
      <c r="GD357" s="59"/>
      <c r="GE357" s="59"/>
      <c r="GF357" s="59"/>
      <c r="GG357" s="59"/>
      <c r="GH357" s="59"/>
      <c r="GI357" s="59"/>
      <c r="GJ357" s="59"/>
      <c r="GK357" s="59"/>
      <c r="GL357" s="59"/>
      <c r="GM357" s="59"/>
      <c r="GN357" s="59"/>
      <c r="GO357" s="59"/>
      <c r="GP357" s="59"/>
      <c r="GQ357" s="59"/>
      <c r="GR357" s="59"/>
      <c r="GS357" s="59"/>
      <c r="GT357" s="59"/>
      <c r="GU357" s="59"/>
      <c r="GV357" s="59"/>
      <c r="GW357" s="59"/>
      <c r="GX357" s="59"/>
      <c r="GY357" s="59"/>
      <c r="GZ357" s="59"/>
      <c r="HA357" s="59"/>
      <c r="HB357" s="59"/>
      <c r="HC357" s="59"/>
      <c r="HD357" s="59"/>
      <c r="HE357" s="59"/>
      <c r="HF357" s="59"/>
      <c r="HG357" s="59"/>
      <c r="HH357" s="59"/>
      <c r="HI357" s="59"/>
      <c r="HJ357" s="59"/>
      <c r="HK357" s="59"/>
      <c r="HL357" s="59"/>
      <c r="HM357" s="59"/>
      <c r="HN357" s="59"/>
    </row>
    <row r="358" spans="1:222">
      <c r="A358" s="59"/>
      <c r="B358" s="59"/>
      <c r="C358" s="59"/>
      <c r="D358" s="59"/>
      <c r="E358" s="118"/>
      <c r="F358" s="59"/>
      <c r="G358" s="118"/>
      <c r="H358" s="59"/>
      <c r="I358" s="59"/>
      <c r="J358" s="59"/>
      <c r="K358" s="119"/>
      <c r="L358" s="59"/>
      <c r="M358" s="59"/>
      <c r="N358" s="59"/>
      <c r="O358" s="59"/>
      <c r="P358" s="59"/>
      <c r="Q358" s="59"/>
      <c r="R358" s="59"/>
      <c r="S358" s="59"/>
      <c r="T358" s="59"/>
      <c r="U358" s="59"/>
      <c r="V358" s="59"/>
      <c r="W358" s="59"/>
      <c r="X358" s="59"/>
      <c r="Y358" s="59"/>
      <c r="Z358" s="59"/>
      <c r="AA358" s="59"/>
      <c r="AB358" s="59"/>
      <c r="AC358" s="59"/>
      <c r="AD358" s="59"/>
      <c r="AE358" s="59"/>
      <c r="AF358" s="59"/>
      <c r="AG358" s="59"/>
      <c r="AH358" s="59"/>
      <c r="AI358" s="59"/>
      <c r="AJ358" s="59"/>
      <c r="AK358" s="59"/>
      <c r="AL358" s="59"/>
      <c r="AM358" s="59"/>
      <c r="AN358" s="59"/>
      <c r="AO358" s="59"/>
      <c r="AP358" s="59"/>
      <c r="AQ358" s="59"/>
      <c r="AR358" s="59"/>
      <c r="AS358" s="59"/>
      <c r="AT358" s="59"/>
      <c r="AU358" s="59"/>
      <c r="AV358" s="59"/>
      <c r="AW358" s="59"/>
      <c r="AX358" s="59"/>
      <c r="AY358" s="59"/>
      <c r="AZ358" s="59"/>
      <c r="BA358" s="59"/>
      <c r="BB358" s="59"/>
      <c r="BC358" s="59"/>
      <c r="BD358" s="59"/>
      <c r="BE358" s="59"/>
      <c r="BF358" s="59"/>
      <c r="BG358" s="59"/>
      <c r="BH358" s="59"/>
      <c r="BI358" s="59"/>
      <c r="BJ358" s="59"/>
      <c r="BK358" s="59"/>
      <c r="BL358" s="59"/>
      <c r="BM358" s="59"/>
      <c r="BN358" s="59"/>
      <c r="BO358" s="59"/>
      <c r="BP358" s="59"/>
      <c r="BQ358" s="59"/>
      <c r="BR358" s="59"/>
      <c r="BS358" s="59"/>
      <c r="BT358" s="59"/>
      <c r="BU358" s="59"/>
      <c r="BV358" s="59"/>
      <c r="BW358" s="59"/>
      <c r="BX358" s="59"/>
      <c r="BY358" s="59"/>
      <c r="BZ358" s="59"/>
      <c r="CA358" s="59"/>
      <c r="CB358" s="59"/>
      <c r="CC358" s="59"/>
      <c r="CD358" s="59"/>
      <c r="CE358" s="59"/>
      <c r="CF358" s="59"/>
      <c r="CG358" s="59"/>
      <c r="CH358" s="59"/>
      <c r="CI358" s="59"/>
      <c r="CJ358" s="59"/>
      <c r="CK358" s="59"/>
      <c r="CL358" s="59"/>
      <c r="CM358" s="59"/>
      <c r="CN358" s="59"/>
      <c r="CO358" s="59"/>
      <c r="CP358" s="59"/>
      <c r="CQ358" s="59"/>
      <c r="CR358" s="59"/>
      <c r="CS358" s="59"/>
      <c r="CT358" s="59"/>
      <c r="CU358" s="59"/>
      <c r="CV358" s="59"/>
      <c r="CW358" s="59"/>
      <c r="CX358" s="59"/>
      <c r="CY358" s="59"/>
      <c r="CZ358" s="59"/>
      <c r="DA358" s="59"/>
      <c r="DB358" s="59"/>
      <c r="DC358" s="59"/>
      <c r="DD358" s="59"/>
      <c r="DE358" s="59"/>
      <c r="DF358" s="59"/>
      <c r="DG358" s="59"/>
      <c r="DH358" s="59"/>
      <c r="DI358" s="59"/>
      <c r="DJ358" s="59"/>
      <c r="DK358" s="59"/>
      <c r="DL358" s="59"/>
      <c r="DM358" s="59"/>
      <c r="DN358" s="59"/>
      <c r="DO358" s="59"/>
      <c r="DP358" s="59"/>
      <c r="DQ358" s="59"/>
      <c r="DR358" s="59"/>
      <c r="DS358" s="59"/>
      <c r="DT358" s="59"/>
      <c r="DU358" s="59"/>
      <c r="DV358" s="59"/>
      <c r="DW358" s="59"/>
      <c r="DX358" s="59"/>
      <c r="DY358" s="59"/>
      <c r="DZ358" s="59"/>
      <c r="EA358" s="59"/>
      <c r="EB358" s="59"/>
      <c r="EC358" s="59"/>
      <c r="ED358" s="59"/>
      <c r="EE358" s="59"/>
      <c r="EF358" s="59"/>
      <c r="EG358" s="59"/>
      <c r="EH358" s="59"/>
      <c r="EI358" s="59"/>
      <c r="EJ358" s="59"/>
      <c r="EK358" s="59"/>
      <c r="EL358" s="59"/>
      <c r="EM358" s="59"/>
      <c r="EN358" s="59"/>
      <c r="EO358" s="59"/>
      <c r="EP358" s="59"/>
      <c r="EQ358" s="59"/>
      <c r="ER358" s="59"/>
      <c r="ES358" s="59"/>
      <c r="ET358" s="59"/>
      <c r="EU358" s="59"/>
      <c r="EV358" s="59"/>
      <c r="EW358" s="59"/>
      <c r="EX358" s="59"/>
      <c r="EY358" s="59"/>
      <c r="EZ358" s="59"/>
      <c r="FA358" s="59"/>
      <c r="FB358" s="59"/>
      <c r="FC358" s="59"/>
      <c r="FD358" s="59"/>
      <c r="FE358" s="59"/>
      <c r="FF358" s="59"/>
      <c r="FG358" s="59"/>
      <c r="FH358" s="59"/>
      <c r="FI358" s="59"/>
      <c r="FJ358" s="59"/>
      <c r="FK358" s="59"/>
      <c r="FL358" s="59"/>
      <c r="FM358" s="59"/>
      <c r="FN358" s="59"/>
      <c r="FO358" s="59"/>
      <c r="FP358" s="59"/>
      <c r="FQ358" s="59"/>
      <c r="FR358" s="59"/>
      <c r="FS358" s="59"/>
      <c r="FT358" s="59"/>
      <c r="FU358" s="59"/>
      <c r="FV358" s="59"/>
      <c r="FW358" s="59"/>
      <c r="FX358" s="59"/>
      <c r="FY358" s="59"/>
      <c r="FZ358" s="59"/>
      <c r="GA358" s="59"/>
      <c r="GB358" s="59"/>
      <c r="GC358" s="59"/>
      <c r="GD358" s="59"/>
      <c r="GE358" s="59"/>
      <c r="GF358" s="59"/>
      <c r="GG358" s="59"/>
      <c r="GH358" s="59"/>
      <c r="GI358" s="59"/>
      <c r="GJ358" s="59"/>
      <c r="GK358" s="59"/>
      <c r="GL358" s="59"/>
      <c r="GM358" s="59"/>
      <c r="GN358" s="59"/>
      <c r="GO358" s="59"/>
      <c r="GP358" s="59"/>
      <c r="GQ358" s="59"/>
      <c r="GR358" s="59"/>
      <c r="GS358" s="59"/>
      <c r="GT358" s="59"/>
      <c r="GU358" s="59"/>
      <c r="GV358" s="59"/>
      <c r="GW358" s="59"/>
      <c r="GX358" s="59"/>
      <c r="GY358" s="59"/>
      <c r="GZ358" s="59"/>
      <c r="HA358" s="59"/>
      <c r="HB358" s="59"/>
      <c r="HC358" s="59"/>
      <c r="HD358" s="59"/>
      <c r="HE358" s="59"/>
      <c r="HF358" s="59"/>
      <c r="HG358" s="59"/>
      <c r="HH358" s="59"/>
      <c r="HI358" s="59"/>
      <c r="HJ358" s="59"/>
      <c r="HK358" s="59"/>
      <c r="HL358" s="59"/>
      <c r="HM358" s="59"/>
      <c r="HN358" s="59"/>
    </row>
    <row r="359" spans="1:222">
      <c r="A359" s="59"/>
      <c r="B359" s="59"/>
      <c r="C359" s="59"/>
      <c r="D359" s="59"/>
      <c r="E359" s="118"/>
      <c r="F359" s="59"/>
      <c r="G359" s="118"/>
      <c r="H359" s="59"/>
      <c r="I359" s="59"/>
      <c r="J359" s="59"/>
      <c r="K359" s="119"/>
      <c r="L359" s="59"/>
      <c r="M359" s="59"/>
      <c r="N359" s="59"/>
      <c r="O359" s="59"/>
      <c r="P359" s="59"/>
      <c r="Q359" s="59"/>
      <c r="R359" s="59"/>
      <c r="S359" s="59"/>
      <c r="T359" s="59"/>
      <c r="U359" s="59"/>
      <c r="V359" s="59"/>
      <c r="W359" s="59"/>
      <c r="X359" s="59"/>
      <c r="Y359" s="59"/>
      <c r="Z359" s="59"/>
      <c r="AA359" s="59"/>
      <c r="AB359" s="59"/>
      <c r="AC359" s="59"/>
      <c r="AD359" s="59"/>
      <c r="AE359" s="59"/>
      <c r="AF359" s="59"/>
      <c r="AG359" s="59"/>
      <c r="AH359" s="59"/>
      <c r="AI359" s="59"/>
      <c r="AJ359" s="59"/>
      <c r="AK359" s="59"/>
      <c r="AL359" s="59"/>
      <c r="AM359" s="59"/>
      <c r="AN359" s="59"/>
      <c r="AO359" s="59"/>
      <c r="AP359" s="59"/>
      <c r="AQ359" s="59"/>
      <c r="AR359" s="59"/>
      <c r="AS359" s="59"/>
      <c r="AT359" s="59"/>
      <c r="AU359" s="59"/>
      <c r="AV359" s="59"/>
      <c r="AW359" s="59"/>
      <c r="AX359" s="59"/>
      <c r="AY359" s="59"/>
      <c r="AZ359" s="59"/>
      <c r="BA359" s="59"/>
      <c r="BB359" s="59"/>
      <c r="BC359" s="59"/>
      <c r="BD359" s="59"/>
      <c r="BE359" s="59"/>
      <c r="BF359" s="59"/>
      <c r="BG359" s="59"/>
      <c r="BH359" s="59"/>
      <c r="BI359" s="59"/>
      <c r="BJ359" s="59"/>
      <c r="BK359" s="59"/>
      <c r="BL359" s="59"/>
      <c r="BM359" s="59"/>
      <c r="BN359" s="59"/>
      <c r="BO359" s="59"/>
      <c r="BP359" s="59"/>
      <c r="BQ359" s="59"/>
      <c r="BR359" s="59"/>
      <c r="BS359" s="59"/>
      <c r="BT359" s="59"/>
      <c r="BU359" s="59"/>
      <c r="BV359" s="59"/>
      <c r="BW359" s="59"/>
      <c r="BX359" s="59"/>
      <c r="BY359" s="59"/>
      <c r="BZ359" s="59"/>
      <c r="CA359" s="59"/>
      <c r="CB359" s="59"/>
      <c r="CC359" s="59"/>
      <c r="CD359" s="59"/>
      <c r="CE359" s="59"/>
      <c r="CF359" s="59"/>
      <c r="CG359" s="59"/>
      <c r="CH359" s="59"/>
      <c r="CI359" s="59"/>
      <c r="CJ359" s="59"/>
      <c r="CK359" s="59"/>
      <c r="CL359" s="59"/>
      <c r="CM359" s="59"/>
      <c r="CN359" s="59"/>
      <c r="CO359" s="59"/>
      <c r="CP359" s="59"/>
      <c r="CQ359" s="59"/>
      <c r="CR359" s="59"/>
      <c r="CS359" s="59"/>
      <c r="CT359" s="59"/>
      <c r="CU359" s="59"/>
      <c r="CV359" s="59"/>
      <c r="CW359" s="59"/>
      <c r="CX359" s="59"/>
      <c r="CY359" s="59"/>
      <c r="CZ359" s="59"/>
      <c r="DA359" s="59"/>
      <c r="DB359" s="59"/>
      <c r="DC359" s="59"/>
      <c r="DD359" s="59"/>
      <c r="DE359" s="59"/>
      <c r="DF359" s="59"/>
      <c r="DG359" s="59"/>
      <c r="DH359" s="59"/>
      <c r="DI359" s="59"/>
      <c r="DJ359" s="59"/>
      <c r="DK359" s="59"/>
      <c r="DL359" s="59"/>
      <c r="DM359" s="59"/>
      <c r="DN359" s="59"/>
      <c r="DO359" s="59"/>
      <c r="DP359" s="59"/>
      <c r="DQ359" s="59"/>
      <c r="DR359" s="59"/>
      <c r="DS359" s="59"/>
      <c r="DT359" s="59"/>
      <c r="DU359" s="59"/>
      <c r="DV359" s="59"/>
      <c r="DW359" s="59"/>
      <c r="DX359" s="59"/>
      <c r="DY359" s="59"/>
      <c r="DZ359" s="59"/>
      <c r="EA359" s="59"/>
      <c r="EB359" s="59"/>
      <c r="EC359" s="59"/>
      <c r="ED359" s="59"/>
      <c r="EE359" s="59"/>
      <c r="EF359" s="59"/>
      <c r="EG359" s="59"/>
      <c r="EH359" s="59"/>
      <c r="EI359" s="59"/>
      <c r="EJ359" s="59"/>
      <c r="EK359" s="59"/>
      <c r="EL359" s="59"/>
      <c r="EM359" s="59"/>
      <c r="EN359" s="59"/>
      <c r="EO359" s="59"/>
      <c r="EP359" s="59"/>
      <c r="EQ359" s="59"/>
      <c r="ER359" s="59"/>
      <c r="ES359" s="59"/>
      <c r="ET359" s="59"/>
      <c r="EU359" s="59"/>
      <c r="EV359" s="59"/>
      <c r="EW359" s="59"/>
      <c r="EX359" s="59"/>
      <c r="EY359" s="59"/>
      <c r="EZ359" s="59"/>
      <c r="FA359" s="59"/>
      <c r="FB359" s="59"/>
      <c r="FC359" s="59"/>
      <c r="FD359" s="59"/>
      <c r="FE359" s="59"/>
      <c r="FF359" s="59"/>
      <c r="FG359" s="59"/>
      <c r="FH359" s="59"/>
      <c r="FI359" s="59"/>
      <c r="FJ359" s="59"/>
      <c r="FK359" s="59"/>
      <c r="FL359" s="59"/>
      <c r="FM359" s="59"/>
      <c r="FN359" s="59"/>
      <c r="FO359" s="59"/>
      <c r="FP359" s="59"/>
      <c r="FQ359" s="59"/>
      <c r="FR359" s="59"/>
      <c r="FS359" s="59"/>
      <c r="FT359" s="59"/>
      <c r="FU359" s="59"/>
      <c r="FV359" s="59"/>
      <c r="FW359" s="59"/>
      <c r="FX359" s="59"/>
      <c r="FY359" s="59"/>
      <c r="FZ359" s="59"/>
      <c r="GA359" s="59"/>
      <c r="GB359" s="59"/>
      <c r="GC359" s="59"/>
      <c r="GD359" s="59"/>
      <c r="GE359" s="59"/>
      <c r="GF359" s="59"/>
      <c r="GG359" s="59"/>
      <c r="GH359" s="59"/>
      <c r="GI359" s="59"/>
      <c r="GJ359" s="59"/>
      <c r="GK359" s="59"/>
      <c r="GL359" s="59"/>
      <c r="GM359" s="59"/>
      <c r="GN359" s="59"/>
      <c r="GO359" s="59"/>
      <c r="GP359" s="59"/>
      <c r="GQ359" s="59"/>
      <c r="GR359" s="59"/>
      <c r="GS359" s="59"/>
      <c r="GT359" s="59"/>
      <c r="GU359" s="59"/>
      <c r="GV359" s="59"/>
      <c r="GW359" s="59"/>
      <c r="GX359" s="59"/>
      <c r="GY359" s="59"/>
      <c r="GZ359" s="59"/>
      <c r="HA359" s="59"/>
      <c r="HB359" s="59"/>
      <c r="HC359" s="59"/>
      <c r="HD359" s="59"/>
      <c r="HE359" s="59"/>
      <c r="HF359" s="59"/>
      <c r="HG359" s="59"/>
      <c r="HH359" s="59"/>
      <c r="HI359" s="59"/>
      <c r="HJ359" s="59"/>
      <c r="HK359" s="59"/>
      <c r="HL359" s="59"/>
      <c r="HM359" s="59"/>
      <c r="HN359" s="59"/>
    </row>
    <row r="360" spans="1:222">
      <c r="A360" s="59"/>
      <c r="B360" s="59"/>
      <c r="C360" s="59"/>
      <c r="D360" s="59"/>
      <c r="E360" s="118"/>
      <c r="F360" s="59"/>
      <c r="G360" s="118"/>
      <c r="H360" s="59"/>
      <c r="I360" s="59"/>
      <c r="J360" s="59"/>
      <c r="K360" s="119"/>
      <c r="L360" s="59"/>
      <c r="M360" s="59"/>
      <c r="N360" s="59"/>
      <c r="O360" s="59"/>
      <c r="P360" s="59"/>
      <c r="Q360" s="59"/>
      <c r="R360" s="59"/>
      <c r="S360" s="59"/>
      <c r="T360" s="59"/>
      <c r="U360" s="59"/>
      <c r="V360" s="59"/>
      <c r="W360" s="59"/>
      <c r="X360" s="59"/>
      <c r="Y360" s="59"/>
      <c r="Z360" s="59"/>
      <c r="AA360" s="59"/>
      <c r="AB360" s="59"/>
      <c r="AC360" s="59"/>
      <c r="AD360" s="59"/>
      <c r="AE360" s="59"/>
      <c r="AF360" s="59"/>
      <c r="AG360" s="59"/>
      <c r="AH360" s="59"/>
      <c r="AI360" s="59"/>
      <c r="AJ360" s="59"/>
      <c r="AK360" s="59"/>
      <c r="AL360" s="59"/>
      <c r="AM360" s="59"/>
      <c r="AN360" s="59"/>
      <c r="AO360" s="59"/>
      <c r="AP360" s="59"/>
      <c r="AQ360" s="59"/>
      <c r="AR360" s="59"/>
      <c r="AS360" s="59"/>
      <c r="AT360" s="59"/>
      <c r="AU360" s="59"/>
      <c r="AV360" s="59"/>
      <c r="AW360" s="59"/>
      <c r="AX360" s="59"/>
      <c r="AY360" s="59"/>
      <c r="AZ360" s="59"/>
      <c r="BA360" s="59"/>
      <c r="BB360" s="59"/>
      <c r="BC360" s="59"/>
      <c r="BD360" s="59"/>
      <c r="BE360" s="59"/>
      <c r="BF360" s="59"/>
      <c r="BG360" s="59"/>
      <c r="BH360" s="59"/>
      <c r="BI360" s="59"/>
      <c r="BJ360" s="59"/>
      <c r="BK360" s="59"/>
      <c r="BL360" s="59"/>
      <c r="BM360" s="59"/>
      <c r="BN360" s="59"/>
      <c r="BO360" s="59"/>
      <c r="BP360" s="59"/>
      <c r="BQ360" s="59"/>
      <c r="BR360" s="59"/>
      <c r="BS360" s="59"/>
      <c r="BT360" s="59"/>
      <c r="BU360" s="59"/>
      <c r="BV360" s="59"/>
      <c r="BW360" s="59"/>
      <c r="BX360" s="59"/>
      <c r="BY360" s="59"/>
      <c r="BZ360" s="59"/>
      <c r="CA360" s="59"/>
      <c r="CB360" s="59"/>
      <c r="CC360" s="59"/>
      <c r="CD360" s="59"/>
      <c r="CE360" s="59"/>
      <c r="CF360" s="59"/>
      <c r="CG360" s="59"/>
      <c r="CH360" s="59"/>
      <c r="CI360" s="59"/>
      <c r="CJ360" s="59"/>
      <c r="CK360" s="59"/>
      <c r="CL360" s="59"/>
      <c r="CM360" s="59"/>
      <c r="CN360" s="59"/>
      <c r="CO360" s="59"/>
      <c r="CP360" s="59"/>
      <c r="CQ360" s="59"/>
      <c r="CR360" s="59"/>
      <c r="CS360" s="59"/>
      <c r="CT360" s="59"/>
      <c r="CU360" s="59"/>
      <c r="CV360" s="59"/>
      <c r="CW360" s="59"/>
      <c r="CX360" s="59"/>
      <c r="CY360" s="59"/>
      <c r="CZ360" s="59"/>
      <c r="DA360" s="59"/>
      <c r="DB360" s="59"/>
      <c r="DC360" s="59"/>
      <c r="DD360" s="59"/>
      <c r="DE360" s="59"/>
      <c r="DF360" s="59"/>
      <c r="DG360" s="59"/>
      <c r="DH360" s="59"/>
      <c r="DI360" s="59"/>
      <c r="DJ360" s="59"/>
      <c r="DK360" s="59"/>
      <c r="DL360" s="59"/>
      <c r="DM360" s="59"/>
      <c r="DN360" s="59"/>
      <c r="DO360" s="59"/>
      <c r="DP360" s="59"/>
      <c r="DQ360" s="59"/>
      <c r="DR360" s="59"/>
      <c r="DS360" s="59"/>
      <c r="DT360" s="59"/>
      <c r="DU360" s="59"/>
      <c r="DV360" s="59"/>
      <c r="DW360" s="59"/>
      <c r="DX360" s="59"/>
      <c r="DY360" s="59"/>
      <c r="DZ360" s="59"/>
      <c r="EA360" s="59"/>
      <c r="EB360" s="59"/>
      <c r="EC360" s="59"/>
      <c r="ED360" s="59"/>
      <c r="EE360" s="59"/>
      <c r="EF360" s="59"/>
      <c r="EG360" s="59"/>
      <c r="EH360" s="59"/>
      <c r="EI360" s="59"/>
      <c r="EJ360" s="59"/>
      <c r="EK360" s="59"/>
      <c r="EL360" s="59"/>
      <c r="EM360" s="59"/>
      <c r="EN360" s="59"/>
      <c r="EO360" s="59"/>
      <c r="EP360" s="59"/>
      <c r="EQ360" s="59"/>
      <c r="ER360" s="59"/>
      <c r="ES360" s="59"/>
      <c r="ET360" s="59"/>
      <c r="EU360" s="59"/>
      <c r="EV360" s="59"/>
      <c r="EW360" s="59"/>
      <c r="EX360" s="59"/>
      <c r="EY360" s="59"/>
      <c r="EZ360" s="59"/>
      <c r="FA360" s="59"/>
      <c r="FB360" s="59"/>
      <c r="FC360" s="59"/>
      <c r="FD360" s="59"/>
      <c r="FE360" s="59"/>
      <c r="FF360" s="59"/>
      <c r="FG360" s="59"/>
      <c r="FH360" s="59"/>
      <c r="FI360" s="59"/>
      <c r="FJ360" s="59"/>
      <c r="FK360" s="59"/>
      <c r="FL360" s="59"/>
      <c r="FM360" s="59"/>
      <c r="FN360" s="59"/>
      <c r="FO360" s="59"/>
      <c r="FP360" s="59"/>
      <c r="FQ360" s="59"/>
      <c r="FR360" s="59"/>
      <c r="FS360" s="59"/>
      <c r="FT360" s="59"/>
      <c r="FU360" s="59"/>
      <c r="FV360" s="59"/>
      <c r="FW360" s="59"/>
      <c r="FX360" s="59"/>
      <c r="FY360" s="59"/>
      <c r="FZ360" s="59"/>
      <c r="GA360" s="59"/>
      <c r="GB360" s="59"/>
      <c r="GC360" s="59"/>
      <c r="GD360" s="59"/>
      <c r="GE360" s="59"/>
      <c r="GF360" s="59"/>
      <c r="GG360" s="59"/>
      <c r="GH360" s="59"/>
      <c r="GI360" s="59"/>
      <c r="GJ360" s="59"/>
      <c r="GK360" s="59"/>
      <c r="GL360" s="59"/>
      <c r="GM360" s="59"/>
      <c r="GN360" s="59"/>
      <c r="GO360" s="59"/>
      <c r="GP360" s="59"/>
      <c r="GQ360" s="59"/>
      <c r="GR360" s="59"/>
      <c r="GS360" s="59"/>
      <c r="GT360" s="59"/>
      <c r="GU360" s="59"/>
      <c r="GV360" s="59"/>
      <c r="GW360" s="59"/>
      <c r="GX360" s="59"/>
      <c r="GY360" s="59"/>
      <c r="GZ360" s="59"/>
      <c r="HA360" s="59"/>
      <c r="HB360" s="59"/>
      <c r="HC360" s="59"/>
      <c r="HD360" s="59"/>
      <c r="HE360" s="59"/>
      <c r="HF360" s="59"/>
      <c r="HG360" s="59"/>
      <c r="HH360" s="59"/>
      <c r="HI360" s="59"/>
      <c r="HJ360" s="59"/>
      <c r="HK360" s="59"/>
      <c r="HL360" s="59"/>
      <c r="HM360" s="59"/>
      <c r="HN360" s="59"/>
    </row>
    <row r="361" spans="1:222">
      <c r="A361" s="59"/>
      <c r="B361" s="59"/>
      <c r="C361" s="59"/>
      <c r="D361" s="59"/>
      <c r="E361" s="118"/>
      <c r="F361" s="59"/>
      <c r="G361" s="118"/>
      <c r="H361" s="59"/>
      <c r="I361" s="59"/>
      <c r="J361" s="59"/>
      <c r="K361" s="119"/>
      <c r="L361" s="59"/>
      <c r="M361" s="59"/>
      <c r="N361" s="59"/>
      <c r="O361" s="59"/>
      <c r="P361" s="59"/>
      <c r="Q361" s="59"/>
      <c r="R361" s="59"/>
      <c r="S361" s="59"/>
      <c r="T361" s="59"/>
      <c r="U361" s="59"/>
      <c r="V361" s="59"/>
      <c r="W361" s="59"/>
      <c r="X361" s="59"/>
      <c r="Y361" s="59"/>
      <c r="Z361" s="59"/>
      <c r="AA361" s="59"/>
      <c r="AB361" s="59"/>
      <c r="AC361" s="59"/>
      <c r="AD361" s="59"/>
      <c r="AE361" s="59"/>
      <c r="AF361" s="59"/>
      <c r="AG361" s="59"/>
      <c r="AH361" s="59"/>
      <c r="AI361" s="59"/>
      <c r="AJ361" s="59"/>
      <c r="AK361" s="59"/>
      <c r="AL361" s="59"/>
      <c r="AM361" s="59"/>
      <c r="AN361" s="59"/>
      <c r="AO361" s="59"/>
      <c r="AP361" s="59"/>
      <c r="AQ361" s="59"/>
      <c r="AR361" s="59"/>
      <c r="AS361" s="59"/>
      <c r="AT361" s="59"/>
      <c r="AU361" s="59"/>
      <c r="AV361" s="59"/>
      <c r="AW361" s="59"/>
      <c r="AX361" s="59"/>
      <c r="AY361" s="59"/>
      <c r="AZ361" s="59"/>
      <c r="BA361" s="59"/>
      <c r="BB361" s="59"/>
      <c r="BC361" s="59"/>
      <c r="BD361" s="59"/>
      <c r="BE361" s="59"/>
      <c r="BF361" s="59"/>
      <c r="BG361" s="59"/>
      <c r="BH361" s="59"/>
      <c r="BI361" s="59"/>
      <c r="BJ361" s="59"/>
      <c r="BK361" s="59"/>
      <c r="BL361" s="59"/>
      <c r="BM361" s="59"/>
      <c r="BN361" s="59"/>
      <c r="BO361" s="59"/>
      <c r="BP361" s="59"/>
      <c r="BQ361" s="59"/>
      <c r="BR361" s="59"/>
      <c r="BS361" s="59"/>
      <c r="BT361" s="59"/>
      <c r="BU361" s="59"/>
      <c r="BV361" s="59"/>
      <c r="BW361" s="59"/>
      <c r="BX361" s="59"/>
      <c r="BY361" s="59"/>
      <c r="BZ361" s="59"/>
      <c r="CA361" s="59"/>
      <c r="CB361" s="59"/>
      <c r="CC361" s="59"/>
      <c r="CD361" s="59"/>
      <c r="CE361" s="59"/>
      <c r="CF361" s="59"/>
      <c r="CG361" s="59"/>
      <c r="CH361" s="59"/>
      <c r="CI361" s="59"/>
      <c r="CJ361" s="59"/>
      <c r="CK361" s="59"/>
      <c r="CL361" s="59"/>
      <c r="CM361" s="59"/>
      <c r="CN361" s="59"/>
      <c r="CO361" s="59"/>
      <c r="CP361" s="59"/>
      <c r="CQ361" s="59"/>
      <c r="CR361" s="59"/>
      <c r="CS361" s="59"/>
      <c r="CT361" s="59"/>
      <c r="CU361" s="59"/>
      <c r="CV361" s="59"/>
      <c r="CW361" s="59"/>
      <c r="CX361" s="59"/>
      <c r="CY361" s="59"/>
      <c r="CZ361" s="59"/>
      <c r="DA361" s="59"/>
      <c r="DB361" s="59"/>
      <c r="DC361" s="59"/>
      <c r="DD361" s="59"/>
      <c r="DE361" s="59"/>
      <c r="DF361" s="59"/>
      <c r="DG361" s="59"/>
      <c r="DH361" s="59"/>
      <c r="DI361" s="59"/>
      <c r="DJ361" s="59"/>
      <c r="DK361" s="59"/>
      <c r="DL361" s="59"/>
      <c r="DM361" s="59"/>
      <c r="DN361" s="59"/>
      <c r="DO361" s="59"/>
      <c r="DP361" s="59"/>
      <c r="DQ361" s="59"/>
      <c r="DR361" s="59"/>
      <c r="DS361" s="59"/>
      <c r="DT361" s="59"/>
      <c r="DU361" s="59"/>
      <c r="DV361" s="59"/>
      <c r="DW361" s="59"/>
      <c r="DX361" s="59"/>
      <c r="DY361" s="59"/>
      <c r="DZ361" s="59"/>
      <c r="EA361" s="59"/>
      <c r="EB361" s="59"/>
      <c r="EC361" s="59"/>
      <c r="ED361" s="59"/>
      <c r="EE361" s="59"/>
      <c r="EF361" s="59"/>
      <c r="EG361" s="59"/>
      <c r="EH361" s="59"/>
      <c r="EI361" s="59"/>
      <c r="EJ361" s="59"/>
      <c r="EK361" s="59"/>
      <c r="EL361" s="59"/>
      <c r="EM361" s="59"/>
      <c r="EN361" s="59"/>
      <c r="EO361" s="59"/>
      <c r="EP361" s="59"/>
      <c r="EQ361" s="59"/>
      <c r="ER361" s="59"/>
      <c r="ES361" s="59"/>
      <c r="ET361" s="59"/>
      <c r="EU361" s="59"/>
      <c r="EV361" s="59"/>
      <c r="EW361" s="59"/>
      <c r="EX361" s="59"/>
      <c r="EY361" s="59"/>
      <c r="EZ361" s="59"/>
      <c r="FA361" s="59"/>
      <c r="FB361" s="59"/>
      <c r="FC361" s="59"/>
      <c r="FD361" s="59"/>
      <c r="FE361" s="59"/>
      <c r="FF361" s="59"/>
      <c r="FG361" s="59"/>
      <c r="FH361" s="59"/>
      <c r="FI361" s="59"/>
      <c r="FJ361" s="59"/>
      <c r="FK361" s="59"/>
      <c r="FL361" s="59"/>
      <c r="FM361" s="59"/>
      <c r="FN361" s="59"/>
      <c r="FO361" s="59"/>
      <c r="FP361" s="59"/>
      <c r="FQ361" s="59"/>
      <c r="FR361" s="59"/>
      <c r="FS361" s="59"/>
      <c r="FT361" s="59"/>
      <c r="FU361" s="59"/>
      <c r="FV361" s="59"/>
      <c r="FW361" s="59"/>
      <c r="FX361" s="59"/>
      <c r="FY361" s="59"/>
      <c r="FZ361" s="59"/>
      <c r="GA361" s="59"/>
      <c r="GB361" s="59"/>
      <c r="GC361" s="59"/>
      <c r="GD361" s="59"/>
      <c r="GE361" s="59"/>
      <c r="GF361" s="59"/>
      <c r="GG361" s="59"/>
      <c r="GH361" s="59"/>
      <c r="GI361" s="59"/>
      <c r="GJ361" s="59"/>
      <c r="GK361" s="59"/>
      <c r="GL361" s="59"/>
      <c r="GM361" s="59"/>
      <c r="GN361" s="59"/>
      <c r="GO361" s="59"/>
      <c r="GP361" s="59"/>
      <c r="GQ361" s="59"/>
      <c r="GR361" s="59"/>
      <c r="GS361" s="59"/>
      <c r="GT361" s="59"/>
      <c r="GU361" s="59"/>
      <c r="GV361" s="59"/>
      <c r="GW361" s="59"/>
      <c r="GX361" s="59"/>
      <c r="GY361" s="59"/>
      <c r="GZ361" s="59"/>
      <c r="HA361" s="59"/>
      <c r="HB361" s="59"/>
      <c r="HC361" s="59"/>
      <c r="HD361" s="59"/>
      <c r="HE361" s="59"/>
      <c r="HF361" s="59"/>
      <c r="HG361" s="59"/>
      <c r="HH361" s="59"/>
      <c r="HI361" s="59"/>
      <c r="HJ361" s="59"/>
      <c r="HK361" s="59"/>
      <c r="HL361" s="59"/>
      <c r="HM361" s="59"/>
      <c r="HN361" s="59"/>
    </row>
    <row r="362" spans="1:222">
      <c r="A362" s="59"/>
      <c r="B362" s="59"/>
      <c r="C362" s="59"/>
      <c r="D362" s="59"/>
      <c r="E362" s="118"/>
      <c r="F362" s="59"/>
      <c r="G362" s="118"/>
      <c r="H362" s="59"/>
      <c r="I362" s="59"/>
      <c r="J362" s="59"/>
      <c r="K362" s="119"/>
      <c r="L362" s="59"/>
      <c r="M362" s="59"/>
      <c r="N362" s="59"/>
      <c r="O362" s="59"/>
      <c r="P362" s="59"/>
      <c r="Q362" s="59"/>
      <c r="R362" s="59"/>
      <c r="S362" s="59"/>
      <c r="T362" s="59"/>
      <c r="U362" s="59"/>
      <c r="V362" s="59"/>
      <c r="W362" s="59"/>
      <c r="X362" s="59"/>
      <c r="Y362" s="59"/>
      <c r="Z362" s="59"/>
      <c r="AA362" s="59"/>
      <c r="AB362" s="59"/>
      <c r="AC362" s="59"/>
      <c r="AD362" s="59"/>
      <c r="AE362" s="59"/>
      <c r="AF362" s="59"/>
      <c r="AG362" s="59"/>
      <c r="AH362" s="59"/>
      <c r="AI362" s="59"/>
      <c r="AJ362" s="59"/>
      <c r="AK362" s="59"/>
      <c r="AL362" s="59"/>
      <c r="AM362" s="59"/>
      <c r="AN362" s="59"/>
      <c r="AO362" s="59"/>
      <c r="AP362" s="59"/>
      <c r="AQ362" s="59"/>
      <c r="AR362" s="59"/>
      <c r="AS362" s="59"/>
      <c r="AT362" s="59"/>
      <c r="AU362" s="59"/>
      <c r="AV362" s="59"/>
      <c r="AW362" s="59"/>
      <c r="AX362" s="59"/>
      <c r="AY362" s="59"/>
      <c r="AZ362" s="59"/>
      <c r="BA362" s="59"/>
      <c r="BB362" s="59"/>
      <c r="BC362" s="59"/>
      <c r="BD362" s="59"/>
      <c r="BE362" s="59"/>
      <c r="BF362" s="59"/>
      <c r="BG362" s="59"/>
      <c r="BH362" s="59"/>
      <c r="BI362" s="59"/>
      <c r="BJ362" s="59"/>
      <c r="BK362" s="59"/>
      <c r="BL362" s="59"/>
      <c r="BM362" s="59"/>
      <c r="BN362" s="59"/>
      <c r="BO362" s="59"/>
      <c r="BP362" s="59"/>
      <c r="BQ362" s="59"/>
      <c r="BR362" s="59"/>
      <c r="BS362" s="59"/>
      <c r="BT362" s="59"/>
      <c r="BU362" s="59"/>
      <c r="BV362" s="59"/>
      <c r="BW362" s="59"/>
      <c r="BX362" s="59"/>
      <c r="BY362" s="59"/>
      <c r="BZ362" s="59"/>
      <c r="CA362" s="59"/>
      <c r="CB362" s="59"/>
      <c r="CC362" s="59"/>
      <c r="CD362" s="59"/>
      <c r="CE362" s="59"/>
      <c r="CF362" s="59"/>
      <c r="CG362" s="59"/>
      <c r="CH362" s="59"/>
      <c r="CI362" s="59"/>
      <c r="CJ362" s="59"/>
      <c r="CK362" s="59"/>
      <c r="CL362" s="59"/>
      <c r="CM362" s="59"/>
      <c r="CN362" s="59"/>
      <c r="CO362" s="59"/>
      <c r="CP362" s="59"/>
      <c r="CQ362" s="59"/>
      <c r="CR362" s="59"/>
      <c r="CS362" s="59"/>
      <c r="CT362" s="59"/>
      <c r="CU362" s="59"/>
      <c r="CV362" s="59"/>
      <c r="CW362" s="59"/>
      <c r="CX362" s="59"/>
      <c r="CY362" s="59"/>
      <c r="CZ362" s="59"/>
      <c r="DA362" s="59"/>
      <c r="DB362" s="59"/>
      <c r="DC362" s="59"/>
      <c r="DD362" s="59"/>
      <c r="DE362" s="59"/>
      <c r="DF362" s="59"/>
      <c r="DG362" s="59"/>
      <c r="DH362" s="59"/>
      <c r="DI362" s="59"/>
      <c r="DJ362" s="59"/>
      <c r="DK362" s="59"/>
      <c r="DL362" s="59"/>
      <c r="DM362" s="59"/>
      <c r="DN362" s="59"/>
      <c r="DO362" s="59"/>
      <c r="DP362" s="59"/>
      <c r="DQ362" s="59"/>
      <c r="DR362" s="59"/>
      <c r="DS362" s="59"/>
      <c r="DT362" s="59"/>
      <c r="DU362" s="59"/>
      <c r="DV362" s="59"/>
      <c r="DW362" s="59"/>
      <c r="DX362" s="59"/>
      <c r="DY362" s="59"/>
      <c r="DZ362" s="59"/>
      <c r="EA362" s="59"/>
      <c r="EB362" s="59"/>
      <c r="EC362" s="59"/>
      <c r="ED362" s="59"/>
      <c r="EE362" s="59"/>
      <c r="EF362" s="59"/>
      <c r="EG362" s="59"/>
      <c r="EH362" s="59"/>
      <c r="EI362" s="59"/>
      <c r="EJ362" s="59"/>
      <c r="EK362" s="59"/>
      <c r="EL362" s="59"/>
      <c r="EM362" s="59"/>
      <c r="EN362" s="59"/>
      <c r="EO362" s="59"/>
      <c r="EP362" s="59"/>
      <c r="EQ362" s="59"/>
      <c r="ER362" s="59"/>
      <c r="ES362" s="59"/>
      <c r="ET362" s="59"/>
      <c r="EU362" s="59"/>
      <c r="EV362" s="59"/>
      <c r="EW362" s="59"/>
      <c r="EX362" s="59"/>
      <c r="EY362" s="59"/>
      <c r="EZ362" s="59"/>
      <c r="FA362" s="59"/>
      <c r="FB362" s="59"/>
      <c r="FC362" s="59"/>
      <c r="FD362" s="59"/>
      <c r="FE362" s="59"/>
      <c r="FF362" s="59"/>
      <c r="FG362" s="59"/>
      <c r="FH362" s="59"/>
      <c r="FI362" s="59"/>
      <c r="FJ362" s="59"/>
      <c r="FK362" s="59"/>
      <c r="FL362" s="59"/>
      <c r="FM362" s="59"/>
      <c r="FN362" s="59"/>
      <c r="FO362" s="59"/>
      <c r="FP362" s="59"/>
      <c r="FQ362" s="59"/>
      <c r="FR362" s="59"/>
      <c r="FS362" s="59"/>
      <c r="FT362" s="59"/>
      <c r="FU362" s="59"/>
      <c r="FV362" s="59"/>
      <c r="FW362" s="59"/>
      <c r="FX362" s="59"/>
      <c r="FY362" s="59"/>
      <c r="FZ362" s="59"/>
      <c r="GA362" s="59"/>
      <c r="GB362" s="59"/>
      <c r="GC362" s="59"/>
      <c r="GD362" s="59"/>
      <c r="GE362" s="59"/>
      <c r="GF362" s="59"/>
      <c r="GG362" s="59"/>
      <c r="GH362" s="59"/>
      <c r="GI362" s="59"/>
      <c r="GJ362" s="59"/>
      <c r="GK362" s="59"/>
      <c r="GL362" s="59"/>
      <c r="GM362" s="59"/>
      <c r="GN362" s="59"/>
      <c r="GO362" s="59"/>
      <c r="GP362" s="59"/>
      <c r="GQ362" s="59"/>
      <c r="GR362" s="59"/>
      <c r="GS362" s="59"/>
      <c r="GT362" s="59"/>
      <c r="GU362" s="59"/>
      <c r="GV362" s="59"/>
      <c r="GW362" s="59"/>
      <c r="GX362" s="59"/>
      <c r="GY362" s="59"/>
      <c r="GZ362" s="59"/>
      <c r="HA362" s="59"/>
      <c r="HB362" s="59"/>
      <c r="HC362" s="59"/>
      <c r="HD362" s="59"/>
      <c r="HE362" s="59"/>
      <c r="HF362" s="59"/>
      <c r="HG362" s="59"/>
      <c r="HH362" s="59"/>
      <c r="HI362" s="59"/>
      <c r="HJ362" s="59"/>
      <c r="HK362" s="59"/>
      <c r="HL362" s="59"/>
      <c r="HM362" s="59"/>
      <c r="HN362" s="59"/>
    </row>
    <row r="363" spans="1:222">
      <c r="A363" s="59"/>
      <c r="B363" s="59"/>
      <c r="C363" s="59"/>
      <c r="D363" s="59"/>
      <c r="E363" s="118"/>
      <c r="F363" s="59"/>
      <c r="G363" s="118"/>
      <c r="H363" s="59"/>
      <c r="I363" s="59"/>
      <c r="J363" s="59"/>
      <c r="K363" s="119"/>
      <c r="L363" s="59"/>
      <c r="M363" s="59"/>
      <c r="N363" s="59"/>
      <c r="O363" s="59"/>
      <c r="P363" s="59"/>
      <c r="Q363" s="59"/>
      <c r="R363" s="59"/>
      <c r="S363" s="59"/>
      <c r="T363" s="59"/>
      <c r="U363" s="59"/>
      <c r="V363" s="59"/>
      <c r="W363" s="59"/>
      <c r="X363" s="59"/>
      <c r="Y363" s="59"/>
      <c r="Z363" s="59"/>
      <c r="AA363" s="59"/>
      <c r="AB363" s="59"/>
      <c r="AC363" s="59"/>
      <c r="AD363" s="59"/>
      <c r="AE363" s="59"/>
      <c r="AF363" s="59"/>
      <c r="AG363" s="59"/>
      <c r="AH363" s="59"/>
      <c r="AI363" s="59"/>
      <c r="AJ363" s="59"/>
      <c r="AK363" s="59"/>
      <c r="AL363" s="59"/>
      <c r="AM363" s="59"/>
      <c r="AN363" s="59"/>
      <c r="AO363" s="59"/>
      <c r="AP363" s="59"/>
      <c r="AQ363" s="59"/>
      <c r="AR363" s="59"/>
      <c r="AS363" s="59"/>
      <c r="AT363" s="59"/>
      <c r="AU363" s="59"/>
      <c r="AV363" s="59"/>
      <c r="AW363" s="59"/>
      <c r="AX363" s="59"/>
      <c r="AY363" s="59"/>
      <c r="AZ363" s="59"/>
      <c r="BA363" s="59"/>
      <c r="BB363" s="59"/>
      <c r="BC363" s="59"/>
      <c r="BD363" s="59"/>
      <c r="BE363" s="59"/>
      <c r="BF363" s="59"/>
      <c r="BG363" s="59"/>
      <c r="BH363" s="59"/>
      <c r="BI363" s="59"/>
      <c r="BJ363" s="59"/>
      <c r="BK363" s="59"/>
      <c r="BL363" s="59"/>
      <c r="BM363" s="59"/>
      <c r="BN363" s="59"/>
      <c r="BO363" s="59"/>
      <c r="BP363" s="59"/>
      <c r="BQ363" s="59"/>
      <c r="BR363" s="59"/>
      <c r="BS363" s="59"/>
      <c r="BT363" s="59"/>
      <c r="BU363" s="59"/>
      <c r="BV363" s="59"/>
      <c r="BW363" s="59"/>
      <c r="BX363" s="59"/>
      <c r="BY363" s="59"/>
      <c r="BZ363" s="59"/>
      <c r="CA363" s="59"/>
      <c r="CB363" s="59"/>
      <c r="CC363" s="59"/>
      <c r="CD363" s="59"/>
      <c r="CE363" s="59"/>
      <c r="CF363" s="59"/>
      <c r="CG363" s="59"/>
      <c r="CH363" s="59"/>
      <c r="CI363" s="59"/>
      <c r="CJ363" s="59"/>
      <c r="CK363" s="59"/>
      <c r="CL363" s="59"/>
      <c r="CM363" s="59"/>
      <c r="CN363" s="59"/>
      <c r="CO363" s="59"/>
      <c r="CP363" s="59"/>
      <c r="CQ363" s="59"/>
      <c r="CR363" s="59"/>
      <c r="CS363" s="59"/>
      <c r="CT363" s="59"/>
      <c r="CU363" s="59"/>
      <c r="CV363" s="59"/>
      <c r="CW363" s="59"/>
      <c r="CX363" s="59"/>
      <c r="CY363" s="59"/>
      <c r="CZ363" s="59"/>
      <c r="DA363" s="59"/>
      <c r="DB363" s="59"/>
      <c r="DC363" s="59"/>
      <c r="DD363" s="59"/>
      <c r="DE363" s="59"/>
      <c r="DF363" s="59"/>
      <c r="DG363" s="59"/>
      <c r="DH363" s="59"/>
      <c r="DI363" s="59"/>
      <c r="DJ363" s="59"/>
      <c r="DK363" s="59"/>
      <c r="DL363" s="59"/>
      <c r="DM363" s="59"/>
      <c r="DN363" s="59"/>
      <c r="DO363" s="59"/>
      <c r="DP363" s="59"/>
      <c r="DQ363" s="59"/>
      <c r="DR363" s="59"/>
      <c r="DS363" s="59"/>
      <c r="DT363" s="59"/>
      <c r="DU363" s="59"/>
      <c r="DV363" s="59"/>
      <c r="DW363" s="59"/>
      <c r="DX363" s="59"/>
      <c r="DY363" s="59"/>
      <c r="DZ363" s="59"/>
      <c r="EA363" s="59"/>
      <c r="EB363" s="59"/>
      <c r="EC363" s="59"/>
      <c r="ED363" s="59"/>
      <c r="EE363" s="59"/>
      <c r="EF363" s="59"/>
      <c r="EG363" s="59"/>
      <c r="EH363" s="59"/>
      <c r="EI363" s="59"/>
      <c r="EJ363" s="59"/>
      <c r="EK363" s="59"/>
      <c r="EL363" s="59"/>
      <c r="EM363" s="59"/>
      <c r="EN363" s="59"/>
      <c r="EO363" s="59"/>
      <c r="EP363" s="59"/>
      <c r="EQ363" s="59"/>
      <c r="ER363" s="59"/>
      <c r="ES363" s="59"/>
      <c r="ET363" s="59"/>
      <c r="EU363" s="59"/>
      <c r="EV363" s="59"/>
      <c r="EW363" s="59"/>
      <c r="EX363" s="59"/>
      <c r="EY363" s="59"/>
      <c r="EZ363" s="59"/>
      <c r="FA363" s="59"/>
      <c r="FB363" s="59"/>
      <c r="FC363" s="59"/>
      <c r="FD363" s="59"/>
      <c r="FE363" s="59"/>
      <c r="FF363" s="59"/>
      <c r="FG363" s="59"/>
      <c r="FH363" s="59"/>
      <c r="FI363" s="59"/>
      <c r="FJ363" s="59"/>
      <c r="FK363" s="59"/>
      <c r="FL363" s="59"/>
      <c r="FM363" s="59"/>
      <c r="FN363" s="59"/>
      <c r="FO363" s="59"/>
      <c r="FP363" s="59"/>
      <c r="FQ363" s="59"/>
      <c r="FR363" s="59"/>
      <c r="FS363" s="59"/>
      <c r="FT363" s="59"/>
      <c r="FU363" s="59"/>
      <c r="FV363" s="59"/>
      <c r="FW363" s="59"/>
      <c r="FX363" s="59"/>
      <c r="FY363" s="59"/>
      <c r="FZ363" s="59"/>
      <c r="GA363" s="59"/>
      <c r="GB363" s="59"/>
      <c r="GC363" s="59"/>
      <c r="GD363" s="59"/>
      <c r="GE363" s="59"/>
      <c r="GF363" s="59"/>
      <c r="GG363" s="59"/>
      <c r="GH363" s="59"/>
      <c r="GI363" s="59"/>
      <c r="GJ363" s="59"/>
      <c r="GK363" s="59"/>
      <c r="GL363" s="59"/>
      <c r="GM363" s="59"/>
      <c r="GN363" s="59"/>
      <c r="GO363" s="59"/>
      <c r="GP363" s="59"/>
      <c r="GQ363" s="59"/>
      <c r="GR363" s="59"/>
      <c r="GS363" s="59"/>
      <c r="GT363" s="59"/>
      <c r="GU363" s="59"/>
      <c r="GV363" s="59"/>
      <c r="GW363" s="59"/>
      <c r="GX363" s="59"/>
      <c r="GY363" s="59"/>
      <c r="GZ363" s="59"/>
      <c r="HA363" s="59"/>
      <c r="HB363" s="59"/>
      <c r="HC363" s="59"/>
      <c r="HD363" s="59"/>
      <c r="HE363" s="59"/>
      <c r="HF363" s="59"/>
      <c r="HG363" s="59"/>
      <c r="HH363" s="59"/>
      <c r="HI363" s="59"/>
      <c r="HJ363" s="59"/>
      <c r="HK363" s="59"/>
      <c r="HL363" s="59"/>
      <c r="HM363" s="59"/>
      <c r="HN363" s="59"/>
    </row>
    <row r="364" spans="1:222">
      <c r="A364" s="59"/>
      <c r="B364" s="59"/>
      <c r="C364" s="59"/>
      <c r="D364" s="59"/>
      <c r="E364" s="118"/>
      <c r="F364" s="59"/>
      <c r="G364" s="118"/>
      <c r="H364" s="59"/>
      <c r="I364" s="59"/>
      <c r="J364" s="59"/>
      <c r="K364" s="119"/>
      <c r="L364" s="59"/>
      <c r="M364" s="59"/>
      <c r="N364" s="59"/>
      <c r="O364" s="59"/>
      <c r="P364" s="59"/>
      <c r="Q364" s="59"/>
      <c r="R364" s="59"/>
      <c r="S364" s="59"/>
      <c r="T364" s="59"/>
      <c r="U364" s="59"/>
      <c r="V364" s="59"/>
      <c r="W364" s="59"/>
      <c r="X364" s="59"/>
      <c r="Y364" s="59"/>
      <c r="Z364" s="59"/>
      <c r="AA364" s="59"/>
      <c r="AB364" s="59"/>
      <c r="AC364" s="59"/>
      <c r="AD364" s="59"/>
      <c r="AE364" s="59"/>
      <c r="AF364" s="59"/>
      <c r="AG364" s="59"/>
      <c r="AH364" s="59"/>
      <c r="AI364" s="59"/>
      <c r="AJ364" s="59"/>
      <c r="AK364" s="59"/>
      <c r="AL364" s="59"/>
      <c r="AM364" s="59"/>
      <c r="AN364" s="59"/>
      <c r="AO364" s="59"/>
      <c r="AP364" s="59"/>
      <c r="AQ364" s="59"/>
      <c r="AR364" s="59"/>
      <c r="AS364" s="59"/>
      <c r="AT364" s="59"/>
      <c r="AU364" s="59"/>
      <c r="AV364" s="59"/>
      <c r="AW364" s="59"/>
      <c r="AX364" s="59"/>
      <c r="AY364" s="59"/>
      <c r="AZ364" s="59"/>
      <c r="BA364" s="59"/>
      <c r="BB364" s="59"/>
      <c r="BC364" s="59"/>
      <c r="BD364" s="59"/>
      <c r="BE364" s="59"/>
      <c r="BF364" s="59"/>
      <c r="BG364" s="59"/>
      <c r="BH364" s="59"/>
      <c r="BI364" s="59"/>
      <c r="BJ364" s="59"/>
      <c r="BK364" s="59"/>
      <c r="BL364" s="59"/>
      <c r="BM364" s="59"/>
      <c r="BN364" s="59"/>
      <c r="BO364" s="59"/>
      <c r="BP364" s="59"/>
      <c r="BQ364" s="59"/>
      <c r="BR364" s="59"/>
      <c r="BS364" s="59"/>
      <c r="BT364" s="59"/>
      <c r="BU364" s="59"/>
      <c r="BV364" s="59"/>
      <c r="BW364" s="59"/>
      <c r="BX364" s="59"/>
      <c r="BY364" s="59"/>
      <c r="BZ364" s="59"/>
      <c r="CA364" s="59"/>
      <c r="CB364" s="59"/>
      <c r="CC364" s="59"/>
      <c r="CD364" s="59"/>
      <c r="CE364" s="59"/>
      <c r="CF364" s="59"/>
      <c r="CG364" s="59"/>
      <c r="CH364" s="59"/>
      <c r="CI364" s="59"/>
      <c r="CJ364" s="59"/>
      <c r="CK364" s="59"/>
      <c r="CL364" s="59"/>
      <c r="CM364" s="59"/>
      <c r="CN364" s="59"/>
      <c r="CO364" s="59"/>
      <c r="CP364" s="59"/>
      <c r="CQ364" s="59"/>
      <c r="CR364" s="59"/>
      <c r="CS364" s="59"/>
      <c r="CT364" s="59"/>
      <c r="CU364" s="59"/>
      <c r="CV364" s="59"/>
      <c r="CW364" s="59"/>
      <c r="CX364" s="59"/>
      <c r="CY364" s="59"/>
      <c r="CZ364" s="59"/>
      <c r="DA364" s="59"/>
      <c r="DB364" s="59"/>
      <c r="DC364" s="59"/>
      <c r="DD364" s="59"/>
      <c r="DE364" s="59"/>
      <c r="DF364" s="59"/>
      <c r="DG364" s="59"/>
      <c r="DH364" s="59"/>
      <c r="DI364" s="59"/>
      <c r="DJ364" s="59"/>
      <c r="DK364" s="59"/>
      <c r="DL364" s="59"/>
      <c r="DM364" s="59"/>
      <c r="DN364" s="59"/>
      <c r="DO364" s="59"/>
      <c r="DP364" s="59"/>
      <c r="DQ364" s="59"/>
      <c r="DR364" s="59"/>
      <c r="DS364" s="59"/>
      <c r="DT364" s="59"/>
      <c r="DU364" s="59"/>
      <c r="DV364" s="59"/>
      <c r="DW364" s="59"/>
      <c r="DX364" s="59"/>
      <c r="DY364" s="59"/>
      <c r="DZ364" s="59"/>
      <c r="EA364" s="59"/>
      <c r="EB364" s="59"/>
      <c r="EC364" s="59"/>
      <c r="ED364" s="59"/>
      <c r="EE364" s="59"/>
      <c r="EF364" s="59"/>
      <c r="EG364" s="59"/>
      <c r="EH364" s="59"/>
      <c r="EI364" s="59"/>
      <c r="EJ364" s="59"/>
      <c r="EK364" s="59"/>
      <c r="EL364" s="59"/>
      <c r="EM364" s="59"/>
      <c r="EN364" s="59"/>
      <c r="EO364" s="59"/>
      <c r="EP364" s="59"/>
      <c r="EQ364" s="59"/>
      <c r="ER364" s="59"/>
      <c r="ES364" s="59"/>
      <c r="ET364" s="59"/>
      <c r="EU364" s="59"/>
      <c r="EV364" s="59"/>
      <c r="EW364" s="59"/>
      <c r="EX364" s="59"/>
      <c r="EY364" s="59"/>
      <c r="EZ364" s="59"/>
      <c r="FA364" s="59"/>
      <c r="FB364" s="59"/>
      <c r="FC364" s="59"/>
      <c r="FD364" s="59"/>
      <c r="FE364" s="59"/>
      <c r="FF364" s="59"/>
      <c r="FG364" s="59"/>
      <c r="FH364" s="59"/>
      <c r="FI364" s="59"/>
      <c r="FJ364" s="59"/>
      <c r="FK364" s="59"/>
      <c r="FL364" s="59"/>
      <c r="FM364" s="59"/>
      <c r="FN364" s="59"/>
      <c r="FO364" s="59"/>
      <c r="FP364" s="59"/>
      <c r="FQ364" s="59"/>
      <c r="FR364" s="59"/>
      <c r="FS364" s="59"/>
      <c r="FT364" s="59"/>
      <c r="FU364" s="59"/>
      <c r="FV364" s="59"/>
      <c r="FW364" s="59"/>
      <c r="FX364" s="59"/>
      <c r="FY364" s="59"/>
      <c r="FZ364" s="59"/>
      <c r="GA364" s="59"/>
      <c r="GB364" s="59"/>
      <c r="GC364" s="59"/>
      <c r="GD364" s="59"/>
      <c r="GE364" s="59"/>
      <c r="GF364" s="59"/>
      <c r="GG364" s="59"/>
      <c r="GH364" s="59"/>
      <c r="GI364" s="59"/>
      <c r="GJ364" s="59"/>
      <c r="GK364" s="59"/>
      <c r="GL364" s="59"/>
      <c r="GM364" s="59"/>
      <c r="GN364" s="59"/>
      <c r="GO364" s="59"/>
      <c r="GP364" s="59"/>
      <c r="GQ364" s="59"/>
      <c r="GR364" s="59"/>
      <c r="GS364" s="59"/>
      <c r="GT364" s="59"/>
      <c r="GU364" s="59"/>
      <c r="GV364" s="59"/>
      <c r="GW364" s="59"/>
      <c r="GX364" s="59"/>
      <c r="GY364" s="59"/>
      <c r="GZ364" s="59"/>
      <c r="HA364" s="59"/>
      <c r="HB364" s="59"/>
      <c r="HC364" s="59"/>
      <c r="HD364" s="59"/>
      <c r="HE364" s="59"/>
      <c r="HF364" s="59"/>
      <c r="HG364" s="59"/>
      <c r="HH364" s="59"/>
      <c r="HI364" s="59"/>
      <c r="HJ364" s="59"/>
      <c r="HK364" s="59"/>
      <c r="HL364" s="59"/>
      <c r="HM364" s="59"/>
      <c r="HN364" s="59"/>
    </row>
    <row r="365" spans="1:222">
      <c r="A365" s="59"/>
      <c r="B365" s="59"/>
      <c r="C365" s="59"/>
      <c r="D365" s="59"/>
      <c r="E365" s="118"/>
      <c r="F365" s="59"/>
      <c r="G365" s="118"/>
      <c r="H365" s="59"/>
      <c r="I365" s="59"/>
      <c r="J365" s="59"/>
      <c r="K365" s="119"/>
      <c r="L365" s="59"/>
      <c r="M365" s="59"/>
      <c r="N365" s="59"/>
      <c r="O365" s="59"/>
      <c r="P365" s="59"/>
      <c r="Q365" s="59"/>
      <c r="R365" s="59"/>
      <c r="S365" s="59"/>
      <c r="T365" s="59"/>
      <c r="U365" s="59"/>
      <c r="V365" s="59"/>
      <c r="W365" s="59"/>
      <c r="X365" s="59"/>
      <c r="Y365" s="59"/>
      <c r="Z365" s="59"/>
      <c r="AA365" s="59"/>
      <c r="AB365" s="59"/>
      <c r="AC365" s="59"/>
      <c r="AD365" s="59"/>
      <c r="AE365" s="59"/>
      <c r="AF365" s="59"/>
      <c r="AG365" s="59"/>
      <c r="AH365" s="59"/>
      <c r="AI365" s="59"/>
      <c r="AJ365" s="59"/>
      <c r="AK365" s="59"/>
      <c r="AL365" s="59"/>
      <c r="AM365" s="59"/>
      <c r="AN365" s="59"/>
      <c r="AO365" s="59"/>
      <c r="AP365" s="59"/>
      <c r="AQ365" s="59"/>
      <c r="AR365" s="59"/>
      <c r="AS365" s="59"/>
      <c r="AT365" s="59"/>
      <c r="AU365" s="59"/>
      <c r="AV365" s="59"/>
      <c r="AW365" s="59"/>
      <c r="AX365" s="59"/>
      <c r="AY365" s="59"/>
      <c r="AZ365" s="59"/>
      <c r="BA365" s="59"/>
      <c r="BB365" s="59"/>
      <c r="BC365" s="59"/>
      <c r="BD365" s="59"/>
      <c r="BE365" s="59"/>
      <c r="BF365" s="59"/>
      <c r="BG365" s="59"/>
      <c r="BH365" s="59"/>
      <c r="BI365" s="59"/>
      <c r="BJ365" s="59"/>
      <c r="BK365" s="59"/>
      <c r="BL365" s="59"/>
      <c r="BM365" s="59"/>
      <c r="BN365" s="59"/>
      <c r="BO365" s="59"/>
      <c r="BP365" s="59"/>
      <c r="BQ365" s="59"/>
      <c r="BR365" s="59"/>
      <c r="BS365" s="59"/>
      <c r="BT365" s="59"/>
      <c r="BU365" s="59"/>
      <c r="BV365" s="59"/>
      <c r="BW365" s="59"/>
      <c r="BX365" s="59"/>
      <c r="BY365" s="59"/>
      <c r="BZ365" s="59"/>
      <c r="CA365" s="59"/>
      <c r="CB365" s="59"/>
      <c r="CC365" s="59"/>
      <c r="CD365" s="59"/>
      <c r="CE365" s="59"/>
      <c r="CF365" s="59"/>
      <c r="CG365" s="59"/>
      <c r="CH365" s="59"/>
      <c r="CI365" s="59"/>
      <c r="CJ365" s="59"/>
      <c r="CK365" s="59"/>
      <c r="CL365" s="59"/>
      <c r="CM365" s="59"/>
      <c r="CN365" s="59"/>
      <c r="CO365" s="59"/>
      <c r="CP365" s="59"/>
      <c r="CQ365" s="59"/>
      <c r="CR365" s="59"/>
      <c r="CS365" s="59"/>
      <c r="CT365" s="59"/>
      <c r="CU365" s="59"/>
      <c r="CV365" s="59"/>
      <c r="CW365" s="59"/>
      <c r="CX365" s="59"/>
      <c r="CY365" s="59"/>
      <c r="CZ365" s="59"/>
      <c r="DA365" s="59"/>
      <c r="DB365" s="59"/>
      <c r="DC365" s="59"/>
      <c r="DD365" s="59"/>
      <c r="DE365" s="59"/>
      <c r="DF365" s="59"/>
      <c r="DG365" s="59"/>
      <c r="DH365" s="59"/>
      <c r="DI365" s="59"/>
      <c r="DJ365" s="59"/>
      <c r="DK365" s="59"/>
      <c r="DL365" s="59"/>
      <c r="DM365" s="59"/>
      <c r="DN365" s="59"/>
      <c r="DO365" s="59"/>
      <c r="DP365" s="59"/>
      <c r="DQ365" s="59"/>
      <c r="DR365" s="59"/>
      <c r="DS365" s="59"/>
      <c r="DT365" s="59"/>
      <c r="DU365" s="59"/>
      <c r="DV365" s="59"/>
      <c r="DW365" s="59"/>
      <c r="DX365" s="59"/>
      <c r="DY365" s="59"/>
      <c r="DZ365" s="59"/>
      <c r="EA365" s="59"/>
      <c r="EB365" s="59"/>
      <c r="EC365" s="59"/>
      <c r="ED365" s="59"/>
      <c r="EE365" s="59"/>
      <c r="EF365" s="59"/>
      <c r="EG365" s="59"/>
      <c r="EH365" s="59"/>
      <c r="EI365" s="59"/>
      <c r="EJ365" s="59"/>
      <c r="EK365" s="59"/>
      <c r="EL365" s="59"/>
      <c r="EM365" s="59"/>
      <c r="EN365" s="59"/>
      <c r="EO365" s="59"/>
      <c r="EP365" s="59"/>
      <c r="EQ365" s="59"/>
      <c r="ER365" s="59"/>
      <c r="ES365" s="59"/>
      <c r="ET365" s="59"/>
      <c r="EU365" s="59"/>
      <c r="EV365" s="59"/>
      <c r="EW365" s="59"/>
      <c r="EX365" s="59"/>
      <c r="EY365" s="59"/>
      <c r="EZ365" s="59"/>
      <c r="FA365" s="59"/>
      <c r="FB365" s="59"/>
      <c r="FC365" s="59"/>
      <c r="FD365" s="59"/>
      <c r="FE365" s="59"/>
      <c r="FF365" s="59"/>
      <c r="FG365" s="59"/>
      <c r="FH365" s="59"/>
      <c r="FI365" s="59"/>
      <c r="FJ365" s="59"/>
      <c r="FK365" s="59"/>
      <c r="FL365" s="59"/>
      <c r="FM365" s="59"/>
      <c r="FN365" s="59"/>
      <c r="FO365" s="59"/>
      <c r="FP365" s="59"/>
      <c r="FQ365" s="59"/>
      <c r="FR365" s="59"/>
      <c r="FS365" s="59"/>
      <c r="FT365" s="59"/>
      <c r="FU365" s="59"/>
      <c r="FV365" s="59"/>
      <c r="FW365" s="59"/>
      <c r="FX365" s="59"/>
      <c r="FY365" s="59"/>
      <c r="FZ365" s="59"/>
      <c r="GA365" s="59"/>
      <c r="GB365" s="59"/>
      <c r="GC365" s="59"/>
      <c r="GD365" s="59"/>
      <c r="GE365" s="59"/>
      <c r="GF365" s="59"/>
      <c r="GG365" s="59"/>
      <c r="GH365" s="59"/>
      <c r="GI365" s="59"/>
      <c r="GJ365" s="59"/>
      <c r="GK365" s="59"/>
      <c r="GL365" s="59"/>
      <c r="GM365" s="59"/>
      <c r="GN365" s="59"/>
      <c r="GO365" s="59"/>
      <c r="GP365" s="59"/>
      <c r="GQ365" s="59"/>
      <c r="GR365" s="59"/>
      <c r="GS365" s="59"/>
      <c r="GT365" s="59"/>
      <c r="GU365" s="59"/>
      <c r="GV365" s="59"/>
      <c r="GW365" s="59"/>
      <c r="GX365" s="59"/>
      <c r="GY365" s="59"/>
      <c r="GZ365" s="59"/>
      <c r="HA365" s="59"/>
      <c r="HB365" s="59"/>
      <c r="HC365" s="59"/>
      <c r="HD365" s="59"/>
      <c r="HE365" s="59"/>
      <c r="HF365" s="59"/>
      <c r="HG365" s="59"/>
      <c r="HH365" s="59"/>
      <c r="HI365" s="59"/>
      <c r="HJ365" s="59"/>
      <c r="HK365" s="59"/>
      <c r="HL365" s="59"/>
      <c r="HM365" s="59"/>
      <c r="HN365" s="59"/>
    </row>
    <row r="366" spans="1:222">
      <c r="A366" s="59"/>
      <c r="B366" s="59"/>
      <c r="C366" s="59"/>
      <c r="D366" s="59"/>
      <c r="E366" s="118"/>
      <c r="F366" s="59"/>
      <c r="G366" s="118"/>
      <c r="H366" s="59"/>
      <c r="I366" s="59"/>
      <c r="J366" s="59"/>
      <c r="K366" s="119"/>
      <c r="L366" s="59"/>
      <c r="M366" s="59"/>
      <c r="N366" s="59"/>
      <c r="O366" s="59"/>
      <c r="P366" s="59"/>
      <c r="Q366" s="59"/>
      <c r="R366" s="59"/>
      <c r="S366" s="59"/>
      <c r="T366" s="59"/>
      <c r="U366" s="59"/>
      <c r="V366" s="59"/>
      <c r="W366" s="59"/>
      <c r="X366" s="59"/>
      <c r="Y366" s="59"/>
      <c r="Z366" s="59"/>
      <c r="AA366" s="59"/>
      <c r="AB366" s="59"/>
      <c r="AC366" s="59"/>
      <c r="AD366" s="59"/>
      <c r="AE366" s="59"/>
      <c r="AF366" s="59"/>
      <c r="AG366" s="59"/>
      <c r="AH366" s="59"/>
      <c r="AI366" s="59"/>
      <c r="AJ366" s="59"/>
      <c r="AK366" s="59"/>
      <c r="AL366" s="59"/>
      <c r="AM366" s="59"/>
      <c r="AN366" s="59"/>
      <c r="AO366" s="59"/>
      <c r="AP366" s="59"/>
      <c r="AQ366" s="59"/>
      <c r="AR366" s="59"/>
      <c r="AS366" s="59"/>
      <c r="AT366" s="59"/>
      <c r="AU366" s="59"/>
      <c r="AV366" s="59"/>
      <c r="AW366" s="59"/>
      <c r="AX366" s="59"/>
      <c r="AY366" s="59"/>
      <c r="AZ366" s="59"/>
      <c r="BA366" s="59"/>
      <c r="BB366" s="59"/>
      <c r="BC366" s="59"/>
      <c r="BD366" s="59"/>
      <c r="BE366" s="59"/>
      <c r="BF366" s="59"/>
      <c r="BG366" s="59"/>
      <c r="BH366" s="59"/>
      <c r="BI366" s="59"/>
      <c r="BJ366" s="59"/>
      <c r="BK366" s="59"/>
      <c r="BL366" s="59"/>
      <c r="BM366" s="59"/>
      <c r="BN366" s="59"/>
      <c r="BO366" s="59"/>
      <c r="BP366" s="59"/>
      <c r="BQ366" s="59"/>
      <c r="BR366" s="59"/>
      <c r="BS366" s="59"/>
      <c r="BT366" s="59"/>
      <c r="BU366" s="59"/>
      <c r="BV366" s="59"/>
      <c r="BW366" s="59"/>
      <c r="BX366" s="59"/>
      <c r="BY366" s="59"/>
      <c r="BZ366" s="59"/>
      <c r="CA366" s="59"/>
      <c r="CB366" s="59"/>
      <c r="CC366" s="59"/>
      <c r="CD366" s="59"/>
      <c r="CE366" s="59"/>
      <c r="CF366" s="59"/>
      <c r="CG366" s="59"/>
      <c r="CH366" s="59"/>
      <c r="CI366" s="59"/>
      <c r="CJ366" s="59"/>
      <c r="CK366" s="59"/>
      <c r="CL366" s="59"/>
      <c r="CM366" s="59"/>
      <c r="CN366" s="59"/>
      <c r="CO366" s="59"/>
      <c r="CP366" s="59"/>
      <c r="CQ366" s="59"/>
      <c r="CR366" s="59"/>
      <c r="CS366" s="59"/>
      <c r="CT366" s="59"/>
      <c r="CU366" s="59"/>
      <c r="CV366" s="59"/>
      <c r="CW366" s="59"/>
      <c r="CX366" s="59"/>
      <c r="CY366" s="59"/>
      <c r="CZ366" s="59"/>
      <c r="DA366" s="59"/>
      <c r="DB366" s="59"/>
      <c r="DC366" s="59"/>
      <c r="DD366" s="59"/>
      <c r="DE366" s="59"/>
      <c r="DF366" s="59"/>
      <c r="DG366" s="59"/>
      <c r="DH366" s="59"/>
      <c r="DI366" s="59"/>
      <c r="DJ366" s="59"/>
      <c r="DK366" s="59"/>
      <c r="DL366" s="59"/>
      <c r="DM366" s="59"/>
      <c r="DN366" s="59"/>
      <c r="DO366" s="59"/>
      <c r="DP366" s="59"/>
      <c r="DQ366" s="59"/>
      <c r="DR366" s="59"/>
      <c r="DS366" s="59"/>
      <c r="DT366" s="59"/>
      <c r="DU366" s="59"/>
      <c r="DV366" s="59"/>
      <c r="DW366" s="59"/>
      <c r="DX366" s="59"/>
      <c r="DY366" s="59"/>
      <c r="DZ366" s="59"/>
      <c r="EA366" s="59"/>
      <c r="EB366" s="59"/>
      <c r="EC366" s="59"/>
      <c r="ED366" s="59"/>
      <c r="EE366" s="59"/>
      <c r="EF366" s="59"/>
      <c r="EG366" s="59"/>
      <c r="EH366" s="59"/>
      <c r="EI366" s="59"/>
      <c r="EJ366" s="59"/>
      <c r="EK366" s="59"/>
      <c r="EL366" s="59"/>
      <c r="EM366" s="59"/>
      <c r="EN366" s="59"/>
      <c r="EO366" s="59"/>
      <c r="EP366" s="59"/>
      <c r="EQ366" s="59"/>
      <c r="ER366" s="59"/>
      <c r="ES366" s="59"/>
      <c r="ET366" s="59"/>
      <c r="EU366" s="59"/>
      <c r="EV366" s="59"/>
      <c r="EW366" s="59"/>
      <c r="EX366" s="59"/>
      <c r="EY366" s="59"/>
      <c r="EZ366" s="59"/>
      <c r="FA366" s="59"/>
      <c r="FB366" s="59"/>
      <c r="FC366" s="59"/>
      <c r="FD366" s="59"/>
      <c r="FE366" s="59"/>
      <c r="FF366" s="59"/>
      <c r="FG366" s="59"/>
      <c r="FH366" s="59"/>
      <c r="FI366" s="59"/>
      <c r="FJ366" s="59"/>
      <c r="FK366" s="59"/>
      <c r="FL366" s="59"/>
      <c r="FM366" s="59"/>
      <c r="FN366" s="59"/>
      <c r="FO366" s="59"/>
      <c r="FP366" s="59"/>
      <c r="FQ366" s="59"/>
      <c r="FR366" s="59"/>
      <c r="FS366" s="59"/>
      <c r="FT366" s="59"/>
      <c r="FU366" s="59"/>
      <c r="FV366" s="59"/>
      <c r="FW366" s="59"/>
      <c r="FX366" s="59"/>
      <c r="FY366" s="59"/>
      <c r="FZ366" s="59"/>
      <c r="GA366" s="59"/>
      <c r="GB366" s="59"/>
      <c r="GC366" s="59"/>
      <c r="GD366" s="59"/>
      <c r="GE366" s="59"/>
      <c r="GF366" s="59"/>
      <c r="GG366" s="59"/>
      <c r="GH366" s="59"/>
      <c r="GI366" s="59"/>
      <c r="GJ366" s="59"/>
      <c r="GK366" s="59"/>
      <c r="GL366" s="59"/>
      <c r="GM366" s="59"/>
      <c r="GN366" s="59"/>
      <c r="GO366" s="59"/>
      <c r="GP366" s="59"/>
      <c r="GQ366" s="59"/>
      <c r="GR366" s="59"/>
      <c r="GS366" s="59"/>
      <c r="GT366" s="59"/>
      <c r="GU366" s="59"/>
      <c r="GV366" s="59"/>
      <c r="GW366" s="59"/>
      <c r="GX366" s="59"/>
      <c r="GY366" s="59"/>
      <c r="GZ366" s="59"/>
      <c r="HA366" s="59"/>
      <c r="HB366" s="59"/>
      <c r="HC366" s="59"/>
      <c r="HD366" s="59"/>
      <c r="HE366" s="59"/>
      <c r="HF366" s="59"/>
      <c r="HG366" s="59"/>
      <c r="HH366" s="59"/>
      <c r="HI366" s="59"/>
      <c r="HJ366" s="59"/>
      <c r="HK366" s="59"/>
      <c r="HL366" s="59"/>
      <c r="HM366" s="59"/>
      <c r="HN366" s="59"/>
    </row>
    <row r="367" spans="1:222">
      <c r="A367" s="59"/>
      <c r="B367" s="59"/>
      <c r="C367" s="59"/>
      <c r="D367" s="59"/>
      <c r="E367" s="118"/>
      <c r="F367" s="59"/>
      <c r="G367" s="118"/>
      <c r="H367" s="59"/>
      <c r="I367" s="59"/>
      <c r="J367" s="59"/>
      <c r="K367" s="119"/>
      <c r="L367" s="59"/>
      <c r="M367" s="59"/>
      <c r="N367" s="59"/>
      <c r="O367" s="59"/>
      <c r="P367" s="59"/>
      <c r="Q367" s="59"/>
      <c r="R367" s="59"/>
      <c r="S367" s="59"/>
      <c r="T367" s="59"/>
      <c r="U367" s="59"/>
      <c r="V367" s="59"/>
      <c r="W367" s="59"/>
      <c r="X367" s="59"/>
      <c r="Y367" s="59"/>
      <c r="Z367" s="59"/>
      <c r="AA367" s="59"/>
      <c r="AB367" s="59"/>
      <c r="AC367" s="59"/>
      <c r="AD367" s="59"/>
      <c r="AE367" s="59"/>
      <c r="AF367" s="59"/>
      <c r="AG367" s="59"/>
      <c r="AH367" s="59"/>
      <c r="AI367" s="59"/>
      <c r="AJ367" s="59"/>
      <c r="AK367" s="59"/>
      <c r="AL367" s="59"/>
      <c r="AM367" s="59"/>
      <c r="AN367" s="59"/>
      <c r="AO367" s="59"/>
      <c r="AP367" s="59"/>
      <c r="AQ367" s="59"/>
      <c r="AR367" s="59"/>
      <c r="AS367" s="59"/>
      <c r="AT367" s="59"/>
      <c r="AU367" s="59"/>
      <c r="AV367" s="59"/>
      <c r="AW367" s="59"/>
      <c r="AX367" s="59"/>
      <c r="AY367" s="59"/>
      <c r="AZ367" s="59"/>
      <c r="BA367" s="59"/>
      <c r="BB367" s="59"/>
      <c r="BC367" s="59"/>
      <c r="BD367" s="59"/>
      <c r="BE367" s="59"/>
      <c r="BF367" s="59"/>
      <c r="BG367" s="59"/>
      <c r="BH367" s="59"/>
      <c r="BI367" s="59"/>
      <c r="BJ367" s="59"/>
      <c r="BK367" s="59"/>
      <c r="BL367" s="59"/>
      <c r="BM367" s="59"/>
      <c r="BN367" s="59"/>
      <c r="BO367" s="59"/>
      <c r="BP367" s="59"/>
      <c r="BQ367" s="59"/>
      <c r="BR367" s="59"/>
      <c r="BS367" s="59"/>
      <c r="BT367" s="59"/>
      <c r="BU367" s="59"/>
      <c r="BV367" s="59"/>
      <c r="BW367" s="59"/>
      <c r="BX367" s="59"/>
      <c r="BY367" s="59"/>
      <c r="BZ367" s="59"/>
      <c r="CA367" s="59"/>
      <c r="CB367" s="59"/>
      <c r="CC367" s="59"/>
      <c r="CD367" s="59"/>
      <c r="CE367" s="59"/>
      <c r="CF367" s="59"/>
      <c r="CG367" s="59"/>
      <c r="CH367" s="59"/>
      <c r="CI367" s="59"/>
      <c r="CJ367" s="59"/>
      <c r="CK367" s="59"/>
      <c r="CL367" s="59"/>
      <c r="CM367" s="59"/>
      <c r="CN367" s="59"/>
      <c r="CO367" s="59"/>
      <c r="CP367" s="59"/>
      <c r="CQ367" s="59"/>
      <c r="CR367" s="59"/>
      <c r="CS367" s="59"/>
      <c r="CT367" s="59"/>
      <c r="CU367" s="59"/>
      <c r="CV367" s="59"/>
      <c r="CW367" s="59"/>
      <c r="CX367" s="59"/>
      <c r="CY367" s="59"/>
      <c r="CZ367" s="59"/>
      <c r="DA367" s="59"/>
      <c r="DB367" s="59"/>
      <c r="DC367" s="59"/>
      <c r="DD367" s="59"/>
      <c r="DE367" s="59"/>
      <c r="DF367" s="59"/>
      <c r="DG367" s="59"/>
      <c r="DH367" s="59"/>
      <c r="DI367" s="59"/>
      <c r="DJ367" s="59"/>
      <c r="DK367" s="59"/>
      <c r="DL367" s="59"/>
      <c r="DM367" s="59"/>
      <c r="DN367" s="59"/>
      <c r="DO367" s="59"/>
      <c r="DP367" s="59"/>
      <c r="DQ367" s="59"/>
      <c r="DR367" s="59"/>
      <c r="DS367" s="59"/>
      <c r="DT367" s="59"/>
      <c r="DU367" s="59"/>
      <c r="DV367" s="59"/>
      <c r="DW367" s="59"/>
      <c r="DX367" s="59"/>
      <c r="DY367" s="59"/>
      <c r="DZ367" s="59"/>
      <c r="EA367" s="59"/>
      <c r="EB367" s="59"/>
      <c r="EC367" s="59"/>
      <c r="ED367" s="59"/>
      <c r="EE367" s="59"/>
      <c r="EF367" s="59"/>
      <c r="EG367" s="59"/>
      <c r="EH367" s="59"/>
      <c r="EI367" s="59"/>
      <c r="EJ367" s="59"/>
      <c r="EK367" s="59"/>
      <c r="EL367" s="59"/>
      <c r="EM367" s="59"/>
      <c r="EN367" s="59"/>
      <c r="EO367" s="59"/>
      <c r="EP367" s="59"/>
      <c r="EQ367" s="59"/>
      <c r="ER367" s="59"/>
      <c r="ES367" s="59"/>
      <c r="ET367" s="59"/>
      <c r="EU367" s="59"/>
      <c r="EV367" s="59"/>
      <c r="EW367" s="59"/>
      <c r="EX367" s="59"/>
      <c r="EY367" s="59"/>
      <c r="EZ367" s="59"/>
      <c r="FA367" s="59"/>
      <c r="FB367" s="59"/>
      <c r="FC367" s="59"/>
      <c r="FD367" s="59"/>
      <c r="FE367" s="59"/>
      <c r="FF367" s="59"/>
      <c r="FG367" s="59"/>
      <c r="FH367" s="59"/>
      <c r="FI367" s="59"/>
      <c r="FJ367" s="59"/>
      <c r="FK367" s="59"/>
      <c r="FL367" s="59"/>
      <c r="FM367" s="59"/>
      <c r="FN367" s="59"/>
      <c r="FO367" s="59"/>
      <c r="FP367" s="59"/>
      <c r="FQ367" s="59"/>
      <c r="FR367" s="59"/>
      <c r="FS367" s="59"/>
      <c r="FT367" s="59"/>
      <c r="FU367" s="59"/>
      <c r="FV367" s="59"/>
      <c r="FW367" s="59"/>
      <c r="FX367" s="59"/>
      <c r="FY367" s="59"/>
      <c r="FZ367" s="59"/>
      <c r="GA367" s="59"/>
      <c r="GB367" s="59"/>
      <c r="GC367" s="59"/>
      <c r="GD367" s="59"/>
      <c r="GE367" s="59"/>
      <c r="GF367" s="59"/>
      <c r="GG367" s="59"/>
      <c r="GH367" s="59"/>
      <c r="GI367" s="59"/>
      <c r="GJ367" s="59"/>
      <c r="GK367" s="59"/>
      <c r="GL367" s="59"/>
      <c r="GM367" s="59"/>
      <c r="GN367" s="59"/>
      <c r="GO367" s="59"/>
      <c r="GP367" s="59"/>
      <c r="GQ367" s="59"/>
      <c r="GR367" s="59"/>
      <c r="GS367" s="59"/>
      <c r="GT367" s="59"/>
      <c r="GU367" s="59"/>
      <c r="GV367" s="59"/>
      <c r="GW367" s="59"/>
      <c r="GX367" s="59"/>
      <c r="GY367" s="59"/>
      <c r="GZ367" s="59"/>
      <c r="HA367" s="59"/>
      <c r="HB367" s="59"/>
      <c r="HC367" s="59"/>
      <c r="HD367" s="59"/>
      <c r="HE367" s="59"/>
      <c r="HF367" s="59"/>
      <c r="HG367" s="59"/>
      <c r="HH367" s="59"/>
      <c r="HI367" s="59"/>
      <c r="HJ367" s="59"/>
      <c r="HK367" s="59"/>
      <c r="HL367" s="59"/>
      <c r="HM367" s="59"/>
      <c r="HN367" s="59"/>
    </row>
    <row r="368" spans="1:222">
      <c r="A368" s="59"/>
      <c r="B368" s="59"/>
      <c r="C368" s="59"/>
      <c r="D368" s="59"/>
      <c r="E368" s="118"/>
      <c r="F368" s="59"/>
      <c r="G368" s="118"/>
      <c r="H368" s="59"/>
      <c r="I368" s="59"/>
      <c r="J368" s="59"/>
      <c r="K368" s="119"/>
      <c r="L368" s="59"/>
      <c r="M368" s="59"/>
      <c r="N368" s="59"/>
      <c r="O368" s="59"/>
      <c r="P368" s="59"/>
      <c r="Q368" s="59"/>
      <c r="R368" s="59"/>
      <c r="S368" s="59"/>
      <c r="T368" s="59"/>
      <c r="U368" s="59"/>
      <c r="V368" s="59"/>
      <c r="W368" s="59"/>
      <c r="X368" s="59"/>
      <c r="Y368" s="59"/>
      <c r="Z368" s="59"/>
      <c r="AA368" s="59"/>
      <c r="AB368" s="59"/>
      <c r="AC368" s="59"/>
      <c r="AD368" s="59"/>
      <c r="AE368" s="59"/>
      <c r="AF368" s="59"/>
      <c r="AG368" s="59"/>
      <c r="AH368" s="59"/>
      <c r="AI368" s="59"/>
      <c r="AJ368" s="59"/>
      <c r="AK368" s="59"/>
      <c r="AL368" s="59"/>
      <c r="AM368" s="59"/>
      <c r="AN368" s="59"/>
      <c r="AO368" s="59"/>
      <c r="AP368" s="59"/>
      <c r="AQ368" s="59"/>
      <c r="AR368" s="59"/>
      <c r="AS368" s="59"/>
      <c r="AT368" s="59"/>
      <c r="AU368" s="59"/>
      <c r="AV368" s="59"/>
      <c r="AW368" s="59"/>
      <c r="AX368" s="59"/>
      <c r="AY368" s="59"/>
      <c r="AZ368" s="59"/>
      <c r="BA368" s="59"/>
      <c r="BB368" s="59"/>
      <c r="BC368" s="59"/>
      <c r="BD368" s="59"/>
      <c r="BE368" s="59"/>
      <c r="BF368" s="59"/>
      <c r="BG368" s="59"/>
      <c r="BH368" s="59"/>
      <c r="BI368" s="59"/>
      <c r="BJ368" s="59"/>
      <c r="BK368" s="59"/>
      <c r="BL368" s="59"/>
      <c r="BM368" s="59"/>
      <c r="BN368" s="59"/>
      <c r="BO368" s="59"/>
      <c r="BP368" s="59"/>
      <c r="BQ368" s="59"/>
      <c r="BR368" s="59"/>
      <c r="BS368" s="59"/>
      <c r="BT368" s="59"/>
      <c r="BU368" s="59"/>
      <c r="BV368" s="59"/>
      <c r="BW368" s="59"/>
      <c r="BX368" s="59"/>
      <c r="BY368" s="59"/>
      <c r="BZ368" s="59"/>
      <c r="CA368" s="59"/>
      <c r="CB368" s="59"/>
      <c r="CC368" s="59"/>
      <c r="CD368" s="59"/>
      <c r="CE368" s="59"/>
      <c r="CF368" s="59"/>
      <c r="CG368" s="59"/>
      <c r="CH368" s="59"/>
      <c r="CI368" s="59"/>
      <c r="CJ368" s="59"/>
      <c r="CK368" s="59"/>
      <c r="CL368" s="59"/>
      <c r="CM368" s="59"/>
      <c r="CN368" s="59"/>
      <c r="CO368" s="59"/>
      <c r="CP368" s="59"/>
      <c r="CQ368" s="59"/>
      <c r="CR368" s="59"/>
      <c r="CS368" s="59"/>
      <c r="CT368" s="59"/>
      <c r="CU368" s="59"/>
      <c r="CV368" s="59"/>
      <c r="CW368" s="59"/>
      <c r="CX368" s="59"/>
      <c r="CY368" s="59"/>
      <c r="CZ368" s="59"/>
      <c r="DA368" s="59"/>
      <c r="DB368" s="59"/>
      <c r="DC368" s="59"/>
      <c r="DD368" s="59"/>
      <c r="DE368" s="59"/>
      <c r="DF368" s="59"/>
      <c r="DG368" s="59"/>
      <c r="DH368" s="59"/>
      <c r="DI368" s="59"/>
      <c r="DJ368" s="59"/>
      <c r="DK368" s="59"/>
      <c r="DL368" s="59"/>
      <c r="DM368" s="59"/>
      <c r="DN368" s="59"/>
      <c r="DO368" s="59"/>
      <c r="DP368" s="59"/>
      <c r="DQ368" s="59"/>
      <c r="DR368" s="59"/>
      <c r="DS368" s="59"/>
      <c r="DT368" s="59"/>
      <c r="DU368" s="59"/>
      <c r="DV368" s="59"/>
      <c r="DW368" s="59"/>
      <c r="DX368" s="59"/>
      <c r="DY368" s="59"/>
      <c r="DZ368" s="59"/>
      <c r="EA368" s="59"/>
      <c r="EB368" s="59"/>
      <c r="EC368" s="59"/>
      <c r="ED368" s="59"/>
      <c r="EE368" s="59"/>
      <c r="EF368" s="59"/>
      <c r="EG368" s="59"/>
      <c r="EH368" s="59"/>
      <c r="EI368" s="59"/>
      <c r="EJ368" s="59"/>
      <c r="EK368" s="59"/>
      <c r="EL368" s="59"/>
      <c r="EM368" s="59"/>
      <c r="EN368" s="59"/>
      <c r="EO368" s="59"/>
      <c r="EP368" s="59"/>
      <c r="EQ368" s="59"/>
      <c r="ER368" s="59"/>
      <c r="ES368" s="59"/>
      <c r="ET368" s="59"/>
      <c r="EU368" s="59"/>
      <c r="EV368" s="59"/>
      <c r="EW368" s="59"/>
      <c r="EX368" s="59"/>
      <c r="EY368" s="59"/>
      <c r="EZ368" s="59"/>
      <c r="FA368" s="59"/>
      <c r="FB368" s="59"/>
      <c r="FC368" s="59"/>
      <c r="FD368" s="59"/>
      <c r="FE368" s="59"/>
      <c r="FF368" s="59"/>
      <c r="FG368" s="59"/>
      <c r="FH368" s="59"/>
      <c r="FI368" s="59"/>
      <c r="FJ368" s="59"/>
      <c r="FK368" s="59"/>
      <c r="FL368" s="59"/>
      <c r="FM368" s="59"/>
      <c r="FN368" s="59"/>
      <c r="FO368" s="59"/>
      <c r="FP368" s="59"/>
      <c r="FQ368" s="59"/>
      <c r="FR368" s="59"/>
      <c r="FS368" s="59"/>
      <c r="FT368" s="59"/>
      <c r="FU368" s="59"/>
      <c r="FV368" s="59"/>
      <c r="FW368" s="59"/>
      <c r="FX368" s="59"/>
      <c r="FY368" s="59"/>
      <c r="FZ368" s="59"/>
      <c r="GA368" s="59"/>
      <c r="GB368" s="59"/>
      <c r="GC368" s="59"/>
      <c r="GD368" s="59"/>
      <c r="GE368" s="59"/>
      <c r="GF368" s="59"/>
      <c r="GG368" s="59"/>
      <c r="GH368" s="59"/>
      <c r="GI368" s="59"/>
      <c r="GJ368" s="59"/>
      <c r="GK368" s="59"/>
      <c r="GL368" s="59"/>
      <c r="GM368" s="59"/>
      <c r="GN368" s="59"/>
      <c r="GO368" s="59"/>
      <c r="GP368" s="59"/>
      <c r="GQ368" s="59"/>
      <c r="GR368" s="59"/>
      <c r="GS368" s="59"/>
      <c r="GT368" s="59"/>
      <c r="GU368" s="59"/>
      <c r="GV368" s="59"/>
      <c r="GW368" s="59"/>
      <c r="GX368" s="59"/>
      <c r="GY368" s="59"/>
      <c r="GZ368" s="59"/>
      <c r="HA368" s="59"/>
      <c r="HB368" s="59"/>
      <c r="HC368" s="59"/>
      <c r="HD368" s="59"/>
      <c r="HE368" s="59"/>
      <c r="HF368" s="59"/>
      <c r="HG368" s="59"/>
      <c r="HH368" s="59"/>
      <c r="HI368" s="59"/>
      <c r="HJ368" s="59"/>
      <c r="HK368" s="59"/>
      <c r="HL368" s="59"/>
      <c r="HM368" s="59"/>
      <c r="HN368" s="59"/>
    </row>
    <row r="369" spans="1:222">
      <c r="A369" s="59"/>
      <c r="B369" s="59"/>
      <c r="C369" s="59"/>
      <c r="D369" s="59"/>
      <c r="E369" s="118"/>
      <c r="F369" s="59"/>
      <c r="G369" s="118"/>
      <c r="H369" s="59"/>
      <c r="I369" s="59"/>
      <c r="J369" s="59"/>
      <c r="K369" s="119"/>
      <c r="L369" s="59"/>
      <c r="M369" s="59"/>
      <c r="N369" s="59"/>
      <c r="O369" s="59"/>
      <c r="P369" s="59"/>
      <c r="Q369" s="59"/>
      <c r="R369" s="59"/>
      <c r="S369" s="59"/>
      <c r="T369" s="59"/>
      <c r="U369" s="59"/>
      <c r="V369" s="59"/>
      <c r="W369" s="59"/>
      <c r="X369" s="59"/>
      <c r="Y369" s="59"/>
      <c r="Z369" s="59"/>
      <c r="AA369" s="59"/>
      <c r="AB369" s="59"/>
      <c r="AC369" s="59"/>
      <c r="AD369" s="59"/>
      <c r="AE369" s="59"/>
      <c r="AF369" s="59"/>
      <c r="AG369" s="59"/>
      <c r="AH369" s="59"/>
      <c r="AI369" s="59"/>
      <c r="AJ369" s="59"/>
      <c r="AK369" s="59"/>
      <c r="AL369" s="59"/>
      <c r="AM369" s="59"/>
      <c r="AN369" s="59"/>
      <c r="AO369" s="59"/>
      <c r="AP369" s="59"/>
      <c r="AQ369" s="59"/>
      <c r="AR369" s="59"/>
      <c r="AS369" s="59"/>
      <c r="AT369" s="59"/>
      <c r="AU369" s="59"/>
      <c r="AV369" s="59"/>
      <c r="AW369" s="59"/>
      <c r="AX369" s="59"/>
      <c r="AY369" s="59"/>
      <c r="AZ369" s="59"/>
      <c r="BA369" s="59"/>
      <c r="BB369" s="59"/>
      <c r="BC369" s="59"/>
      <c r="BD369" s="59"/>
      <c r="BE369" s="59"/>
      <c r="BF369" s="59"/>
      <c r="BG369" s="59"/>
      <c r="BH369" s="59"/>
      <c r="BI369" s="59"/>
      <c r="BJ369" s="59"/>
      <c r="BK369" s="59"/>
      <c r="BL369" s="59"/>
      <c r="BM369" s="59"/>
      <c r="BN369" s="59"/>
      <c r="BO369" s="59"/>
      <c r="BP369" s="59"/>
      <c r="BQ369" s="59"/>
      <c r="BR369" s="59"/>
      <c r="BS369" s="59"/>
      <c r="BT369" s="59"/>
      <c r="BU369" s="59"/>
      <c r="BV369" s="59"/>
      <c r="BW369" s="59"/>
      <c r="BX369" s="59"/>
      <c r="BY369" s="59"/>
      <c r="BZ369" s="59"/>
      <c r="CA369" s="59"/>
      <c r="CB369" s="59"/>
      <c r="CC369" s="59"/>
      <c r="CD369" s="59"/>
      <c r="CE369" s="59"/>
      <c r="CF369" s="59"/>
      <c r="CG369" s="59"/>
      <c r="CH369" s="59"/>
      <c r="CI369" s="59"/>
      <c r="CJ369" s="59"/>
      <c r="CK369" s="59"/>
      <c r="CL369" s="59"/>
      <c r="CM369" s="59"/>
      <c r="CN369" s="59"/>
      <c r="CO369" s="59"/>
      <c r="CP369" s="59"/>
      <c r="CQ369" s="59"/>
      <c r="CR369" s="59"/>
      <c r="CS369" s="59"/>
      <c r="CT369" s="59"/>
      <c r="CU369" s="59"/>
      <c r="CV369" s="59"/>
      <c r="CW369" s="59"/>
      <c r="CX369" s="59"/>
      <c r="CY369" s="59"/>
      <c r="CZ369" s="59"/>
      <c r="DA369" s="59"/>
      <c r="DB369" s="59"/>
      <c r="DC369" s="59"/>
      <c r="DD369" s="59"/>
      <c r="DE369" s="59"/>
      <c r="DF369" s="59"/>
      <c r="DG369" s="59"/>
      <c r="DH369" s="59"/>
      <c r="DI369" s="59"/>
      <c r="DJ369" s="59"/>
      <c r="DK369" s="59"/>
      <c r="DL369" s="59"/>
      <c r="DM369" s="59"/>
      <c r="DN369" s="59"/>
      <c r="DO369" s="59"/>
      <c r="DP369" s="59"/>
      <c r="DQ369" s="59"/>
      <c r="DR369" s="59"/>
      <c r="DS369" s="59"/>
      <c r="DT369" s="59"/>
      <c r="DU369" s="59"/>
      <c r="DV369" s="59"/>
      <c r="DW369" s="59"/>
      <c r="DX369" s="59"/>
      <c r="DY369" s="59"/>
      <c r="DZ369" s="59"/>
      <c r="EA369" s="59"/>
      <c r="EB369" s="59"/>
      <c r="EC369" s="59"/>
      <c r="ED369" s="59"/>
      <c r="EE369" s="59"/>
      <c r="EF369" s="59"/>
      <c r="EG369" s="59"/>
      <c r="EH369" s="59"/>
      <c r="EI369" s="59"/>
      <c r="EJ369" s="59"/>
      <c r="EK369" s="59"/>
      <c r="EL369" s="59"/>
      <c r="EM369" s="59"/>
      <c r="EN369" s="59"/>
      <c r="EO369" s="59"/>
      <c r="EP369" s="59"/>
      <c r="EQ369" s="59"/>
      <c r="ER369" s="59"/>
      <c r="ES369" s="59"/>
      <c r="ET369" s="59"/>
      <c r="EU369" s="59"/>
      <c r="EV369" s="59"/>
      <c r="EW369" s="59"/>
      <c r="EX369" s="59"/>
      <c r="EY369" s="59"/>
      <c r="EZ369" s="59"/>
      <c r="FA369" s="59"/>
      <c r="FB369" s="59"/>
      <c r="FC369" s="59"/>
      <c r="FD369" s="59"/>
      <c r="FE369" s="59"/>
      <c r="FF369" s="59"/>
      <c r="FG369" s="59"/>
      <c r="FH369" s="59"/>
      <c r="FI369" s="59"/>
      <c r="FJ369" s="59"/>
      <c r="FK369" s="59"/>
      <c r="FL369" s="59"/>
      <c r="FM369" s="59"/>
      <c r="FN369" s="59"/>
      <c r="FO369" s="59"/>
      <c r="FP369" s="59"/>
      <c r="FQ369" s="59"/>
      <c r="FR369" s="59"/>
      <c r="FS369" s="59"/>
      <c r="FT369" s="59"/>
      <c r="FU369" s="59"/>
      <c r="FV369" s="59"/>
      <c r="FW369" s="59"/>
      <c r="FX369" s="59"/>
      <c r="FY369" s="59"/>
      <c r="FZ369" s="59"/>
      <c r="GA369" s="59"/>
      <c r="GB369" s="59"/>
      <c r="GC369" s="59"/>
      <c r="GD369" s="59"/>
      <c r="GE369" s="59"/>
      <c r="GF369" s="59"/>
      <c r="GG369" s="59"/>
      <c r="GH369" s="59"/>
      <c r="GI369" s="59"/>
      <c r="GJ369" s="59"/>
      <c r="GK369" s="59"/>
      <c r="GL369" s="59"/>
      <c r="GM369" s="59"/>
      <c r="GN369" s="59"/>
      <c r="GO369" s="59"/>
      <c r="GP369" s="59"/>
      <c r="GQ369" s="59"/>
      <c r="GR369" s="59"/>
      <c r="GS369" s="59"/>
      <c r="GT369" s="59"/>
      <c r="GU369" s="59"/>
      <c r="GV369" s="59"/>
      <c r="GW369" s="59"/>
      <c r="GX369" s="59"/>
      <c r="GY369" s="59"/>
      <c r="GZ369" s="59"/>
      <c r="HA369" s="59"/>
      <c r="HB369" s="59"/>
      <c r="HC369" s="59"/>
      <c r="HD369" s="59"/>
      <c r="HE369" s="59"/>
      <c r="HF369" s="59"/>
      <c r="HG369" s="59"/>
      <c r="HH369" s="59"/>
      <c r="HI369" s="59"/>
      <c r="HJ369" s="59"/>
      <c r="HK369" s="59"/>
      <c r="HL369" s="59"/>
      <c r="HM369" s="59"/>
      <c r="HN369" s="59"/>
    </row>
    <row r="370" spans="1:222">
      <c r="A370" s="59"/>
      <c r="B370" s="59"/>
      <c r="C370" s="59"/>
      <c r="D370" s="59"/>
      <c r="E370" s="118"/>
      <c r="F370" s="59"/>
      <c r="G370" s="118"/>
      <c r="H370" s="59"/>
      <c r="I370" s="59"/>
      <c r="J370" s="59"/>
      <c r="K370" s="119"/>
      <c r="L370" s="59"/>
      <c r="M370" s="59"/>
      <c r="N370" s="59"/>
      <c r="O370" s="59"/>
      <c r="P370" s="59"/>
      <c r="Q370" s="59"/>
      <c r="R370" s="59"/>
      <c r="S370" s="59"/>
      <c r="T370" s="59"/>
      <c r="U370" s="59"/>
      <c r="V370" s="59"/>
      <c r="W370" s="59"/>
      <c r="X370" s="59"/>
      <c r="Y370" s="59"/>
      <c r="Z370" s="59"/>
      <c r="AA370" s="59"/>
      <c r="AB370" s="59"/>
      <c r="AC370" s="59"/>
      <c r="AD370" s="59"/>
      <c r="AE370" s="59"/>
      <c r="AF370" s="59"/>
      <c r="AG370" s="59"/>
      <c r="AH370" s="59"/>
      <c r="AI370" s="59"/>
      <c r="AJ370" s="59"/>
      <c r="AK370" s="59"/>
      <c r="AL370" s="59"/>
      <c r="AM370" s="59"/>
      <c r="AN370" s="59"/>
      <c r="AO370" s="59"/>
      <c r="AP370" s="59"/>
      <c r="AQ370" s="59"/>
      <c r="AR370" s="59"/>
      <c r="AS370" s="59"/>
      <c r="AT370" s="59"/>
      <c r="AU370" s="59"/>
      <c r="AV370" s="59"/>
      <c r="AW370" s="59"/>
      <c r="AX370" s="59"/>
      <c r="AY370" s="59"/>
      <c r="AZ370" s="59"/>
      <c r="BA370" s="59"/>
      <c r="BB370" s="59"/>
      <c r="BC370" s="59"/>
      <c r="BD370" s="59"/>
      <c r="BE370" s="59"/>
      <c r="BF370" s="59"/>
      <c r="BG370" s="59"/>
      <c r="BH370" s="59"/>
      <c r="BI370" s="59"/>
      <c r="BJ370" s="59"/>
      <c r="BK370" s="59"/>
      <c r="BL370" s="59"/>
      <c r="BM370" s="59"/>
      <c r="BN370" s="59"/>
      <c r="BO370" s="59"/>
      <c r="BP370" s="59"/>
      <c r="BQ370" s="59"/>
      <c r="BR370" s="59"/>
      <c r="BS370" s="59"/>
      <c r="BT370" s="59"/>
      <c r="BU370" s="59"/>
      <c r="BV370" s="59"/>
      <c r="BW370" s="59"/>
      <c r="BX370" s="59"/>
      <c r="BY370" s="59"/>
      <c r="BZ370" s="59"/>
      <c r="CA370" s="59"/>
      <c r="CB370" s="59"/>
      <c r="CC370" s="59"/>
      <c r="CD370" s="59"/>
      <c r="CE370" s="59"/>
      <c r="CF370" s="59"/>
      <c r="CG370" s="59"/>
      <c r="CH370" s="59"/>
      <c r="CI370" s="59"/>
      <c r="CJ370" s="59"/>
      <c r="CK370" s="59"/>
      <c r="CL370" s="59"/>
      <c r="CM370" s="59"/>
      <c r="CN370" s="59"/>
      <c r="CO370" s="59"/>
      <c r="CP370" s="59"/>
      <c r="CQ370" s="59"/>
      <c r="CR370" s="59"/>
      <c r="CS370" s="59"/>
      <c r="CT370" s="59"/>
      <c r="CU370" s="59"/>
      <c r="CV370" s="59"/>
      <c r="CW370" s="59"/>
      <c r="CX370" s="59"/>
      <c r="CY370" s="59"/>
      <c r="CZ370" s="59"/>
      <c r="DA370" s="59"/>
      <c r="DB370" s="59"/>
      <c r="DC370" s="59"/>
      <c r="DD370" s="59"/>
      <c r="DE370" s="59"/>
      <c r="DF370" s="59"/>
      <c r="DG370" s="59"/>
      <c r="DH370" s="59"/>
      <c r="DI370" s="59"/>
      <c r="DJ370" s="59"/>
      <c r="DK370" s="59"/>
      <c r="DL370" s="59"/>
      <c r="DM370" s="59"/>
      <c r="DN370" s="59"/>
      <c r="DO370" s="59"/>
      <c r="DP370" s="59"/>
      <c r="DQ370" s="59"/>
      <c r="DR370" s="59"/>
      <c r="DS370" s="59"/>
      <c r="DT370" s="59"/>
      <c r="DU370" s="59"/>
      <c r="DV370" s="59"/>
      <c r="DW370" s="59"/>
      <c r="DX370" s="59"/>
      <c r="DY370" s="59"/>
      <c r="DZ370" s="59"/>
      <c r="EA370" s="59"/>
      <c r="EB370" s="59"/>
      <c r="EC370" s="59"/>
      <c r="ED370" s="59"/>
      <c r="EE370" s="59"/>
      <c r="EF370" s="59"/>
      <c r="EG370" s="59"/>
      <c r="EH370" s="59"/>
      <c r="EI370" s="59"/>
      <c r="EJ370" s="59"/>
      <c r="EK370" s="59"/>
      <c r="EL370" s="59"/>
      <c r="EM370" s="59"/>
      <c r="EN370" s="59"/>
      <c r="EO370" s="59"/>
      <c r="EP370" s="59"/>
      <c r="EQ370" s="59"/>
      <c r="ER370" s="59"/>
      <c r="ES370" s="59"/>
      <c r="ET370" s="59"/>
      <c r="EU370" s="59"/>
      <c r="EV370" s="59"/>
      <c r="EW370" s="59"/>
      <c r="EX370" s="59"/>
      <c r="EY370" s="59"/>
      <c r="EZ370" s="59"/>
      <c r="FA370" s="59"/>
      <c r="FB370" s="59"/>
      <c r="FC370" s="59"/>
      <c r="FD370" s="59"/>
      <c r="FE370" s="59"/>
      <c r="FF370" s="59"/>
      <c r="FG370" s="59"/>
      <c r="FH370" s="59"/>
      <c r="FI370" s="59"/>
      <c r="FJ370" s="59"/>
      <c r="FK370" s="59"/>
      <c r="FL370" s="59"/>
      <c r="FM370" s="59"/>
      <c r="FN370" s="59"/>
      <c r="FO370" s="59"/>
      <c r="FP370" s="59"/>
      <c r="FQ370" s="59"/>
      <c r="FR370" s="59"/>
      <c r="FS370" s="59"/>
      <c r="FT370" s="59"/>
      <c r="FU370" s="59"/>
      <c r="FV370" s="59"/>
      <c r="FW370" s="59"/>
      <c r="FX370" s="59"/>
      <c r="FY370" s="59"/>
      <c r="FZ370" s="59"/>
      <c r="GA370" s="59"/>
      <c r="GB370" s="59"/>
      <c r="GC370" s="59"/>
      <c r="GD370" s="59"/>
      <c r="GE370" s="59"/>
      <c r="GF370" s="59"/>
      <c r="GG370" s="59"/>
      <c r="GH370" s="59"/>
      <c r="GI370" s="59"/>
      <c r="GJ370" s="59"/>
      <c r="GK370" s="59"/>
      <c r="GL370" s="59"/>
      <c r="GM370" s="59"/>
      <c r="GN370" s="59"/>
      <c r="GO370" s="59"/>
      <c r="GP370" s="59"/>
      <c r="GQ370" s="59"/>
      <c r="GR370" s="59"/>
      <c r="GS370" s="59"/>
      <c r="GT370" s="59"/>
      <c r="GU370" s="59"/>
      <c r="GV370" s="59"/>
      <c r="GW370" s="59"/>
      <c r="GX370" s="59"/>
      <c r="GY370" s="59"/>
      <c r="GZ370" s="59"/>
      <c r="HA370" s="59"/>
      <c r="HB370" s="59"/>
      <c r="HC370" s="59"/>
      <c r="HD370" s="59"/>
      <c r="HE370" s="59"/>
      <c r="HF370" s="59"/>
      <c r="HG370" s="59"/>
      <c r="HH370" s="59"/>
      <c r="HI370" s="59"/>
      <c r="HJ370" s="59"/>
      <c r="HK370" s="59"/>
      <c r="HL370" s="59"/>
      <c r="HM370" s="59"/>
      <c r="HN370" s="59"/>
    </row>
    <row r="371" spans="1:222">
      <c r="A371" s="59"/>
      <c r="B371" s="59"/>
      <c r="C371" s="59"/>
      <c r="D371" s="59"/>
      <c r="E371" s="118"/>
      <c r="F371" s="59"/>
      <c r="G371" s="118"/>
      <c r="H371" s="59"/>
      <c r="I371" s="59"/>
      <c r="J371" s="59"/>
      <c r="K371" s="119"/>
      <c r="L371" s="59"/>
      <c r="M371" s="59"/>
      <c r="N371" s="59"/>
      <c r="O371" s="59"/>
      <c r="P371" s="59"/>
      <c r="Q371" s="59"/>
      <c r="R371" s="59"/>
      <c r="S371" s="59"/>
      <c r="T371" s="59"/>
      <c r="U371" s="59"/>
      <c r="V371" s="59"/>
      <c r="W371" s="59"/>
      <c r="X371" s="59"/>
      <c r="Y371" s="59"/>
      <c r="Z371" s="59"/>
      <c r="AA371" s="59"/>
      <c r="AB371" s="59"/>
      <c r="AC371" s="59"/>
      <c r="AD371" s="59"/>
      <c r="AE371" s="59"/>
      <c r="AF371" s="59"/>
      <c r="AG371" s="59"/>
      <c r="AH371" s="59"/>
      <c r="AI371" s="59"/>
      <c r="AJ371" s="59"/>
      <c r="AK371" s="59"/>
      <c r="AL371" s="59"/>
      <c r="AM371" s="59"/>
      <c r="AN371" s="59"/>
      <c r="AO371" s="59"/>
      <c r="AP371" s="59"/>
      <c r="AQ371" s="59"/>
      <c r="AR371" s="59"/>
      <c r="AS371" s="59"/>
      <c r="AT371" s="59"/>
      <c r="AU371" s="59"/>
      <c r="AV371" s="59"/>
      <c r="AW371" s="59"/>
      <c r="AX371" s="59"/>
      <c r="AY371" s="59"/>
      <c r="AZ371" s="59"/>
      <c r="BA371" s="59"/>
      <c r="BB371" s="59"/>
      <c r="BC371" s="59"/>
      <c r="BD371" s="59"/>
      <c r="BE371" s="59"/>
      <c r="BF371" s="59"/>
      <c r="BG371" s="59"/>
      <c r="BH371" s="59"/>
      <c r="BI371" s="59"/>
      <c r="BJ371" s="59"/>
      <c r="BK371" s="59"/>
      <c r="BL371" s="59"/>
      <c r="BM371" s="59"/>
      <c r="BN371" s="59"/>
      <c r="BO371" s="59"/>
      <c r="BP371" s="59"/>
      <c r="BQ371" s="59"/>
      <c r="BR371" s="59"/>
      <c r="BS371" s="59"/>
      <c r="BT371" s="59"/>
      <c r="BU371" s="59"/>
      <c r="BV371" s="59"/>
      <c r="BW371" s="59"/>
      <c r="BX371" s="59"/>
      <c r="BY371" s="59"/>
      <c r="BZ371" s="59"/>
      <c r="CA371" s="59"/>
      <c r="CB371" s="59"/>
      <c r="CC371" s="59"/>
      <c r="CD371" s="59"/>
      <c r="CE371" s="59"/>
      <c r="CF371" s="59"/>
      <c r="CG371" s="59"/>
      <c r="CH371" s="59"/>
      <c r="CI371" s="59"/>
      <c r="CJ371" s="59"/>
      <c r="CK371" s="59"/>
      <c r="CL371" s="59"/>
      <c r="CM371" s="59"/>
      <c r="CN371" s="59"/>
      <c r="CO371" s="59"/>
      <c r="CP371" s="59"/>
      <c r="CQ371" s="59"/>
      <c r="CR371" s="59"/>
      <c r="CS371" s="59"/>
      <c r="CT371" s="59"/>
      <c r="CU371" s="59"/>
      <c r="CV371" s="59"/>
      <c r="CW371" s="59"/>
      <c r="CX371" s="59"/>
      <c r="CY371" s="59"/>
      <c r="CZ371" s="59"/>
      <c r="DA371" s="59"/>
      <c r="DB371" s="59"/>
      <c r="DC371" s="59"/>
      <c r="DD371" s="59"/>
      <c r="DE371" s="59"/>
      <c r="DF371" s="59"/>
      <c r="DG371" s="59"/>
      <c r="DH371" s="59"/>
      <c r="DI371" s="59"/>
      <c r="DJ371" s="59"/>
      <c r="DK371" s="59"/>
      <c r="DL371" s="59"/>
      <c r="DM371" s="59"/>
      <c r="DN371" s="59"/>
      <c r="DO371" s="59"/>
      <c r="DP371" s="59"/>
      <c r="DQ371" s="59"/>
      <c r="DR371" s="59"/>
      <c r="DS371" s="59"/>
      <c r="DT371" s="59"/>
      <c r="DU371" s="59"/>
      <c r="DV371" s="59"/>
      <c r="DW371" s="59"/>
      <c r="DX371" s="59"/>
      <c r="DY371" s="59"/>
      <c r="DZ371" s="59"/>
      <c r="EA371" s="59"/>
      <c r="EB371" s="59"/>
      <c r="EC371" s="59"/>
      <c r="ED371" s="59"/>
      <c r="EE371" s="59"/>
      <c r="EF371" s="59"/>
      <c r="EG371" s="59"/>
      <c r="EH371" s="59"/>
      <c r="EI371" s="59"/>
      <c r="EJ371" s="59"/>
      <c r="EK371" s="59"/>
      <c r="EL371" s="59"/>
      <c r="EM371" s="59"/>
      <c r="EN371" s="59"/>
      <c r="EO371" s="59"/>
      <c r="EP371" s="59"/>
      <c r="EQ371" s="59"/>
      <c r="ER371" s="59"/>
      <c r="ES371" s="59"/>
      <c r="ET371" s="59"/>
      <c r="EU371" s="59"/>
      <c r="EV371" s="59"/>
      <c r="EW371" s="59"/>
      <c r="EX371" s="59"/>
      <c r="EY371" s="59"/>
      <c r="EZ371" s="59"/>
      <c r="FA371" s="59"/>
      <c r="FB371" s="59"/>
      <c r="FC371" s="59"/>
      <c r="FD371" s="59"/>
      <c r="FE371" s="59"/>
      <c r="FF371" s="59"/>
      <c r="FG371" s="59"/>
      <c r="FH371" s="59"/>
      <c r="FI371" s="59"/>
      <c r="FJ371" s="59"/>
      <c r="FK371" s="59"/>
      <c r="FL371" s="59"/>
      <c r="FM371" s="59"/>
      <c r="FN371" s="59"/>
      <c r="FO371" s="59"/>
      <c r="FP371" s="59"/>
      <c r="FQ371" s="59"/>
      <c r="FR371" s="59"/>
      <c r="FS371" s="59"/>
      <c r="FT371" s="59"/>
      <c r="FU371" s="59"/>
      <c r="FV371" s="59"/>
      <c r="FW371" s="59"/>
      <c r="FX371" s="59"/>
      <c r="FY371" s="59"/>
      <c r="FZ371" s="59"/>
      <c r="GA371" s="59"/>
      <c r="GB371" s="59"/>
      <c r="GC371" s="59"/>
      <c r="GD371" s="59"/>
      <c r="GE371" s="59"/>
      <c r="GF371" s="59"/>
      <c r="GG371" s="59"/>
      <c r="GH371" s="59"/>
      <c r="GI371" s="59"/>
      <c r="GJ371" s="59"/>
      <c r="GK371" s="59"/>
      <c r="GL371" s="59"/>
      <c r="GM371" s="59"/>
      <c r="GN371" s="59"/>
      <c r="GO371" s="59"/>
      <c r="GP371" s="59"/>
      <c r="GQ371" s="59"/>
      <c r="GR371" s="59"/>
      <c r="GS371" s="59"/>
      <c r="GT371" s="59"/>
      <c r="GU371" s="59"/>
      <c r="GV371" s="59"/>
      <c r="GW371" s="59"/>
      <c r="GX371" s="59"/>
      <c r="GY371" s="59"/>
      <c r="GZ371" s="59"/>
      <c r="HA371" s="59"/>
      <c r="HB371" s="59"/>
      <c r="HC371" s="59"/>
      <c r="HD371" s="59"/>
      <c r="HE371" s="59"/>
      <c r="HF371" s="59"/>
      <c r="HG371" s="59"/>
      <c r="HH371" s="59"/>
      <c r="HI371" s="59"/>
      <c r="HJ371" s="59"/>
      <c r="HK371" s="59"/>
      <c r="HL371" s="59"/>
      <c r="HM371" s="59"/>
      <c r="HN371" s="59"/>
    </row>
    <row r="372" spans="1:222">
      <c r="A372" s="59"/>
      <c r="B372" s="59"/>
      <c r="C372" s="59"/>
      <c r="D372" s="59"/>
      <c r="E372" s="118"/>
      <c r="F372" s="59"/>
      <c r="G372" s="118"/>
      <c r="H372" s="59"/>
      <c r="I372" s="59"/>
      <c r="J372" s="59"/>
      <c r="K372" s="119"/>
      <c r="L372" s="59"/>
      <c r="M372" s="59"/>
      <c r="N372" s="59"/>
      <c r="O372" s="59"/>
      <c r="P372" s="59"/>
      <c r="Q372" s="59"/>
      <c r="R372" s="59"/>
      <c r="S372" s="59"/>
      <c r="T372" s="59"/>
      <c r="U372" s="59"/>
      <c r="V372" s="59"/>
      <c r="W372" s="59"/>
      <c r="X372" s="59"/>
      <c r="Y372" s="59"/>
      <c r="Z372" s="59"/>
      <c r="AA372" s="59"/>
      <c r="AB372" s="59"/>
      <c r="AC372" s="59"/>
      <c r="AD372" s="59"/>
      <c r="AE372" s="59"/>
      <c r="AF372" s="59"/>
      <c r="AG372" s="59"/>
      <c r="AH372" s="59"/>
      <c r="AI372" s="59"/>
      <c r="AJ372" s="59"/>
      <c r="AK372" s="59"/>
      <c r="AL372" s="59"/>
      <c r="AM372" s="59"/>
      <c r="AN372" s="59"/>
      <c r="AO372" s="59"/>
      <c r="AP372" s="59"/>
      <c r="AQ372" s="59"/>
      <c r="AR372" s="59"/>
      <c r="AS372" s="59"/>
      <c r="AT372" s="59"/>
      <c r="AU372" s="59"/>
      <c r="AV372" s="59"/>
      <c r="AW372" s="59"/>
      <c r="AX372" s="59"/>
      <c r="AY372" s="59"/>
      <c r="AZ372" s="59"/>
      <c r="BA372" s="59"/>
      <c r="BB372" s="59"/>
      <c r="BC372" s="59"/>
      <c r="BD372" s="59"/>
      <c r="BE372" s="59"/>
      <c r="BF372" s="59"/>
      <c r="BG372" s="59"/>
      <c r="BH372" s="59"/>
      <c r="BI372" s="59"/>
      <c r="BJ372" s="59"/>
      <c r="BK372" s="59"/>
      <c r="BL372" s="59"/>
      <c r="BM372" s="59"/>
      <c r="BN372" s="59"/>
      <c r="BO372" s="59"/>
      <c r="BP372" s="59"/>
      <c r="BQ372" s="59"/>
      <c r="BR372" s="59"/>
      <c r="BS372" s="59"/>
      <c r="BT372" s="59"/>
      <c r="BU372" s="59"/>
      <c r="BV372" s="59"/>
      <c r="BW372" s="59"/>
      <c r="BX372" s="59"/>
      <c r="BY372" s="59"/>
      <c r="BZ372" s="59"/>
      <c r="CA372" s="59"/>
      <c r="CB372" s="59"/>
      <c r="CC372" s="59"/>
      <c r="CD372" s="59"/>
      <c r="CE372" s="59"/>
      <c r="CF372" s="59"/>
      <c r="CG372" s="59"/>
      <c r="CH372" s="59"/>
      <c r="CI372" s="59"/>
      <c r="CJ372" s="59"/>
      <c r="CK372" s="59"/>
      <c r="CL372" s="59"/>
      <c r="CM372" s="59"/>
      <c r="CN372" s="59"/>
      <c r="CO372" s="59"/>
      <c r="CP372" s="59"/>
      <c r="CQ372" s="59"/>
      <c r="CR372" s="59"/>
      <c r="CS372" s="59"/>
      <c r="CT372" s="59"/>
      <c r="CU372" s="59"/>
      <c r="CV372" s="59"/>
      <c r="CW372" s="59"/>
      <c r="CX372" s="59"/>
      <c r="CY372" s="59"/>
      <c r="CZ372" s="59"/>
      <c r="DA372" s="59"/>
      <c r="DB372" s="59"/>
      <c r="DC372" s="59"/>
      <c r="DD372" s="59"/>
      <c r="DE372" s="59"/>
      <c r="DF372" s="59"/>
      <c r="DG372" s="59"/>
      <c r="DH372" s="59"/>
      <c r="DI372" s="59"/>
      <c r="DJ372" s="59"/>
      <c r="DK372" s="59"/>
      <c r="DL372" s="59"/>
      <c r="DM372" s="59"/>
      <c r="DN372" s="59"/>
      <c r="DO372" s="59"/>
      <c r="DP372" s="59"/>
      <c r="DQ372" s="59"/>
      <c r="DR372" s="59"/>
      <c r="DS372" s="59"/>
      <c r="DT372" s="59"/>
      <c r="DU372" s="59"/>
      <c r="DV372" s="59"/>
      <c r="DW372" s="59"/>
      <c r="DX372" s="59"/>
      <c r="DY372" s="59"/>
      <c r="DZ372" s="59"/>
      <c r="EA372" s="59"/>
      <c r="EB372" s="59"/>
      <c r="EC372" s="59"/>
      <c r="ED372" s="59"/>
      <c r="EE372" s="59"/>
      <c r="EF372" s="59"/>
      <c r="EG372" s="59"/>
      <c r="EH372" s="59"/>
      <c r="EI372" s="59"/>
      <c r="EJ372" s="59"/>
      <c r="EK372" s="59"/>
      <c r="EL372" s="59"/>
      <c r="EM372" s="59"/>
      <c r="EN372" s="59"/>
      <c r="EO372" s="59"/>
      <c r="EP372" s="59"/>
      <c r="EQ372" s="59"/>
      <c r="ER372" s="59"/>
      <c r="ES372" s="59"/>
      <c r="ET372" s="59"/>
      <c r="EU372" s="59"/>
      <c r="EV372" s="59"/>
      <c r="EW372" s="59"/>
      <c r="EX372" s="59"/>
      <c r="EY372" s="59"/>
      <c r="EZ372" s="59"/>
      <c r="FA372" s="59"/>
      <c r="FB372" s="59"/>
      <c r="FC372" s="59"/>
      <c r="FD372" s="59"/>
      <c r="FE372" s="59"/>
      <c r="FF372" s="59"/>
      <c r="FG372" s="59"/>
      <c r="FH372" s="59"/>
      <c r="FI372" s="59"/>
      <c r="FJ372" s="59"/>
      <c r="FK372" s="59"/>
      <c r="FL372" s="59"/>
      <c r="FM372" s="59"/>
      <c r="FN372" s="59"/>
      <c r="FO372" s="59"/>
      <c r="FP372" s="59"/>
      <c r="FQ372" s="59"/>
      <c r="FR372" s="59"/>
      <c r="FS372" s="59"/>
      <c r="FT372" s="59"/>
      <c r="FU372" s="59"/>
      <c r="FV372" s="59"/>
      <c r="FW372" s="59"/>
      <c r="FX372" s="59"/>
      <c r="FY372" s="59"/>
      <c r="FZ372" s="59"/>
      <c r="GA372" s="59"/>
      <c r="GB372" s="59"/>
      <c r="GC372" s="59"/>
      <c r="GD372" s="59"/>
      <c r="GE372" s="59"/>
      <c r="GF372" s="59"/>
      <c r="GG372" s="59"/>
      <c r="GH372" s="59"/>
      <c r="GI372" s="59"/>
      <c r="GJ372" s="59"/>
      <c r="GK372" s="59"/>
      <c r="GL372" s="59"/>
      <c r="GM372" s="59"/>
      <c r="GN372" s="59"/>
      <c r="GO372" s="59"/>
      <c r="GP372" s="59"/>
      <c r="GQ372" s="59"/>
      <c r="GR372" s="59"/>
      <c r="GS372" s="59"/>
      <c r="GT372" s="59"/>
      <c r="GU372" s="59"/>
      <c r="GV372" s="59"/>
      <c r="GW372" s="59"/>
      <c r="GX372" s="59"/>
      <c r="GY372" s="59"/>
      <c r="GZ372" s="59"/>
      <c r="HA372" s="59"/>
      <c r="HB372" s="59"/>
      <c r="HC372" s="59"/>
      <c r="HD372" s="59"/>
      <c r="HE372" s="59"/>
      <c r="HF372" s="59"/>
      <c r="HG372" s="59"/>
      <c r="HH372" s="59"/>
      <c r="HI372" s="59"/>
      <c r="HJ372" s="59"/>
      <c r="HK372" s="59"/>
      <c r="HL372" s="59"/>
      <c r="HM372" s="59"/>
      <c r="HN372" s="59"/>
    </row>
    <row r="373" spans="1:222">
      <c r="A373" s="59"/>
      <c r="B373" s="59"/>
      <c r="C373" s="59"/>
      <c r="D373" s="59"/>
      <c r="E373" s="118"/>
      <c r="F373" s="59"/>
      <c r="G373" s="118"/>
      <c r="H373" s="59"/>
      <c r="I373" s="59"/>
      <c r="J373" s="59"/>
      <c r="K373" s="119"/>
      <c r="L373" s="59"/>
      <c r="M373" s="59"/>
      <c r="N373" s="59"/>
      <c r="O373" s="59"/>
      <c r="P373" s="59"/>
      <c r="Q373" s="59"/>
      <c r="R373" s="59"/>
      <c r="S373" s="59"/>
      <c r="T373" s="59"/>
      <c r="U373" s="59"/>
      <c r="V373" s="59"/>
      <c r="W373" s="59"/>
      <c r="X373" s="59"/>
      <c r="Y373" s="59"/>
      <c r="Z373" s="59"/>
      <c r="AA373" s="59"/>
      <c r="AB373" s="59"/>
      <c r="AC373" s="59"/>
      <c r="AD373" s="59"/>
      <c r="AE373" s="59"/>
      <c r="AF373" s="59"/>
      <c r="AG373" s="59"/>
      <c r="AH373" s="59"/>
      <c r="AI373" s="59"/>
      <c r="AJ373" s="59"/>
      <c r="AK373" s="59"/>
      <c r="AL373" s="59"/>
      <c r="AM373" s="59"/>
      <c r="AN373" s="59"/>
      <c r="AO373" s="59"/>
      <c r="AP373" s="59"/>
      <c r="AQ373" s="59"/>
      <c r="AR373" s="59"/>
      <c r="AS373" s="59"/>
      <c r="AT373" s="59"/>
      <c r="AU373" s="59"/>
      <c r="AV373" s="59"/>
      <c r="AW373" s="59"/>
      <c r="AX373" s="59"/>
      <c r="AY373" s="59"/>
      <c r="AZ373" s="59"/>
      <c r="BA373" s="59"/>
      <c r="BB373" s="59"/>
      <c r="BC373" s="59"/>
      <c r="BD373" s="59"/>
      <c r="BE373" s="59"/>
      <c r="BF373" s="59"/>
      <c r="BG373" s="59"/>
      <c r="BH373" s="59"/>
      <c r="BI373" s="59"/>
      <c r="BJ373" s="59"/>
      <c r="BK373" s="59"/>
      <c r="BL373" s="59"/>
      <c r="BM373" s="59"/>
      <c r="BN373" s="59"/>
      <c r="BO373" s="59"/>
      <c r="BP373" s="59"/>
      <c r="BQ373" s="59"/>
      <c r="BR373" s="59"/>
      <c r="BS373" s="59"/>
      <c r="BT373" s="59"/>
      <c r="BU373" s="59"/>
      <c r="BV373" s="59"/>
      <c r="BW373" s="59"/>
      <c r="BX373" s="59"/>
      <c r="BY373" s="59"/>
      <c r="BZ373" s="59"/>
      <c r="CA373" s="59"/>
      <c r="CB373" s="59"/>
      <c r="CC373" s="59"/>
      <c r="CD373" s="59"/>
      <c r="CE373" s="59"/>
      <c r="CF373" s="59"/>
      <c r="CG373" s="59"/>
      <c r="CH373" s="59"/>
      <c r="CI373" s="59"/>
      <c r="CJ373" s="59"/>
      <c r="CK373" s="59"/>
      <c r="CL373" s="59"/>
      <c r="CM373" s="59"/>
      <c r="CN373" s="59"/>
      <c r="CO373" s="59"/>
      <c r="CP373" s="59"/>
      <c r="CQ373" s="59"/>
      <c r="CR373" s="59"/>
      <c r="CS373" s="59"/>
      <c r="CT373" s="59"/>
      <c r="CU373" s="59"/>
      <c r="CV373" s="59"/>
      <c r="CW373" s="59"/>
      <c r="CX373" s="59"/>
      <c r="CY373" s="59"/>
      <c r="CZ373" s="59"/>
      <c r="DA373" s="59"/>
      <c r="DB373" s="59"/>
      <c r="DC373" s="59"/>
      <c r="DD373" s="59"/>
      <c r="DE373" s="59"/>
      <c r="DF373" s="59"/>
      <c r="DG373" s="59"/>
      <c r="DH373" s="59"/>
      <c r="DI373" s="59"/>
      <c r="DJ373" s="59"/>
      <c r="DK373" s="59"/>
      <c r="DL373" s="59"/>
      <c r="DM373" s="59"/>
      <c r="DN373" s="59"/>
      <c r="DO373" s="59"/>
      <c r="DP373" s="59"/>
      <c r="DQ373" s="59"/>
      <c r="DR373" s="59"/>
      <c r="DS373" s="59"/>
      <c r="DT373" s="59"/>
      <c r="DU373" s="59"/>
      <c r="DV373" s="59"/>
      <c r="DW373" s="59"/>
      <c r="DX373" s="59"/>
      <c r="DY373" s="59"/>
      <c r="DZ373" s="59"/>
      <c r="EA373" s="59"/>
      <c r="EB373" s="59"/>
      <c r="EC373" s="59"/>
      <c r="ED373" s="59"/>
      <c r="EE373" s="59"/>
      <c r="EF373" s="59"/>
      <c r="EG373" s="59"/>
      <c r="EH373" s="59"/>
      <c r="EI373" s="59"/>
      <c r="EJ373" s="59"/>
      <c r="EK373" s="59"/>
      <c r="EL373" s="59"/>
      <c r="EM373" s="59"/>
      <c r="EN373" s="59"/>
      <c r="EO373" s="59"/>
      <c r="EP373" s="59"/>
      <c r="EQ373" s="59"/>
      <c r="ER373" s="59"/>
      <c r="ES373" s="59"/>
      <c r="ET373" s="59"/>
      <c r="EU373" s="59"/>
      <c r="EV373" s="59"/>
      <c r="EW373" s="59"/>
      <c r="EX373" s="59"/>
      <c r="EY373" s="59"/>
      <c r="EZ373" s="59"/>
      <c r="FA373" s="59"/>
      <c r="FB373" s="59"/>
      <c r="FC373" s="59"/>
      <c r="FD373" s="59"/>
      <c r="FE373" s="59"/>
      <c r="FF373" s="59"/>
      <c r="FG373" s="59"/>
      <c r="FH373" s="59"/>
      <c r="FI373" s="59"/>
      <c r="FJ373" s="59"/>
      <c r="FK373" s="59"/>
      <c r="FL373" s="59"/>
      <c r="FM373" s="59"/>
      <c r="FN373" s="59"/>
      <c r="FO373" s="59"/>
      <c r="FP373" s="59"/>
      <c r="FQ373" s="59"/>
      <c r="FR373" s="59"/>
      <c r="FS373" s="59"/>
      <c r="FT373" s="59"/>
      <c r="FU373" s="59"/>
      <c r="FV373" s="59"/>
      <c r="FW373" s="59"/>
      <c r="FX373" s="59"/>
      <c r="FY373" s="59"/>
      <c r="FZ373" s="59"/>
      <c r="GA373" s="59"/>
      <c r="GB373" s="59"/>
      <c r="GC373" s="59"/>
      <c r="GD373" s="59"/>
      <c r="GE373" s="59"/>
      <c r="GF373" s="59"/>
      <c r="GG373" s="59"/>
      <c r="GH373" s="59"/>
      <c r="GI373" s="59"/>
      <c r="GJ373" s="59"/>
      <c r="GK373" s="59"/>
      <c r="GL373" s="59"/>
      <c r="GM373" s="59"/>
      <c r="GN373" s="59"/>
      <c r="GO373" s="59"/>
      <c r="GP373" s="59"/>
      <c r="GQ373" s="59"/>
      <c r="GR373" s="59"/>
      <c r="GS373" s="59"/>
      <c r="GT373" s="59"/>
      <c r="GU373" s="59"/>
      <c r="GV373" s="59"/>
      <c r="GW373" s="59"/>
      <c r="GX373" s="59"/>
      <c r="GY373" s="59"/>
      <c r="GZ373" s="59"/>
      <c r="HA373" s="59"/>
      <c r="HB373" s="59"/>
      <c r="HC373" s="59"/>
      <c r="HD373" s="59"/>
      <c r="HE373" s="59"/>
      <c r="HF373" s="59"/>
      <c r="HG373" s="59"/>
      <c r="HH373" s="59"/>
      <c r="HI373" s="59"/>
      <c r="HJ373" s="59"/>
      <c r="HK373" s="59"/>
      <c r="HL373" s="59"/>
      <c r="HM373" s="59"/>
      <c r="HN373" s="59"/>
    </row>
    <row r="374" spans="1:222">
      <c r="A374" s="59"/>
      <c r="B374" s="59"/>
      <c r="C374" s="59"/>
      <c r="D374" s="59"/>
      <c r="E374" s="118"/>
      <c r="F374" s="59"/>
      <c r="G374" s="118"/>
      <c r="H374" s="59"/>
      <c r="I374" s="59"/>
      <c r="J374" s="59"/>
      <c r="K374" s="119"/>
      <c r="L374" s="59"/>
      <c r="M374" s="59"/>
      <c r="N374" s="59"/>
      <c r="O374" s="59"/>
      <c r="P374" s="59"/>
      <c r="Q374" s="59"/>
      <c r="R374" s="59"/>
      <c r="S374" s="59"/>
      <c r="T374" s="59"/>
      <c r="U374" s="59"/>
      <c r="V374" s="59"/>
      <c r="W374" s="59"/>
      <c r="X374" s="59"/>
      <c r="Y374" s="59"/>
      <c r="Z374" s="59"/>
      <c r="AA374" s="59"/>
      <c r="AB374" s="59"/>
      <c r="AC374" s="59"/>
      <c r="AD374" s="59"/>
      <c r="AE374" s="59"/>
      <c r="AF374" s="59"/>
      <c r="AG374" s="59"/>
      <c r="AH374" s="59"/>
      <c r="AI374" s="59"/>
      <c r="AJ374" s="59"/>
      <c r="AK374" s="59"/>
      <c r="AL374" s="59"/>
      <c r="AM374" s="59"/>
      <c r="AN374" s="59"/>
      <c r="AO374" s="59"/>
      <c r="AP374" s="59"/>
      <c r="AQ374" s="59"/>
      <c r="AR374" s="59"/>
      <c r="AS374" s="59"/>
      <c r="AT374" s="59"/>
      <c r="AU374" s="59"/>
      <c r="AV374" s="59"/>
      <c r="AW374" s="59"/>
      <c r="AX374" s="59"/>
      <c r="AY374" s="59"/>
      <c r="AZ374" s="59"/>
      <c r="BA374" s="59"/>
      <c r="BB374" s="59"/>
      <c r="BC374" s="59"/>
      <c r="BD374" s="59"/>
      <c r="BE374" s="59"/>
      <c r="BF374" s="59"/>
      <c r="BG374" s="59"/>
      <c r="BH374" s="59"/>
      <c r="BI374" s="59"/>
      <c r="BJ374" s="59"/>
      <c r="BK374" s="59"/>
      <c r="BL374" s="59"/>
      <c r="BM374" s="59"/>
      <c r="BN374" s="59"/>
      <c r="BO374" s="59"/>
      <c r="BP374" s="59"/>
      <c r="BQ374" s="59"/>
      <c r="BR374" s="59"/>
      <c r="BS374" s="59"/>
      <c r="BT374" s="59"/>
      <c r="BU374" s="59"/>
      <c r="BV374" s="59"/>
      <c r="BW374" s="59"/>
      <c r="BX374" s="59"/>
      <c r="BY374" s="59"/>
      <c r="BZ374" s="59"/>
      <c r="CA374" s="59"/>
      <c r="CB374" s="59"/>
      <c r="CC374" s="59"/>
      <c r="CD374" s="59"/>
      <c r="CE374" s="59"/>
      <c r="CF374" s="59"/>
      <c r="CG374" s="59"/>
      <c r="CH374" s="59"/>
      <c r="CI374" s="59"/>
      <c r="CJ374" s="59"/>
      <c r="CK374" s="59"/>
      <c r="CL374" s="59"/>
      <c r="CM374" s="59"/>
      <c r="CN374" s="59"/>
      <c r="CO374" s="59"/>
      <c r="CP374" s="59"/>
      <c r="CQ374" s="59"/>
      <c r="CR374" s="59"/>
      <c r="CS374" s="59"/>
      <c r="CT374" s="59"/>
      <c r="CU374" s="59"/>
      <c r="CV374" s="59"/>
      <c r="CW374" s="59"/>
      <c r="CX374" s="59"/>
      <c r="CY374" s="59"/>
      <c r="CZ374" s="59"/>
      <c r="DA374" s="59"/>
      <c r="DB374" s="59"/>
      <c r="DC374" s="59"/>
      <c r="DD374" s="59"/>
      <c r="DE374" s="59"/>
      <c r="DF374" s="59"/>
      <c r="DG374" s="59"/>
      <c r="DH374" s="59"/>
      <c r="DI374" s="59"/>
      <c r="DJ374" s="59"/>
      <c r="DK374" s="59"/>
      <c r="DL374" s="59"/>
      <c r="DM374" s="59"/>
      <c r="DN374" s="59"/>
      <c r="DO374" s="59"/>
      <c r="DP374" s="59"/>
      <c r="DQ374" s="59"/>
      <c r="DR374" s="59"/>
      <c r="DS374" s="59"/>
      <c r="DT374" s="59"/>
      <c r="DU374" s="59"/>
      <c r="DV374" s="59"/>
      <c r="DW374" s="59"/>
      <c r="DX374" s="59"/>
      <c r="DY374" s="59"/>
      <c r="DZ374" s="59"/>
      <c r="EA374" s="59"/>
      <c r="EB374" s="59"/>
      <c r="EC374" s="59"/>
      <c r="ED374" s="59"/>
      <c r="EE374" s="59"/>
      <c r="EF374" s="59"/>
      <c r="EG374" s="59"/>
      <c r="EH374" s="59"/>
      <c r="EI374" s="59"/>
      <c r="EJ374" s="59"/>
      <c r="EK374" s="59"/>
      <c r="EL374" s="59"/>
      <c r="EM374" s="59"/>
      <c r="EN374" s="59"/>
      <c r="EO374" s="59"/>
      <c r="EP374" s="59"/>
      <c r="EQ374" s="59"/>
      <c r="ER374" s="59"/>
      <c r="ES374" s="59"/>
      <c r="ET374" s="59"/>
      <c r="EU374" s="59"/>
      <c r="EV374" s="59"/>
      <c r="EW374" s="59"/>
      <c r="EX374" s="59"/>
      <c r="EY374" s="59"/>
      <c r="EZ374" s="59"/>
      <c r="FA374" s="59"/>
      <c r="FB374" s="59"/>
      <c r="FC374" s="59"/>
      <c r="FD374" s="59"/>
      <c r="FE374" s="59"/>
      <c r="FF374" s="59"/>
      <c r="FG374" s="59"/>
      <c r="FH374" s="59"/>
      <c r="FI374" s="59"/>
      <c r="FJ374" s="59"/>
      <c r="FK374" s="59"/>
      <c r="FL374" s="59"/>
      <c r="FM374" s="59"/>
      <c r="FN374" s="59"/>
      <c r="FO374" s="59"/>
      <c r="FP374" s="59"/>
      <c r="FQ374" s="59"/>
      <c r="FR374" s="59"/>
      <c r="FS374" s="59"/>
      <c r="FT374" s="59"/>
      <c r="FU374" s="59"/>
      <c r="FV374" s="59"/>
      <c r="FW374" s="59"/>
      <c r="FX374" s="59"/>
      <c r="FY374" s="59"/>
      <c r="FZ374" s="59"/>
      <c r="GA374" s="59"/>
      <c r="GB374" s="59"/>
      <c r="GC374" s="59"/>
      <c r="GD374" s="59"/>
      <c r="GE374" s="59"/>
      <c r="GF374" s="59"/>
      <c r="GG374" s="59"/>
      <c r="GH374" s="59"/>
      <c r="GI374" s="59"/>
      <c r="GJ374" s="59"/>
      <c r="GK374" s="59"/>
      <c r="GL374" s="59"/>
      <c r="GM374" s="59"/>
      <c r="GN374" s="59"/>
      <c r="GO374" s="59"/>
      <c r="GP374" s="59"/>
      <c r="GQ374" s="59"/>
      <c r="GR374" s="59"/>
      <c r="GS374" s="59"/>
      <c r="GT374" s="59"/>
      <c r="GU374" s="59"/>
      <c r="GV374" s="59"/>
      <c r="GW374" s="59"/>
      <c r="GX374" s="59"/>
      <c r="GY374" s="59"/>
      <c r="GZ374" s="59"/>
      <c r="HA374" s="59"/>
      <c r="HB374" s="59"/>
      <c r="HC374" s="59"/>
      <c r="HD374" s="59"/>
      <c r="HE374" s="59"/>
      <c r="HF374" s="59"/>
      <c r="HG374" s="59"/>
      <c r="HH374" s="59"/>
      <c r="HI374" s="59"/>
      <c r="HJ374" s="59"/>
      <c r="HK374" s="59"/>
      <c r="HL374" s="59"/>
      <c r="HM374" s="59"/>
      <c r="HN374" s="59"/>
    </row>
    <row r="375" spans="1:222">
      <c r="A375" s="59"/>
      <c r="B375" s="59"/>
      <c r="C375" s="59"/>
      <c r="D375" s="59"/>
      <c r="E375" s="118"/>
      <c r="F375" s="59"/>
      <c r="G375" s="118"/>
      <c r="H375" s="59"/>
      <c r="I375" s="59"/>
      <c r="J375" s="59"/>
      <c r="K375" s="119"/>
      <c r="L375" s="59"/>
      <c r="M375" s="59"/>
      <c r="N375" s="59"/>
      <c r="O375" s="59"/>
      <c r="P375" s="59"/>
      <c r="Q375" s="59"/>
      <c r="R375" s="59"/>
      <c r="S375" s="59"/>
      <c r="T375" s="59"/>
      <c r="U375" s="59"/>
      <c r="V375" s="59"/>
      <c r="W375" s="59"/>
      <c r="X375" s="59"/>
      <c r="Y375" s="59"/>
      <c r="Z375" s="59"/>
      <c r="AA375" s="59"/>
      <c r="AB375" s="59"/>
      <c r="AC375" s="59"/>
      <c r="AD375" s="59"/>
      <c r="AE375" s="59"/>
      <c r="AF375" s="59"/>
      <c r="AG375" s="59"/>
      <c r="AH375" s="59"/>
      <c r="AI375" s="59"/>
      <c r="AJ375" s="59"/>
      <c r="AK375" s="59"/>
      <c r="AL375" s="59"/>
      <c r="AM375" s="59"/>
      <c r="AN375" s="59"/>
      <c r="AO375" s="59"/>
      <c r="AP375" s="59"/>
      <c r="AQ375" s="59"/>
      <c r="AR375" s="59"/>
      <c r="AS375" s="59"/>
      <c r="AT375" s="59"/>
      <c r="AU375" s="59"/>
      <c r="AV375" s="59"/>
      <c r="AW375" s="59"/>
      <c r="AX375" s="59"/>
      <c r="AY375" s="59"/>
      <c r="AZ375" s="59"/>
      <c r="BA375" s="59"/>
      <c r="BB375" s="59"/>
      <c r="BC375" s="59"/>
      <c r="BD375" s="59"/>
      <c r="BE375" s="59"/>
      <c r="BF375" s="59"/>
      <c r="BG375" s="59"/>
      <c r="BH375" s="59"/>
      <c r="BI375" s="59"/>
      <c r="BJ375" s="59"/>
      <c r="BK375" s="59"/>
      <c r="BL375" s="59"/>
      <c r="BM375" s="59"/>
      <c r="BN375" s="59"/>
      <c r="BO375" s="59"/>
      <c r="BP375" s="59"/>
      <c r="BQ375" s="59"/>
      <c r="BR375" s="59"/>
      <c r="BS375" s="59"/>
      <c r="BT375" s="59"/>
      <c r="BU375" s="59"/>
      <c r="BV375" s="59"/>
      <c r="BW375" s="59"/>
      <c r="BX375" s="59"/>
      <c r="BY375" s="59"/>
      <c r="BZ375" s="59"/>
      <c r="CA375" s="59"/>
      <c r="CB375" s="59"/>
      <c r="CC375" s="59"/>
      <c r="CD375" s="59"/>
      <c r="CE375" s="59"/>
      <c r="CF375" s="59"/>
      <c r="CG375" s="59"/>
      <c r="CH375" s="59"/>
      <c r="CI375" s="59"/>
      <c r="CJ375" s="59"/>
      <c r="CK375" s="59"/>
      <c r="CL375" s="59"/>
      <c r="CM375" s="59"/>
      <c r="CN375" s="59"/>
      <c r="CO375" s="59"/>
      <c r="CP375" s="59"/>
      <c r="CQ375" s="59"/>
      <c r="CR375" s="59"/>
      <c r="CS375" s="59"/>
      <c r="CT375" s="59"/>
      <c r="CU375" s="59"/>
      <c r="CV375" s="59"/>
      <c r="CW375" s="59"/>
      <c r="CX375" s="59"/>
      <c r="CY375" s="59"/>
      <c r="CZ375" s="59"/>
      <c r="DA375" s="59"/>
      <c r="DB375" s="59"/>
      <c r="DC375" s="59"/>
      <c r="DD375" s="59"/>
      <c r="DE375" s="59"/>
      <c r="DF375" s="59"/>
      <c r="DG375" s="59"/>
      <c r="DH375" s="59"/>
      <c r="DI375" s="59"/>
      <c r="DJ375" s="59"/>
      <c r="DK375" s="59"/>
      <c r="DL375" s="59"/>
      <c r="DM375" s="59"/>
      <c r="DN375" s="59"/>
      <c r="DO375" s="59"/>
      <c r="DP375" s="59"/>
      <c r="DQ375" s="59"/>
      <c r="DR375" s="59"/>
      <c r="DS375" s="59"/>
      <c r="DT375" s="59"/>
      <c r="DU375" s="59"/>
      <c r="DV375" s="59"/>
      <c r="DW375" s="59"/>
      <c r="DX375" s="59"/>
      <c r="DY375" s="59"/>
      <c r="DZ375" s="59"/>
      <c r="EA375" s="59"/>
      <c r="EB375" s="59"/>
      <c r="EC375" s="59"/>
      <c r="ED375" s="59"/>
      <c r="EE375" s="59"/>
      <c r="EF375" s="59"/>
      <c r="EG375" s="59"/>
      <c r="EH375" s="59"/>
      <c r="EI375" s="59"/>
      <c r="EJ375" s="59"/>
      <c r="EK375" s="59"/>
      <c r="EL375" s="59"/>
      <c r="EM375" s="59"/>
      <c r="EN375" s="59"/>
      <c r="EO375" s="59"/>
      <c r="EP375" s="59"/>
      <c r="EQ375" s="59"/>
      <c r="ER375" s="59"/>
      <c r="ES375" s="59"/>
      <c r="ET375" s="59"/>
      <c r="EU375" s="59"/>
      <c r="EV375" s="59"/>
      <c r="EW375" s="59"/>
      <c r="EX375" s="59"/>
      <c r="EY375" s="59"/>
      <c r="EZ375" s="59"/>
      <c r="FA375" s="59"/>
      <c r="FB375" s="59"/>
      <c r="FC375" s="59"/>
      <c r="FD375" s="59"/>
      <c r="FE375" s="59"/>
      <c r="FF375" s="59"/>
      <c r="FG375" s="59"/>
      <c r="FH375" s="59"/>
      <c r="FI375" s="59"/>
      <c r="FJ375" s="59"/>
      <c r="FK375" s="59"/>
      <c r="FL375" s="59"/>
      <c r="FM375" s="59"/>
      <c r="FN375" s="59"/>
      <c r="FO375" s="59"/>
      <c r="FP375" s="59"/>
      <c r="FQ375" s="59"/>
      <c r="FR375" s="59"/>
      <c r="FS375" s="59"/>
      <c r="FT375" s="59"/>
      <c r="FU375" s="59"/>
      <c r="FV375" s="59"/>
      <c r="FW375" s="59"/>
      <c r="FX375" s="59"/>
      <c r="FY375" s="59"/>
      <c r="FZ375" s="59"/>
      <c r="GA375" s="59"/>
      <c r="GB375" s="59"/>
      <c r="GC375" s="59"/>
      <c r="GD375" s="59"/>
      <c r="GE375" s="59"/>
      <c r="GF375" s="59"/>
      <c r="GG375" s="59"/>
      <c r="GH375" s="59"/>
      <c r="GI375" s="59"/>
      <c r="GJ375" s="59"/>
      <c r="GK375" s="59"/>
      <c r="GL375" s="59"/>
      <c r="GM375" s="59"/>
      <c r="GN375" s="59"/>
      <c r="GO375" s="59"/>
      <c r="GP375" s="59"/>
      <c r="GQ375" s="59"/>
      <c r="GR375" s="59"/>
      <c r="GS375" s="59"/>
      <c r="GT375" s="59"/>
      <c r="GU375" s="59"/>
      <c r="GV375" s="59"/>
      <c r="GW375" s="59"/>
      <c r="GX375" s="59"/>
      <c r="GY375" s="59"/>
      <c r="GZ375" s="59"/>
      <c r="HA375" s="59"/>
      <c r="HB375" s="59"/>
      <c r="HC375" s="59"/>
      <c r="HD375" s="59"/>
      <c r="HE375" s="59"/>
      <c r="HF375" s="59"/>
      <c r="HG375" s="59"/>
      <c r="HH375" s="59"/>
      <c r="HI375" s="59"/>
      <c r="HJ375" s="59"/>
      <c r="HK375" s="59"/>
      <c r="HL375" s="59"/>
      <c r="HM375" s="59"/>
      <c r="HN375" s="59"/>
    </row>
    <row r="376" spans="1:222">
      <c r="A376" s="59"/>
      <c r="B376" s="59"/>
      <c r="C376" s="59"/>
      <c r="D376" s="59"/>
      <c r="E376" s="118"/>
      <c r="F376" s="59"/>
      <c r="G376" s="118"/>
      <c r="H376" s="59"/>
      <c r="I376" s="59"/>
      <c r="J376" s="59"/>
      <c r="K376" s="119"/>
      <c r="L376" s="59"/>
      <c r="M376" s="59"/>
      <c r="N376" s="59"/>
      <c r="O376" s="59"/>
      <c r="P376" s="59"/>
      <c r="Q376" s="59"/>
      <c r="R376" s="59"/>
      <c r="S376" s="59"/>
      <c r="T376" s="59"/>
      <c r="U376" s="59"/>
      <c r="V376" s="59"/>
      <c r="W376" s="59"/>
      <c r="X376" s="59"/>
      <c r="Y376" s="59"/>
      <c r="Z376" s="59"/>
      <c r="AA376" s="59"/>
      <c r="AB376" s="59"/>
      <c r="AC376" s="59"/>
      <c r="AD376" s="59"/>
      <c r="AE376" s="59"/>
      <c r="AF376" s="59"/>
      <c r="AG376" s="59"/>
      <c r="AH376" s="59"/>
      <c r="AI376" s="59"/>
      <c r="AJ376" s="59"/>
      <c r="AK376" s="59"/>
      <c r="AL376" s="59"/>
      <c r="AM376" s="59"/>
      <c r="AN376" s="59"/>
      <c r="AO376" s="59"/>
      <c r="AP376" s="59"/>
      <c r="AQ376" s="59"/>
      <c r="AR376" s="59"/>
      <c r="AS376" s="59"/>
      <c r="AT376" s="59"/>
      <c r="AU376" s="59"/>
      <c r="AV376" s="59"/>
      <c r="AW376" s="59"/>
      <c r="AX376" s="59"/>
      <c r="AY376" s="59"/>
      <c r="AZ376" s="59"/>
      <c r="BA376" s="59"/>
      <c r="BB376" s="59"/>
      <c r="BC376" s="59"/>
      <c r="BD376" s="59"/>
      <c r="BE376" s="59"/>
      <c r="BF376" s="59"/>
      <c r="BG376" s="59"/>
      <c r="BH376" s="59"/>
      <c r="BI376" s="59"/>
      <c r="BJ376" s="59"/>
      <c r="BK376" s="59"/>
      <c r="BL376" s="59"/>
      <c r="BM376" s="59"/>
      <c r="BN376" s="59"/>
      <c r="BO376" s="59"/>
      <c r="BP376" s="59"/>
      <c r="BQ376" s="59"/>
      <c r="BR376" s="59"/>
      <c r="BS376" s="59"/>
      <c r="BT376" s="59"/>
      <c r="BU376" s="59"/>
      <c r="BV376" s="59"/>
      <c r="BW376" s="59"/>
      <c r="BX376" s="59"/>
      <c r="BY376" s="59"/>
      <c r="BZ376" s="59"/>
      <c r="CA376" s="59"/>
      <c r="CB376" s="59"/>
      <c r="CC376" s="59"/>
      <c r="CD376" s="59"/>
      <c r="CE376" s="59"/>
      <c r="CF376" s="59"/>
      <c r="CG376" s="59"/>
      <c r="CH376" s="59"/>
      <c r="CI376" s="59"/>
      <c r="CJ376" s="59"/>
      <c r="CK376" s="59"/>
      <c r="CL376" s="59"/>
      <c r="CM376" s="59"/>
      <c r="CN376" s="59"/>
      <c r="CO376" s="59"/>
      <c r="CP376" s="59"/>
      <c r="CQ376" s="59"/>
      <c r="CR376" s="59"/>
      <c r="CS376" s="59"/>
      <c r="CT376" s="59"/>
      <c r="CU376" s="59"/>
      <c r="CV376" s="59"/>
      <c r="CW376" s="59"/>
      <c r="CX376" s="59"/>
      <c r="CY376" s="59"/>
      <c r="CZ376" s="59"/>
      <c r="DA376" s="59"/>
      <c r="DB376" s="59"/>
      <c r="DC376" s="59"/>
      <c r="DD376" s="59"/>
      <c r="DE376" s="59"/>
      <c r="DF376" s="59"/>
      <c r="DG376" s="59"/>
      <c r="DH376" s="59"/>
      <c r="DI376" s="59"/>
      <c r="DJ376" s="59"/>
      <c r="DK376" s="59"/>
      <c r="DL376" s="59"/>
      <c r="DM376" s="59"/>
      <c r="DN376" s="59"/>
      <c r="DO376" s="59"/>
      <c r="DP376" s="59"/>
      <c r="DQ376" s="59"/>
      <c r="DR376" s="59"/>
      <c r="DS376" s="59"/>
      <c r="DT376" s="59"/>
      <c r="DU376" s="59"/>
      <c r="DV376" s="59"/>
      <c r="DW376" s="59"/>
      <c r="DX376" s="59"/>
      <c r="DY376" s="59"/>
      <c r="DZ376" s="59"/>
      <c r="EA376" s="59"/>
      <c r="EB376" s="59"/>
      <c r="EC376" s="59"/>
      <c r="ED376" s="59"/>
      <c r="EE376" s="59"/>
      <c r="EF376" s="59"/>
      <c r="EG376" s="59"/>
      <c r="EH376" s="59"/>
      <c r="EI376" s="59"/>
      <c r="EJ376" s="59"/>
      <c r="EK376" s="59"/>
      <c r="EL376" s="59"/>
      <c r="EM376" s="59"/>
      <c r="EN376" s="59"/>
      <c r="EO376" s="59"/>
      <c r="EP376" s="59"/>
      <c r="EQ376" s="59"/>
      <c r="ER376" s="59"/>
      <c r="ES376" s="59"/>
      <c r="ET376" s="59"/>
      <c r="EU376" s="59"/>
      <c r="EV376" s="59"/>
      <c r="EW376" s="59"/>
      <c r="EX376" s="59"/>
      <c r="EY376" s="59"/>
      <c r="EZ376" s="59"/>
      <c r="FA376" s="59"/>
      <c r="FB376" s="59"/>
      <c r="FC376" s="59"/>
      <c r="FD376" s="59"/>
      <c r="FE376" s="59"/>
      <c r="FF376" s="59"/>
      <c r="FG376" s="59"/>
      <c r="FH376" s="59"/>
      <c r="FI376" s="59"/>
      <c r="FJ376" s="59"/>
      <c r="FK376" s="59"/>
      <c r="FL376" s="59"/>
      <c r="FM376" s="59"/>
      <c r="FN376" s="59"/>
      <c r="FO376" s="59"/>
      <c r="FP376" s="59"/>
      <c r="FQ376" s="59"/>
      <c r="FR376" s="59"/>
      <c r="FS376" s="59"/>
      <c r="FT376" s="59"/>
      <c r="FU376" s="59"/>
      <c r="FV376" s="59"/>
      <c r="FW376" s="59"/>
      <c r="FX376" s="59"/>
      <c r="FY376" s="59"/>
      <c r="FZ376" s="59"/>
      <c r="GA376" s="59"/>
      <c r="GB376" s="59"/>
      <c r="GC376" s="59"/>
      <c r="GD376" s="59"/>
      <c r="GE376" s="59"/>
      <c r="GF376" s="59"/>
      <c r="GG376" s="59"/>
      <c r="GH376" s="59"/>
      <c r="GI376" s="59"/>
      <c r="GJ376" s="59"/>
      <c r="GK376" s="59"/>
      <c r="GL376" s="59"/>
      <c r="GM376" s="59"/>
      <c r="GN376" s="59"/>
      <c r="GO376" s="59"/>
      <c r="GP376" s="59"/>
      <c r="GQ376" s="59"/>
      <c r="GR376" s="59"/>
      <c r="GS376" s="59"/>
      <c r="GT376" s="59"/>
      <c r="GU376" s="59"/>
      <c r="GV376" s="59"/>
      <c r="GW376" s="59"/>
      <c r="GX376" s="59"/>
      <c r="GY376" s="59"/>
      <c r="GZ376" s="59"/>
      <c r="HA376" s="59"/>
      <c r="HB376" s="59"/>
      <c r="HC376" s="59"/>
      <c r="HD376" s="59"/>
      <c r="HE376" s="59"/>
      <c r="HF376" s="59"/>
      <c r="HG376" s="59"/>
      <c r="HH376" s="59"/>
      <c r="HI376" s="59"/>
      <c r="HJ376" s="59"/>
      <c r="HK376" s="59"/>
      <c r="HL376" s="59"/>
      <c r="HM376" s="59"/>
      <c r="HN376" s="59"/>
    </row>
    <row r="377" spans="1:222">
      <c r="A377" s="59"/>
      <c r="B377" s="59"/>
      <c r="C377" s="59"/>
      <c r="D377" s="59"/>
      <c r="E377" s="118"/>
      <c r="F377" s="59"/>
      <c r="G377" s="118"/>
      <c r="H377" s="59"/>
      <c r="I377" s="59"/>
      <c r="J377" s="59"/>
      <c r="K377" s="119"/>
      <c r="L377" s="59"/>
      <c r="M377" s="59"/>
      <c r="N377" s="59"/>
      <c r="O377" s="59"/>
      <c r="P377" s="59"/>
      <c r="Q377" s="59"/>
      <c r="R377" s="59"/>
      <c r="S377" s="59"/>
      <c r="T377" s="59"/>
      <c r="U377" s="59"/>
      <c r="V377" s="59"/>
      <c r="W377" s="59"/>
      <c r="X377" s="59"/>
      <c r="Y377" s="59"/>
      <c r="Z377" s="59"/>
      <c r="AA377" s="59"/>
      <c r="AB377" s="59"/>
      <c r="AC377" s="59"/>
      <c r="AD377" s="59"/>
      <c r="AE377" s="59"/>
      <c r="AF377" s="59"/>
      <c r="AG377" s="59"/>
      <c r="AH377" s="59"/>
      <c r="AI377" s="59"/>
      <c r="AJ377" s="59"/>
      <c r="AK377" s="59"/>
      <c r="AL377" s="59"/>
      <c r="AM377" s="59"/>
      <c r="AN377" s="59"/>
      <c r="AO377" s="59"/>
      <c r="AP377" s="59"/>
      <c r="AQ377" s="59"/>
      <c r="AR377" s="59"/>
      <c r="AS377" s="59"/>
      <c r="AT377" s="59"/>
      <c r="AU377" s="59"/>
      <c r="AV377" s="59"/>
      <c r="AW377" s="59"/>
      <c r="AX377" s="59"/>
      <c r="AY377" s="59"/>
      <c r="AZ377" s="59"/>
      <c r="BA377" s="59"/>
      <c r="BB377" s="59"/>
      <c r="BC377" s="59"/>
      <c r="BD377" s="59"/>
      <c r="BE377" s="59"/>
      <c r="BF377" s="59"/>
      <c r="BG377" s="59"/>
      <c r="BH377" s="59"/>
      <c r="BI377" s="59"/>
      <c r="BJ377" s="59"/>
      <c r="BK377" s="59"/>
      <c r="BL377" s="59"/>
      <c r="BM377" s="59"/>
      <c r="BN377" s="59"/>
      <c r="BO377" s="59"/>
      <c r="BP377" s="59"/>
      <c r="BQ377" s="59"/>
      <c r="BR377" s="59"/>
      <c r="BS377" s="59"/>
      <c r="BT377" s="59"/>
      <c r="BU377" s="59"/>
      <c r="BV377" s="59"/>
      <c r="BW377" s="59"/>
      <c r="BX377" s="59"/>
      <c r="BY377" s="59"/>
      <c r="BZ377" s="59"/>
      <c r="CA377" s="59"/>
      <c r="CB377" s="59"/>
      <c r="CC377" s="59"/>
      <c r="CD377" s="59"/>
      <c r="CE377" s="59"/>
      <c r="CF377" s="59"/>
      <c r="CG377" s="59"/>
      <c r="CH377" s="59"/>
      <c r="CI377" s="59"/>
      <c r="CJ377" s="59"/>
      <c r="CK377" s="59"/>
      <c r="CL377" s="59"/>
      <c r="CM377" s="59"/>
      <c r="CN377" s="59"/>
      <c r="CO377" s="59"/>
      <c r="CP377" s="59"/>
      <c r="CQ377" s="59"/>
      <c r="CR377" s="59"/>
      <c r="CS377" s="59"/>
      <c r="CT377" s="59"/>
      <c r="CU377" s="59"/>
      <c r="CV377" s="59"/>
      <c r="CW377" s="59"/>
      <c r="CX377" s="59"/>
      <c r="CY377" s="59"/>
      <c r="CZ377" s="59"/>
      <c r="DA377" s="59"/>
      <c r="DB377" s="59"/>
      <c r="DC377" s="59"/>
      <c r="DD377" s="59"/>
      <c r="DE377" s="59"/>
      <c r="DF377" s="59"/>
      <c r="DG377" s="59"/>
      <c r="DH377" s="59"/>
      <c r="DI377" s="59"/>
      <c r="DJ377" s="59"/>
      <c r="DK377" s="59"/>
      <c r="DL377" s="59"/>
      <c r="DM377" s="59"/>
      <c r="DN377" s="59"/>
      <c r="DO377" s="59"/>
      <c r="DP377" s="59"/>
      <c r="DQ377" s="59"/>
      <c r="DR377" s="59"/>
      <c r="DS377" s="59"/>
      <c r="DT377" s="59"/>
      <c r="DU377" s="59"/>
      <c r="DV377" s="59"/>
      <c r="DW377" s="59"/>
      <c r="DX377" s="59"/>
      <c r="DY377" s="59"/>
      <c r="DZ377" s="59"/>
      <c r="EA377" s="59"/>
      <c r="EB377" s="59"/>
      <c r="EC377" s="59"/>
      <c r="ED377" s="59"/>
      <c r="EE377" s="59"/>
      <c r="EF377" s="59"/>
      <c r="EG377" s="59"/>
      <c r="EH377" s="59"/>
      <c r="EI377" s="59"/>
      <c r="EJ377" s="59"/>
      <c r="EK377" s="59"/>
      <c r="EL377" s="59"/>
      <c r="EM377" s="59"/>
      <c r="EN377" s="59"/>
      <c r="EO377" s="59"/>
      <c r="EP377" s="59"/>
      <c r="EQ377" s="59"/>
      <c r="ER377" s="59"/>
      <c r="ES377" s="59"/>
      <c r="ET377" s="59"/>
      <c r="EU377" s="59"/>
      <c r="EV377" s="59"/>
      <c r="EW377" s="59"/>
      <c r="EX377" s="59"/>
      <c r="EY377" s="59"/>
      <c r="EZ377" s="59"/>
      <c r="FA377" s="59"/>
      <c r="FB377" s="59"/>
      <c r="FC377" s="59"/>
      <c r="FD377" s="59"/>
      <c r="FE377" s="59"/>
      <c r="FF377" s="59"/>
      <c r="FG377" s="59"/>
      <c r="FH377" s="59"/>
      <c r="FI377" s="59"/>
      <c r="FJ377" s="59"/>
      <c r="FK377" s="59"/>
      <c r="FL377" s="59"/>
      <c r="FM377" s="59"/>
      <c r="FN377" s="59"/>
      <c r="FO377" s="59"/>
      <c r="FP377" s="59"/>
      <c r="FQ377" s="59"/>
      <c r="FR377" s="59"/>
      <c r="FS377" s="59"/>
      <c r="FT377" s="59"/>
      <c r="FU377" s="59"/>
      <c r="FV377" s="59"/>
      <c r="FW377" s="59"/>
      <c r="FX377" s="59"/>
      <c r="FY377" s="59"/>
      <c r="FZ377" s="59"/>
      <c r="GA377" s="59"/>
      <c r="GB377" s="59"/>
      <c r="GC377" s="59"/>
      <c r="GD377" s="59"/>
      <c r="GE377" s="59"/>
      <c r="GF377" s="59"/>
      <c r="GG377" s="59"/>
      <c r="GH377" s="59"/>
      <c r="GI377" s="59"/>
      <c r="GJ377" s="59"/>
      <c r="GK377" s="59"/>
      <c r="GL377" s="59"/>
      <c r="GM377" s="59"/>
      <c r="GN377" s="59"/>
      <c r="GO377" s="59"/>
      <c r="GP377" s="59"/>
      <c r="GQ377" s="59"/>
      <c r="GR377" s="59"/>
      <c r="GS377" s="59"/>
      <c r="GT377" s="59"/>
      <c r="GU377" s="59"/>
      <c r="GV377" s="59"/>
      <c r="GW377" s="59"/>
      <c r="GX377" s="59"/>
      <c r="GY377" s="59"/>
      <c r="GZ377" s="59"/>
      <c r="HA377" s="59"/>
      <c r="HB377" s="59"/>
      <c r="HC377" s="59"/>
      <c r="HD377" s="59"/>
      <c r="HE377" s="59"/>
      <c r="HF377" s="59"/>
      <c r="HG377" s="59"/>
      <c r="HH377" s="59"/>
      <c r="HI377" s="59"/>
      <c r="HJ377" s="59"/>
      <c r="HK377" s="59"/>
      <c r="HL377" s="59"/>
      <c r="HM377" s="59"/>
      <c r="HN377" s="59"/>
    </row>
    <row r="378" spans="1:222">
      <c r="A378" s="59"/>
      <c r="B378" s="59"/>
      <c r="C378" s="59"/>
      <c r="D378" s="59"/>
      <c r="E378" s="118"/>
      <c r="F378" s="59"/>
      <c r="G378" s="118"/>
      <c r="H378" s="59"/>
      <c r="I378" s="59"/>
      <c r="J378" s="59"/>
      <c r="K378" s="119"/>
      <c r="L378" s="59"/>
      <c r="M378" s="59"/>
      <c r="N378" s="59"/>
      <c r="O378" s="59"/>
      <c r="P378" s="59"/>
      <c r="Q378" s="59"/>
      <c r="R378" s="59"/>
      <c r="S378" s="59"/>
      <c r="T378" s="59"/>
      <c r="U378" s="59"/>
      <c r="V378" s="59"/>
      <c r="W378" s="59"/>
      <c r="X378" s="59"/>
      <c r="Y378" s="59"/>
      <c r="Z378" s="59"/>
      <c r="AA378" s="59"/>
      <c r="AB378" s="59"/>
      <c r="AC378" s="59"/>
      <c r="AD378" s="59"/>
      <c r="AE378" s="59"/>
      <c r="AF378" s="59"/>
      <c r="AG378" s="59"/>
      <c r="AH378" s="59"/>
      <c r="AI378" s="59"/>
      <c r="AJ378" s="59"/>
      <c r="AK378" s="59"/>
      <c r="AL378" s="59"/>
      <c r="AM378" s="59"/>
      <c r="AN378" s="59"/>
      <c r="AO378" s="59"/>
      <c r="AP378" s="59"/>
      <c r="AQ378" s="59"/>
      <c r="AR378" s="59"/>
      <c r="AS378" s="59"/>
      <c r="AT378" s="59"/>
      <c r="AU378" s="59"/>
      <c r="AV378" s="59"/>
      <c r="AW378" s="59"/>
      <c r="AX378" s="59"/>
      <c r="AY378" s="59"/>
      <c r="AZ378" s="59"/>
      <c r="BA378" s="59"/>
      <c r="BB378" s="59"/>
      <c r="BC378" s="59"/>
      <c r="BD378" s="59"/>
      <c r="BE378" s="59"/>
      <c r="BF378" s="59"/>
      <c r="BG378" s="59"/>
      <c r="BH378" s="59"/>
      <c r="BI378" s="59"/>
      <c r="BJ378" s="59"/>
      <c r="BK378" s="59"/>
      <c r="BL378" s="59"/>
      <c r="BM378" s="59"/>
      <c r="BN378" s="59"/>
      <c r="BO378" s="59"/>
      <c r="BP378" s="59"/>
      <c r="BQ378" s="59"/>
      <c r="BR378" s="59"/>
      <c r="BS378" s="59"/>
      <c r="BT378" s="59"/>
      <c r="BU378" s="59"/>
      <c r="BV378" s="59"/>
      <c r="BW378" s="59"/>
      <c r="BX378" s="59"/>
      <c r="BY378" s="59"/>
      <c r="BZ378" s="59"/>
      <c r="CA378" s="59"/>
      <c r="CB378" s="59"/>
      <c r="CC378" s="59"/>
      <c r="CD378" s="59"/>
      <c r="CE378" s="59"/>
      <c r="CF378" s="59"/>
      <c r="CG378" s="59"/>
      <c r="CH378" s="59"/>
      <c r="CI378" s="59"/>
      <c r="CJ378" s="59"/>
      <c r="CK378" s="59"/>
      <c r="CL378" s="59"/>
      <c r="CM378" s="59"/>
      <c r="CN378" s="59"/>
      <c r="CO378" s="59"/>
      <c r="CP378" s="59"/>
      <c r="CQ378" s="59"/>
      <c r="CR378" s="59"/>
      <c r="CS378" s="59"/>
      <c r="CT378" s="59"/>
      <c r="CU378" s="59"/>
      <c r="CV378" s="59"/>
      <c r="CW378" s="59"/>
      <c r="CX378" s="59"/>
      <c r="CY378" s="59"/>
      <c r="CZ378" s="59"/>
      <c r="DA378" s="59"/>
      <c r="DB378" s="59"/>
      <c r="DC378" s="59"/>
      <c r="DD378" s="59"/>
      <c r="DE378" s="59"/>
      <c r="DF378" s="59"/>
      <c r="DG378" s="59"/>
      <c r="DH378" s="59"/>
      <c r="DI378" s="59"/>
      <c r="DJ378" s="59"/>
      <c r="DK378" s="59"/>
      <c r="DL378" s="59"/>
      <c r="DM378" s="59"/>
      <c r="DN378" s="59"/>
      <c r="DO378" s="59"/>
      <c r="DP378" s="59"/>
      <c r="DQ378" s="59"/>
      <c r="DR378" s="59"/>
      <c r="DS378" s="59"/>
      <c r="DT378" s="59"/>
      <c r="DU378" s="59"/>
      <c r="DV378" s="59"/>
      <c r="DW378" s="59"/>
      <c r="DX378" s="59"/>
      <c r="DY378" s="59"/>
      <c r="DZ378" s="59"/>
      <c r="EA378" s="59"/>
      <c r="EB378" s="59"/>
      <c r="EC378" s="59"/>
      <c r="ED378" s="59"/>
      <c r="EE378" s="59"/>
      <c r="EF378" s="59"/>
      <c r="EG378" s="59"/>
      <c r="EH378" s="59"/>
      <c r="EI378" s="59"/>
      <c r="EJ378" s="59"/>
      <c r="EK378" s="59"/>
      <c r="EL378" s="59"/>
      <c r="EM378" s="59"/>
      <c r="EN378" s="59"/>
      <c r="EO378" s="59"/>
      <c r="EP378" s="59"/>
      <c r="EQ378" s="59"/>
      <c r="ER378" s="59"/>
      <c r="ES378" s="59"/>
      <c r="ET378" s="59"/>
      <c r="EU378" s="59"/>
      <c r="EV378" s="59"/>
      <c r="EW378" s="59"/>
      <c r="EX378" s="59"/>
      <c r="EY378" s="59"/>
      <c r="EZ378" s="59"/>
      <c r="FA378" s="59"/>
      <c r="FB378" s="59"/>
      <c r="FC378" s="59"/>
      <c r="FD378" s="59"/>
      <c r="FE378" s="59"/>
      <c r="FF378" s="59"/>
      <c r="FG378" s="59"/>
      <c r="FH378" s="59"/>
      <c r="FI378" s="59"/>
      <c r="FJ378" s="59"/>
      <c r="FK378" s="59"/>
      <c r="FL378" s="59"/>
      <c r="FM378" s="59"/>
      <c r="FN378" s="59"/>
      <c r="FO378" s="59"/>
      <c r="FP378" s="59"/>
      <c r="FQ378" s="59"/>
      <c r="FR378" s="59"/>
      <c r="FS378" s="59"/>
      <c r="FT378" s="59"/>
      <c r="FU378" s="59"/>
      <c r="FV378" s="59"/>
      <c r="FW378" s="59"/>
      <c r="FX378" s="59"/>
      <c r="FY378" s="59"/>
      <c r="FZ378" s="59"/>
      <c r="GA378" s="59"/>
      <c r="GB378" s="59"/>
      <c r="GC378" s="59"/>
      <c r="GD378" s="59"/>
      <c r="GE378" s="59"/>
      <c r="GF378" s="59"/>
      <c r="GG378" s="59"/>
      <c r="GH378" s="59"/>
      <c r="GI378" s="59"/>
      <c r="GJ378" s="59"/>
      <c r="GK378" s="59"/>
      <c r="GL378" s="59"/>
      <c r="GM378" s="59"/>
      <c r="GN378" s="59"/>
      <c r="GO378" s="59"/>
      <c r="GP378" s="59"/>
      <c r="GQ378" s="59"/>
      <c r="GR378" s="59"/>
      <c r="GS378" s="59"/>
      <c r="GT378" s="59"/>
      <c r="GU378" s="59"/>
      <c r="GV378" s="59"/>
      <c r="GW378" s="59"/>
      <c r="GX378" s="59"/>
      <c r="GY378" s="59"/>
      <c r="GZ378" s="59"/>
      <c r="HA378" s="59"/>
      <c r="HB378" s="59"/>
      <c r="HC378" s="59"/>
      <c r="HD378" s="59"/>
      <c r="HE378" s="59"/>
      <c r="HF378" s="59"/>
      <c r="HG378" s="59"/>
      <c r="HH378" s="59"/>
      <c r="HI378" s="59"/>
      <c r="HJ378" s="59"/>
      <c r="HK378" s="59"/>
      <c r="HL378" s="59"/>
      <c r="HM378" s="59"/>
      <c r="HN378" s="59"/>
    </row>
    <row r="379" spans="1:222">
      <c r="A379" s="59"/>
      <c r="B379" s="59"/>
      <c r="C379" s="59"/>
      <c r="D379" s="59"/>
      <c r="E379" s="118"/>
      <c r="F379" s="59"/>
      <c r="G379" s="118"/>
      <c r="H379" s="59"/>
      <c r="I379" s="59"/>
      <c r="J379" s="59"/>
      <c r="K379" s="119"/>
      <c r="L379" s="59"/>
      <c r="M379" s="59"/>
      <c r="N379" s="59"/>
      <c r="O379" s="59"/>
      <c r="P379" s="59"/>
      <c r="Q379" s="59"/>
      <c r="R379" s="59"/>
      <c r="S379" s="59"/>
      <c r="T379" s="59"/>
      <c r="U379" s="59"/>
      <c r="V379" s="59"/>
      <c r="W379" s="59"/>
      <c r="X379" s="59"/>
      <c r="Y379" s="59"/>
      <c r="Z379" s="59"/>
      <c r="AA379" s="59"/>
      <c r="AB379" s="59"/>
      <c r="AC379" s="59"/>
      <c r="AD379" s="59"/>
      <c r="AE379" s="59"/>
      <c r="AF379" s="59"/>
      <c r="AG379" s="59"/>
      <c r="AH379" s="59"/>
      <c r="AI379" s="59"/>
      <c r="AJ379" s="59"/>
      <c r="AK379" s="59"/>
      <c r="AL379" s="59"/>
      <c r="AM379" s="59"/>
      <c r="AN379" s="59"/>
      <c r="AO379" s="59"/>
      <c r="AP379" s="59"/>
      <c r="AQ379" s="59"/>
      <c r="AR379" s="59"/>
      <c r="AS379" s="59"/>
      <c r="AT379" s="59"/>
      <c r="AU379" s="59"/>
      <c r="AV379" s="59"/>
      <c r="AW379" s="59"/>
      <c r="AX379" s="59"/>
      <c r="AY379" s="59"/>
      <c r="AZ379" s="59"/>
      <c r="BA379" s="59"/>
      <c r="BB379" s="59"/>
      <c r="BC379" s="59"/>
      <c r="BD379" s="59"/>
      <c r="BE379" s="59"/>
      <c r="BF379" s="59"/>
      <c r="BG379" s="59"/>
      <c r="BH379" s="59"/>
      <c r="BI379" s="59"/>
      <c r="BJ379" s="59"/>
      <c r="BK379" s="59"/>
      <c r="BL379" s="59"/>
      <c r="BM379" s="59"/>
      <c r="BN379" s="59"/>
      <c r="BO379" s="59"/>
      <c r="BP379" s="59"/>
      <c r="BQ379" s="59"/>
      <c r="BR379" s="59"/>
      <c r="BS379" s="59"/>
      <c r="BT379" s="59"/>
      <c r="BU379" s="59"/>
      <c r="BV379" s="59"/>
      <c r="BW379" s="59"/>
      <c r="BX379" s="59"/>
      <c r="BY379" s="59"/>
      <c r="BZ379" s="59"/>
      <c r="CA379" s="59"/>
      <c r="CB379" s="59"/>
      <c r="CC379" s="59"/>
      <c r="CD379" s="59"/>
      <c r="CE379" s="59"/>
      <c r="CF379" s="59"/>
      <c r="CG379" s="59"/>
      <c r="CH379" s="59"/>
      <c r="CI379" s="59"/>
      <c r="CJ379" s="59"/>
      <c r="CK379" s="59"/>
      <c r="CL379" s="59"/>
      <c r="CM379" s="59"/>
      <c r="CN379" s="59"/>
      <c r="CO379" s="59"/>
      <c r="CP379" s="59"/>
      <c r="CQ379" s="59"/>
      <c r="CR379" s="59"/>
      <c r="CS379" s="59"/>
      <c r="CT379" s="59"/>
      <c r="CU379" s="59"/>
      <c r="CV379" s="59"/>
      <c r="CW379" s="59"/>
      <c r="CX379" s="59"/>
      <c r="CY379" s="59"/>
      <c r="CZ379" s="59"/>
      <c r="DA379" s="59"/>
      <c r="DB379" s="59"/>
      <c r="DC379" s="59"/>
      <c r="DD379" s="59"/>
      <c r="DE379" s="59"/>
      <c r="DF379" s="59"/>
      <c r="DG379" s="59"/>
      <c r="DH379" s="59"/>
      <c r="DI379" s="59"/>
      <c r="DJ379" s="59"/>
      <c r="DK379" s="59"/>
      <c r="DL379" s="59"/>
      <c r="DM379" s="59"/>
      <c r="DN379" s="59"/>
      <c r="DO379" s="59"/>
      <c r="DP379" s="59"/>
      <c r="DQ379" s="59"/>
      <c r="DR379" s="59"/>
      <c r="DS379" s="59"/>
      <c r="DT379" s="59"/>
      <c r="DU379" s="59"/>
      <c r="DV379" s="59"/>
      <c r="DW379" s="59"/>
      <c r="DX379" s="59"/>
      <c r="DY379" s="59"/>
      <c r="DZ379" s="59"/>
      <c r="EA379" s="59"/>
      <c r="EB379" s="59"/>
      <c r="EC379" s="59"/>
      <c r="ED379" s="59"/>
      <c r="EE379" s="59"/>
      <c r="EF379" s="59"/>
      <c r="EG379" s="59"/>
      <c r="EH379" s="59"/>
      <c r="EI379" s="59"/>
      <c r="EJ379" s="59"/>
      <c r="EK379" s="59"/>
      <c r="EL379" s="59"/>
      <c r="EM379" s="59"/>
      <c r="EN379" s="59"/>
      <c r="EO379" s="59"/>
      <c r="EP379" s="59"/>
      <c r="EQ379" s="59"/>
      <c r="ER379" s="59"/>
      <c r="ES379" s="59"/>
      <c r="ET379" s="59"/>
      <c r="EU379" s="59"/>
      <c r="EV379" s="59"/>
      <c r="EW379" s="59"/>
      <c r="EX379" s="59"/>
      <c r="EY379" s="59"/>
      <c r="EZ379" s="59"/>
      <c r="FA379" s="59"/>
      <c r="FB379" s="59"/>
      <c r="FC379" s="59"/>
      <c r="FD379" s="59"/>
      <c r="FE379" s="59"/>
      <c r="FF379" s="59"/>
      <c r="FG379" s="59"/>
      <c r="FH379" s="59"/>
      <c r="FI379" s="59"/>
      <c r="FJ379" s="59"/>
      <c r="FK379" s="59"/>
      <c r="FL379" s="59"/>
      <c r="FM379" s="59"/>
      <c r="FN379" s="59"/>
      <c r="FO379" s="59"/>
      <c r="FP379" s="59"/>
      <c r="FQ379" s="59"/>
      <c r="FR379" s="59"/>
      <c r="FS379" s="59"/>
      <c r="FT379" s="59"/>
      <c r="FU379" s="59"/>
      <c r="FV379" s="59"/>
      <c r="FW379" s="59"/>
      <c r="FX379" s="59"/>
      <c r="FY379" s="59"/>
      <c r="FZ379" s="59"/>
      <c r="GA379" s="59"/>
      <c r="GB379" s="59"/>
      <c r="GC379" s="59"/>
      <c r="GD379" s="59"/>
      <c r="GE379" s="59"/>
      <c r="GF379" s="59"/>
      <c r="GG379" s="59"/>
      <c r="GH379" s="59"/>
      <c r="GI379" s="59"/>
      <c r="GJ379" s="59"/>
      <c r="GK379" s="59"/>
      <c r="GL379" s="59"/>
      <c r="GM379" s="59"/>
      <c r="GN379" s="59"/>
      <c r="GO379" s="59"/>
      <c r="GP379" s="59"/>
      <c r="GQ379" s="59"/>
      <c r="GR379" s="59"/>
      <c r="GS379" s="59"/>
      <c r="GT379" s="59"/>
      <c r="GU379" s="59"/>
      <c r="GV379" s="59"/>
      <c r="GW379" s="59"/>
      <c r="GX379" s="59"/>
      <c r="GY379" s="59"/>
      <c r="GZ379" s="59"/>
      <c r="HA379" s="59"/>
      <c r="HB379" s="59"/>
      <c r="HC379" s="59"/>
      <c r="HD379" s="59"/>
      <c r="HE379" s="59"/>
      <c r="HF379" s="59"/>
      <c r="HG379" s="59"/>
      <c r="HH379" s="59"/>
      <c r="HI379" s="59"/>
      <c r="HJ379" s="59"/>
      <c r="HK379" s="59"/>
      <c r="HL379" s="59"/>
      <c r="HM379" s="59"/>
      <c r="HN379" s="59"/>
    </row>
    <row r="380" spans="1:222">
      <c r="A380" s="59"/>
      <c r="B380" s="59"/>
      <c r="C380" s="59"/>
      <c r="D380" s="59"/>
      <c r="E380" s="118"/>
      <c r="F380" s="59"/>
      <c r="G380" s="118"/>
      <c r="H380" s="59"/>
      <c r="I380" s="59"/>
      <c r="J380" s="59"/>
      <c r="K380" s="119"/>
      <c r="L380" s="59"/>
      <c r="M380" s="59"/>
      <c r="N380" s="59"/>
      <c r="O380" s="59"/>
      <c r="P380" s="59"/>
      <c r="Q380" s="59"/>
      <c r="R380" s="59"/>
      <c r="S380" s="59"/>
      <c r="T380" s="59"/>
      <c r="U380" s="59"/>
      <c r="V380" s="59"/>
      <c r="W380" s="59"/>
      <c r="X380" s="59"/>
      <c r="Y380" s="59"/>
      <c r="Z380" s="59"/>
      <c r="AA380" s="59"/>
      <c r="AB380" s="59"/>
      <c r="AC380" s="59"/>
      <c r="AD380" s="59"/>
      <c r="AE380" s="59"/>
      <c r="AF380" s="59"/>
      <c r="AG380" s="59"/>
      <c r="AH380" s="59"/>
      <c r="AI380" s="59"/>
      <c r="AJ380" s="59"/>
      <c r="AK380" s="59"/>
      <c r="AL380" s="59"/>
      <c r="AM380" s="59"/>
      <c r="AN380" s="59"/>
      <c r="AO380" s="59"/>
      <c r="AP380" s="59"/>
      <c r="AQ380" s="59"/>
      <c r="AR380" s="59"/>
      <c r="AS380" s="59"/>
      <c r="AT380" s="59"/>
      <c r="AU380" s="59"/>
      <c r="AV380" s="59"/>
      <c r="AW380" s="59"/>
      <c r="AX380" s="59"/>
      <c r="AY380" s="59"/>
      <c r="AZ380" s="59"/>
      <c r="BA380" s="59"/>
      <c r="BB380" s="59"/>
      <c r="BC380" s="59"/>
      <c r="BD380" s="59"/>
      <c r="BE380" s="59"/>
      <c r="BF380" s="59"/>
      <c r="BG380" s="59"/>
      <c r="BH380" s="59"/>
      <c r="BI380" s="59"/>
      <c r="BJ380" s="59"/>
      <c r="BK380" s="59"/>
      <c r="BL380" s="59"/>
      <c r="BM380" s="59"/>
      <c r="BN380" s="59"/>
      <c r="BO380" s="59"/>
      <c r="BP380" s="59"/>
      <c r="BQ380" s="59"/>
      <c r="BR380" s="59"/>
      <c r="BS380" s="59"/>
      <c r="BT380" s="59"/>
      <c r="BU380" s="59"/>
      <c r="BV380" s="59"/>
      <c r="BW380" s="59"/>
      <c r="BX380" s="59"/>
      <c r="BY380" s="59"/>
      <c r="BZ380" s="59"/>
      <c r="CA380" s="59"/>
      <c r="CB380" s="59"/>
      <c r="CC380" s="59"/>
      <c r="CD380" s="59"/>
      <c r="CE380" s="59"/>
      <c r="CF380" s="59"/>
      <c r="CG380" s="59"/>
      <c r="CH380" s="59"/>
      <c r="CI380" s="59"/>
      <c r="CJ380" s="59"/>
      <c r="CK380" s="59"/>
      <c r="CL380" s="59"/>
      <c r="CM380" s="59"/>
      <c r="CN380" s="59"/>
      <c r="CO380" s="59"/>
      <c r="CP380" s="59"/>
      <c r="CQ380" s="59"/>
      <c r="CR380" s="59"/>
      <c r="CS380" s="59"/>
      <c r="CT380" s="59"/>
      <c r="CU380" s="59"/>
      <c r="CV380" s="59"/>
      <c r="CW380" s="59"/>
      <c r="CX380" s="59"/>
      <c r="CY380" s="59"/>
      <c r="CZ380" s="59"/>
      <c r="DA380" s="59"/>
      <c r="DB380" s="59"/>
      <c r="DC380" s="59"/>
      <c r="DD380" s="59"/>
      <c r="DE380" s="59"/>
      <c r="DF380" s="59"/>
      <c r="DG380" s="59"/>
      <c r="DH380" s="59"/>
      <c r="DI380" s="59"/>
      <c r="DJ380" s="59"/>
      <c r="DK380" s="59"/>
      <c r="DL380" s="59"/>
      <c r="DM380" s="59"/>
      <c r="DN380" s="59"/>
      <c r="DO380" s="59"/>
      <c r="DP380" s="59"/>
      <c r="DQ380" s="59"/>
      <c r="DR380" s="59"/>
      <c r="DS380" s="59"/>
      <c r="DT380" s="59"/>
      <c r="DU380" s="59"/>
      <c r="DV380" s="59"/>
      <c r="DW380" s="59"/>
      <c r="DX380" s="59"/>
      <c r="DY380" s="59"/>
      <c r="DZ380" s="59"/>
      <c r="EA380" s="59"/>
      <c r="EB380" s="59"/>
      <c r="EC380" s="59"/>
      <c r="ED380" s="59"/>
      <c r="EE380" s="59"/>
      <c r="EF380" s="59"/>
      <c r="EG380" s="59"/>
      <c r="EH380" s="59"/>
      <c r="EI380" s="59"/>
      <c r="EJ380" s="59"/>
      <c r="EK380" s="59"/>
      <c r="EL380" s="59"/>
      <c r="EM380" s="59"/>
      <c r="EN380" s="59"/>
      <c r="EO380" s="59"/>
      <c r="EP380" s="59"/>
      <c r="EQ380" s="59"/>
      <c r="ER380" s="59"/>
      <c r="ES380" s="59"/>
      <c r="ET380" s="59"/>
      <c r="EU380" s="59"/>
      <c r="EV380" s="59"/>
      <c r="EW380" s="59"/>
      <c r="EX380" s="59"/>
      <c r="EY380" s="59"/>
      <c r="EZ380" s="59"/>
      <c r="FA380" s="59"/>
      <c r="FB380" s="59"/>
      <c r="FC380" s="59"/>
      <c r="FD380" s="59"/>
      <c r="FE380" s="59"/>
      <c r="FF380" s="59"/>
      <c r="FG380" s="59"/>
      <c r="FH380" s="59"/>
      <c r="FI380" s="59"/>
      <c r="FJ380" s="59"/>
      <c r="FK380" s="59"/>
      <c r="FL380" s="59"/>
      <c r="FM380" s="59"/>
      <c r="FN380" s="59"/>
      <c r="FO380" s="59"/>
      <c r="FP380" s="59"/>
      <c r="FQ380" s="59"/>
      <c r="FR380" s="59"/>
      <c r="FS380" s="59"/>
      <c r="FT380" s="59"/>
      <c r="FU380" s="59"/>
      <c r="FV380" s="59"/>
      <c r="FW380" s="59"/>
      <c r="FX380" s="59"/>
      <c r="FY380" s="59"/>
      <c r="FZ380" s="59"/>
      <c r="GA380" s="59"/>
      <c r="GB380" s="59"/>
      <c r="GC380" s="59"/>
      <c r="GD380" s="59"/>
      <c r="GE380" s="59"/>
      <c r="GF380" s="59"/>
      <c r="GG380" s="59"/>
      <c r="GH380" s="59"/>
      <c r="GI380" s="59"/>
      <c r="GJ380" s="59"/>
      <c r="GK380" s="59"/>
      <c r="GL380" s="59"/>
      <c r="GM380" s="59"/>
      <c r="GN380" s="59"/>
      <c r="GO380" s="59"/>
      <c r="GP380" s="59"/>
      <c r="GQ380" s="59"/>
      <c r="GR380" s="59"/>
      <c r="GS380" s="59"/>
      <c r="GT380" s="59"/>
      <c r="GU380" s="59"/>
      <c r="GV380" s="59"/>
      <c r="GW380" s="59"/>
      <c r="GX380" s="59"/>
      <c r="GY380" s="59"/>
      <c r="GZ380" s="59"/>
      <c r="HA380" s="59"/>
      <c r="HB380" s="59"/>
      <c r="HC380" s="59"/>
      <c r="HD380" s="59"/>
      <c r="HE380" s="59"/>
      <c r="HF380" s="59"/>
      <c r="HG380" s="59"/>
      <c r="HH380" s="59"/>
      <c r="HI380" s="59"/>
      <c r="HJ380" s="59"/>
      <c r="HK380" s="59"/>
      <c r="HL380" s="59"/>
      <c r="HM380" s="59"/>
      <c r="HN380" s="59"/>
    </row>
    <row r="381" spans="1:222">
      <c r="A381" s="59"/>
      <c r="B381" s="59"/>
      <c r="C381" s="59"/>
      <c r="D381" s="59"/>
      <c r="E381" s="118"/>
      <c r="F381" s="59"/>
      <c r="G381" s="118"/>
      <c r="H381" s="59"/>
      <c r="I381" s="59"/>
      <c r="J381" s="59"/>
      <c r="K381" s="119"/>
      <c r="L381" s="59"/>
      <c r="M381" s="59"/>
      <c r="N381" s="59"/>
      <c r="O381" s="59"/>
      <c r="P381" s="59"/>
      <c r="Q381" s="59"/>
      <c r="R381" s="59"/>
      <c r="S381" s="59"/>
      <c r="T381" s="59"/>
      <c r="U381" s="59"/>
      <c r="V381" s="59"/>
      <c r="W381" s="59"/>
      <c r="X381" s="59"/>
      <c r="Y381" s="59"/>
      <c r="Z381" s="59"/>
      <c r="AA381" s="59"/>
      <c r="AB381" s="59"/>
      <c r="AC381" s="59"/>
      <c r="AD381" s="59"/>
      <c r="AE381" s="59"/>
      <c r="AF381" s="59"/>
      <c r="AG381" s="59"/>
      <c r="AH381" s="59"/>
      <c r="AI381" s="59"/>
      <c r="AJ381" s="59"/>
      <c r="AK381" s="59"/>
      <c r="AL381" s="59"/>
      <c r="AM381" s="59"/>
      <c r="AN381" s="59"/>
      <c r="AO381" s="59"/>
      <c r="AP381" s="59"/>
      <c r="AQ381" s="59"/>
      <c r="AR381" s="59"/>
      <c r="AS381" s="59"/>
      <c r="AT381" s="59"/>
      <c r="AU381" s="59"/>
      <c r="AV381" s="59"/>
      <c r="AW381" s="59"/>
      <c r="AX381" s="59"/>
      <c r="AY381" s="59"/>
      <c r="AZ381" s="59"/>
      <c r="BA381" s="59"/>
      <c r="BB381" s="59"/>
      <c r="BC381" s="59"/>
      <c r="BD381" s="59"/>
      <c r="BE381" s="59"/>
      <c r="BF381" s="59"/>
      <c r="BG381" s="59"/>
      <c r="BH381" s="59"/>
      <c r="BI381" s="59"/>
      <c r="BJ381" s="59"/>
      <c r="BK381" s="59"/>
      <c r="BL381" s="59"/>
      <c r="BM381" s="59"/>
      <c r="BN381" s="59"/>
      <c r="BO381" s="59"/>
      <c r="BP381" s="59"/>
      <c r="BQ381" s="59"/>
      <c r="BR381" s="59"/>
      <c r="BS381" s="59"/>
      <c r="BT381" s="59"/>
      <c r="BU381" s="59"/>
      <c r="BV381" s="59"/>
      <c r="BW381" s="59"/>
      <c r="BX381" s="59"/>
      <c r="BY381" s="59"/>
      <c r="BZ381" s="59"/>
      <c r="CA381" s="59"/>
      <c r="CB381" s="59"/>
      <c r="CC381" s="59"/>
      <c r="CD381" s="59"/>
      <c r="CE381" s="59"/>
      <c r="CF381" s="59"/>
      <c r="CG381" s="59"/>
      <c r="CH381" s="59"/>
      <c r="CI381" s="59"/>
      <c r="CJ381" s="59"/>
      <c r="CK381" s="59"/>
      <c r="CL381" s="59"/>
      <c r="CM381" s="59"/>
      <c r="CN381" s="59"/>
      <c r="CO381" s="59"/>
      <c r="CP381" s="59"/>
      <c r="CQ381" s="59"/>
      <c r="CR381" s="59"/>
      <c r="CS381" s="59"/>
      <c r="CT381" s="59"/>
      <c r="CU381" s="59"/>
      <c r="CV381" s="59"/>
      <c r="CW381" s="59"/>
      <c r="CX381" s="59"/>
      <c r="CY381" s="59"/>
      <c r="CZ381" s="59"/>
      <c r="DA381" s="59"/>
      <c r="DB381" s="59"/>
      <c r="DC381" s="59"/>
      <c r="DD381" s="59"/>
      <c r="DE381" s="59"/>
      <c r="DF381" s="59"/>
      <c r="DG381" s="59"/>
      <c r="DH381" s="59"/>
      <c r="DI381" s="59"/>
      <c r="DJ381" s="59"/>
      <c r="DK381" s="59"/>
      <c r="DL381" s="59"/>
      <c r="DM381" s="59"/>
      <c r="DN381" s="59"/>
      <c r="DO381" s="59"/>
      <c r="DP381" s="59"/>
      <c r="DQ381" s="59"/>
      <c r="DR381" s="59"/>
      <c r="DS381" s="59"/>
      <c r="DT381" s="59"/>
      <c r="DU381" s="59"/>
      <c r="DV381" s="59"/>
      <c r="DW381" s="59"/>
      <c r="DX381" s="59"/>
      <c r="DY381" s="59"/>
      <c r="DZ381" s="59"/>
      <c r="EA381" s="59"/>
      <c r="EB381" s="59"/>
      <c r="EC381" s="59"/>
      <c r="ED381" s="59"/>
      <c r="EE381" s="59"/>
      <c r="EF381" s="59"/>
      <c r="EG381" s="59"/>
      <c r="EH381" s="59"/>
      <c r="EI381" s="59"/>
      <c r="EJ381" s="59"/>
      <c r="EK381" s="59"/>
      <c r="EL381" s="59"/>
      <c r="EM381" s="59"/>
      <c r="EN381" s="59"/>
      <c r="EO381" s="59"/>
      <c r="EP381" s="59"/>
      <c r="EQ381" s="59"/>
      <c r="ER381" s="59"/>
      <c r="ES381" s="59"/>
      <c r="ET381" s="59"/>
      <c r="EU381" s="59"/>
      <c r="EV381" s="59"/>
      <c r="EW381" s="59"/>
      <c r="EX381" s="59"/>
      <c r="EY381" s="59"/>
      <c r="EZ381" s="59"/>
      <c r="FA381" s="59"/>
      <c r="FB381" s="59"/>
      <c r="FC381" s="59"/>
      <c r="FD381" s="59"/>
      <c r="FE381" s="59"/>
      <c r="FF381" s="59"/>
      <c r="FG381" s="59"/>
      <c r="FH381" s="59"/>
      <c r="FI381" s="59"/>
      <c r="FJ381" s="59"/>
      <c r="FK381" s="59"/>
      <c r="FL381" s="59"/>
      <c r="FM381" s="59"/>
      <c r="FN381" s="59"/>
      <c r="FO381" s="59"/>
      <c r="FP381" s="59"/>
      <c r="FQ381" s="59"/>
      <c r="FR381" s="59"/>
      <c r="FS381" s="59"/>
      <c r="FT381" s="59"/>
      <c r="FU381" s="59"/>
      <c r="FV381" s="59"/>
      <c r="FW381" s="59"/>
      <c r="FX381" s="59"/>
      <c r="FY381" s="59"/>
      <c r="FZ381" s="59"/>
      <c r="GA381" s="59"/>
      <c r="GB381" s="59"/>
      <c r="GC381" s="59"/>
      <c r="GD381" s="59"/>
      <c r="GE381" s="59"/>
      <c r="GF381" s="59"/>
      <c r="GG381" s="59"/>
      <c r="GH381" s="59"/>
      <c r="GI381" s="59"/>
      <c r="GJ381" s="59"/>
      <c r="GK381" s="59"/>
      <c r="GL381" s="59"/>
      <c r="GM381" s="59"/>
      <c r="GN381" s="59"/>
      <c r="GO381" s="59"/>
      <c r="GP381" s="59"/>
      <c r="GQ381" s="59"/>
      <c r="GR381" s="59"/>
      <c r="GS381" s="59"/>
      <c r="GT381" s="59"/>
      <c r="GU381" s="59"/>
      <c r="GV381" s="59"/>
      <c r="GW381" s="59"/>
      <c r="GX381" s="59"/>
      <c r="GY381" s="59"/>
      <c r="GZ381" s="59"/>
      <c r="HA381" s="59"/>
      <c r="HB381" s="59"/>
      <c r="HC381" s="59"/>
      <c r="HD381" s="59"/>
      <c r="HE381" s="59"/>
      <c r="HF381" s="59"/>
      <c r="HG381" s="59"/>
      <c r="HH381" s="59"/>
      <c r="HI381" s="59"/>
      <c r="HJ381" s="59"/>
      <c r="HK381" s="59"/>
      <c r="HL381" s="59"/>
      <c r="HM381" s="59"/>
      <c r="HN381" s="59"/>
    </row>
    <row r="382" spans="1:222">
      <c r="A382" s="59"/>
      <c r="B382" s="59"/>
      <c r="C382" s="59"/>
      <c r="D382" s="59"/>
      <c r="E382" s="118"/>
      <c r="F382" s="59"/>
      <c r="G382" s="118"/>
      <c r="H382" s="59"/>
      <c r="I382" s="59"/>
      <c r="J382" s="59"/>
      <c r="K382" s="119"/>
      <c r="L382" s="59"/>
      <c r="M382" s="59"/>
      <c r="N382" s="59"/>
      <c r="O382" s="59"/>
      <c r="P382" s="59"/>
      <c r="Q382" s="59"/>
      <c r="R382" s="59"/>
      <c r="S382" s="59"/>
      <c r="T382" s="59"/>
      <c r="U382" s="59"/>
      <c r="V382" s="59"/>
      <c r="W382" s="59"/>
      <c r="X382" s="59"/>
      <c r="Y382" s="59"/>
      <c r="Z382" s="59"/>
      <c r="AA382" s="59"/>
      <c r="AB382" s="59"/>
      <c r="AC382" s="59"/>
      <c r="AD382" s="59"/>
      <c r="AE382" s="59"/>
      <c r="AF382" s="59"/>
      <c r="AG382" s="59"/>
      <c r="AH382" s="59"/>
      <c r="AI382" s="59"/>
      <c r="AJ382" s="59"/>
      <c r="AK382" s="59"/>
      <c r="AL382" s="59"/>
      <c r="AM382" s="59"/>
      <c r="AN382" s="59"/>
      <c r="AO382" s="59"/>
      <c r="AP382" s="59"/>
      <c r="AQ382" s="59"/>
      <c r="AR382" s="59"/>
      <c r="AS382" s="59"/>
      <c r="AT382" s="59"/>
      <c r="AU382" s="59"/>
      <c r="AV382" s="59"/>
      <c r="AW382" s="59"/>
      <c r="AX382" s="59"/>
      <c r="AY382" s="59"/>
      <c r="AZ382" s="59"/>
      <c r="BA382" s="59"/>
      <c r="BB382" s="59"/>
      <c r="BC382" s="59"/>
      <c r="BD382" s="59"/>
      <c r="BE382" s="59"/>
      <c r="BF382" s="59"/>
      <c r="BG382" s="59"/>
      <c r="BH382" s="59"/>
      <c r="BI382" s="59"/>
      <c r="BJ382" s="59"/>
      <c r="BK382" s="59"/>
      <c r="BL382" s="59"/>
      <c r="BM382" s="59"/>
      <c r="BN382" s="59"/>
      <c r="BO382" s="59"/>
      <c r="BP382" s="59"/>
      <c r="BQ382" s="59"/>
      <c r="BR382" s="59"/>
      <c r="BS382" s="59"/>
      <c r="BT382" s="59"/>
      <c r="BU382" s="59"/>
      <c r="BV382" s="59"/>
      <c r="BW382" s="59"/>
      <c r="BX382" s="59"/>
      <c r="BY382" s="59"/>
      <c r="BZ382" s="59"/>
      <c r="CA382" s="59"/>
      <c r="CB382" s="59"/>
      <c r="CC382" s="59"/>
      <c r="CD382" s="59"/>
      <c r="CE382" s="59"/>
      <c r="CF382" s="59"/>
      <c r="CG382" s="59"/>
      <c r="CH382" s="59"/>
      <c r="CI382" s="59"/>
      <c r="CJ382" s="59"/>
      <c r="CK382" s="59"/>
      <c r="CL382" s="59"/>
      <c r="CM382" s="59"/>
      <c r="CN382" s="59"/>
      <c r="CO382" s="59"/>
      <c r="CP382" s="59"/>
      <c r="CQ382" s="59"/>
      <c r="CR382" s="59"/>
      <c r="CS382" s="59"/>
      <c r="CT382" s="59"/>
      <c r="CU382" s="59"/>
      <c r="CV382" s="59"/>
      <c r="CW382" s="59"/>
      <c r="CX382" s="59"/>
      <c r="CY382" s="59"/>
      <c r="CZ382" s="59"/>
      <c r="DA382" s="59"/>
      <c r="DB382" s="59"/>
      <c r="DC382" s="59"/>
      <c r="DD382" s="59"/>
      <c r="DE382" s="59"/>
      <c r="DF382" s="59"/>
      <c r="DG382" s="59"/>
      <c r="DH382" s="59"/>
      <c r="DI382" s="59"/>
      <c r="DJ382" s="59"/>
      <c r="DK382" s="59"/>
      <c r="DL382" s="59"/>
      <c r="DM382" s="59"/>
      <c r="DN382" s="59"/>
      <c r="DO382" s="59"/>
      <c r="DP382" s="59"/>
      <c r="DQ382" s="59"/>
      <c r="DR382" s="59"/>
      <c r="DS382" s="59"/>
      <c r="DT382" s="59"/>
      <c r="DU382" s="59"/>
      <c r="DV382" s="59"/>
      <c r="DW382" s="59"/>
      <c r="DX382" s="59"/>
      <c r="DY382" s="59"/>
      <c r="DZ382" s="59"/>
      <c r="EA382" s="59"/>
      <c r="EB382" s="59"/>
      <c r="EC382" s="59"/>
      <c r="ED382" s="59"/>
      <c r="EE382" s="59"/>
      <c r="EF382" s="59"/>
      <c r="EG382" s="59"/>
      <c r="EH382" s="59"/>
      <c r="EI382" s="59"/>
      <c r="EJ382" s="59"/>
      <c r="EK382" s="59"/>
      <c r="EL382" s="59"/>
      <c r="EM382" s="59"/>
      <c r="EN382" s="59"/>
      <c r="EO382" s="59"/>
      <c r="EP382" s="59"/>
      <c r="EQ382" s="59"/>
      <c r="ER382" s="59"/>
      <c r="ES382" s="59"/>
      <c r="ET382" s="59"/>
      <c r="EU382" s="59"/>
      <c r="EV382" s="59"/>
      <c r="EW382" s="59"/>
      <c r="EX382" s="59"/>
      <c r="EY382" s="59"/>
      <c r="EZ382" s="59"/>
      <c r="FA382" s="59"/>
      <c r="FB382" s="59"/>
      <c r="FC382" s="59"/>
      <c r="FD382" s="59"/>
      <c r="FE382" s="59"/>
      <c r="FF382" s="59"/>
      <c r="FG382" s="59"/>
      <c r="FH382" s="59"/>
      <c r="FI382" s="59"/>
      <c r="FJ382" s="59"/>
      <c r="FK382" s="59"/>
      <c r="FL382" s="59"/>
      <c r="FM382" s="59"/>
      <c r="FN382" s="59"/>
      <c r="FO382" s="59"/>
      <c r="FP382" s="59"/>
      <c r="FQ382" s="59"/>
      <c r="FR382" s="59"/>
      <c r="FS382" s="59"/>
      <c r="FT382" s="59"/>
      <c r="FU382" s="59"/>
      <c r="FV382" s="59"/>
      <c r="FW382" s="59"/>
      <c r="FX382" s="59"/>
      <c r="FY382" s="59"/>
      <c r="FZ382" s="59"/>
      <c r="GA382" s="59"/>
      <c r="GB382" s="59"/>
      <c r="GC382" s="59"/>
      <c r="GD382" s="59"/>
      <c r="GE382" s="59"/>
      <c r="GF382" s="59"/>
      <c r="GG382" s="59"/>
      <c r="GH382" s="59"/>
      <c r="GI382" s="59"/>
      <c r="GJ382" s="59"/>
      <c r="GK382" s="59"/>
      <c r="GL382" s="59"/>
      <c r="GM382" s="59"/>
      <c r="GN382" s="59"/>
      <c r="GO382" s="59"/>
      <c r="GP382" s="59"/>
      <c r="GQ382" s="59"/>
      <c r="GR382" s="59"/>
      <c r="GS382" s="59"/>
      <c r="GT382" s="59"/>
      <c r="GU382" s="59"/>
      <c r="GV382" s="59"/>
      <c r="GW382" s="59"/>
      <c r="GX382" s="59"/>
      <c r="GY382" s="59"/>
      <c r="GZ382" s="59"/>
      <c r="HA382" s="59"/>
      <c r="HB382" s="59"/>
      <c r="HC382" s="59"/>
      <c r="HD382" s="59"/>
      <c r="HE382" s="59"/>
      <c r="HF382" s="59"/>
      <c r="HG382" s="59"/>
      <c r="HH382" s="59"/>
      <c r="HI382" s="59"/>
      <c r="HJ382" s="59"/>
      <c r="HK382" s="59"/>
      <c r="HL382" s="59"/>
      <c r="HM382" s="59"/>
      <c r="HN382" s="59"/>
    </row>
    <row r="383" spans="1:222">
      <c r="A383" s="59"/>
      <c r="B383" s="59"/>
      <c r="C383" s="59"/>
      <c r="D383" s="59"/>
      <c r="E383" s="118"/>
      <c r="F383" s="59"/>
      <c r="G383" s="118"/>
      <c r="H383" s="59"/>
      <c r="I383" s="59"/>
      <c r="J383" s="59"/>
      <c r="K383" s="119"/>
      <c r="L383" s="59"/>
      <c r="M383" s="59"/>
      <c r="N383" s="59"/>
      <c r="O383" s="59"/>
      <c r="P383" s="59"/>
      <c r="Q383" s="59"/>
      <c r="R383" s="59"/>
      <c r="S383" s="59"/>
      <c r="T383" s="59"/>
      <c r="U383" s="59"/>
      <c r="V383" s="59"/>
      <c r="W383" s="59"/>
      <c r="X383" s="59"/>
      <c r="Y383" s="59"/>
      <c r="Z383" s="59"/>
      <c r="AA383" s="59"/>
      <c r="AB383" s="59"/>
      <c r="AC383" s="59"/>
      <c r="AD383" s="59"/>
      <c r="AE383" s="59"/>
      <c r="AF383" s="59"/>
      <c r="AG383" s="59"/>
      <c r="AH383" s="59"/>
      <c r="AI383" s="59"/>
      <c r="AJ383" s="59"/>
      <c r="AK383" s="59"/>
      <c r="AL383" s="59"/>
      <c r="AM383" s="59"/>
      <c r="AN383" s="59"/>
      <c r="AO383" s="59"/>
      <c r="AP383" s="59"/>
      <c r="AQ383" s="59"/>
      <c r="AR383" s="59"/>
      <c r="AS383" s="59"/>
      <c r="AT383" s="59"/>
      <c r="AU383" s="59"/>
      <c r="AV383" s="59"/>
      <c r="AW383" s="59"/>
      <c r="AX383" s="59"/>
      <c r="AY383" s="59"/>
      <c r="AZ383" s="59"/>
      <c r="BA383" s="59"/>
      <c r="BB383" s="59"/>
      <c r="BC383" s="59"/>
      <c r="BD383" s="59"/>
      <c r="BE383" s="59"/>
      <c r="BF383" s="59"/>
      <c r="BG383" s="59"/>
      <c r="BH383" s="59"/>
      <c r="BI383" s="59"/>
      <c r="BJ383" s="59"/>
      <c r="BK383" s="59"/>
      <c r="BL383" s="59"/>
      <c r="BM383" s="59"/>
      <c r="BN383" s="59"/>
      <c r="BO383" s="59"/>
      <c r="BP383" s="59"/>
      <c r="BQ383" s="59"/>
      <c r="BR383" s="59"/>
      <c r="BS383" s="59"/>
      <c r="BT383" s="59"/>
      <c r="BU383" s="59"/>
      <c r="BV383" s="59"/>
      <c r="BW383" s="59"/>
      <c r="BX383" s="59"/>
      <c r="BY383" s="59"/>
      <c r="BZ383" s="59"/>
      <c r="CA383" s="59"/>
      <c r="CB383" s="59"/>
      <c r="CC383" s="59"/>
      <c r="CD383" s="59"/>
      <c r="CE383" s="59"/>
      <c r="CF383" s="59"/>
      <c r="CG383" s="59"/>
      <c r="CH383" s="59"/>
      <c r="CI383" s="59"/>
      <c r="CJ383" s="59"/>
      <c r="CK383" s="59"/>
      <c r="CL383" s="59"/>
      <c r="CM383" s="59"/>
      <c r="CN383" s="59"/>
      <c r="CO383" s="59"/>
      <c r="CP383" s="59"/>
      <c r="CQ383" s="59"/>
      <c r="CR383" s="59"/>
      <c r="CS383" s="59"/>
      <c r="CT383" s="59"/>
      <c r="CU383" s="59"/>
      <c r="CV383" s="59"/>
      <c r="CW383" s="59"/>
      <c r="CX383" s="59"/>
      <c r="CY383" s="59"/>
      <c r="CZ383" s="59"/>
      <c r="DA383" s="59"/>
      <c r="DB383" s="59"/>
      <c r="DC383" s="59"/>
      <c r="DD383" s="59"/>
      <c r="DE383" s="59"/>
      <c r="DF383" s="59"/>
      <c r="DG383" s="59"/>
      <c r="DH383" s="59"/>
      <c r="DI383" s="59"/>
      <c r="DJ383" s="59"/>
      <c r="DK383" s="59"/>
      <c r="DL383" s="59"/>
      <c r="DM383" s="59"/>
      <c r="DN383" s="59"/>
      <c r="DO383" s="59"/>
      <c r="DP383" s="59"/>
      <c r="DQ383" s="59"/>
      <c r="DR383" s="59"/>
      <c r="DS383" s="59"/>
      <c r="DT383" s="59"/>
      <c r="DU383" s="59"/>
      <c r="DV383" s="59"/>
      <c r="DW383" s="59"/>
      <c r="DX383" s="59"/>
      <c r="DY383" s="59"/>
      <c r="DZ383" s="59"/>
      <c r="EA383" s="59"/>
      <c r="EB383" s="59"/>
      <c r="EC383" s="59"/>
      <c r="ED383" s="59"/>
      <c r="EE383" s="59"/>
      <c r="EF383" s="59"/>
      <c r="EG383" s="59"/>
      <c r="EH383" s="59"/>
      <c r="EI383" s="59"/>
      <c r="EJ383" s="59"/>
      <c r="EK383" s="59"/>
      <c r="EL383" s="59"/>
      <c r="EM383" s="59"/>
      <c r="EN383" s="59"/>
      <c r="EO383" s="59"/>
      <c r="EP383" s="59"/>
      <c r="EQ383" s="59"/>
      <c r="ER383" s="59"/>
      <c r="ES383" s="59"/>
      <c r="ET383" s="59"/>
      <c r="EU383" s="59"/>
      <c r="EV383" s="59"/>
      <c r="EW383" s="59"/>
      <c r="EX383" s="59"/>
      <c r="EY383" s="59"/>
      <c r="EZ383" s="59"/>
      <c r="FA383" s="59"/>
      <c r="FB383" s="59"/>
      <c r="FC383" s="59"/>
      <c r="FD383" s="59"/>
      <c r="FE383" s="59"/>
      <c r="FF383" s="59"/>
      <c r="FG383" s="59"/>
      <c r="FH383" s="59"/>
      <c r="FI383" s="59"/>
      <c r="FJ383" s="59"/>
      <c r="FK383" s="59"/>
      <c r="FL383" s="59"/>
      <c r="FM383" s="59"/>
      <c r="FN383" s="59"/>
      <c r="FO383" s="59"/>
      <c r="FP383" s="59"/>
      <c r="FQ383" s="59"/>
      <c r="FR383" s="59"/>
      <c r="FS383" s="59"/>
      <c r="FT383" s="59"/>
      <c r="FU383" s="59"/>
      <c r="FV383" s="59"/>
      <c r="FW383" s="59"/>
      <c r="FX383" s="59"/>
      <c r="FY383" s="59"/>
      <c r="FZ383" s="59"/>
      <c r="GA383" s="59"/>
      <c r="GB383" s="59"/>
      <c r="GC383" s="59"/>
      <c r="GD383" s="59"/>
      <c r="GE383" s="59"/>
      <c r="GF383" s="59"/>
      <c r="GG383" s="59"/>
      <c r="GH383" s="59"/>
      <c r="GI383" s="59"/>
      <c r="GJ383" s="59"/>
      <c r="GK383" s="59"/>
      <c r="GL383" s="59"/>
      <c r="GM383" s="59"/>
      <c r="GN383" s="59"/>
      <c r="GO383" s="59"/>
      <c r="GP383" s="59"/>
      <c r="GQ383" s="59"/>
      <c r="GR383" s="59"/>
      <c r="GS383" s="59"/>
      <c r="GT383" s="59"/>
      <c r="GU383" s="59"/>
      <c r="GV383" s="59"/>
      <c r="GW383" s="59"/>
      <c r="GX383" s="59"/>
      <c r="GY383" s="59"/>
      <c r="GZ383" s="59"/>
      <c r="HA383" s="59"/>
      <c r="HB383" s="59"/>
      <c r="HC383" s="59"/>
      <c r="HD383" s="59"/>
      <c r="HE383" s="59"/>
      <c r="HF383" s="59"/>
      <c r="HG383" s="59"/>
      <c r="HH383" s="59"/>
      <c r="HI383" s="59"/>
      <c r="HJ383" s="59"/>
      <c r="HK383" s="59"/>
      <c r="HL383" s="59"/>
      <c r="HM383" s="59"/>
      <c r="HN383" s="59"/>
    </row>
    <row r="384" spans="1:222">
      <c r="A384" s="59"/>
      <c r="B384" s="59"/>
      <c r="C384" s="59"/>
      <c r="D384" s="59"/>
      <c r="E384" s="118"/>
      <c r="F384" s="59"/>
      <c r="G384" s="118"/>
      <c r="H384" s="59"/>
      <c r="I384" s="59"/>
      <c r="J384" s="59"/>
      <c r="K384" s="119"/>
      <c r="L384" s="59"/>
      <c r="M384" s="59"/>
      <c r="N384" s="59"/>
      <c r="O384" s="59"/>
      <c r="P384" s="59"/>
      <c r="Q384" s="59"/>
      <c r="R384" s="59"/>
      <c r="S384" s="59"/>
      <c r="T384" s="59"/>
      <c r="U384" s="59"/>
      <c r="V384" s="59"/>
      <c r="W384" s="59"/>
      <c r="X384" s="59"/>
      <c r="Y384" s="59"/>
      <c r="Z384" s="59"/>
      <c r="AA384" s="59"/>
      <c r="AB384" s="59"/>
      <c r="AC384" s="59"/>
      <c r="AD384" s="59"/>
      <c r="AE384" s="59"/>
      <c r="AF384" s="59"/>
      <c r="AG384" s="59"/>
      <c r="AH384" s="59"/>
      <c r="AI384" s="59"/>
      <c r="AJ384" s="59"/>
      <c r="AK384" s="59"/>
      <c r="AL384" s="59"/>
      <c r="AM384" s="59"/>
      <c r="AN384" s="59"/>
      <c r="AO384" s="59"/>
      <c r="AP384" s="59"/>
      <c r="AQ384" s="59"/>
      <c r="AR384" s="59"/>
      <c r="AS384" s="59"/>
      <c r="AT384" s="59"/>
      <c r="AU384" s="59"/>
      <c r="AV384" s="59"/>
      <c r="AW384" s="59"/>
      <c r="AX384" s="59"/>
      <c r="AY384" s="59"/>
      <c r="AZ384" s="59"/>
      <c r="BA384" s="59"/>
      <c r="BB384" s="59"/>
      <c r="BC384" s="59"/>
      <c r="BD384" s="59"/>
      <c r="BE384" s="59"/>
      <c r="BF384" s="59"/>
      <c r="BG384" s="59"/>
      <c r="BH384" s="59"/>
      <c r="BI384" s="59"/>
      <c r="BJ384" s="59"/>
      <c r="BK384" s="59"/>
      <c r="BL384" s="59"/>
      <c r="BM384" s="59"/>
      <c r="BN384" s="59"/>
      <c r="BO384" s="59"/>
      <c r="BP384" s="59"/>
      <c r="BQ384" s="59"/>
      <c r="BR384" s="59"/>
      <c r="BS384" s="59"/>
      <c r="BT384" s="59"/>
      <c r="BU384" s="59"/>
      <c r="BV384" s="59"/>
      <c r="BW384" s="59"/>
      <c r="BX384" s="59"/>
      <c r="BY384" s="59"/>
      <c r="BZ384" s="59"/>
      <c r="CA384" s="59"/>
      <c r="CB384" s="59"/>
      <c r="CC384" s="59"/>
      <c r="CD384" s="59"/>
      <c r="CE384" s="59"/>
      <c r="CF384" s="59"/>
      <c r="CG384" s="59"/>
      <c r="CH384" s="59"/>
      <c r="CI384" s="59"/>
      <c r="CJ384" s="59"/>
      <c r="CK384" s="59"/>
      <c r="CL384" s="59"/>
      <c r="CM384" s="59"/>
      <c r="CN384" s="59"/>
      <c r="CO384" s="59"/>
      <c r="CP384" s="59"/>
      <c r="CQ384" s="59"/>
      <c r="CR384" s="59"/>
      <c r="CS384" s="59"/>
      <c r="CT384" s="59"/>
      <c r="CU384" s="59"/>
      <c r="CV384" s="59"/>
      <c r="CW384" s="59"/>
      <c r="CX384" s="59"/>
      <c r="CY384" s="59"/>
      <c r="CZ384" s="59"/>
      <c r="DA384" s="59"/>
      <c r="DB384" s="59"/>
      <c r="DC384" s="59"/>
      <c r="DD384" s="59"/>
      <c r="DE384" s="59"/>
      <c r="DF384" s="59"/>
      <c r="DG384" s="59"/>
      <c r="DH384" s="59"/>
      <c r="DI384" s="59"/>
      <c r="DJ384" s="59"/>
      <c r="DK384" s="59"/>
      <c r="DL384" s="59"/>
      <c r="DM384" s="59"/>
      <c r="DN384" s="59"/>
      <c r="DO384" s="59"/>
      <c r="DP384" s="59"/>
      <c r="DQ384" s="59"/>
      <c r="DR384" s="59"/>
      <c r="DS384" s="59"/>
      <c r="DT384" s="59"/>
      <c r="DU384" s="59"/>
      <c r="DV384" s="59"/>
      <c r="DW384" s="59"/>
      <c r="DX384" s="59"/>
      <c r="DY384" s="59"/>
      <c r="DZ384" s="59"/>
      <c r="EA384" s="59"/>
      <c r="EB384" s="59"/>
      <c r="EC384" s="59"/>
      <c r="ED384" s="59"/>
      <c r="EE384" s="59"/>
      <c r="EF384" s="59"/>
      <c r="EG384" s="59"/>
      <c r="EH384" s="59"/>
      <c r="EI384" s="59"/>
      <c r="EJ384" s="59"/>
      <c r="EK384" s="59"/>
      <c r="EL384" s="59"/>
      <c r="EM384" s="59"/>
      <c r="EN384" s="59"/>
      <c r="EO384" s="59"/>
      <c r="EP384" s="59"/>
      <c r="EQ384" s="59"/>
      <c r="ER384" s="59"/>
      <c r="ES384" s="59"/>
      <c r="ET384" s="59"/>
      <c r="EU384" s="59"/>
      <c r="EV384" s="59"/>
      <c r="EW384" s="59"/>
      <c r="EX384" s="59"/>
      <c r="EY384" s="59"/>
      <c r="EZ384" s="59"/>
      <c r="FA384" s="59"/>
      <c r="FB384" s="59"/>
      <c r="FC384" s="59"/>
      <c r="FD384" s="59"/>
      <c r="FE384" s="59"/>
      <c r="FF384" s="59"/>
      <c r="FG384" s="59"/>
      <c r="FH384" s="59"/>
      <c r="FI384" s="59"/>
      <c r="FJ384" s="59"/>
      <c r="FK384" s="59"/>
      <c r="FL384" s="59"/>
      <c r="FM384" s="59"/>
      <c r="FN384" s="59"/>
      <c r="FO384" s="59"/>
      <c r="FP384" s="59"/>
      <c r="FQ384" s="59"/>
      <c r="FR384" s="59"/>
      <c r="FS384" s="59"/>
      <c r="FT384" s="59"/>
      <c r="FU384" s="59"/>
      <c r="FV384" s="59"/>
      <c r="FW384" s="59"/>
      <c r="FX384" s="59"/>
      <c r="FY384" s="59"/>
      <c r="FZ384" s="59"/>
      <c r="GA384" s="59"/>
      <c r="GB384" s="59"/>
      <c r="GC384" s="59"/>
      <c r="GD384" s="59"/>
      <c r="GE384" s="59"/>
      <c r="GF384" s="59"/>
      <c r="GG384" s="59"/>
      <c r="GH384" s="59"/>
      <c r="GI384" s="59"/>
      <c r="GJ384" s="59"/>
      <c r="GK384" s="59"/>
      <c r="GL384" s="59"/>
      <c r="GM384" s="59"/>
      <c r="GN384" s="59"/>
      <c r="GO384" s="59"/>
      <c r="GP384" s="59"/>
      <c r="GQ384" s="59"/>
      <c r="GR384" s="59"/>
      <c r="GS384" s="59"/>
      <c r="GT384" s="59"/>
      <c r="GU384" s="59"/>
      <c r="GV384" s="59"/>
      <c r="GW384" s="59"/>
      <c r="GX384" s="59"/>
      <c r="GY384" s="59"/>
      <c r="GZ384" s="59"/>
      <c r="HA384" s="59"/>
      <c r="HB384" s="59"/>
      <c r="HC384" s="59"/>
      <c r="HD384" s="59"/>
      <c r="HE384" s="59"/>
      <c r="HF384" s="59"/>
      <c r="HG384" s="59"/>
      <c r="HH384" s="59"/>
      <c r="HI384" s="59"/>
      <c r="HJ384" s="59"/>
      <c r="HK384" s="59"/>
      <c r="HL384" s="59"/>
      <c r="HM384" s="59"/>
      <c r="HN384" s="59"/>
    </row>
    <row r="385" spans="1:222">
      <c r="A385" s="59"/>
      <c r="B385" s="59"/>
      <c r="C385" s="59"/>
      <c r="D385" s="59"/>
      <c r="E385" s="118"/>
      <c r="F385" s="59"/>
      <c r="G385" s="118"/>
      <c r="H385" s="59"/>
      <c r="I385" s="59"/>
      <c r="J385" s="59"/>
      <c r="K385" s="119"/>
      <c r="L385" s="59"/>
      <c r="M385" s="59"/>
      <c r="N385" s="59"/>
      <c r="O385" s="59"/>
      <c r="P385" s="59"/>
      <c r="Q385" s="59"/>
      <c r="R385" s="59"/>
      <c r="S385" s="59"/>
      <c r="T385" s="59"/>
      <c r="U385" s="59"/>
      <c r="V385" s="59"/>
      <c r="W385" s="59"/>
      <c r="X385" s="59"/>
      <c r="Y385" s="59"/>
      <c r="Z385" s="59"/>
      <c r="AA385" s="59"/>
      <c r="AB385" s="59"/>
      <c r="AC385" s="59"/>
      <c r="AD385" s="59"/>
      <c r="AE385" s="59"/>
      <c r="AF385" s="59"/>
      <c r="AG385" s="59"/>
      <c r="AH385" s="59"/>
      <c r="AI385" s="59"/>
      <c r="AJ385" s="59"/>
      <c r="AK385" s="59"/>
      <c r="AL385" s="59"/>
      <c r="AM385" s="59"/>
      <c r="AN385" s="59"/>
      <c r="AO385" s="59"/>
      <c r="AP385" s="59"/>
      <c r="AQ385" s="59"/>
      <c r="AR385" s="59"/>
      <c r="AS385" s="59"/>
      <c r="AT385" s="59"/>
      <c r="AU385" s="59"/>
      <c r="AV385" s="59"/>
      <c r="AW385" s="59"/>
      <c r="AX385" s="59"/>
      <c r="AY385" s="59"/>
      <c r="AZ385" s="59"/>
      <c r="BA385" s="59"/>
      <c r="BB385" s="59"/>
      <c r="BC385" s="59"/>
      <c r="BD385" s="59"/>
      <c r="BE385" s="59"/>
      <c r="BF385" s="59"/>
      <c r="BG385" s="59"/>
      <c r="BH385" s="59"/>
      <c r="BI385" s="59"/>
      <c r="BJ385" s="59"/>
      <c r="BK385" s="59"/>
      <c r="BL385" s="59"/>
      <c r="BM385" s="59"/>
      <c r="BN385" s="59"/>
      <c r="BO385" s="59"/>
      <c r="BP385" s="59"/>
      <c r="BQ385" s="59"/>
      <c r="BR385" s="59"/>
      <c r="BS385" s="59"/>
      <c r="BT385" s="59"/>
      <c r="BU385" s="59"/>
      <c r="BV385" s="59"/>
      <c r="BW385" s="59"/>
      <c r="BX385" s="59"/>
      <c r="BY385" s="59"/>
      <c r="BZ385" s="59"/>
      <c r="CA385" s="59"/>
      <c r="CB385" s="59"/>
      <c r="CC385" s="59"/>
      <c r="CD385" s="59"/>
      <c r="CE385" s="59"/>
      <c r="CF385" s="59"/>
      <c r="CG385" s="59"/>
      <c r="CH385" s="59"/>
      <c r="CI385" s="59"/>
      <c r="CJ385" s="59"/>
      <c r="CK385" s="59"/>
      <c r="CL385" s="59"/>
      <c r="CM385" s="59"/>
      <c r="CN385" s="59"/>
      <c r="CO385" s="59"/>
      <c r="CP385" s="59"/>
      <c r="CQ385" s="59"/>
      <c r="CR385" s="59"/>
      <c r="CS385" s="59"/>
      <c r="CT385" s="59"/>
      <c r="CU385" s="59"/>
      <c r="CV385" s="59"/>
      <c r="CW385" s="59"/>
      <c r="CX385" s="59"/>
      <c r="CY385" s="59"/>
      <c r="CZ385" s="59"/>
      <c r="DA385" s="59"/>
      <c r="DB385" s="59"/>
      <c r="DC385" s="59"/>
      <c r="DD385" s="59"/>
      <c r="DE385" s="59"/>
      <c r="DF385" s="59"/>
      <c r="DG385" s="59"/>
      <c r="DH385" s="59"/>
      <c r="DI385" s="59"/>
      <c r="DJ385" s="59"/>
      <c r="DK385" s="59"/>
      <c r="DL385" s="59"/>
      <c r="DM385" s="59"/>
      <c r="DN385" s="59"/>
      <c r="DO385" s="59"/>
      <c r="DP385" s="59"/>
      <c r="DQ385" s="59"/>
      <c r="DR385" s="59"/>
      <c r="DS385" s="59"/>
      <c r="DT385" s="59"/>
      <c r="DU385" s="59"/>
      <c r="DV385" s="59"/>
      <c r="DW385" s="59"/>
      <c r="DX385" s="59"/>
      <c r="DY385" s="59"/>
      <c r="DZ385" s="59"/>
      <c r="EA385" s="59"/>
      <c r="EB385" s="59"/>
      <c r="EC385" s="59"/>
      <c r="ED385" s="59"/>
      <c r="EE385" s="59"/>
      <c r="EF385" s="59"/>
      <c r="EG385" s="59"/>
      <c r="EH385" s="59"/>
      <c r="EI385" s="59"/>
      <c r="EJ385" s="59"/>
      <c r="EK385" s="59"/>
      <c r="EL385" s="59"/>
      <c r="EM385" s="59"/>
      <c r="EN385" s="59"/>
      <c r="EO385" s="59"/>
      <c r="EP385" s="59"/>
      <c r="EQ385" s="59"/>
      <c r="ER385" s="59"/>
      <c r="ES385" s="59"/>
      <c r="ET385" s="59"/>
      <c r="EU385" s="59"/>
      <c r="EV385" s="59"/>
      <c r="EW385" s="59"/>
      <c r="EX385" s="59"/>
      <c r="EY385" s="59"/>
      <c r="EZ385" s="59"/>
      <c r="FA385" s="59"/>
      <c r="FB385" s="59"/>
      <c r="FC385" s="59"/>
      <c r="FD385" s="59"/>
      <c r="FE385" s="59"/>
      <c r="FF385" s="59"/>
      <c r="FG385" s="59"/>
      <c r="FH385" s="59"/>
      <c r="FI385" s="59"/>
      <c r="FJ385" s="59"/>
      <c r="FK385" s="59"/>
      <c r="FL385" s="59"/>
      <c r="FM385" s="59"/>
      <c r="FN385" s="59"/>
      <c r="FO385" s="59"/>
      <c r="FP385" s="59"/>
      <c r="FQ385" s="59"/>
      <c r="FR385" s="59"/>
      <c r="FS385" s="59"/>
      <c r="FT385" s="59"/>
      <c r="FU385" s="59"/>
      <c r="FV385" s="59"/>
      <c r="FW385" s="59"/>
      <c r="FX385" s="59"/>
      <c r="FY385" s="59"/>
      <c r="FZ385" s="59"/>
      <c r="GA385" s="59"/>
      <c r="GB385" s="59"/>
      <c r="GC385" s="59"/>
      <c r="GD385" s="59"/>
      <c r="GE385" s="59"/>
      <c r="GF385" s="59"/>
      <c r="GG385" s="59"/>
      <c r="GH385" s="59"/>
      <c r="GI385" s="59"/>
      <c r="GJ385" s="59"/>
      <c r="GK385" s="59"/>
      <c r="GL385" s="59"/>
      <c r="GM385" s="59"/>
      <c r="GN385" s="59"/>
      <c r="GO385" s="59"/>
      <c r="GP385" s="59"/>
      <c r="GQ385" s="59"/>
      <c r="GR385" s="59"/>
      <c r="GS385" s="59"/>
      <c r="GT385" s="59"/>
      <c r="GU385" s="59"/>
      <c r="GV385" s="59"/>
      <c r="GW385" s="59"/>
      <c r="GX385" s="59"/>
      <c r="GY385" s="59"/>
      <c r="GZ385" s="59"/>
      <c r="HA385" s="59"/>
      <c r="HB385" s="59"/>
      <c r="HC385" s="59"/>
      <c r="HD385" s="59"/>
      <c r="HE385" s="59"/>
      <c r="HF385" s="59"/>
      <c r="HG385" s="59"/>
      <c r="HH385" s="59"/>
      <c r="HI385" s="59"/>
      <c r="HJ385" s="59"/>
      <c r="HK385" s="59"/>
      <c r="HL385" s="59"/>
      <c r="HM385" s="59"/>
      <c r="HN385" s="59"/>
    </row>
    <row r="386" spans="1:222">
      <c r="A386" s="59"/>
      <c r="B386" s="59"/>
      <c r="C386" s="59"/>
      <c r="D386" s="59"/>
      <c r="E386" s="118"/>
      <c r="F386" s="59"/>
      <c r="G386" s="118"/>
      <c r="H386" s="59"/>
      <c r="I386" s="59"/>
      <c r="J386" s="59"/>
      <c r="K386" s="119"/>
      <c r="L386" s="59"/>
      <c r="M386" s="59"/>
      <c r="N386" s="59"/>
      <c r="O386" s="59"/>
      <c r="P386" s="59"/>
      <c r="Q386" s="59"/>
      <c r="R386" s="59"/>
      <c r="S386" s="59"/>
      <c r="T386" s="59"/>
      <c r="U386" s="59"/>
      <c r="V386" s="59"/>
      <c r="W386" s="59"/>
      <c r="X386" s="59"/>
      <c r="Y386" s="59"/>
      <c r="Z386" s="59"/>
      <c r="AA386" s="59"/>
      <c r="AB386" s="59"/>
      <c r="AC386" s="59"/>
      <c r="AD386" s="59"/>
      <c r="AE386" s="59"/>
      <c r="AF386" s="59"/>
      <c r="AG386" s="59"/>
      <c r="AH386" s="59"/>
      <c r="AI386" s="59"/>
      <c r="AJ386" s="59"/>
      <c r="AK386" s="59"/>
      <c r="AL386" s="59"/>
      <c r="AM386" s="59"/>
      <c r="AN386" s="59"/>
      <c r="AO386" s="59"/>
      <c r="AP386" s="59"/>
      <c r="AQ386" s="59"/>
      <c r="AR386" s="59"/>
      <c r="AS386" s="59"/>
      <c r="AT386" s="59"/>
      <c r="AU386" s="59"/>
      <c r="AV386" s="59"/>
      <c r="AW386" s="59"/>
      <c r="AX386" s="59"/>
      <c r="AY386" s="59"/>
      <c r="AZ386" s="59"/>
      <c r="BA386" s="59"/>
      <c r="BB386" s="59"/>
      <c r="BC386" s="59"/>
      <c r="BD386" s="59"/>
      <c r="BE386" s="59"/>
      <c r="BF386" s="59"/>
      <c r="BG386" s="59"/>
      <c r="BH386" s="59"/>
      <c r="BI386" s="59"/>
      <c r="BJ386" s="59"/>
      <c r="BK386" s="59"/>
      <c r="BL386" s="59"/>
      <c r="BM386" s="59"/>
      <c r="BN386" s="59"/>
      <c r="BO386" s="59"/>
      <c r="BP386" s="59"/>
      <c r="BQ386" s="59"/>
      <c r="BR386" s="59"/>
      <c r="BS386" s="59"/>
      <c r="BT386" s="59"/>
      <c r="BU386" s="59"/>
      <c r="BV386" s="59"/>
      <c r="BW386" s="59"/>
      <c r="BX386" s="59"/>
      <c r="BY386" s="59"/>
      <c r="BZ386" s="59"/>
      <c r="CA386" s="59"/>
      <c r="CB386" s="59"/>
      <c r="CC386" s="59"/>
      <c r="CD386" s="59"/>
      <c r="CE386" s="59"/>
      <c r="CF386" s="59"/>
      <c r="CG386" s="59"/>
      <c r="CH386" s="59"/>
      <c r="CI386" s="59"/>
      <c r="CJ386" s="59"/>
      <c r="CK386" s="59"/>
      <c r="CL386" s="59"/>
      <c r="CM386" s="59"/>
      <c r="CN386" s="59"/>
      <c r="CO386" s="59"/>
      <c r="CP386" s="59"/>
      <c r="CQ386" s="59"/>
      <c r="CR386" s="59"/>
      <c r="CS386" s="59"/>
      <c r="CT386" s="59"/>
      <c r="CU386" s="59"/>
      <c r="CV386" s="59"/>
      <c r="CW386" s="59"/>
      <c r="CX386" s="59"/>
      <c r="CY386" s="59"/>
      <c r="CZ386" s="59"/>
      <c r="DA386" s="59"/>
      <c r="DB386" s="59"/>
      <c r="DC386" s="59"/>
      <c r="DD386" s="59"/>
      <c r="DE386" s="59"/>
      <c r="DF386" s="59"/>
      <c r="DG386" s="59"/>
      <c r="DH386" s="59"/>
      <c r="DI386" s="59"/>
      <c r="DJ386" s="59"/>
      <c r="DK386" s="59"/>
      <c r="DL386" s="59"/>
      <c r="DM386" s="59"/>
      <c r="DN386" s="59"/>
      <c r="DO386" s="59"/>
      <c r="DP386" s="59"/>
      <c r="DQ386" s="59"/>
      <c r="DR386" s="59"/>
      <c r="DS386" s="59"/>
      <c r="DT386" s="59"/>
      <c r="DU386" s="59"/>
      <c r="DV386" s="59"/>
      <c r="DW386" s="59"/>
      <c r="DX386" s="59"/>
      <c r="DY386" s="59"/>
      <c r="DZ386" s="59"/>
      <c r="EA386" s="59"/>
      <c r="EB386" s="59"/>
      <c r="EC386" s="59"/>
      <c r="ED386" s="59"/>
      <c r="EE386" s="59"/>
      <c r="EF386" s="59"/>
      <c r="EG386" s="59"/>
      <c r="EH386" s="59"/>
      <c r="EI386" s="59"/>
      <c r="EJ386" s="59"/>
      <c r="EK386" s="59"/>
      <c r="EL386" s="59"/>
      <c r="EM386" s="59"/>
      <c r="EN386" s="59"/>
      <c r="EO386" s="59"/>
      <c r="EP386" s="59"/>
      <c r="EQ386" s="59"/>
      <c r="ER386" s="59"/>
      <c r="ES386" s="59"/>
      <c r="ET386" s="59"/>
      <c r="EU386" s="59"/>
      <c r="EV386" s="59"/>
      <c r="EW386" s="59"/>
      <c r="EX386" s="59"/>
      <c r="EY386" s="59"/>
      <c r="EZ386" s="59"/>
      <c r="FA386" s="59"/>
      <c r="FB386" s="59"/>
      <c r="FC386" s="59"/>
      <c r="FD386" s="59"/>
      <c r="FE386" s="59"/>
      <c r="FF386" s="59"/>
      <c r="FG386" s="59"/>
      <c r="FH386" s="59"/>
      <c r="FI386" s="59"/>
      <c r="FJ386" s="59"/>
      <c r="FK386" s="59"/>
      <c r="FL386" s="59"/>
      <c r="FM386" s="59"/>
      <c r="FN386" s="59"/>
      <c r="FO386" s="59"/>
      <c r="FP386" s="59"/>
      <c r="FQ386" s="59"/>
      <c r="FR386" s="59"/>
      <c r="FS386" s="59"/>
      <c r="FT386" s="59"/>
      <c r="FU386" s="59"/>
      <c r="FV386" s="59"/>
      <c r="FW386" s="59"/>
      <c r="FX386" s="59"/>
      <c r="FY386" s="59"/>
      <c r="FZ386" s="59"/>
      <c r="GA386" s="59"/>
      <c r="GB386" s="59"/>
      <c r="GC386" s="59"/>
      <c r="GD386" s="59"/>
      <c r="GE386" s="59"/>
      <c r="GF386" s="59"/>
      <c r="GG386" s="59"/>
      <c r="GH386" s="59"/>
      <c r="GI386" s="59"/>
      <c r="GJ386" s="59"/>
      <c r="GK386" s="59"/>
      <c r="GL386" s="59"/>
      <c r="GM386" s="59"/>
      <c r="GN386" s="59"/>
      <c r="GO386" s="59"/>
      <c r="GP386" s="59"/>
      <c r="GQ386" s="59"/>
      <c r="GR386" s="59"/>
      <c r="GS386" s="59"/>
      <c r="GT386" s="59"/>
      <c r="GU386" s="59"/>
      <c r="GV386" s="59"/>
      <c r="GW386" s="59"/>
      <c r="GX386" s="59"/>
      <c r="GY386" s="59"/>
      <c r="GZ386" s="59"/>
      <c r="HA386" s="59"/>
      <c r="HB386" s="59"/>
      <c r="HC386" s="59"/>
      <c r="HD386" s="59"/>
      <c r="HE386" s="59"/>
      <c r="HF386" s="59"/>
      <c r="HG386" s="59"/>
      <c r="HH386" s="59"/>
      <c r="HI386" s="59"/>
      <c r="HJ386" s="59"/>
      <c r="HK386" s="59"/>
      <c r="HL386" s="59"/>
      <c r="HM386" s="59"/>
      <c r="HN386" s="59"/>
    </row>
    <row r="387" spans="1:222">
      <c r="A387" s="59"/>
      <c r="B387" s="59"/>
      <c r="C387" s="59"/>
      <c r="D387" s="59"/>
      <c r="E387" s="118"/>
      <c r="F387" s="59"/>
      <c r="G387" s="118"/>
      <c r="H387" s="59"/>
      <c r="I387" s="59"/>
      <c r="J387" s="59"/>
      <c r="K387" s="119"/>
      <c r="L387" s="59"/>
      <c r="M387" s="59"/>
      <c r="N387" s="59"/>
      <c r="O387" s="59"/>
      <c r="P387" s="59"/>
      <c r="Q387" s="59"/>
      <c r="R387" s="59"/>
      <c r="S387" s="59"/>
      <c r="T387" s="59"/>
      <c r="U387" s="59"/>
      <c r="V387" s="59"/>
      <c r="W387" s="59"/>
      <c r="X387" s="59"/>
      <c r="Y387" s="59"/>
      <c r="Z387" s="59"/>
      <c r="AA387" s="59"/>
      <c r="AB387" s="59"/>
      <c r="AC387" s="59"/>
      <c r="AD387" s="59"/>
      <c r="AE387" s="59"/>
      <c r="AF387" s="59"/>
      <c r="AG387" s="59"/>
      <c r="AH387" s="59"/>
      <c r="AI387" s="59"/>
      <c r="AJ387" s="59"/>
      <c r="AK387" s="59"/>
      <c r="AL387" s="59"/>
      <c r="AM387" s="59"/>
      <c r="AN387" s="59"/>
      <c r="AO387" s="59"/>
      <c r="AP387" s="59"/>
      <c r="AQ387" s="59"/>
      <c r="AR387" s="59"/>
      <c r="AS387" s="59"/>
      <c r="AT387" s="59"/>
      <c r="AU387" s="59"/>
      <c r="AV387" s="59"/>
      <c r="AW387" s="59"/>
      <c r="AX387" s="59"/>
      <c r="AY387" s="59"/>
      <c r="AZ387" s="59"/>
      <c r="BA387" s="59"/>
      <c r="BB387" s="59"/>
      <c r="BC387" s="59"/>
      <c r="BD387" s="59"/>
      <c r="BE387" s="59"/>
      <c r="BF387" s="59"/>
      <c r="BG387" s="59"/>
      <c r="BH387" s="59"/>
      <c r="BI387" s="59"/>
      <c r="BJ387" s="59"/>
      <c r="BK387" s="59"/>
      <c r="BL387" s="59"/>
      <c r="BM387" s="59"/>
      <c r="BN387" s="59"/>
      <c r="BO387" s="59"/>
      <c r="BP387" s="59"/>
      <c r="BQ387" s="59"/>
      <c r="BR387" s="59"/>
      <c r="BS387" s="59"/>
      <c r="BT387" s="59"/>
      <c r="BU387" s="59"/>
      <c r="BV387" s="59"/>
      <c r="BW387" s="59"/>
      <c r="BX387" s="59"/>
      <c r="BY387" s="59"/>
      <c r="BZ387" s="59"/>
      <c r="CA387" s="59"/>
      <c r="CB387" s="59"/>
      <c r="CC387" s="59"/>
      <c r="CD387" s="59"/>
      <c r="CE387" s="59"/>
      <c r="CF387" s="59"/>
      <c r="CG387" s="59"/>
      <c r="CH387" s="59"/>
      <c r="CI387" s="59"/>
      <c r="CJ387" s="59"/>
      <c r="CK387" s="59"/>
      <c r="CL387" s="59"/>
      <c r="CM387" s="59"/>
      <c r="CN387" s="59"/>
      <c r="CO387" s="59"/>
      <c r="CP387" s="59"/>
      <c r="CQ387" s="59"/>
      <c r="CR387" s="59"/>
      <c r="CS387" s="59"/>
      <c r="CT387" s="59"/>
      <c r="CU387" s="59"/>
      <c r="CV387" s="59"/>
      <c r="CW387" s="59"/>
      <c r="CX387" s="59"/>
      <c r="CY387" s="59"/>
      <c r="CZ387" s="59"/>
      <c r="DA387" s="59"/>
      <c r="DB387" s="59"/>
      <c r="DC387" s="59"/>
      <c r="DD387" s="59"/>
      <c r="DE387" s="59"/>
      <c r="DF387" s="59"/>
      <c r="DG387" s="59"/>
      <c r="DH387" s="59"/>
      <c r="DI387" s="59"/>
      <c r="DJ387" s="59"/>
      <c r="DK387" s="59"/>
      <c r="DL387" s="59"/>
      <c r="DM387" s="59"/>
      <c r="DN387" s="59"/>
      <c r="DO387" s="59"/>
      <c r="DP387" s="59"/>
      <c r="DQ387" s="59"/>
      <c r="DR387" s="59"/>
      <c r="DS387" s="59"/>
      <c r="DT387" s="59"/>
      <c r="DU387" s="59"/>
      <c r="DV387" s="59"/>
      <c r="DW387" s="59"/>
      <c r="DX387" s="59"/>
      <c r="DY387" s="59"/>
      <c r="DZ387" s="59"/>
      <c r="EA387" s="59"/>
      <c r="EB387" s="59"/>
      <c r="EC387" s="59"/>
      <c r="ED387" s="59"/>
      <c r="EE387" s="59"/>
      <c r="EF387" s="59"/>
      <c r="EG387" s="59"/>
      <c r="EH387" s="59"/>
      <c r="EI387" s="59"/>
      <c r="EJ387" s="59"/>
      <c r="EK387" s="59"/>
      <c r="EL387" s="59"/>
      <c r="EM387" s="59"/>
      <c r="EN387" s="59"/>
      <c r="EO387" s="59"/>
      <c r="EP387" s="59"/>
      <c r="EQ387" s="59"/>
      <c r="ER387" s="59"/>
      <c r="ES387" s="59"/>
      <c r="ET387" s="59"/>
      <c r="EU387" s="59"/>
      <c r="EV387" s="59"/>
      <c r="EW387" s="59"/>
      <c r="EX387" s="59"/>
      <c r="EY387" s="59"/>
      <c r="EZ387" s="59"/>
      <c r="FA387" s="59"/>
      <c r="FB387" s="59"/>
      <c r="FC387" s="59"/>
      <c r="FD387" s="59"/>
      <c r="FE387" s="59"/>
      <c r="FF387" s="59"/>
      <c r="FG387" s="59"/>
      <c r="FH387" s="59"/>
      <c r="FI387" s="59"/>
      <c r="FJ387" s="59"/>
      <c r="FK387" s="59"/>
      <c r="FL387" s="59"/>
      <c r="FM387" s="59"/>
      <c r="FN387" s="59"/>
      <c r="FO387" s="59"/>
      <c r="FP387" s="59"/>
      <c r="FQ387" s="59"/>
      <c r="FR387" s="59"/>
      <c r="FS387" s="59"/>
      <c r="FT387" s="59"/>
      <c r="FU387" s="59"/>
      <c r="FV387" s="59"/>
      <c r="FW387" s="59"/>
      <c r="FX387" s="59"/>
      <c r="FY387" s="59"/>
      <c r="FZ387" s="59"/>
      <c r="GA387" s="59"/>
      <c r="GB387" s="59"/>
      <c r="GC387" s="59"/>
      <c r="GD387" s="59"/>
      <c r="GE387" s="59"/>
      <c r="GF387" s="59"/>
      <c r="GG387" s="59"/>
      <c r="GH387" s="59"/>
      <c r="GI387" s="59"/>
      <c r="GJ387" s="59"/>
      <c r="GK387" s="59"/>
      <c r="GL387" s="59"/>
      <c r="GM387" s="59"/>
      <c r="GN387" s="59"/>
      <c r="GO387" s="59"/>
      <c r="GP387" s="59"/>
      <c r="GQ387" s="59"/>
      <c r="GR387" s="59"/>
      <c r="GS387" s="59"/>
      <c r="GT387" s="59"/>
      <c r="GU387" s="59"/>
      <c r="GV387" s="59"/>
      <c r="GW387" s="59"/>
      <c r="GX387" s="59"/>
      <c r="GY387" s="59"/>
      <c r="GZ387" s="59"/>
      <c r="HA387" s="59"/>
      <c r="HB387" s="59"/>
      <c r="HC387" s="59"/>
      <c r="HD387" s="59"/>
      <c r="HE387" s="59"/>
      <c r="HF387" s="59"/>
      <c r="HG387" s="59"/>
      <c r="HH387" s="59"/>
      <c r="HI387" s="59"/>
      <c r="HJ387" s="59"/>
      <c r="HK387" s="59"/>
      <c r="HL387" s="59"/>
      <c r="HM387" s="59"/>
      <c r="HN387" s="59"/>
    </row>
    <row r="388" spans="1:222">
      <c r="A388" s="59"/>
      <c r="B388" s="59"/>
      <c r="C388" s="59"/>
      <c r="D388" s="59"/>
      <c r="E388" s="118"/>
      <c r="F388" s="59"/>
      <c r="G388" s="118"/>
      <c r="H388" s="59"/>
      <c r="I388" s="59"/>
      <c r="J388" s="59"/>
      <c r="K388" s="119"/>
      <c r="L388" s="59"/>
      <c r="M388" s="59"/>
      <c r="N388" s="59"/>
      <c r="O388" s="59"/>
      <c r="P388" s="59"/>
      <c r="Q388" s="59"/>
      <c r="R388" s="59"/>
      <c r="S388" s="59"/>
      <c r="T388" s="59"/>
      <c r="U388" s="59"/>
      <c r="V388" s="59"/>
      <c r="W388" s="59"/>
      <c r="X388" s="59"/>
      <c r="Y388" s="59"/>
      <c r="Z388" s="59"/>
      <c r="AA388" s="59"/>
      <c r="AB388" s="59"/>
      <c r="AC388" s="59"/>
      <c r="AD388" s="59"/>
      <c r="AE388" s="59"/>
      <c r="AF388" s="59"/>
      <c r="AG388" s="59"/>
      <c r="AH388" s="59"/>
      <c r="AI388" s="59"/>
      <c r="AJ388" s="59"/>
      <c r="AK388" s="59"/>
      <c r="AL388" s="59"/>
      <c r="AM388" s="59"/>
      <c r="AN388" s="59"/>
      <c r="AO388" s="59"/>
      <c r="AP388" s="59"/>
      <c r="AQ388" s="59"/>
      <c r="AR388" s="59"/>
      <c r="AS388" s="59"/>
      <c r="AT388" s="59"/>
      <c r="AU388" s="59"/>
      <c r="AV388" s="59"/>
      <c r="AW388" s="59"/>
      <c r="AX388" s="59"/>
      <c r="AY388" s="59"/>
      <c r="AZ388" s="59"/>
      <c r="BA388" s="59"/>
      <c r="BB388" s="59"/>
      <c r="BC388" s="59"/>
      <c r="BD388" s="59"/>
      <c r="BE388" s="59"/>
      <c r="BF388" s="59"/>
      <c r="BG388" s="59"/>
      <c r="BH388" s="59"/>
      <c r="BI388" s="59"/>
      <c r="BJ388" s="59"/>
      <c r="BK388" s="59"/>
      <c r="BL388" s="59"/>
      <c r="BM388" s="59"/>
      <c r="BN388" s="59"/>
      <c r="BO388" s="59"/>
      <c r="BP388" s="59"/>
      <c r="BQ388" s="59"/>
      <c r="BR388" s="59"/>
      <c r="BS388" s="59"/>
      <c r="BT388" s="59"/>
      <c r="BU388" s="59"/>
      <c r="BV388" s="59"/>
      <c r="BW388" s="59"/>
      <c r="BX388" s="59"/>
      <c r="BY388" s="59"/>
      <c r="BZ388" s="59"/>
      <c r="CA388" s="59"/>
      <c r="CB388" s="59"/>
      <c r="CC388" s="59"/>
      <c r="CD388" s="59"/>
      <c r="CE388" s="59"/>
      <c r="CF388" s="59"/>
      <c r="CG388" s="59"/>
      <c r="CH388" s="59"/>
      <c r="CI388" s="59"/>
      <c r="CJ388" s="59"/>
      <c r="CK388" s="59"/>
      <c r="CL388" s="59"/>
      <c r="CM388" s="59"/>
      <c r="CN388" s="59"/>
      <c r="CO388" s="59"/>
      <c r="CP388" s="59"/>
      <c r="CQ388" s="59"/>
      <c r="CR388" s="59"/>
      <c r="CS388" s="59"/>
      <c r="CT388" s="59"/>
      <c r="CU388" s="59"/>
      <c r="CV388" s="59"/>
      <c r="CW388" s="59"/>
      <c r="CX388" s="59"/>
      <c r="CY388" s="59"/>
      <c r="CZ388" s="59"/>
      <c r="DA388" s="59"/>
      <c r="DB388" s="59"/>
      <c r="DC388" s="59"/>
      <c r="DD388" s="59"/>
      <c r="DE388" s="59"/>
      <c r="DF388" s="59"/>
      <c r="DG388" s="59"/>
      <c r="DH388" s="59"/>
      <c r="DI388" s="59"/>
      <c r="DJ388" s="59"/>
      <c r="DK388" s="59"/>
      <c r="DL388" s="59"/>
      <c r="DM388" s="59"/>
      <c r="DN388" s="59"/>
      <c r="DO388" s="59"/>
      <c r="DP388" s="59"/>
      <c r="DQ388" s="59"/>
      <c r="DR388" s="59"/>
      <c r="DS388" s="59"/>
      <c r="DT388" s="59"/>
      <c r="DU388" s="59"/>
      <c r="DV388" s="59"/>
      <c r="DW388" s="59"/>
      <c r="DX388" s="59"/>
      <c r="DY388" s="59"/>
      <c r="DZ388" s="59"/>
      <c r="EA388" s="59"/>
      <c r="EB388" s="59"/>
      <c r="EC388" s="59"/>
      <c r="ED388" s="59"/>
      <c r="EE388" s="59"/>
      <c r="EF388" s="59"/>
      <c r="EG388" s="59"/>
      <c r="EH388" s="59"/>
      <c r="EI388" s="59"/>
      <c r="EJ388" s="59"/>
      <c r="EK388" s="59"/>
      <c r="EL388" s="59"/>
      <c r="EM388" s="59"/>
      <c r="EN388" s="59"/>
      <c r="EO388" s="59"/>
      <c r="EP388" s="59"/>
      <c r="EQ388" s="59"/>
      <c r="ER388" s="59"/>
      <c r="ES388" s="59"/>
      <c r="ET388" s="59"/>
      <c r="EU388" s="59"/>
      <c r="EV388" s="59"/>
      <c r="EW388" s="59"/>
      <c r="EX388" s="59"/>
      <c r="EY388" s="59"/>
      <c r="EZ388" s="59"/>
      <c r="FA388" s="59"/>
      <c r="FB388" s="59"/>
      <c r="FC388" s="59"/>
      <c r="FD388" s="59"/>
      <c r="FE388" s="59"/>
      <c r="FF388" s="59"/>
      <c r="FG388" s="59"/>
      <c r="FH388" s="59"/>
      <c r="FI388" s="59"/>
      <c r="FJ388" s="59"/>
      <c r="FK388" s="59"/>
      <c r="FL388" s="59"/>
      <c r="FM388" s="59"/>
      <c r="FN388" s="59"/>
      <c r="FO388" s="59"/>
      <c r="FP388" s="59"/>
      <c r="FQ388" s="59"/>
      <c r="FR388" s="59"/>
      <c r="FS388" s="59"/>
      <c r="FT388" s="59"/>
      <c r="FU388" s="59"/>
      <c r="FV388" s="59"/>
      <c r="FW388" s="59"/>
      <c r="FX388" s="59"/>
      <c r="FY388" s="59"/>
      <c r="FZ388" s="59"/>
      <c r="GA388" s="59"/>
      <c r="GB388" s="59"/>
      <c r="GC388" s="59"/>
      <c r="GD388" s="59"/>
      <c r="GE388" s="59"/>
      <c r="GF388" s="59"/>
      <c r="GG388" s="59"/>
      <c r="GH388" s="59"/>
      <c r="GI388" s="59"/>
      <c r="GJ388" s="59"/>
      <c r="GK388" s="59"/>
      <c r="GL388" s="59"/>
      <c r="GM388" s="59"/>
      <c r="GN388" s="59"/>
      <c r="GO388" s="59"/>
      <c r="GP388" s="59"/>
      <c r="GQ388" s="59"/>
      <c r="GR388" s="59"/>
      <c r="GS388" s="59"/>
      <c r="GT388" s="59"/>
      <c r="GU388" s="59"/>
      <c r="GV388" s="59"/>
      <c r="GW388" s="59"/>
      <c r="GX388" s="59"/>
      <c r="GY388" s="59"/>
      <c r="GZ388" s="59"/>
      <c r="HA388" s="59"/>
      <c r="HB388" s="59"/>
      <c r="HC388" s="59"/>
      <c r="HD388" s="59"/>
      <c r="HE388" s="59"/>
      <c r="HF388" s="59"/>
      <c r="HG388" s="59"/>
      <c r="HH388" s="59"/>
      <c r="HI388" s="59"/>
      <c r="HJ388" s="59"/>
      <c r="HK388" s="59"/>
      <c r="HL388" s="59"/>
      <c r="HM388" s="59"/>
      <c r="HN388" s="59"/>
    </row>
    <row r="389" spans="1:222">
      <c r="A389" s="59"/>
      <c r="B389" s="59"/>
      <c r="C389" s="59"/>
      <c r="D389" s="59"/>
      <c r="E389" s="118"/>
      <c r="F389" s="59"/>
      <c r="G389" s="118"/>
      <c r="H389" s="59"/>
      <c r="I389" s="59"/>
      <c r="J389" s="59"/>
      <c r="K389" s="119"/>
      <c r="L389" s="59"/>
      <c r="M389" s="59"/>
      <c r="N389" s="59"/>
      <c r="O389" s="59"/>
      <c r="P389" s="59"/>
      <c r="Q389" s="59"/>
      <c r="R389" s="59"/>
      <c r="S389" s="59"/>
      <c r="T389" s="59"/>
      <c r="U389" s="59"/>
      <c r="V389" s="59"/>
      <c r="W389" s="59"/>
      <c r="X389" s="59"/>
      <c r="Y389" s="59"/>
      <c r="Z389" s="59"/>
      <c r="AA389" s="59"/>
      <c r="AB389" s="59"/>
      <c r="AC389" s="59"/>
      <c r="AD389" s="59"/>
      <c r="AE389" s="59"/>
      <c r="AF389" s="59"/>
      <c r="AG389" s="59"/>
      <c r="AH389" s="59"/>
      <c r="AI389" s="59"/>
      <c r="AJ389" s="59"/>
      <c r="AK389" s="59"/>
      <c r="AL389" s="59"/>
      <c r="AM389" s="59"/>
      <c r="AN389" s="59"/>
      <c r="AO389" s="59"/>
      <c r="AP389" s="59"/>
      <c r="AQ389" s="59"/>
      <c r="AR389" s="59"/>
      <c r="AS389" s="59"/>
      <c r="AT389" s="59"/>
      <c r="AU389" s="59"/>
      <c r="AV389" s="59"/>
      <c r="AW389" s="59"/>
      <c r="AX389" s="59"/>
      <c r="AY389" s="59"/>
      <c r="AZ389" s="59"/>
      <c r="BA389" s="59"/>
      <c r="BB389" s="59"/>
      <c r="BC389" s="59"/>
      <c r="BD389" s="59"/>
      <c r="BE389" s="59"/>
      <c r="BF389" s="59"/>
      <c r="BG389" s="59"/>
      <c r="BH389" s="59"/>
      <c r="BI389" s="59"/>
      <c r="BJ389" s="59"/>
      <c r="BK389" s="59"/>
      <c r="BL389" s="59"/>
      <c r="BM389" s="59"/>
      <c r="BN389" s="59"/>
      <c r="BO389" s="59"/>
      <c r="BP389" s="59"/>
      <c r="BQ389" s="59"/>
      <c r="BR389" s="59"/>
      <c r="BS389" s="59"/>
      <c r="BT389" s="59"/>
      <c r="BU389" s="59"/>
      <c r="BV389" s="59"/>
      <c r="BW389" s="59"/>
      <c r="BX389" s="59"/>
      <c r="BY389" s="59"/>
      <c r="BZ389" s="59"/>
      <c r="CA389" s="59"/>
      <c r="CB389" s="59"/>
      <c r="CC389" s="59"/>
      <c r="CD389" s="59"/>
      <c r="CE389" s="59"/>
      <c r="CF389" s="59"/>
      <c r="CG389" s="59"/>
      <c r="CH389" s="59"/>
      <c r="CI389" s="59"/>
      <c r="CJ389" s="59"/>
      <c r="CK389" s="59"/>
      <c r="CL389" s="59"/>
      <c r="CM389" s="59"/>
      <c r="CN389" s="59"/>
      <c r="CO389" s="59"/>
      <c r="CP389" s="59"/>
      <c r="CQ389" s="59"/>
      <c r="CR389" s="59"/>
      <c r="CS389" s="59"/>
      <c r="CT389" s="59"/>
      <c r="CU389" s="59"/>
      <c r="CV389" s="59"/>
      <c r="CW389" s="59"/>
      <c r="CX389" s="59"/>
      <c r="CY389" s="59"/>
      <c r="CZ389" s="59"/>
      <c r="DA389" s="59"/>
      <c r="DB389" s="59"/>
      <c r="DC389" s="59"/>
      <c r="DD389" s="59"/>
      <c r="DE389" s="59"/>
      <c r="DF389" s="59"/>
      <c r="DG389" s="59"/>
      <c r="DH389" s="59"/>
      <c r="DI389" s="59"/>
      <c r="DJ389" s="59"/>
      <c r="DK389" s="59"/>
      <c r="DL389" s="59"/>
      <c r="DM389" s="59"/>
      <c r="DN389" s="59"/>
      <c r="DO389" s="59"/>
      <c r="DP389" s="59"/>
      <c r="DQ389" s="59"/>
      <c r="DR389" s="59"/>
      <c r="DS389" s="59"/>
      <c r="DT389" s="59"/>
      <c r="DU389" s="59"/>
      <c r="DV389" s="59"/>
      <c r="DW389" s="59"/>
      <c r="DX389" s="59"/>
      <c r="DY389" s="59"/>
      <c r="DZ389" s="59"/>
      <c r="EA389" s="59"/>
      <c r="EB389" s="59"/>
      <c r="EC389" s="59"/>
      <c r="ED389" s="59"/>
      <c r="EE389" s="59"/>
      <c r="EF389" s="59"/>
      <c r="EG389" s="59"/>
      <c r="EH389" s="59"/>
      <c r="EI389" s="59"/>
      <c r="EJ389" s="59"/>
      <c r="EK389" s="59"/>
      <c r="EL389" s="59"/>
      <c r="EM389" s="59"/>
      <c r="EN389" s="59"/>
      <c r="EO389" s="59"/>
      <c r="EP389" s="59"/>
      <c r="EQ389" s="59"/>
      <c r="ER389" s="59"/>
      <c r="ES389" s="59"/>
      <c r="ET389" s="59"/>
      <c r="EU389" s="59"/>
      <c r="EV389" s="59"/>
      <c r="EW389" s="59"/>
      <c r="EX389" s="59"/>
      <c r="EY389" s="59"/>
      <c r="EZ389" s="59"/>
      <c r="FA389" s="59"/>
      <c r="FB389" s="59"/>
      <c r="FC389" s="59"/>
      <c r="FD389" s="59"/>
      <c r="FE389" s="59"/>
      <c r="FF389" s="59"/>
      <c r="FG389" s="59"/>
      <c r="FH389" s="59"/>
      <c r="FI389" s="59"/>
      <c r="FJ389" s="59"/>
      <c r="FK389" s="59"/>
      <c r="FL389" s="59"/>
      <c r="FM389" s="59"/>
      <c r="FN389" s="59"/>
      <c r="FO389" s="59"/>
      <c r="FP389" s="59"/>
      <c r="FQ389" s="59"/>
      <c r="FR389" s="59"/>
      <c r="FS389" s="59"/>
      <c r="FT389" s="59"/>
      <c r="FU389" s="59"/>
      <c r="FV389" s="59"/>
      <c r="FW389" s="59"/>
      <c r="FX389" s="59"/>
      <c r="FY389" s="59"/>
      <c r="FZ389" s="59"/>
      <c r="GA389" s="59"/>
      <c r="GB389" s="59"/>
      <c r="GC389" s="59"/>
      <c r="GD389" s="59"/>
      <c r="GE389" s="59"/>
      <c r="GF389" s="59"/>
      <c r="GG389" s="59"/>
      <c r="GH389" s="59"/>
      <c r="GI389" s="59"/>
      <c r="GJ389" s="59"/>
      <c r="GK389" s="59"/>
      <c r="GL389" s="59"/>
      <c r="GM389" s="59"/>
      <c r="GN389" s="59"/>
      <c r="GO389" s="59"/>
      <c r="GP389" s="59"/>
      <c r="GQ389" s="59"/>
      <c r="GR389" s="59"/>
      <c r="GS389" s="59"/>
      <c r="GT389" s="59"/>
      <c r="GU389" s="59"/>
      <c r="GV389" s="59"/>
      <c r="GW389" s="59"/>
      <c r="GX389" s="59"/>
      <c r="GY389" s="59"/>
      <c r="GZ389" s="59"/>
      <c r="HA389" s="59"/>
      <c r="HB389" s="59"/>
      <c r="HC389" s="59"/>
      <c r="HD389" s="59"/>
      <c r="HE389" s="59"/>
      <c r="HF389" s="59"/>
      <c r="HG389" s="59"/>
      <c r="HH389" s="59"/>
      <c r="HI389" s="59"/>
      <c r="HJ389" s="59"/>
      <c r="HK389" s="59"/>
      <c r="HL389" s="59"/>
      <c r="HM389" s="59"/>
      <c r="HN389" s="59"/>
    </row>
    <row r="390" spans="1:222">
      <c r="A390" s="59"/>
      <c r="B390" s="59"/>
      <c r="C390" s="59"/>
      <c r="D390" s="59"/>
      <c r="E390" s="118"/>
      <c r="F390" s="59"/>
      <c r="G390" s="118"/>
      <c r="H390" s="59"/>
      <c r="I390" s="59"/>
      <c r="J390" s="59"/>
      <c r="K390" s="119"/>
      <c r="L390" s="59"/>
      <c r="M390" s="59"/>
      <c r="N390" s="59"/>
      <c r="O390" s="59"/>
      <c r="P390" s="59"/>
      <c r="Q390" s="59"/>
      <c r="R390" s="59"/>
      <c r="S390" s="59"/>
      <c r="T390" s="59"/>
      <c r="U390" s="59"/>
      <c r="V390" s="59"/>
      <c r="W390" s="59"/>
      <c r="X390" s="59"/>
      <c r="Y390" s="59"/>
      <c r="Z390" s="59"/>
      <c r="AA390" s="59"/>
      <c r="AB390" s="59"/>
      <c r="AC390" s="59"/>
      <c r="AD390" s="59"/>
      <c r="AE390" s="59"/>
      <c r="AF390" s="59"/>
      <c r="AG390" s="59"/>
      <c r="AH390" s="59"/>
      <c r="AI390" s="59"/>
      <c r="AJ390" s="59"/>
      <c r="AK390" s="59"/>
      <c r="AL390" s="59"/>
      <c r="AM390" s="59"/>
      <c r="AN390" s="59"/>
      <c r="AO390" s="59"/>
      <c r="AP390" s="59"/>
      <c r="AQ390" s="59"/>
      <c r="AR390" s="59"/>
      <c r="AS390" s="59"/>
      <c r="AT390" s="59"/>
      <c r="AU390" s="59"/>
      <c r="AV390" s="59"/>
      <c r="AW390" s="59"/>
      <c r="AX390" s="59"/>
      <c r="AY390" s="59"/>
      <c r="AZ390" s="59"/>
      <c r="BA390" s="59"/>
      <c r="BB390" s="59"/>
      <c r="BC390" s="59"/>
      <c r="BD390" s="59"/>
      <c r="BE390" s="59"/>
      <c r="BF390" s="59"/>
      <c r="BG390" s="59"/>
      <c r="BH390" s="59"/>
      <c r="BI390" s="59"/>
      <c r="BJ390" s="59"/>
      <c r="BK390" s="59"/>
      <c r="BL390" s="59"/>
      <c r="BM390" s="59"/>
      <c r="BN390" s="59"/>
      <c r="BO390" s="59"/>
      <c r="BP390" s="59"/>
      <c r="BQ390" s="59"/>
      <c r="BR390" s="59"/>
      <c r="BS390" s="59"/>
      <c r="BT390" s="59"/>
      <c r="BU390" s="59"/>
      <c r="BV390" s="59"/>
      <c r="BW390" s="59"/>
      <c r="BX390" s="59"/>
      <c r="BY390" s="59"/>
      <c r="BZ390" s="59"/>
      <c r="CA390" s="59"/>
      <c r="CB390" s="59"/>
      <c r="CC390" s="59"/>
      <c r="CD390" s="59"/>
      <c r="CE390" s="59"/>
      <c r="CF390" s="59"/>
      <c r="CG390" s="59"/>
      <c r="CH390" s="59"/>
      <c r="CI390" s="59"/>
      <c r="CJ390" s="59"/>
      <c r="CK390" s="59"/>
      <c r="CL390" s="59"/>
      <c r="CM390" s="59"/>
      <c r="CN390" s="59"/>
      <c r="CO390" s="59"/>
      <c r="CP390" s="59"/>
      <c r="CQ390" s="59"/>
      <c r="CR390" s="59"/>
      <c r="CS390" s="59"/>
      <c r="CT390" s="59"/>
      <c r="CU390" s="59"/>
      <c r="CV390" s="59"/>
      <c r="CW390" s="59"/>
      <c r="CX390" s="59"/>
      <c r="CY390" s="59"/>
      <c r="CZ390" s="59"/>
      <c r="DA390" s="59"/>
      <c r="DB390" s="59"/>
      <c r="DC390" s="59"/>
      <c r="DD390" s="59"/>
      <c r="DE390" s="59"/>
      <c r="DF390" s="59"/>
      <c r="DG390" s="59"/>
      <c r="DH390" s="59"/>
      <c r="DI390" s="59"/>
      <c r="DJ390" s="59"/>
      <c r="DK390" s="59"/>
      <c r="DL390" s="59"/>
      <c r="DM390" s="59"/>
      <c r="DN390" s="59"/>
      <c r="DO390" s="59"/>
      <c r="DP390" s="59"/>
      <c r="DQ390" s="59"/>
      <c r="DR390" s="59"/>
      <c r="DS390" s="59"/>
      <c r="DT390" s="59"/>
      <c r="DU390" s="59"/>
      <c r="DV390" s="59"/>
      <c r="DW390" s="59"/>
      <c r="DX390" s="59"/>
      <c r="DY390" s="59"/>
      <c r="DZ390" s="59"/>
      <c r="EA390" s="59"/>
      <c r="EB390" s="59"/>
      <c r="EC390" s="59"/>
      <c r="ED390" s="59"/>
      <c r="EE390" s="59"/>
      <c r="EF390" s="59"/>
      <c r="EG390" s="59"/>
      <c r="EH390" s="59"/>
      <c r="EI390" s="59"/>
      <c r="EJ390" s="59"/>
      <c r="EK390" s="59"/>
      <c r="EL390" s="59"/>
      <c r="EM390" s="59"/>
      <c r="EN390" s="59"/>
      <c r="EO390" s="59"/>
      <c r="EP390" s="59"/>
      <c r="EQ390" s="59"/>
      <c r="ER390" s="59"/>
      <c r="ES390" s="59"/>
      <c r="ET390" s="59"/>
      <c r="EU390" s="59"/>
      <c r="EV390" s="59"/>
      <c r="EW390" s="59"/>
      <c r="EX390" s="59"/>
      <c r="EY390" s="59"/>
      <c r="EZ390" s="59"/>
      <c r="FA390" s="59"/>
      <c r="FB390" s="59"/>
      <c r="FC390" s="59"/>
      <c r="FD390" s="59"/>
      <c r="FE390" s="59"/>
      <c r="FF390" s="59"/>
      <c r="FG390" s="59"/>
      <c r="FH390" s="59"/>
      <c r="FI390" s="59"/>
      <c r="FJ390" s="59"/>
      <c r="FK390" s="59"/>
      <c r="FL390" s="59"/>
      <c r="FM390" s="59"/>
      <c r="FN390" s="59"/>
      <c r="FO390" s="59"/>
      <c r="FP390" s="59"/>
      <c r="FQ390" s="59"/>
      <c r="FR390" s="59"/>
      <c r="FS390" s="59"/>
      <c r="FT390" s="59"/>
      <c r="FU390" s="59"/>
      <c r="FV390" s="59"/>
      <c r="FW390" s="59"/>
      <c r="FX390" s="59"/>
      <c r="FY390" s="59"/>
      <c r="FZ390" s="59"/>
      <c r="GA390" s="59"/>
      <c r="GB390" s="59"/>
      <c r="GC390" s="59"/>
      <c r="GD390" s="59"/>
      <c r="GE390" s="59"/>
      <c r="GF390" s="59"/>
      <c r="GG390" s="59"/>
      <c r="GH390" s="59"/>
      <c r="GI390" s="59"/>
      <c r="GJ390" s="59"/>
      <c r="GK390" s="59"/>
      <c r="GL390" s="59"/>
      <c r="GM390" s="59"/>
      <c r="GN390" s="59"/>
      <c r="GO390" s="59"/>
      <c r="GP390" s="59"/>
      <c r="GQ390" s="59"/>
      <c r="GR390" s="59"/>
      <c r="GS390" s="59"/>
      <c r="GT390" s="59"/>
      <c r="GU390" s="59"/>
      <c r="GV390" s="59"/>
      <c r="GW390" s="59"/>
      <c r="GX390" s="59"/>
      <c r="GY390" s="59"/>
      <c r="GZ390" s="59"/>
      <c r="HA390" s="59"/>
      <c r="HB390" s="59"/>
      <c r="HC390" s="59"/>
      <c r="HD390" s="59"/>
      <c r="HE390" s="59"/>
      <c r="HF390" s="59"/>
      <c r="HG390" s="59"/>
      <c r="HH390" s="59"/>
      <c r="HI390" s="59"/>
      <c r="HJ390" s="59"/>
      <c r="HK390" s="59"/>
      <c r="HL390" s="59"/>
      <c r="HM390" s="59"/>
      <c r="HN390" s="59"/>
    </row>
    <row r="391" spans="1:222">
      <c r="A391" s="59"/>
      <c r="B391" s="59"/>
      <c r="C391" s="59"/>
      <c r="D391" s="59"/>
      <c r="E391" s="118"/>
      <c r="F391" s="59"/>
      <c r="G391" s="118"/>
      <c r="H391" s="59"/>
      <c r="I391" s="59"/>
      <c r="J391" s="59"/>
      <c r="K391" s="119"/>
      <c r="L391" s="59"/>
      <c r="M391" s="59"/>
      <c r="N391" s="59"/>
      <c r="O391" s="59"/>
      <c r="P391" s="59"/>
      <c r="Q391" s="59"/>
      <c r="R391" s="59"/>
      <c r="S391" s="59"/>
      <c r="T391" s="59"/>
      <c r="U391" s="59"/>
      <c r="V391" s="59"/>
      <c r="W391" s="59"/>
      <c r="X391" s="59"/>
      <c r="Y391" s="59"/>
      <c r="Z391" s="59"/>
      <c r="AA391" s="59"/>
      <c r="AB391" s="59"/>
      <c r="AC391" s="59"/>
      <c r="AD391" s="59"/>
      <c r="AE391" s="59"/>
      <c r="AF391" s="59"/>
      <c r="AG391" s="59"/>
      <c r="AH391" s="59"/>
      <c r="AI391" s="59"/>
      <c r="AJ391" s="59"/>
      <c r="AK391" s="59"/>
      <c r="AL391" s="59"/>
      <c r="AM391" s="59"/>
      <c r="AN391" s="59"/>
      <c r="AO391" s="59"/>
      <c r="AP391" s="59"/>
      <c r="AQ391" s="59"/>
      <c r="AR391" s="59"/>
      <c r="AS391" s="59"/>
      <c r="AT391" s="59"/>
      <c r="AU391" s="59"/>
      <c r="AV391" s="59"/>
      <c r="AW391" s="59"/>
      <c r="AX391" s="59"/>
      <c r="AY391" s="59"/>
      <c r="AZ391" s="59"/>
      <c r="BA391" s="59"/>
      <c r="BB391" s="59"/>
      <c r="BC391" s="59"/>
      <c r="BD391" s="59"/>
      <c r="BE391" s="59"/>
      <c r="BF391" s="59"/>
      <c r="BG391" s="59"/>
      <c r="BH391" s="59"/>
      <c r="BI391" s="59"/>
      <c r="BJ391" s="59"/>
      <c r="BK391" s="59"/>
      <c r="BL391" s="59"/>
      <c r="BM391" s="59"/>
      <c r="BN391" s="59"/>
      <c r="BO391" s="59"/>
      <c r="BP391" s="59"/>
      <c r="BQ391" s="59"/>
      <c r="BR391" s="59"/>
      <c r="BS391" s="59"/>
      <c r="BT391" s="59"/>
      <c r="BU391" s="59"/>
      <c r="BV391" s="59"/>
      <c r="BW391" s="59"/>
      <c r="BX391" s="59"/>
      <c r="BY391" s="59"/>
      <c r="BZ391" s="59"/>
      <c r="CA391" s="59"/>
      <c r="CB391" s="59"/>
      <c r="CC391" s="59"/>
      <c r="CD391" s="59"/>
      <c r="CE391" s="59"/>
      <c r="CF391" s="59"/>
      <c r="CG391" s="59"/>
      <c r="CH391" s="59"/>
      <c r="CI391" s="59"/>
      <c r="CJ391" s="59"/>
      <c r="CK391" s="59"/>
      <c r="CL391" s="59"/>
      <c r="CM391" s="59"/>
      <c r="CN391" s="59"/>
      <c r="CO391" s="59"/>
      <c r="CP391" s="59"/>
      <c r="CQ391" s="59"/>
      <c r="CR391" s="59"/>
      <c r="CS391" s="59"/>
      <c r="CT391" s="59"/>
      <c r="CU391" s="59"/>
      <c r="CV391" s="59"/>
      <c r="CW391" s="59"/>
      <c r="CX391" s="59"/>
      <c r="CY391" s="59"/>
      <c r="CZ391" s="59"/>
      <c r="DA391" s="59"/>
      <c r="DB391" s="59"/>
      <c r="DC391" s="59"/>
      <c r="DD391" s="59"/>
      <c r="DE391" s="59"/>
      <c r="DF391" s="59"/>
      <c r="DG391" s="59"/>
      <c r="DH391" s="59"/>
      <c r="DI391" s="59"/>
      <c r="DJ391" s="59"/>
      <c r="DK391" s="59"/>
      <c r="DL391" s="59"/>
      <c r="DM391" s="59"/>
      <c r="DN391" s="59"/>
      <c r="DO391" s="59"/>
      <c r="DP391" s="59"/>
      <c r="DQ391" s="59"/>
      <c r="DR391" s="59"/>
      <c r="DS391" s="59"/>
      <c r="DT391" s="59"/>
      <c r="DU391" s="59"/>
      <c r="DV391" s="59"/>
      <c r="DW391" s="59"/>
      <c r="DX391" s="59"/>
      <c r="DY391" s="59"/>
      <c r="DZ391" s="59"/>
      <c r="EA391" s="59"/>
      <c r="EB391" s="59"/>
      <c r="EC391" s="59"/>
      <c r="ED391" s="59"/>
      <c r="EE391" s="59"/>
      <c r="EF391" s="59"/>
      <c r="EG391" s="59"/>
      <c r="EH391" s="59"/>
      <c r="EI391" s="59"/>
      <c r="EJ391" s="59"/>
      <c r="EK391" s="59"/>
      <c r="EL391" s="59"/>
      <c r="EM391" s="59"/>
      <c r="EN391" s="59"/>
      <c r="EO391" s="59"/>
      <c r="EP391" s="59"/>
      <c r="EQ391" s="59"/>
      <c r="ER391" s="59"/>
      <c r="ES391" s="59"/>
      <c r="ET391" s="59"/>
      <c r="EU391" s="59"/>
      <c r="EV391" s="59"/>
      <c r="EW391" s="59"/>
      <c r="EX391" s="59"/>
      <c r="EY391" s="59"/>
      <c r="EZ391" s="59"/>
      <c r="FA391" s="59"/>
      <c r="FB391" s="59"/>
      <c r="FC391" s="59"/>
      <c r="FD391" s="59"/>
      <c r="FE391" s="59"/>
      <c r="FF391" s="59"/>
      <c r="FG391" s="59"/>
      <c r="FH391" s="59"/>
      <c r="FI391" s="59"/>
      <c r="FJ391" s="59"/>
      <c r="FK391" s="59"/>
      <c r="FL391" s="59"/>
      <c r="FM391" s="59"/>
      <c r="FN391" s="59"/>
      <c r="FO391" s="59"/>
      <c r="FP391" s="59"/>
      <c r="FQ391" s="59"/>
      <c r="FR391" s="59"/>
      <c r="FS391" s="59"/>
      <c r="FT391" s="59"/>
      <c r="FU391" s="59"/>
      <c r="FV391" s="59"/>
      <c r="FW391" s="59"/>
      <c r="FX391" s="59"/>
      <c r="FY391" s="59"/>
      <c r="FZ391" s="59"/>
      <c r="GA391" s="59"/>
      <c r="GB391" s="59"/>
      <c r="GC391" s="59"/>
      <c r="GD391" s="59"/>
      <c r="GE391" s="59"/>
      <c r="GF391" s="59"/>
      <c r="GG391" s="59"/>
      <c r="GH391" s="59"/>
      <c r="GI391" s="59"/>
      <c r="GJ391" s="59"/>
      <c r="GK391" s="59"/>
      <c r="GL391" s="59"/>
      <c r="GM391" s="59"/>
      <c r="GN391" s="59"/>
      <c r="GO391" s="59"/>
      <c r="GP391" s="59"/>
      <c r="GQ391" s="59"/>
      <c r="GR391" s="59"/>
      <c r="GS391" s="59"/>
      <c r="GT391" s="59"/>
      <c r="GU391" s="59"/>
      <c r="GV391" s="59"/>
      <c r="GW391" s="59"/>
      <c r="GX391" s="59"/>
      <c r="GY391" s="59"/>
      <c r="GZ391" s="59"/>
      <c r="HA391" s="59"/>
      <c r="HB391" s="59"/>
      <c r="HC391" s="59"/>
      <c r="HD391" s="59"/>
      <c r="HE391" s="59"/>
      <c r="HF391" s="59"/>
      <c r="HG391" s="59"/>
      <c r="HH391" s="59"/>
      <c r="HI391" s="59"/>
      <c r="HJ391" s="59"/>
      <c r="HK391" s="59"/>
      <c r="HL391" s="59"/>
      <c r="HM391" s="59"/>
      <c r="HN391" s="59"/>
    </row>
    <row r="392" spans="1:222">
      <c r="A392" s="59"/>
      <c r="B392" s="59"/>
      <c r="C392" s="59"/>
      <c r="D392" s="59"/>
      <c r="E392" s="118"/>
      <c r="F392" s="59"/>
      <c r="G392" s="118"/>
      <c r="H392" s="59"/>
      <c r="I392" s="59"/>
      <c r="J392" s="59"/>
      <c r="K392" s="119"/>
      <c r="L392" s="59"/>
      <c r="M392" s="59"/>
      <c r="N392" s="59"/>
      <c r="O392" s="59"/>
      <c r="P392" s="59"/>
      <c r="Q392" s="59"/>
      <c r="R392" s="59"/>
      <c r="S392" s="59"/>
      <c r="T392" s="59"/>
      <c r="U392" s="59"/>
      <c r="V392" s="59"/>
      <c r="W392" s="59"/>
      <c r="X392" s="59"/>
      <c r="Y392" s="59"/>
      <c r="Z392" s="59"/>
      <c r="AA392" s="59"/>
      <c r="AB392" s="59"/>
      <c r="AC392" s="59"/>
      <c r="AD392" s="59"/>
      <c r="AE392" s="59"/>
      <c r="AF392" s="59"/>
      <c r="AG392" s="59"/>
      <c r="AH392" s="59"/>
      <c r="AI392" s="59"/>
      <c r="AJ392" s="59"/>
      <c r="AK392" s="59"/>
      <c r="AL392" s="59"/>
      <c r="AM392" s="59"/>
      <c r="AN392" s="59"/>
      <c r="AO392" s="59"/>
      <c r="AP392" s="59"/>
      <c r="AQ392" s="59"/>
      <c r="AR392" s="59"/>
      <c r="AS392" s="59"/>
      <c r="AT392" s="59"/>
      <c r="AU392" s="59"/>
      <c r="AV392" s="59"/>
      <c r="AW392" s="59"/>
      <c r="AX392" s="59"/>
      <c r="AY392" s="59"/>
      <c r="AZ392" s="59"/>
      <c r="BA392" s="59"/>
      <c r="BB392" s="59"/>
      <c r="BC392" s="59"/>
      <c r="BD392" s="59"/>
      <c r="BE392" s="59"/>
      <c r="BF392" s="59"/>
      <c r="BG392" s="59"/>
      <c r="BH392" s="59"/>
      <c r="BI392" s="59"/>
      <c r="BJ392" s="59"/>
      <c r="BK392" s="59"/>
      <c r="BL392" s="59"/>
      <c r="BM392" s="59"/>
      <c r="BN392" s="59"/>
      <c r="BO392" s="59"/>
      <c r="BP392" s="59"/>
      <c r="BQ392" s="59"/>
      <c r="BR392" s="59"/>
      <c r="BS392" s="59"/>
      <c r="BT392" s="59"/>
      <c r="BU392" s="59"/>
      <c r="BV392" s="59"/>
      <c r="BW392" s="59"/>
      <c r="BX392" s="59"/>
      <c r="BY392" s="59"/>
      <c r="BZ392" s="59"/>
      <c r="CA392" s="59"/>
      <c r="CB392" s="59"/>
      <c r="CC392" s="59"/>
      <c r="CD392" s="59"/>
      <c r="CE392" s="59"/>
      <c r="CF392" s="59"/>
      <c r="CG392" s="59"/>
      <c r="CH392" s="59"/>
      <c r="CI392" s="59"/>
      <c r="CJ392" s="59"/>
      <c r="CK392" s="59"/>
      <c r="CL392" s="59"/>
      <c r="CM392" s="59"/>
      <c r="CN392" s="59"/>
      <c r="CO392" s="59"/>
      <c r="CP392" s="59"/>
      <c r="CQ392" s="59"/>
      <c r="CR392" s="59"/>
      <c r="CS392" s="59"/>
      <c r="CT392" s="59"/>
      <c r="CU392" s="59"/>
      <c r="CV392" s="59"/>
      <c r="CW392" s="59"/>
      <c r="CX392" s="59"/>
      <c r="CY392" s="59"/>
      <c r="CZ392" s="59"/>
      <c r="DA392" s="59"/>
      <c r="DB392" s="59"/>
      <c r="DC392" s="59"/>
      <c r="DD392" s="59"/>
      <c r="DE392" s="59"/>
      <c r="DF392" s="59"/>
      <c r="DG392" s="59"/>
      <c r="DH392" s="59"/>
      <c r="DI392" s="59"/>
      <c r="DJ392" s="59"/>
      <c r="DK392" s="59"/>
      <c r="DL392" s="59"/>
      <c r="DM392" s="59"/>
      <c r="DN392" s="59"/>
      <c r="DO392" s="59"/>
      <c r="DP392" s="59"/>
      <c r="DQ392" s="59"/>
      <c r="DR392" s="59"/>
      <c r="DS392" s="59"/>
      <c r="DT392" s="59"/>
      <c r="DU392" s="59"/>
      <c r="DV392" s="59"/>
      <c r="DW392" s="59"/>
      <c r="DX392" s="59"/>
      <c r="DY392" s="59"/>
      <c r="DZ392" s="59"/>
      <c r="EA392" s="59"/>
      <c r="EB392" s="59"/>
      <c r="EC392" s="59"/>
      <c r="ED392" s="59"/>
      <c r="EE392" s="59"/>
      <c r="EF392" s="59"/>
      <c r="EG392" s="59"/>
      <c r="EH392" s="59"/>
      <c r="EI392" s="59"/>
      <c r="EJ392" s="59"/>
      <c r="EK392" s="59"/>
      <c r="EL392" s="59"/>
      <c r="EM392" s="59"/>
      <c r="EN392" s="59"/>
      <c r="EO392" s="59"/>
      <c r="EP392" s="59"/>
      <c r="EQ392" s="59"/>
      <c r="ER392" s="59"/>
      <c r="ES392" s="59"/>
      <c r="ET392" s="59"/>
      <c r="EU392" s="59"/>
      <c r="EV392" s="59"/>
      <c r="EW392" s="59"/>
      <c r="EX392" s="59"/>
      <c r="EY392" s="59"/>
      <c r="EZ392" s="59"/>
      <c r="FA392" s="59"/>
      <c r="FB392" s="59"/>
      <c r="FC392" s="59"/>
      <c r="FD392" s="59"/>
      <c r="FE392" s="59"/>
      <c r="FF392" s="59"/>
      <c r="FG392" s="59"/>
      <c r="FH392" s="59"/>
      <c r="FI392" s="59"/>
      <c r="FJ392" s="59"/>
      <c r="FK392" s="59"/>
      <c r="FL392" s="59"/>
      <c r="FM392" s="59"/>
      <c r="FN392" s="59"/>
      <c r="FO392" s="59"/>
      <c r="FP392" s="59"/>
      <c r="FQ392" s="59"/>
      <c r="FR392" s="59"/>
      <c r="FS392" s="59"/>
      <c r="FT392" s="59"/>
      <c r="FU392" s="59"/>
      <c r="FV392" s="59"/>
      <c r="FW392" s="59"/>
      <c r="FX392" s="59"/>
      <c r="FY392" s="59"/>
      <c r="FZ392" s="59"/>
      <c r="GA392" s="59"/>
      <c r="GB392" s="59"/>
      <c r="GC392" s="59"/>
      <c r="GD392" s="59"/>
      <c r="GE392" s="59"/>
      <c r="GF392" s="59"/>
      <c r="GG392" s="59"/>
      <c r="GH392" s="59"/>
      <c r="GI392" s="59"/>
      <c r="GJ392" s="59"/>
      <c r="GK392" s="59"/>
      <c r="GL392" s="59"/>
      <c r="GM392" s="59"/>
      <c r="GN392" s="59"/>
      <c r="GO392" s="59"/>
      <c r="GP392" s="59"/>
      <c r="GQ392" s="59"/>
      <c r="GR392" s="59"/>
      <c r="GS392" s="59"/>
      <c r="GT392" s="59"/>
      <c r="GU392" s="59"/>
      <c r="GV392" s="59"/>
      <c r="GW392" s="59"/>
      <c r="GX392" s="59"/>
      <c r="GY392" s="59"/>
      <c r="GZ392" s="59"/>
      <c r="HA392" s="59"/>
      <c r="HB392" s="59"/>
      <c r="HC392" s="59"/>
      <c r="HD392" s="59"/>
      <c r="HE392" s="59"/>
      <c r="HF392" s="59"/>
      <c r="HG392" s="59"/>
      <c r="HH392" s="59"/>
      <c r="HI392" s="59"/>
      <c r="HJ392" s="59"/>
      <c r="HK392" s="59"/>
      <c r="HL392" s="59"/>
      <c r="HM392" s="59"/>
      <c r="HN392" s="59"/>
    </row>
    <row r="393" spans="1:222">
      <c r="A393" s="59"/>
      <c r="B393" s="59"/>
      <c r="C393" s="59"/>
      <c r="D393" s="59"/>
      <c r="E393" s="118"/>
      <c r="F393" s="59"/>
      <c r="G393" s="118"/>
      <c r="H393" s="59"/>
      <c r="I393" s="59"/>
      <c r="J393" s="59"/>
      <c r="K393" s="119"/>
      <c r="L393" s="59"/>
      <c r="M393" s="59"/>
      <c r="N393" s="59"/>
      <c r="O393" s="59"/>
      <c r="P393" s="59"/>
      <c r="Q393" s="59"/>
      <c r="R393" s="59"/>
      <c r="S393" s="59"/>
      <c r="T393" s="59"/>
      <c r="U393" s="59"/>
      <c r="V393" s="59"/>
      <c r="W393" s="59"/>
      <c r="X393" s="59"/>
      <c r="Y393" s="59"/>
      <c r="Z393" s="59"/>
      <c r="AA393" s="59"/>
      <c r="AB393" s="59"/>
      <c r="AC393" s="59"/>
      <c r="AD393" s="59"/>
      <c r="AE393" s="59"/>
      <c r="AF393" s="59"/>
      <c r="AG393" s="59"/>
      <c r="AH393" s="59"/>
      <c r="AI393" s="59"/>
      <c r="AJ393" s="59"/>
      <c r="AK393" s="59"/>
      <c r="AL393" s="59"/>
      <c r="AM393" s="59"/>
      <c r="AN393" s="59"/>
      <c r="AO393" s="59"/>
      <c r="AP393" s="59"/>
      <c r="AQ393" s="59"/>
      <c r="AR393" s="59"/>
      <c r="AS393" s="59"/>
      <c r="AT393" s="59"/>
      <c r="AU393" s="59"/>
      <c r="AV393" s="59"/>
      <c r="AW393" s="59"/>
      <c r="AX393" s="59"/>
      <c r="AY393" s="59"/>
      <c r="AZ393" s="59"/>
      <c r="BA393" s="59"/>
      <c r="BB393" s="59"/>
      <c r="BC393" s="59"/>
      <c r="BD393" s="59"/>
      <c r="BE393" s="59"/>
      <c r="BF393" s="59"/>
      <c r="BG393" s="59"/>
      <c r="BH393" s="59"/>
      <c r="BI393" s="59"/>
      <c r="BJ393" s="59"/>
      <c r="BK393" s="59"/>
      <c r="BL393" s="59"/>
      <c r="BM393" s="59"/>
      <c r="BN393" s="59"/>
      <c r="BO393" s="59"/>
      <c r="BP393" s="59"/>
      <c r="BQ393" s="59"/>
      <c r="BR393" s="59"/>
      <c r="BS393" s="59"/>
      <c r="BT393" s="59"/>
      <c r="BU393" s="59"/>
      <c r="BV393" s="59"/>
      <c r="BW393" s="59"/>
      <c r="BX393" s="59"/>
      <c r="BY393" s="59"/>
      <c r="BZ393" s="59"/>
      <c r="CA393" s="59"/>
      <c r="CB393" s="59"/>
      <c r="CC393" s="59"/>
      <c r="CD393" s="59"/>
      <c r="CE393" s="59"/>
      <c r="CF393" s="59"/>
      <c r="CG393" s="59"/>
      <c r="CH393" s="59"/>
      <c r="CI393" s="59"/>
      <c r="CJ393" s="59"/>
      <c r="CK393" s="59"/>
      <c r="CL393" s="59"/>
      <c r="CM393" s="59"/>
      <c r="CN393" s="59"/>
      <c r="CO393" s="59"/>
      <c r="CP393" s="59"/>
      <c r="CQ393" s="59"/>
      <c r="CR393" s="59"/>
      <c r="CS393" s="59"/>
      <c r="CT393" s="59"/>
      <c r="CU393" s="59"/>
      <c r="CV393" s="59"/>
      <c r="CW393" s="59"/>
      <c r="CX393" s="59"/>
      <c r="CY393" s="59"/>
      <c r="CZ393" s="59"/>
      <c r="DA393" s="59"/>
      <c r="DB393" s="59"/>
      <c r="DC393" s="59"/>
      <c r="DD393" s="59"/>
      <c r="DE393" s="59"/>
      <c r="DF393" s="59"/>
      <c r="DG393" s="59"/>
      <c r="DH393" s="59"/>
      <c r="DI393" s="59"/>
      <c r="DJ393" s="59"/>
      <c r="DK393" s="59"/>
      <c r="DL393" s="59"/>
      <c r="DM393" s="59"/>
      <c r="DN393" s="59"/>
      <c r="DO393" s="59"/>
      <c r="DP393" s="59"/>
      <c r="DQ393" s="59"/>
      <c r="DR393" s="59"/>
      <c r="DS393" s="59"/>
      <c r="DT393" s="59"/>
      <c r="DU393" s="59"/>
      <c r="DV393" s="59"/>
      <c r="DW393" s="59"/>
      <c r="DX393" s="59"/>
      <c r="DY393" s="59"/>
      <c r="DZ393" s="59"/>
      <c r="EA393" s="59"/>
      <c r="EB393" s="59"/>
      <c r="EC393" s="59"/>
      <c r="ED393" s="59"/>
      <c r="EE393" s="59"/>
      <c r="EF393" s="59"/>
      <c r="EG393" s="59"/>
      <c r="EH393" s="59"/>
      <c r="EI393" s="59"/>
      <c r="EJ393" s="59"/>
      <c r="EK393" s="59"/>
      <c r="EL393" s="59"/>
      <c r="EM393" s="59"/>
      <c r="EN393" s="59"/>
      <c r="EO393" s="59"/>
      <c r="EP393" s="59"/>
      <c r="EQ393" s="59"/>
      <c r="ER393" s="59"/>
      <c r="ES393" s="59"/>
      <c r="ET393" s="59"/>
      <c r="EU393" s="59"/>
      <c r="EV393" s="59"/>
      <c r="EW393" s="59"/>
      <c r="EX393" s="59"/>
      <c r="EY393" s="59"/>
      <c r="EZ393" s="59"/>
      <c r="FA393" s="59"/>
      <c r="FB393" s="59"/>
      <c r="FC393" s="59"/>
      <c r="FD393" s="59"/>
      <c r="FE393" s="59"/>
      <c r="FF393" s="59"/>
      <c r="FG393" s="59"/>
      <c r="FH393" s="59"/>
      <c r="FI393" s="59"/>
      <c r="FJ393" s="59"/>
      <c r="FK393" s="59"/>
      <c r="FL393" s="59"/>
      <c r="FM393" s="59"/>
      <c r="FN393" s="59"/>
      <c r="FO393" s="59"/>
      <c r="FP393" s="59"/>
      <c r="FQ393" s="59"/>
      <c r="FR393" s="59"/>
      <c r="FS393" s="59"/>
      <c r="FT393" s="59"/>
      <c r="FU393" s="59"/>
      <c r="FV393" s="59"/>
      <c r="FW393" s="59"/>
      <c r="FX393" s="59"/>
      <c r="FY393" s="59"/>
      <c r="FZ393" s="59"/>
      <c r="GA393" s="59"/>
      <c r="GB393" s="59"/>
      <c r="GC393" s="59"/>
      <c r="GD393" s="59"/>
      <c r="GE393" s="59"/>
      <c r="GF393" s="59"/>
      <c r="GG393" s="59"/>
      <c r="GH393" s="59"/>
      <c r="GI393" s="59"/>
      <c r="GJ393" s="59"/>
      <c r="GK393" s="59"/>
      <c r="GL393" s="59"/>
      <c r="GM393" s="59"/>
      <c r="GN393" s="59"/>
      <c r="GO393" s="59"/>
      <c r="GP393" s="59"/>
      <c r="GQ393" s="59"/>
      <c r="GR393" s="59"/>
      <c r="GS393" s="59"/>
      <c r="GT393" s="59"/>
      <c r="GU393" s="59"/>
      <c r="GV393" s="59"/>
      <c r="GW393" s="59"/>
      <c r="GX393" s="59"/>
      <c r="GY393" s="59"/>
      <c r="GZ393" s="59"/>
      <c r="HA393" s="59"/>
      <c r="HB393" s="59"/>
      <c r="HC393" s="59"/>
      <c r="HD393" s="59"/>
      <c r="HE393" s="59"/>
      <c r="HF393" s="59"/>
      <c r="HG393" s="59"/>
      <c r="HH393" s="59"/>
      <c r="HI393" s="59"/>
      <c r="HJ393" s="59"/>
      <c r="HK393" s="59"/>
      <c r="HL393" s="59"/>
      <c r="HM393" s="59"/>
      <c r="HN393" s="59"/>
    </row>
    <row r="394" spans="1:222">
      <c r="A394" s="59"/>
      <c r="B394" s="59"/>
      <c r="C394" s="59"/>
      <c r="D394" s="59"/>
      <c r="E394" s="118"/>
      <c r="F394" s="59"/>
      <c r="G394" s="118"/>
      <c r="H394" s="59"/>
      <c r="I394" s="59"/>
      <c r="J394" s="59"/>
      <c r="K394" s="119"/>
      <c r="L394" s="59"/>
      <c r="M394" s="59"/>
      <c r="N394" s="59"/>
      <c r="O394" s="59"/>
      <c r="P394" s="59"/>
      <c r="Q394" s="59"/>
      <c r="R394" s="59"/>
      <c r="S394" s="59"/>
      <c r="T394" s="59"/>
      <c r="U394" s="59"/>
      <c r="V394" s="59"/>
      <c r="W394" s="59"/>
      <c r="X394" s="59"/>
      <c r="Y394" s="59"/>
      <c r="Z394" s="59"/>
      <c r="AA394" s="59"/>
      <c r="AB394" s="59"/>
      <c r="AC394" s="59"/>
      <c r="AD394" s="59"/>
      <c r="AE394" s="59"/>
      <c r="AF394" s="59"/>
      <c r="AG394" s="59"/>
      <c r="AH394" s="59"/>
      <c r="AI394" s="59"/>
      <c r="AJ394" s="59"/>
      <c r="AK394" s="59"/>
      <c r="AL394" s="59"/>
      <c r="AM394" s="59"/>
      <c r="AN394" s="59"/>
      <c r="AO394" s="59"/>
      <c r="AP394" s="59"/>
      <c r="AQ394" s="59"/>
      <c r="AR394" s="59"/>
      <c r="AS394" s="59"/>
      <c r="AT394" s="59"/>
      <c r="AU394" s="59"/>
      <c r="AV394" s="59"/>
      <c r="AW394" s="59"/>
      <c r="AX394" s="59"/>
      <c r="AY394" s="59"/>
      <c r="AZ394" s="59"/>
      <c r="BA394" s="59"/>
      <c r="BB394" s="59"/>
      <c r="BC394" s="59"/>
      <c r="BD394" s="59"/>
      <c r="BE394" s="59"/>
      <c r="BF394" s="59"/>
      <c r="BG394" s="59"/>
      <c r="BH394" s="59"/>
      <c r="BI394" s="59"/>
      <c r="BJ394" s="59"/>
      <c r="BK394" s="59"/>
      <c r="BL394" s="59"/>
      <c r="BM394" s="59"/>
      <c r="BN394" s="59"/>
      <c r="BO394" s="59"/>
      <c r="BP394" s="59"/>
      <c r="BQ394" s="59"/>
      <c r="BR394" s="59"/>
      <c r="BS394" s="59"/>
      <c r="BT394" s="59"/>
      <c r="BU394" s="59"/>
      <c r="BV394" s="59"/>
      <c r="BW394" s="59"/>
      <c r="BX394" s="59"/>
      <c r="BY394" s="59"/>
      <c r="BZ394" s="59"/>
      <c r="CA394" s="59"/>
      <c r="CB394" s="59"/>
      <c r="CC394" s="59"/>
      <c r="CD394" s="59"/>
      <c r="CE394" s="59"/>
      <c r="CF394" s="59"/>
      <c r="CG394" s="59"/>
      <c r="CH394" s="59"/>
      <c r="CI394" s="59"/>
      <c r="CJ394" s="59"/>
      <c r="CK394" s="59"/>
      <c r="CL394" s="59"/>
      <c r="CM394" s="59"/>
      <c r="CN394" s="59"/>
      <c r="CO394" s="59"/>
      <c r="CP394" s="59"/>
      <c r="CQ394" s="59"/>
      <c r="CR394" s="59"/>
      <c r="CS394" s="59"/>
      <c r="CT394" s="59"/>
      <c r="CU394" s="59"/>
      <c r="CV394" s="59"/>
      <c r="CW394" s="59"/>
      <c r="CX394" s="59"/>
      <c r="CY394" s="59"/>
      <c r="CZ394" s="59"/>
      <c r="DA394" s="59"/>
      <c r="DB394" s="59"/>
      <c r="DC394" s="59"/>
      <c r="DD394" s="59"/>
      <c r="DE394" s="59"/>
      <c r="DF394" s="59"/>
      <c r="DG394" s="59"/>
      <c r="DH394" s="59"/>
      <c r="DI394" s="59"/>
      <c r="DJ394" s="59"/>
      <c r="DK394" s="59"/>
      <c r="DL394" s="59"/>
      <c r="DM394" s="59"/>
      <c r="DN394" s="59"/>
      <c r="DO394" s="59"/>
      <c r="DP394" s="59"/>
      <c r="DQ394" s="59"/>
      <c r="DR394" s="59"/>
      <c r="DS394" s="59"/>
      <c r="DT394" s="59"/>
      <c r="DU394" s="59"/>
      <c r="DV394" s="59"/>
      <c r="DW394" s="59"/>
      <c r="DX394" s="59"/>
      <c r="DY394" s="59"/>
      <c r="DZ394" s="59"/>
      <c r="EA394" s="59"/>
      <c r="EB394" s="59"/>
      <c r="EC394" s="59"/>
      <c r="ED394" s="59"/>
      <c r="EE394" s="59"/>
      <c r="EF394" s="59"/>
      <c r="EG394" s="59"/>
      <c r="EH394" s="59"/>
      <c r="EI394" s="59"/>
      <c r="EJ394" s="59"/>
      <c r="EK394" s="59"/>
      <c r="EL394" s="59"/>
      <c r="EM394" s="59"/>
      <c r="EN394" s="59"/>
      <c r="EO394" s="59"/>
      <c r="EP394" s="59"/>
      <c r="EQ394" s="59"/>
      <c r="ER394" s="59"/>
      <c r="ES394" s="59"/>
      <c r="ET394" s="59"/>
      <c r="EU394" s="59"/>
      <c r="EV394" s="59"/>
      <c r="EW394" s="59"/>
      <c r="EX394" s="59"/>
      <c r="EY394" s="59"/>
      <c r="EZ394" s="59"/>
      <c r="FA394" s="59"/>
      <c r="FB394" s="59"/>
      <c r="FC394" s="59"/>
      <c r="FD394" s="59"/>
      <c r="FE394" s="59"/>
      <c r="FF394" s="59"/>
      <c r="FG394" s="59"/>
      <c r="FH394" s="59"/>
      <c r="FI394" s="59"/>
      <c r="FJ394" s="59"/>
      <c r="FK394" s="59"/>
      <c r="FL394" s="59"/>
      <c r="FM394" s="59"/>
      <c r="FN394" s="59"/>
      <c r="FO394" s="59"/>
      <c r="FP394" s="59"/>
      <c r="FQ394" s="59"/>
      <c r="FR394" s="59"/>
      <c r="FS394" s="59"/>
      <c r="FT394" s="59"/>
      <c r="FU394" s="59"/>
      <c r="FV394" s="59"/>
      <c r="FW394" s="59"/>
      <c r="FX394" s="59"/>
      <c r="FY394" s="59"/>
      <c r="FZ394" s="59"/>
      <c r="GA394" s="59"/>
      <c r="GB394" s="59"/>
      <c r="GC394" s="59"/>
      <c r="GD394" s="59"/>
      <c r="GE394" s="59"/>
      <c r="GF394" s="59"/>
      <c r="GG394" s="59"/>
      <c r="GH394" s="59"/>
      <c r="GI394" s="59"/>
      <c r="GJ394" s="59"/>
      <c r="GK394" s="59"/>
      <c r="GL394" s="59"/>
      <c r="GM394" s="59"/>
      <c r="GN394" s="59"/>
      <c r="GO394" s="59"/>
      <c r="GP394" s="59"/>
      <c r="GQ394" s="59"/>
      <c r="GR394" s="59"/>
      <c r="GS394" s="59"/>
      <c r="GT394" s="59"/>
      <c r="GU394" s="59"/>
      <c r="GV394" s="59"/>
      <c r="GW394" s="59"/>
      <c r="GX394" s="59"/>
      <c r="GY394" s="59"/>
      <c r="GZ394" s="59"/>
      <c r="HA394" s="59"/>
      <c r="HB394" s="59"/>
      <c r="HC394" s="59"/>
      <c r="HD394" s="59"/>
      <c r="HE394" s="59"/>
      <c r="HF394" s="59"/>
      <c r="HG394" s="59"/>
      <c r="HH394" s="59"/>
      <c r="HI394" s="59"/>
      <c r="HJ394" s="59"/>
      <c r="HK394" s="59"/>
      <c r="HL394" s="59"/>
      <c r="HM394" s="59"/>
      <c r="HN394" s="59"/>
    </row>
    <row r="395" spans="1:222">
      <c r="A395" s="59"/>
      <c r="B395" s="59"/>
      <c r="C395" s="59"/>
      <c r="D395" s="59"/>
      <c r="E395" s="118"/>
      <c r="F395" s="59"/>
      <c r="G395" s="118"/>
      <c r="H395" s="59"/>
      <c r="I395" s="59"/>
      <c r="J395" s="59"/>
      <c r="K395" s="119"/>
      <c r="L395" s="59"/>
      <c r="M395" s="59"/>
      <c r="N395" s="59"/>
      <c r="O395" s="59"/>
      <c r="P395" s="59"/>
      <c r="Q395" s="59"/>
      <c r="R395" s="59"/>
      <c r="S395" s="59"/>
      <c r="T395" s="59"/>
      <c r="U395" s="59"/>
      <c r="V395" s="59"/>
      <c r="W395" s="59"/>
      <c r="X395" s="59"/>
      <c r="Y395" s="59"/>
      <c r="Z395" s="59"/>
      <c r="AA395" s="59"/>
      <c r="AB395" s="59"/>
      <c r="AC395" s="59"/>
      <c r="AD395" s="59"/>
      <c r="AE395" s="59"/>
      <c r="AF395" s="59"/>
      <c r="AG395" s="59"/>
      <c r="AH395" s="59"/>
      <c r="AI395" s="59"/>
      <c r="AJ395" s="59"/>
      <c r="AK395" s="59"/>
      <c r="AL395" s="59"/>
      <c r="AM395" s="59"/>
      <c r="AN395" s="59"/>
      <c r="AO395" s="59"/>
      <c r="AP395" s="59"/>
      <c r="AQ395" s="59"/>
      <c r="AR395" s="59"/>
      <c r="AS395" s="59"/>
      <c r="AT395" s="59"/>
      <c r="AU395" s="59"/>
      <c r="AV395" s="59"/>
      <c r="AW395" s="59"/>
      <c r="AX395" s="59"/>
      <c r="AY395" s="59"/>
      <c r="AZ395" s="59"/>
      <c r="BA395" s="59"/>
      <c r="BB395" s="59"/>
      <c r="BC395" s="59"/>
      <c r="BD395" s="59"/>
      <c r="BE395" s="59"/>
      <c r="BF395" s="59"/>
      <c r="BG395" s="59"/>
      <c r="BH395" s="59"/>
      <c r="BI395" s="59"/>
      <c r="BJ395" s="59"/>
      <c r="BK395" s="59"/>
      <c r="BL395" s="59"/>
      <c r="BM395" s="59"/>
      <c r="BN395" s="59"/>
      <c r="BO395" s="59"/>
      <c r="BP395" s="59"/>
      <c r="BQ395" s="59"/>
      <c r="BR395" s="59"/>
      <c r="BS395" s="59"/>
      <c r="BT395" s="59"/>
      <c r="BU395" s="59"/>
      <c r="BV395" s="59"/>
      <c r="BW395" s="59"/>
      <c r="BX395" s="59"/>
      <c r="BY395" s="59"/>
      <c r="BZ395" s="59"/>
      <c r="CA395" s="59"/>
      <c r="CB395" s="59"/>
      <c r="CC395" s="59"/>
      <c r="CD395" s="59"/>
      <c r="CE395" s="59"/>
      <c r="CF395" s="59"/>
      <c r="CG395" s="59"/>
      <c r="CH395" s="59"/>
      <c r="CI395" s="59"/>
      <c r="CJ395" s="59"/>
      <c r="CK395" s="59"/>
      <c r="CL395" s="59"/>
      <c r="CM395" s="59"/>
      <c r="CN395" s="59"/>
      <c r="CO395" s="59"/>
      <c r="CP395" s="59"/>
      <c r="CQ395" s="59"/>
      <c r="CR395" s="59"/>
      <c r="CS395" s="59"/>
      <c r="CT395" s="59"/>
      <c r="CU395" s="59"/>
      <c r="CV395" s="59"/>
      <c r="CW395" s="59"/>
      <c r="CX395" s="59"/>
      <c r="CY395" s="59"/>
      <c r="CZ395" s="59"/>
      <c r="DA395" s="59"/>
      <c r="DB395" s="59"/>
      <c r="DC395" s="59"/>
      <c r="DD395" s="59"/>
      <c r="DE395" s="59"/>
      <c r="DF395" s="59"/>
      <c r="DG395" s="59"/>
      <c r="DH395" s="59"/>
      <c r="DI395" s="59"/>
      <c r="DJ395" s="59"/>
      <c r="DK395" s="59"/>
      <c r="DL395" s="59"/>
      <c r="DM395" s="59"/>
      <c r="DN395" s="59"/>
      <c r="DO395" s="59"/>
      <c r="DP395" s="59"/>
      <c r="DQ395" s="59"/>
      <c r="DR395" s="59"/>
      <c r="DS395" s="59"/>
      <c r="DT395" s="59"/>
      <c r="DU395" s="59"/>
      <c r="DV395" s="59"/>
      <c r="DW395" s="59"/>
      <c r="DX395" s="59"/>
      <c r="DY395" s="59"/>
      <c r="DZ395" s="59"/>
      <c r="EA395" s="59"/>
      <c r="EB395" s="59"/>
      <c r="EC395" s="59"/>
      <c r="ED395" s="59"/>
      <c r="EE395" s="59"/>
      <c r="EF395" s="59"/>
      <c r="EG395" s="59"/>
      <c r="EH395" s="59"/>
      <c r="EI395" s="59"/>
      <c r="EJ395" s="59"/>
      <c r="EK395" s="59"/>
      <c r="EL395" s="59"/>
      <c r="EM395" s="59"/>
      <c r="EN395" s="59"/>
      <c r="EO395" s="59"/>
      <c r="EP395" s="59"/>
      <c r="EQ395" s="59"/>
      <c r="ER395" s="59"/>
      <c r="ES395" s="59"/>
      <c r="ET395" s="59"/>
      <c r="EU395" s="59"/>
      <c r="EV395" s="59"/>
      <c r="EW395" s="59"/>
      <c r="EX395" s="59"/>
      <c r="EY395" s="59"/>
      <c r="EZ395" s="59"/>
      <c r="FA395" s="59"/>
      <c r="FB395" s="59"/>
      <c r="FC395" s="59"/>
      <c r="FD395" s="59"/>
      <c r="FE395" s="59"/>
      <c r="FF395" s="59"/>
      <c r="FG395" s="59"/>
      <c r="FH395" s="59"/>
      <c r="FI395" s="59"/>
      <c r="FJ395" s="59"/>
      <c r="FK395" s="59"/>
      <c r="FL395" s="59"/>
      <c r="FM395" s="59"/>
      <c r="FN395" s="59"/>
      <c r="FO395" s="59"/>
      <c r="FP395" s="59"/>
      <c r="FQ395" s="59"/>
      <c r="FR395" s="59"/>
      <c r="FS395" s="59"/>
      <c r="FT395" s="59"/>
      <c r="FU395" s="59"/>
      <c r="FV395" s="59"/>
      <c r="FW395" s="59"/>
      <c r="FX395" s="59"/>
      <c r="FY395" s="59"/>
      <c r="FZ395" s="59"/>
      <c r="GA395" s="59"/>
      <c r="GB395" s="59"/>
      <c r="GC395" s="59"/>
      <c r="GD395" s="59"/>
      <c r="GE395" s="59"/>
      <c r="GF395" s="59"/>
      <c r="GG395" s="59"/>
      <c r="GH395" s="59"/>
      <c r="GI395" s="59"/>
      <c r="GJ395" s="59"/>
      <c r="GK395" s="59"/>
      <c r="GL395" s="59"/>
      <c r="GM395" s="59"/>
      <c r="GN395" s="59"/>
      <c r="GO395" s="59"/>
      <c r="GP395" s="59"/>
      <c r="GQ395" s="59"/>
      <c r="GR395" s="59"/>
      <c r="GS395" s="59"/>
      <c r="GT395" s="59"/>
      <c r="GU395" s="59"/>
      <c r="GV395" s="59"/>
      <c r="GW395" s="59"/>
      <c r="GX395" s="59"/>
      <c r="GY395" s="59"/>
      <c r="GZ395" s="59"/>
      <c r="HA395" s="59"/>
      <c r="HB395" s="59"/>
      <c r="HC395" s="59"/>
      <c r="HD395" s="59"/>
      <c r="HE395" s="59"/>
      <c r="HF395" s="59"/>
      <c r="HG395" s="59"/>
      <c r="HH395" s="59"/>
      <c r="HI395" s="59"/>
      <c r="HJ395" s="59"/>
      <c r="HK395" s="59"/>
      <c r="HL395" s="59"/>
      <c r="HM395" s="59"/>
      <c r="HN395" s="59"/>
    </row>
    <row r="396" spans="1:222">
      <c r="A396" s="59"/>
      <c r="B396" s="59"/>
      <c r="C396" s="59"/>
      <c r="D396" s="59"/>
      <c r="E396" s="118"/>
      <c r="F396" s="59"/>
      <c r="G396" s="118"/>
      <c r="H396" s="59"/>
      <c r="I396" s="59"/>
      <c r="J396" s="59"/>
      <c r="K396" s="119"/>
      <c r="L396" s="59"/>
      <c r="M396" s="59"/>
      <c r="N396" s="59"/>
      <c r="O396" s="59"/>
      <c r="P396" s="59"/>
      <c r="Q396" s="59"/>
      <c r="R396" s="59"/>
      <c r="S396" s="59"/>
      <c r="T396" s="59"/>
      <c r="U396" s="59"/>
      <c r="V396" s="59"/>
      <c r="W396" s="59"/>
      <c r="X396" s="59"/>
      <c r="Y396" s="59"/>
      <c r="Z396" s="59"/>
      <c r="AA396" s="59"/>
      <c r="AB396" s="59"/>
      <c r="AC396" s="59"/>
      <c r="AD396" s="59"/>
      <c r="AE396" s="59"/>
      <c r="AF396" s="59"/>
      <c r="AG396" s="59"/>
      <c r="AH396" s="59"/>
      <c r="AI396" s="59"/>
      <c r="AJ396" s="59"/>
      <c r="AK396" s="59"/>
      <c r="AL396" s="59"/>
      <c r="AM396" s="59"/>
      <c r="AN396" s="59"/>
      <c r="AO396" s="59"/>
      <c r="AP396" s="59"/>
      <c r="AQ396" s="59"/>
      <c r="AR396" s="59"/>
      <c r="AS396" s="59"/>
      <c r="AT396" s="59"/>
      <c r="AU396" s="59"/>
      <c r="AV396" s="59"/>
      <c r="AW396" s="59"/>
      <c r="AX396" s="59"/>
      <c r="AY396" s="59"/>
      <c r="AZ396" s="59"/>
      <c r="BA396" s="59"/>
      <c r="BB396" s="59"/>
      <c r="BC396" s="59"/>
      <c r="BD396" s="59"/>
      <c r="BE396" s="59"/>
      <c r="BF396" s="59"/>
      <c r="BG396" s="59"/>
      <c r="BH396" s="59"/>
      <c r="BI396" s="59"/>
      <c r="BJ396" s="59"/>
      <c r="BK396" s="59"/>
      <c r="BL396" s="59"/>
      <c r="BM396" s="59"/>
      <c r="BN396" s="59"/>
      <c r="BO396" s="59"/>
      <c r="BP396" s="59"/>
      <c r="BQ396" s="59"/>
      <c r="BR396" s="59"/>
      <c r="BS396" s="59"/>
      <c r="BT396" s="59"/>
      <c r="BU396" s="59"/>
      <c r="BV396" s="59"/>
      <c r="BW396" s="59"/>
      <c r="BX396" s="59"/>
      <c r="BY396" s="59"/>
      <c r="BZ396" s="59"/>
      <c r="CA396" s="59"/>
      <c r="CB396" s="59"/>
      <c r="CC396" s="59"/>
      <c r="CD396" s="59"/>
      <c r="CE396" s="59"/>
      <c r="CF396" s="59"/>
      <c r="CG396" s="59"/>
      <c r="CH396" s="59"/>
      <c r="CI396" s="59"/>
      <c r="CJ396" s="59"/>
      <c r="CK396" s="59"/>
      <c r="CL396" s="59"/>
      <c r="CM396" s="59"/>
      <c r="CN396" s="59"/>
      <c r="CO396" s="59"/>
      <c r="CP396" s="59"/>
      <c r="CQ396" s="59"/>
      <c r="CR396" s="59"/>
      <c r="CS396" s="59"/>
      <c r="CT396" s="59"/>
      <c r="CU396" s="59"/>
      <c r="CV396" s="59"/>
      <c r="CW396" s="59"/>
      <c r="CX396" s="59"/>
      <c r="CY396" s="59"/>
      <c r="CZ396" s="59"/>
      <c r="DA396" s="59"/>
      <c r="DB396" s="59"/>
      <c r="DC396" s="59"/>
      <c r="DD396" s="59"/>
      <c r="DE396" s="59"/>
      <c r="DF396" s="59"/>
      <c r="DG396" s="59"/>
      <c r="DH396" s="59"/>
      <c r="DI396" s="59"/>
      <c r="DJ396" s="59"/>
      <c r="DK396" s="59"/>
      <c r="DL396" s="59"/>
      <c r="DM396" s="59"/>
      <c r="DN396" s="59"/>
      <c r="DO396" s="59"/>
      <c r="DP396" s="59"/>
      <c r="DQ396" s="59"/>
      <c r="DR396" s="59"/>
      <c r="DS396" s="59"/>
      <c r="DT396" s="59"/>
      <c r="DU396" s="59"/>
      <c r="DV396" s="59"/>
      <c r="DW396" s="59"/>
      <c r="DX396" s="59"/>
      <c r="DY396" s="59"/>
      <c r="DZ396" s="59"/>
      <c r="EA396" s="59"/>
      <c r="EB396" s="59"/>
      <c r="EC396" s="59"/>
      <c r="ED396" s="59"/>
      <c r="EE396" s="59"/>
      <c r="EF396" s="59"/>
      <c r="EG396" s="59"/>
      <c r="EH396" s="59"/>
      <c r="EI396" s="59"/>
      <c r="EJ396" s="59"/>
      <c r="EK396" s="59"/>
      <c r="EL396" s="59"/>
      <c r="EM396" s="59"/>
      <c r="EN396" s="59"/>
      <c r="EO396" s="59"/>
      <c r="EP396" s="59"/>
      <c r="EQ396" s="59"/>
      <c r="ER396" s="59"/>
      <c r="ES396" s="59"/>
      <c r="ET396" s="59"/>
      <c r="EU396" s="59"/>
      <c r="EV396" s="59"/>
      <c r="EW396" s="59"/>
      <c r="EX396" s="59"/>
      <c r="EY396" s="59"/>
      <c r="EZ396" s="59"/>
      <c r="FA396" s="59"/>
      <c r="FB396" s="59"/>
      <c r="FC396" s="59"/>
      <c r="FD396" s="59"/>
      <c r="FE396" s="59"/>
      <c r="FF396" s="59"/>
      <c r="FG396" s="59"/>
      <c r="FH396" s="59"/>
      <c r="FI396" s="59"/>
      <c r="FJ396" s="59"/>
      <c r="FK396" s="59"/>
      <c r="FL396" s="59"/>
      <c r="FM396" s="59"/>
      <c r="FN396" s="59"/>
      <c r="FO396" s="59"/>
      <c r="FP396" s="59"/>
      <c r="FQ396" s="59"/>
      <c r="FR396" s="59"/>
      <c r="FS396" s="59"/>
      <c r="FT396" s="59"/>
      <c r="FU396" s="59"/>
      <c r="FV396" s="59"/>
      <c r="FW396" s="59"/>
      <c r="FX396" s="59"/>
      <c r="FY396" s="59"/>
      <c r="FZ396" s="59"/>
      <c r="GA396" s="59"/>
      <c r="GB396" s="59"/>
      <c r="GC396" s="59"/>
      <c r="GD396" s="59"/>
      <c r="GE396" s="59"/>
      <c r="GF396" s="59"/>
      <c r="GG396" s="59"/>
      <c r="GH396" s="59"/>
      <c r="GI396" s="59"/>
      <c r="GJ396" s="59"/>
      <c r="GK396" s="59"/>
      <c r="GL396" s="59"/>
      <c r="GM396" s="59"/>
      <c r="GN396" s="59"/>
      <c r="GO396" s="59"/>
      <c r="GP396" s="59"/>
      <c r="GQ396" s="59"/>
      <c r="GR396" s="59"/>
      <c r="GS396" s="59"/>
      <c r="GT396" s="59"/>
      <c r="GU396" s="59"/>
      <c r="GV396" s="59"/>
      <c r="GW396" s="59"/>
      <c r="GX396" s="59"/>
      <c r="GY396" s="59"/>
      <c r="GZ396" s="59"/>
      <c r="HA396" s="59"/>
      <c r="HB396" s="59"/>
      <c r="HC396" s="59"/>
      <c r="HD396" s="59"/>
      <c r="HE396" s="59"/>
      <c r="HF396" s="59"/>
      <c r="HG396" s="59"/>
      <c r="HH396" s="59"/>
      <c r="HI396" s="59"/>
      <c r="HJ396" s="59"/>
      <c r="HK396" s="59"/>
      <c r="HL396" s="59"/>
      <c r="HM396" s="59"/>
      <c r="HN396" s="59"/>
    </row>
    <row r="397" spans="1:222">
      <c r="A397" s="59"/>
      <c r="B397" s="59"/>
      <c r="C397" s="59"/>
      <c r="D397" s="59"/>
      <c r="E397" s="118"/>
      <c r="F397" s="59"/>
      <c r="G397" s="118"/>
      <c r="H397" s="59"/>
      <c r="I397" s="59"/>
      <c r="J397" s="59"/>
      <c r="K397" s="119"/>
      <c r="L397" s="59"/>
      <c r="M397" s="59"/>
      <c r="N397" s="59"/>
      <c r="O397" s="59"/>
      <c r="P397" s="59"/>
      <c r="Q397" s="59"/>
      <c r="R397" s="59"/>
      <c r="S397" s="59"/>
      <c r="T397" s="59"/>
      <c r="U397" s="59"/>
      <c r="V397" s="59"/>
      <c r="W397" s="59"/>
      <c r="X397" s="59"/>
      <c r="Y397" s="59"/>
      <c r="Z397" s="59"/>
      <c r="AA397" s="59"/>
      <c r="AB397" s="59"/>
      <c r="AC397" s="59"/>
      <c r="AD397" s="59"/>
      <c r="AE397" s="59"/>
      <c r="AF397" s="59"/>
      <c r="AG397" s="59"/>
      <c r="AH397" s="59"/>
      <c r="AI397" s="59"/>
      <c r="AJ397" s="59"/>
      <c r="AK397" s="59"/>
      <c r="AL397" s="59"/>
      <c r="AM397" s="59"/>
      <c r="AN397" s="59"/>
      <c r="AO397" s="59"/>
      <c r="AP397" s="59"/>
      <c r="AQ397" s="59"/>
      <c r="AR397" s="59"/>
      <c r="AS397" s="59"/>
      <c r="AT397" s="59"/>
      <c r="AU397" s="59"/>
      <c r="AV397" s="59"/>
      <c r="AW397" s="59"/>
      <c r="AX397" s="59"/>
      <c r="AY397" s="59"/>
      <c r="AZ397" s="59"/>
      <c r="BA397" s="59"/>
      <c r="BB397" s="59"/>
      <c r="BC397" s="59"/>
      <c r="BD397" s="59"/>
      <c r="BE397" s="59"/>
      <c r="BF397" s="59"/>
      <c r="BG397" s="59"/>
      <c r="BH397" s="59"/>
      <c r="BI397" s="59"/>
      <c r="BJ397" s="59"/>
      <c r="BK397" s="59"/>
      <c r="BL397" s="59"/>
      <c r="BM397" s="59"/>
      <c r="BN397" s="59"/>
      <c r="BO397" s="59"/>
      <c r="BP397" s="59"/>
      <c r="BQ397" s="59"/>
      <c r="BR397" s="59"/>
      <c r="BS397" s="59"/>
      <c r="BT397" s="59"/>
      <c r="BU397" s="59"/>
      <c r="BV397" s="59"/>
      <c r="BW397" s="59"/>
      <c r="BX397" s="59"/>
      <c r="BY397" s="59"/>
      <c r="BZ397" s="59"/>
      <c r="CA397" s="59"/>
      <c r="CB397" s="59"/>
      <c r="CC397" s="59"/>
      <c r="CD397" s="59"/>
      <c r="CE397" s="59"/>
      <c r="CF397" s="59"/>
      <c r="CG397" s="59"/>
      <c r="CH397" s="59"/>
      <c r="CI397" s="59"/>
      <c r="CJ397" s="59"/>
      <c r="CK397" s="59"/>
      <c r="CL397" s="59"/>
      <c r="CM397" s="59"/>
      <c r="CN397" s="59"/>
      <c r="CO397" s="59"/>
      <c r="CP397" s="59"/>
      <c r="CQ397" s="59"/>
      <c r="CR397" s="59"/>
      <c r="CS397" s="59"/>
      <c r="CT397" s="59"/>
      <c r="CU397" s="59"/>
      <c r="CV397" s="59"/>
      <c r="CW397" s="59"/>
      <c r="CX397" s="59"/>
      <c r="CY397" s="59"/>
      <c r="CZ397" s="59"/>
      <c r="DA397" s="59"/>
      <c r="DB397" s="59"/>
      <c r="DC397" s="59"/>
      <c r="DD397" s="59"/>
      <c r="DE397" s="59"/>
      <c r="DF397" s="59"/>
      <c r="DG397" s="59"/>
      <c r="DH397" s="59"/>
      <c r="DI397" s="59"/>
      <c r="DJ397" s="59"/>
      <c r="DK397" s="59"/>
      <c r="DL397" s="59"/>
      <c r="DM397" s="59"/>
      <c r="DN397" s="59"/>
      <c r="DO397" s="59"/>
      <c r="DP397" s="59"/>
      <c r="DQ397" s="59"/>
      <c r="DR397" s="59"/>
      <c r="DS397" s="59"/>
      <c r="DT397" s="59"/>
      <c r="DU397" s="59"/>
      <c r="DV397" s="59"/>
      <c r="DW397" s="59"/>
      <c r="DX397" s="59"/>
      <c r="DY397" s="59"/>
      <c r="DZ397" s="59"/>
      <c r="EA397" s="59"/>
      <c r="EB397" s="59"/>
      <c r="EC397" s="59"/>
      <c r="ED397" s="59"/>
      <c r="EE397" s="59"/>
      <c r="EF397" s="59"/>
      <c r="EG397" s="59"/>
      <c r="EH397" s="59"/>
      <c r="EI397" s="59"/>
      <c r="EJ397" s="59"/>
      <c r="EK397" s="59"/>
      <c r="EL397" s="59"/>
      <c r="EM397" s="59"/>
      <c r="EN397" s="59"/>
      <c r="EO397" s="59"/>
      <c r="EP397" s="59"/>
      <c r="EQ397" s="59"/>
      <c r="ER397" s="59"/>
      <c r="ES397" s="59"/>
      <c r="ET397" s="59"/>
      <c r="EU397" s="59"/>
      <c r="EV397" s="59"/>
      <c r="EW397" s="59"/>
      <c r="EX397" s="59"/>
      <c r="EY397" s="59"/>
      <c r="EZ397" s="59"/>
      <c r="FA397" s="59"/>
      <c r="FB397" s="59"/>
      <c r="FC397" s="59"/>
      <c r="FD397" s="59"/>
      <c r="FE397" s="59"/>
      <c r="FF397" s="59"/>
      <c r="FG397" s="59"/>
      <c r="FH397" s="59"/>
      <c r="FI397" s="59"/>
      <c r="FJ397" s="59"/>
      <c r="FK397" s="59"/>
      <c r="FL397" s="59"/>
      <c r="FM397" s="59"/>
      <c r="FN397" s="59"/>
      <c r="FO397" s="59"/>
      <c r="FP397" s="59"/>
      <c r="FQ397" s="59"/>
      <c r="FR397" s="59"/>
      <c r="FS397" s="59"/>
      <c r="FT397" s="59"/>
      <c r="FU397" s="59"/>
      <c r="FV397" s="59"/>
      <c r="FW397" s="59"/>
      <c r="FX397" s="59"/>
      <c r="FY397" s="59"/>
      <c r="FZ397" s="59"/>
      <c r="GA397" s="59"/>
      <c r="GB397" s="59"/>
      <c r="GC397" s="59"/>
      <c r="GD397" s="59"/>
      <c r="GE397" s="59"/>
      <c r="GF397" s="59"/>
      <c r="GG397" s="59"/>
      <c r="GH397" s="59"/>
      <c r="GI397" s="59"/>
      <c r="GJ397" s="59"/>
      <c r="GK397" s="59"/>
      <c r="GL397" s="59"/>
      <c r="GM397" s="59"/>
      <c r="GN397" s="59"/>
      <c r="GO397" s="59"/>
      <c r="GP397" s="59"/>
      <c r="GQ397" s="59"/>
      <c r="GR397" s="59"/>
      <c r="GS397" s="59"/>
      <c r="GT397" s="59"/>
      <c r="GU397" s="59"/>
      <c r="GV397" s="59"/>
      <c r="GW397" s="59"/>
      <c r="GX397" s="59"/>
      <c r="GY397" s="59"/>
      <c r="GZ397" s="59"/>
      <c r="HA397" s="59"/>
      <c r="HB397" s="59"/>
      <c r="HC397" s="59"/>
      <c r="HD397" s="59"/>
      <c r="HE397" s="59"/>
      <c r="HF397" s="59"/>
      <c r="HG397" s="59"/>
      <c r="HH397" s="59"/>
      <c r="HI397" s="59"/>
      <c r="HJ397" s="59"/>
      <c r="HK397" s="59"/>
      <c r="HL397" s="59"/>
      <c r="HM397" s="59"/>
      <c r="HN397" s="59"/>
    </row>
    <row r="398" spans="1:222">
      <c r="A398" s="59"/>
      <c r="B398" s="59"/>
      <c r="C398" s="59"/>
      <c r="D398" s="59"/>
      <c r="E398" s="118"/>
      <c r="F398" s="59"/>
      <c r="G398" s="118"/>
      <c r="H398" s="59"/>
      <c r="I398" s="59"/>
      <c r="J398" s="59"/>
      <c r="K398" s="119"/>
      <c r="L398" s="59"/>
      <c r="M398" s="59"/>
      <c r="N398" s="59"/>
      <c r="O398" s="59"/>
      <c r="P398" s="59"/>
      <c r="Q398" s="59"/>
      <c r="R398" s="59"/>
      <c r="S398" s="59"/>
      <c r="T398" s="59"/>
      <c r="U398" s="59"/>
      <c r="V398" s="59"/>
      <c r="W398" s="59"/>
      <c r="X398" s="59"/>
      <c r="Y398" s="59"/>
      <c r="Z398" s="59"/>
      <c r="AA398" s="59"/>
      <c r="AB398" s="59"/>
      <c r="AC398" s="59"/>
      <c r="AD398" s="59"/>
      <c r="AE398" s="59"/>
      <c r="AF398" s="59"/>
      <c r="AG398" s="59"/>
      <c r="AH398" s="59"/>
      <c r="AI398" s="59"/>
      <c r="AJ398" s="59"/>
      <c r="AK398" s="59"/>
      <c r="AL398" s="59"/>
      <c r="AM398" s="59"/>
      <c r="AN398" s="59"/>
      <c r="AO398" s="59"/>
      <c r="AP398" s="59"/>
      <c r="AQ398" s="59"/>
      <c r="AR398" s="59"/>
      <c r="AS398" s="59"/>
      <c r="AT398" s="59"/>
      <c r="AU398" s="59"/>
      <c r="AV398" s="59"/>
      <c r="AW398" s="59"/>
      <c r="AX398" s="59"/>
      <c r="AY398" s="59"/>
      <c r="AZ398" s="59"/>
      <c r="BA398" s="59"/>
      <c r="BB398" s="59"/>
      <c r="BC398" s="59"/>
      <c r="BD398" s="59"/>
      <c r="BE398" s="59"/>
      <c r="BF398" s="59"/>
      <c r="BG398" s="59"/>
      <c r="BH398" s="59"/>
      <c r="BI398" s="59"/>
      <c r="BJ398" s="59"/>
      <c r="BK398" s="59"/>
      <c r="BL398" s="59"/>
      <c r="BM398" s="59"/>
      <c r="BN398" s="59"/>
      <c r="BO398" s="59"/>
      <c r="BP398" s="59"/>
      <c r="BQ398" s="59"/>
      <c r="BR398" s="59"/>
      <c r="BS398" s="59"/>
      <c r="BT398" s="59"/>
      <c r="BU398" s="59"/>
      <c r="BV398" s="59"/>
      <c r="BW398" s="59"/>
      <c r="BX398" s="59"/>
      <c r="BY398" s="59"/>
      <c r="BZ398" s="59"/>
      <c r="CA398" s="59"/>
      <c r="CB398" s="59"/>
      <c r="CC398" s="59"/>
      <c r="CD398" s="59"/>
      <c r="CE398" s="59"/>
      <c r="CF398" s="59"/>
      <c r="CG398" s="59"/>
      <c r="CH398" s="59"/>
      <c r="CI398" s="59"/>
      <c r="CJ398" s="59"/>
      <c r="CK398" s="59"/>
      <c r="CL398" s="59"/>
      <c r="CM398" s="59"/>
      <c r="CN398" s="59"/>
      <c r="CO398" s="59"/>
      <c r="CP398" s="59"/>
      <c r="CQ398" s="59"/>
      <c r="CR398" s="59"/>
      <c r="CS398" s="59"/>
      <c r="CT398" s="59"/>
      <c r="CU398" s="59"/>
      <c r="CV398" s="59"/>
      <c r="CW398" s="59"/>
      <c r="CX398" s="59"/>
      <c r="CY398" s="59"/>
      <c r="CZ398" s="59"/>
      <c r="DA398" s="59"/>
      <c r="DB398" s="59"/>
      <c r="DC398" s="59"/>
      <c r="DD398" s="59"/>
      <c r="DE398" s="59"/>
      <c r="DF398" s="59"/>
      <c r="DG398" s="59"/>
      <c r="DH398" s="59"/>
      <c r="DI398" s="59"/>
      <c r="DJ398" s="59"/>
      <c r="DK398" s="59"/>
      <c r="DL398" s="59"/>
      <c r="DM398" s="59"/>
      <c r="DN398" s="59"/>
      <c r="DO398" s="59"/>
      <c r="DP398" s="59"/>
      <c r="DQ398" s="59"/>
      <c r="DR398" s="59"/>
      <c r="DS398" s="59"/>
      <c r="DT398" s="59"/>
      <c r="DU398" s="59"/>
      <c r="DV398" s="59"/>
      <c r="DW398" s="59"/>
      <c r="DX398" s="59"/>
      <c r="DY398" s="59"/>
      <c r="DZ398" s="59"/>
      <c r="EA398" s="59"/>
      <c r="EB398" s="59"/>
      <c r="EC398" s="59"/>
      <c r="ED398" s="59"/>
      <c r="EE398" s="59"/>
      <c r="EF398" s="59"/>
      <c r="EG398" s="59"/>
      <c r="EH398" s="59"/>
      <c r="EI398" s="59"/>
      <c r="EJ398" s="59"/>
      <c r="EK398" s="59"/>
      <c r="EL398" s="59"/>
      <c r="EM398" s="59"/>
      <c r="EN398" s="59"/>
      <c r="EO398" s="59"/>
      <c r="EP398" s="59"/>
      <c r="EQ398" s="59"/>
      <c r="ER398" s="59"/>
      <c r="ES398" s="59"/>
      <c r="ET398" s="59"/>
      <c r="EU398" s="59"/>
      <c r="EV398" s="59"/>
      <c r="EW398" s="59"/>
      <c r="EX398" s="59"/>
      <c r="EY398" s="59"/>
      <c r="EZ398" s="59"/>
      <c r="FA398" s="59"/>
      <c r="FB398" s="59"/>
      <c r="FC398" s="59"/>
      <c r="FD398" s="59"/>
      <c r="FE398" s="59"/>
      <c r="FF398" s="59"/>
      <c r="FG398" s="59"/>
      <c r="FH398" s="59"/>
      <c r="FI398" s="59"/>
      <c r="FJ398" s="59"/>
      <c r="FK398" s="59"/>
      <c r="FL398" s="59"/>
      <c r="FM398" s="59"/>
      <c r="FN398" s="59"/>
      <c r="FO398" s="59"/>
      <c r="FP398" s="59"/>
      <c r="FQ398" s="59"/>
      <c r="FR398" s="59"/>
      <c r="FS398" s="59"/>
      <c r="FT398" s="59"/>
      <c r="FU398" s="59"/>
      <c r="FV398" s="59"/>
      <c r="FW398" s="59"/>
      <c r="FX398" s="59"/>
      <c r="FY398" s="59"/>
      <c r="FZ398" s="59"/>
      <c r="GA398" s="59"/>
      <c r="GB398" s="59"/>
      <c r="GC398" s="59"/>
      <c r="GD398" s="59"/>
      <c r="GE398" s="59"/>
      <c r="GF398" s="59"/>
      <c r="GG398" s="59"/>
      <c r="GH398" s="59"/>
      <c r="GI398" s="59"/>
      <c r="GJ398" s="59"/>
      <c r="GK398" s="59"/>
      <c r="GL398" s="59"/>
      <c r="GM398" s="59"/>
      <c r="GN398" s="59"/>
      <c r="GO398" s="59"/>
      <c r="GP398" s="59"/>
      <c r="GQ398" s="59"/>
      <c r="GR398" s="59"/>
      <c r="GS398" s="59"/>
      <c r="GT398" s="59"/>
      <c r="GU398" s="59"/>
      <c r="GV398" s="59"/>
      <c r="GW398" s="59"/>
      <c r="GX398" s="59"/>
      <c r="GY398" s="59"/>
      <c r="GZ398" s="59"/>
      <c r="HA398" s="59"/>
      <c r="HB398" s="59"/>
      <c r="HC398" s="59"/>
      <c r="HD398" s="59"/>
      <c r="HE398" s="59"/>
      <c r="HF398" s="59"/>
      <c r="HG398" s="59"/>
      <c r="HH398" s="59"/>
      <c r="HI398" s="59"/>
      <c r="HJ398" s="59"/>
      <c r="HK398" s="59"/>
      <c r="HL398" s="59"/>
      <c r="HM398" s="59"/>
      <c r="HN398" s="59"/>
    </row>
    <row r="399" spans="1:222">
      <c r="A399" s="59"/>
      <c r="B399" s="59"/>
      <c r="C399" s="59"/>
      <c r="D399" s="59"/>
      <c r="E399" s="118"/>
      <c r="F399" s="59"/>
      <c r="G399" s="118"/>
      <c r="H399" s="59"/>
      <c r="I399" s="59"/>
      <c r="J399" s="59"/>
      <c r="K399" s="119"/>
      <c r="L399" s="59"/>
      <c r="M399" s="59"/>
      <c r="N399" s="59"/>
      <c r="O399" s="59"/>
      <c r="P399" s="59"/>
      <c r="Q399" s="59"/>
      <c r="R399" s="59"/>
      <c r="S399" s="59"/>
      <c r="T399" s="59"/>
      <c r="U399" s="59"/>
      <c r="V399" s="59"/>
      <c r="W399" s="59"/>
      <c r="X399" s="59"/>
      <c r="Y399" s="59"/>
      <c r="Z399" s="59"/>
      <c r="AA399" s="59"/>
      <c r="AB399" s="59"/>
      <c r="AC399" s="59"/>
      <c r="AD399" s="59"/>
      <c r="AE399" s="59"/>
      <c r="AF399" s="59"/>
      <c r="AG399" s="59"/>
      <c r="AH399" s="59"/>
      <c r="AI399" s="59"/>
      <c r="AJ399" s="59"/>
      <c r="AK399" s="59"/>
      <c r="AL399" s="59"/>
      <c r="AM399" s="59"/>
      <c r="AN399" s="59"/>
      <c r="AO399" s="59"/>
      <c r="AP399" s="59"/>
      <c r="AQ399" s="59"/>
      <c r="AR399" s="59"/>
      <c r="AS399" s="59"/>
      <c r="AT399" s="59"/>
      <c r="AU399" s="59"/>
      <c r="AV399" s="59"/>
      <c r="AW399" s="59"/>
      <c r="AX399" s="59"/>
      <c r="AY399" s="59"/>
      <c r="AZ399" s="59"/>
      <c r="BA399" s="59"/>
      <c r="BB399" s="59"/>
      <c r="BC399" s="59"/>
      <c r="BD399" s="59"/>
      <c r="BE399" s="59"/>
      <c r="BF399" s="59"/>
      <c r="BG399" s="59"/>
      <c r="BH399" s="59"/>
      <c r="BI399" s="59"/>
      <c r="BJ399" s="59"/>
      <c r="BK399" s="59"/>
      <c r="BL399" s="59"/>
      <c r="BM399" s="59"/>
      <c r="BN399" s="59"/>
      <c r="BO399" s="59"/>
      <c r="BP399" s="59"/>
      <c r="BQ399" s="59"/>
      <c r="BR399" s="59"/>
      <c r="BS399" s="59"/>
      <c r="BT399" s="59"/>
      <c r="BU399" s="59"/>
      <c r="BV399" s="59"/>
      <c r="BW399" s="59"/>
      <c r="BX399" s="59"/>
      <c r="BY399" s="59"/>
      <c r="BZ399" s="59"/>
      <c r="CA399" s="59"/>
      <c r="CB399" s="59"/>
      <c r="CC399" s="59"/>
      <c r="CD399" s="59"/>
      <c r="CE399" s="59"/>
      <c r="CF399" s="59"/>
      <c r="CG399" s="59"/>
      <c r="CH399" s="59"/>
      <c r="CI399" s="59"/>
      <c r="CJ399" s="59"/>
      <c r="CK399" s="59"/>
      <c r="CL399" s="59"/>
      <c r="CM399" s="59"/>
      <c r="CN399" s="59"/>
      <c r="CO399" s="59"/>
      <c r="CP399" s="59"/>
      <c r="CQ399" s="59"/>
      <c r="CR399" s="59"/>
      <c r="CS399" s="59"/>
      <c r="CT399" s="59"/>
      <c r="CU399" s="59"/>
      <c r="CV399" s="59"/>
      <c r="CW399" s="59"/>
      <c r="CX399" s="59"/>
      <c r="CY399" s="59"/>
      <c r="CZ399" s="59"/>
      <c r="DA399" s="59"/>
      <c r="DB399" s="59"/>
      <c r="DC399" s="59"/>
      <c r="DD399" s="59"/>
      <c r="DE399" s="59"/>
      <c r="DF399" s="59"/>
      <c r="DG399" s="59"/>
      <c r="DH399" s="59"/>
      <c r="DI399" s="59"/>
      <c r="DJ399" s="59"/>
      <c r="DK399" s="59"/>
      <c r="DL399" s="59"/>
      <c r="DM399" s="59"/>
      <c r="DN399" s="59"/>
      <c r="DO399" s="59"/>
      <c r="DP399" s="59"/>
      <c r="DQ399" s="59"/>
      <c r="DR399" s="59"/>
      <c r="DS399" s="59"/>
      <c r="DT399" s="59"/>
      <c r="DU399" s="59"/>
      <c r="DV399" s="59"/>
      <c r="DW399" s="59"/>
      <c r="DX399" s="59"/>
      <c r="DY399" s="59"/>
      <c r="DZ399" s="59"/>
      <c r="EA399" s="59"/>
      <c r="EB399" s="59"/>
      <c r="EC399" s="59"/>
      <c r="ED399" s="59"/>
      <c r="EE399" s="59"/>
      <c r="EF399" s="59"/>
      <c r="EG399" s="59"/>
      <c r="EH399" s="59"/>
      <c r="EI399" s="59"/>
      <c r="EJ399" s="59"/>
      <c r="EK399" s="59"/>
      <c r="EL399" s="59"/>
      <c r="EM399" s="59"/>
      <c r="EN399" s="59"/>
      <c r="EO399" s="59"/>
      <c r="EP399" s="59"/>
      <c r="EQ399" s="59"/>
      <c r="ER399" s="59"/>
      <c r="ES399" s="59"/>
      <c r="ET399" s="59"/>
      <c r="EU399" s="59"/>
      <c r="EV399" s="59"/>
      <c r="EW399" s="59"/>
      <c r="EX399" s="59"/>
      <c r="EY399" s="59"/>
      <c r="EZ399" s="59"/>
      <c r="FA399" s="59"/>
      <c r="FB399" s="59"/>
      <c r="FC399" s="59"/>
      <c r="FD399" s="59"/>
      <c r="FE399" s="59"/>
      <c r="FF399" s="59"/>
      <c r="FG399" s="59"/>
      <c r="FH399" s="59"/>
      <c r="FI399" s="59"/>
      <c r="FJ399" s="59"/>
      <c r="FK399" s="59"/>
      <c r="FL399" s="59"/>
      <c r="FM399" s="59"/>
      <c r="FN399" s="59"/>
      <c r="FO399" s="59"/>
      <c r="FP399" s="59"/>
      <c r="FQ399" s="59"/>
      <c r="FR399" s="59"/>
      <c r="FS399" s="59"/>
      <c r="FT399" s="59"/>
      <c r="FU399" s="59"/>
      <c r="FV399" s="59"/>
      <c r="FW399" s="59"/>
      <c r="FX399" s="59"/>
      <c r="FY399" s="59"/>
      <c r="FZ399" s="59"/>
      <c r="GA399" s="59"/>
      <c r="GB399" s="59"/>
      <c r="GC399" s="59"/>
      <c r="GD399" s="59"/>
      <c r="GE399" s="59"/>
      <c r="GF399" s="59"/>
      <c r="GG399" s="59"/>
      <c r="GH399" s="59"/>
      <c r="GI399" s="59"/>
      <c r="GJ399" s="59"/>
      <c r="GK399" s="59"/>
      <c r="GL399" s="59"/>
      <c r="GM399" s="59"/>
      <c r="GN399" s="59"/>
      <c r="GO399" s="59"/>
      <c r="GP399" s="59"/>
      <c r="GQ399" s="59"/>
      <c r="GR399" s="59"/>
      <c r="GS399" s="59"/>
      <c r="GT399" s="59"/>
      <c r="GU399" s="59"/>
      <c r="GV399" s="59"/>
      <c r="GW399" s="59"/>
      <c r="GX399" s="59"/>
      <c r="GY399" s="59"/>
      <c r="GZ399" s="59"/>
      <c r="HA399" s="59"/>
      <c r="HB399" s="59"/>
      <c r="HC399" s="59"/>
      <c r="HD399" s="59"/>
      <c r="HE399" s="59"/>
      <c r="HF399" s="59"/>
      <c r="HG399" s="59"/>
      <c r="HH399" s="59"/>
      <c r="HI399" s="59"/>
      <c r="HJ399" s="59"/>
      <c r="HK399" s="59"/>
      <c r="HL399" s="59"/>
      <c r="HM399" s="59"/>
      <c r="HN399" s="59"/>
    </row>
    <row r="400" spans="1:222">
      <c r="A400" s="59"/>
      <c r="B400" s="59"/>
      <c r="C400" s="59"/>
      <c r="D400" s="59"/>
      <c r="E400" s="118"/>
      <c r="F400" s="59"/>
      <c r="G400" s="118"/>
      <c r="H400" s="59"/>
      <c r="I400" s="59"/>
      <c r="J400" s="59"/>
      <c r="K400" s="119"/>
      <c r="L400" s="59"/>
      <c r="M400" s="59"/>
      <c r="N400" s="59"/>
      <c r="O400" s="59"/>
      <c r="P400" s="59"/>
      <c r="Q400" s="59"/>
      <c r="R400" s="59"/>
      <c r="S400" s="59"/>
      <c r="T400" s="59"/>
      <c r="U400" s="59"/>
      <c r="V400" s="59"/>
      <c r="W400" s="59"/>
      <c r="X400" s="59"/>
      <c r="Y400" s="59"/>
      <c r="Z400" s="59"/>
      <c r="AA400" s="59"/>
      <c r="AB400" s="59"/>
      <c r="AC400" s="59"/>
      <c r="AD400" s="59"/>
      <c r="AE400" s="59"/>
      <c r="AF400" s="59"/>
      <c r="AG400" s="59"/>
      <c r="AH400" s="59"/>
      <c r="AI400" s="59"/>
      <c r="AJ400" s="59"/>
      <c r="AK400" s="59"/>
      <c r="AL400" s="59"/>
      <c r="AM400" s="59"/>
      <c r="AN400" s="59"/>
      <c r="AO400" s="59"/>
      <c r="AP400" s="59"/>
      <c r="AQ400" s="59"/>
      <c r="AR400" s="59"/>
      <c r="AS400" s="59"/>
      <c r="AT400" s="59"/>
      <c r="AU400" s="59"/>
      <c r="AV400" s="59"/>
      <c r="AW400" s="59"/>
      <c r="AX400" s="59"/>
      <c r="AY400" s="59"/>
      <c r="AZ400" s="59"/>
      <c r="BA400" s="59"/>
      <c r="BB400" s="59"/>
      <c r="BC400" s="59"/>
      <c r="BD400" s="59"/>
      <c r="BE400" s="59"/>
      <c r="BF400" s="59"/>
      <c r="BG400" s="59"/>
      <c r="BH400" s="59"/>
      <c r="BI400" s="59"/>
      <c r="BJ400" s="59"/>
      <c r="BK400" s="59"/>
      <c r="BL400" s="59"/>
      <c r="BM400" s="59"/>
      <c r="BN400" s="59"/>
      <c r="BO400" s="59"/>
      <c r="BP400" s="59"/>
      <c r="BQ400" s="59"/>
      <c r="BR400" s="59"/>
      <c r="BS400" s="59"/>
      <c r="BT400" s="59"/>
      <c r="BU400" s="59"/>
      <c r="BV400" s="59"/>
      <c r="BW400" s="59"/>
      <c r="BX400" s="59"/>
      <c r="BY400" s="59"/>
      <c r="BZ400" s="59"/>
      <c r="CA400" s="59"/>
      <c r="CB400" s="59"/>
      <c r="CC400" s="59"/>
      <c r="CD400" s="59"/>
      <c r="CE400" s="59"/>
      <c r="CF400" s="59"/>
      <c r="CG400" s="59"/>
      <c r="CH400" s="59"/>
      <c r="CI400" s="59"/>
      <c r="CJ400" s="59"/>
      <c r="CK400" s="59"/>
      <c r="CL400" s="59"/>
      <c r="CM400" s="59"/>
      <c r="CN400" s="59"/>
      <c r="CO400" s="59"/>
      <c r="CP400" s="59"/>
      <c r="CQ400" s="59"/>
      <c r="CR400" s="59"/>
      <c r="CS400" s="59"/>
      <c r="CT400" s="59"/>
      <c r="CU400" s="59"/>
      <c r="CV400" s="59"/>
      <c r="CW400" s="59"/>
      <c r="CX400" s="59"/>
      <c r="CY400" s="59"/>
      <c r="CZ400" s="59"/>
      <c r="DA400" s="59"/>
      <c r="DB400" s="59"/>
      <c r="DC400" s="59"/>
      <c r="DD400" s="59"/>
      <c r="DE400" s="59"/>
      <c r="DF400" s="59"/>
      <c r="DG400" s="59"/>
      <c r="DH400" s="59"/>
      <c r="DI400" s="59"/>
      <c r="DJ400" s="59"/>
      <c r="DK400" s="59"/>
      <c r="DL400" s="59"/>
      <c r="DM400" s="59"/>
      <c r="DN400" s="59"/>
      <c r="DO400" s="59"/>
      <c r="DP400" s="59"/>
      <c r="DQ400" s="59"/>
      <c r="DR400" s="59"/>
      <c r="DS400" s="59"/>
      <c r="DT400" s="59"/>
      <c r="DU400" s="59"/>
      <c r="DV400" s="59"/>
      <c r="DW400" s="59"/>
      <c r="DX400" s="59"/>
      <c r="DY400" s="59"/>
      <c r="DZ400" s="59"/>
      <c r="EA400" s="59"/>
      <c r="EB400" s="59"/>
      <c r="EC400" s="59"/>
      <c r="ED400" s="59"/>
      <c r="EE400" s="59"/>
      <c r="EF400" s="59"/>
      <c r="EG400" s="59"/>
      <c r="EH400" s="59"/>
      <c r="EI400" s="59"/>
      <c r="EJ400" s="59"/>
      <c r="EK400" s="59"/>
      <c r="EL400" s="59"/>
      <c r="EM400" s="59"/>
      <c r="EN400" s="59"/>
      <c r="EO400" s="59"/>
      <c r="EP400" s="59"/>
      <c r="EQ400" s="59"/>
      <c r="ER400" s="59"/>
      <c r="ES400" s="59"/>
      <c r="ET400" s="59"/>
      <c r="EU400" s="59"/>
      <c r="EV400" s="59"/>
      <c r="EW400" s="59"/>
      <c r="EX400" s="59"/>
      <c r="EY400" s="59"/>
      <c r="EZ400" s="59"/>
      <c r="FA400" s="59"/>
      <c r="FB400" s="59"/>
      <c r="FC400" s="59"/>
      <c r="FD400" s="59"/>
      <c r="FE400" s="59"/>
      <c r="FF400" s="59"/>
      <c r="FG400" s="59"/>
      <c r="FH400" s="59"/>
      <c r="FI400" s="59"/>
      <c r="FJ400" s="59"/>
      <c r="FK400" s="59"/>
      <c r="FL400" s="59"/>
      <c r="FM400" s="59"/>
      <c r="FN400" s="59"/>
      <c r="FO400" s="59"/>
      <c r="FP400" s="59"/>
      <c r="FQ400" s="59"/>
      <c r="FR400" s="59"/>
      <c r="FS400" s="59"/>
      <c r="FT400" s="59"/>
      <c r="FU400" s="59"/>
      <c r="FV400" s="59"/>
      <c r="FW400" s="59"/>
      <c r="FX400" s="59"/>
      <c r="FY400" s="59"/>
      <c r="FZ400" s="59"/>
      <c r="GA400" s="59"/>
      <c r="GB400" s="59"/>
      <c r="GC400" s="59"/>
      <c r="GD400" s="59"/>
      <c r="GE400" s="59"/>
      <c r="GF400" s="59"/>
      <c r="GG400" s="59"/>
      <c r="GH400" s="59"/>
      <c r="GI400" s="59"/>
      <c r="GJ400" s="59"/>
      <c r="GK400" s="59"/>
      <c r="GL400" s="59"/>
      <c r="GM400" s="59"/>
      <c r="GN400" s="59"/>
      <c r="GO400" s="59"/>
      <c r="GP400" s="59"/>
      <c r="GQ400" s="59"/>
      <c r="GR400" s="59"/>
      <c r="GS400" s="59"/>
      <c r="GT400" s="59"/>
      <c r="GU400" s="59"/>
      <c r="GV400" s="59"/>
      <c r="GW400" s="59"/>
      <c r="GX400" s="59"/>
      <c r="GY400" s="59"/>
      <c r="GZ400" s="59"/>
      <c r="HA400" s="59"/>
      <c r="HB400" s="59"/>
      <c r="HC400" s="59"/>
      <c r="HD400" s="59"/>
      <c r="HE400" s="59"/>
      <c r="HF400" s="59"/>
      <c r="HG400" s="59"/>
      <c r="HH400" s="59"/>
      <c r="HI400" s="59"/>
      <c r="HJ400" s="59"/>
      <c r="HK400" s="59"/>
      <c r="HL400" s="59"/>
      <c r="HM400" s="59"/>
      <c r="HN400" s="59"/>
    </row>
    <row r="401" spans="1:222">
      <c r="A401" s="59"/>
      <c r="B401" s="59"/>
      <c r="C401" s="59"/>
      <c r="D401" s="59"/>
      <c r="E401" s="118"/>
      <c r="F401" s="59"/>
      <c r="G401" s="118"/>
      <c r="H401" s="59"/>
      <c r="I401" s="59"/>
      <c r="J401" s="59"/>
      <c r="K401" s="119"/>
      <c r="L401" s="59"/>
      <c r="M401" s="59"/>
      <c r="N401" s="59"/>
      <c r="O401" s="59"/>
      <c r="P401" s="59"/>
      <c r="Q401" s="59"/>
      <c r="R401" s="59"/>
      <c r="S401" s="59"/>
      <c r="T401" s="59"/>
      <c r="U401" s="59"/>
      <c r="V401" s="59"/>
      <c r="W401" s="59"/>
      <c r="X401" s="59"/>
      <c r="Y401" s="59"/>
      <c r="Z401" s="59"/>
      <c r="AA401" s="59"/>
      <c r="AB401" s="59"/>
      <c r="AC401" s="59"/>
      <c r="AD401" s="59"/>
      <c r="AE401" s="59"/>
      <c r="AF401" s="59"/>
      <c r="AG401" s="59"/>
      <c r="AH401" s="59"/>
      <c r="AI401" s="59"/>
      <c r="AJ401" s="59"/>
      <c r="AK401" s="59"/>
      <c r="AL401" s="59"/>
      <c r="AM401" s="59"/>
      <c r="AN401" s="59"/>
      <c r="AO401" s="59"/>
      <c r="AP401" s="59"/>
      <c r="AQ401" s="59"/>
      <c r="AR401" s="59"/>
      <c r="AS401" s="59"/>
      <c r="AT401" s="59"/>
      <c r="AU401" s="59"/>
      <c r="AV401" s="59"/>
      <c r="AW401" s="59"/>
      <c r="AX401" s="59"/>
      <c r="AY401" s="59"/>
      <c r="AZ401" s="59"/>
      <c r="BA401" s="59"/>
      <c r="BB401" s="59"/>
      <c r="BC401" s="59"/>
      <c r="BD401" s="59"/>
      <c r="BE401" s="59"/>
      <c r="BF401" s="59"/>
      <c r="BG401" s="59"/>
      <c r="BH401" s="59"/>
      <c r="BI401" s="59"/>
      <c r="BJ401" s="59"/>
      <c r="BK401" s="59"/>
      <c r="BL401" s="59"/>
      <c r="BM401" s="59"/>
      <c r="BN401" s="59"/>
      <c r="BO401" s="59"/>
      <c r="BP401" s="59"/>
      <c r="BQ401" s="59"/>
      <c r="BR401" s="59"/>
      <c r="BS401" s="59"/>
      <c r="BT401" s="59"/>
      <c r="BU401" s="59"/>
      <c r="BV401" s="59"/>
      <c r="BW401" s="59"/>
      <c r="BX401" s="59"/>
      <c r="BY401" s="59"/>
      <c r="BZ401" s="59"/>
      <c r="CA401" s="59"/>
      <c r="CB401" s="59"/>
      <c r="CC401" s="59"/>
      <c r="CD401" s="59"/>
      <c r="CE401" s="59"/>
      <c r="CF401" s="59"/>
      <c r="CG401" s="59"/>
      <c r="CH401" s="59"/>
      <c r="CI401" s="59"/>
      <c r="CJ401" s="59"/>
      <c r="CK401" s="59"/>
      <c r="CL401" s="59"/>
      <c r="CM401" s="59"/>
      <c r="CN401" s="59"/>
      <c r="CO401" s="59"/>
      <c r="CP401" s="59"/>
      <c r="CQ401" s="59"/>
      <c r="CR401" s="59"/>
      <c r="CS401" s="59"/>
      <c r="CT401" s="59"/>
      <c r="CU401" s="59"/>
      <c r="CV401" s="59"/>
      <c r="CW401" s="59"/>
      <c r="CX401" s="59"/>
      <c r="CY401" s="59"/>
      <c r="CZ401" s="59"/>
      <c r="DA401" s="59"/>
      <c r="DB401" s="59"/>
      <c r="DC401" s="59"/>
      <c r="DD401" s="59"/>
      <c r="DE401" s="59"/>
      <c r="DF401" s="59"/>
      <c r="DG401" s="59"/>
      <c r="DH401" s="59"/>
      <c r="DI401" s="59"/>
      <c r="DJ401" s="59"/>
      <c r="DK401" s="59"/>
      <c r="DL401" s="59"/>
      <c r="DM401" s="59"/>
      <c r="DN401" s="59"/>
      <c r="DO401" s="59"/>
      <c r="DP401" s="59"/>
      <c r="DQ401" s="59"/>
      <c r="DR401" s="59"/>
      <c r="DS401" s="59"/>
      <c r="DT401" s="59"/>
      <c r="DU401" s="59"/>
      <c r="DV401" s="59"/>
      <c r="DW401" s="59"/>
      <c r="DX401" s="59"/>
      <c r="DY401" s="59"/>
      <c r="DZ401" s="59"/>
      <c r="EA401" s="59"/>
      <c r="EB401" s="59"/>
      <c r="EC401" s="59"/>
      <c r="ED401" s="59"/>
      <c r="EE401" s="59"/>
      <c r="EF401" s="59"/>
      <c r="EG401" s="59"/>
      <c r="EH401" s="59"/>
      <c r="EI401" s="59"/>
      <c r="EJ401" s="59"/>
      <c r="EK401" s="59"/>
      <c r="EL401" s="59"/>
      <c r="EM401" s="59"/>
      <c r="EN401" s="59"/>
      <c r="EO401" s="59"/>
      <c r="EP401" s="59"/>
      <c r="EQ401" s="59"/>
      <c r="ER401" s="59"/>
      <c r="ES401" s="59"/>
      <c r="ET401" s="59"/>
      <c r="EU401" s="59"/>
      <c r="EV401" s="59"/>
      <c r="EW401" s="59"/>
      <c r="EX401" s="59"/>
      <c r="EY401" s="59"/>
      <c r="EZ401" s="59"/>
      <c r="FA401" s="59"/>
      <c r="FB401" s="59"/>
      <c r="FC401" s="59"/>
      <c r="FD401" s="59"/>
      <c r="FE401" s="59"/>
      <c r="FF401" s="59"/>
      <c r="FG401" s="59"/>
      <c r="FH401" s="59"/>
      <c r="FI401" s="59"/>
      <c r="FJ401" s="59"/>
      <c r="FK401" s="59"/>
      <c r="FL401" s="59"/>
      <c r="FM401" s="59"/>
      <c r="FN401" s="59"/>
      <c r="FO401" s="59"/>
      <c r="FP401" s="59"/>
      <c r="FQ401" s="59"/>
      <c r="FR401" s="59"/>
      <c r="FS401" s="59"/>
      <c r="FT401" s="59"/>
      <c r="FU401" s="59"/>
      <c r="FV401" s="59"/>
      <c r="FW401" s="59"/>
      <c r="FX401" s="59"/>
      <c r="FY401" s="59"/>
      <c r="FZ401" s="59"/>
      <c r="GA401" s="59"/>
      <c r="GB401" s="59"/>
      <c r="GC401" s="59"/>
      <c r="GD401" s="59"/>
      <c r="GE401" s="59"/>
      <c r="GF401" s="59"/>
      <c r="GG401" s="59"/>
      <c r="GH401" s="59"/>
      <c r="GI401" s="59"/>
      <c r="GJ401" s="59"/>
      <c r="GK401" s="59"/>
      <c r="GL401" s="59"/>
      <c r="GM401" s="59"/>
      <c r="GN401" s="59"/>
      <c r="GO401" s="59"/>
      <c r="GP401" s="59"/>
      <c r="GQ401" s="59"/>
      <c r="GR401" s="59"/>
      <c r="GS401" s="59"/>
      <c r="GT401" s="59"/>
      <c r="GU401" s="59"/>
      <c r="GV401" s="59"/>
      <c r="GW401" s="59"/>
      <c r="GX401" s="59"/>
      <c r="GY401" s="59"/>
      <c r="GZ401" s="59"/>
      <c r="HA401" s="59"/>
      <c r="HB401" s="59"/>
      <c r="HC401" s="59"/>
      <c r="HD401" s="59"/>
      <c r="HE401" s="59"/>
      <c r="HF401" s="59"/>
      <c r="HG401" s="59"/>
      <c r="HH401" s="59"/>
      <c r="HI401" s="59"/>
      <c r="HJ401" s="59"/>
      <c r="HK401" s="59"/>
      <c r="HL401" s="59"/>
      <c r="HM401" s="59"/>
      <c r="HN401" s="59"/>
    </row>
    <row r="402" spans="1:222">
      <c r="A402" s="59"/>
      <c r="B402" s="59"/>
      <c r="C402" s="59"/>
      <c r="D402" s="59"/>
      <c r="E402" s="118"/>
      <c r="F402" s="59"/>
      <c r="G402" s="118"/>
      <c r="H402" s="59"/>
      <c r="I402" s="59"/>
      <c r="J402" s="59"/>
      <c r="K402" s="119"/>
      <c r="L402" s="59"/>
      <c r="M402" s="59"/>
      <c r="N402" s="59"/>
      <c r="O402" s="59"/>
      <c r="P402" s="59"/>
      <c r="Q402" s="59"/>
      <c r="R402" s="59"/>
      <c r="S402" s="59"/>
      <c r="T402" s="59"/>
      <c r="U402" s="59"/>
      <c r="V402" s="59"/>
      <c r="W402" s="59"/>
      <c r="X402" s="59"/>
      <c r="Y402" s="59"/>
      <c r="Z402" s="59"/>
      <c r="AA402" s="59"/>
      <c r="AB402" s="59"/>
      <c r="AC402" s="59"/>
      <c r="AD402" s="59"/>
      <c r="AE402" s="59"/>
      <c r="AF402" s="59"/>
      <c r="AG402" s="59"/>
      <c r="AH402" s="59"/>
      <c r="AI402" s="59"/>
      <c r="AJ402" s="59"/>
      <c r="AK402" s="59"/>
      <c r="AL402" s="59"/>
      <c r="AM402" s="59"/>
      <c r="AN402" s="59"/>
      <c r="AO402" s="59"/>
      <c r="AP402" s="59"/>
      <c r="AQ402" s="59"/>
      <c r="AR402" s="59"/>
      <c r="AS402" s="59"/>
      <c r="AT402" s="59"/>
      <c r="AU402" s="59"/>
      <c r="AV402" s="59"/>
      <c r="AW402" s="59"/>
      <c r="AX402" s="59"/>
      <c r="AY402" s="59"/>
      <c r="AZ402" s="59"/>
      <c r="BA402" s="59"/>
      <c r="BB402" s="59"/>
      <c r="BC402" s="59"/>
      <c r="BD402" s="59"/>
      <c r="BE402" s="59"/>
      <c r="BF402" s="59"/>
      <c r="BG402" s="59"/>
      <c r="BH402" s="59"/>
      <c r="BI402" s="59"/>
      <c r="BJ402" s="59"/>
      <c r="BK402" s="59"/>
      <c r="BL402" s="59"/>
      <c r="BM402" s="59"/>
      <c r="BN402" s="59"/>
      <c r="BO402" s="59"/>
      <c r="BP402" s="59"/>
      <c r="BQ402" s="59"/>
      <c r="BR402" s="59"/>
      <c r="BS402" s="59"/>
      <c r="BT402" s="59"/>
      <c r="BU402" s="59"/>
      <c r="BV402" s="59"/>
      <c r="BW402" s="59"/>
      <c r="BX402" s="59"/>
      <c r="BY402" s="59"/>
      <c r="BZ402" s="59"/>
      <c r="CA402" s="59"/>
      <c r="CB402" s="59"/>
      <c r="CC402" s="59"/>
      <c r="CD402" s="59"/>
      <c r="CE402" s="59"/>
      <c r="CF402" s="59"/>
      <c r="CG402" s="59"/>
      <c r="CH402" s="59"/>
      <c r="CI402" s="59"/>
      <c r="CJ402" s="59"/>
      <c r="CK402" s="59"/>
      <c r="CL402" s="59"/>
      <c r="CM402" s="59"/>
      <c r="CN402" s="59"/>
      <c r="CO402" s="59"/>
      <c r="CP402" s="59"/>
      <c r="CQ402" s="59"/>
      <c r="CR402" s="59"/>
      <c r="CS402" s="59"/>
      <c r="CT402" s="59"/>
      <c r="CU402" s="59"/>
      <c r="CV402" s="59"/>
      <c r="CW402" s="59"/>
      <c r="CX402" s="59"/>
      <c r="CY402" s="59"/>
      <c r="CZ402" s="59"/>
      <c r="DA402" s="59"/>
      <c r="DB402" s="59"/>
      <c r="DC402" s="59"/>
      <c r="DD402" s="59"/>
      <c r="DE402" s="59"/>
      <c r="DF402" s="59"/>
      <c r="DG402" s="59"/>
      <c r="DH402" s="59"/>
      <c r="DI402" s="59"/>
      <c r="DJ402" s="59"/>
      <c r="DK402" s="59"/>
      <c r="DL402" s="59"/>
      <c r="DM402" s="59"/>
      <c r="DN402" s="59"/>
      <c r="DO402" s="59"/>
      <c r="DP402" s="59"/>
      <c r="DQ402" s="59"/>
      <c r="DR402" s="59"/>
      <c r="DS402" s="59"/>
      <c r="DT402" s="59"/>
      <c r="DU402" s="59"/>
      <c r="DV402" s="59"/>
      <c r="DW402" s="59"/>
      <c r="DX402" s="59"/>
      <c r="DY402" s="59"/>
      <c r="DZ402" s="59"/>
      <c r="EA402" s="59"/>
      <c r="EB402" s="59"/>
      <c r="EC402" s="59"/>
      <c r="ED402" s="59"/>
      <c r="EE402" s="59"/>
      <c r="EF402" s="59"/>
      <c r="EG402" s="59"/>
      <c r="EH402" s="59"/>
      <c r="EI402" s="59"/>
      <c r="EJ402" s="59"/>
      <c r="EK402" s="59"/>
      <c r="EL402" s="59"/>
      <c r="EM402" s="59"/>
      <c r="EN402" s="59"/>
      <c r="EO402" s="59"/>
      <c r="EP402" s="59"/>
      <c r="EQ402" s="59"/>
      <c r="ER402" s="59"/>
      <c r="ES402" s="59"/>
      <c r="ET402" s="59"/>
      <c r="EU402" s="59"/>
      <c r="EV402" s="59"/>
      <c r="EW402" s="59"/>
      <c r="EX402" s="59"/>
      <c r="EY402" s="59"/>
      <c r="EZ402" s="59"/>
      <c r="FA402" s="59"/>
      <c r="FB402" s="59"/>
      <c r="FC402" s="59"/>
      <c r="FD402" s="59"/>
      <c r="FE402" s="59"/>
      <c r="FF402" s="59"/>
      <c r="FG402" s="59"/>
      <c r="FH402" s="59"/>
      <c r="FI402" s="59"/>
      <c r="FJ402" s="59"/>
      <c r="FK402" s="59"/>
      <c r="FL402" s="59"/>
      <c r="FM402" s="59"/>
      <c r="FN402" s="59"/>
      <c r="FO402" s="59"/>
      <c r="FP402" s="59"/>
      <c r="FQ402" s="59"/>
      <c r="FR402" s="59"/>
      <c r="FS402" s="59"/>
      <c r="FT402" s="59"/>
      <c r="FU402" s="59"/>
      <c r="FV402" s="59"/>
      <c r="FW402" s="59"/>
      <c r="FX402" s="59"/>
      <c r="FY402" s="59"/>
      <c r="FZ402" s="59"/>
      <c r="GA402" s="59"/>
      <c r="GB402" s="59"/>
      <c r="GC402" s="59"/>
      <c r="GD402" s="59"/>
      <c r="GE402" s="59"/>
      <c r="GF402" s="59"/>
      <c r="GG402" s="59"/>
      <c r="GH402" s="59"/>
      <c r="GI402" s="59"/>
      <c r="GJ402" s="59"/>
      <c r="GK402" s="59"/>
      <c r="GL402" s="59"/>
      <c r="GM402" s="59"/>
      <c r="GN402" s="59"/>
      <c r="GO402" s="59"/>
      <c r="GP402" s="59"/>
      <c r="GQ402" s="59"/>
      <c r="GR402" s="59"/>
      <c r="GS402" s="59"/>
      <c r="GT402" s="59"/>
      <c r="GU402" s="59"/>
      <c r="GV402" s="59"/>
      <c r="GW402" s="59"/>
      <c r="GX402" s="59"/>
      <c r="GY402" s="59"/>
      <c r="GZ402" s="59"/>
      <c r="HA402" s="59"/>
      <c r="HB402" s="59"/>
      <c r="HC402" s="59"/>
      <c r="HD402" s="59"/>
      <c r="HE402" s="59"/>
      <c r="HF402" s="59"/>
      <c r="HG402" s="59"/>
      <c r="HH402" s="59"/>
      <c r="HI402" s="59"/>
      <c r="HJ402" s="59"/>
      <c r="HK402" s="59"/>
      <c r="HL402" s="59"/>
      <c r="HM402" s="59"/>
      <c r="HN402" s="59"/>
    </row>
    <row r="403" spans="1:222">
      <c r="A403" s="59"/>
      <c r="B403" s="59"/>
      <c r="C403" s="59"/>
      <c r="D403" s="59"/>
      <c r="E403" s="118"/>
      <c r="F403" s="59"/>
      <c r="G403" s="118"/>
      <c r="H403" s="59"/>
      <c r="I403" s="59"/>
      <c r="J403" s="59"/>
      <c r="K403" s="119"/>
      <c r="L403" s="59"/>
      <c r="M403" s="59"/>
      <c r="N403" s="59"/>
      <c r="O403" s="59"/>
      <c r="P403" s="59"/>
      <c r="Q403" s="59"/>
      <c r="R403" s="59"/>
      <c r="S403" s="59"/>
      <c r="T403" s="59"/>
      <c r="U403" s="59"/>
      <c r="V403" s="59"/>
      <c r="W403" s="59"/>
      <c r="X403" s="59"/>
      <c r="Y403" s="59"/>
      <c r="Z403" s="59"/>
      <c r="AA403" s="59"/>
      <c r="AB403" s="59"/>
      <c r="AC403" s="59"/>
      <c r="AD403" s="59"/>
      <c r="AE403" s="59"/>
      <c r="AF403" s="59"/>
      <c r="AG403" s="59"/>
      <c r="AH403" s="59"/>
      <c r="AI403" s="59"/>
      <c r="AJ403" s="59"/>
      <c r="AK403" s="59"/>
      <c r="AL403" s="59"/>
      <c r="AM403" s="59"/>
      <c r="AN403" s="59"/>
      <c r="AO403" s="59"/>
      <c r="AP403" s="59"/>
      <c r="AQ403" s="59"/>
      <c r="AR403" s="59"/>
      <c r="AS403" s="59"/>
      <c r="AT403" s="59"/>
      <c r="AU403" s="59"/>
      <c r="AV403" s="59"/>
      <c r="AW403" s="59"/>
      <c r="AX403" s="59"/>
      <c r="AY403" s="59"/>
      <c r="AZ403" s="59"/>
      <c r="BA403" s="59"/>
      <c r="BB403" s="59"/>
      <c r="BC403" s="59"/>
      <c r="BD403" s="59"/>
      <c r="BE403" s="59"/>
      <c r="BF403" s="59"/>
      <c r="BG403" s="59"/>
      <c r="BH403" s="59"/>
      <c r="BI403" s="59"/>
      <c r="BJ403" s="59"/>
      <c r="BK403" s="59"/>
      <c r="BL403" s="59"/>
      <c r="BM403" s="59"/>
      <c r="BN403" s="59"/>
      <c r="BO403" s="59"/>
      <c r="BP403" s="59"/>
      <c r="BQ403" s="59"/>
      <c r="BR403" s="59"/>
      <c r="BS403" s="59"/>
      <c r="BT403" s="59"/>
      <c r="BU403" s="59"/>
      <c r="BV403" s="59"/>
      <c r="BW403" s="59"/>
      <c r="BX403" s="59"/>
      <c r="BY403" s="59"/>
      <c r="BZ403" s="59"/>
      <c r="CA403" s="59"/>
      <c r="CB403" s="59"/>
      <c r="CC403" s="59"/>
      <c r="CD403" s="59"/>
      <c r="CE403" s="59"/>
      <c r="CF403" s="59"/>
      <c r="CG403" s="59"/>
      <c r="CH403" s="59"/>
      <c r="CI403" s="59"/>
      <c r="CJ403" s="59"/>
      <c r="CK403" s="59"/>
      <c r="CL403" s="59"/>
      <c r="CM403" s="59"/>
      <c r="CN403" s="59"/>
      <c r="CO403" s="59"/>
      <c r="CP403" s="59"/>
      <c r="CQ403" s="59"/>
      <c r="CR403" s="59"/>
      <c r="CS403" s="59"/>
      <c r="CT403" s="59"/>
      <c r="CU403" s="59"/>
      <c r="CV403" s="59"/>
      <c r="CW403" s="59"/>
      <c r="CX403" s="59"/>
      <c r="CY403" s="59"/>
      <c r="CZ403" s="59"/>
      <c r="DA403" s="59"/>
      <c r="DB403" s="59"/>
      <c r="DC403" s="59"/>
      <c r="DD403" s="59"/>
      <c r="DE403" s="59"/>
      <c r="DF403" s="59"/>
      <c r="DG403" s="59"/>
      <c r="DH403" s="59"/>
      <c r="DI403" s="59"/>
      <c r="DJ403" s="59"/>
      <c r="DK403" s="59"/>
      <c r="DL403" s="59"/>
      <c r="DM403" s="59"/>
      <c r="DN403" s="59"/>
      <c r="DO403" s="59"/>
      <c r="DP403" s="59"/>
      <c r="DQ403" s="59"/>
      <c r="DR403" s="59"/>
      <c r="DS403" s="59"/>
      <c r="DT403" s="59"/>
      <c r="DU403" s="59"/>
      <c r="DV403" s="59"/>
      <c r="DW403" s="59"/>
      <c r="DX403" s="59"/>
      <c r="DY403" s="59"/>
      <c r="DZ403" s="59"/>
      <c r="EA403" s="59"/>
      <c r="EB403" s="59"/>
      <c r="EC403" s="59"/>
      <c r="ED403" s="59"/>
      <c r="EE403" s="59"/>
      <c r="EF403" s="59"/>
      <c r="EG403" s="59"/>
      <c r="EH403" s="59"/>
      <c r="EI403" s="59"/>
      <c r="EJ403" s="59"/>
      <c r="EK403" s="59"/>
      <c r="EL403" s="59"/>
      <c r="EM403" s="59"/>
      <c r="EN403" s="59"/>
      <c r="EO403" s="59"/>
      <c r="EP403" s="59"/>
      <c r="EQ403" s="59"/>
      <c r="ER403" s="59"/>
      <c r="ES403" s="59"/>
      <c r="ET403" s="59"/>
      <c r="EU403" s="59"/>
      <c r="EV403" s="59"/>
      <c r="EW403" s="59"/>
      <c r="EX403" s="59"/>
      <c r="EY403" s="59"/>
      <c r="EZ403" s="59"/>
      <c r="FA403" s="59"/>
      <c r="FB403" s="59"/>
      <c r="FC403" s="59"/>
      <c r="FD403" s="59"/>
      <c r="FE403" s="59"/>
      <c r="FF403" s="59"/>
      <c r="FG403" s="59"/>
      <c r="FH403" s="59"/>
      <c r="FI403" s="59"/>
      <c r="FJ403" s="59"/>
      <c r="FK403" s="59"/>
      <c r="FL403" s="59"/>
      <c r="FM403" s="59"/>
      <c r="FN403" s="59"/>
      <c r="FO403" s="59"/>
      <c r="FP403" s="59"/>
      <c r="FQ403" s="59"/>
      <c r="FR403" s="59"/>
      <c r="FS403" s="59"/>
      <c r="FT403" s="59"/>
      <c r="FU403" s="59"/>
      <c r="FV403" s="59"/>
      <c r="FW403" s="59"/>
      <c r="FX403" s="59"/>
      <c r="FY403" s="59"/>
      <c r="FZ403" s="59"/>
      <c r="GA403" s="59"/>
      <c r="GB403" s="59"/>
      <c r="GC403" s="59"/>
      <c r="GD403" s="59"/>
      <c r="GE403" s="59"/>
      <c r="GF403" s="59"/>
      <c r="GG403" s="59"/>
      <c r="GH403" s="59"/>
      <c r="GI403" s="59"/>
      <c r="GJ403" s="59"/>
      <c r="GK403" s="59"/>
      <c r="GL403" s="59"/>
      <c r="GM403" s="59"/>
      <c r="GN403" s="59"/>
      <c r="GO403" s="59"/>
      <c r="GP403" s="59"/>
      <c r="GQ403" s="59"/>
      <c r="GR403" s="59"/>
      <c r="GS403" s="59"/>
      <c r="GT403" s="59"/>
      <c r="GU403" s="59"/>
      <c r="GV403" s="59"/>
      <c r="GW403" s="59"/>
      <c r="GX403" s="59"/>
      <c r="GY403" s="59"/>
      <c r="GZ403" s="59"/>
      <c r="HA403" s="59"/>
      <c r="HB403" s="59"/>
      <c r="HC403" s="59"/>
      <c r="HD403" s="59"/>
      <c r="HE403" s="59"/>
      <c r="HF403" s="59"/>
      <c r="HG403" s="59"/>
      <c r="HH403" s="59"/>
      <c r="HI403" s="59"/>
      <c r="HJ403" s="59"/>
      <c r="HK403" s="59"/>
      <c r="HL403" s="59"/>
      <c r="HM403" s="59"/>
      <c r="HN403" s="59"/>
    </row>
    <row r="404" spans="1:222">
      <c r="A404" s="59"/>
      <c r="B404" s="59"/>
      <c r="C404" s="59"/>
      <c r="D404" s="59"/>
      <c r="E404" s="118"/>
      <c r="F404" s="59"/>
      <c r="G404" s="118"/>
      <c r="H404" s="59"/>
      <c r="I404" s="59"/>
      <c r="J404" s="59"/>
      <c r="K404" s="119"/>
      <c r="L404" s="59"/>
      <c r="M404" s="59"/>
      <c r="N404" s="59"/>
      <c r="O404" s="59"/>
      <c r="P404" s="59"/>
      <c r="Q404" s="59"/>
      <c r="R404" s="59"/>
      <c r="S404" s="59"/>
      <c r="T404" s="59"/>
      <c r="U404" s="59"/>
      <c r="V404" s="59"/>
      <c r="W404" s="59"/>
      <c r="X404" s="59"/>
      <c r="Y404" s="59"/>
      <c r="Z404" s="59"/>
      <c r="AA404" s="59"/>
      <c r="AB404" s="59"/>
      <c r="AC404" s="59"/>
      <c r="AD404" s="59"/>
      <c r="AE404" s="59"/>
      <c r="AF404" s="59"/>
      <c r="AG404" s="59"/>
      <c r="AH404" s="59"/>
      <c r="AI404" s="59"/>
      <c r="AJ404" s="59"/>
      <c r="AK404" s="59"/>
      <c r="AL404" s="59"/>
      <c r="AM404" s="59"/>
      <c r="AN404" s="59"/>
      <c r="AO404" s="59"/>
      <c r="AP404" s="59"/>
      <c r="AQ404" s="59"/>
      <c r="AR404" s="59"/>
      <c r="AS404" s="59"/>
      <c r="AT404" s="59"/>
      <c r="AU404" s="59"/>
      <c r="AV404" s="59"/>
      <c r="AW404" s="59"/>
      <c r="AX404" s="59"/>
      <c r="AY404" s="59"/>
      <c r="AZ404" s="59"/>
      <c r="BA404" s="59"/>
      <c r="BB404" s="59"/>
      <c r="BC404" s="59"/>
      <c r="BD404" s="59"/>
      <c r="BE404" s="59"/>
      <c r="BF404" s="59"/>
      <c r="BG404" s="59"/>
      <c r="BH404" s="59"/>
      <c r="BI404" s="59"/>
      <c r="BJ404" s="59"/>
      <c r="BK404" s="59"/>
      <c r="BL404" s="59"/>
      <c r="BM404" s="59"/>
      <c r="BN404" s="59"/>
      <c r="BO404" s="59"/>
      <c r="BP404" s="59"/>
      <c r="BQ404" s="59"/>
      <c r="BR404" s="59"/>
      <c r="BS404" s="59"/>
      <c r="BT404" s="59"/>
      <c r="BU404" s="59"/>
      <c r="BV404" s="59"/>
      <c r="BW404" s="59"/>
      <c r="BX404" s="59"/>
      <c r="BY404" s="59"/>
      <c r="BZ404" s="59"/>
      <c r="CA404" s="59"/>
      <c r="CB404" s="59"/>
      <c r="CC404" s="59"/>
      <c r="CD404" s="59"/>
      <c r="CE404" s="59"/>
      <c r="CF404" s="59"/>
      <c r="CG404" s="59"/>
      <c r="CH404" s="59"/>
      <c r="CI404" s="59"/>
      <c r="CJ404" s="59"/>
      <c r="CK404" s="59"/>
      <c r="CL404" s="59"/>
      <c r="CM404" s="59"/>
      <c r="CN404" s="59"/>
      <c r="CO404" s="59"/>
      <c r="CP404" s="59"/>
      <c r="CQ404" s="59"/>
      <c r="CR404" s="59"/>
      <c r="CS404" s="59"/>
      <c r="CT404" s="59"/>
      <c r="CU404" s="59"/>
      <c r="CV404" s="59"/>
      <c r="CW404" s="59"/>
      <c r="CX404" s="59"/>
      <c r="CY404" s="59"/>
      <c r="CZ404" s="59"/>
      <c r="DA404" s="59"/>
      <c r="DB404" s="59"/>
      <c r="DC404" s="59"/>
      <c r="DD404" s="59"/>
      <c r="DE404" s="59"/>
      <c r="DF404" s="59"/>
      <c r="DG404" s="59"/>
      <c r="DH404" s="59"/>
      <c r="DI404" s="59"/>
      <c r="DJ404" s="59"/>
      <c r="DK404" s="59"/>
      <c r="DL404" s="59"/>
      <c r="DM404" s="59"/>
      <c r="DN404" s="59"/>
      <c r="DO404" s="59"/>
      <c r="DP404" s="59"/>
      <c r="DQ404" s="59"/>
      <c r="DR404" s="59"/>
      <c r="DS404" s="59"/>
      <c r="DT404" s="59"/>
      <c r="DU404" s="59"/>
      <c r="DV404" s="59"/>
      <c r="DW404" s="59"/>
      <c r="DX404" s="59"/>
      <c r="DY404" s="59"/>
      <c r="DZ404" s="59"/>
      <c r="EA404" s="59"/>
      <c r="EB404" s="59"/>
      <c r="EC404" s="59"/>
      <c r="ED404" s="59"/>
      <c r="EE404" s="59"/>
      <c r="EF404" s="59"/>
      <c r="EG404" s="59"/>
      <c r="EH404" s="59"/>
      <c r="EI404" s="59"/>
      <c r="EJ404" s="59"/>
      <c r="EK404" s="59"/>
      <c r="EL404" s="59"/>
      <c r="EM404" s="59"/>
      <c r="EN404" s="59"/>
      <c r="EO404" s="59"/>
      <c r="EP404" s="59"/>
      <c r="EQ404" s="59"/>
      <c r="ER404" s="59"/>
      <c r="ES404" s="59"/>
      <c r="ET404" s="59"/>
      <c r="EU404" s="59"/>
      <c r="EV404" s="59"/>
      <c r="EW404" s="59"/>
      <c r="EX404" s="59"/>
      <c r="EY404" s="59"/>
      <c r="EZ404" s="59"/>
      <c r="FA404" s="59"/>
      <c r="FB404" s="59"/>
      <c r="FC404" s="59"/>
      <c r="FD404" s="59"/>
      <c r="FE404" s="59"/>
      <c r="FF404" s="59"/>
      <c r="FG404" s="59"/>
      <c r="FH404" s="59"/>
      <c r="FI404" s="59"/>
      <c r="FJ404" s="59"/>
      <c r="FK404" s="59"/>
      <c r="FL404" s="59"/>
      <c r="FM404" s="59"/>
      <c r="FN404" s="59"/>
      <c r="FO404" s="59"/>
      <c r="FP404" s="59"/>
      <c r="FQ404" s="59"/>
      <c r="FR404" s="59"/>
      <c r="FS404" s="59"/>
      <c r="FT404" s="59"/>
      <c r="FU404" s="59"/>
      <c r="FV404" s="59"/>
      <c r="FW404" s="59"/>
      <c r="FX404" s="59"/>
      <c r="FY404" s="59"/>
      <c r="FZ404" s="59"/>
      <c r="GA404" s="59"/>
      <c r="GB404" s="59"/>
      <c r="GC404" s="59"/>
      <c r="GD404" s="59"/>
      <c r="GE404" s="59"/>
      <c r="GF404" s="59"/>
      <c r="GG404" s="59"/>
      <c r="GH404" s="59"/>
      <c r="GI404" s="59"/>
      <c r="GJ404" s="59"/>
      <c r="GK404" s="59"/>
      <c r="GL404" s="59"/>
      <c r="GM404" s="59"/>
      <c r="GN404" s="59"/>
      <c r="GO404" s="59"/>
      <c r="GP404" s="59"/>
      <c r="GQ404" s="59"/>
      <c r="GR404" s="59"/>
      <c r="GS404" s="59"/>
      <c r="GT404" s="59"/>
      <c r="GU404" s="59"/>
      <c r="GV404" s="59"/>
      <c r="GW404" s="59"/>
      <c r="GX404" s="59"/>
      <c r="GY404" s="59"/>
      <c r="GZ404" s="59"/>
      <c r="HA404" s="59"/>
      <c r="HB404" s="59"/>
      <c r="HC404" s="59"/>
      <c r="HD404" s="59"/>
      <c r="HE404" s="59"/>
      <c r="HF404" s="59"/>
      <c r="HG404" s="59"/>
      <c r="HH404" s="59"/>
      <c r="HI404" s="59"/>
      <c r="HJ404" s="59"/>
      <c r="HK404" s="59"/>
      <c r="HL404" s="59"/>
      <c r="HM404" s="59"/>
      <c r="HN404" s="59"/>
    </row>
    <row r="405" spans="1:222">
      <c r="A405" s="59"/>
      <c r="B405" s="59"/>
      <c r="C405" s="59"/>
      <c r="D405" s="59"/>
      <c r="E405" s="118"/>
      <c r="F405" s="59"/>
      <c r="G405" s="118"/>
      <c r="H405" s="59"/>
      <c r="I405" s="59"/>
      <c r="J405" s="59"/>
      <c r="K405" s="119"/>
      <c r="L405" s="59"/>
      <c r="M405" s="59"/>
      <c r="N405" s="59"/>
      <c r="O405" s="59"/>
      <c r="P405" s="59"/>
      <c r="Q405" s="59"/>
      <c r="R405" s="59"/>
      <c r="S405" s="59"/>
      <c r="T405" s="59"/>
      <c r="U405" s="59"/>
      <c r="V405" s="59"/>
      <c r="W405" s="59"/>
      <c r="X405" s="59"/>
      <c r="Y405" s="59"/>
      <c r="Z405" s="59"/>
      <c r="AA405" s="59"/>
      <c r="AB405" s="59"/>
      <c r="AC405" s="59"/>
      <c r="AD405" s="59"/>
      <c r="AE405" s="59"/>
      <c r="AF405" s="59"/>
      <c r="AG405" s="59"/>
      <c r="AH405" s="59"/>
      <c r="AI405" s="59"/>
      <c r="AJ405" s="59"/>
      <c r="AK405" s="59"/>
      <c r="AL405" s="59"/>
      <c r="AM405" s="59"/>
      <c r="AN405" s="59"/>
      <c r="AO405" s="59"/>
      <c r="AP405" s="59"/>
      <c r="AQ405" s="59"/>
      <c r="AR405" s="59"/>
      <c r="AS405" s="59"/>
      <c r="AT405" s="59"/>
      <c r="AU405" s="59"/>
      <c r="AV405" s="59"/>
      <c r="AW405" s="59"/>
      <c r="AX405" s="59"/>
      <c r="AY405" s="59"/>
      <c r="AZ405" s="59"/>
      <c r="BA405" s="59"/>
      <c r="BB405" s="59"/>
      <c r="BC405" s="59"/>
      <c r="BD405" s="59"/>
      <c r="BE405" s="59"/>
      <c r="BF405" s="59"/>
      <c r="BG405" s="59"/>
      <c r="BH405" s="59"/>
      <c r="BI405" s="59"/>
      <c r="BJ405" s="59"/>
      <c r="BK405" s="59"/>
      <c r="BL405" s="59"/>
      <c r="BM405" s="59"/>
      <c r="BN405" s="59"/>
      <c r="BO405" s="59"/>
      <c r="BP405" s="59"/>
      <c r="BQ405" s="59"/>
      <c r="BR405" s="59"/>
      <c r="BS405" s="59"/>
      <c r="BT405" s="59"/>
      <c r="BU405" s="59"/>
      <c r="BV405" s="59"/>
      <c r="BW405" s="59"/>
      <c r="BX405" s="59"/>
      <c r="BY405" s="59"/>
      <c r="BZ405" s="59"/>
      <c r="CA405" s="59"/>
      <c r="CB405" s="59"/>
      <c r="CC405" s="59"/>
      <c r="CD405" s="59"/>
      <c r="CE405" s="59"/>
      <c r="CF405" s="59"/>
      <c r="CG405" s="59"/>
      <c r="CH405" s="59"/>
      <c r="CI405" s="59"/>
      <c r="CJ405" s="59"/>
      <c r="CK405" s="59"/>
      <c r="CL405" s="59"/>
      <c r="CM405" s="59"/>
      <c r="CN405" s="59"/>
      <c r="CO405" s="59"/>
      <c r="CP405" s="59"/>
      <c r="CQ405" s="59"/>
      <c r="CR405" s="59"/>
      <c r="CS405" s="59"/>
      <c r="CT405" s="59"/>
      <c r="CU405" s="59"/>
      <c r="CV405" s="59"/>
      <c r="CW405" s="59"/>
      <c r="CX405" s="59"/>
      <c r="CY405" s="59"/>
      <c r="CZ405" s="59"/>
      <c r="DA405" s="59"/>
      <c r="DB405" s="59"/>
      <c r="DC405" s="59"/>
      <c r="DD405" s="59"/>
      <c r="DE405" s="59"/>
      <c r="DF405" s="59"/>
      <c r="DG405" s="59"/>
      <c r="DH405" s="59"/>
      <c r="DI405" s="59"/>
      <c r="DJ405" s="59"/>
      <c r="DK405" s="59"/>
      <c r="DL405" s="59"/>
      <c r="DM405" s="59"/>
      <c r="DN405" s="59"/>
      <c r="DO405" s="59"/>
      <c r="DP405" s="59"/>
      <c r="DQ405" s="59"/>
      <c r="DR405" s="59"/>
      <c r="DS405" s="59"/>
      <c r="DT405" s="59"/>
      <c r="DU405" s="59"/>
      <c r="DV405" s="59"/>
      <c r="DW405" s="59"/>
      <c r="DX405" s="59"/>
      <c r="DY405" s="59"/>
      <c r="DZ405" s="59"/>
      <c r="EA405" s="59"/>
      <c r="EB405" s="59"/>
      <c r="EC405" s="59"/>
      <c r="ED405" s="59"/>
      <c r="EE405" s="59"/>
      <c r="EF405" s="59"/>
      <c r="EG405" s="59"/>
      <c r="EH405" s="59"/>
      <c r="EI405" s="59"/>
      <c r="EJ405" s="59"/>
      <c r="EK405" s="59"/>
      <c r="EL405" s="59"/>
      <c r="EM405" s="59"/>
      <c r="EN405" s="59"/>
      <c r="EO405" s="59"/>
      <c r="EP405" s="59"/>
      <c r="EQ405" s="59"/>
      <c r="ER405" s="59"/>
      <c r="ES405" s="59"/>
      <c r="ET405" s="59"/>
      <c r="EU405" s="59"/>
      <c r="EV405" s="59"/>
      <c r="EW405" s="59"/>
      <c r="EX405" s="59"/>
      <c r="EY405" s="59"/>
      <c r="EZ405" s="59"/>
      <c r="FA405" s="59"/>
      <c r="FB405" s="59"/>
      <c r="FC405" s="59"/>
      <c r="FD405" s="59"/>
      <c r="FE405" s="59"/>
      <c r="FF405" s="59"/>
      <c r="FG405" s="59"/>
      <c r="FH405" s="59"/>
      <c r="FI405" s="59"/>
      <c r="FJ405" s="59"/>
      <c r="FK405" s="59"/>
      <c r="FL405" s="59"/>
      <c r="FM405" s="59"/>
      <c r="FN405" s="59"/>
      <c r="FO405" s="59"/>
      <c r="FP405" s="59"/>
      <c r="FQ405" s="59"/>
      <c r="FR405" s="59"/>
      <c r="FS405" s="59"/>
      <c r="FT405" s="59"/>
      <c r="FU405" s="59"/>
      <c r="FV405" s="59"/>
      <c r="FW405" s="59"/>
      <c r="FX405" s="59"/>
      <c r="FY405" s="59"/>
      <c r="FZ405" s="59"/>
      <c r="GA405" s="59"/>
      <c r="GB405" s="59"/>
      <c r="GC405" s="59"/>
      <c r="GD405" s="59"/>
      <c r="GE405" s="59"/>
      <c r="GF405" s="59"/>
      <c r="GG405" s="59"/>
      <c r="GH405" s="59"/>
      <c r="GI405" s="59"/>
      <c r="GJ405" s="59"/>
      <c r="GK405" s="59"/>
      <c r="GL405" s="59"/>
      <c r="GM405" s="59"/>
      <c r="GN405" s="59"/>
      <c r="GO405" s="59"/>
      <c r="GP405" s="59"/>
      <c r="GQ405" s="59"/>
      <c r="GR405" s="59"/>
      <c r="GS405" s="59"/>
      <c r="GT405" s="59"/>
      <c r="GU405" s="59"/>
      <c r="GV405" s="59"/>
      <c r="GW405" s="59"/>
      <c r="GX405" s="59"/>
      <c r="GY405" s="59"/>
      <c r="GZ405" s="59"/>
      <c r="HA405" s="59"/>
      <c r="HB405" s="59"/>
      <c r="HC405" s="59"/>
      <c r="HD405" s="59"/>
      <c r="HE405" s="59"/>
      <c r="HF405" s="59"/>
      <c r="HG405" s="59"/>
      <c r="HH405" s="59"/>
      <c r="HI405" s="59"/>
      <c r="HJ405" s="59"/>
      <c r="HK405" s="59"/>
      <c r="HL405" s="59"/>
      <c r="HM405" s="59"/>
      <c r="HN405" s="59"/>
    </row>
    <row r="406" spans="1:222">
      <c r="A406" s="59"/>
      <c r="B406" s="59"/>
      <c r="C406" s="59"/>
      <c r="D406" s="59"/>
      <c r="E406" s="118"/>
      <c r="F406" s="59"/>
      <c r="G406" s="118"/>
      <c r="H406" s="59"/>
      <c r="I406" s="59"/>
      <c r="J406" s="59"/>
      <c r="K406" s="119"/>
      <c r="L406" s="59"/>
      <c r="M406" s="59"/>
      <c r="N406" s="59"/>
      <c r="O406" s="59"/>
      <c r="P406" s="59"/>
      <c r="Q406" s="59"/>
      <c r="R406" s="59"/>
      <c r="S406" s="59"/>
      <c r="T406" s="59"/>
      <c r="U406" s="59"/>
      <c r="V406" s="59"/>
      <c r="W406" s="59"/>
      <c r="X406" s="59"/>
      <c r="Y406" s="59"/>
      <c r="Z406" s="59"/>
      <c r="AA406" s="59"/>
      <c r="AB406" s="59"/>
      <c r="AC406" s="59"/>
      <c r="AD406" s="59"/>
      <c r="AE406" s="59"/>
      <c r="AF406" s="59"/>
      <c r="AG406" s="59"/>
      <c r="AH406" s="59"/>
      <c r="AI406" s="59"/>
      <c r="AJ406" s="59"/>
      <c r="AK406" s="59"/>
      <c r="AL406" s="59"/>
      <c r="AM406" s="59"/>
      <c r="AN406" s="59"/>
      <c r="AO406" s="59"/>
      <c r="AP406" s="59"/>
      <c r="AQ406" s="59"/>
      <c r="AR406" s="59"/>
      <c r="AS406" s="59"/>
      <c r="AT406" s="59"/>
      <c r="AU406" s="59"/>
      <c r="AV406" s="59"/>
      <c r="AW406" s="59"/>
      <c r="AX406" s="59"/>
      <c r="AY406" s="59"/>
      <c r="AZ406" s="59"/>
      <c r="BA406" s="59"/>
      <c r="BB406" s="59"/>
      <c r="BC406" s="59"/>
      <c r="BD406" s="59"/>
      <c r="BE406" s="59"/>
      <c r="BF406" s="59"/>
      <c r="BG406" s="59"/>
      <c r="BH406" s="59"/>
      <c r="BI406" s="59"/>
      <c r="BJ406" s="59"/>
      <c r="BK406" s="59"/>
      <c r="BL406" s="59"/>
      <c r="BM406" s="59"/>
      <c r="BN406" s="59"/>
      <c r="BO406" s="59"/>
      <c r="BP406" s="59"/>
      <c r="BQ406" s="59"/>
      <c r="BR406" s="59"/>
      <c r="BS406" s="59"/>
      <c r="BT406" s="59"/>
      <c r="BU406" s="59"/>
      <c r="BV406" s="59"/>
      <c r="BW406" s="59"/>
      <c r="BX406" s="59"/>
      <c r="BY406" s="59"/>
      <c r="BZ406" s="59"/>
      <c r="CA406" s="59"/>
      <c r="CB406" s="59"/>
      <c r="CC406" s="59"/>
      <c r="CD406" s="59"/>
      <c r="CE406" s="59"/>
      <c r="CF406" s="59"/>
      <c r="CG406" s="59"/>
      <c r="CH406" s="59"/>
      <c r="CI406" s="59"/>
      <c r="CJ406" s="59"/>
      <c r="CK406" s="59"/>
      <c r="CL406" s="59"/>
      <c r="CM406" s="59"/>
      <c r="CN406" s="59"/>
      <c r="CO406" s="59"/>
      <c r="CP406" s="59"/>
      <c r="CQ406" s="59"/>
      <c r="CR406" s="59"/>
      <c r="CS406" s="59"/>
      <c r="CT406" s="59"/>
      <c r="CU406" s="59"/>
      <c r="CV406" s="59"/>
      <c r="CW406" s="59"/>
      <c r="CX406" s="59"/>
      <c r="CY406" s="59"/>
      <c r="CZ406" s="59"/>
      <c r="DA406" s="59"/>
      <c r="DB406" s="59"/>
      <c r="DC406" s="59"/>
      <c r="DD406" s="59"/>
      <c r="DE406" s="59"/>
      <c r="DF406" s="59"/>
      <c r="DG406" s="59"/>
      <c r="DH406" s="59"/>
      <c r="DI406" s="59"/>
      <c r="DJ406" s="59"/>
      <c r="DK406" s="59"/>
      <c r="DL406" s="59"/>
      <c r="DM406" s="59"/>
      <c r="DN406" s="59"/>
      <c r="DO406" s="59"/>
      <c r="DP406" s="59"/>
      <c r="DQ406" s="59"/>
      <c r="DR406" s="59"/>
      <c r="DS406" s="59"/>
      <c r="DT406" s="59"/>
      <c r="DU406" s="59"/>
      <c r="DV406" s="59"/>
      <c r="DW406" s="59"/>
      <c r="DX406" s="59"/>
      <c r="DY406" s="59"/>
      <c r="DZ406" s="59"/>
      <c r="EA406" s="59"/>
      <c r="EB406" s="59"/>
      <c r="EC406" s="59"/>
      <c r="ED406" s="59"/>
      <c r="EE406" s="59"/>
      <c r="EF406" s="59"/>
      <c r="EG406" s="59"/>
      <c r="EH406" s="59"/>
      <c r="EI406" s="59"/>
      <c r="EJ406" s="59"/>
      <c r="EK406" s="59"/>
      <c r="EL406" s="59"/>
      <c r="EM406" s="59"/>
      <c r="EN406" s="59"/>
      <c r="EO406" s="59"/>
      <c r="EP406" s="59"/>
      <c r="EQ406" s="59"/>
      <c r="ER406" s="59"/>
      <c r="ES406" s="59"/>
      <c r="ET406" s="59"/>
      <c r="EU406" s="59"/>
      <c r="EV406" s="59"/>
      <c r="EW406" s="59"/>
      <c r="EX406" s="59"/>
      <c r="EY406" s="59"/>
      <c r="EZ406" s="59"/>
      <c r="FA406" s="59"/>
      <c r="FB406" s="59"/>
      <c r="FC406" s="59"/>
      <c r="FD406" s="59"/>
      <c r="FE406" s="59"/>
      <c r="FF406" s="59"/>
      <c r="FG406" s="59"/>
      <c r="FH406" s="59"/>
      <c r="FI406" s="59"/>
      <c r="FJ406" s="59"/>
      <c r="FK406" s="59"/>
      <c r="FL406" s="59"/>
      <c r="FM406" s="59"/>
      <c r="FN406" s="59"/>
      <c r="FO406" s="59"/>
      <c r="FP406" s="59"/>
      <c r="FQ406" s="59"/>
      <c r="FR406" s="59"/>
      <c r="FS406" s="59"/>
      <c r="FT406" s="59"/>
      <c r="FU406" s="59"/>
      <c r="FV406" s="59"/>
      <c r="FW406" s="59"/>
      <c r="FX406" s="59"/>
      <c r="FY406" s="59"/>
      <c r="FZ406" s="59"/>
      <c r="GA406" s="59"/>
      <c r="GB406" s="59"/>
      <c r="GC406" s="59"/>
      <c r="GD406" s="59"/>
      <c r="GE406" s="59"/>
      <c r="GF406" s="59"/>
      <c r="GG406" s="59"/>
      <c r="GH406" s="59"/>
      <c r="GI406" s="59"/>
      <c r="GJ406" s="59"/>
      <c r="GK406" s="59"/>
      <c r="GL406" s="59"/>
      <c r="GM406" s="59"/>
      <c r="GN406" s="59"/>
      <c r="GO406" s="59"/>
      <c r="GP406" s="59"/>
      <c r="GQ406" s="59"/>
      <c r="GR406" s="59"/>
      <c r="GS406" s="59"/>
      <c r="GT406" s="59"/>
      <c r="GU406" s="59"/>
      <c r="GV406" s="59"/>
      <c r="GW406" s="59"/>
      <c r="GX406" s="59"/>
      <c r="GY406" s="59"/>
      <c r="GZ406" s="59"/>
      <c r="HA406" s="59"/>
      <c r="HB406" s="59"/>
      <c r="HC406" s="59"/>
      <c r="HD406" s="59"/>
      <c r="HE406" s="59"/>
      <c r="HF406" s="59"/>
      <c r="HG406" s="59"/>
      <c r="HH406" s="59"/>
      <c r="HI406" s="59"/>
      <c r="HJ406" s="59"/>
      <c r="HK406" s="59"/>
      <c r="HL406" s="59"/>
      <c r="HM406" s="59"/>
      <c r="HN406" s="59"/>
    </row>
    <row r="407" spans="1:222">
      <c r="A407" s="59"/>
      <c r="B407" s="59"/>
      <c r="C407" s="59"/>
      <c r="D407" s="59"/>
      <c r="E407" s="118"/>
      <c r="F407" s="59"/>
      <c r="G407" s="118"/>
      <c r="H407" s="59"/>
      <c r="I407" s="59"/>
      <c r="J407" s="59"/>
      <c r="K407" s="119"/>
      <c r="L407" s="59"/>
      <c r="M407" s="59"/>
      <c r="N407" s="59"/>
      <c r="O407" s="59"/>
      <c r="P407" s="59"/>
      <c r="Q407" s="59"/>
      <c r="R407" s="59"/>
      <c r="S407" s="59"/>
      <c r="T407" s="59"/>
      <c r="U407" s="59"/>
      <c r="V407" s="59"/>
      <c r="W407" s="59"/>
      <c r="X407" s="59"/>
      <c r="Y407" s="59"/>
      <c r="Z407" s="59"/>
      <c r="AA407" s="59"/>
      <c r="AB407" s="59"/>
      <c r="AC407" s="59"/>
      <c r="AD407" s="59"/>
      <c r="AE407" s="59"/>
      <c r="AF407" s="59"/>
      <c r="AG407" s="59"/>
      <c r="AH407" s="59"/>
      <c r="AI407" s="59"/>
      <c r="AJ407" s="59"/>
      <c r="AK407" s="59"/>
      <c r="AL407" s="59"/>
      <c r="AM407" s="59"/>
      <c r="AN407" s="59"/>
      <c r="AO407" s="59"/>
      <c r="AP407" s="59"/>
      <c r="AQ407" s="59"/>
      <c r="AR407" s="59"/>
      <c r="AS407" s="59"/>
      <c r="AT407" s="59"/>
      <c r="AU407" s="59"/>
      <c r="AV407" s="59"/>
      <c r="AW407" s="59"/>
      <c r="AX407" s="59"/>
      <c r="AY407" s="59"/>
      <c r="AZ407" s="59"/>
      <c r="BA407" s="59"/>
      <c r="BB407" s="59"/>
      <c r="BC407" s="59"/>
      <c r="BD407" s="59"/>
      <c r="BE407" s="59"/>
      <c r="BF407" s="59"/>
      <c r="BG407" s="59"/>
      <c r="BH407" s="59"/>
      <c r="BI407" s="59"/>
      <c r="BJ407" s="59"/>
      <c r="BK407" s="59"/>
      <c r="BL407" s="59"/>
      <c r="BM407" s="59"/>
      <c r="BN407" s="59"/>
      <c r="BO407" s="59"/>
      <c r="BP407" s="59"/>
      <c r="BQ407" s="59"/>
      <c r="BR407" s="59"/>
      <c r="BS407" s="59"/>
      <c r="BT407" s="59"/>
      <c r="BU407" s="59"/>
      <c r="BV407" s="59"/>
      <c r="BW407" s="59"/>
      <c r="BX407" s="59"/>
      <c r="BY407" s="59"/>
      <c r="BZ407" s="59"/>
      <c r="CA407" s="59"/>
      <c r="CB407" s="59"/>
      <c r="CC407" s="59"/>
      <c r="CD407" s="59"/>
      <c r="CE407" s="59"/>
      <c r="CF407" s="59"/>
      <c r="CG407" s="59"/>
      <c r="CH407" s="59"/>
      <c r="CI407" s="59"/>
      <c r="CJ407" s="59"/>
      <c r="CK407" s="59"/>
      <c r="CL407" s="59"/>
      <c r="CM407" s="59"/>
      <c r="CN407" s="59"/>
      <c r="CO407" s="59"/>
      <c r="CP407" s="59"/>
      <c r="CQ407" s="59"/>
      <c r="CR407" s="59"/>
      <c r="CS407" s="59"/>
      <c r="CT407" s="59"/>
      <c r="CU407" s="59"/>
      <c r="CV407" s="59"/>
      <c r="CW407" s="59"/>
      <c r="CX407" s="59"/>
      <c r="CY407" s="59"/>
      <c r="CZ407" s="59"/>
      <c r="DA407" s="59"/>
      <c r="DB407" s="59"/>
      <c r="DC407" s="59"/>
      <c r="DD407" s="59"/>
      <c r="DE407" s="59"/>
      <c r="DF407" s="59"/>
      <c r="DG407" s="59"/>
      <c r="DH407" s="59"/>
      <c r="DI407" s="59"/>
      <c r="DJ407" s="59"/>
      <c r="DK407" s="59"/>
      <c r="DL407" s="59"/>
      <c r="DM407" s="59"/>
      <c r="DN407" s="59"/>
      <c r="DO407" s="59"/>
      <c r="DP407" s="59"/>
      <c r="DQ407" s="59"/>
      <c r="DR407" s="59"/>
      <c r="DS407" s="59"/>
      <c r="DT407" s="59"/>
      <c r="DU407" s="59"/>
      <c r="DV407" s="59"/>
      <c r="DW407" s="59"/>
      <c r="DX407" s="59"/>
      <c r="DY407" s="59"/>
      <c r="DZ407" s="59"/>
      <c r="EA407" s="59"/>
      <c r="EB407" s="59"/>
      <c r="EC407" s="59"/>
      <c r="ED407" s="59"/>
      <c r="EE407" s="59"/>
      <c r="EF407" s="59"/>
      <c r="EG407" s="59"/>
      <c r="EH407" s="59"/>
      <c r="EI407" s="59"/>
      <c r="EJ407" s="59"/>
      <c r="EK407" s="59"/>
      <c r="EL407" s="59"/>
      <c r="EM407" s="59"/>
      <c r="EN407" s="59"/>
      <c r="EO407" s="59"/>
      <c r="EP407" s="59"/>
      <c r="EQ407" s="59"/>
      <c r="ER407" s="59"/>
      <c r="ES407" s="59"/>
      <c r="ET407" s="59"/>
      <c r="EU407" s="59"/>
      <c r="EV407" s="59"/>
      <c r="EW407" s="59"/>
      <c r="EX407" s="59"/>
      <c r="EY407" s="59"/>
      <c r="EZ407" s="59"/>
      <c r="FA407" s="59"/>
      <c r="FB407" s="59"/>
      <c r="FC407" s="59"/>
      <c r="FD407" s="59"/>
      <c r="FE407" s="59"/>
      <c r="FF407" s="59"/>
      <c r="FG407" s="59"/>
      <c r="FH407" s="59"/>
      <c r="FI407" s="59"/>
      <c r="FJ407" s="59"/>
      <c r="FK407" s="59"/>
      <c r="FL407" s="59"/>
      <c r="FM407" s="59"/>
      <c r="FN407" s="59"/>
      <c r="FO407" s="59"/>
      <c r="FP407" s="59"/>
      <c r="FQ407" s="59"/>
      <c r="FR407" s="59"/>
      <c r="FS407" s="59"/>
      <c r="FT407" s="59"/>
      <c r="FU407" s="59"/>
      <c r="FV407" s="59"/>
      <c r="FW407" s="59"/>
      <c r="FX407" s="59"/>
      <c r="FY407" s="59"/>
      <c r="FZ407" s="59"/>
      <c r="GA407" s="59"/>
      <c r="GB407" s="59"/>
      <c r="GC407" s="59"/>
      <c r="GD407" s="59"/>
      <c r="GE407" s="59"/>
      <c r="GF407" s="59"/>
      <c r="GG407" s="59"/>
      <c r="GH407" s="59"/>
      <c r="GI407" s="59"/>
      <c r="GJ407" s="59"/>
      <c r="GK407" s="59"/>
      <c r="GL407" s="59"/>
      <c r="GM407" s="59"/>
      <c r="GN407" s="59"/>
      <c r="GO407" s="59"/>
      <c r="GP407" s="59"/>
      <c r="GQ407" s="59"/>
      <c r="GR407" s="59"/>
      <c r="GS407" s="59"/>
      <c r="GT407" s="59"/>
      <c r="GU407" s="59"/>
      <c r="GV407" s="59"/>
      <c r="GW407" s="59"/>
      <c r="GX407" s="59"/>
      <c r="GY407" s="59"/>
      <c r="GZ407" s="59"/>
      <c r="HA407" s="59"/>
      <c r="HB407" s="59"/>
      <c r="HC407" s="59"/>
      <c r="HD407" s="59"/>
      <c r="HE407" s="59"/>
      <c r="HF407" s="59"/>
      <c r="HG407" s="59"/>
      <c r="HH407" s="59"/>
      <c r="HI407" s="59"/>
      <c r="HJ407" s="59"/>
      <c r="HK407" s="59"/>
      <c r="HL407" s="59"/>
      <c r="HM407" s="59"/>
      <c r="HN407" s="59"/>
    </row>
    <row r="408" spans="1:222">
      <c r="A408" s="59"/>
      <c r="B408" s="59"/>
      <c r="C408" s="59"/>
      <c r="D408" s="59"/>
      <c r="E408" s="118"/>
      <c r="F408" s="59"/>
      <c r="G408" s="118"/>
      <c r="H408" s="59"/>
      <c r="I408" s="59"/>
      <c r="J408" s="59"/>
      <c r="K408" s="119"/>
      <c r="L408" s="59"/>
      <c r="M408" s="59"/>
      <c r="N408" s="59"/>
      <c r="O408" s="59"/>
      <c r="P408" s="59"/>
      <c r="Q408" s="59"/>
      <c r="R408" s="59"/>
      <c r="S408" s="59"/>
      <c r="T408" s="59"/>
      <c r="U408" s="59"/>
      <c r="V408" s="59"/>
      <c r="W408" s="59"/>
      <c r="X408" s="59"/>
      <c r="Y408" s="59"/>
      <c r="Z408" s="59"/>
      <c r="AA408" s="59"/>
      <c r="AB408" s="59"/>
      <c r="AC408" s="59"/>
      <c r="AD408" s="59"/>
      <c r="AE408" s="59"/>
      <c r="AF408" s="59"/>
      <c r="AG408" s="59"/>
      <c r="AH408" s="59"/>
      <c r="AI408" s="59"/>
      <c r="AJ408" s="59"/>
      <c r="AK408" s="59"/>
      <c r="AL408" s="59"/>
      <c r="AM408" s="59"/>
      <c r="AN408" s="59"/>
      <c r="AO408" s="59"/>
      <c r="AP408" s="59"/>
      <c r="AQ408" s="59"/>
      <c r="AR408" s="59"/>
      <c r="AS408" s="59"/>
      <c r="AT408" s="59"/>
      <c r="AU408" s="59"/>
      <c r="AV408" s="59"/>
      <c r="AW408" s="59"/>
      <c r="AX408" s="59"/>
      <c r="AY408" s="59"/>
      <c r="AZ408" s="59"/>
      <c r="BA408" s="59"/>
      <c r="BB408" s="59"/>
      <c r="BC408" s="59"/>
      <c r="BD408" s="59"/>
      <c r="BE408" s="59"/>
      <c r="BF408" s="59"/>
      <c r="BG408" s="59"/>
      <c r="BH408" s="59"/>
      <c r="BI408" s="59"/>
      <c r="BJ408" s="59"/>
      <c r="BK408" s="59"/>
      <c r="BL408" s="59"/>
      <c r="BM408" s="59"/>
      <c r="BN408" s="59"/>
      <c r="BO408" s="59"/>
      <c r="BP408" s="59"/>
      <c r="BQ408" s="59"/>
      <c r="BR408" s="59"/>
      <c r="BS408" s="59"/>
      <c r="BT408" s="59"/>
      <c r="BU408" s="59"/>
      <c r="BV408" s="59"/>
      <c r="BW408" s="59"/>
      <c r="BX408" s="59"/>
      <c r="BY408" s="59"/>
      <c r="BZ408" s="59"/>
      <c r="CA408" s="59"/>
      <c r="CB408" s="59"/>
      <c r="CC408" s="59"/>
      <c r="CD408" s="59"/>
      <c r="CE408" s="59"/>
      <c r="CF408" s="59"/>
      <c r="CG408" s="59"/>
      <c r="CH408" s="59"/>
      <c r="CI408" s="59"/>
      <c r="CJ408" s="59"/>
      <c r="CK408" s="59"/>
      <c r="CL408" s="59"/>
      <c r="CM408" s="59"/>
      <c r="CN408" s="59"/>
      <c r="CO408" s="59"/>
      <c r="CP408" s="59"/>
      <c r="CQ408" s="59"/>
      <c r="CR408" s="59"/>
      <c r="CS408" s="59"/>
      <c r="CT408" s="59"/>
      <c r="CU408" s="59"/>
      <c r="CV408" s="59"/>
      <c r="CW408" s="59"/>
      <c r="CX408" s="59"/>
      <c r="CY408" s="59"/>
      <c r="CZ408" s="59"/>
      <c r="DA408" s="59"/>
      <c r="DB408" s="59"/>
      <c r="DC408" s="59"/>
      <c r="DD408" s="59"/>
      <c r="DE408" s="59"/>
      <c r="DF408" s="59"/>
      <c r="DG408" s="59"/>
      <c r="DH408" s="59"/>
      <c r="DI408" s="59"/>
      <c r="DJ408" s="59"/>
      <c r="DK408" s="59"/>
      <c r="DL408" s="59"/>
      <c r="DM408" s="59"/>
      <c r="DN408" s="59"/>
      <c r="DO408" s="59"/>
      <c r="DP408" s="59"/>
      <c r="DQ408" s="59"/>
      <c r="DR408" s="59"/>
      <c r="DS408" s="59"/>
      <c r="DT408" s="59"/>
      <c r="DU408" s="59"/>
      <c r="DV408" s="59"/>
      <c r="DW408" s="59"/>
      <c r="DX408" s="59"/>
      <c r="DY408" s="59"/>
      <c r="DZ408" s="59"/>
      <c r="EA408" s="59"/>
      <c r="EB408" s="59"/>
      <c r="EC408" s="59"/>
      <c r="ED408" s="59"/>
      <c r="EE408" s="59"/>
      <c r="EF408" s="59"/>
      <c r="EG408" s="59"/>
      <c r="EH408" s="59"/>
      <c r="EI408" s="59"/>
      <c r="EJ408" s="59"/>
      <c r="EK408" s="59"/>
      <c r="EL408" s="59"/>
      <c r="EM408" s="59"/>
      <c r="EN408" s="59"/>
      <c r="EO408" s="59"/>
      <c r="EP408" s="59"/>
      <c r="EQ408" s="59"/>
      <c r="ER408" s="59"/>
      <c r="ES408" s="59"/>
      <c r="ET408" s="59"/>
      <c r="EU408" s="59"/>
      <c r="EV408" s="59"/>
      <c r="EW408" s="59"/>
      <c r="EX408" s="59"/>
      <c r="EY408" s="59"/>
      <c r="EZ408" s="59"/>
      <c r="FA408" s="59"/>
      <c r="FB408" s="59"/>
      <c r="FC408" s="59"/>
      <c r="FD408" s="59"/>
      <c r="FE408" s="59"/>
      <c r="FF408" s="59"/>
      <c r="FG408" s="59"/>
      <c r="FH408" s="59"/>
      <c r="FI408" s="59"/>
      <c r="FJ408" s="59"/>
      <c r="FK408" s="59"/>
      <c r="FL408" s="59"/>
      <c r="FM408" s="59"/>
      <c r="FN408" s="59"/>
      <c r="FO408" s="59"/>
      <c r="FP408" s="59"/>
      <c r="FQ408" s="59"/>
      <c r="FR408" s="59"/>
      <c r="FS408" s="59"/>
      <c r="FT408" s="59"/>
      <c r="FU408" s="59"/>
      <c r="FV408" s="59"/>
      <c r="FW408" s="59"/>
      <c r="FX408" s="59"/>
      <c r="FY408" s="59"/>
      <c r="FZ408" s="59"/>
      <c r="GA408" s="59"/>
      <c r="GB408" s="59"/>
      <c r="GC408" s="59"/>
      <c r="GD408" s="59"/>
      <c r="GE408" s="59"/>
      <c r="GF408" s="59"/>
      <c r="GG408" s="59"/>
      <c r="GH408" s="59"/>
      <c r="GI408" s="59"/>
      <c r="GJ408" s="59"/>
      <c r="GK408" s="59"/>
      <c r="GL408" s="59"/>
      <c r="GM408" s="59"/>
      <c r="GN408" s="59"/>
      <c r="GO408" s="59"/>
      <c r="GP408" s="59"/>
      <c r="GQ408" s="59"/>
      <c r="GR408" s="59"/>
      <c r="GS408" s="59"/>
      <c r="GT408" s="59"/>
      <c r="GU408" s="59"/>
      <c r="GV408" s="59"/>
      <c r="GW408" s="59"/>
      <c r="GX408" s="59"/>
      <c r="GY408" s="59"/>
      <c r="GZ408" s="59"/>
      <c r="HA408" s="59"/>
      <c r="HB408" s="59"/>
      <c r="HC408" s="59"/>
      <c r="HD408" s="59"/>
      <c r="HE408" s="59"/>
      <c r="HF408" s="59"/>
      <c r="HG408" s="59"/>
      <c r="HH408" s="59"/>
      <c r="HI408" s="59"/>
      <c r="HJ408" s="59"/>
      <c r="HK408" s="59"/>
      <c r="HL408" s="59"/>
      <c r="HM408" s="59"/>
      <c r="HN408" s="59"/>
    </row>
    <row r="409" spans="1:222">
      <c r="A409" s="59"/>
      <c r="B409" s="59"/>
      <c r="C409" s="59"/>
      <c r="D409" s="59"/>
      <c r="E409" s="118"/>
      <c r="F409" s="59"/>
      <c r="G409" s="118"/>
      <c r="H409" s="59"/>
      <c r="I409" s="59"/>
      <c r="J409" s="59"/>
      <c r="K409" s="119"/>
      <c r="L409" s="59"/>
      <c r="M409" s="59"/>
      <c r="N409" s="59"/>
      <c r="O409" s="59"/>
      <c r="P409" s="59"/>
      <c r="Q409" s="59"/>
      <c r="R409" s="59"/>
      <c r="S409" s="59"/>
      <c r="T409" s="59"/>
      <c r="U409" s="59"/>
      <c r="V409" s="59"/>
      <c r="W409" s="59"/>
      <c r="X409" s="59"/>
      <c r="Y409" s="59"/>
      <c r="Z409" s="59"/>
      <c r="AA409" s="59"/>
      <c r="AB409" s="59"/>
      <c r="AC409" s="59"/>
      <c r="AD409" s="59"/>
      <c r="AE409" s="59"/>
      <c r="AF409" s="59"/>
      <c r="AG409" s="59"/>
      <c r="AH409" s="59"/>
      <c r="AI409" s="59"/>
      <c r="AJ409" s="59"/>
      <c r="AK409" s="59"/>
      <c r="AL409" s="59"/>
      <c r="AM409" s="59"/>
      <c r="AN409" s="59"/>
      <c r="AO409" s="59"/>
      <c r="AP409" s="59"/>
      <c r="AQ409" s="59"/>
      <c r="AR409" s="59"/>
      <c r="AS409" s="59"/>
      <c r="AT409" s="59"/>
      <c r="AU409" s="59"/>
      <c r="AV409" s="59"/>
      <c r="AW409" s="59"/>
      <c r="AX409" s="59"/>
      <c r="AY409" s="59"/>
      <c r="AZ409" s="59"/>
      <c r="BA409" s="59"/>
      <c r="BB409" s="59"/>
      <c r="BC409" s="59"/>
      <c r="BD409" s="59"/>
      <c r="BE409" s="59"/>
      <c r="BF409" s="59"/>
      <c r="BG409" s="59"/>
      <c r="BH409" s="59"/>
      <c r="BI409" s="59"/>
      <c r="BJ409" s="59"/>
      <c r="BK409" s="59"/>
      <c r="BL409" s="59"/>
      <c r="BM409" s="59"/>
      <c r="BN409" s="59"/>
      <c r="BO409" s="59"/>
      <c r="BP409" s="59"/>
      <c r="BQ409" s="59"/>
      <c r="BR409" s="59"/>
      <c r="BS409" s="59"/>
      <c r="BT409" s="59"/>
      <c r="BU409" s="59"/>
      <c r="BV409" s="59"/>
      <c r="BW409" s="59"/>
      <c r="BX409" s="59"/>
      <c r="BY409" s="59"/>
      <c r="BZ409" s="59"/>
      <c r="CA409" s="59"/>
      <c r="CB409" s="59"/>
      <c r="CC409" s="59"/>
      <c r="CD409" s="59"/>
      <c r="CE409" s="59"/>
      <c r="CF409" s="59"/>
      <c r="CG409" s="59"/>
      <c r="CH409" s="59"/>
      <c r="CI409" s="59"/>
      <c r="CJ409" s="59"/>
      <c r="CK409" s="59"/>
      <c r="CL409" s="59"/>
      <c r="CM409" s="59"/>
      <c r="CN409" s="59"/>
      <c r="CO409" s="59"/>
      <c r="CP409" s="59"/>
      <c r="CQ409" s="59"/>
      <c r="CR409" s="59"/>
      <c r="CS409" s="59"/>
      <c r="CT409" s="59"/>
      <c r="CU409" s="59"/>
      <c r="CV409" s="59"/>
      <c r="CW409" s="59"/>
      <c r="CX409" s="59"/>
      <c r="CY409" s="59"/>
      <c r="CZ409" s="59"/>
      <c r="DA409" s="59"/>
      <c r="DB409" s="59"/>
      <c r="DC409" s="59"/>
      <c r="DD409" s="59"/>
      <c r="DE409" s="59"/>
      <c r="DF409" s="59"/>
      <c r="DG409" s="59"/>
      <c r="DH409" s="59"/>
      <c r="DI409" s="59"/>
      <c r="DJ409" s="59"/>
      <c r="DK409" s="59"/>
      <c r="DL409" s="59"/>
      <c r="DM409" s="59"/>
      <c r="DN409" s="59"/>
      <c r="DO409" s="59"/>
      <c r="DP409" s="59"/>
      <c r="DQ409" s="59"/>
      <c r="DR409" s="59"/>
      <c r="DS409" s="59"/>
      <c r="DT409" s="59"/>
      <c r="DU409" s="59"/>
      <c r="DV409" s="59"/>
      <c r="DW409" s="59"/>
      <c r="DX409" s="59"/>
      <c r="DY409" s="59"/>
      <c r="DZ409" s="59"/>
      <c r="EA409" s="59"/>
      <c r="EB409" s="59"/>
      <c r="EC409" s="59"/>
      <c r="ED409" s="59"/>
      <c r="EE409" s="59"/>
      <c r="EF409" s="59"/>
      <c r="EG409" s="59"/>
      <c r="EH409" s="59"/>
      <c r="EI409" s="59"/>
      <c r="EJ409" s="59"/>
      <c r="EK409" s="59"/>
      <c r="EL409" s="59"/>
      <c r="EM409" s="59"/>
      <c r="EN409" s="59"/>
      <c r="EO409" s="59"/>
      <c r="EP409" s="59"/>
      <c r="EQ409" s="59"/>
      <c r="ER409" s="59"/>
      <c r="ES409" s="59"/>
      <c r="ET409" s="59"/>
      <c r="EU409" s="59"/>
      <c r="EV409" s="59"/>
      <c r="EW409" s="59"/>
      <c r="EX409" s="59"/>
      <c r="EY409" s="59"/>
      <c r="EZ409" s="59"/>
      <c r="FA409" s="59"/>
      <c r="FB409" s="59"/>
      <c r="FC409" s="59"/>
      <c r="FD409" s="59"/>
      <c r="FE409" s="59"/>
      <c r="FF409" s="59"/>
      <c r="FG409" s="59"/>
      <c r="FH409" s="59"/>
      <c r="FI409" s="59"/>
      <c r="FJ409" s="59"/>
      <c r="FK409" s="59"/>
      <c r="FL409" s="59"/>
      <c r="FM409" s="59"/>
      <c r="FN409" s="59"/>
      <c r="FO409" s="59"/>
      <c r="FP409" s="59"/>
      <c r="FQ409" s="59"/>
      <c r="FR409" s="59"/>
      <c r="FS409" s="59"/>
      <c r="FT409" s="59"/>
      <c r="FU409" s="59"/>
      <c r="FV409" s="59"/>
      <c r="FW409" s="59"/>
      <c r="FX409" s="59"/>
      <c r="FY409" s="59"/>
      <c r="FZ409" s="59"/>
      <c r="GA409" s="59"/>
      <c r="GB409" s="59"/>
      <c r="GC409" s="59"/>
      <c r="GD409" s="59"/>
      <c r="GE409" s="59"/>
      <c r="GF409" s="59"/>
      <c r="GG409" s="59"/>
      <c r="GH409" s="59"/>
      <c r="GI409" s="59"/>
      <c r="GJ409" s="59"/>
      <c r="GK409" s="59"/>
      <c r="GL409" s="59"/>
      <c r="GM409" s="59"/>
      <c r="GN409" s="59"/>
      <c r="GO409" s="59"/>
      <c r="GP409" s="59"/>
      <c r="GQ409" s="59"/>
      <c r="GR409" s="59"/>
      <c r="GS409" s="59"/>
      <c r="GT409" s="59"/>
      <c r="GU409" s="59"/>
      <c r="GV409" s="59"/>
      <c r="GW409" s="59"/>
      <c r="GX409" s="59"/>
      <c r="GY409" s="59"/>
      <c r="GZ409" s="59"/>
      <c r="HA409" s="59"/>
      <c r="HB409" s="59"/>
      <c r="HC409" s="59"/>
      <c r="HD409" s="59"/>
      <c r="HE409" s="59"/>
      <c r="HF409" s="59"/>
      <c r="HG409" s="59"/>
      <c r="HH409" s="59"/>
      <c r="HI409" s="59"/>
      <c r="HJ409" s="59"/>
      <c r="HK409" s="59"/>
      <c r="HL409" s="59"/>
      <c r="HM409" s="59"/>
      <c r="HN409" s="59"/>
    </row>
    <row r="410" spans="1:222">
      <c r="A410" s="59"/>
      <c r="B410" s="59"/>
      <c r="C410" s="59"/>
      <c r="D410" s="59"/>
      <c r="E410" s="118"/>
      <c r="F410" s="59"/>
      <c r="G410" s="118"/>
      <c r="H410" s="59"/>
      <c r="I410" s="59"/>
      <c r="J410" s="59"/>
      <c r="K410" s="119"/>
      <c r="L410" s="59"/>
      <c r="M410" s="59"/>
      <c r="N410" s="59"/>
      <c r="O410" s="59"/>
      <c r="P410" s="59"/>
      <c r="Q410" s="59"/>
      <c r="R410" s="59"/>
      <c r="S410" s="59"/>
      <c r="T410" s="59"/>
      <c r="U410" s="59"/>
      <c r="V410" s="59"/>
      <c r="W410" s="59"/>
      <c r="X410" s="59"/>
      <c r="Y410" s="59"/>
      <c r="Z410" s="59"/>
      <c r="AA410" s="59"/>
      <c r="AB410" s="59"/>
      <c r="AC410" s="59"/>
      <c r="AD410" s="59"/>
      <c r="AE410" s="59"/>
      <c r="AF410" s="59"/>
      <c r="AG410" s="59"/>
      <c r="AH410" s="59"/>
      <c r="AI410" s="59"/>
      <c r="AJ410" s="59"/>
      <c r="AK410" s="59"/>
      <c r="AL410" s="59"/>
      <c r="AM410" s="59"/>
      <c r="AN410" s="59"/>
      <c r="AO410" s="59"/>
      <c r="AP410" s="59"/>
      <c r="AQ410" s="59"/>
      <c r="AR410" s="59"/>
      <c r="AS410" s="59"/>
      <c r="AT410" s="59"/>
      <c r="AU410" s="59"/>
      <c r="AV410" s="59"/>
      <c r="AW410" s="59"/>
      <c r="AX410" s="59"/>
      <c r="AY410" s="59"/>
      <c r="AZ410" s="59"/>
      <c r="BA410" s="59"/>
      <c r="BB410" s="59"/>
      <c r="BC410" s="59"/>
      <c r="BD410" s="59"/>
      <c r="BE410" s="59"/>
      <c r="BF410" s="59"/>
      <c r="BG410" s="59"/>
      <c r="BH410" s="59"/>
      <c r="BI410" s="59"/>
      <c r="BJ410" s="59"/>
      <c r="BK410" s="59"/>
      <c r="BL410" s="59"/>
      <c r="BM410" s="59"/>
      <c r="BN410" s="59"/>
      <c r="BO410" s="59"/>
      <c r="BP410" s="59"/>
      <c r="BQ410" s="59"/>
      <c r="BR410" s="59"/>
      <c r="BS410" s="59"/>
      <c r="BT410" s="59"/>
      <c r="BU410" s="59"/>
      <c r="BV410" s="59"/>
      <c r="BW410" s="59"/>
      <c r="BX410" s="59"/>
      <c r="BY410" s="59"/>
      <c r="BZ410" s="59"/>
      <c r="CA410" s="59"/>
      <c r="CB410" s="59"/>
      <c r="CC410" s="59"/>
      <c r="CD410" s="59"/>
      <c r="CE410" s="59"/>
      <c r="CF410" s="59"/>
      <c r="CG410" s="59"/>
      <c r="CH410" s="59"/>
      <c r="CI410" s="59"/>
      <c r="CJ410" s="59"/>
      <c r="CK410" s="59"/>
      <c r="CL410" s="59"/>
      <c r="CM410" s="59"/>
      <c r="CN410" s="59"/>
      <c r="CO410" s="59"/>
      <c r="CP410" s="59"/>
      <c r="CQ410" s="59"/>
      <c r="CR410" s="59"/>
      <c r="CS410" s="59"/>
      <c r="CT410" s="59"/>
      <c r="CU410" s="59"/>
      <c r="CV410" s="59"/>
      <c r="CW410" s="59"/>
      <c r="CX410" s="59"/>
      <c r="CY410" s="59"/>
      <c r="CZ410" s="59"/>
      <c r="DA410" s="59"/>
      <c r="DB410" s="59"/>
      <c r="DC410" s="59"/>
      <c r="DD410" s="59"/>
      <c r="DE410" s="59"/>
      <c r="DF410" s="59"/>
      <c r="DG410" s="59"/>
      <c r="DH410" s="59"/>
      <c r="DI410" s="59"/>
      <c r="DJ410" s="59"/>
      <c r="DK410" s="59"/>
      <c r="DL410" s="59"/>
      <c r="DM410" s="59"/>
      <c r="DN410" s="59"/>
      <c r="DO410" s="59"/>
      <c r="DP410" s="59"/>
      <c r="DQ410" s="59"/>
      <c r="DR410" s="59"/>
      <c r="DS410" s="59"/>
      <c r="DT410" s="59"/>
      <c r="DU410" s="59"/>
      <c r="DV410" s="59"/>
      <c r="DW410" s="59"/>
      <c r="DX410" s="59"/>
      <c r="DY410" s="59"/>
      <c r="DZ410" s="59"/>
      <c r="EA410" s="59"/>
      <c r="EB410" s="59"/>
      <c r="EC410" s="59"/>
      <c r="ED410" s="59"/>
      <c r="EE410" s="59"/>
      <c r="EF410" s="59"/>
      <c r="EG410" s="59"/>
      <c r="EH410" s="59"/>
      <c r="EI410" s="59"/>
      <c r="EJ410" s="59"/>
      <c r="EK410" s="59"/>
      <c r="EL410" s="59"/>
      <c r="EM410" s="59"/>
      <c r="EN410" s="59"/>
      <c r="EO410" s="59"/>
      <c r="EP410" s="59"/>
      <c r="EQ410" s="59"/>
      <c r="ER410" s="59"/>
      <c r="ES410" s="59"/>
      <c r="ET410" s="59"/>
      <c r="EU410" s="59"/>
      <c r="EV410" s="59"/>
      <c r="EW410" s="59"/>
      <c r="EX410" s="59"/>
      <c r="EY410" s="59"/>
      <c r="EZ410" s="59"/>
      <c r="FA410" s="59"/>
      <c r="FB410" s="59"/>
      <c r="FC410" s="59"/>
      <c r="FD410" s="59"/>
      <c r="FE410" s="59"/>
      <c r="FF410" s="59"/>
      <c r="FG410" s="59"/>
      <c r="FH410" s="59"/>
      <c r="FI410" s="59"/>
      <c r="FJ410" s="59"/>
      <c r="FK410" s="59"/>
      <c r="FL410" s="59"/>
      <c r="FM410" s="59"/>
      <c r="FN410" s="59"/>
      <c r="FO410" s="59"/>
      <c r="FP410" s="59"/>
      <c r="FQ410" s="59"/>
      <c r="FR410" s="59"/>
      <c r="FS410" s="59"/>
      <c r="FT410" s="59"/>
      <c r="FU410" s="59"/>
      <c r="FV410" s="59"/>
      <c r="FW410" s="59"/>
      <c r="FX410" s="59"/>
      <c r="FY410" s="59"/>
      <c r="FZ410" s="59"/>
      <c r="GA410" s="59"/>
      <c r="GB410" s="59"/>
      <c r="GC410" s="59"/>
      <c r="GD410" s="59"/>
      <c r="GE410" s="59"/>
      <c r="GF410" s="59"/>
      <c r="GG410" s="59"/>
      <c r="GH410" s="59"/>
      <c r="GI410" s="59"/>
      <c r="GJ410" s="59"/>
      <c r="GK410" s="59"/>
      <c r="GL410" s="59"/>
      <c r="GM410" s="59"/>
      <c r="GN410" s="59"/>
      <c r="GO410" s="59"/>
      <c r="GP410" s="59"/>
      <c r="GQ410" s="59"/>
      <c r="GR410" s="59"/>
      <c r="GS410" s="59"/>
      <c r="GT410" s="59"/>
      <c r="GU410" s="59"/>
      <c r="GV410" s="59"/>
      <c r="GW410" s="59"/>
      <c r="GX410" s="59"/>
      <c r="GY410" s="59"/>
      <c r="GZ410" s="59"/>
      <c r="HA410" s="59"/>
      <c r="HB410" s="59"/>
      <c r="HC410" s="59"/>
      <c r="HD410" s="59"/>
      <c r="HE410" s="59"/>
      <c r="HF410" s="59"/>
      <c r="HG410" s="59"/>
      <c r="HH410" s="59"/>
      <c r="HI410" s="59"/>
      <c r="HJ410" s="59"/>
      <c r="HK410" s="59"/>
      <c r="HL410" s="59"/>
      <c r="HM410" s="59"/>
      <c r="HN410" s="59"/>
    </row>
    <row r="411" spans="1:222">
      <c r="A411" s="59"/>
      <c r="B411" s="59"/>
      <c r="C411" s="59"/>
      <c r="D411" s="59"/>
      <c r="E411" s="118"/>
      <c r="F411" s="59"/>
      <c r="G411" s="118"/>
      <c r="H411" s="59"/>
      <c r="I411" s="59"/>
      <c r="J411" s="59"/>
      <c r="K411" s="119"/>
      <c r="L411" s="59"/>
      <c r="M411" s="59"/>
      <c r="N411" s="59"/>
      <c r="O411" s="59"/>
      <c r="P411" s="59"/>
      <c r="Q411" s="59"/>
      <c r="R411" s="59"/>
      <c r="S411" s="59"/>
      <c r="T411" s="59"/>
      <c r="U411" s="59"/>
      <c r="V411" s="59"/>
      <c r="W411" s="59"/>
      <c r="X411" s="59"/>
      <c r="Y411" s="59"/>
      <c r="Z411" s="59"/>
      <c r="AA411" s="59"/>
      <c r="AB411" s="59"/>
      <c r="AC411" s="59"/>
      <c r="AD411" s="59"/>
      <c r="AE411" s="59"/>
      <c r="AF411" s="59"/>
      <c r="AG411" s="59"/>
      <c r="AH411" s="59"/>
      <c r="AI411" s="59"/>
      <c r="AJ411" s="59"/>
      <c r="AK411" s="59"/>
      <c r="AL411" s="59"/>
      <c r="AM411" s="59"/>
      <c r="AN411" s="59"/>
      <c r="AO411" s="59"/>
      <c r="AP411" s="59"/>
      <c r="AQ411" s="59"/>
      <c r="AR411" s="59"/>
      <c r="AS411" s="59"/>
      <c r="AT411" s="59"/>
      <c r="AU411" s="59"/>
      <c r="AV411" s="59"/>
      <c r="AW411" s="59"/>
      <c r="AX411" s="59"/>
      <c r="AY411" s="59"/>
      <c r="AZ411" s="59"/>
      <c r="BA411" s="59"/>
      <c r="BB411" s="59"/>
      <c r="BC411" s="59"/>
      <c r="BD411" s="59"/>
      <c r="BE411" s="59"/>
      <c r="BF411" s="59"/>
      <c r="BG411" s="59"/>
      <c r="BH411" s="59"/>
      <c r="BI411" s="59"/>
      <c r="BJ411" s="59"/>
      <c r="BK411" s="59"/>
      <c r="BL411" s="59"/>
      <c r="BM411" s="59"/>
      <c r="BN411" s="59"/>
      <c r="BO411" s="59"/>
      <c r="BP411" s="59"/>
      <c r="BQ411" s="59"/>
      <c r="BR411" s="59"/>
      <c r="BS411" s="59"/>
      <c r="BT411" s="59"/>
      <c r="BU411" s="59"/>
      <c r="BV411" s="59"/>
      <c r="BW411" s="59"/>
      <c r="BX411" s="59"/>
      <c r="BY411" s="59"/>
      <c r="BZ411" s="59"/>
      <c r="CA411" s="59"/>
      <c r="CB411" s="59"/>
      <c r="CC411" s="59"/>
      <c r="CD411" s="59"/>
      <c r="CE411" s="59"/>
      <c r="CF411" s="59"/>
      <c r="CG411" s="59"/>
      <c r="CH411" s="59"/>
      <c r="CI411" s="59"/>
      <c r="CJ411" s="59"/>
      <c r="CK411" s="59"/>
      <c r="CL411" s="59"/>
      <c r="CM411" s="59"/>
      <c r="CN411" s="59"/>
      <c r="CO411" s="59"/>
      <c r="CP411" s="59"/>
      <c r="CQ411" s="59"/>
      <c r="CR411" s="59"/>
      <c r="CS411" s="59"/>
      <c r="CT411" s="59"/>
      <c r="CU411" s="59"/>
      <c r="CV411" s="59"/>
      <c r="CW411" s="59"/>
      <c r="CX411" s="59"/>
      <c r="CY411" s="59"/>
      <c r="CZ411" s="59"/>
      <c r="DA411" s="59"/>
      <c r="DB411" s="59"/>
      <c r="DC411" s="59"/>
      <c r="DD411" s="59"/>
      <c r="DE411" s="59"/>
      <c r="DF411" s="59"/>
      <c r="DG411" s="59"/>
      <c r="DH411" s="59"/>
      <c r="DI411" s="59"/>
      <c r="DJ411" s="59"/>
      <c r="DK411" s="59"/>
      <c r="DL411" s="59"/>
      <c r="DM411" s="59"/>
      <c r="DN411" s="59"/>
      <c r="DO411" s="59"/>
      <c r="DP411" s="59"/>
      <c r="DQ411" s="59"/>
      <c r="DR411" s="59"/>
      <c r="DS411" s="59"/>
      <c r="DT411" s="59"/>
      <c r="DU411" s="59"/>
      <c r="DV411" s="59"/>
      <c r="DW411" s="59"/>
      <c r="DX411" s="59"/>
      <c r="DY411" s="59"/>
      <c r="DZ411" s="59"/>
      <c r="EA411" s="59"/>
      <c r="EB411" s="59"/>
      <c r="EC411" s="59"/>
      <c r="ED411" s="59"/>
      <c r="EE411" s="59"/>
      <c r="EF411" s="59"/>
      <c r="EG411" s="59"/>
      <c r="EH411" s="59"/>
      <c r="EI411" s="59"/>
      <c r="EJ411" s="59"/>
      <c r="EK411" s="59"/>
      <c r="EL411" s="59"/>
      <c r="EM411" s="59"/>
      <c r="EN411" s="59"/>
      <c r="EO411" s="59"/>
      <c r="EP411" s="59"/>
      <c r="EQ411" s="59"/>
      <c r="ER411" s="59"/>
      <c r="ES411" s="59"/>
      <c r="ET411" s="59"/>
      <c r="EU411" s="59"/>
      <c r="EV411" s="59"/>
      <c r="EW411" s="59"/>
      <c r="EX411" s="59"/>
      <c r="EY411" s="59"/>
      <c r="EZ411" s="59"/>
      <c r="FA411" s="59"/>
      <c r="FB411" s="59"/>
      <c r="FC411" s="59"/>
      <c r="FD411" s="59"/>
      <c r="FE411" s="59"/>
      <c r="FF411" s="59"/>
      <c r="FG411" s="59"/>
      <c r="FH411" s="59"/>
      <c r="FI411" s="59"/>
      <c r="FJ411" s="59"/>
      <c r="FK411" s="59"/>
      <c r="FL411" s="59"/>
      <c r="FM411" s="59"/>
      <c r="FN411" s="59"/>
      <c r="FO411" s="59"/>
      <c r="FP411" s="59"/>
      <c r="FQ411" s="59"/>
      <c r="FR411" s="59"/>
      <c r="FS411" s="59"/>
      <c r="FT411" s="59"/>
      <c r="FU411" s="59"/>
      <c r="FV411" s="59"/>
      <c r="FW411" s="59"/>
      <c r="FX411" s="59"/>
      <c r="FY411" s="59"/>
      <c r="FZ411" s="59"/>
      <c r="GA411" s="59"/>
      <c r="GB411" s="59"/>
      <c r="GC411" s="59"/>
      <c r="GD411" s="59"/>
      <c r="GE411" s="59"/>
      <c r="GF411" s="59"/>
      <c r="GG411" s="59"/>
      <c r="GH411" s="59"/>
      <c r="GI411" s="59"/>
      <c r="GJ411" s="59"/>
      <c r="GK411" s="59"/>
      <c r="GL411" s="59"/>
      <c r="GM411" s="59"/>
      <c r="GN411" s="59"/>
      <c r="GO411" s="59"/>
      <c r="GP411" s="59"/>
      <c r="GQ411" s="59"/>
      <c r="GR411" s="59"/>
      <c r="GS411" s="59"/>
      <c r="GT411" s="59"/>
      <c r="GU411" s="59"/>
      <c r="GV411" s="59"/>
      <c r="GW411" s="59"/>
      <c r="GX411" s="59"/>
      <c r="GY411" s="59"/>
      <c r="GZ411" s="59"/>
      <c r="HA411" s="59"/>
      <c r="HB411" s="59"/>
      <c r="HC411" s="59"/>
      <c r="HD411" s="59"/>
      <c r="HE411" s="59"/>
      <c r="HF411" s="59"/>
      <c r="HG411" s="59"/>
      <c r="HH411" s="59"/>
      <c r="HI411" s="59"/>
      <c r="HJ411" s="59"/>
      <c r="HK411" s="59"/>
      <c r="HL411" s="59"/>
      <c r="HM411" s="59"/>
      <c r="HN411" s="59"/>
    </row>
    <row r="412" spans="1:222">
      <c r="A412" s="59"/>
      <c r="B412" s="59"/>
      <c r="C412" s="59"/>
      <c r="D412" s="59"/>
      <c r="E412" s="118"/>
      <c r="F412" s="59"/>
      <c r="G412" s="118"/>
      <c r="H412" s="59"/>
      <c r="I412" s="59"/>
      <c r="J412" s="59"/>
      <c r="K412" s="119"/>
      <c r="L412" s="59"/>
      <c r="M412" s="59"/>
      <c r="N412" s="59"/>
      <c r="O412" s="59"/>
      <c r="P412" s="59"/>
      <c r="Q412" s="59"/>
      <c r="R412" s="59"/>
      <c r="S412" s="59"/>
      <c r="T412" s="59"/>
      <c r="U412" s="59"/>
      <c r="V412" s="59"/>
      <c r="W412" s="59"/>
      <c r="X412" s="59"/>
      <c r="Y412" s="59"/>
      <c r="Z412" s="59"/>
      <c r="AA412" s="59"/>
      <c r="AB412" s="59"/>
      <c r="AC412" s="59"/>
      <c r="AD412" s="59"/>
      <c r="AE412" s="59"/>
      <c r="AF412" s="59"/>
      <c r="AG412" s="59"/>
      <c r="AH412" s="59"/>
      <c r="AI412" s="59"/>
      <c r="AJ412" s="59"/>
      <c r="AK412" s="59"/>
      <c r="AL412" s="59"/>
      <c r="AM412" s="59"/>
      <c r="AN412" s="59"/>
      <c r="AO412" s="59"/>
      <c r="AP412" s="59"/>
      <c r="AQ412" s="59"/>
      <c r="AR412" s="59"/>
      <c r="AS412" s="59"/>
      <c r="AT412" s="59"/>
      <c r="AU412" s="59"/>
      <c r="AV412" s="59"/>
      <c r="AW412" s="59"/>
      <c r="AX412" s="59"/>
      <c r="AY412" s="59"/>
      <c r="AZ412" s="59"/>
      <c r="BA412" s="59"/>
      <c r="BB412" s="59"/>
      <c r="BC412" s="59"/>
      <c r="BD412" s="59"/>
      <c r="BE412" s="59"/>
      <c r="BF412" s="59"/>
      <c r="BG412" s="59"/>
      <c r="BH412" s="59"/>
      <c r="BI412" s="59"/>
      <c r="BJ412" s="59"/>
      <c r="BK412" s="59"/>
      <c r="BL412" s="59"/>
      <c r="BM412" s="59"/>
      <c r="BN412" s="59"/>
      <c r="BO412" s="59"/>
      <c r="BP412" s="59"/>
      <c r="BQ412" s="59"/>
      <c r="BR412" s="59"/>
      <c r="BS412" s="59"/>
      <c r="BT412" s="59"/>
      <c r="BU412" s="59"/>
      <c r="BV412" s="59"/>
      <c r="BW412" s="59"/>
      <c r="BX412" s="59"/>
      <c r="BY412" s="59"/>
      <c r="BZ412" s="59"/>
      <c r="CA412" s="59"/>
      <c r="CB412" s="59"/>
      <c r="CC412" s="59"/>
      <c r="CD412" s="59"/>
      <c r="CE412" s="59"/>
      <c r="CF412" s="59"/>
      <c r="CG412" s="59"/>
      <c r="CH412" s="59"/>
      <c r="CI412" s="59"/>
      <c r="CJ412" s="59"/>
      <c r="CK412" s="59"/>
      <c r="CL412" s="59"/>
      <c r="CM412" s="59"/>
      <c r="CN412" s="59"/>
      <c r="CO412" s="59"/>
      <c r="CP412" s="59"/>
      <c r="CQ412" s="59"/>
      <c r="CR412" s="59"/>
      <c r="CS412" s="59"/>
      <c r="CT412" s="59"/>
      <c r="CU412" s="59"/>
      <c r="CV412" s="59"/>
      <c r="CW412" s="59"/>
      <c r="CX412" s="59"/>
      <c r="CY412" s="59"/>
      <c r="CZ412" s="59"/>
      <c r="DA412" s="59"/>
      <c r="DB412" s="59"/>
      <c r="DC412" s="59"/>
      <c r="DD412" s="59"/>
      <c r="DE412" s="59"/>
      <c r="DF412" s="59"/>
      <c r="DG412" s="59"/>
      <c r="DH412" s="59"/>
      <c r="DI412" s="59"/>
      <c r="DJ412" s="59"/>
      <c r="DK412" s="59"/>
      <c r="DL412" s="59"/>
      <c r="DM412" s="59"/>
      <c r="DN412" s="59"/>
      <c r="DO412" s="59"/>
      <c r="DP412" s="59"/>
      <c r="DQ412" s="59"/>
      <c r="DR412" s="59"/>
      <c r="DS412" s="59"/>
      <c r="DT412" s="59"/>
      <c r="DU412" s="59"/>
      <c r="DV412" s="59"/>
      <c r="DW412" s="59"/>
      <c r="DX412" s="59"/>
      <c r="DY412" s="59"/>
      <c r="DZ412" s="59"/>
      <c r="EA412" s="59"/>
      <c r="EB412" s="59"/>
      <c r="EC412" s="59"/>
      <c r="ED412" s="59"/>
      <c r="EE412" s="59"/>
      <c r="EF412" s="59"/>
      <c r="EG412" s="59"/>
      <c r="EH412" s="59"/>
      <c r="EI412" s="59"/>
      <c r="EJ412" s="59"/>
      <c r="EK412" s="59"/>
      <c r="EL412" s="59"/>
      <c r="EM412" s="59"/>
      <c r="EN412" s="59"/>
      <c r="EO412" s="59"/>
      <c r="EP412" s="59"/>
      <c r="EQ412" s="59"/>
      <c r="ER412" s="59"/>
      <c r="ES412" s="59"/>
      <c r="ET412" s="59"/>
      <c r="EU412" s="59"/>
      <c r="EV412" s="59"/>
      <c r="EW412" s="59"/>
      <c r="EX412" s="59"/>
      <c r="EY412" s="59"/>
      <c r="EZ412" s="59"/>
      <c r="FA412" s="59"/>
      <c r="FB412" s="59"/>
      <c r="FC412" s="59"/>
      <c r="FD412" s="59"/>
      <c r="FE412" s="59"/>
      <c r="FF412" s="59"/>
      <c r="FG412" s="59"/>
      <c r="FH412" s="59"/>
      <c r="FI412" s="59"/>
      <c r="FJ412" s="59"/>
      <c r="FK412" s="59"/>
      <c r="FL412" s="59"/>
      <c r="FM412" s="59"/>
      <c r="FN412" s="59"/>
      <c r="FO412" s="59"/>
      <c r="FP412" s="59"/>
      <c r="FQ412" s="59"/>
      <c r="FR412" s="59"/>
      <c r="FS412" s="59"/>
      <c r="FT412" s="59"/>
      <c r="FU412" s="59"/>
      <c r="FV412" s="59"/>
      <c r="FW412" s="59"/>
      <c r="FX412" s="59"/>
      <c r="FY412" s="59"/>
      <c r="FZ412" s="59"/>
      <c r="GA412" s="59"/>
      <c r="GB412" s="59"/>
      <c r="GC412" s="59"/>
      <c r="GD412" s="59"/>
      <c r="GE412" s="59"/>
      <c r="GF412" s="59"/>
      <c r="GG412" s="59"/>
      <c r="GH412" s="59"/>
      <c r="GI412" s="59"/>
      <c r="GJ412" s="59"/>
      <c r="GK412" s="59"/>
      <c r="GL412" s="59"/>
      <c r="GM412" s="59"/>
      <c r="GN412" s="59"/>
      <c r="GO412" s="59"/>
      <c r="GP412" s="59"/>
      <c r="GQ412" s="59"/>
      <c r="GR412" s="59"/>
      <c r="GS412" s="59"/>
      <c r="GT412" s="59"/>
      <c r="GU412" s="59"/>
      <c r="GV412" s="59"/>
      <c r="GW412" s="59"/>
      <c r="GX412" s="59"/>
      <c r="GY412" s="59"/>
      <c r="GZ412" s="59"/>
      <c r="HA412" s="59"/>
      <c r="HB412" s="59"/>
      <c r="HC412" s="59"/>
      <c r="HD412" s="59"/>
      <c r="HE412" s="59"/>
      <c r="HF412" s="59"/>
      <c r="HG412" s="59"/>
      <c r="HH412" s="59"/>
      <c r="HI412" s="59"/>
      <c r="HJ412" s="59"/>
      <c r="HK412" s="59"/>
      <c r="HL412" s="59"/>
      <c r="HM412" s="59"/>
      <c r="HN412" s="59"/>
    </row>
    <row r="413" spans="1:222">
      <c r="A413" s="59"/>
      <c r="B413" s="59"/>
      <c r="C413" s="59"/>
      <c r="D413" s="59"/>
      <c r="E413" s="118"/>
      <c r="F413" s="59"/>
      <c r="G413" s="118"/>
      <c r="H413" s="59"/>
      <c r="I413" s="59"/>
      <c r="J413" s="59"/>
      <c r="K413" s="119"/>
      <c r="L413" s="59"/>
      <c r="M413" s="59"/>
      <c r="N413" s="59"/>
      <c r="O413" s="59"/>
      <c r="P413" s="59"/>
      <c r="Q413" s="59"/>
      <c r="R413" s="59"/>
      <c r="S413" s="59"/>
      <c r="T413" s="59"/>
      <c r="U413" s="59"/>
      <c r="V413" s="59"/>
      <c r="W413" s="59"/>
      <c r="X413" s="59"/>
      <c r="Y413" s="59"/>
      <c r="Z413" s="59"/>
      <c r="AA413" s="59"/>
      <c r="AB413" s="59"/>
      <c r="AC413" s="59"/>
      <c r="AD413" s="59"/>
      <c r="AE413" s="59"/>
      <c r="AF413" s="59"/>
      <c r="AG413" s="59"/>
      <c r="AH413" s="59"/>
      <c r="AI413" s="59"/>
      <c r="AJ413" s="59"/>
      <c r="AK413" s="59"/>
      <c r="AL413" s="59"/>
      <c r="AM413" s="59"/>
      <c r="AN413" s="59"/>
      <c r="AO413" s="59"/>
      <c r="AP413" s="59"/>
      <c r="AQ413" s="59"/>
      <c r="AR413" s="59"/>
      <c r="AS413" s="59"/>
      <c r="AT413" s="59"/>
      <c r="AU413" s="59"/>
      <c r="AV413" s="59"/>
      <c r="AW413" s="59"/>
      <c r="AX413" s="59"/>
      <c r="AY413" s="59"/>
      <c r="AZ413" s="59"/>
      <c r="BA413" s="59"/>
      <c r="BB413" s="59"/>
      <c r="BC413" s="59"/>
      <c r="BD413" s="59"/>
      <c r="BE413" s="59"/>
      <c r="BF413" s="59"/>
      <c r="BG413" s="59"/>
      <c r="BH413" s="59"/>
      <c r="BI413" s="59"/>
      <c r="BJ413" s="59"/>
      <c r="BK413" s="59"/>
      <c r="BL413" s="59"/>
      <c r="BM413" s="59"/>
      <c r="BN413" s="59"/>
      <c r="BO413" s="59"/>
      <c r="BP413" s="59"/>
      <c r="BQ413" s="59"/>
      <c r="BR413" s="59"/>
      <c r="BS413" s="59"/>
      <c r="BT413" s="59"/>
      <c r="BU413" s="59"/>
      <c r="BV413" s="59"/>
      <c r="BW413" s="59"/>
      <c r="BX413" s="59"/>
      <c r="BY413" s="59"/>
      <c r="BZ413" s="59"/>
      <c r="CA413" s="59"/>
      <c r="CB413" s="59"/>
      <c r="CC413" s="59"/>
      <c r="CD413" s="59"/>
      <c r="CE413" s="59"/>
      <c r="CF413" s="59"/>
      <c r="CG413" s="59"/>
      <c r="CH413" s="59"/>
      <c r="CI413" s="59"/>
      <c r="CJ413" s="59"/>
      <c r="CK413" s="59"/>
      <c r="CL413" s="59"/>
      <c r="CM413" s="59"/>
      <c r="CN413" s="59"/>
      <c r="CO413" s="59"/>
      <c r="CP413" s="59"/>
      <c r="CQ413" s="59"/>
      <c r="CR413" s="59"/>
      <c r="CS413" s="59"/>
      <c r="CT413" s="59"/>
      <c r="CU413" s="59"/>
      <c r="CV413" s="59"/>
      <c r="CW413" s="59"/>
      <c r="CX413" s="59"/>
      <c r="CY413" s="59"/>
      <c r="CZ413" s="59"/>
      <c r="DA413" s="59"/>
      <c r="DB413" s="59"/>
      <c r="DC413" s="59"/>
      <c r="DD413" s="59"/>
      <c r="DE413" s="59"/>
      <c r="DF413" s="59"/>
      <c r="DG413" s="59"/>
      <c r="DH413" s="59"/>
      <c r="DI413" s="59"/>
      <c r="DJ413" s="59"/>
      <c r="DK413" s="59"/>
      <c r="DL413" s="59"/>
      <c r="DM413" s="59"/>
      <c r="DN413" s="59"/>
      <c r="DO413" s="59"/>
      <c r="DP413" s="59"/>
      <c r="DQ413" s="59"/>
      <c r="DR413" s="59"/>
      <c r="DS413" s="59"/>
      <c r="DT413" s="59"/>
      <c r="DU413" s="59"/>
      <c r="DV413" s="59"/>
      <c r="DW413" s="59"/>
      <c r="DX413" s="59"/>
      <c r="DY413" s="59"/>
      <c r="DZ413" s="59"/>
      <c r="EA413" s="59"/>
      <c r="EB413" s="59"/>
      <c r="EC413" s="59"/>
      <c r="ED413" s="59"/>
      <c r="EE413" s="59"/>
      <c r="EF413" s="59"/>
      <c r="EG413" s="59"/>
      <c r="EH413" s="59"/>
      <c r="EI413" s="59"/>
      <c r="EJ413" s="59"/>
      <c r="EK413" s="59"/>
      <c r="EL413" s="59"/>
      <c r="EM413" s="59"/>
      <c r="EN413" s="59"/>
      <c r="EO413" s="59"/>
      <c r="EP413" s="59"/>
      <c r="EQ413" s="59"/>
      <c r="ER413" s="59"/>
      <c r="ES413" s="59"/>
      <c r="ET413" s="59"/>
      <c r="EU413" s="59"/>
      <c r="EV413" s="59"/>
      <c r="EW413" s="59"/>
      <c r="EX413" s="59"/>
      <c r="EY413" s="59"/>
      <c r="EZ413" s="59"/>
      <c r="FA413" s="59"/>
      <c r="FB413" s="59"/>
      <c r="FC413" s="59"/>
      <c r="FD413" s="59"/>
      <c r="FE413" s="59"/>
      <c r="FF413" s="59"/>
      <c r="FG413" s="59"/>
      <c r="FH413" s="59"/>
      <c r="FI413" s="59"/>
      <c r="FJ413" s="59"/>
      <c r="FK413" s="59"/>
      <c r="FL413" s="59"/>
      <c r="FM413" s="59"/>
      <c r="FN413" s="59"/>
      <c r="FO413" s="59"/>
      <c r="FP413" s="59"/>
      <c r="FQ413" s="59"/>
      <c r="FR413" s="59"/>
      <c r="FS413" s="59"/>
      <c r="FT413" s="59"/>
      <c r="FU413" s="59"/>
      <c r="FV413" s="59"/>
      <c r="FW413" s="59"/>
      <c r="FX413" s="59"/>
      <c r="FY413" s="59"/>
      <c r="FZ413" s="59"/>
      <c r="GA413" s="59"/>
      <c r="GB413" s="59"/>
      <c r="GC413" s="59"/>
      <c r="GD413" s="59"/>
      <c r="GE413" s="59"/>
      <c r="GF413" s="59"/>
      <c r="GG413" s="59"/>
      <c r="GH413" s="59"/>
      <c r="GI413" s="59"/>
      <c r="GJ413" s="59"/>
      <c r="GK413" s="59"/>
      <c r="GL413" s="59"/>
      <c r="GM413" s="59"/>
      <c r="GN413" s="59"/>
      <c r="GO413" s="59"/>
      <c r="GP413" s="59"/>
      <c r="GQ413" s="59"/>
      <c r="GR413" s="59"/>
      <c r="GS413" s="59"/>
      <c r="GT413" s="59"/>
      <c r="GU413" s="59"/>
      <c r="GV413" s="59"/>
      <c r="GW413" s="59"/>
      <c r="GX413" s="59"/>
      <c r="GY413" s="59"/>
      <c r="GZ413" s="59"/>
      <c r="HA413" s="59"/>
      <c r="HB413" s="59"/>
      <c r="HC413" s="59"/>
      <c r="HD413" s="59"/>
      <c r="HE413" s="59"/>
      <c r="HF413" s="59"/>
      <c r="HG413" s="59"/>
      <c r="HH413" s="59"/>
      <c r="HI413" s="59"/>
      <c r="HJ413" s="59"/>
      <c r="HK413" s="59"/>
      <c r="HL413" s="59"/>
      <c r="HM413" s="59"/>
      <c r="HN413" s="59"/>
    </row>
    <row r="414" spans="1:222">
      <c r="A414" s="59"/>
      <c r="B414" s="59"/>
      <c r="C414" s="59"/>
      <c r="D414" s="59"/>
      <c r="E414" s="118"/>
      <c r="F414" s="59"/>
      <c r="G414" s="118"/>
      <c r="H414" s="59"/>
      <c r="I414" s="59"/>
      <c r="J414" s="59"/>
      <c r="K414" s="119"/>
      <c r="L414" s="59"/>
      <c r="M414" s="59"/>
      <c r="N414" s="59"/>
      <c r="O414" s="59"/>
      <c r="P414" s="59"/>
      <c r="Q414" s="59"/>
      <c r="R414" s="59"/>
      <c r="S414" s="59"/>
      <c r="T414" s="59"/>
      <c r="U414" s="59"/>
      <c r="V414" s="59"/>
      <c r="W414" s="59"/>
      <c r="X414" s="59"/>
      <c r="Y414" s="59"/>
      <c r="Z414" s="59"/>
      <c r="AA414" s="59"/>
      <c r="AB414" s="59"/>
      <c r="AC414" s="59"/>
      <c r="AD414" s="59"/>
      <c r="AE414" s="59"/>
      <c r="AF414" s="59"/>
      <c r="AG414" s="59"/>
      <c r="AH414" s="59"/>
      <c r="AI414" s="59"/>
      <c r="AJ414" s="59"/>
      <c r="AK414" s="59"/>
      <c r="AL414" s="59"/>
      <c r="AM414" s="59"/>
      <c r="AN414" s="59"/>
      <c r="AO414" s="59"/>
      <c r="AP414" s="59"/>
      <c r="AQ414" s="59"/>
      <c r="AR414" s="59"/>
      <c r="AS414" s="59"/>
      <c r="AT414" s="59"/>
      <c r="AU414" s="59"/>
      <c r="AV414" s="59"/>
      <c r="AW414" s="59"/>
      <c r="AX414" s="59"/>
      <c r="AY414" s="59"/>
      <c r="AZ414" s="59"/>
      <c r="BA414" s="59"/>
      <c r="BB414" s="59"/>
      <c r="BC414" s="59"/>
      <c r="BD414" s="59"/>
      <c r="BE414" s="59"/>
      <c r="BF414" s="59"/>
      <c r="BG414" s="59"/>
      <c r="BH414" s="59"/>
      <c r="BI414" s="59"/>
      <c r="BJ414" s="59"/>
      <c r="BK414" s="59"/>
      <c r="BL414" s="59"/>
      <c r="BM414" s="59"/>
      <c r="BN414" s="59"/>
      <c r="BO414" s="59"/>
      <c r="BP414" s="59"/>
      <c r="BQ414" s="59"/>
      <c r="BR414" s="59"/>
      <c r="BS414" s="59"/>
      <c r="BT414" s="59"/>
      <c r="BU414" s="59"/>
      <c r="BV414" s="59"/>
      <c r="BW414" s="59"/>
      <c r="BX414" s="59"/>
      <c r="BY414" s="59"/>
      <c r="BZ414" s="59"/>
      <c r="CA414" s="59"/>
      <c r="CB414" s="59"/>
      <c r="CC414" s="59"/>
      <c r="CD414" s="59"/>
      <c r="CE414" s="59"/>
      <c r="CF414" s="59"/>
      <c r="CG414" s="59"/>
      <c r="CH414" s="59"/>
      <c r="CI414" s="59"/>
      <c r="CJ414" s="59"/>
      <c r="CK414" s="59"/>
      <c r="CL414" s="59"/>
      <c r="CM414" s="59"/>
      <c r="CN414" s="59"/>
      <c r="CO414" s="59"/>
      <c r="CP414" s="59"/>
      <c r="CQ414" s="59"/>
      <c r="CR414" s="59"/>
      <c r="CS414" s="59"/>
      <c r="CT414" s="59"/>
      <c r="CU414" s="59"/>
      <c r="CV414" s="59"/>
      <c r="CW414" s="59"/>
      <c r="CX414" s="59"/>
      <c r="CY414" s="59"/>
      <c r="CZ414" s="59"/>
      <c r="DA414" s="59"/>
      <c r="DB414" s="59"/>
      <c r="DC414" s="59"/>
      <c r="DD414" s="59"/>
      <c r="DE414" s="59"/>
      <c r="DF414" s="59"/>
      <c r="DG414" s="59"/>
      <c r="DH414" s="59"/>
      <c r="DI414" s="59"/>
      <c r="DJ414" s="59"/>
      <c r="DK414" s="59"/>
      <c r="DL414" s="59"/>
      <c r="DM414" s="59"/>
      <c r="DN414" s="59"/>
      <c r="DO414" s="59"/>
      <c r="DP414" s="59"/>
      <c r="DQ414" s="59"/>
      <c r="DR414" s="59"/>
      <c r="DS414" s="59"/>
      <c r="DT414" s="59"/>
      <c r="DU414" s="59"/>
      <c r="DV414" s="59"/>
      <c r="DW414" s="59"/>
      <c r="DX414" s="59"/>
      <c r="DY414" s="59"/>
      <c r="DZ414" s="59"/>
      <c r="EA414" s="59"/>
      <c r="EB414" s="59"/>
      <c r="EC414" s="59"/>
      <c r="ED414" s="59"/>
      <c r="EE414" s="59"/>
      <c r="EF414" s="59"/>
      <c r="EG414" s="59"/>
      <c r="EH414" s="59"/>
      <c r="EI414" s="59"/>
      <c r="EJ414" s="59"/>
      <c r="EK414" s="59"/>
      <c r="EL414" s="59"/>
      <c r="EM414" s="59"/>
      <c r="EN414" s="59"/>
      <c r="EO414" s="59"/>
      <c r="EP414" s="59"/>
      <c r="EQ414" s="59"/>
      <c r="ER414" s="59"/>
      <c r="ES414" s="59"/>
      <c r="ET414" s="59"/>
      <c r="EU414" s="59"/>
      <c r="EV414" s="59"/>
      <c r="EW414" s="59"/>
      <c r="EX414" s="59"/>
      <c r="EY414" s="59"/>
      <c r="EZ414" s="59"/>
      <c r="FA414" s="59"/>
      <c r="FB414" s="59"/>
      <c r="FC414" s="59"/>
      <c r="FD414" s="59"/>
      <c r="FE414" s="59"/>
      <c r="FF414" s="59"/>
      <c r="FG414" s="59"/>
      <c r="FH414" s="59"/>
      <c r="FI414" s="59"/>
      <c r="FJ414" s="59"/>
      <c r="FK414" s="59"/>
      <c r="FL414" s="59"/>
      <c r="FM414" s="59"/>
      <c r="FN414" s="59"/>
      <c r="FO414" s="59"/>
      <c r="FP414" s="59"/>
      <c r="FQ414" s="59"/>
      <c r="FR414" s="59"/>
      <c r="FS414" s="59"/>
      <c r="FT414" s="59"/>
      <c r="FU414" s="59"/>
      <c r="FV414" s="59"/>
      <c r="FW414" s="59"/>
      <c r="FX414" s="59"/>
      <c r="FY414" s="59"/>
      <c r="FZ414" s="59"/>
      <c r="GA414" s="59"/>
      <c r="GB414" s="59"/>
      <c r="GC414" s="59"/>
      <c r="GD414" s="59"/>
      <c r="GE414" s="59"/>
      <c r="GF414" s="59"/>
      <c r="GG414" s="59"/>
      <c r="GH414" s="59"/>
      <c r="GI414" s="59"/>
      <c r="GJ414" s="59"/>
      <c r="GK414" s="59"/>
      <c r="GL414" s="59"/>
      <c r="GM414" s="59"/>
      <c r="GN414" s="59"/>
      <c r="GO414" s="59"/>
      <c r="GP414" s="59"/>
      <c r="GQ414" s="59"/>
      <c r="GR414" s="59"/>
      <c r="GS414" s="59"/>
      <c r="GT414" s="59"/>
      <c r="GU414" s="59"/>
      <c r="GV414" s="59"/>
      <c r="GW414" s="59"/>
      <c r="GX414" s="59"/>
      <c r="GY414" s="59"/>
      <c r="GZ414" s="59"/>
      <c r="HA414" s="59"/>
      <c r="HB414" s="59"/>
      <c r="HC414" s="59"/>
      <c r="HD414" s="59"/>
      <c r="HE414" s="59"/>
      <c r="HF414" s="59"/>
      <c r="HG414" s="59"/>
      <c r="HH414" s="59"/>
      <c r="HI414" s="59"/>
      <c r="HJ414" s="59"/>
      <c r="HK414" s="59"/>
      <c r="HL414" s="59"/>
      <c r="HM414" s="59"/>
      <c r="HN414" s="59"/>
    </row>
    <row r="415" spans="1:222">
      <c r="A415" s="59"/>
      <c r="B415" s="59"/>
      <c r="C415" s="59"/>
      <c r="D415" s="59"/>
      <c r="E415" s="118"/>
      <c r="F415" s="59"/>
      <c r="G415" s="118"/>
      <c r="H415" s="59"/>
      <c r="I415" s="59"/>
      <c r="J415" s="59"/>
      <c r="K415" s="119"/>
      <c r="L415" s="59"/>
      <c r="M415" s="59"/>
      <c r="N415" s="59"/>
      <c r="O415" s="59"/>
      <c r="P415" s="59"/>
      <c r="Q415" s="59"/>
      <c r="R415" s="59"/>
      <c r="S415" s="59"/>
      <c r="T415" s="59"/>
      <c r="U415" s="59"/>
      <c r="V415" s="59"/>
      <c r="W415" s="59"/>
      <c r="X415" s="59"/>
      <c r="Y415" s="59"/>
      <c r="Z415" s="59"/>
      <c r="AA415" s="59"/>
      <c r="AB415" s="59"/>
      <c r="AC415" s="59"/>
      <c r="AD415" s="59"/>
      <c r="AE415" s="59"/>
      <c r="AF415" s="59"/>
      <c r="AG415" s="59"/>
      <c r="AH415" s="59"/>
      <c r="AI415" s="59"/>
      <c r="AJ415" s="59"/>
      <c r="AK415" s="59"/>
      <c r="AL415" s="59"/>
      <c r="AM415" s="59"/>
      <c r="AN415" s="59"/>
      <c r="AO415" s="59"/>
      <c r="AP415" s="59"/>
      <c r="AQ415" s="59"/>
      <c r="AR415" s="59"/>
      <c r="AS415" s="59"/>
      <c r="AT415" s="59"/>
      <c r="AU415" s="59"/>
      <c r="AV415" s="59"/>
      <c r="AW415" s="59"/>
      <c r="AX415" s="59"/>
      <c r="AY415" s="59"/>
      <c r="AZ415" s="59"/>
      <c r="BA415" s="59"/>
      <c r="BB415" s="59"/>
      <c r="BC415" s="59"/>
      <c r="BD415" s="59"/>
      <c r="BE415" s="59"/>
      <c r="BF415" s="59"/>
      <c r="BG415" s="59"/>
      <c r="BH415" s="59"/>
      <c r="BI415" s="59"/>
      <c r="BJ415" s="59"/>
      <c r="BK415" s="59"/>
      <c r="BL415" s="59"/>
      <c r="BM415" s="59"/>
      <c r="BN415" s="59"/>
      <c r="BO415" s="59"/>
      <c r="BP415" s="59"/>
      <c r="BQ415" s="59"/>
      <c r="BR415" s="59"/>
      <c r="BS415" s="59"/>
      <c r="BT415" s="59"/>
      <c r="BU415" s="59"/>
      <c r="BV415" s="59"/>
      <c r="BW415" s="59"/>
      <c r="BX415" s="59"/>
      <c r="BY415" s="59"/>
      <c r="BZ415" s="59"/>
      <c r="CA415" s="59"/>
      <c r="CB415" s="59"/>
      <c r="CC415" s="59"/>
      <c r="CD415" s="59"/>
      <c r="CE415" s="59"/>
      <c r="CF415" s="59"/>
      <c r="CG415" s="59"/>
      <c r="CH415" s="59"/>
      <c r="CI415" s="59"/>
      <c r="CJ415" s="59"/>
      <c r="CK415" s="59"/>
      <c r="CL415" s="59"/>
      <c r="CM415" s="59"/>
      <c r="CN415" s="59"/>
      <c r="CO415" s="59"/>
      <c r="CP415" s="59"/>
      <c r="CQ415" s="59"/>
      <c r="CR415" s="59"/>
      <c r="CS415" s="59"/>
      <c r="CT415" s="59"/>
      <c r="CU415" s="59"/>
      <c r="CV415" s="59"/>
      <c r="CW415" s="59"/>
      <c r="CX415" s="59"/>
      <c r="CY415" s="59"/>
      <c r="CZ415" s="59"/>
      <c r="DA415" s="59"/>
      <c r="DB415" s="59"/>
      <c r="DC415" s="59"/>
      <c r="DD415" s="59"/>
      <c r="DE415" s="59"/>
      <c r="DF415" s="59"/>
      <c r="DG415" s="59"/>
      <c r="DH415" s="59"/>
      <c r="DI415" s="59"/>
      <c r="DJ415" s="59"/>
      <c r="DK415" s="59"/>
      <c r="DL415" s="59"/>
      <c r="DM415" s="59"/>
      <c r="DN415" s="59"/>
      <c r="DO415" s="59"/>
      <c r="DP415" s="59"/>
      <c r="DQ415" s="59"/>
      <c r="DR415" s="59"/>
      <c r="DS415" s="59"/>
      <c r="DT415" s="59"/>
      <c r="DU415" s="59"/>
      <c r="DV415" s="59"/>
      <c r="DW415" s="59"/>
      <c r="DX415" s="59"/>
      <c r="DY415" s="59"/>
      <c r="DZ415" s="59"/>
      <c r="EA415" s="59"/>
      <c r="EB415" s="59"/>
      <c r="EC415" s="59"/>
      <c r="ED415" s="59"/>
      <c r="EE415" s="59"/>
      <c r="EF415" s="59"/>
      <c r="EG415" s="59"/>
      <c r="EH415" s="59"/>
      <c r="EI415" s="59"/>
      <c r="EJ415" s="59"/>
      <c r="EK415" s="59"/>
      <c r="EL415" s="59"/>
      <c r="EM415" s="59"/>
      <c r="EN415" s="59"/>
      <c r="EO415" s="59"/>
      <c r="EP415" s="59"/>
      <c r="EQ415" s="59"/>
      <c r="ER415" s="59"/>
      <c r="ES415" s="59"/>
      <c r="ET415" s="59"/>
      <c r="EU415" s="59"/>
      <c r="EV415" s="59"/>
      <c r="EW415" s="59"/>
      <c r="EX415" s="59"/>
      <c r="EY415" s="59"/>
      <c r="EZ415" s="59"/>
      <c r="FA415" s="59"/>
      <c r="FB415" s="59"/>
      <c r="FC415" s="59"/>
      <c r="FD415" s="59"/>
      <c r="FE415" s="59"/>
      <c r="FF415" s="59"/>
      <c r="FG415" s="59"/>
      <c r="FH415" s="59"/>
      <c r="FI415" s="59"/>
      <c r="FJ415" s="59"/>
      <c r="FK415" s="59"/>
      <c r="FL415" s="59"/>
      <c r="FM415" s="59"/>
      <c r="FN415" s="59"/>
      <c r="FO415" s="59"/>
      <c r="FP415" s="59"/>
      <c r="FQ415" s="59"/>
      <c r="FR415" s="59"/>
      <c r="FS415" s="59"/>
      <c r="FT415" s="59"/>
      <c r="FU415" s="59"/>
      <c r="FV415" s="59"/>
      <c r="FW415" s="59"/>
      <c r="FX415" s="59"/>
      <c r="FY415" s="59"/>
      <c r="FZ415" s="59"/>
      <c r="GA415" s="59"/>
      <c r="GB415" s="59"/>
      <c r="GC415" s="59"/>
      <c r="GD415" s="59"/>
      <c r="GE415" s="59"/>
      <c r="GF415" s="59"/>
      <c r="GG415" s="59"/>
      <c r="GH415" s="59"/>
      <c r="GI415" s="59"/>
      <c r="GJ415" s="59"/>
      <c r="GK415" s="59"/>
      <c r="GL415" s="59"/>
      <c r="GM415" s="59"/>
      <c r="GN415" s="59"/>
      <c r="GO415" s="59"/>
      <c r="GP415" s="59"/>
      <c r="GQ415" s="59"/>
      <c r="GR415" s="59"/>
      <c r="GS415" s="59"/>
      <c r="GT415" s="59"/>
      <c r="GU415" s="59"/>
      <c r="GV415" s="59"/>
      <c r="GW415" s="59"/>
      <c r="GX415" s="59"/>
      <c r="GY415" s="59"/>
      <c r="GZ415" s="59"/>
      <c r="HA415" s="59"/>
      <c r="HB415" s="59"/>
      <c r="HC415" s="59"/>
      <c r="HD415" s="59"/>
      <c r="HE415" s="59"/>
      <c r="HF415" s="59"/>
      <c r="HG415" s="59"/>
      <c r="HH415" s="59"/>
      <c r="HI415" s="59"/>
      <c r="HJ415" s="59"/>
      <c r="HK415" s="59"/>
      <c r="HL415" s="59"/>
      <c r="HM415" s="59"/>
      <c r="HN415" s="59"/>
    </row>
    <row r="416" spans="1:222">
      <c r="A416" s="59"/>
      <c r="B416" s="59"/>
      <c r="C416" s="59"/>
      <c r="D416" s="59"/>
      <c r="E416" s="118"/>
      <c r="F416" s="59"/>
      <c r="G416" s="118"/>
      <c r="H416" s="59"/>
      <c r="I416" s="59"/>
      <c r="J416" s="59"/>
      <c r="K416" s="119"/>
      <c r="L416" s="59"/>
      <c r="M416" s="59"/>
      <c r="N416" s="59"/>
      <c r="O416" s="59"/>
      <c r="P416" s="59"/>
      <c r="Q416" s="59"/>
      <c r="R416" s="59"/>
      <c r="S416" s="59"/>
      <c r="T416" s="59"/>
      <c r="U416" s="59"/>
      <c r="V416" s="59"/>
      <c r="W416" s="59"/>
      <c r="X416" s="59"/>
      <c r="Y416" s="59"/>
      <c r="Z416" s="59"/>
      <c r="AA416" s="59"/>
      <c r="AB416" s="59"/>
      <c r="AC416" s="59"/>
      <c r="AD416" s="59"/>
      <c r="AE416" s="59"/>
      <c r="AF416" s="59"/>
      <c r="AG416" s="59"/>
      <c r="AH416" s="59"/>
      <c r="AI416" s="59"/>
      <c r="AJ416" s="59"/>
      <c r="AK416" s="59"/>
      <c r="AL416" s="59"/>
      <c r="AM416" s="59"/>
      <c r="AN416" s="59"/>
      <c r="AO416" s="59"/>
      <c r="AP416" s="59"/>
      <c r="AQ416" s="59"/>
      <c r="AR416" s="59"/>
      <c r="AS416" s="59"/>
      <c r="AT416" s="59"/>
      <c r="AU416" s="59"/>
      <c r="AV416" s="59"/>
      <c r="AW416" s="59"/>
      <c r="AX416" s="59"/>
      <c r="AY416" s="59"/>
      <c r="AZ416" s="59"/>
      <c r="BA416" s="59"/>
      <c r="BB416" s="59"/>
      <c r="BC416" s="59"/>
      <c r="BD416" s="59"/>
      <c r="BE416" s="59"/>
      <c r="BF416" s="59"/>
      <c r="BG416" s="59"/>
      <c r="BH416" s="59"/>
      <c r="BI416" s="59"/>
      <c r="BJ416" s="59"/>
      <c r="BK416" s="59"/>
      <c r="BL416" s="59"/>
      <c r="BM416" s="59"/>
      <c r="BN416" s="59"/>
      <c r="BO416" s="59"/>
      <c r="BP416" s="59"/>
      <c r="BQ416" s="59"/>
      <c r="BR416" s="59"/>
      <c r="BS416" s="59"/>
      <c r="BT416" s="59"/>
      <c r="BU416" s="59"/>
      <c r="BV416" s="59"/>
      <c r="BW416" s="59"/>
      <c r="BX416" s="59"/>
      <c r="BY416" s="59"/>
      <c r="BZ416" s="59"/>
      <c r="CA416" s="59"/>
      <c r="CB416" s="59"/>
      <c r="CC416" s="59"/>
      <c r="CD416" s="59"/>
      <c r="CE416" s="59"/>
      <c r="CF416" s="59"/>
      <c r="CG416" s="59"/>
      <c r="CH416" s="59"/>
      <c r="CI416" s="59"/>
      <c r="CJ416" s="59"/>
      <c r="CK416" s="59"/>
      <c r="CL416" s="59"/>
      <c r="CM416" s="59"/>
      <c r="CN416" s="59"/>
      <c r="CO416" s="59"/>
      <c r="CP416" s="59"/>
      <c r="CQ416" s="59"/>
      <c r="CR416" s="59"/>
      <c r="CS416" s="59"/>
      <c r="CT416" s="59"/>
      <c r="CU416" s="59"/>
      <c r="CV416" s="59"/>
      <c r="CW416" s="59"/>
      <c r="CX416" s="59"/>
      <c r="CY416" s="59"/>
      <c r="CZ416" s="59"/>
      <c r="DA416" s="59"/>
      <c r="DB416" s="59"/>
      <c r="DC416" s="59"/>
      <c r="DD416" s="59"/>
      <c r="DE416" s="59"/>
      <c r="DF416" s="59"/>
      <c r="DG416" s="59"/>
      <c r="DH416" s="59"/>
      <c r="DI416" s="59"/>
      <c r="DJ416" s="59"/>
      <c r="DK416" s="59"/>
      <c r="DL416" s="59"/>
      <c r="DM416" s="59"/>
      <c r="DN416" s="59"/>
      <c r="DO416" s="59"/>
      <c r="DP416" s="59"/>
      <c r="DQ416" s="59"/>
      <c r="DR416" s="59"/>
      <c r="DS416" s="59"/>
      <c r="DT416" s="59"/>
      <c r="DU416" s="59"/>
      <c r="DV416" s="59"/>
      <c r="DW416" s="59"/>
      <c r="DX416" s="59"/>
      <c r="DY416" s="59"/>
      <c r="DZ416" s="59"/>
      <c r="EA416" s="59"/>
      <c r="EB416" s="59"/>
      <c r="EC416" s="59"/>
      <c r="ED416" s="59"/>
      <c r="EE416" s="59"/>
      <c r="EF416" s="59"/>
      <c r="EG416" s="59"/>
      <c r="EH416" s="59"/>
      <c r="EI416" s="59"/>
      <c r="EJ416" s="59"/>
      <c r="EK416" s="59"/>
      <c r="EL416" s="59"/>
      <c r="EM416" s="59"/>
      <c r="EN416" s="59"/>
      <c r="EO416" s="59"/>
      <c r="EP416" s="59"/>
      <c r="EQ416" s="59"/>
      <c r="ER416" s="59"/>
      <c r="ES416" s="59"/>
      <c r="ET416" s="59"/>
      <c r="EU416" s="59"/>
      <c r="EV416" s="59"/>
      <c r="EW416" s="59"/>
      <c r="EX416" s="59"/>
      <c r="EY416" s="59"/>
      <c r="EZ416" s="59"/>
      <c r="FA416" s="59"/>
      <c r="FB416" s="59"/>
      <c r="FC416" s="59"/>
      <c r="FD416" s="59"/>
      <c r="FE416" s="59"/>
      <c r="FF416" s="59"/>
      <c r="FG416" s="59"/>
      <c r="FH416" s="59"/>
      <c r="FI416" s="59"/>
      <c r="FJ416" s="59"/>
      <c r="FK416" s="59"/>
      <c r="FL416" s="59"/>
      <c r="FM416" s="59"/>
      <c r="FN416" s="59"/>
      <c r="FO416" s="59"/>
      <c r="FP416" s="59"/>
      <c r="FQ416" s="59"/>
      <c r="FR416" s="59"/>
      <c r="FS416" s="59"/>
      <c r="FT416" s="59"/>
      <c r="FU416" s="59"/>
      <c r="FV416" s="59"/>
      <c r="FW416" s="59"/>
      <c r="FX416" s="59"/>
      <c r="FY416" s="59"/>
      <c r="FZ416" s="59"/>
      <c r="GA416" s="59"/>
      <c r="GB416" s="59"/>
      <c r="GC416" s="59"/>
      <c r="GD416" s="59"/>
      <c r="GE416" s="59"/>
      <c r="GF416" s="59"/>
      <c r="GG416" s="59"/>
      <c r="GH416" s="59"/>
      <c r="GI416" s="59"/>
      <c r="GJ416" s="59"/>
      <c r="GK416" s="59"/>
      <c r="GL416" s="59"/>
      <c r="GM416" s="59"/>
      <c r="GN416" s="59"/>
      <c r="GO416" s="59"/>
      <c r="GP416" s="59"/>
      <c r="GQ416" s="59"/>
      <c r="GR416" s="59"/>
      <c r="GS416" s="59"/>
      <c r="GT416" s="59"/>
      <c r="GU416" s="59"/>
      <c r="GV416" s="59"/>
      <c r="GW416" s="59"/>
      <c r="GX416" s="59"/>
      <c r="GY416" s="59"/>
      <c r="GZ416" s="59"/>
      <c r="HA416" s="59"/>
      <c r="HB416" s="59"/>
      <c r="HC416" s="59"/>
      <c r="HD416" s="59"/>
      <c r="HE416" s="59"/>
      <c r="HF416" s="59"/>
      <c r="HG416" s="59"/>
      <c r="HH416" s="59"/>
      <c r="HI416" s="59"/>
      <c r="HJ416" s="59"/>
      <c r="HK416" s="59"/>
      <c r="HL416" s="59"/>
      <c r="HM416" s="59"/>
      <c r="HN416" s="59"/>
    </row>
    <row r="417" spans="1:222">
      <c r="A417" s="59"/>
      <c r="B417" s="59"/>
      <c r="C417" s="59"/>
      <c r="D417" s="59"/>
      <c r="E417" s="118"/>
      <c r="F417" s="59"/>
      <c r="G417" s="118"/>
      <c r="H417" s="59"/>
      <c r="I417" s="59"/>
      <c r="J417" s="59"/>
      <c r="K417" s="119"/>
      <c r="L417" s="59"/>
      <c r="M417" s="59"/>
      <c r="N417" s="59"/>
      <c r="O417" s="59"/>
      <c r="P417" s="59"/>
      <c r="Q417" s="59"/>
      <c r="R417" s="59"/>
      <c r="S417" s="59"/>
      <c r="T417" s="59"/>
      <c r="U417" s="59"/>
      <c r="V417" s="59"/>
      <c r="W417" s="59"/>
      <c r="X417" s="59"/>
      <c r="Y417" s="59"/>
      <c r="Z417" s="59"/>
      <c r="AA417" s="59"/>
      <c r="AB417" s="59"/>
      <c r="AC417" s="59"/>
      <c r="AD417" s="59"/>
      <c r="AE417" s="59"/>
      <c r="AF417" s="59"/>
      <c r="AG417" s="59"/>
      <c r="AH417" s="59"/>
      <c r="AI417" s="59"/>
      <c r="AJ417" s="59"/>
      <c r="AK417" s="59"/>
      <c r="AL417" s="59"/>
      <c r="AM417" s="59"/>
      <c r="AN417" s="59"/>
      <c r="AO417" s="59"/>
      <c r="AP417" s="59"/>
      <c r="AQ417" s="59"/>
      <c r="AR417" s="59"/>
      <c r="AS417" s="59"/>
      <c r="AT417" s="59"/>
      <c r="AU417" s="59"/>
      <c r="AV417" s="59"/>
      <c r="AW417" s="59"/>
      <c r="AX417" s="59"/>
      <c r="AY417" s="59"/>
      <c r="AZ417" s="59"/>
      <c r="BA417" s="59"/>
      <c r="BB417" s="59"/>
      <c r="BC417" s="59"/>
      <c r="BD417" s="59"/>
      <c r="BE417" s="59"/>
      <c r="BF417" s="59"/>
      <c r="BG417" s="59"/>
      <c r="BH417" s="59"/>
      <c r="BI417" s="59"/>
      <c r="BJ417" s="59"/>
      <c r="BK417" s="59"/>
      <c r="BL417" s="59"/>
      <c r="BM417" s="59"/>
      <c r="BN417" s="59"/>
      <c r="BO417" s="59"/>
      <c r="BP417" s="59"/>
      <c r="BQ417" s="59"/>
      <c r="BR417" s="59"/>
      <c r="BS417" s="59"/>
      <c r="BT417" s="59"/>
      <c r="BU417" s="59"/>
      <c r="BV417" s="59"/>
      <c r="BW417" s="59"/>
      <c r="BX417" s="59"/>
      <c r="BY417" s="59"/>
      <c r="BZ417" s="59"/>
      <c r="CA417" s="59"/>
      <c r="CB417" s="59"/>
      <c r="CC417" s="59"/>
      <c r="CD417" s="59"/>
      <c r="CE417" s="59"/>
      <c r="CF417" s="59"/>
      <c r="CG417" s="59"/>
      <c r="CH417" s="59"/>
      <c r="CI417" s="59"/>
      <c r="CJ417" s="59"/>
      <c r="CK417" s="59"/>
      <c r="CL417" s="59"/>
      <c r="CM417" s="59"/>
      <c r="CN417" s="59"/>
      <c r="CO417" s="59"/>
      <c r="CP417" s="59"/>
      <c r="CQ417" s="59"/>
      <c r="CR417" s="59"/>
      <c r="CS417" s="59"/>
      <c r="CT417" s="59"/>
      <c r="CU417" s="59"/>
      <c r="CV417" s="59"/>
      <c r="CW417" s="59"/>
      <c r="CX417" s="59"/>
      <c r="CY417" s="59"/>
      <c r="CZ417" s="59"/>
      <c r="DA417" s="59"/>
      <c r="DB417" s="59"/>
      <c r="DC417" s="59"/>
      <c r="DD417" s="59"/>
      <c r="DE417" s="59"/>
      <c r="DF417" s="59"/>
      <c r="DG417" s="59"/>
      <c r="DH417" s="59"/>
      <c r="DI417" s="59"/>
      <c r="DJ417" s="59"/>
      <c r="DK417" s="59"/>
      <c r="DL417" s="59"/>
      <c r="DM417" s="59"/>
      <c r="DN417" s="59"/>
      <c r="DO417" s="59"/>
      <c r="DP417" s="59"/>
      <c r="DQ417" s="59"/>
      <c r="DR417" s="59"/>
      <c r="DS417" s="59"/>
      <c r="DT417" s="59"/>
      <c r="DU417" s="59"/>
      <c r="DV417" s="59"/>
      <c r="DW417" s="59"/>
      <c r="DX417" s="59"/>
      <c r="DY417" s="59"/>
      <c r="DZ417" s="59"/>
      <c r="EA417" s="59"/>
      <c r="EB417" s="59"/>
      <c r="EC417" s="59"/>
      <c r="ED417" s="59"/>
      <c r="EE417" s="59"/>
      <c r="EF417" s="59"/>
      <c r="EG417" s="59"/>
      <c r="EH417" s="59"/>
      <c r="EI417" s="59"/>
      <c r="EJ417" s="59"/>
      <c r="EK417" s="59"/>
      <c r="EL417" s="59"/>
      <c r="EM417" s="59"/>
      <c r="EN417" s="59"/>
      <c r="EO417" s="59"/>
      <c r="EP417" s="59"/>
      <c r="EQ417" s="59"/>
      <c r="ER417" s="59"/>
      <c r="ES417" s="59"/>
      <c r="ET417" s="59"/>
      <c r="EU417" s="59"/>
      <c r="EV417" s="59"/>
      <c r="EW417" s="59"/>
      <c r="EX417" s="59"/>
      <c r="EY417" s="59"/>
      <c r="EZ417" s="59"/>
      <c r="FA417" s="59"/>
      <c r="FB417" s="59"/>
      <c r="FC417" s="59"/>
      <c r="FD417" s="59"/>
      <c r="FE417" s="59"/>
      <c r="FF417" s="59"/>
      <c r="FG417" s="59"/>
      <c r="FH417" s="59"/>
      <c r="FI417" s="59"/>
      <c r="FJ417" s="59"/>
      <c r="FK417" s="59"/>
      <c r="FL417" s="59"/>
      <c r="FM417" s="59"/>
      <c r="FN417" s="59"/>
      <c r="FO417" s="59"/>
      <c r="FP417" s="59"/>
      <c r="FQ417" s="59"/>
      <c r="FR417" s="59"/>
      <c r="FS417" s="59"/>
      <c r="FT417" s="59"/>
      <c r="FU417" s="59"/>
      <c r="FV417" s="59"/>
      <c r="FW417" s="59"/>
      <c r="FX417" s="59"/>
      <c r="FY417" s="59"/>
      <c r="FZ417" s="59"/>
      <c r="GA417" s="59"/>
      <c r="GB417" s="59"/>
      <c r="GC417" s="59"/>
      <c r="GD417" s="59"/>
      <c r="GE417" s="59"/>
      <c r="GF417" s="59"/>
      <c r="GG417" s="59"/>
      <c r="GH417" s="59"/>
      <c r="GI417" s="59"/>
      <c r="GJ417" s="59"/>
      <c r="GK417" s="59"/>
      <c r="GL417" s="59"/>
      <c r="GM417" s="59"/>
      <c r="GN417" s="59"/>
      <c r="GO417" s="59"/>
      <c r="GP417" s="59"/>
      <c r="GQ417" s="59"/>
      <c r="GR417" s="59"/>
      <c r="GS417" s="59"/>
      <c r="GT417" s="59"/>
      <c r="GU417" s="59"/>
      <c r="GV417" s="59"/>
      <c r="GW417" s="59"/>
      <c r="GX417" s="59"/>
      <c r="GY417" s="59"/>
      <c r="GZ417" s="59"/>
      <c r="HA417" s="59"/>
      <c r="HB417" s="59"/>
      <c r="HC417" s="59"/>
      <c r="HD417" s="59"/>
      <c r="HE417" s="59"/>
      <c r="HF417" s="59"/>
      <c r="HG417" s="59"/>
      <c r="HH417" s="59"/>
      <c r="HI417" s="59"/>
      <c r="HJ417" s="59"/>
      <c r="HK417" s="59"/>
      <c r="HL417" s="59"/>
      <c r="HM417" s="59"/>
      <c r="HN417" s="59"/>
    </row>
    <row r="418" spans="1:222">
      <c r="A418" s="59"/>
      <c r="B418" s="59"/>
      <c r="C418" s="59"/>
      <c r="D418" s="59"/>
      <c r="E418" s="118"/>
      <c r="F418" s="59"/>
      <c r="G418" s="118"/>
      <c r="H418" s="59"/>
      <c r="I418" s="59"/>
      <c r="J418" s="59"/>
      <c r="K418" s="119"/>
      <c r="L418" s="59"/>
      <c r="M418" s="59"/>
      <c r="N418" s="59"/>
      <c r="O418" s="59"/>
      <c r="P418" s="59"/>
      <c r="Q418" s="59"/>
      <c r="R418" s="59"/>
      <c r="S418" s="59"/>
      <c r="T418" s="59"/>
      <c r="U418" s="59"/>
      <c r="V418" s="59"/>
      <c r="W418" s="59"/>
      <c r="X418" s="59"/>
      <c r="Y418" s="59"/>
      <c r="Z418" s="59"/>
      <c r="AA418" s="59"/>
      <c r="AB418" s="59"/>
      <c r="AC418" s="59"/>
      <c r="AD418" s="59"/>
      <c r="AE418" s="59"/>
      <c r="AF418" s="59"/>
      <c r="AG418" s="59"/>
      <c r="AH418" s="59"/>
      <c r="AI418" s="59"/>
      <c r="AJ418" s="59"/>
      <c r="AK418" s="59"/>
      <c r="AL418" s="59"/>
      <c r="AM418" s="59"/>
      <c r="AN418" s="59"/>
      <c r="AO418" s="59"/>
      <c r="AP418" s="59"/>
      <c r="AQ418" s="59"/>
      <c r="AR418" s="59"/>
      <c r="AS418" s="59"/>
      <c r="AT418" s="59"/>
      <c r="AU418" s="59"/>
      <c r="AV418" s="59"/>
      <c r="AW418" s="59"/>
      <c r="AX418" s="59"/>
      <c r="AY418" s="59"/>
      <c r="AZ418" s="59"/>
      <c r="BA418" s="59"/>
      <c r="BB418" s="59"/>
      <c r="BC418" s="59"/>
      <c r="BD418" s="59"/>
      <c r="BE418" s="59"/>
      <c r="BF418" s="59"/>
      <c r="BG418" s="59"/>
      <c r="BH418" s="59"/>
      <c r="BI418" s="59"/>
      <c r="BJ418" s="59"/>
      <c r="BK418" s="59"/>
      <c r="BL418" s="59"/>
      <c r="BM418" s="59"/>
      <c r="BN418" s="59"/>
      <c r="BO418" s="59"/>
      <c r="BP418" s="59"/>
      <c r="BQ418" s="59"/>
      <c r="BR418" s="59"/>
      <c r="BS418" s="59"/>
      <c r="BT418" s="59"/>
      <c r="BU418" s="59"/>
      <c r="BV418" s="59"/>
      <c r="BW418" s="59"/>
      <c r="BX418" s="59"/>
      <c r="BY418" s="59"/>
      <c r="BZ418" s="59"/>
      <c r="CA418" s="59"/>
      <c r="CB418" s="59"/>
      <c r="CC418" s="59"/>
      <c r="CD418" s="59"/>
      <c r="CE418" s="59"/>
      <c r="CF418" s="59"/>
      <c r="CG418" s="59"/>
      <c r="CH418" s="59"/>
      <c r="CI418" s="59"/>
      <c r="CJ418" s="59"/>
      <c r="CK418" s="59"/>
      <c r="CL418" s="59"/>
      <c r="CM418" s="59"/>
      <c r="CN418" s="59"/>
      <c r="CO418" s="59"/>
      <c r="CP418" s="59"/>
      <c r="CQ418" s="59"/>
      <c r="CR418" s="59"/>
      <c r="CS418" s="59"/>
      <c r="CT418" s="59"/>
      <c r="CU418" s="59"/>
      <c r="CV418" s="59"/>
      <c r="CW418" s="59"/>
      <c r="CX418" s="59"/>
      <c r="CY418" s="59"/>
      <c r="CZ418" s="59"/>
      <c r="DA418" s="59"/>
      <c r="DB418" s="59"/>
      <c r="DC418" s="59"/>
      <c r="DD418" s="59"/>
      <c r="DE418" s="59"/>
      <c r="DF418" s="59"/>
      <c r="DG418" s="59"/>
      <c r="DH418" s="59"/>
      <c r="DI418" s="59"/>
      <c r="DJ418" s="59"/>
      <c r="DK418" s="59"/>
      <c r="DL418" s="59"/>
      <c r="DM418" s="59"/>
      <c r="DN418" s="59"/>
      <c r="DO418" s="59"/>
      <c r="DP418" s="59"/>
      <c r="DQ418" s="59"/>
      <c r="DR418" s="59"/>
      <c r="DS418" s="59"/>
      <c r="DT418" s="59"/>
      <c r="DU418" s="59"/>
      <c r="DV418" s="59"/>
      <c r="DW418" s="59"/>
      <c r="DX418" s="59"/>
      <c r="DY418" s="59"/>
      <c r="DZ418" s="59"/>
      <c r="EA418" s="59"/>
      <c r="EB418" s="59"/>
      <c r="EC418" s="59"/>
      <c r="ED418" s="59"/>
      <c r="EE418" s="59"/>
      <c r="EF418" s="59"/>
      <c r="EG418" s="59"/>
      <c r="EH418" s="59"/>
      <c r="EI418" s="59"/>
      <c r="EJ418" s="59"/>
      <c r="EK418" s="59"/>
      <c r="EL418" s="59"/>
      <c r="EM418" s="59"/>
      <c r="EN418" s="59"/>
      <c r="EO418" s="59"/>
      <c r="EP418" s="59"/>
      <c r="EQ418" s="59"/>
      <c r="ER418" s="59"/>
      <c r="ES418" s="59"/>
      <c r="ET418" s="59"/>
      <c r="EU418" s="59"/>
      <c r="EV418" s="59"/>
      <c r="EW418" s="59"/>
      <c r="EX418" s="59"/>
      <c r="EY418" s="59"/>
      <c r="EZ418" s="59"/>
      <c r="FA418" s="59"/>
      <c r="FB418" s="59"/>
      <c r="FC418" s="59"/>
      <c r="FD418" s="59"/>
      <c r="FE418" s="59"/>
      <c r="FF418" s="59"/>
      <c r="FG418" s="59"/>
      <c r="FH418" s="59"/>
      <c r="FI418" s="59"/>
      <c r="FJ418" s="59"/>
      <c r="FK418" s="59"/>
      <c r="FL418" s="59"/>
      <c r="FM418" s="59"/>
      <c r="FN418" s="59"/>
      <c r="FO418" s="59"/>
      <c r="FP418" s="59"/>
      <c r="FQ418" s="59"/>
      <c r="FR418" s="59"/>
      <c r="FS418" s="59"/>
      <c r="FT418" s="59"/>
      <c r="FU418" s="59"/>
      <c r="FV418" s="59"/>
      <c r="FW418" s="59"/>
      <c r="FX418" s="59"/>
      <c r="FY418" s="59"/>
      <c r="FZ418" s="59"/>
      <c r="GA418" s="59"/>
      <c r="GB418" s="59"/>
      <c r="GC418" s="59"/>
      <c r="GD418" s="59"/>
      <c r="GE418" s="59"/>
      <c r="GF418" s="59"/>
      <c r="GG418" s="59"/>
      <c r="GH418" s="59"/>
      <c r="GI418" s="59"/>
      <c r="GJ418" s="59"/>
      <c r="GK418" s="59"/>
      <c r="GL418" s="59"/>
      <c r="GM418" s="59"/>
      <c r="GN418" s="59"/>
      <c r="GO418" s="59"/>
      <c r="GP418" s="59"/>
      <c r="GQ418" s="59"/>
      <c r="GR418" s="59"/>
      <c r="GS418" s="59"/>
      <c r="GT418" s="59"/>
      <c r="GU418" s="59"/>
      <c r="GV418" s="59"/>
      <c r="GW418" s="59"/>
      <c r="GX418" s="59"/>
      <c r="GY418" s="59"/>
      <c r="GZ418" s="59"/>
      <c r="HA418" s="59"/>
      <c r="HB418" s="59"/>
      <c r="HC418" s="59"/>
      <c r="HD418" s="59"/>
      <c r="HE418" s="59"/>
      <c r="HF418" s="59"/>
      <c r="HG418" s="59"/>
      <c r="HH418" s="59"/>
      <c r="HI418" s="59"/>
      <c r="HJ418" s="59"/>
      <c r="HK418" s="59"/>
      <c r="HL418" s="59"/>
      <c r="HM418" s="59"/>
      <c r="HN418" s="59"/>
    </row>
    <row r="419" spans="1:222">
      <c r="A419" s="59"/>
      <c r="B419" s="59"/>
      <c r="C419" s="59"/>
      <c r="D419" s="59"/>
      <c r="E419" s="118"/>
      <c r="F419" s="59"/>
      <c r="G419" s="118"/>
      <c r="H419" s="59"/>
      <c r="I419" s="59"/>
      <c r="J419" s="59"/>
      <c r="K419" s="119"/>
      <c r="L419" s="59"/>
      <c r="M419" s="59"/>
      <c r="N419" s="59"/>
      <c r="O419" s="59"/>
      <c r="P419" s="59"/>
      <c r="Q419" s="59"/>
      <c r="R419" s="59"/>
      <c r="S419" s="59"/>
      <c r="T419" s="59"/>
      <c r="U419" s="59"/>
      <c r="V419" s="59"/>
      <c r="W419" s="59"/>
      <c r="X419" s="59"/>
      <c r="Y419" s="59"/>
      <c r="Z419" s="59"/>
      <c r="AA419" s="59"/>
      <c r="AB419" s="59"/>
      <c r="AC419" s="59"/>
      <c r="AD419" s="59"/>
      <c r="AE419" s="59"/>
      <c r="AF419" s="59"/>
      <c r="AG419" s="59"/>
      <c r="AH419" s="59"/>
      <c r="AI419" s="59"/>
      <c r="AJ419" s="59"/>
      <c r="AK419" s="59"/>
      <c r="AL419" s="59"/>
      <c r="AM419" s="59"/>
      <c r="AN419" s="59"/>
      <c r="AO419" s="59"/>
      <c r="AP419" s="59"/>
      <c r="AQ419" s="59"/>
      <c r="AR419" s="59"/>
      <c r="AS419" s="59"/>
      <c r="AT419" s="59"/>
      <c r="AU419" s="59"/>
      <c r="AV419" s="59"/>
      <c r="AW419" s="59"/>
      <c r="AX419" s="59"/>
      <c r="AY419" s="59"/>
      <c r="AZ419" s="59"/>
      <c r="BA419" s="59"/>
      <c r="BB419" s="59"/>
      <c r="BC419" s="59"/>
      <c r="BD419" s="59"/>
      <c r="BE419" s="59"/>
      <c r="BF419" s="59"/>
      <c r="BG419" s="59"/>
      <c r="BH419" s="59"/>
      <c r="BI419" s="59"/>
      <c r="BJ419" s="59"/>
      <c r="BK419" s="59"/>
      <c r="BL419" s="59"/>
      <c r="BM419" s="59"/>
      <c r="BN419" s="59"/>
      <c r="BO419" s="59"/>
      <c r="BP419" s="59"/>
      <c r="BQ419" s="59"/>
      <c r="BR419" s="59"/>
      <c r="BS419" s="59"/>
      <c r="BT419" s="59"/>
      <c r="BU419" s="59"/>
      <c r="BV419" s="59"/>
      <c r="BW419" s="59"/>
      <c r="BX419" s="59"/>
      <c r="BY419" s="59"/>
      <c r="BZ419" s="59"/>
      <c r="CA419" s="59"/>
      <c r="CB419" s="59"/>
      <c r="CC419" s="59"/>
      <c r="CD419" s="59"/>
      <c r="CE419" s="59"/>
      <c r="CF419" s="59"/>
      <c r="CG419" s="59"/>
      <c r="CH419" s="59"/>
      <c r="CI419" s="59"/>
      <c r="CJ419" s="59"/>
      <c r="CK419" s="59"/>
      <c r="CL419" s="59"/>
      <c r="CM419" s="59"/>
      <c r="CN419" s="59"/>
      <c r="CO419" s="59"/>
      <c r="CP419" s="59"/>
      <c r="CQ419" s="59"/>
      <c r="CR419" s="59"/>
      <c r="CS419" s="59"/>
      <c r="CT419" s="59"/>
      <c r="CU419" s="59"/>
      <c r="CV419" s="59"/>
      <c r="CW419" s="59"/>
      <c r="CX419" s="59"/>
      <c r="CY419" s="59"/>
      <c r="CZ419" s="59"/>
      <c r="DA419" s="59"/>
      <c r="DB419" s="59"/>
      <c r="DC419" s="59"/>
      <c r="DD419" s="59"/>
      <c r="DE419" s="59"/>
      <c r="DF419" s="59"/>
      <c r="DG419" s="59"/>
      <c r="DH419" s="59"/>
      <c r="DI419" s="59"/>
      <c r="DJ419" s="59"/>
      <c r="DK419" s="59"/>
      <c r="DL419" s="59"/>
      <c r="DM419" s="59"/>
      <c r="DN419" s="59"/>
      <c r="DO419" s="59"/>
      <c r="DP419" s="59"/>
      <c r="DQ419" s="59"/>
      <c r="DR419" s="59"/>
      <c r="DS419" s="59"/>
      <c r="DT419" s="59"/>
      <c r="DU419" s="59"/>
      <c r="DV419" s="59"/>
      <c r="DW419" s="59"/>
      <c r="DX419" s="59"/>
      <c r="DY419" s="59"/>
      <c r="DZ419" s="59"/>
      <c r="EA419" s="59"/>
      <c r="EB419" s="59"/>
      <c r="EC419" s="59"/>
      <c r="ED419" s="59"/>
      <c r="EE419" s="59"/>
      <c r="EF419" s="59"/>
      <c r="EG419" s="59"/>
      <c r="EH419" s="59"/>
      <c r="EI419" s="59"/>
      <c r="EJ419" s="59"/>
      <c r="EK419" s="59"/>
      <c r="EL419" s="59"/>
      <c r="EM419" s="59"/>
      <c r="EN419" s="59"/>
      <c r="EO419" s="59"/>
      <c r="EP419" s="59"/>
      <c r="EQ419" s="59"/>
      <c r="ER419" s="59"/>
      <c r="ES419" s="59"/>
      <c r="ET419" s="59"/>
      <c r="EU419" s="59"/>
      <c r="EV419" s="59"/>
      <c r="EW419" s="59"/>
      <c r="EX419" s="59"/>
      <c r="EY419" s="59"/>
      <c r="EZ419" s="59"/>
      <c r="FA419" s="59"/>
      <c r="FB419" s="59"/>
      <c r="FC419" s="59"/>
      <c r="FD419" s="59"/>
      <c r="FE419" s="59"/>
      <c r="FF419" s="59"/>
      <c r="FG419" s="59"/>
      <c r="FH419" s="59"/>
      <c r="FI419" s="59"/>
      <c r="FJ419" s="59"/>
      <c r="FK419" s="59"/>
      <c r="FL419" s="59"/>
      <c r="FM419" s="59"/>
      <c r="FN419" s="59"/>
      <c r="FO419" s="59"/>
      <c r="FP419" s="59"/>
      <c r="FQ419" s="59"/>
      <c r="FR419" s="59"/>
      <c r="FS419" s="59"/>
      <c r="FT419" s="59"/>
      <c r="FU419" s="59"/>
      <c r="FV419" s="59"/>
      <c r="FW419" s="59"/>
      <c r="FX419" s="59"/>
      <c r="FY419" s="59"/>
      <c r="FZ419" s="59"/>
      <c r="GA419" s="59"/>
      <c r="GB419" s="59"/>
      <c r="GC419" s="59"/>
      <c r="GD419" s="59"/>
      <c r="GE419" s="59"/>
      <c r="GF419" s="59"/>
      <c r="GG419" s="59"/>
      <c r="GH419" s="59"/>
      <c r="GI419" s="59"/>
      <c r="GJ419" s="59"/>
      <c r="GK419" s="59"/>
      <c r="GL419" s="59"/>
      <c r="GM419" s="59"/>
      <c r="GN419" s="59"/>
      <c r="GO419" s="59"/>
      <c r="GP419" s="59"/>
      <c r="GQ419" s="59"/>
      <c r="GR419" s="59"/>
      <c r="GS419" s="59"/>
      <c r="GT419" s="59"/>
      <c r="GU419" s="59"/>
      <c r="GV419" s="59"/>
      <c r="GW419" s="59"/>
      <c r="GX419" s="59"/>
      <c r="GY419" s="59"/>
      <c r="GZ419" s="59"/>
      <c r="HA419" s="59"/>
      <c r="HB419" s="59"/>
      <c r="HC419" s="59"/>
      <c r="HD419" s="59"/>
      <c r="HE419" s="59"/>
      <c r="HF419" s="59"/>
      <c r="HG419" s="59"/>
      <c r="HH419" s="59"/>
      <c r="HI419" s="59"/>
      <c r="HJ419" s="59"/>
      <c r="HK419" s="59"/>
      <c r="HL419" s="59"/>
      <c r="HM419" s="59"/>
      <c r="HN419" s="59"/>
    </row>
    <row r="420" spans="1:222">
      <c r="A420" s="59"/>
      <c r="B420" s="59"/>
      <c r="C420" s="59"/>
      <c r="D420" s="59"/>
      <c r="E420" s="118"/>
      <c r="F420" s="59"/>
      <c r="G420" s="118"/>
      <c r="H420" s="59"/>
      <c r="I420" s="59"/>
      <c r="J420" s="59"/>
      <c r="K420" s="119"/>
      <c r="L420" s="59"/>
      <c r="M420" s="59"/>
      <c r="N420" s="59"/>
      <c r="O420" s="59"/>
      <c r="P420" s="59"/>
      <c r="Q420" s="59"/>
      <c r="R420" s="59"/>
      <c r="S420" s="59"/>
      <c r="T420" s="59"/>
      <c r="U420" s="59"/>
      <c r="V420" s="59"/>
      <c r="W420" s="59"/>
      <c r="X420" s="59"/>
      <c r="Y420" s="59"/>
      <c r="Z420" s="59"/>
      <c r="AA420" s="59"/>
      <c r="AB420" s="59"/>
      <c r="AC420" s="59"/>
      <c r="AD420" s="59"/>
      <c r="AE420" s="59"/>
      <c r="AF420" s="59"/>
      <c r="AG420" s="59"/>
      <c r="AH420" s="59"/>
      <c r="AI420" s="59"/>
      <c r="AJ420" s="59"/>
      <c r="AK420" s="59"/>
      <c r="AL420" s="59"/>
      <c r="AM420" s="59"/>
      <c r="AN420" s="59"/>
      <c r="AO420" s="59"/>
      <c r="AP420" s="59"/>
      <c r="AQ420" s="59"/>
      <c r="AR420" s="59"/>
      <c r="AS420" s="59"/>
      <c r="AT420" s="59"/>
      <c r="AU420" s="59"/>
      <c r="AV420" s="59"/>
      <c r="AW420" s="59"/>
      <c r="AX420" s="59"/>
      <c r="AY420" s="59"/>
      <c r="AZ420" s="59"/>
      <c r="BA420" s="59"/>
      <c r="BB420" s="59"/>
      <c r="BC420" s="59"/>
      <c r="BD420" s="59"/>
      <c r="BE420" s="59"/>
      <c r="BF420" s="59"/>
      <c r="BG420" s="59"/>
      <c r="BH420" s="59"/>
      <c r="BI420" s="59"/>
      <c r="BJ420" s="59"/>
      <c r="BK420" s="59"/>
      <c r="BL420" s="59"/>
      <c r="BM420" s="59"/>
      <c r="BN420" s="59"/>
      <c r="BO420" s="59"/>
      <c r="BP420" s="59"/>
      <c r="BQ420" s="59"/>
      <c r="BR420" s="59"/>
      <c r="BS420" s="59"/>
      <c r="BT420" s="59"/>
      <c r="BU420" s="59"/>
      <c r="BV420" s="59"/>
      <c r="BW420" s="59"/>
      <c r="BX420" s="59"/>
      <c r="BY420" s="59"/>
      <c r="BZ420" s="59"/>
      <c r="CA420" s="59"/>
      <c r="CB420" s="59"/>
      <c r="CC420" s="59"/>
      <c r="CD420" s="59"/>
      <c r="CE420" s="59"/>
      <c r="CF420" s="59"/>
      <c r="CG420" s="59"/>
      <c r="CH420" s="59"/>
      <c r="CI420" s="59"/>
      <c r="CJ420" s="59"/>
      <c r="CK420" s="59"/>
      <c r="CL420" s="59"/>
      <c r="CM420" s="59"/>
      <c r="CN420" s="59"/>
      <c r="CO420" s="59"/>
      <c r="CP420" s="59"/>
      <c r="CQ420" s="59"/>
      <c r="CR420" s="59"/>
      <c r="CS420" s="59"/>
      <c r="CT420" s="59"/>
      <c r="CU420" s="59"/>
      <c r="CV420" s="59"/>
      <c r="CW420" s="59"/>
      <c r="CX420" s="59"/>
      <c r="CY420" s="59"/>
      <c r="CZ420" s="59"/>
      <c r="DA420" s="59"/>
      <c r="DB420" s="59"/>
      <c r="DC420" s="59"/>
      <c r="DD420" s="59"/>
      <c r="DE420" s="59"/>
      <c r="DF420" s="59"/>
      <c r="DG420" s="59"/>
      <c r="DH420" s="59"/>
      <c r="DI420" s="59"/>
      <c r="DJ420" s="59"/>
      <c r="DK420" s="59"/>
      <c r="DL420" s="59"/>
      <c r="DM420" s="59"/>
      <c r="DN420" s="59"/>
      <c r="DO420" s="59"/>
      <c r="DP420" s="59"/>
      <c r="DQ420" s="59"/>
      <c r="DR420" s="59"/>
      <c r="DS420" s="59"/>
      <c r="DT420" s="59"/>
      <c r="DU420" s="59"/>
      <c r="DV420" s="59"/>
      <c r="DW420" s="59"/>
      <c r="DX420" s="59"/>
      <c r="DY420" s="59"/>
      <c r="DZ420" s="59"/>
      <c r="EA420" s="59"/>
      <c r="EB420" s="59"/>
      <c r="EC420" s="59"/>
      <c r="ED420" s="59"/>
      <c r="EE420" s="59"/>
      <c r="EF420" s="59"/>
      <c r="EG420" s="59"/>
      <c r="EH420" s="59"/>
      <c r="EI420" s="59"/>
      <c r="EJ420" s="59"/>
      <c r="EK420" s="59"/>
      <c r="EL420" s="59"/>
      <c r="EM420" s="59"/>
      <c r="EN420" s="59"/>
      <c r="EO420" s="59"/>
      <c r="EP420" s="59"/>
      <c r="EQ420" s="59"/>
      <c r="ER420" s="59"/>
      <c r="ES420" s="59"/>
      <c r="ET420" s="59"/>
      <c r="EU420" s="59"/>
      <c r="EV420" s="59"/>
      <c r="EW420" s="59"/>
      <c r="EX420" s="59"/>
      <c r="EY420" s="59"/>
      <c r="EZ420" s="59"/>
      <c r="FA420" s="59"/>
      <c r="FB420" s="59"/>
      <c r="FC420" s="59"/>
      <c r="FD420" s="59"/>
      <c r="FE420" s="59"/>
      <c r="FF420" s="59"/>
      <c r="FG420" s="59"/>
      <c r="FH420" s="59"/>
      <c r="FI420" s="59"/>
      <c r="FJ420" s="59"/>
      <c r="FK420" s="59"/>
      <c r="FL420" s="59"/>
      <c r="FM420" s="59"/>
      <c r="FN420" s="59"/>
      <c r="FO420" s="59"/>
      <c r="FP420" s="59"/>
      <c r="FQ420" s="59"/>
      <c r="FR420" s="59"/>
      <c r="FS420" s="59"/>
      <c r="FT420" s="59"/>
      <c r="FU420" s="59"/>
      <c r="FV420" s="59"/>
      <c r="FW420" s="59"/>
      <c r="FX420" s="59"/>
      <c r="FY420" s="59"/>
      <c r="FZ420" s="59"/>
      <c r="GA420" s="59"/>
      <c r="GB420" s="59"/>
      <c r="GC420" s="59"/>
      <c r="GD420" s="59"/>
      <c r="GE420" s="59"/>
      <c r="GF420" s="59"/>
      <c r="GG420" s="59"/>
      <c r="GH420" s="59"/>
      <c r="GI420" s="59"/>
      <c r="GJ420" s="59"/>
      <c r="GK420" s="59"/>
      <c r="GL420" s="59"/>
      <c r="GM420" s="59"/>
      <c r="GN420" s="59"/>
      <c r="GO420" s="59"/>
      <c r="GP420" s="59"/>
      <c r="GQ420" s="59"/>
      <c r="GR420" s="59"/>
      <c r="GS420" s="59"/>
      <c r="GT420" s="59"/>
      <c r="GU420" s="59"/>
      <c r="GV420" s="59"/>
      <c r="GW420" s="59"/>
      <c r="GX420" s="59"/>
      <c r="GY420" s="59"/>
      <c r="GZ420" s="59"/>
      <c r="HA420" s="59"/>
      <c r="HB420" s="59"/>
      <c r="HC420" s="59"/>
      <c r="HD420" s="59"/>
      <c r="HE420" s="59"/>
      <c r="HF420" s="59"/>
      <c r="HG420" s="59"/>
      <c r="HH420" s="59"/>
      <c r="HI420" s="59"/>
      <c r="HJ420" s="59"/>
      <c r="HK420" s="59"/>
      <c r="HL420" s="59"/>
      <c r="HM420" s="59"/>
      <c r="HN420" s="59"/>
    </row>
    <row r="421" spans="1:222">
      <c r="A421" s="59"/>
      <c r="B421" s="59"/>
      <c r="C421" s="59"/>
      <c r="D421" s="59"/>
      <c r="E421" s="118"/>
      <c r="F421" s="59"/>
      <c r="G421" s="118"/>
      <c r="H421" s="59"/>
      <c r="I421" s="59"/>
      <c r="J421" s="59"/>
      <c r="K421" s="119"/>
      <c r="L421" s="59"/>
      <c r="M421" s="59"/>
      <c r="N421" s="59"/>
      <c r="O421" s="59"/>
      <c r="P421" s="59"/>
      <c r="Q421" s="59"/>
      <c r="R421" s="59"/>
      <c r="S421" s="59"/>
      <c r="T421" s="59"/>
      <c r="U421" s="59"/>
      <c r="V421" s="59"/>
      <c r="W421" s="59"/>
      <c r="X421" s="59"/>
      <c r="Y421" s="59"/>
      <c r="Z421" s="59"/>
      <c r="AA421" s="59"/>
      <c r="AB421" s="59"/>
      <c r="AC421" s="59"/>
      <c r="AD421" s="59"/>
      <c r="AE421" s="59"/>
      <c r="AF421" s="59"/>
      <c r="AG421" s="59"/>
      <c r="AH421" s="59"/>
      <c r="AI421" s="59"/>
      <c r="AJ421" s="59"/>
      <c r="AK421" s="59"/>
      <c r="AL421" s="59"/>
      <c r="AM421" s="59"/>
      <c r="AN421" s="59"/>
      <c r="AO421" s="59"/>
      <c r="AP421" s="59"/>
      <c r="AQ421" s="59"/>
      <c r="AR421" s="59"/>
      <c r="AS421" s="59"/>
      <c r="AT421" s="59"/>
      <c r="AU421" s="59"/>
      <c r="AV421" s="59"/>
      <c r="AW421" s="59"/>
      <c r="AX421" s="59"/>
      <c r="AY421" s="59"/>
      <c r="AZ421" s="59"/>
      <c r="BA421" s="59"/>
      <c r="BB421" s="59"/>
      <c r="BC421" s="59"/>
      <c r="BD421" s="59"/>
      <c r="BE421" s="59"/>
      <c r="BF421" s="59"/>
      <c r="BG421" s="59"/>
      <c r="BH421" s="59"/>
      <c r="BI421" s="59"/>
      <c r="BJ421" s="59"/>
      <c r="BK421" s="59"/>
      <c r="BL421" s="59"/>
      <c r="BM421" s="59"/>
      <c r="BN421" s="59"/>
      <c r="BO421" s="59"/>
      <c r="BP421" s="59"/>
      <c r="BQ421" s="59"/>
      <c r="BR421" s="59"/>
      <c r="BS421" s="59"/>
      <c r="BT421" s="59"/>
      <c r="BU421" s="59"/>
      <c r="BV421" s="59"/>
      <c r="BW421" s="59"/>
      <c r="BX421" s="59"/>
      <c r="BY421" s="59"/>
      <c r="BZ421" s="59"/>
      <c r="CA421" s="59"/>
      <c r="CB421" s="59"/>
      <c r="CC421" s="59"/>
      <c r="CD421" s="59"/>
      <c r="CE421" s="59"/>
      <c r="CF421" s="59"/>
      <c r="CG421" s="59"/>
      <c r="CH421" s="59"/>
      <c r="CI421" s="59"/>
      <c r="CJ421" s="59"/>
      <c r="CK421" s="59"/>
      <c r="CL421" s="59"/>
      <c r="CM421" s="59"/>
      <c r="CN421" s="59"/>
      <c r="CO421" s="59"/>
      <c r="CP421" s="59"/>
      <c r="CQ421" s="59"/>
      <c r="CR421" s="59"/>
      <c r="CS421" s="59"/>
      <c r="CT421" s="59"/>
      <c r="CU421" s="59"/>
      <c r="CV421" s="59"/>
      <c r="CW421" s="59"/>
      <c r="CX421" s="59"/>
      <c r="CY421" s="59"/>
      <c r="CZ421" s="59"/>
      <c r="DA421" s="59"/>
      <c r="DB421" s="59"/>
      <c r="DC421" s="59"/>
      <c r="DD421" s="59"/>
      <c r="DE421" s="59"/>
      <c r="DF421" s="59"/>
      <c r="DG421" s="59"/>
      <c r="DH421" s="59"/>
      <c r="DI421" s="59"/>
      <c r="DJ421" s="59"/>
      <c r="DK421" s="59"/>
      <c r="DL421" s="59"/>
      <c r="DM421" s="59"/>
      <c r="DN421" s="59"/>
      <c r="DO421" s="59"/>
      <c r="DP421" s="59"/>
      <c r="DQ421" s="59"/>
      <c r="DR421" s="59"/>
      <c r="DS421" s="59"/>
      <c r="DT421" s="59"/>
      <c r="DU421" s="59"/>
      <c r="DV421" s="59"/>
      <c r="DW421" s="59"/>
      <c r="DX421" s="59"/>
      <c r="DY421" s="59"/>
      <c r="DZ421" s="59"/>
      <c r="EA421" s="59"/>
      <c r="EB421" s="59"/>
      <c r="EC421" s="59"/>
      <c r="ED421" s="59"/>
      <c r="EE421" s="59"/>
      <c r="EF421" s="59"/>
      <c r="EG421" s="59"/>
      <c r="EH421" s="59"/>
      <c r="EI421" s="59"/>
      <c r="EJ421" s="59"/>
      <c r="EK421" s="59"/>
      <c r="EL421" s="59"/>
      <c r="EM421" s="59"/>
      <c r="EN421" s="59"/>
      <c r="EO421" s="59"/>
      <c r="EP421" s="59"/>
      <c r="EQ421" s="59"/>
      <c r="ER421" s="59"/>
      <c r="ES421" s="59"/>
      <c r="ET421" s="59"/>
      <c r="EU421" s="59"/>
      <c r="EV421" s="59"/>
      <c r="EW421" s="59"/>
      <c r="EX421" s="59"/>
      <c r="EY421" s="59"/>
      <c r="EZ421" s="59"/>
      <c r="FA421" s="59"/>
      <c r="FB421" s="59"/>
      <c r="FC421" s="59"/>
      <c r="FD421" s="59"/>
      <c r="FE421" s="59"/>
      <c r="FF421" s="59"/>
      <c r="FG421" s="59"/>
      <c r="FH421" s="59"/>
      <c r="FI421" s="59"/>
      <c r="FJ421" s="59"/>
      <c r="FK421" s="59"/>
      <c r="FL421" s="59"/>
      <c r="FM421" s="59"/>
      <c r="FN421" s="59"/>
      <c r="FO421" s="59"/>
      <c r="FP421" s="59"/>
      <c r="FQ421" s="59"/>
      <c r="FR421" s="59"/>
      <c r="FS421" s="59"/>
      <c r="FT421" s="59"/>
      <c r="FU421" s="59"/>
      <c r="FV421" s="59"/>
      <c r="FW421" s="59"/>
      <c r="FX421" s="59"/>
      <c r="FY421" s="59"/>
      <c r="FZ421" s="59"/>
      <c r="GA421" s="59"/>
      <c r="GB421" s="59"/>
      <c r="GC421" s="59"/>
      <c r="GD421" s="59"/>
      <c r="GE421" s="59"/>
      <c r="GF421" s="59"/>
      <c r="GG421" s="59"/>
      <c r="GH421" s="59"/>
      <c r="GI421" s="59"/>
      <c r="GJ421" s="59"/>
      <c r="GK421" s="59"/>
      <c r="GL421" s="59"/>
      <c r="GM421" s="59"/>
      <c r="GN421" s="59"/>
      <c r="GO421" s="59"/>
      <c r="GP421" s="59"/>
      <c r="GQ421" s="59"/>
      <c r="GR421" s="59"/>
      <c r="GS421" s="59"/>
      <c r="GT421" s="59"/>
      <c r="GU421" s="59"/>
      <c r="GV421" s="59"/>
      <c r="GW421" s="59"/>
      <c r="GX421" s="59"/>
      <c r="GY421" s="59"/>
      <c r="GZ421" s="59"/>
      <c r="HA421" s="59"/>
      <c r="HB421" s="59"/>
      <c r="HC421" s="59"/>
      <c r="HD421" s="59"/>
      <c r="HE421" s="59"/>
      <c r="HF421" s="59"/>
      <c r="HG421" s="59"/>
      <c r="HH421" s="59"/>
      <c r="HI421" s="59"/>
      <c r="HJ421" s="59"/>
      <c r="HK421" s="59"/>
      <c r="HL421" s="59"/>
      <c r="HM421" s="59"/>
      <c r="HN421" s="59"/>
    </row>
    <row r="422" spans="1:222">
      <c r="A422" s="59"/>
      <c r="B422" s="59"/>
      <c r="C422" s="59"/>
      <c r="D422" s="59"/>
      <c r="E422" s="118"/>
      <c r="F422" s="59"/>
      <c r="G422" s="118"/>
      <c r="H422" s="59"/>
      <c r="I422" s="59"/>
      <c r="J422" s="59"/>
      <c r="K422" s="119"/>
      <c r="L422" s="59"/>
      <c r="M422" s="59"/>
      <c r="N422" s="59"/>
      <c r="O422" s="59"/>
      <c r="P422" s="59"/>
      <c r="Q422" s="59"/>
      <c r="R422" s="59"/>
      <c r="S422" s="59"/>
      <c r="T422" s="59"/>
      <c r="U422" s="59"/>
      <c r="V422" s="59"/>
      <c r="W422" s="59"/>
      <c r="X422" s="59"/>
      <c r="Y422" s="59"/>
      <c r="Z422" s="59"/>
      <c r="AA422" s="59"/>
      <c r="AB422" s="59"/>
      <c r="AC422" s="59"/>
      <c r="AD422" s="59"/>
      <c r="AE422" s="59"/>
      <c r="AF422" s="59"/>
      <c r="AG422" s="59"/>
      <c r="AH422" s="59"/>
      <c r="AI422" s="59"/>
      <c r="AJ422" s="59"/>
      <c r="AK422" s="59"/>
      <c r="AL422" s="59"/>
      <c r="AM422" s="59"/>
      <c r="AN422" s="59"/>
      <c r="AO422" s="59"/>
      <c r="AP422" s="59"/>
      <c r="AQ422" s="59"/>
      <c r="AR422" s="59"/>
      <c r="AS422" s="59"/>
      <c r="AT422" s="59"/>
      <c r="AU422" s="59"/>
      <c r="AV422" s="59"/>
      <c r="AW422" s="59"/>
      <c r="AX422" s="59"/>
      <c r="AY422" s="59"/>
      <c r="AZ422" s="59"/>
      <c r="BA422" s="59"/>
      <c r="BB422" s="59"/>
      <c r="BC422" s="59"/>
      <c r="BD422" s="59"/>
      <c r="BE422" s="59"/>
      <c r="BF422" s="59"/>
      <c r="BG422" s="59"/>
      <c r="BH422" s="59"/>
      <c r="BI422" s="59"/>
      <c r="BJ422" s="59"/>
      <c r="BK422" s="59"/>
      <c r="BL422" s="59"/>
      <c r="BM422" s="59"/>
      <c r="BN422" s="59"/>
      <c r="BO422" s="59"/>
      <c r="BP422" s="59"/>
      <c r="BQ422" s="59"/>
      <c r="BR422" s="59"/>
      <c r="BS422" s="59"/>
      <c r="BT422" s="59"/>
      <c r="BU422" s="59"/>
      <c r="BV422" s="59"/>
      <c r="BW422" s="59"/>
      <c r="BX422" s="59"/>
      <c r="BY422" s="59"/>
      <c r="BZ422" s="59"/>
      <c r="CA422" s="59"/>
      <c r="CB422" s="59"/>
      <c r="CC422" s="59"/>
      <c r="CD422" s="59"/>
      <c r="CE422" s="59"/>
      <c r="CF422" s="59"/>
      <c r="CG422" s="59"/>
      <c r="CH422" s="59"/>
      <c r="CI422" s="59"/>
      <c r="CJ422" s="59"/>
      <c r="CK422" s="59"/>
      <c r="CL422" s="59"/>
      <c r="CM422" s="59"/>
      <c r="CN422" s="59"/>
      <c r="CO422" s="59"/>
      <c r="CP422" s="59"/>
      <c r="CQ422" s="59"/>
      <c r="CR422" s="59"/>
      <c r="CS422" s="59"/>
      <c r="CT422" s="59"/>
      <c r="CU422" s="59"/>
      <c r="CV422" s="59"/>
      <c r="CW422" s="59"/>
      <c r="CX422" s="59"/>
      <c r="CY422" s="59"/>
      <c r="CZ422" s="59"/>
      <c r="DA422" s="59"/>
      <c r="DB422" s="59"/>
      <c r="DC422" s="59"/>
      <c r="DD422" s="59"/>
      <c r="DE422" s="59"/>
      <c r="DF422" s="59"/>
      <c r="DG422" s="59"/>
      <c r="DH422" s="59"/>
      <c r="DI422" s="59"/>
      <c r="DJ422" s="59"/>
      <c r="DK422" s="59"/>
      <c r="DL422" s="59"/>
      <c r="DM422" s="59"/>
      <c r="DN422" s="59"/>
      <c r="DO422" s="59"/>
      <c r="DP422" s="59"/>
      <c r="DQ422" s="59"/>
      <c r="DR422" s="59"/>
      <c r="DS422" s="59"/>
      <c r="DT422" s="59"/>
      <c r="DU422" s="59"/>
      <c r="DV422" s="59"/>
      <c r="DW422" s="59"/>
      <c r="DX422" s="59"/>
      <c r="DY422" s="59"/>
      <c r="DZ422" s="59"/>
      <c r="EA422" s="59"/>
      <c r="EB422" s="59"/>
      <c r="EC422" s="59"/>
      <c r="ED422" s="59"/>
      <c r="EE422" s="59"/>
      <c r="EF422" s="59"/>
      <c r="EG422" s="59"/>
      <c r="EH422" s="59"/>
      <c r="EI422" s="59"/>
      <c r="EJ422" s="59"/>
      <c r="EK422" s="59"/>
      <c r="EL422" s="59"/>
      <c r="EM422" s="59"/>
      <c r="EN422" s="59"/>
      <c r="EO422" s="59"/>
      <c r="EP422" s="59"/>
      <c r="EQ422" s="59"/>
      <c r="ER422" s="59"/>
      <c r="ES422" s="59"/>
      <c r="ET422" s="59"/>
      <c r="EU422" s="59"/>
      <c r="EV422" s="59"/>
      <c r="EW422" s="59"/>
      <c r="EX422" s="59"/>
      <c r="EY422" s="59"/>
      <c r="EZ422" s="59"/>
      <c r="FA422" s="59"/>
      <c r="FB422" s="59"/>
      <c r="FC422" s="59"/>
      <c r="FD422" s="59"/>
      <c r="FE422" s="59"/>
      <c r="FF422" s="59"/>
      <c r="FG422" s="59"/>
      <c r="FH422" s="59"/>
      <c r="FI422" s="59"/>
      <c r="FJ422" s="59"/>
      <c r="FK422" s="59"/>
      <c r="FL422" s="59"/>
      <c r="FM422" s="59"/>
      <c r="FN422" s="59"/>
      <c r="FO422" s="59"/>
      <c r="FP422" s="59"/>
      <c r="FQ422" s="59"/>
      <c r="FR422" s="59"/>
      <c r="FS422" s="59"/>
      <c r="FT422" s="59"/>
      <c r="FU422" s="59"/>
      <c r="FV422" s="59"/>
      <c r="FW422" s="59"/>
      <c r="FX422" s="59"/>
      <c r="FY422" s="59"/>
      <c r="FZ422" s="59"/>
      <c r="GA422" s="59"/>
      <c r="GB422" s="59"/>
      <c r="GC422" s="59"/>
      <c r="GD422" s="59"/>
      <c r="GE422" s="59"/>
      <c r="GF422" s="59"/>
      <c r="GG422" s="59"/>
      <c r="GH422" s="59"/>
      <c r="GI422" s="59"/>
      <c r="GJ422" s="59"/>
      <c r="GK422" s="59"/>
      <c r="GL422" s="59"/>
      <c r="GM422" s="59"/>
      <c r="GN422" s="59"/>
      <c r="GO422" s="59"/>
      <c r="GP422" s="59"/>
      <c r="GQ422" s="59"/>
      <c r="GR422" s="59"/>
      <c r="GS422" s="59"/>
      <c r="GT422" s="59"/>
      <c r="GU422" s="59"/>
      <c r="GV422" s="59"/>
      <c r="GW422" s="59"/>
      <c r="GX422" s="59"/>
      <c r="GY422" s="59"/>
      <c r="GZ422" s="59"/>
      <c r="HA422" s="59"/>
      <c r="HB422" s="59"/>
      <c r="HC422" s="59"/>
      <c r="HD422" s="59"/>
      <c r="HE422" s="59"/>
      <c r="HF422" s="59"/>
      <c r="HG422" s="59"/>
      <c r="HH422" s="59"/>
      <c r="HI422" s="59"/>
      <c r="HJ422" s="59"/>
      <c r="HK422" s="59"/>
      <c r="HL422" s="59"/>
      <c r="HM422" s="59"/>
      <c r="HN422" s="59"/>
    </row>
    <row r="423" spans="1:222">
      <c r="A423" s="59"/>
      <c r="B423" s="59"/>
      <c r="C423" s="59"/>
      <c r="D423" s="59"/>
      <c r="E423" s="118"/>
      <c r="F423" s="59"/>
      <c r="G423" s="118"/>
      <c r="H423" s="59"/>
      <c r="I423" s="59"/>
      <c r="J423" s="59"/>
      <c r="K423" s="119"/>
      <c r="L423" s="59"/>
      <c r="M423" s="59"/>
      <c r="N423" s="59"/>
      <c r="O423" s="59"/>
      <c r="P423" s="59"/>
      <c r="Q423" s="59"/>
      <c r="R423" s="59"/>
      <c r="S423" s="59"/>
      <c r="T423" s="59"/>
      <c r="U423" s="59"/>
      <c r="V423" s="59"/>
      <c r="W423" s="59"/>
      <c r="X423" s="59"/>
      <c r="Y423" s="59"/>
      <c r="Z423" s="59"/>
      <c r="AA423" s="59"/>
      <c r="AB423" s="59"/>
      <c r="AC423" s="59"/>
      <c r="AD423" s="59"/>
      <c r="AE423" s="59"/>
      <c r="AF423" s="59"/>
      <c r="AG423" s="59"/>
      <c r="AH423" s="59"/>
      <c r="AI423" s="59"/>
      <c r="AJ423" s="59"/>
      <c r="AK423" s="59"/>
      <c r="AL423" s="59"/>
      <c r="AM423" s="59"/>
      <c r="AN423" s="59"/>
      <c r="AO423" s="59"/>
      <c r="AP423" s="59"/>
      <c r="AQ423" s="59"/>
      <c r="AR423" s="59"/>
      <c r="AS423" s="59"/>
      <c r="AT423" s="59"/>
      <c r="AU423" s="59"/>
      <c r="AV423" s="59"/>
      <c r="AW423" s="59"/>
      <c r="AX423" s="59"/>
      <c r="AY423" s="59"/>
      <c r="AZ423" s="59"/>
      <c r="BA423" s="59"/>
      <c r="BB423" s="59"/>
      <c r="BC423" s="59"/>
      <c r="BD423" s="59"/>
      <c r="BE423" s="59"/>
      <c r="BF423" s="59"/>
      <c r="BG423" s="59"/>
      <c r="BH423" s="59"/>
      <c r="BI423" s="59"/>
      <c r="BJ423" s="59"/>
      <c r="BK423" s="59"/>
      <c r="BL423" s="59"/>
      <c r="BM423" s="59"/>
      <c r="BN423" s="59"/>
      <c r="BO423" s="59"/>
      <c r="BP423" s="59"/>
      <c r="BQ423" s="59"/>
      <c r="BR423" s="59"/>
      <c r="BS423" s="59"/>
      <c r="BT423" s="59"/>
      <c r="BU423" s="59"/>
      <c r="BV423" s="59"/>
      <c r="BW423" s="59"/>
      <c r="BX423" s="59"/>
      <c r="BY423" s="59"/>
      <c r="BZ423" s="59"/>
      <c r="CA423" s="59"/>
      <c r="CB423" s="59"/>
      <c r="CC423" s="59"/>
      <c r="CD423" s="59"/>
      <c r="CE423" s="59"/>
      <c r="CF423" s="59"/>
      <c r="CG423" s="59"/>
      <c r="CH423" s="59"/>
      <c r="CI423" s="59"/>
      <c r="CJ423" s="59"/>
      <c r="CK423" s="59"/>
      <c r="CL423" s="59"/>
      <c r="CM423" s="59"/>
      <c r="CN423" s="59"/>
      <c r="CO423" s="59"/>
      <c r="CP423" s="59"/>
      <c r="CQ423" s="59"/>
      <c r="CR423" s="59"/>
      <c r="CS423" s="59"/>
      <c r="CT423" s="59"/>
      <c r="CU423" s="59"/>
      <c r="CV423" s="59"/>
      <c r="CW423" s="59"/>
      <c r="CX423" s="59"/>
      <c r="CY423" s="59"/>
      <c r="CZ423" s="59"/>
      <c r="DA423" s="59"/>
      <c r="DB423" s="59"/>
      <c r="DC423" s="59"/>
      <c r="DD423" s="59"/>
      <c r="DE423" s="59"/>
      <c r="DF423" s="59"/>
      <c r="DG423" s="59"/>
      <c r="DH423" s="59"/>
      <c r="DI423" s="59"/>
      <c r="DJ423" s="59"/>
      <c r="DK423" s="59"/>
      <c r="DL423" s="59"/>
      <c r="DM423" s="59"/>
      <c r="DN423" s="59"/>
      <c r="DO423" s="59"/>
      <c r="DP423" s="59"/>
      <c r="DQ423" s="59"/>
      <c r="DR423" s="59"/>
      <c r="DS423" s="59"/>
      <c r="DT423" s="59"/>
      <c r="DU423" s="59"/>
      <c r="DV423" s="59"/>
      <c r="DW423" s="59"/>
      <c r="DX423" s="59"/>
      <c r="DY423" s="59"/>
      <c r="DZ423" s="59"/>
      <c r="EA423" s="59"/>
      <c r="EB423" s="59"/>
      <c r="EC423" s="59"/>
      <c r="ED423" s="59"/>
      <c r="EE423" s="59"/>
      <c r="EF423" s="59"/>
      <c r="EG423" s="59"/>
      <c r="EH423" s="59"/>
      <c r="EI423" s="59"/>
      <c r="EJ423" s="59"/>
      <c r="EK423" s="59"/>
      <c r="EL423" s="59"/>
      <c r="EM423" s="59"/>
      <c r="EN423" s="59"/>
      <c r="EO423" s="59"/>
      <c r="EP423" s="59"/>
      <c r="EQ423" s="59"/>
      <c r="ER423" s="59"/>
      <c r="ES423" s="59"/>
      <c r="ET423" s="59"/>
      <c r="EU423" s="59"/>
      <c r="EV423" s="59"/>
      <c r="EW423" s="59"/>
      <c r="EX423" s="59"/>
      <c r="EY423" s="59"/>
      <c r="EZ423" s="59"/>
      <c r="FA423" s="59"/>
      <c r="FB423" s="59"/>
      <c r="FC423" s="59"/>
      <c r="FD423" s="59"/>
      <c r="FE423" s="59"/>
      <c r="FF423" s="59"/>
      <c r="FG423" s="59"/>
      <c r="FH423" s="59"/>
      <c r="FI423" s="59"/>
      <c r="FJ423" s="59"/>
      <c r="FK423" s="59"/>
      <c r="FL423" s="59"/>
      <c r="FM423" s="59"/>
      <c r="FN423" s="59"/>
      <c r="FO423" s="59"/>
      <c r="FP423" s="59"/>
      <c r="FQ423" s="59"/>
      <c r="FR423" s="59"/>
      <c r="FS423" s="59"/>
      <c r="FT423" s="59"/>
      <c r="FU423" s="59"/>
      <c r="FV423" s="59"/>
      <c r="FW423" s="59"/>
      <c r="FX423" s="59"/>
      <c r="FY423" s="59"/>
      <c r="FZ423" s="59"/>
      <c r="GA423" s="59"/>
      <c r="GB423" s="59"/>
      <c r="GC423" s="59"/>
      <c r="GD423" s="59"/>
      <c r="GE423" s="59"/>
      <c r="GF423" s="59"/>
      <c r="GG423" s="59"/>
      <c r="GH423" s="59"/>
      <c r="GI423" s="59"/>
      <c r="GJ423" s="59"/>
      <c r="GK423" s="59"/>
      <c r="GL423" s="59"/>
      <c r="GM423" s="59"/>
      <c r="GN423" s="59"/>
      <c r="GO423" s="59"/>
      <c r="GP423" s="59"/>
      <c r="GQ423" s="59"/>
      <c r="GR423" s="59"/>
      <c r="GS423" s="59"/>
      <c r="GT423" s="59"/>
      <c r="GU423" s="59"/>
      <c r="GV423" s="59"/>
      <c r="GW423" s="59"/>
      <c r="GX423" s="59"/>
      <c r="GY423" s="59"/>
      <c r="GZ423" s="59"/>
      <c r="HA423" s="59"/>
      <c r="HB423" s="59"/>
      <c r="HC423" s="59"/>
      <c r="HD423" s="59"/>
      <c r="HE423" s="59"/>
      <c r="HF423" s="59"/>
      <c r="HG423" s="59"/>
      <c r="HH423" s="59"/>
      <c r="HI423" s="59"/>
      <c r="HJ423" s="59"/>
      <c r="HK423" s="59"/>
      <c r="HL423" s="59"/>
      <c r="HM423" s="59"/>
      <c r="HN423" s="59"/>
    </row>
    <row r="424" spans="1:222">
      <c r="A424" s="59"/>
      <c r="B424" s="59"/>
      <c r="C424" s="59"/>
      <c r="D424" s="59"/>
      <c r="E424" s="118"/>
      <c r="F424" s="59"/>
      <c r="G424" s="118"/>
      <c r="H424" s="59"/>
      <c r="I424" s="59"/>
      <c r="J424" s="59"/>
      <c r="K424" s="119"/>
      <c r="L424" s="59"/>
      <c r="M424" s="59"/>
      <c r="N424" s="59"/>
      <c r="O424" s="59"/>
      <c r="P424" s="59"/>
      <c r="Q424" s="59"/>
      <c r="R424" s="59"/>
      <c r="S424" s="59"/>
      <c r="T424" s="59"/>
      <c r="U424" s="59"/>
      <c r="V424" s="59"/>
      <c r="W424" s="59"/>
      <c r="X424" s="59"/>
      <c r="Y424" s="59"/>
      <c r="Z424" s="59"/>
      <c r="AA424" s="59"/>
      <c r="AB424" s="59"/>
      <c r="AC424" s="59"/>
      <c r="AD424" s="59"/>
      <c r="AE424" s="59"/>
      <c r="AF424" s="59"/>
      <c r="AG424" s="59"/>
      <c r="AH424" s="59"/>
      <c r="AI424" s="59"/>
      <c r="AJ424" s="59"/>
      <c r="AK424" s="59"/>
      <c r="AL424" s="59"/>
      <c r="AM424" s="59"/>
      <c r="AN424" s="59"/>
      <c r="AO424" s="59"/>
      <c r="AP424" s="59"/>
      <c r="AQ424" s="59"/>
      <c r="AR424" s="59"/>
      <c r="AS424" s="59"/>
      <c r="AT424" s="59"/>
      <c r="AU424" s="59"/>
      <c r="AV424" s="59"/>
      <c r="AW424" s="59"/>
      <c r="AX424" s="59"/>
      <c r="AY424" s="59"/>
      <c r="AZ424" s="59"/>
      <c r="BA424" s="59"/>
      <c r="BB424" s="59"/>
      <c r="BC424" s="59"/>
      <c r="BD424" s="59"/>
      <c r="BE424" s="59"/>
      <c r="BF424" s="59"/>
      <c r="BG424" s="59"/>
      <c r="BH424" s="59"/>
      <c r="BI424" s="59"/>
      <c r="BJ424" s="59"/>
      <c r="BK424" s="59"/>
      <c r="BL424" s="59"/>
      <c r="BM424" s="59"/>
      <c r="BN424" s="59"/>
      <c r="BO424" s="59"/>
      <c r="BP424" s="59"/>
      <c r="BQ424" s="59"/>
      <c r="BR424" s="59"/>
      <c r="BS424" s="59"/>
      <c r="BT424" s="59"/>
      <c r="BU424" s="59"/>
      <c r="BV424" s="59"/>
      <c r="BW424" s="59"/>
      <c r="BX424" s="59"/>
      <c r="BY424" s="59"/>
      <c r="BZ424" s="59"/>
      <c r="CA424" s="59"/>
      <c r="CB424" s="59"/>
      <c r="CC424" s="59"/>
      <c r="CD424" s="59"/>
      <c r="CE424" s="59"/>
      <c r="CF424" s="59"/>
      <c r="CG424" s="59"/>
      <c r="CH424" s="59"/>
      <c r="CI424" s="59"/>
      <c r="CJ424" s="59"/>
      <c r="CK424" s="59"/>
      <c r="CL424" s="59"/>
      <c r="CM424" s="59"/>
      <c r="CN424" s="59"/>
      <c r="CO424" s="59"/>
      <c r="CP424" s="59"/>
      <c r="CQ424" s="59"/>
      <c r="CR424" s="59"/>
      <c r="CS424" s="59"/>
      <c r="CT424" s="59"/>
      <c r="CU424" s="59"/>
      <c r="CV424" s="59"/>
      <c r="CW424" s="59"/>
      <c r="CX424" s="59"/>
      <c r="CY424" s="59"/>
      <c r="CZ424" s="59"/>
      <c r="DA424" s="59"/>
      <c r="DB424" s="59"/>
      <c r="DC424" s="59"/>
      <c r="DD424" s="59"/>
      <c r="DE424" s="59"/>
      <c r="DF424" s="59"/>
      <c r="DG424" s="59"/>
      <c r="DH424" s="59"/>
      <c r="DI424" s="59"/>
      <c r="DJ424" s="59"/>
      <c r="DK424" s="59"/>
      <c r="DL424" s="59"/>
      <c r="DM424" s="59"/>
      <c r="DN424" s="59"/>
      <c r="DO424" s="59"/>
      <c r="DP424" s="59"/>
      <c r="DQ424" s="59"/>
      <c r="DR424" s="59"/>
      <c r="DS424" s="59"/>
      <c r="DT424" s="59"/>
      <c r="DU424" s="59"/>
      <c r="DV424" s="59"/>
      <c r="DW424" s="59"/>
      <c r="DX424" s="59"/>
      <c r="DY424" s="59"/>
      <c r="DZ424" s="59"/>
      <c r="EA424" s="59"/>
      <c r="EB424" s="59"/>
      <c r="EC424" s="59"/>
      <c r="ED424" s="59"/>
      <c r="EE424" s="59"/>
      <c r="EF424" s="59"/>
      <c r="EG424" s="59"/>
      <c r="EH424" s="59"/>
      <c r="EI424" s="59"/>
      <c r="EJ424" s="59"/>
      <c r="EK424" s="59"/>
      <c r="EL424" s="59"/>
      <c r="EM424" s="59"/>
      <c r="EN424" s="59"/>
      <c r="EO424" s="59"/>
      <c r="EP424" s="59"/>
      <c r="EQ424" s="59"/>
      <c r="ER424" s="59"/>
      <c r="ES424" s="59"/>
      <c r="ET424" s="59"/>
      <c r="EU424" s="59"/>
      <c r="EV424" s="59"/>
      <c r="EW424" s="59"/>
      <c r="EX424" s="59"/>
      <c r="EY424" s="59"/>
      <c r="EZ424" s="59"/>
      <c r="FA424" s="59"/>
      <c r="FB424" s="59"/>
      <c r="FC424" s="59"/>
      <c r="FD424" s="59"/>
      <c r="FE424" s="59"/>
      <c r="FF424" s="59"/>
      <c r="FG424" s="59"/>
      <c r="FH424" s="59"/>
      <c r="FI424" s="59"/>
      <c r="FJ424" s="59"/>
      <c r="FK424" s="59"/>
      <c r="FL424" s="59"/>
      <c r="FM424" s="59"/>
      <c r="FN424" s="59"/>
      <c r="FO424" s="59"/>
      <c r="FP424" s="59"/>
      <c r="FQ424" s="59"/>
      <c r="FR424" s="59"/>
      <c r="FS424" s="59"/>
      <c r="FT424" s="59"/>
      <c r="FU424" s="59"/>
      <c r="FV424" s="59"/>
      <c r="FW424" s="59"/>
      <c r="FX424" s="59"/>
      <c r="FY424" s="59"/>
      <c r="FZ424" s="59"/>
      <c r="GA424" s="59"/>
      <c r="GB424" s="59"/>
      <c r="GC424" s="59"/>
      <c r="GD424" s="59"/>
      <c r="GE424" s="59"/>
      <c r="GF424" s="59"/>
      <c r="GG424" s="59"/>
      <c r="GH424" s="59"/>
      <c r="GI424" s="59"/>
      <c r="GJ424" s="59"/>
      <c r="GK424" s="59"/>
      <c r="GL424" s="59"/>
      <c r="GM424" s="59"/>
      <c r="GN424" s="59"/>
      <c r="GO424" s="59"/>
      <c r="GP424" s="59"/>
      <c r="GQ424" s="59"/>
      <c r="GR424" s="59"/>
      <c r="GS424" s="59"/>
      <c r="GT424" s="59"/>
      <c r="GU424" s="59"/>
      <c r="GV424" s="59"/>
      <c r="GW424" s="59"/>
      <c r="GX424" s="59"/>
      <c r="GY424" s="59"/>
      <c r="GZ424" s="59"/>
      <c r="HA424" s="59"/>
      <c r="HB424" s="59"/>
      <c r="HC424" s="59"/>
      <c r="HD424" s="59"/>
      <c r="HE424" s="59"/>
      <c r="HF424" s="59"/>
      <c r="HG424" s="59"/>
      <c r="HH424" s="59"/>
      <c r="HI424" s="59"/>
      <c r="HJ424" s="59"/>
      <c r="HK424" s="59"/>
      <c r="HL424" s="59"/>
      <c r="HM424" s="59"/>
      <c r="HN424" s="59"/>
    </row>
    <row r="425" spans="1:222">
      <c r="A425" s="59"/>
      <c r="B425" s="59"/>
      <c r="C425" s="59"/>
      <c r="D425" s="59"/>
      <c r="E425" s="118"/>
      <c r="F425" s="59"/>
      <c r="G425" s="118"/>
      <c r="H425" s="59"/>
      <c r="I425" s="59"/>
      <c r="J425" s="59"/>
      <c r="K425" s="119"/>
      <c r="L425" s="59"/>
      <c r="M425" s="59"/>
      <c r="N425" s="59"/>
      <c r="O425" s="59"/>
      <c r="P425" s="59"/>
      <c r="Q425" s="59"/>
      <c r="R425" s="59"/>
      <c r="S425" s="59"/>
      <c r="T425" s="59"/>
      <c r="U425" s="59"/>
      <c r="V425" s="59"/>
      <c r="W425" s="59"/>
      <c r="X425" s="59"/>
      <c r="Y425" s="59"/>
      <c r="Z425" s="59"/>
      <c r="AA425" s="59"/>
      <c r="AB425" s="59"/>
      <c r="AC425" s="59"/>
      <c r="AD425" s="59"/>
      <c r="AE425" s="59"/>
      <c r="AF425" s="59"/>
      <c r="AG425" s="59"/>
      <c r="AH425" s="59"/>
      <c r="AI425" s="59"/>
      <c r="AJ425" s="59"/>
      <c r="AK425" s="59"/>
      <c r="AL425" s="59"/>
      <c r="AM425" s="59"/>
      <c r="AN425" s="59"/>
      <c r="AO425" s="59"/>
      <c r="AP425" s="59"/>
      <c r="AQ425" s="59"/>
      <c r="AR425" s="59"/>
      <c r="AS425" s="59"/>
      <c r="AT425" s="59"/>
      <c r="AU425" s="59"/>
      <c r="AV425" s="59"/>
      <c r="AW425" s="59"/>
      <c r="AX425" s="59"/>
      <c r="AY425" s="59"/>
      <c r="AZ425" s="59"/>
      <c r="BA425" s="59"/>
      <c r="BB425" s="59"/>
      <c r="BC425" s="59"/>
      <c r="BD425" s="59"/>
      <c r="BE425" s="59"/>
      <c r="BF425" s="59"/>
      <c r="BG425" s="59"/>
      <c r="BH425" s="59"/>
      <c r="BI425" s="59"/>
      <c r="BJ425" s="59"/>
      <c r="BK425" s="59"/>
      <c r="BL425" s="59"/>
      <c r="BM425" s="59"/>
      <c r="BN425" s="59"/>
      <c r="BO425" s="59"/>
      <c r="BP425" s="59"/>
      <c r="BQ425" s="59"/>
      <c r="BR425" s="59"/>
      <c r="BS425" s="59"/>
      <c r="BT425" s="59"/>
      <c r="BU425" s="59"/>
      <c r="BV425" s="59"/>
      <c r="BW425" s="59"/>
      <c r="BX425" s="59"/>
      <c r="BY425" s="59"/>
      <c r="BZ425" s="59"/>
      <c r="CA425" s="59"/>
      <c r="CB425" s="59"/>
      <c r="CC425" s="59"/>
      <c r="CD425" s="59"/>
      <c r="CE425" s="59"/>
      <c r="CF425" s="59"/>
      <c r="CG425" s="59"/>
      <c r="CH425" s="59"/>
      <c r="CI425" s="59"/>
      <c r="CJ425" s="59"/>
      <c r="CK425" s="59"/>
      <c r="CL425" s="59"/>
      <c r="CM425" s="59"/>
      <c r="CN425" s="59"/>
      <c r="CO425" s="59"/>
      <c r="CP425" s="59"/>
      <c r="CQ425" s="59"/>
      <c r="CR425" s="59"/>
      <c r="CS425" s="59"/>
      <c r="CT425" s="59"/>
      <c r="CU425" s="59"/>
      <c r="CV425" s="59"/>
      <c r="CW425" s="59"/>
      <c r="CX425" s="59"/>
      <c r="CY425" s="59"/>
      <c r="CZ425" s="59"/>
      <c r="DA425" s="59"/>
      <c r="DB425" s="59"/>
      <c r="DC425" s="59"/>
      <c r="DD425" s="59"/>
      <c r="DE425" s="59"/>
      <c r="DF425" s="59"/>
      <c r="DG425" s="59"/>
      <c r="DH425" s="59"/>
      <c r="DI425" s="59"/>
      <c r="DJ425" s="59"/>
      <c r="DK425" s="59"/>
      <c r="DL425" s="59"/>
      <c r="DM425" s="59"/>
      <c r="DN425" s="59"/>
      <c r="DO425" s="59"/>
      <c r="DP425" s="59"/>
      <c r="DQ425" s="59"/>
      <c r="DR425" s="59"/>
      <c r="DS425" s="59"/>
      <c r="DT425" s="59"/>
      <c r="DU425" s="59"/>
      <c r="DV425" s="59"/>
      <c r="DW425" s="59"/>
      <c r="DX425" s="59"/>
      <c r="DY425" s="59"/>
      <c r="DZ425" s="59"/>
      <c r="EA425" s="59"/>
      <c r="EB425" s="59"/>
      <c r="EC425" s="59"/>
      <c r="ED425" s="59"/>
      <c r="EE425" s="59"/>
      <c r="EF425" s="59"/>
      <c r="EG425" s="59"/>
      <c r="EH425" s="59"/>
      <c r="EI425" s="59"/>
      <c r="EJ425" s="59"/>
      <c r="EK425" s="59"/>
      <c r="EL425" s="59"/>
      <c r="EM425" s="59"/>
      <c r="EN425" s="59"/>
      <c r="EO425" s="59"/>
      <c r="EP425" s="59"/>
      <c r="EQ425" s="59"/>
      <c r="ER425" s="59"/>
      <c r="ES425" s="59"/>
      <c r="ET425" s="59"/>
      <c r="EU425" s="59"/>
      <c r="EV425" s="59"/>
      <c r="EW425" s="59"/>
      <c r="EX425" s="59"/>
      <c r="EY425" s="59"/>
      <c r="EZ425" s="59"/>
      <c r="FA425" s="59"/>
      <c r="FB425" s="59"/>
      <c r="FC425" s="59"/>
      <c r="FD425" s="59"/>
      <c r="FE425" s="59"/>
      <c r="FF425" s="59"/>
      <c r="FG425" s="59"/>
      <c r="FH425" s="59"/>
      <c r="FI425" s="59"/>
      <c r="FJ425" s="59"/>
      <c r="FK425" s="59"/>
      <c r="FL425" s="59"/>
      <c r="FM425" s="59"/>
      <c r="FN425" s="59"/>
      <c r="FO425" s="59"/>
      <c r="FP425" s="59"/>
      <c r="FQ425" s="59"/>
      <c r="FR425" s="59"/>
      <c r="FS425" s="59"/>
      <c r="FT425" s="59"/>
      <c r="FU425" s="59"/>
      <c r="FV425" s="59"/>
      <c r="FW425" s="59"/>
      <c r="FX425" s="59"/>
      <c r="FY425" s="59"/>
      <c r="FZ425" s="59"/>
      <c r="GA425" s="59"/>
      <c r="GB425" s="59"/>
      <c r="GC425" s="59"/>
      <c r="GD425" s="59"/>
      <c r="GE425" s="59"/>
      <c r="GF425" s="59"/>
      <c r="GG425" s="59"/>
      <c r="GH425" s="59"/>
      <c r="GI425" s="59"/>
      <c r="GJ425" s="59"/>
      <c r="GK425" s="59"/>
      <c r="GL425" s="59"/>
      <c r="GM425" s="59"/>
      <c r="GN425" s="59"/>
      <c r="GO425" s="59"/>
      <c r="GP425" s="59"/>
      <c r="GQ425" s="59"/>
      <c r="GR425" s="59"/>
      <c r="GS425" s="59"/>
      <c r="GT425" s="59"/>
      <c r="GU425" s="59"/>
      <c r="GV425" s="59"/>
      <c r="GW425" s="59"/>
      <c r="GX425" s="59"/>
      <c r="GY425" s="59"/>
      <c r="GZ425" s="59"/>
      <c r="HA425" s="59"/>
      <c r="HB425" s="59"/>
      <c r="HC425" s="59"/>
      <c r="HD425" s="59"/>
      <c r="HE425" s="59"/>
      <c r="HF425" s="59"/>
      <c r="HG425" s="59"/>
      <c r="HH425" s="59"/>
      <c r="HI425" s="59"/>
      <c r="HJ425" s="59"/>
      <c r="HK425" s="59"/>
      <c r="HL425" s="59"/>
      <c r="HM425" s="59"/>
      <c r="HN425" s="59"/>
    </row>
    <row r="426" spans="1:222">
      <c r="A426" s="59"/>
      <c r="B426" s="59"/>
      <c r="C426" s="59"/>
      <c r="D426" s="59"/>
      <c r="E426" s="118"/>
      <c r="F426" s="59"/>
      <c r="G426" s="118"/>
      <c r="H426" s="59"/>
      <c r="I426" s="59"/>
      <c r="J426" s="59"/>
      <c r="K426" s="119"/>
      <c r="L426" s="59"/>
      <c r="M426" s="59"/>
      <c r="N426" s="59"/>
      <c r="O426" s="59"/>
      <c r="P426" s="59"/>
      <c r="Q426" s="59"/>
      <c r="R426" s="59"/>
      <c r="S426" s="59"/>
      <c r="T426" s="59"/>
      <c r="U426" s="59"/>
      <c r="V426" s="59"/>
      <c r="W426" s="59"/>
      <c r="X426" s="59"/>
      <c r="Y426" s="59"/>
      <c r="Z426" s="59"/>
      <c r="AA426" s="59"/>
      <c r="AB426" s="59"/>
      <c r="AC426" s="59"/>
      <c r="AD426" s="59"/>
      <c r="AE426" s="59"/>
      <c r="AF426" s="59"/>
      <c r="AG426" s="59"/>
      <c r="AH426" s="59"/>
      <c r="AI426" s="59"/>
      <c r="AJ426" s="59"/>
      <c r="AK426" s="59"/>
      <c r="AL426" s="59"/>
      <c r="AM426" s="59"/>
      <c r="AN426" s="59"/>
      <c r="AO426" s="59"/>
      <c r="AP426" s="59"/>
      <c r="AQ426" s="59"/>
      <c r="AR426" s="59"/>
      <c r="AS426" s="59"/>
      <c r="AT426" s="59"/>
      <c r="AU426" s="59"/>
      <c r="AV426" s="59"/>
      <c r="AW426" s="59"/>
      <c r="AX426" s="59"/>
      <c r="AY426" s="59"/>
      <c r="AZ426" s="59"/>
      <c r="BA426" s="59"/>
      <c r="BB426" s="59"/>
      <c r="BC426" s="59"/>
      <c r="BD426" s="59"/>
      <c r="BE426" s="59"/>
      <c r="BF426" s="59"/>
      <c r="BG426" s="59"/>
      <c r="BH426" s="59"/>
      <c r="BI426" s="59"/>
      <c r="BJ426" s="59"/>
      <c r="BK426" s="59"/>
      <c r="BL426" s="59"/>
      <c r="BM426" s="59"/>
      <c r="BN426" s="59"/>
      <c r="BO426" s="59"/>
      <c r="BP426" s="59"/>
      <c r="BQ426" s="59"/>
      <c r="BR426" s="59"/>
      <c r="BS426" s="59"/>
      <c r="BT426" s="59"/>
      <c r="BU426" s="59"/>
      <c r="BV426" s="59"/>
      <c r="BW426" s="59"/>
      <c r="BX426" s="59"/>
      <c r="BY426" s="59"/>
      <c r="BZ426" s="59"/>
      <c r="CA426" s="59"/>
      <c r="CB426" s="59"/>
      <c r="CC426" s="59"/>
      <c r="CD426" s="59"/>
      <c r="CE426" s="59"/>
      <c r="CF426" s="59"/>
      <c r="CG426" s="59"/>
      <c r="CH426" s="59"/>
      <c r="CI426" s="59"/>
      <c r="CJ426" s="59"/>
      <c r="CK426" s="59"/>
      <c r="CL426" s="59"/>
      <c r="CM426" s="59"/>
      <c r="CN426" s="59"/>
      <c r="CO426" s="59"/>
      <c r="CP426" s="59"/>
      <c r="CQ426" s="59"/>
      <c r="CR426" s="59"/>
      <c r="CS426" s="59"/>
      <c r="CT426" s="59"/>
      <c r="CU426" s="59"/>
      <c r="CV426" s="59"/>
      <c r="CW426" s="59"/>
      <c r="CX426" s="59"/>
      <c r="CY426" s="59"/>
      <c r="CZ426" s="59"/>
      <c r="DA426" s="59"/>
      <c r="DB426" s="59"/>
      <c r="DC426" s="59"/>
      <c r="DD426" s="59"/>
      <c r="DE426" s="59"/>
      <c r="DF426" s="59"/>
      <c r="DG426" s="59"/>
      <c r="DH426" s="59"/>
      <c r="DI426" s="59"/>
      <c r="DJ426" s="59"/>
      <c r="DK426" s="59"/>
      <c r="DL426" s="59"/>
      <c r="DM426" s="59"/>
      <c r="DN426" s="59"/>
      <c r="DO426" s="59"/>
      <c r="DP426" s="59"/>
      <c r="DQ426" s="59"/>
      <c r="DR426" s="59"/>
      <c r="DS426" s="59"/>
      <c r="DT426" s="59"/>
      <c r="DU426" s="59"/>
      <c r="DV426" s="59"/>
      <c r="DW426" s="59"/>
      <c r="DX426" s="59"/>
      <c r="DY426" s="59"/>
      <c r="DZ426" s="59"/>
      <c r="EA426" s="59"/>
      <c r="EB426" s="59"/>
      <c r="EC426" s="59"/>
      <c r="ED426" s="59"/>
      <c r="EE426" s="59"/>
      <c r="EF426" s="59"/>
      <c r="EG426" s="59"/>
      <c r="EH426" s="59"/>
      <c r="EI426" s="59"/>
      <c r="EJ426" s="59"/>
      <c r="EK426" s="59"/>
      <c r="EL426" s="59"/>
      <c r="EM426" s="59"/>
      <c r="EN426" s="59"/>
      <c r="EO426" s="59"/>
      <c r="EP426" s="59"/>
      <c r="EQ426" s="59"/>
      <c r="ER426" s="59"/>
      <c r="ES426" s="59"/>
      <c r="ET426" s="59"/>
      <c r="EU426" s="59"/>
      <c r="EV426" s="59"/>
      <c r="EW426" s="59"/>
      <c r="EX426" s="59"/>
      <c r="EY426" s="59"/>
      <c r="EZ426" s="59"/>
      <c r="FA426" s="59"/>
      <c r="FB426" s="59"/>
      <c r="FC426" s="59"/>
      <c r="FD426" s="59"/>
      <c r="FE426" s="59"/>
      <c r="FF426" s="59"/>
      <c r="FG426" s="59"/>
      <c r="FH426" s="59"/>
      <c r="FI426" s="59"/>
      <c r="FJ426" s="59"/>
      <c r="FK426" s="59"/>
      <c r="FL426" s="59"/>
      <c r="FM426" s="59"/>
      <c r="FN426" s="59"/>
      <c r="FO426" s="59"/>
      <c r="FP426" s="59"/>
      <c r="FQ426" s="59"/>
      <c r="FR426" s="59"/>
      <c r="FS426" s="59"/>
      <c r="FT426" s="59"/>
      <c r="FU426" s="59"/>
      <c r="FV426" s="59"/>
      <c r="FW426" s="59"/>
      <c r="FX426" s="59"/>
      <c r="FY426" s="59"/>
      <c r="FZ426" s="59"/>
      <c r="GA426" s="59"/>
      <c r="GB426" s="59"/>
      <c r="GC426" s="59"/>
      <c r="GD426" s="59"/>
      <c r="GE426" s="59"/>
      <c r="GF426" s="59"/>
      <c r="GG426" s="59"/>
      <c r="GH426" s="59"/>
      <c r="GI426" s="59"/>
      <c r="GJ426" s="59"/>
      <c r="GK426" s="59"/>
      <c r="GL426" s="59"/>
      <c r="GM426" s="59"/>
      <c r="GN426" s="59"/>
      <c r="GO426" s="59"/>
      <c r="GP426" s="59"/>
      <c r="GQ426" s="59"/>
      <c r="GR426" s="59"/>
      <c r="GS426" s="59"/>
      <c r="GT426" s="59"/>
      <c r="GU426" s="59"/>
      <c r="GV426" s="59"/>
      <c r="GW426" s="59"/>
      <c r="GX426" s="59"/>
      <c r="GY426" s="59"/>
      <c r="GZ426" s="59"/>
      <c r="HA426" s="59"/>
      <c r="HB426" s="59"/>
      <c r="HC426" s="59"/>
      <c r="HD426" s="59"/>
      <c r="HE426" s="59"/>
      <c r="HF426" s="59"/>
      <c r="HG426" s="59"/>
      <c r="HH426" s="59"/>
      <c r="HI426" s="59"/>
      <c r="HJ426" s="59"/>
      <c r="HK426" s="59"/>
      <c r="HL426" s="59"/>
      <c r="HM426" s="59"/>
      <c r="HN426" s="59"/>
    </row>
    <row r="427" spans="1:222">
      <c r="A427" s="59"/>
      <c r="B427" s="59"/>
      <c r="C427" s="59"/>
      <c r="D427" s="59"/>
      <c r="E427" s="118"/>
      <c r="F427" s="59"/>
      <c r="G427" s="118"/>
      <c r="H427" s="59"/>
      <c r="I427" s="59"/>
      <c r="J427" s="59"/>
      <c r="K427" s="119"/>
      <c r="L427" s="59"/>
      <c r="M427" s="59"/>
      <c r="N427" s="59"/>
      <c r="O427" s="59"/>
      <c r="P427" s="59"/>
      <c r="Q427" s="59"/>
      <c r="R427" s="59"/>
      <c r="S427" s="59"/>
      <c r="T427" s="59"/>
      <c r="U427" s="59"/>
      <c r="V427" s="59"/>
      <c r="W427" s="59"/>
      <c r="X427" s="59"/>
      <c r="Y427" s="59"/>
      <c r="Z427" s="59"/>
      <c r="AA427" s="59"/>
      <c r="AB427" s="59"/>
      <c r="AC427" s="59"/>
      <c r="AD427" s="59"/>
      <c r="AE427" s="59"/>
      <c r="AF427" s="59"/>
      <c r="AG427" s="59"/>
      <c r="AH427" s="59"/>
      <c r="AI427" s="59"/>
      <c r="AJ427" s="59"/>
      <c r="AK427" s="59"/>
      <c r="AL427" s="59"/>
      <c r="AM427" s="59"/>
      <c r="AN427" s="59"/>
      <c r="AO427" s="59"/>
      <c r="AP427" s="59"/>
      <c r="AQ427" s="59"/>
      <c r="AR427" s="59"/>
      <c r="AS427" s="59"/>
      <c r="AT427" s="59"/>
      <c r="AU427" s="59"/>
      <c r="AV427" s="59"/>
      <c r="AW427" s="59"/>
      <c r="AX427" s="59"/>
      <c r="AY427" s="59"/>
      <c r="AZ427" s="59"/>
      <c r="BA427" s="59"/>
      <c r="BB427" s="59"/>
      <c r="BC427" s="59"/>
      <c r="BD427" s="59"/>
      <c r="BE427" s="59"/>
      <c r="BF427" s="59"/>
      <c r="BG427" s="59"/>
      <c r="BH427" s="59"/>
      <c r="BI427" s="59"/>
      <c r="BJ427" s="59"/>
      <c r="BK427" s="59"/>
      <c r="BL427" s="59"/>
      <c r="BM427" s="59"/>
      <c r="BN427" s="59"/>
      <c r="BO427" s="59"/>
      <c r="BP427" s="59"/>
      <c r="BQ427" s="59"/>
      <c r="BR427" s="59"/>
      <c r="BS427" s="59"/>
      <c r="BT427" s="59"/>
      <c r="BU427" s="59"/>
      <c r="BV427" s="59"/>
      <c r="BW427" s="59"/>
      <c r="BX427" s="59"/>
      <c r="BY427" s="59"/>
      <c r="BZ427" s="59"/>
      <c r="CA427" s="59"/>
      <c r="CB427" s="59"/>
      <c r="CC427" s="59"/>
      <c r="CD427" s="59"/>
      <c r="CE427" s="59"/>
      <c r="CF427" s="59"/>
      <c r="CG427" s="59"/>
      <c r="CH427" s="59"/>
      <c r="CI427" s="59"/>
      <c r="CJ427" s="59"/>
      <c r="CK427" s="59"/>
      <c r="CL427" s="59"/>
      <c r="CM427" s="59"/>
      <c r="CN427" s="59"/>
      <c r="CO427" s="59"/>
      <c r="CP427" s="59"/>
      <c r="CQ427" s="59"/>
      <c r="CR427" s="59"/>
      <c r="CS427" s="59"/>
      <c r="CT427" s="59"/>
      <c r="CU427" s="59"/>
      <c r="CV427" s="59"/>
      <c r="CW427" s="59"/>
      <c r="CX427" s="59"/>
      <c r="CY427" s="59"/>
      <c r="CZ427" s="59"/>
      <c r="DA427" s="59"/>
      <c r="DB427" s="59"/>
      <c r="DC427" s="59"/>
      <c r="DD427" s="59"/>
      <c r="DE427" s="59"/>
      <c r="DF427" s="59"/>
      <c r="DG427" s="59"/>
      <c r="DH427" s="59"/>
      <c r="DI427" s="59"/>
      <c r="DJ427" s="59"/>
      <c r="DK427" s="59"/>
      <c r="DL427" s="59"/>
      <c r="DM427" s="59"/>
      <c r="DN427" s="59"/>
      <c r="DO427" s="59"/>
      <c r="DP427" s="59"/>
      <c r="DQ427" s="59"/>
      <c r="DR427" s="59"/>
      <c r="DS427" s="59"/>
      <c r="DT427" s="59"/>
      <c r="DU427" s="59"/>
      <c r="DV427" s="59"/>
      <c r="DW427" s="59"/>
      <c r="DX427" s="59"/>
      <c r="DY427" s="59"/>
      <c r="DZ427" s="59"/>
      <c r="EA427" s="59"/>
      <c r="EB427" s="59"/>
      <c r="EC427" s="59"/>
      <c r="ED427" s="59"/>
      <c r="EE427" s="59"/>
      <c r="EF427" s="59"/>
      <c r="EG427" s="59"/>
      <c r="EH427" s="59"/>
      <c r="EI427" s="59"/>
      <c r="EJ427" s="59"/>
      <c r="EK427" s="59"/>
      <c r="EL427" s="59"/>
      <c r="EM427" s="59"/>
      <c r="EN427" s="59"/>
      <c r="EO427" s="59"/>
      <c r="EP427" s="59"/>
      <c r="EQ427" s="59"/>
      <c r="ER427" s="59"/>
      <c r="ES427" s="59"/>
      <c r="ET427" s="59"/>
      <c r="EU427" s="59"/>
      <c r="EV427" s="59"/>
      <c r="EW427" s="59"/>
      <c r="EX427" s="59"/>
      <c r="EY427" s="59"/>
      <c r="EZ427" s="59"/>
      <c r="FA427" s="59"/>
      <c r="FB427" s="59"/>
      <c r="FC427" s="59"/>
      <c r="FD427" s="59"/>
      <c r="FE427" s="59"/>
      <c r="FF427" s="59"/>
      <c r="FG427" s="59"/>
      <c r="FH427" s="59"/>
      <c r="FI427" s="59"/>
      <c r="FJ427" s="59"/>
      <c r="FK427" s="59"/>
      <c r="FL427" s="59"/>
      <c r="FM427" s="59"/>
      <c r="FN427" s="59"/>
      <c r="FO427" s="59"/>
      <c r="FP427" s="59"/>
      <c r="FQ427" s="59"/>
      <c r="FR427" s="59"/>
      <c r="FS427" s="59"/>
      <c r="FT427" s="59"/>
      <c r="FU427" s="59"/>
      <c r="FV427" s="59"/>
      <c r="FW427" s="59"/>
      <c r="FX427" s="59"/>
      <c r="FY427" s="59"/>
      <c r="FZ427" s="59"/>
      <c r="GA427" s="59"/>
      <c r="GB427" s="59"/>
      <c r="GC427" s="59"/>
      <c r="GD427" s="59"/>
      <c r="GE427" s="59"/>
      <c r="GF427" s="59"/>
      <c r="GG427" s="59"/>
      <c r="GH427" s="59"/>
      <c r="GI427" s="59"/>
      <c r="GJ427" s="59"/>
      <c r="GK427" s="59"/>
      <c r="GL427" s="59"/>
      <c r="GM427" s="59"/>
      <c r="GN427" s="59"/>
      <c r="GO427" s="59"/>
      <c r="GP427" s="59"/>
      <c r="GQ427" s="59"/>
      <c r="GR427" s="59"/>
      <c r="GS427" s="59"/>
      <c r="GT427" s="59"/>
      <c r="GU427" s="59"/>
      <c r="GV427" s="59"/>
      <c r="GW427" s="59"/>
      <c r="GX427" s="59"/>
      <c r="GY427" s="59"/>
      <c r="GZ427" s="59"/>
      <c r="HA427" s="59"/>
      <c r="HB427" s="59"/>
      <c r="HC427" s="59"/>
      <c r="HD427" s="59"/>
      <c r="HE427" s="59"/>
      <c r="HF427" s="59"/>
      <c r="HG427" s="59"/>
      <c r="HH427" s="59"/>
      <c r="HI427" s="59"/>
      <c r="HJ427" s="59"/>
      <c r="HK427" s="59"/>
      <c r="HL427" s="59"/>
      <c r="HM427" s="59"/>
      <c r="HN427" s="59"/>
    </row>
    <row r="428" spans="1:222">
      <c r="A428" s="59"/>
      <c r="B428" s="59"/>
      <c r="C428" s="59"/>
      <c r="D428" s="59"/>
      <c r="E428" s="118"/>
      <c r="F428" s="59"/>
      <c r="G428" s="118"/>
      <c r="H428" s="59"/>
      <c r="I428" s="59"/>
      <c r="J428" s="59"/>
      <c r="K428" s="119"/>
      <c r="L428" s="59"/>
      <c r="M428" s="59"/>
      <c r="N428" s="59"/>
      <c r="O428" s="59"/>
      <c r="P428" s="59"/>
      <c r="Q428" s="59"/>
      <c r="R428" s="59"/>
      <c r="S428" s="59"/>
      <c r="T428" s="59"/>
      <c r="U428" s="59"/>
      <c r="V428" s="59"/>
      <c r="W428" s="59"/>
      <c r="X428" s="59"/>
      <c r="Y428" s="59"/>
      <c r="Z428" s="59"/>
      <c r="AA428" s="59"/>
      <c r="AB428" s="59"/>
      <c r="AC428" s="59"/>
      <c r="AD428" s="59"/>
      <c r="AE428" s="59"/>
      <c r="AF428" s="59"/>
      <c r="AG428" s="59"/>
      <c r="AH428" s="59"/>
      <c r="AI428" s="59"/>
      <c r="AJ428" s="59"/>
      <c r="AK428" s="59"/>
      <c r="AL428" s="59"/>
      <c r="AM428" s="59"/>
      <c r="AN428" s="59"/>
      <c r="AO428" s="59"/>
      <c r="AP428" s="59"/>
      <c r="AQ428" s="59"/>
      <c r="AR428" s="59"/>
      <c r="AS428" s="59"/>
      <c r="AT428" s="59"/>
      <c r="AU428" s="59"/>
      <c r="AV428" s="59"/>
      <c r="AW428" s="59"/>
      <c r="AX428" s="59"/>
      <c r="AY428" s="59"/>
      <c r="AZ428" s="59"/>
      <c r="BA428" s="59"/>
      <c r="BB428" s="59"/>
      <c r="BC428" s="59"/>
      <c r="BD428" s="59"/>
      <c r="BE428" s="59"/>
      <c r="BF428" s="59"/>
      <c r="BG428" s="59"/>
      <c r="BH428" s="59"/>
      <c r="BI428" s="59"/>
      <c r="BJ428" s="59"/>
      <c r="BK428" s="59"/>
      <c r="BL428" s="59"/>
      <c r="BM428" s="59"/>
      <c r="BN428" s="59"/>
      <c r="BO428" s="59"/>
      <c r="BP428" s="59"/>
      <c r="BQ428" s="59"/>
      <c r="BR428" s="59"/>
      <c r="BS428" s="59"/>
      <c r="BT428" s="59"/>
      <c r="BU428" s="59"/>
      <c r="BV428" s="59"/>
      <c r="BW428" s="59"/>
      <c r="BX428" s="59"/>
      <c r="BY428" s="59"/>
      <c r="BZ428" s="59"/>
      <c r="CA428" s="59"/>
      <c r="CB428" s="59"/>
      <c r="CC428" s="59"/>
      <c r="CD428" s="59"/>
      <c r="CE428" s="59"/>
      <c r="CF428" s="59"/>
      <c r="CG428" s="59"/>
      <c r="CH428" s="59"/>
      <c r="CI428" s="59"/>
      <c r="CJ428" s="59"/>
      <c r="CK428" s="59"/>
      <c r="CL428" s="59"/>
      <c r="CM428" s="59"/>
      <c r="CN428" s="59"/>
      <c r="CO428" s="59"/>
      <c r="CP428" s="59"/>
      <c r="CQ428" s="59"/>
      <c r="CR428" s="59"/>
      <c r="CS428" s="59"/>
      <c r="CT428" s="59"/>
      <c r="CU428" s="59"/>
      <c r="CV428" s="59"/>
      <c r="CW428" s="59"/>
      <c r="CX428" s="59"/>
      <c r="CY428" s="59"/>
      <c r="CZ428" s="59"/>
      <c r="DA428" s="59"/>
      <c r="DB428" s="59"/>
      <c r="DC428" s="59"/>
      <c r="DD428" s="59"/>
      <c r="DE428" s="59"/>
      <c r="DF428" s="59"/>
      <c r="DG428" s="59"/>
      <c r="DH428" s="59"/>
      <c r="DI428" s="59"/>
      <c r="DJ428" s="59"/>
      <c r="DK428" s="59"/>
      <c r="DL428" s="59"/>
      <c r="DM428" s="59"/>
      <c r="DN428" s="59"/>
      <c r="DO428" s="59"/>
      <c r="DP428" s="59"/>
      <c r="DQ428" s="59"/>
      <c r="DR428" s="59"/>
      <c r="DS428" s="59"/>
      <c r="DT428" s="59"/>
      <c r="DU428" s="59"/>
      <c r="DV428" s="59"/>
      <c r="DW428" s="59"/>
      <c r="DX428" s="59"/>
      <c r="DY428" s="59"/>
      <c r="DZ428" s="59"/>
      <c r="EA428" s="59"/>
      <c r="EB428" s="59"/>
      <c r="EC428" s="59"/>
      <c r="ED428" s="59"/>
      <c r="EE428" s="59"/>
      <c r="EF428" s="59"/>
      <c r="EG428" s="59"/>
      <c r="EH428" s="59"/>
      <c r="EI428" s="59"/>
      <c r="EJ428" s="59"/>
      <c r="EK428" s="59"/>
      <c r="EL428" s="59"/>
      <c r="EM428" s="59"/>
      <c r="EN428" s="59"/>
      <c r="EO428" s="59"/>
      <c r="EP428" s="59"/>
      <c r="EQ428" s="59"/>
      <c r="ER428" s="59"/>
      <c r="ES428" s="59"/>
      <c r="ET428" s="59"/>
      <c r="EU428" s="59"/>
      <c r="EV428" s="59"/>
      <c r="EW428" s="59"/>
      <c r="EX428" s="59"/>
      <c r="EY428" s="59"/>
      <c r="EZ428" s="59"/>
      <c r="FA428" s="59"/>
      <c r="FB428" s="59"/>
      <c r="FC428" s="59"/>
      <c r="FD428" s="59"/>
      <c r="FE428" s="59"/>
      <c r="FF428" s="59"/>
      <c r="FG428" s="59"/>
      <c r="FH428" s="59"/>
      <c r="FI428" s="59"/>
      <c r="FJ428" s="59"/>
      <c r="FK428" s="59"/>
      <c r="FL428" s="59"/>
      <c r="FM428" s="59"/>
      <c r="FN428" s="59"/>
      <c r="FO428" s="59"/>
      <c r="FP428" s="59"/>
      <c r="FQ428" s="59"/>
      <c r="FR428" s="59"/>
      <c r="FS428" s="59"/>
      <c r="FT428" s="59"/>
      <c r="FU428" s="59"/>
      <c r="FV428" s="59"/>
      <c r="FW428" s="59"/>
      <c r="FX428" s="59"/>
      <c r="FY428" s="59"/>
      <c r="FZ428" s="59"/>
      <c r="GA428" s="59"/>
      <c r="GB428" s="59"/>
      <c r="GC428" s="59"/>
      <c r="GD428" s="59"/>
      <c r="GE428" s="59"/>
      <c r="GF428" s="59"/>
      <c r="GG428" s="59"/>
      <c r="GH428" s="59"/>
      <c r="GI428" s="59"/>
      <c r="GJ428" s="59"/>
      <c r="GK428" s="59"/>
      <c r="GL428" s="59"/>
      <c r="GM428" s="59"/>
      <c r="GN428" s="59"/>
      <c r="GO428" s="59"/>
      <c r="GP428" s="59"/>
      <c r="GQ428" s="59"/>
      <c r="GR428" s="59"/>
      <c r="GS428" s="59"/>
      <c r="GT428" s="59"/>
      <c r="GU428" s="59"/>
      <c r="GV428" s="59"/>
      <c r="GW428" s="59"/>
      <c r="GX428" s="59"/>
      <c r="GY428" s="59"/>
      <c r="GZ428" s="59"/>
      <c r="HA428" s="59"/>
      <c r="HB428" s="59"/>
      <c r="HC428" s="59"/>
      <c r="HD428" s="59"/>
      <c r="HE428" s="59"/>
      <c r="HF428" s="59"/>
      <c r="HG428" s="59"/>
      <c r="HH428" s="59"/>
      <c r="HI428" s="59"/>
      <c r="HJ428" s="59"/>
      <c r="HK428" s="59"/>
      <c r="HL428" s="59"/>
      <c r="HM428" s="59"/>
      <c r="HN428" s="59"/>
    </row>
    <row r="429" spans="1:222">
      <c r="A429" s="59"/>
      <c r="B429" s="59"/>
      <c r="C429" s="59"/>
      <c r="D429" s="59"/>
      <c r="E429" s="118"/>
      <c r="F429" s="59"/>
      <c r="G429" s="118"/>
      <c r="H429" s="59"/>
      <c r="I429" s="59"/>
      <c r="J429" s="59"/>
      <c r="K429" s="119"/>
      <c r="L429" s="59"/>
      <c r="M429" s="59"/>
      <c r="N429" s="59"/>
      <c r="O429" s="59"/>
      <c r="P429" s="59"/>
      <c r="Q429" s="59"/>
      <c r="R429" s="59"/>
      <c r="S429" s="59"/>
      <c r="T429" s="59"/>
      <c r="U429" s="59"/>
      <c r="V429" s="59"/>
      <c r="W429" s="59"/>
      <c r="X429" s="59"/>
      <c r="Y429" s="59"/>
      <c r="Z429" s="59"/>
      <c r="AA429" s="59"/>
      <c r="AB429" s="59"/>
      <c r="AC429" s="59"/>
      <c r="AD429" s="59"/>
      <c r="AE429" s="59"/>
      <c r="AF429" s="59"/>
      <c r="AG429" s="59"/>
      <c r="AH429" s="59"/>
      <c r="AI429" s="59"/>
      <c r="AJ429" s="59"/>
      <c r="AK429" s="59"/>
      <c r="AL429" s="59"/>
      <c r="AM429" s="59"/>
      <c r="AN429" s="59"/>
      <c r="AO429" s="59"/>
      <c r="AP429" s="59"/>
      <c r="AQ429" s="59"/>
      <c r="AR429" s="59"/>
      <c r="AS429" s="59"/>
      <c r="AT429" s="59"/>
      <c r="AU429" s="59"/>
      <c r="AV429" s="59"/>
      <c r="AW429" s="59"/>
      <c r="AX429" s="59"/>
      <c r="AY429" s="59"/>
      <c r="AZ429" s="59"/>
      <c r="BA429" s="59"/>
      <c r="BB429" s="59"/>
      <c r="BC429" s="59"/>
      <c r="BD429" s="59"/>
      <c r="BE429" s="59"/>
      <c r="BF429" s="59"/>
      <c r="BG429" s="59"/>
      <c r="BH429" s="59"/>
      <c r="BI429" s="59"/>
      <c r="BJ429" s="59"/>
      <c r="BK429" s="59"/>
      <c r="BL429" s="59"/>
      <c r="BM429" s="59"/>
      <c r="BN429" s="59"/>
      <c r="BO429" s="59"/>
      <c r="BP429" s="59"/>
      <c r="BQ429" s="59"/>
      <c r="BR429" s="59"/>
      <c r="BS429" s="59"/>
      <c r="BT429" s="59"/>
      <c r="BU429" s="59"/>
      <c r="BV429" s="59"/>
      <c r="BW429" s="59"/>
      <c r="BX429" s="59"/>
      <c r="BY429" s="59"/>
      <c r="BZ429" s="59"/>
      <c r="CA429" s="59"/>
      <c r="CB429" s="59"/>
      <c r="CC429" s="59"/>
      <c r="CD429" s="59"/>
      <c r="CE429" s="59"/>
      <c r="CF429" s="59"/>
      <c r="CG429" s="59"/>
      <c r="CH429" s="59"/>
      <c r="CI429" s="59"/>
      <c r="CJ429" s="59"/>
      <c r="CK429" s="59"/>
      <c r="CL429" s="59"/>
      <c r="CM429" s="59"/>
      <c r="CN429" s="59"/>
      <c r="CO429" s="59"/>
      <c r="CP429" s="59"/>
      <c r="CQ429" s="59"/>
      <c r="CR429" s="59"/>
      <c r="CS429" s="59"/>
      <c r="CT429" s="59"/>
      <c r="CU429" s="59"/>
      <c r="CV429" s="59"/>
      <c r="CW429" s="59"/>
      <c r="CX429" s="59"/>
      <c r="CY429" s="59"/>
      <c r="CZ429" s="59"/>
      <c r="DA429" s="59"/>
      <c r="DB429" s="59"/>
      <c r="DC429" s="59"/>
      <c r="DD429" s="59"/>
      <c r="DE429" s="59"/>
      <c r="DF429" s="59"/>
      <c r="DG429" s="59"/>
      <c r="DH429" s="59"/>
      <c r="DI429" s="59"/>
      <c r="DJ429" s="59"/>
      <c r="DK429" s="59"/>
      <c r="DL429" s="59"/>
      <c r="DM429" s="59"/>
      <c r="DN429" s="59"/>
      <c r="DO429" s="59"/>
      <c r="DP429" s="59"/>
      <c r="DQ429" s="59"/>
      <c r="DR429" s="59"/>
      <c r="DS429" s="59"/>
      <c r="DT429" s="59"/>
      <c r="DU429" s="59"/>
      <c r="DV429" s="59"/>
      <c r="DW429" s="59"/>
      <c r="DX429" s="59"/>
      <c r="DY429" s="59"/>
      <c r="DZ429" s="59"/>
      <c r="EA429" s="59"/>
      <c r="EB429" s="59"/>
      <c r="EC429" s="59"/>
      <c r="ED429" s="59"/>
      <c r="EE429" s="59"/>
      <c r="EF429" s="59"/>
      <c r="EG429" s="59"/>
      <c r="EH429" s="59"/>
      <c r="EI429" s="59"/>
      <c r="EJ429" s="59"/>
      <c r="EK429" s="59"/>
      <c r="EL429" s="59"/>
      <c r="EM429" s="59"/>
      <c r="EN429" s="59"/>
      <c r="EO429" s="59"/>
      <c r="EP429" s="59"/>
      <c r="EQ429" s="59"/>
      <c r="ER429" s="59"/>
      <c r="ES429" s="59"/>
      <c r="ET429" s="59"/>
      <c r="EU429" s="59"/>
      <c r="EV429" s="59"/>
      <c r="EW429" s="59"/>
      <c r="EX429" s="59"/>
      <c r="EY429" s="59"/>
      <c r="EZ429" s="59"/>
      <c r="FA429" s="59"/>
      <c r="FB429" s="59"/>
      <c r="FC429" s="59"/>
      <c r="FD429" s="59"/>
      <c r="FE429" s="59"/>
      <c r="FF429" s="59"/>
      <c r="FG429" s="59"/>
      <c r="FH429" s="59"/>
      <c r="FI429" s="59"/>
      <c r="FJ429" s="59"/>
      <c r="FK429" s="59"/>
      <c r="FL429" s="59"/>
      <c r="FM429" s="59"/>
      <c r="FN429" s="59"/>
      <c r="FO429" s="59"/>
      <c r="FP429" s="59"/>
      <c r="FQ429" s="59"/>
      <c r="FR429" s="59"/>
      <c r="FS429" s="59"/>
      <c r="FT429" s="59"/>
      <c r="FU429" s="59"/>
      <c r="FV429" s="59"/>
      <c r="FW429" s="59"/>
      <c r="FX429" s="59"/>
      <c r="FY429" s="59"/>
      <c r="FZ429" s="59"/>
      <c r="GA429" s="59"/>
      <c r="GB429" s="59"/>
      <c r="GC429" s="59"/>
      <c r="GD429" s="59"/>
      <c r="GE429" s="59"/>
      <c r="GF429" s="59"/>
      <c r="GG429" s="59"/>
      <c r="GH429" s="59"/>
      <c r="GI429" s="59"/>
      <c r="GJ429" s="59"/>
      <c r="GK429" s="59"/>
      <c r="GL429" s="59"/>
      <c r="GM429" s="59"/>
      <c r="GN429" s="59"/>
      <c r="GO429" s="59"/>
      <c r="GP429" s="59"/>
      <c r="GQ429" s="59"/>
      <c r="GR429" s="59"/>
      <c r="GS429" s="59"/>
      <c r="GT429" s="59"/>
      <c r="GU429" s="59"/>
      <c r="GV429" s="59"/>
      <c r="GW429" s="59"/>
      <c r="GX429" s="59"/>
      <c r="GY429" s="59"/>
      <c r="GZ429" s="59"/>
      <c r="HA429" s="59"/>
      <c r="HB429" s="59"/>
      <c r="HC429" s="59"/>
      <c r="HD429" s="59"/>
      <c r="HE429" s="59"/>
      <c r="HF429" s="59"/>
      <c r="HG429" s="59"/>
      <c r="HH429" s="59"/>
      <c r="HI429" s="59"/>
      <c r="HJ429" s="59"/>
      <c r="HK429" s="59"/>
      <c r="HL429" s="59"/>
      <c r="HM429" s="59"/>
      <c r="HN429" s="59"/>
    </row>
    <row r="430" spans="1:222">
      <c r="A430" s="59"/>
      <c r="B430" s="59"/>
      <c r="C430" s="59"/>
      <c r="D430" s="59"/>
      <c r="E430" s="118"/>
      <c r="F430" s="59"/>
      <c r="G430" s="118"/>
      <c r="H430" s="59"/>
      <c r="I430" s="59"/>
      <c r="J430" s="59"/>
      <c r="K430" s="119"/>
      <c r="L430" s="59"/>
      <c r="M430" s="59"/>
      <c r="N430" s="59"/>
      <c r="O430" s="59"/>
      <c r="P430" s="59"/>
      <c r="Q430" s="59"/>
      <c r="R430" s="59"/>
      <c r="S430" s="59"/>
      <c r="T430" s="59"/>
      <c r="U430" s="59"/>
      <c r="V430" s="59"/>
      <c r="W430" s="59"/>
      <c r="X430" s="59"/>
      <c r="Y430" s="59"/>
      <c r="Z430" s="59"/>
      <c r="AA430" s="59"/>
      <c r="AB430" s="59"/>
      <c r="AC430" s="59"/>
      <c r="AD430" s="59"/>
      <c r="AE430" s="59"/>
      <c r="AF430" s="59"/>
      <c r="AG430" s="59"/>
      <c r="AH430" s="59"/>
      <c r="AI430" s="59"/>
      <c r="AJ430" s="59"/>
      <c r="AK430" s="59"/>
      <c r="AL430" s="59"/>
      <c r="AM430" s="59"/>
      <c r="AN430" s="59"/>
      <c r="AO430" s="59"/>
      <c r="AP430" s="59"/>
      <c r="AQ430" s="59"/>
      <c r="AR430" s="59"/>
      <c r="AS430" s="59"/>
      <c r="AT430" s="59"/>
      <c r="AU430" s="59"/>
      <c r="AV430" s="59"/>
      <c r="AW430" s="59"/>
      <c r="AX430" s="59"/>
      <c r="AY430" s="59"/>
      <c r="AZ430" s="59"/>
      <c r="BA430" s="59"/>
      <c r="BB430" s="59"/>
      <c r="BC430" s="59"/>
      <c r="BD430" s="59"/>
      <c r="BE430" s="59"/>
      <c r="BF430" s="59"/>
      <c r="BG430" s="59"/>
      <c r="BH430" s="59"/>
      <c r="BI430" s="59"/>
      <c r="BJ430" s="59"/>
      <c r="BK430" s="59"/>
      <c r="BL430" s="59"/>
      <c r="BM430" s="59"/>
      <c r="BN430" s="59"/>
      <c r="BO430" s="59"/>
      <c r="BP430" s="59"/>
      <c r="BQ430" s="59"/>
      <c r="BR430" s="59"/>
      <c r="BS430" s="59"/>
      <c r="BT430" s="59"/>
      <c r="BU430" s="59"/>
      <c r="BV430" s="59"/>
      <c r="BW430" s="59"/>
      <c r="BX430" s="59"/>
      <c r="BY430" s="59"/>
      <c r="BZ430" s="59"/>
      <c r="CA430" s="59"/>
      <c r="CB430" s="59"/>
      <c r="CC430" s="59"/>
      <c r="CD430" s="59"/>
      <c r="CE430" s="59"/>
      <c r="CF430" s="59"/>
      <c r="CG430" s="59"/>
      <c r="CH430" s="59"/>
      <c r="CI430" s="59"/>
      <c r="CJ430" s="59"/>
      <c r="CK430" s="59"/>
      <c r="CL430" s="59"/>
      <c r="CM430" s="59"/>
      <c r="CN430" s="59"/>
      <c r="CO430" s="59"/>
      <c r="CP430" s="59"/>
      <c r="CQ430" s="59"/>
      <c r="CR430" s="59"/>
      <c r="CS430" s="59"/>
      <c r="CT430" s="59"/>
      <c r="CU430" s="59"/>
      <c r="CV430" s="59"/>
      <c r="CW430" s="59"/>
      <c r="CX430" s="59"/>
      <c r="CY430" s="59"/>
      <c r="CZ430" s="59"/>
      <c r="DA430" s="59"/>
      <c r="DB430" s="59"/>
      <c r="DC430" s="59"/>
      <c r="DD430" s="59"/>
      <c r="DE430" s="59"/>
      <c r="DF430" s="59"/>
      <c r="DG430" s="59"/>
      <c r="DH430" s="59"/>
      <c r="DI430" s="59"/>
      <c r="DJ430" s="59"/>
      <c r="DK430" s="59"/>
      <c r="DL430" s="59"/>
      <c r="DM430" s="59"/>
      <c r="DN430" s="59"/>
      <c r="DO430" s="59"/>
      <c r="DP430" s="59"/>
      <c r="DQ430" s="59"/>
      <c r="DR430" s="59"/>
      <c r="DS430" s="59"/>
      <c r="DT430" s="59"/>
      <c r="DU430" s="59"/>
      <c r="DV430" s="59"/>
      <c r="DW430" s="59"/>
      <c r="DX430" s="59"/>
      <c r="DY430" s="59"/>
      <c r="DZ430" s="59"/>
      <c r="EA430" s="59"/>
      <c r="EB430" s="59"/>
      <c r="EC430" s="59"/>
      <c r="ED430" s="59"/>
      <c r="EE430" s="59"/>
      <c r="EF430" s="59"/>
      <c r="EG430" s="59"/>
      <c r="EH430" s="59"/>
      <c r="EI430" s="59"/>
      <c r="EJ430" s="59"/>
      <c r="EK430" s="59"/>
      <c r="EL430" s="59"/>
      <c r="EM430" s="59"/>
      <c r="EN430" s="59"/>
      <c r="EO430" s="59"/>
      <c r="EP430" s="59"/>
      <c r="EQ430" s="59"/>
      <c r="ER430" s="59"/>
      <c r="ES430" s="59"/>
      <c r="ET430" s="59"/>
      <c r="EU430" s="59"/>
      <c r="EV430" s="59"/>
      <c r="EW430" s="59"/>
      <c r="EX430" s="59"/>
      <c r="EY430" s="59"/>
      <c r="EZ430" s="59"/>
      <c r="FA430" s="59"/>
      <c r="FB430" s="59"/>
      <c r="FC430" s="59"/>
      <c r="FD430" s="59"/>
      <c r="FE430" s="59"/>
      <c r="FF430" s="59"/>
      <c r="FG430" s="59"/>
      <c r="FH430" s="59"/>
      <c r="FI430" s="59"/>
      <c r="FJ430" s="59"/>
      <c r="FK430" s="59"/>
      <c r="FL430" s="59"/>
      <c r="FM430" s="59"/>
      <c r="FN430" s="59"/>
      <c r="FO430" s="59"/>
      <c r="FP430" s="59"/>
      <c r="FQ430" s="59"/>
      <c r="FR430" s="59"/>
      <c r="FS430" s="59"/>
      <c r="FT430" s="59"/>
      <c r="FU430" s="59"/>
      <c r="FV430" s="59"/>
      <c r="FW430" s="59"/>
      <c r="FX430" s="59"/>
      <c r="FY430" s="59"/>
      <c r="FZ430" s="59"/>
      <c r="GA430" s="59"/>
      <c r="GB430" s="59"/>
      <c r="GC430" s="59"/>
      <c r="GD430" s="59"/>
      <c r="GE430" s="59"/>
      <c r="GF430" s="59"/>
      <c r="GG430" s="59"/>
      <c r="GH430" s="59"/>
      <c r="GI430" s="59"/>
      <c r="GJ430" s="59"/>
      <c r="GK430" s="59"/>
      <c r="GL430" s="59"/>
      <c r="GM430" s="59"/>
      <c r="GN430" s="59"/>
      <c r="GO430" s="59"/>
      <c r="GP430" s="59"/>
      <c r="GQ430" s="59"/>
      <c r="GR430" s="59"/>
      <c r="GS430" s="59"/>
      <c r="GT430" s="59"/>
      <c r="GU430" s="59"/>
      <c r="GV430" s="59"/>
      <c r="GW430" s="59"/>
      <c r="GX430" s="59"/>
      <c r="GY430" s="59"/>
      <c r="GZ430" s="59"/>
      <c r="HA430" s="59"/>
      <c r="HB430" s="59"/>
      <c r="HC430" s="59"/>
      <c r="HD430" s="59"/>
      <c r="HE430" s="59"/>
      <c r="HF430" s="59"/>
      <c r="HG430" s="59"/>
      <c r="HH430" s="59"/>
      <c r="HI430" s="59"/>
      <c r="HJ430" s="59"/>
      <c r="HK430" s="59"/>
      <c r="HL430" s="59"/>
      <c r="HM430" s="59"/>
      <c r="HN430" s="59"/>
    </row>
    <row r="431" spans="1:222">
      <c r="A431" s="59"/>
      <c r="B431" s="59"/>
      <c r="C431" s="59"/>
      <c r="D431" s="59"/>
      <c r="E431" s="118"/>
      <c r="F431" s="59"/>
      <c r="G431" s="118"/>
      <c r="H431" s="59"/>
      <c r="I431" s="59"/>
      <c r="J431" s="59"/>
      <c r="K431" s="119"/>
      <c r="L431" s="59"/>
      <c r="M431" s="59"/>
      <c r="N431" s="59"/>
      <c r="O431" s="59"/>
      <c r="P431" s="59"/>
      <c r="Q431" s="59"/>
      <c r="R431" s="59"/>
      <c r="S431" s="59"/>
      <c r="T431" s="59"/>
      <c r="U431" s="59"/>
      <c r="V431" s="59"/>
      <c r="W431" s="59"/>
      <c r="X431" s="59"/>
      <c r="Y431" s="59"/>
      <c r="Z431" s="59"/>
      <c r="AA431" s="59"/>
      <c r="AB431" s="59"/>
      <c r="AC431" s="59"/>
      <c r="AD431" s="59"/>
      <c r="AE431" s="59"/>
      <c r="AF431" s="59"/>
      <c r="AG431" s="59"/>
      <c r="AH431" s="59"/>
      <c r="AI431" s="59"/>
      <c r="AJ431" s="59"/>
      <c r="AK431" s="59"/>
      <c r="AL431" s="59"/>
      <c r="AM431" s="59"/>
      <c r="AN431" s="59"/>
      <c r="AO431" s="59"/>
      <c r="AP431" s="59"/>
      <c r="AQ431" s="59"/>
      <c r="AR431" s="59"/>
      <c r="AS431" s="59"/>
      <c r="AT431" s="59"/>
      <c r="AU431" s="59"/>
      <c r="AV431" s="59"/>
      <c r="AW431" s="59"/>
      <c r="AX431" s="59"/>
      <c r="AY431" s="59"/>
      <c r="AZ431" s="59"/>
      <c r="BA431" s="59"/>
      <c r="BB431" s="59"/>
      <c r="BC431" s="59"/>
      <c r="BD431" s="59"/>
      <c r="BE431" s="59"/>
      <c r="BF431" s="59"/>
      <c r="BG431" s="59"/>
      <c r="BH431" s="59"/>
      <c r="BI431" s="59"/>
      <c r="BJ431" s="59"/>
      <c r="BK431" s="59"/>
      <c r="BL431" s="59"/>
      <c r="BM431" s="59"/>
      <c r="BN431" s="59"/>
      <c r="BO431" s="59"/>
      <c r="BP431" s="59"/>
      <c r="BQ431" s="59"/>
      <c r="BR431" s="59"/>
      <c r="BS431" s="59"/>
      <c r="BT431" s="59"/>
      <c r="BU431" s="59"/>
      <c r="BV431" s="59"/>
      <c r="BW431" s="59"/>
      <c r="BX431" s="59"/>
      <c r="BY431" s="59"/>
      <c r="BZ431" s="59"/>
      <c r="CA431" s="59"/>
      <c r="CB431" s="59"/>
      <c r="CC431" s="59"/>
      <c r="CD431" s="59"/>
      <c r="CE431" s="59"/>
      <c r="CF431" s="59"/>
      <c r="CG431" s="59"/>
      <c r="CH431" s="59"/>
      <c r="CI431" s="59"/>
      <c r="CJ431" s="59"/>
      <c r="CK431" s="59"/>
      <c r="CL431" s="59"/>
      <c r="CM431" s="59"/>
      <c r="CN431" s="59"/>
      <c r="CO431" s="59"/>
      <c r="CP431" s="59"/>
      <c r="CQ431" s="59"/>
      <c r="CR431" s="59"/>
      <c r="CS431" s="59"/>
      <c r="CT431" s="59"/>
      <c r="CU431" s="59"/>
      <c r="CV431" s="59"/>
      <c r="CW431" s="59"/>
      <c r="CX431" s="59"/>
      <c r="CY431" s="59"/>
      <c r="CZ431" s="59"/>
      <c r="DA431" s="59"/>
      <c r="DB431" s="59"/>
      <c r="DC431" s="59"/>
      <c r="DD431" s="59"/>
      <c r="DE431" s="59"/>
      <c r="DF431" s="59"/>
      <c r="DG431" s="59"/>
      <c r="DH431" s="59"/>
      <c r="DI431" s="59"/>
      <c r="DJ431" s="59"/>
      <c r="DK431" s="59"/>
      <c r="DL431" s="59"/>
      <c r="DM431" s="59"/>
      <c r="DN431" s="59"/>
      <c r="DO431" s="59"/>
      <c r="DP431" s="59"/>
      <c r="DQ431" s="59"/>
      <c r="DR431" s="59"/>
      <c r="DS431" s="59"/>
      <c r="DT431" s="59"/>
      <c r="DU431" s="59"/>
      <c r="DV431" s="59"/>
      <c r="DW431" s="59"/>
      <c r="DX431" s="59"/>
      <c r="DY431" s="59"/>
      <c r="DZ431" s="59"/>
      <c r="EA431" s="59"/>
      <c r="EB431" s="59"/>
      <c r="EC431" s="59"/>
      <c r="ED431" s="59"/>
      <c r="EE431" s="59"/>
      <c r="EF431" s="59"/>
      <c r="EG431" s="59"/>
      <c r="EH431" s="59"/>
      <c r="EI431" s="59"/>
      <c r="EJ431" s="59"/>
      <c r="EK431" s="59"/>
      <c r="EL431" s="59"/>
      <c r="EM431" s="59"/>
      <c r="EN431" s="59"/>
      <c r="EO431" s="59"/>
      <c r="EP431" s="59"/>
      <c r="EQ431" s="59"/>
      <c r="ER431" s="59"/>
      <c r="ES431" s="59"/>
      <c r="ET431" s="59"/>
      <c r="EU431" s="59"/>
      <c r="EV431" s="59"/>
      <c r="EW431" s="59"/>
      <c r="EX431" s="59"/>
      <c r="EY431" s="59"/>
      <c r="EZ431" s="59"/>
      <c r="FA431" s="59"/>
      <c r="FB431" s="59"/>
      <c r="FC431" s="59"/>
      <c r="FD431" s="59"/>
      <c r="FE431" s="59"/>
      <c r="FF431" s="59"/>
      <c r="FG431" s="59"/>
      <c r="FH431" s="59"/>
      <c r="FI431" s="59"/>
      <c r="FJ431" s="59"/>
      <c r="FK431" s="59"/>
      <c r="FL431" s="59"/>
      <c r="FM431" s="59"/>
      <c r="FN431" s="59"/>
      <c r="FO431" s="59"/>
      <c r="FP431" s="59"/>
      <c r="FQ431" s="59"/>
      <c r="FR431" s="59"/>
      <c r="FS431" s="59"/>
      <c r="FT431" s="59"/>
      <c r="FU431" s="59"/>
      <c r="FV431" s="59"/>
      <c r="FW431" s="59"/>
      <c r="FX431" s="59"/>
      <c r="FY431" s="59"/>
      <c r="FZ431" s="59"/>
      <c r="GA431" s="59"/>
      <c r="GB431" s="59"/>
      <c r="GC431" s="59"/>
      <c r="GD431" s="59"/>
      <c r="GE431" s="59"/>
      <c r="GF431" s="59"/>
      <c r="GG431" s="59"/>
      <c r="GH431" s="59"/>
      <c r="GI431" s="59"/>
      <c r="GJ431" s="59"/>
      <c r="GK431" s="59"/>
      <c r="GL431" s="59"/>
      <c r="GM431" s="59"/>
      <c r="GN431" s="59"/>
      <c r="GO431" s="59"/>
      <c r="GP431" s="59"/>
      <c r="GQ431" s="59"/>
      <c r="GR431" s="59"/>
      <c r="GS431" s="59"/>
      <c r="GT431" s="59"/>
      <c r="GU431" s="59"/>
      <c r="GV431" s="59"/>
      <c r="GW431" s="59"/>
      <c r="GX431" s="59"/>
      <c r="GY431" s="59"/>
      <c r="GZ431" s="59"/>
      <c r="HA431" s="59"/>
      <c r="HB431" s="59"/>
      <c r="HC431" s="59"/>
      <c r="HD431" s="59"/>
      <c r="HE431" s="59"/>
      <c r="HF431" s="59"/>
      <c r="HG431" s="59"/>
      <c r="HH431" s="59"/>
      <c r="HI431" s="59"/>
      <c r="HJ431" s="59"/>
      <c r="HK431" s="59"/>
      <c r="HL431" s="59"/>
      <c r="HM431" s="59"/>
      <c r="HN431" s="59"/>
    </row>
    <row r="432" spans="1:222">
      <c r="A432" s="59"/>
      <c r="B432" s="59"/>
      <c r="C432" s="59"/>
      <c r="D432" s="59"/>
      <c r="E432" s="118"/>
      <c r="F432" s="59"/>
      <c r="G432" s="118"/>
      <c r="H432" s="59"/>
      <c r="I432" s="59"/>
      <c r="J432" s="59"/>
      <c r="K432" s="119"/>
      <c r="L432" s="59"/>
      <c r="M432" s="59"/>
      <c r="N432" s="59"/>
      <c r="O432" s="59"/>
      <c r="P432" s="59"/>
      <c r="Q432" s="59"/>
      <c r="R432" s="59"/>
      <c r="S432" s="59"/>
      <c r="T432" s="59"/>
      <c r="U432" s="59"/>
      <c r="V432" s="59"/>
      <c r="W432" s="59"/>
      <c r="X432" s="59"/>
      <c r="Y432" s="59"/>
      <c r="Z432" s="59"/>
      <c r="AA432" s="59"/>
      <c r="AB432" s="59"/>
      <c r="AC432" s="59"/>
      <c r="AD432" s="59"/>
      <c r="AE432" s="59"/>
      <c r="AF432" s="59"/>
      <c r="AG432" s="59"/>
      <c r="AH432" s="59"/>
      <c r="AI432" s="59"/>
      <c r="AJ432" s="59"/>
      <c r="AK432" s="59"/>
      <c r="AL432" s="59"/>
      <c r="AM432" s="59"/>
      <c r="AN432" s="59"/>
      <c r="AO432" s="59"/>
      <c r="AP432" s="59"/>
      <c r="AQ432" s="59"/>
      <c r="AR432" s="59"/>
      <c r="AS432" s="59"/>
      <c r="AT432" s="59"/>
      <c r="AU432" s="59"/>
      <c r="AV432" s="59"/>
      <c r="AW432" s="59"/>
      <c r="AX432" s="59"/>
      <c r="AY432" s="59"/>
      <c r="AZ432" s="59"/>
      <c r="BA432" s="59"/>
      <c r="BB432" s="59"/>
      <c r="BC432" s="59"/>
      <c r="BD432" s="59"/>
      <c r="BE432" s="59"/>
      <c r="BF432" s="59"/>
      <c r="BG432" s="59"/>
      <c r="BH432" s="59"/>
      <c r="BI432" s="59"/>
      <c r="BJ432" s="59"/>
      <c r="BK432" s="59"/>
      <c r="BL432" s="59"/>
      <c r="BM432" s="59"/>
      <c r="BN432" s="59"/>
      <c r="BO432" s="59"/>
      <c r="BP432" s="59"/>
      <c r="BQ432" s="59"/>
      <c r="BR432" s="59"/>
      <c r="BS432" s="59"/>
      <c r="BT432" s="59"/>
      <c r="BU432" s="59"/>
      <c r="BV432" s="59"/>
      <c r="BW432" s="59"/>
      <c r="BX432" s="59"/>
      <c r="BY432" s="59"/>
      <c r="BZ432" s="59"/>
      <c r="CA432" s="59"/>
      <c r="CB432" s="59"/>
      <c r="CC432" s="59"/>
      <c r="CD432" s="59"/>
      <c r="CE432" s="59"/>
      <c r="CF432" s="59"/>
      <c r="CG432" s="59"/>
      <c r="CH432" s="59"/>
      <c r="CI432" s="59"/>
      <c r="CJ432" s="59"/>
      <c r="CK432" s="59"/>
      <c r="CL432" s="59"/>
      <c r="CM432" s="59"/>
      <c r="CN432" s="59"/>
      <c r="CO432" s="59"/>
      <c r="CP432" s="59"/>
      <c r="CQ432" s="59"/>
      <c r="CR432" s="59"/>
      <c r="CS432" s="59"/>
      <c r="CT432" s="59"/>
      <c r="CU432" s="59"/>
      <c r="CV432" s="59"/>
      <c r="CW432" s="59"/>
      <c r="CX432" s="59"/>
      <c r="CY432" s="59"/>
      <c r="CZ432" s="59"/>
      <c r="DA432" s="59"/>
      <c r="DB432" s="59"/>
      <c r="DC432" s="59"/>
      <c r="DD432" s="59"/>
      <c r="DE432" s="59"/>
      <c r="DF432" s="59"/>
      <c r="DG432" s="59"/>
      <c r="DH432" s="59"/>
      <c r="DI432" s="59"/>
      <c r="DJ432" s="59"/>
      <c r="DK432" s="59"/>
      <c r="DL432" s="59"/>
      <c r="DM432" s="59"/>
      <c r="DN432" s="59"/>
      <c r="DO432" s="59"/>
      <c r="DP432" s="59"/>
      <c r="DQ432" s="59"/>
      <c r="DR432" s="59"/>
      <c r="DS432" s="59"/>
      <c r="DT432" s="59"/>
      <c r="DU432" s="59"/>
      <c r="DV432" s="59"/>
      <c r="DW432" s="59"/>
      <c r="DX432" s="59"/>
      <c r="DY432" s="59"/>
      <c r="DZ432" s="59"/>
      <c r="EA432" s="59"/>
      <c r="EB432" s="59"/>
      <c r="EC432" s="59"/>
      <c r="ED432" s="59"/>
      <c r="EE432" s="59"/>
      <c r="EF432" s="59"/>
      <c r="EG432" s="59"/>
      <c r="EH432" s="59"/>
      <c r="EI432" s="59"/>
      <c r="EJ432" s="59"/>
      <c r="EK432" s="59"/>
      <c r="EL432" s="59"/>
      <c r="EM432" s="59"/>
      <c r="EN432" s="59"/>
      <c r="EO432" s="59"/>
      <c r="EP432" s="59"/>
      <c r="EQ432" s="59"/>
      <c r="ER432" s="59"/>
      <c r="ES432" s="59"/>
      <c r="ET432" s="59"/>
      <c r="EU432" s="59"/>
      <c r="EV432" s="59"/>
      <c r="EW432" s="59"/>
      <c r="EX432" s="59"/>
      <c r="EY432" s="59"/>
      <c r="EZ432" s="59"/>
      <c r="FA432" s="59"/>
      <c r="FB432" s="59"/>
      <c r="FC432" s="59"/>
      <c r="FD432" s="59"/>
      <c r="FE432" s="59"/>
      <c r="FF432" s="59"/>
      <c r="FG432" s="59"/>
      <c r="FH432" s="59"/>
      <c r="FI432" s="59"/>
      <c r="FJ432" s="59"/>
      <c r="FK432" s="59"/>
      <c r="FL432" s="59"/>
      <c r="FM432" s="59"/>
      <c r="FN432" s="59"/>
      <c r="FO432" s="59"/>
      <c r="FP432" s="59"/>
      <c r="FQ432" s="59"/>
      <c r="FR432" s="59"/>
      <c r="FS432" s="59"/>
      <c r="FT432" s="59"/>
      <c r="FU432" s="59"/>
      <c r="FV432" s="59"/>
      <c r="FW432" s="59"/>
      <c r="FX432" s="59"/>
      <c r="FY432" s="59"/>
      <c r="FZ432" s="59"/>
      <c r="GA432" s="59"/>
      <c r="GB432" s="59"/>
      <c r="GC432" s="59"/>
      <c r="GD432" s="59"/>
      <c r="GE432" s="59"/>
      <c r="GF432" s="59"/>
      <c r="GG432" s="59"/>
      <c r="GH432" s="59"/>
      <c r="GI432" s="59"/>
      <c r="GJ432" s="59"/>
      <c r="GK432" s="59"/>
      <c r="GL432" s="59"/>
      <c r="GM432" s="59"/>
      <c r="GN432" s="59"/>
      <c r="GO432" s="59"/>
      <c r="GP432" s="59"/>
      <c r="GQ432" s="59"/>
      <c r="GR432" s="59"/>
      <c r="GS432" s="59"/>
      <c r="GT432" s="59"/>
      <c r="GU432" s="59"/>
      <c r="GV432" s="59"/>
      <c r="GW432" s="59"/>
      <c r="GX432" s="59"/>
      <c r="GY432" s="59"/>
      <c r="GZ432" s="59"/>
      <c r="HA432" s="59"/>
      <c r="HB432" s="59"/>
      <c r="HC432" s="59"/>
      <c r="HD432" s="59"/>
      <c r="HE432" s="59"/>
      <c r="HF432" s="59"/>
      <c r="HG432" s="59"/>
      <c r="HH432" s="59"/>
      <c r="HI432" s="59"/>
      <c r="HJ432" s="59"/>
      <c r="HK432" s="59"/>
      <c r="HL432" s="59"/>
      <c r="HM432" s="59"/>
      <c r="HN432" s="59"/>
    </row>
    <row r="433" spans="1:222">
      <c r="A433" s="59"/>
      <c r="B433" s="59"/>
      <c r="C433" s="59"/>
      <c r="D433" s="59"/>
      <c r="E433" s="118"/>
      <c r="F433" s="59"/>
      <c r="G433" s="118"/>
      <c r="H433" s="59"/>
      <c r="I433" s="59"/>
      <c r="J433" s="59"/>
      <c r="K433" s="119"/>
      <c r="L433" s="59"/>
      <c r="M433" s="59"/>
      <c r="N433" s="59"/>
      <c r="O433" s="59"/>
      <c r="P433" s="59"/>
      <c r="Q433" s="59"/>
      <c r="R433" s="59"/>
      <c r="S433" s="59"/>
      <c r="T433" s="59"/>
      <c r="U433" s="59"/>
      <c r="V433" s="59"/>
      <c r="W433" s="59"/>
      <c r="X433" s="59"/>
      <c r="Y433" s="59"/>
      <c r="Z433" s="59"/>
      <c r="AA433" s="59"/>
      <c r="AB433" s="59"/>
      <c r="AC433" s="59"/>
      <c r="AD433" s="59"/>
      <c r="AE433" s="59"/>
      <c r="AF433" s="59"/>
      <c r="AG433" s="59"/>
      <c r="AH433" s="59"/>
      <c r="AI433" s="59"/>
      <c r="AJ433" s="59"/>
      <c r="AK433" s="59"/>
      <c r="AL433" s="59"/>
      <c r="AM433" s="59"/>
      <c r="AN433" s="59"/>
      <c r="AO433" s="59"/>
      <c r="AP433" s="59"/>
      <c r="AQ433" s="59"/>
      <c r="AR433" s="59"/>
      <c r="AS433" s="59"/>
      <c r="AT433" s="59"/>
      <c r="AU433" s="59"/>
      <c r="AV433" s="59"/>
      <c r="AW433" s="59"/>
      <c r="AX433" s="59"/>
      <c r="AY433" s="59"/>
      <c r="AZ433" s="59"/>
      <c r="BA433" s="59"/>
      <c r="BB433" s="59"/>
      <c r="BC433" s="59"/>
      <c r="BD433" s="59"/>
      <c r="BE433" s="59"/>
      <c r="BF433" s="59"/>
      <c r="BG433" s="59"/>
      <c r="BH433" s="59"/>
      <c r="BI433" s="59"/>
      <c r="BJ433" s="59"/>
      <c r="BK433" s="59"/>
      <c r="BL433" s="59"/>
      <c r="BM433" s="59"/>
      <c r="BN433" s="59"/>
      <c r="BO433" s="59"/>
      <c r="BP433" s="59"/>
      <c r="BQ433" s="59"/>
      <c r="BR433" s="59"/>
      <c r="BS433" s="59"/>
      <c r="BT433" s="59"/>
      <c r="BU433" s="59"/>
      <c r="BV433" s="59"/>
      <c r="BW433" s="59"/>
      <c r="BX433" s="59"/>
      <c r="BY433" s="59"/>
      <c r="BZ433" s="59"/>
      <c r="CA433" s="59"/>
      <c r="CB433" s="59"/>
      <c r="CC433" s="59"/>
      <c r="CD433" s="59"/>
      <c r="CE433" s="59"/>
      <c r="CF433" s="59"/>
      <c r="CG433" s="59"/>
      <c r="CH433" s="59"/>
      <c r="CI433" s="59"/>
      <c r="CJ433" s="59"/>
      <c r="CK433" s="59"/>
      <c r="CL433" s="59"/>
      <c r="CM433" s="59"/>
      <c r="CN433" s="59"/>
      <c r="CO433" s="59"/>
      <c r="CP433" s="59"/>
      <c r="CQ433" s="59"/>
      <c r="CR433" s="59"/>
      <c r="CS433" s="59"/>
      <c r="CT433" s="59"/>
      <c r="CU433" s="59"/>
      <c r="CV433" s="59"/>
      <c r="CW433" s="59"/>
      <c r="CX433" s="59"/>
      <c r="CY433" s="59"/>
      <c r="CZ433" s="59"/>
      <c r="DA433" s="59"/>
      <c r="DB433" s="59"/>
      <c r="DC433" s="59"/>
      <c r="DD433" s="59"/>
      <c r="DE433" s="59"/>
      <c r="DF433" s="59"/>
      <c r="DG433" s="59"/>
      <c r="DH433" s="59"/>
      <c r="DI433" s="59"/>
      <c r="DJ433" s="59"/>
      <c r="DK433" s="59"/>
      <c r="DL433" s="59"/>
      <c r="DM433" s="59"/>
      <c r="DN433" s="59"/>
      <c r="DO433" s="59"/>
      <c r="DP433" s="59"/>
      <c r="DQ433" s="59"/>
      <c r="DR433" s="59"/>
      <c r="DS433" s="59"/>
      <c r="DT433" s="59"/>
      <c r="DU433" s="59"/>
      <c r="DV433" s="59"/>
      <c r="DW433" s="59"/>
      <c r="DX433" s="59"/>
      <c r="DY433" s="59"/>
      <c r="DZ433" s="59"/>
      <c r="EA433" s="59"/>
      <c r="EB433" s="59"/>
      <c r="EC433" s="59"/>
      <c r="ED433" s="59"/>
      <c r="EE433" s="59"/>
      <c r="EF433" s="59"/>
      <c r="EG433" s="59"/>
      <c r="EH433" s="59"/>
      <c r="EI433" s="59"/>
      <c r="EJ433" s="59"/>
      <c r="EK433" s="59"/>
      <c r="EL433" s="59"/>
      <c r="EM433" s="59"/>
      <c r="EN433" s="59"/>
      <c r="EO433" s="59"/>
      <c r="EP433" s="59"/>
      <c r="EQ433" s="59"/>
      <c r="ER433" s="59"/>
      <c r="ES433" s="59"/>
      <c r="ET433" s="59"/>
      <c r="EU433" s="59"/>
      <c r="EV433" s="59"/>
      <c r="EW433" s="59"/>
      <c r="EX433" s="59"/>
      <c r="EY433" s="59"/>
      <c r="EZ433" s="59"/>
      <c r="FA433" s="59"/>
      <c r="FB433" s="59"/>
      <c r="FC433" s="59"/>
      <c r="FD433" s="59"/>
      <c r="FE433" s="59"/>
      <c r="FF433" s="59"/>
      <c r="FG433" s="59"/>
      <c r="FH433" s="59"/>
      <c r="FI433" s="59"/>
      <c r="FJ433" s="59"/>
      <c r="FK433" s="59"/>
      <c r="FL433" s="59"/>
      <c r="FM433" s="59"/>
      <c r="FN433" s="59"/>
      <c r="FO433" s="59"/>
      <c r="FP433" s="59"/>
      <c r="FQ433" s="59"/>
      <c r="FR433" s="59"/>
      <c r="FS433" s="59"/>
      <c r="FT433" s="59"/>
      <c r="FU433" s="59"/>
      <c r="FV433" s="59"/>
      <c r="FW433" s="59"/>
      <c r="FX433" s="59"/>
      <c r="FY433" s="59"/>
      <c r="FZ433" s="59"/>
      <c r="GA433" s="59"/>
      <c r="GB433" s="59"/>
      <c r="GC433" s="59"/>
      <c r="GD433" s="59"/>
      <c r="GE433" s="59"/>
      <c r="GF433" s="59"/>
      <c r="GG433" s="59"/>
      <c r="GH433" s="59"/>
      <c r="GI433" s="59"/>
      <c r="GJ433" s="59"/>
      <c r="GK433" s="59"/>
      <c r="GL433" s="59"/>
      <c r="GM433" s="59"/>
      <c r="GN433" s="59"/>
      <c r="GO433" s="59"/>
      <c r="GP433" s="59"/>
      <c r="GQ433" s="59"/>
      <c r="GR433" s="59"/>
      <c r="GS433" s="59"/>
      <c r="GT433" s="59"/>
      <c r="GU433" s="59"/>
      <c r="GV433" s="59"/>
      <c r="GW433" s="59"/>
      <c r="GX433" s="59"/>
      <c r="GY433" s="59"/>
      <c r="GZ433" s="59"/>
      <c r="HA433" s="59"/>
      <c r="HB433" s="59"/>
      <c r="HC433" s="59"/>
      <c r="HD433" s="59"/>
      <c r="HE433" s="59"/>
      <c r="HF433" s="59"/>
      <c r="HG433" s="59"/>
      <c r="HH433" s="59"/>
      <c r="HI433" s="59"/>
      <c r="HJ433" s="59"/>
      <c r="HK433" s="59"/>
      <c r="HL433" s="59"/>
      <c r="HM433" s="59"/>
      <c r="HN433" s="59"/>
    </row>
    <row r="434" spans="1:222">
      <c r="A434" s="59"/>
      <c r="B434" s="59"/>
      <c r="C434" s="59"/>
      <c r="D434" s="59"/>
      <c r="E434" s="118"/>
      <c r="F434" s="59"/>
      <c r="G434" s="118"/>
      <c r="H434" s="59"/>
      <c r="I434" s="59"/>
      <c r="J434" s="59"/>
      <c r="K434" s="119"/>
      <c r="L434" s="59"/>
      <c r="M434" s="59"/>
      <c r="N434" s="59"/>
      <c r="O434" s="59"/>
      <c r="P434" s="59"/>
      <c r="Q434" s="59"/>
      <c r="R434" s="59"/>
      <c r="S434" s="59"/>
      <c r="T434" s="59"/>
      <c r="U434" s="59"/>
      <c r="V434" s="59"/>
      <c r="W434" s="59"/>
      <c r="X434" s="59"/>
      <c r="Y434" s="59"/>
      <c r="Z434" s="59"/>
      <c r="AA434" s="59"/>
      <c r="AB434" s="59"/>
      <c r="AC434" s="59"/>
      <c r="AD434" s="59"/>
      <c r="AE434" s="59"/>
      <c r="AF434" s="59"/>
      <c r="AG434" s="59"/>
      <c r="AH434" s="59"/>
      <c r="AI434" s="59"/>
      <c r="AJ434" s="59"/>
      <c r="AK434" s="59"/>
      <c r="AL434" s="59"/>
      <c r="AM434" s="59"/>
      <c r="AN434" s="59"/>
      <c r="AO434" s="59"/>
      <c r="AP434" s="59"/>
      <c r="AQ434" s="59"/>
      <c r="AR434" s="59"/>
      <c r="AS434" s="59"/>
      <c r="AT434" s="59"/>
      <c r="AU434" s="59"/>
      <c r="AV434" s="59"/>
      <c r="AW434" s="59"/>
      <c r="AX434" s="59"/>
      <c r="AY434" s="59"/>
      <c r="AZ434" s="59"/>
      <c r="BA434" s="59"/>
      <c r="BB434" s="59"/>
      <c r="BC434" s="59"/>
      <c r="BD434" s="59"/>
      <c r="BE434" s="59"/>
      <c r="BF434" s="59"/>
      <c r="BG434" s="59"/>
      <c r="BH434" s="59"/>
      <c r="BI434" s="59"/>
      <c r="BJ434" s="59"/>
      <c r="BK434" s="59"/>
      <c r="BL434" s="59"/>
      <c r="BM434" s="59"/>
      <c r="BN434" s="59"/>
      <c r="BO434" s="59"/>
      <c r="BP434" s="59"/>
      <c r="BQ434" s="59"/>
      <c r="BR434" s="59"/>
      <c r="BS434" s="59"/>
      <c r="BT434" s="59"/>
      <c r="BU434" s="59"/>
      <c r="BV434" s="59"/>
      <c r="BW434" s="59"/>
      <c r="BX434" s="59"/>
      <c r="BY434" s="59"/>
      <c r="BZ434" s="59"/>
      <c r="CA434" s="59"/>
      <c r="CB434" s="59"/>
      <c r="CC434" s="59"/>
      <c r="CD434" s="59"/>
      <c r="CE434" s="59"/>
      <c r="CF434" s="59"/>
      <c r="CG434" s="59"/>
      <c r="CH434" s="59"/>
      <c r="CI434" s="59"/>
      <c r="CJ434" s="59"/>
      <c r="CK434" s="59"/>
      <c r="CL434" s="59"/>
      <c r="CM434" s="59"/>
      <c r="CN434" s="59"/>
      <c r="CO434" s="59"/>
      <c r="CP434" s="59"/>
      <c r="CQ434" s="59"/>
      <c r="CR434" s="59"/>
      <c r="CS434" s="59"/>
      <c r="CT434" s="59"/>
      <c r="CU434" s="59"/>
      <c r="CV434" s="59"/>
      <c r="CW434" s="59"/>
      <c r="CX434" s="59"/>
      <c r="CY434" s="59"/>
      <c r="CZ434" s="59"/>
      <c r="DA434" s="59"/>
      <c r="DB434" s="59"/>
      <c r="DC434" s="59"/>
      <c r="DD434" s="59"/>
      <c r="DE434" s="59"/>
      <c r="DF434" s="59"/>
      <c r="DG434" s="59"/>
      <c r="DH434" s="59"/>
      <c r="DI434" s="59"/>
      <c r="DJ434" s="59"/>
      <c r="DK434" s="59"/>
      <c r="DL434" s="59"/>
      <c r="DM434" s="59"/>
      <c r="DN434" s="59"/>
      <c r="DO434" s="59"/>
      <c r="DP434" s="59"/>
      <c r="DQ434" s="59"/>
      <c r="DR434" s="59"/>
      <c r="DS434" s="59"/>
      <c r="DT434" s="59"/>
      <c r="DU434" s="59"/>
      <c r="DV434" s="59"/>
      <c r="DW434" s="59"/>
      <c r="DX434" s="59"/>
      <c r="DY434" s="59"/>
      <c r="DZ434" s="59"/>
      <c r="EA434" s="59"/>
      <c r="EB434" s="59"/>
      <c r="EC434" s="59"/>
      <c r="ED434" s="59"/>
      <c r="EE434" s="59"/>
      <c r="EF434" s="59"/>
      <c r="EG434" s="59"/>
      <c r="EH434" s="59"/>
      <c r="EI434" s="59"/>
      <c r="EJ434" s="59"/>
      <c r="EK434" s="59"/>
      <c r="EL434" s="59"/>
      <c r="EM434" s="59"/>
      <c r="EN434" s="59"/>
      <c r="EO434" s="59"/>
      <c r="EP434" s="59"/>
      <c r="EQ434" s="59"/>
      <c r="ER434" s="59"/>
      <c r="ES434" s="59"/>
      <c r="ET434" s="59"/>
      <c r="EU434" s="59"/>
      <c r="EV434" s="59"/>
      <c r="EW434" s="59"/>
      <c r="EX434" s="59"/>
      <c r="EY434" s="59"/>
      <c r="EZ434" s="59"/>
      <c r="FA434" s="59"/>
      <c r="FB434" s="59"/>
      <c r="FC434" s="59"/>
      <c r="FD434" s="59"/>
      <c r="FE434" s="59"/>
      <c r="FF434" s="59"/>
      <c r="FG434" s="59"/>
      <c r="FH434" s="59"/>
      <c r="FI434" s="59"/>
      <c r="FJ434" s="59"/>
      <c r="FK434" s="59"/>
      <c r="FL434" s="59"/>
      <c r="FM434" s="59"/>
      <c r="FN434" s="59"/>
      <c r="FO434" s="59"/>
      <c r="FP434" s="59"/>
      <c r="FQ434" s="59"/>
      <c r="FR434" s="59"/>
      <c r="FS434" s="59"/>
      <c r="FT434" s="59"/>
      <c r="FU434" s="59"/>
      <c r="FV434" s="59"/>
      <c r="FW434" s="59"/>
      <c r="FX434" s="59"/>
      <c r="FY434" s="59"/>
      <c r="FZ434" s="59"/>
      <c r="GA434" s="59"/>
      <c r="GB434" s="59"/>
      <c r="GC434" s="59"/>
      <c r="GD434" s="59"/>
      <c r="GE434" s="59"/>
      <c r="GF434" s="59"/>
      <c r="GG434" s="59"/>
      <c r="GH434" s="59"/>
      <c r="GI434" s="59"/>
      <c r="GJ434" s="59"/>
      <c r="GK434" s="59"/>
      <c r="GL434" s="59"/>
      <c r="GM434" s="59"/>
      <c r="GN434" s="59"/>
      <c r="GO434" s="59"/>
      <c r="GP434" s="59"/>
      <c r="GQ434" s="59"/>
      <c r="GR434" s="59"/>
      <c r="GS434" s="59"/>
      <c r="GT434" s="59"/>
      <c r="GU434" s="59"/>
      <c r="GV434" s="59"/>
      <c r="GW434" s="59"/>
      <c r="GX434" s="59"/>
      <c r="GY434" s="59"/>
      <c r="GZ434" s="59"/>
      <c r="HA434" s="59"/>
      <c r="HB434" s="59"/>
      <c r="HC434" s="59"/>
      <c r="HD434" s="59"/>
      <c r="HE434" s="59"/>
      <c r="HF434" s="59"/>
      <c r="HG434" s="59"/>
      <c r="HH434" s="59"/>
      <c r="HI434" s="59"/>
      <c r="HJ434" s="59"/>
      <c r="HK434" s="59"/>
      <c r="HL434" s="59"/>
      <c r="HM434" s="59"/>
      <c r="HN434" s="59"/>
    </row>
    <row r="435" spans="1:222">
      <c r="A435" s="59"/>
      <c r="B435" s="59"/>
      <c r="C435" s="59"/>
      <c r="D435" s="59"/>
      <c r="E435" s="118"/>
      <c r="F435" s="59"/>
      <c r="G435" s="118"/>
      <c r="H435" s="59"/>
      <c r="I435" s="59"/>
      <c r="J435" s="59"/>
      <c r="K435" s="119"/>
      <c r="L435" s="59"/>
      <c r="M435" s="59"/>
      <c r="N435" s="59"/>
      <c r="O435" s="59"/>
      <c r="P435" s="59"/>
      <c r="Q435" s="59"/>
      <c r="R435" s="59"/>
      <c r="S435" s="59"/>
      <c r="T435" s="59"/>
      <c r="U435" s="59"/>
      <c r="V435" s="59"/>
      <c r="W435" s="59"/>
      <c r="X435" s="59"/>
      <c r="Y435" s="59"/>
      <c r="Z435" s="59"/>
      <c r="AA435" s="59"/>
      <c r="AB435" s="59"/>
      <c r="AC435" s="59"/>
      <c r="AD435" s="59"/>
      <c r="AE435" s="59"/>
      <c r="AF435" s="59"/>
      <c r="AG435" s="59"/>
      <c r="AH435" s="59"/>
      <c r="AI435" s="59"/>
      <c r="AJ435" s="59"/>
      <c r="AK435" s="59"/>
      <c r="AL435" s="59"/>
      <c r="AM435" s="59"/>
      <c r="AN435" s="59"/>
      <c r="AO435" s="59"/>
      <c r="AP435" s="59"/>
      <c r="AQ435" s="59"/>
      <c r="AR435" s="59"/>
      <c r="AS435" s="59"/>
      <c r="AT435" s="59"/>
      <c r="AU435" s="59"/>
      <c r="AV435" s="59"/>
      <c r="AW435" s="59"/>
      <c r="AX435" s="59"/>
      <c r="AY435" s="59"/>
      <c r="AZ435" s="59"/>
      <c r="BA435" s="59"/>
      <c r="BB435" s="59"/>
      <c r="BC435" s="59"/>
      <c r="BD435" s="59"/>
      <c r="BE435" s="59"/>
      <c r="BF435" s="59"/>
      <c r="BG435" s="59"/>
      <c r="BH435" s="59"/>
      <c r="BI435" s="59"/>
      <c r="BJ435" s="59"/>
      <c r="BK435" s="59"/>
      <c r="BL435" s="59"/>
      <c r="BM435" s="59"/>
      <c r="BN435" s="59"/>
      <c r="BO435" s="59"/>
      <c r="BP435" s="59"/>
      <c r="BQ435" s="59"/>
      <c r="BR435" s="59"/>
      <c r="BS435" s="59"/>
      <c r="BT435" s="59"/>
      <c r="BU435" s="59"/>
      <c r="BV435" s="59"/>
      <c r="BW435" s="59"/>
      <c r="BX435" s="59"/>
      <c r="BY435" s="59"/>
      <c r="BZ435" s="59"/>
      <c r="CA435" s="59"/>
      <c r="CB435" s="59"/>
      <c r="CC435" s="59"/>
      <c r="CD435" s="59"/>
      <c r="CE435" s="59"/>
      <c r="CF435" s="59"/>
      <c r="CG435" s="59"/>
      <c r="CH435" s="59"/>
      <c r="CI435" s="59"/>
      <c r="CJ435" s="59"/>
      <c r="CK435" s="59"/>
      <c r="CL435" s="59"/>
      <c r="CM435" s="59"/>
      <c r="CN435" s="59"/>
      <c r="CO435" s="59"/>
      <c r="CP435" s="59"/>
      <c r="CQ435" s="59"/>
      <c r="CR435" s="59"/>
      <c r="CS435" s="59"/>
      <c r="CT435" s="59"/>
      <c r="CU435" s="59"/>
      <c r="CV435" s="59"/>
      <c r="CW435" s="59"/>
      <c r="CX435" s="59"/>
      <c r="CY435" s="59"/>
      <c r="CZ435" s="59"/>
      <c r="DA435" s="59"/>
      <c r="DB435" s="59"/>
      <c r="DC435" s="59"/>
      <c r="DD435" s="59"/>
      <c r="DE435" s="59"/>
      <c r="DF435" s="59"/>
      <c r="DG435" s="59"/>
      <c r="DH435" s="59"/>
      <c r="DI435" s="59"/>
      <c r="DJ435" s="59"/>
      <c r="DK435" s="59"/>
      <c r="DL435" s="59"/>
      <c r="DM435" s="59"/>
      <c r="DN435" s="59"/>
      <c r="DO435" s="59"/>
      <c r="DP435" s="59"/>
      <c r="DQ435" s="59"/>
      <c r="DR435" s="59"/>
      <c r="DS435" s="59"/>
      <c r="DT435" s="59"/>
      <c r="DU435" s="59"/>
      <c r="DV435" s="59"/>
      <c r="DW435" s="59"/>
      <c r="DX435" s="59"/>
      <c r="DY435" s="59"/>
      <c r="DZ435" s="59"/>
      <c r="EA435" s="59"/>
      <c r="EB435" s="59"/>
      <c r="EC435" s="59"/>
      <c r="ED435" s="59"/>
      <c r="EE435" s="59"/>
      <c r="EF435" s="59"/>
      <c r="EG435" s="59"/>
      <c r="EH435" s="59"/>
      <c r="EI435" s="59"/>
      <c r="EJ435" s="59"/>
      <c r="EK435" s="59"/>
      <c r="EL435" s="59"/>
      <c r="EM435" s="59"/>
      <c r="EN435" s="59"/>
      <c r="EO435" s="59"/>
      <c r="EP435" s="59"/>
      <c r="EQ435" s="59"/>
      <c r="ER435" s="59"/>
      <c r="ES435" s="59"/>
      <c r="ET435" s="59"/>
      <c r="EU435" s="59"/>
      <c r="EV435" s="59"/>
      <c r="EW435" s="59"/>
      <c r="EX435" s="59"/>
      <c r="EY435" s="59"/>
      <c r="EZ435" s="59"/>
      <c r="FA435" s="59"/>
      <c r="FB435" s="59"/>
      <c r="FC435" s="59"/>
      <c r="FD435" s="59"/>
      <c r="FE435" s="59"/>
      <c r="FF435" s="59"/>
      <c r="FG435" s="59"/>
      <c r="FH435" s="59"/>
      <c r="FI435" s="59"/>
      <c r="FJ435" s="59"/>
      <c r="FK435" s="59"/>
      <c r="FL435" s="59"/>
      <c r="FM435" s="59"/>
      <c r="FN435" s="59"/>
      <c r="FO435" s="59"/>
      <c r="FP435" s="59"/>
      <c r="FQ435" s="59"/>
      <c r="FR435" s="59"/>
      <c r="FS435" s="59"/>
      <c r="FT435" s="59"/>
      <c r="FU435" s="59"/>
      <c r="FV435" s="59"/>
      <c r="FW435" s="59"/>
      <c r="FX435" s="59"/>
      <c r="FY435" s="59"/>
      <c r="FZ435" s="59"/>
      <c r="GA435" s="59"/>
      <c r="GB435" s="59"/>
      <c r="GC435" s="59"/>
      <c r="GD435" s="59"/>
      <c r="GE435" s="59"/>
      <c r="GF435" s="59"/>
      <c r="GG435" s="59"/>
      <c r="GH435" s="59"/>
      <c r="GI435" s="59"/>
      <c r="GJ435" s="59"/>
      <c r="GK435" s="59"/>
      <c r="GL435" s="59"/>
      <c r="GM435" s="59"/>
      <c r="GN435" s="59"/>
      <c r="GO435" s="59"/>
      <c r="GP435" s="59"/>
      <c r="GQ435" s="59"/>
      <c r="GR435" s="59"/>
      <c r="GS435" s="59"/>
      <c r="GT435" s="59"/>
      <c r="GU435" s="59"/>
      <c r="GV435" s="59"/>
      <c r="GW435" s="59"/>
      <c r="GX435" s="59"/>
      <c r="GY435" s="59"/>
      <c r="GZ435" s="59"/>
      <c r="HA435" s="59"/>
      <c r="HB435" s="59"/>
      <c r="HC435" s="59"/>
      <c r="HD435" s="59"/>
      <c r="HE435" s="59"/>
      <c r="HF435" s="59"/>
      <c r="HG435" s="59"/>
      <c r="HH435" s="59"/>
      <c r="HI435" s="59"/>
      <c r="HJ435" s="59"/>
      <c r="HK435" s="59"/>
      <c r="HL435" s="59"/>
      <c r="HM435" s="59"/>
      <c r="HN435" s="59"/>
    </row>
    <row r="436" spans="1:222">
      <c r="A436" s="59"/>
      <c r="B436" s="59"/>
      <c r="C436" s="59"/>
      <c r="D436" s="59"/>
      <c r="E436" s="118"/>
      <c r="F436" s="59"/>
      <c r="G436" s="118"/>
      <c r="H436" s="59"/>
      <c r="I436" s="59"/>
      <c r="J436" s="59"/>
      <c r="K436" s="119"/>
      <c r="L436" s="59"/>
      <c r="M436" s="59"/>
      <c r="N436" s="59"/>
      <c r="O436" s="59"/>
      <c r="P436" s="59"/>
      <c r="Q436" s="59"/>
      <c r="R436" s="59"/>
      <c r="S436" s="59"/>
      <c r="T436" s="59"/>
      <c r="U436" s="59"/>
      <c r="V436" s="59"/>
      <c r="W436" s="59"/>
      <c r="X436" s="59"/>
      <c r="Y436" s="59"/>
      <c r="Z436" s="59"/>
      <c r="AA436" s="59"/>
      <c r="AB436" s="59"/>
      <c r="AC436" s="59"/>
      <c r="AD436" s="59"/>
      <c r="AE436" s="59"/>
      <c r="AF436" s="59"/>
      <c r="AG436" s="59"/>
      <c r="AH436" s="59"/>
      <c r="AI436" s="59"/>
      <c r="AJ436" s="59"/>
      <c r="AK436" s="59"/>
      <c r="AL436" s="59"/>
      <c r="AM436" s="59"/>
      <c r="AN436" s="59"/>
      <c r="AO436" s="59"/>
      <c r="AP436" s="59"/>
      <c r="AQ436" s="59"/>
      <c r="AR436" s="59"/>
      <c r="AS436" s="59"/>
      <c r="AT436" s="59"/>
      <c r="AU436" s="59"/>
      <c r="AV436" s="59"/>
      <c r="AW436" s="59"/>
      <c r="AX436" s="59"/>
      <c r="AY436" s="59"/>
      <c r="AZ436" s="59"/>
      <c r="BA436" s="59"/>
      <c r="BB436" s="59"/>
      <c r="BC436" s="59"/>
      <c r="BD436" s="59"/>
      <c r="BE436" s="59"/>
      <c r="BF436" s="59"/>
      <c r="BG436" s="59"/>
      <c r="BH436" s="59"/>
      <c r="BI436" s="59"/>
      <c r="BJ436" s="59"/>
      <c r="BK436" s="59"/>
      <c r="BL436" s="59"/>
      <c r="BM436" s="59"/>
      <c r="BN436" s="59"/>
      <c r="BO436" s="59"/>
      <c r="BP436" s="59"/>
      <c r="BQ436" s="59"/>
      <c r="BR436" s="59"/>
      <c r="BS436" s="59"/>
      <c r="BT436" s="59"/>
      <c r="BU436" s="59"/>
      <c r="BV436" s="59"/>
      <c r="BW436" s="59"/>
      <c r="BX436" s="59"/>
      <c r="BY436" s="59"/>
      <c r="BZ436" s="59"/>
      <c r="CA436" s="59"/>
      <c r="CB436" s="59"/>
      <c r="CC436" s="59"/>
      <c r="CD436" s="59"/>
      <c r="CE436" s="59"/>
      <c r="CF436" s="59"/>
      <c r="CG436" s="59"/>
      <c r="CH436" s="59"/>
      <c r="CI436" s="59"/>
      <c r="CJ436" s="59"/>
      <c r="CK436" s="59"/>
      <c r="CL436" s="59"/>
      <c r="CM436" s="59"/>
      <c r="CN436" s="59"/>
      <c r="CO436" s="59"/>
      <c r="CP436" s="59"/>
      <c r="CQ436" s="59"/>
      <c r="CR436" s="59"/>
      <c r="CS436" s="59"/>
      <c r="CT436" s="59"/>
      <c r="CU436" s="59"/>
      <c r="CV436" s="59"/>
      <c r="CW436" s="59"/>
      <c r="CX436" s="59"/>
      <c r="CY436" s="59"/>
      <c r="CZ436" s="59"/>
      <c r="DA436" s="59"/>
      <c r="DB436" s="59"/>
      <c r="DC436" s="59"/>
      <c r="DD436" s="59"/>
      <c r="DE436" s="59"/>
      <c r="DF436" s="59"/>
      <c r="DG436" s="59"/>
      <c r="DH436" s="59"/>
      <c r="DI436" s="59"/>
      <c r="DJ436" s="59"/>
      <c r="DK436" s="59"/>
      <c r="DL436" s="59"/>
      <c r="DM436" s="59"/>
      <c r="DN436" s="59"/>
      <c r="DO436" s="59"/>
      <c r="DP436" s="59"/>
      <c r="DQ436" s="59"/>
      <c r="DR436" s="59"/>
      <c r="DS436" s="59"/>
      <c r="DT436" s="59"/>
      <c r="DU436" s="59"/>
      <c r="DV436" s="59"/>
      <c r="DW436" s="59"/>
      <c r="DX436" s="59"/>
      <c r="DY436" s="59"/>
      <c r="DZ436" s="59"/>
      <c r="EA436" s="59"/>
      <c r="EB436" s="59"/>
      <c r="EC436" s="59"/>
      <c r="ED436" s="59"/>
      <c r="EE436" s="59"/>
      <c r="EF436" s="59"/>
      <c r="EG436" s="59"/>
      <c r="EH436" s="59"/>
      <c r="EI436" s="59"/>
      <c r="EJ436" s="59"/>
      <c r="EK436" s="59"/>
      <c r="EL436" s="59"/>
      <c r="EM436" s="59"/>
      <c r="EN436" s="59"/>
      <c r="EO436" s="59"/>
      <c r="EP436" s="59"/>
      <c r="EQ436" s="59"/>
      <c r="ER436" s="59"/>
      <c r="ES436" s="59"/>
      <c r="ET436" s="59"/>
      <c r="EU436" s="59"/>
      <c r="EV436" s="59"/>
      <c r="EW436" s="59"/>
      <c r="EX436" s="59"/>
      <c r="EY436" s="59"/>
      <c r="EZ436" s="59"/>
      <c r="FA436" s="59"/>
      <c r="FB436" s="59"/>
      <c r="FC436" s="59"/>
      <c r="FD436" s="59"/>
      <c r="FE436" s="59"/>
      <c r="FF436" s="59"/>
      <c r="FG436" s="59"/>
      <c r="FH436" s="59"/>
      <c r="FI436" s="59"/>
      <c r="FJ436" s="59"/>
      <c r="FK436" s="59"/>
      <c r="FL436" s="59"/>
      <c r="FM436" s="59"/>
      <c r="FN436" s="59"/>
      <c r="FO436" s="59"/>
      <c r="FP436" s="59"/>
      <c r="FQ436" s="59"/>
      <c r="FR436" s="59"/>
      <c r="FS436" s="59"/>
      <c r="FT436" s="59"/>
      <c r="FU436" s="59"/>
      <c r="FV436" s="59"/>
      <c r="FW436" s="59"/>
      <c r="FX436" s="59"/>
      <c r="FY436" s="59"/>
      <c r="FZ436" s="59"/>
      <c r="GA436" s="59"/>
      <c r="GB436" s="59"/>
      <c r="GC436" s="59"/>
      <c r="GD436" s="59"/>
      <c r="GE436" s="59"/>
      <c r="GF436" s="59"/>
      <c r="GG436" s="59"/>
      <c r="GH436" s="59"/>
      <c r="GI436" s="59"/>
      <c r="GJ436" s="59"/>
      <c r="GK436" s="59"/>
      <c r="GL436" s="59"/>
      <c r="GM436" s="59"/>
      <c r="GN436" s="59"/>
      <c r="GO436" s="59"/>
      <c r="GP436" s="59"/>
      <c r="GQ436" s="59"/>
      <c r="GR436" s="59"/>
      <c r="GS436" s="59"/>
      <c r="GT436" s="59"/>
      <c r="GU436" s="59"/>
      <c r="GV436" s="59"/>
      <c r="GW436" s="59"/>
      <c r="GX436" s="59"/>
      <c r="GY436" s="59"/>
      <c r="GZ436" s="59"/>
      <c r="HA436" s="59"/>
      <c r="HB436" s="59"/>
      <c r="HC436" s="59"/>
      <c r="HD436" s="59"/>
      <c r="HE436" s="59"/>
      <c r="HF436" s="59"/>
      <c r="HG436" s="59"/>
      <c r="HH436" s="59"/>
      <c r="HI436" s="59"/>
      <c r="HJ436" s="59"/>
      <c r="HK436" s="59"/>
      <c r="HL436" s="59"/>
      <c r="HM436" s="59"/>
      <c r="HN436" s="59"/>
    </row>
    <row r="437" spans="1:222">
      <c r="A437" s="59"/>
      <c r="B437" s="59"/>
      <c r="C437" s="59"/>
      <c r="D437" s="59"/>
      <c r="E437" s="118"/>
      <c r="F437" s="59"/>
      <c r="G437" s="118"/>
      <c r="H437" s="59"/>
      <c r="I437" s="59"/>
      <c r="J437" s="59"/>
      <c r="K437" s="119"/>
      <c r="L437" s="59"/>
      <c r="M437" s="59"/>
      <c r="N437" s="59"/>
      <c r="O437" s="59"/>
      <c r="P437" s="59"/>
      <c r="Q437" s="59"/>
      <c r="R437" s="59"/>
      <c r="S437" s="59"/>
      <c r="T437" s="59"/>
      <c r="U437" s="59"/>
      <c r="V437" s="59"/>
      <c r="W437" s="59"/>
      <c r="X437" s="59"/>
      <c r="Y437" s="59"/>
      <c r="Z437" s="59"/>
      <c r="AA437" s="59"/>
      <c r="AB437" s="59"/>
      <c r="AC437" s="59"/>
      <c r="AD437" s="59"/>
      <c r="AE437" s="59"/>
      <c r="AF437" s="59"/>
      <c r="AG437" s="59"/>
      <c r="AH437" s="59"/>
      <c r="AI437" s="59"/>
      <c r="AJ437" s="59"/>
      <c r="AK437" s="59"/>
      <c r="AL437" s="59"/>
      <c r="AM437" s="59"/>
      <c r="AN437" s="59"/>
      <c r="AO437" s="59"/>
      <c r="AP437" s="59"/>
      <c r="AQ437" s="59"/>
      <c r="AR437" s="59"/>
      <c r="AS437" s="59"/>
      <c r="AT437" s="59"/>
      <c r="AU437" s="59"/>
      <c r="AV437" s="59"/>
      <c r="AW437" s="59"/>
      <c r="AX437" s="59"/>
      <c r="AY437" s="59"/>
      <c r="AZ437" s="59"/>
      <c r="BA437" s="59"/>
      <c r="BB437" s="59"/>
      <c r="BC437" s="59"/>
      <c r="BD437" s="59"/>
      <c r="BE437" s="59"/>
      <c r="BF437" s="59"/>
      <c r="BG437" s="59"/>
      <c r="BH437" s="59"/>
      <c r="BI437" s="59"/>
      <c r="BJ437" s="59"/>
      <c r="BK437" s="59"/>
      <c r="BL437" s="59"/>
      <c r="BM437" s="59"/>
      <c r="BN437" s="59"/>
      <c r="BO437" s="59"/>
      <c r="BP437" s="59"/>
      <c r="BQ437" s="59"/>
      <c r="BR437" s="59"/>
      <c r="BS437" s="59"/>
      <c r="BT437" s="59"/>
      <c r="BU437" s="59"/>
      <c r="BV437" s="59"/>
      <c r="BW437" s="59"/>
      <c r="BX437" s="59"/>
      <c r="BY437" s="59"/>
      <c r="BZ437" s="59"/>
      <c r="CA437" s="59"/>
      <c r="CB437" s="59"/>
      <c r="CC437" s="59"/>
      <c r="CD437" s="59"/>
      <c r="CE437" s="59"/>
      <c r="CF437" s="59"/>
      <c r="CG437" s="59"/>
      <c r="CH437" s="59"/>
      <c r="CI437" s="59"/>
      <c r="CJ437" s="59"/>
      <c r="CK437" s="59"/>
      <c r="CL437" s="59"/>
      <c r="CM437" s="59"/>
      <c r="CN437" s="59"/>
      <c r="CO437" s="59"/>
      <c r="CP437" s="59"/>
      <c r="CQ437" s="59"/>
      <c r="CR437" s="59"/>
      <c r="CS437" s="59"/>
      <c r="CT437" s="59"/>
      <c r="CU437" s="59"/>
      <c r="CV437" s="59"/>
      <c r="CW437" s="59"/>
      <c r="CX437" s="59"/>
      <c r="CY437" s="59"/>
      <c r="CZ437" s="59"/>
      <c r="DA437" s="59"/>
      <c r="DB437" s="59"/>
      <c r="DC437" s="59"/>
      <c r="DD437" s="59"/>
      <c r="DE437" s="59"/>
      <c r="DF437" s="59"/>
      <c r="DG437" s="59"/>
      <c r="DH437" s="59"/>
      <c r="DI437" s="59"/>
      <c r="DJ437" s="59"/>
      <c r="DK437" s="59"/>
      <c r="DL437" s="59"/>
      <c r="DM437" s="59"/>
      <c r="DN437" s="59"/>
      <c r="DO437" s="59"/>
      <c r="DP437" s="59"/>
      <c r="DQ437" s="59"/>
      <c r="DR437" s="59"/>
      <c r="DS437" s="59"/>
      <c r="DT437" s="59"/>
      <c r="DU437" s="59"/>
      <c r="DV437" s="59"/>
      <c r="DW437" s="59"/>
      <c r="DX437" s="59"/>
      <c r="DY437" s="59"/>
      <c r="DZ437" s="59"/>
      <c r="EA437" s="59"/>
      <c r="EB437" s="59"/>
      <c r="EC437" s="59"/>
      <c r="ED437" s="59"/>
      <c r="EE437" s="59"/>
      <c r="EF437" s="59"/>
      <c r="EG437" s="59"/>
      <c r="EH437" s="59"/>
      <c r="EI437" s="59"/>
      <c r="EJ437" s="59"/>
      <c r="EK437" s="59"/>
      <c r="EL437" s="59"/>
      <c r="EM437" s="59"/>
      <c r="EN437" s="59"/>
      <c r="EO437" s="59"/>
      <c r="EP437" s="59"/>
      <c r="EQ437" s="59"/>
      <c r="ER437" s="59"/>
      <c r="ES437" s="59"/>
      <c r="ET437" s="59"/>
      <c r="EU437" s="59"/>
      <c r="EV437" s="59"/>
      <c r="EW437" s="59"/>
      <c r="EX437" s="59"/>
      <c r="EY437" s="59"/>
      <c r="EZ437" s="59"/>
      <c r="FA437" s="59"/>
      <c r="FB437" s="59"/>
      <c r="FC437" s="59"/>
      <c r="FD437" s="59"/>
      <c r="FE437" s="59"/>
      <c r="FF437" s="59"/>
      <c r="FG437" s="59"/>
      <c r="FH437" s="59"/>
      <c r="FI437" s="59"/>
      <c r="FJ437" s="59"/>
      <c r="FK437" s="59"/>
      <c r="FL437" s="59"/>
      <c r="FM437" s="59"/>
      <c r="FN437" s="59"/>
      <c r="FO437" s="59"/>
      <c r="FP437" s="59"/>
      <c r="FQ437" s="59"/>
      <c r="FR437" s="59"/>
      <c r="FS437" s="59"/>
      <c r="FT437" s="59"/>
      <c r="FU437" s="59"/>
      <c r="FV437" s="59"/>
      <c r="FW437" s="59"/>
      <c r="FX437" s="59"/>
      <c r="FY437" s="59"/>
      <c r="FZ437" s="59"/>
      <c r="GA437" s="59"/>
      <c r="GB437" s="59"/>
      <c r="GC437" s="59"/>
      <c r="GD437" s="59"/>
      <c r="GE437" s="59"/>
      <c r="GF437" s="59"/>
      <c r="GG437" s="59"/>
      <c r="GH437" s="59"/>
      <c r="GI437" s="59"/>
      <c r="GJ437" s="59"/>
      <c r="GK437" s="59"/>
      <c r="GL437" s="59"/>
      <c r="GM437" s="59"/>
      <c r="GN437" s="59"/>
      <c r="GO437" s="59"/>
      <c r="GP437" s="59"/>
      <c r="GQ437" s="59"/>
      <c r="GR437" s="59"/>
      <c r="GS437" s="59"/>
      <c r="GT437" s="59"/>
      <c r="GU437" s="59"/>
      <c r="GV437" s="59"/>
      <c r="GW437" s="59"/>
      <c r="GX437" s="59"/>
      <c r="GY437" s="59"/>
      <c r="GZ437" s="59"/>
      <c r="HA437" s="59"/>
      <c r="HB437" s="59"/>
      <c r="HC437" s="59"/>
      <c r="HD437" s="59"/>
      <c r="HE437" s="59"/>
      <c r="HF437" s="59"/>
      <c r="HG437" s="59"/>
      <c r="HH437" s="59"/>
      <c r="HI437" s="59"/>
      <c r="HJ437" s="59"/>
      <c r="HK437" s="59"/>
      <c r="HL437" s="59"/>
      <c r="HM437" s="59"/>
      <c r="HN437" s="59"/>
    </row>
    <row r="438" spans="1:222">
      <c r="A438" s="59"/>
      <c r="B438" s="59"/>
      <c r="C438" s="59"/>
      <c r="D438" s="59"/>
      <c r="E438" s="118"/>
      <c r="F438" s="59"/>
      <c r="G438" s="118"/>
      <c r="H438" s="59"/>
      <c r="I438" s="59"/>
      <c r="J438" s="59"/>
      <c r="K438" s="119"/>
      <c r="L438" s="59"/>
      <c r="M438" s="59"/>
      <c r="N438" s="59"/>
      <c r="O438" s="59"/>
      <c r="P438" s="59"/>
      <c r="Q438" s="59"/>
      <c r="R438" s="59"/>
      <c r="S438" s="59"/>
      <c r="T438" s="59"/>
      <c r="U438" s="59"/>
      <c r="V438" s="59"/>
      <c r="W438" s="59"/>
      <c r="X438" s="59"/>
      <c r="Y438" s="59"/>
      <c r="Z438" s="59"/>
      <c r="AA438" s="59"/>
      <c r="AB438" s="59"/>
      <c r="AC438" s="59"/>
      <c r="AD438" s="59"/>
      <c r="AE438" s="59"/>
      <c r="AF438" s="59"/>
      <c r="AG438" s="59"/>
      <c r="AH438" s="59"/>
      <c r="AI438" s="59"/>
      <c r="AJ438" s="59"/>
      <c r="AK438" s="59"/>
      <c r="AL438" s="59"/>
      <c r="AM438" s="59"/>
      <c r="AN438" s="59"/>
      <c r="AO438" s="59"/>
      <c r="AP438" s="59"/>
      <c r="AQ438" s="59"/>
      <c r="AR438" s="59"/>
      <c r="AS438" s="59"/>
      <c r="AT438" s="59"/>
      <c r="AU438" s="59"/>
      <c r="AV438" s="59"/>
      <c r="AW438" s="59"/>
      <c r="AX438" s="59"/>
      <c r="AY438" s="59"/>
      <c r="AZ438" s="59"/>
      <c r="BA438" s="59"/>
      <c r="BB438" s="59"/>
      <c r="BC438" s="59"/>
      <c r="BD438" s="59"/>
      <c r="BE438" s="59"/>
      <c r="BF438" s="59"/>
      <c r="BG438" s="59"/>
      <c r="BH438" s="59"/>
      <c r="BI438" s="59"/>
      <c r="BJ438" s="59"/>
      <c r="BK438" s="59"/>
      <c r="BL438" s="59"/>
      <c r="BM438" s="59"/>
      <c r="BN438" s="59"/>
      <c r="BO438" s="59"/>
      <c r="BP438" s="59"/>
      <c r="BQ438" s="59"/>
      <c r="BR438" s="59"/>
      <c r="BS438" s="59"/>
      <c r="BT438" s="59"/>
      <c r="BU438" s="59"/>
      <c r="BV438" s="59"/>
      <c r="BW438" s="59"/>
      <c r="BX438" s="59"/>
      <c r="BY438" s="59"/>
      <c r="BZ438" s="59"/>
      <c r="CA438" s="59"/>
      <c r="CB438" s="59"/>
      <c r="CC438" s="59"/>
      <c r="CD438" s="59"/>
      <c r="CE438" s="59"/>
      <c r="CF438" s="59"/>
      <c r="CG438" s="59"/>
      <c r="CH438" s="59"/>
      <c r="CI438" s="59"/>
      <c r="CJ438" s="59"/>
      <c r="CK438" s="59"/>
      <c r="CL438" s="59"/>
      <c r="CM438" s="59"/>
      <c r="CN438" s="59"/>
      <c r="CO438" s="59"/>
      <c r="CP438" s="59"/>
      <c r="CQ438" s="59"/>
      <c r="CR438" s="59"/>
      <c r="CS438" s="59"/>
      <c r="CT438" s="59"/>
      <c r="CU438" s="59"/>
      <c r="CV438" s="59"/>
      <c r="CW438" s="59"/>
      <c r="CX438" s="59"/>
      <c r="CY438" s="59"/>
      <c r="CZ438" s="59"/>
      <c r="DA438" s="59"/>
      <c r="DB438" s="59"/>
      <c r="DC438" s="59"/>
      <c r="DD438" s="59"/>
      <c r="DE438" s="59"/>
      <c r="DF438" s="59"/>
      <c r="DG438" s="59"/>
      <c r="DH438" s="59"/>
      <c r="DI438" s="59"/>
      <c r="DJ438" s="59"/>
      <c r="DK438" s="59"/>
      <c r="DL438" s="59"/>
      <c r="DM438" s="59"/>
      <c r="DN438" s="59"/>
      <c r="DO438" s="59"/>
      <c r="DP438" s="59"/>
      <c r="DQ438" s="59"/>
      <c r="DR438" s="59"/>
      <c r="DS438" s="59"/>
      <c r="DT438" s="59"/>
      <c r="DU438" s="59"/>
      <c r="DV438" s="59"/>
      <c r="DW438" s="59"/>
      <c r="DX438" s="59"/>
      <c r="DY438" s="59"/>
      <c r="DZ438" s="59"/>
      <c r="EA438" s="59"/>
      <c r="EB438" s="59"/>
      <c r="EC438" s="59"/>
      <c r="ED438" s="59"/>
      <c r="EE438" s="59"/>
      <c r="EF438" s="59"/>
      <c r="EG438" s="59"/>
      <c r="EH438" s="59"/>
      <c r="EI438" s="59"/>
      <c r="EJ438" s="59"/>
      <c r="EK438" s="59"/>
      <c r="EL438" s="59"/>
      <c r="EM438" s="59"/>
      <c r="EN438" s="59"/>
      <c r="EO438" s="59"/>
      <c r="EP438" s="59"/>
      <c r="EQ438" s="59"/>
      <c r="ER438" s="59"/>
      <c r="ES438" s="59"/>
      <c r="ET438" s="59"/>
      <c r="EU438" s="59"/>
      <c r="EV438" s="59"/>
      <c r="EW438" s="59"/>
      <c r="EX438" s="59"/>
      <c r="EY438" s="59"/>
      <c r="EZ438" s="59"/>
      <c r="FA438" s="59"/>
      <c r="FB438" s="59"/>
      <c r="FC438" s="59"/>
      <c r="FD438" s="59"/>
      <c r="FE438" s="59"/>
      <c r="FF438" s="59"/>
      <c r="FG438" s="59"/>
      <c r="FH438" s="59"/>
      <c r="FI438" s="59"/>
      <c r="FJ438" s="59"/>
      <c r="FK438" s="59"/>
      <c r="FL438" s="59"/>
      <c r="FM438" s="59"/>
      <c r="FN438" s="59"/>
      <c r="FO438" s="59"/>
      <c r="FP438" s="59"/>
      <c r="FQ438" s="59"/>
      <c r="FR438" s="59"/>
      <c r="FS438" s="59"/>
      <c r="FT438" s="59"/>
      <c r="FU438" s="59"/>
      <c r="FV438" s="59"/>
      <c r="FW438" s="59"/>
      <c r="FX438" s="59"/>
      <c r="FY438" s="59"/>
      <c r="FZ438" s="59"/>
      <c r="GA438" s="59"/>
      <c r="GB438" s="59"/>
      <c r="GC438" s="59"/>
      <c r="GD438" s="59"/>
      <c r="GE438" s="59"/>
      <c r="GF438" s="59"/>
      <c r="GG438" s="59"/>
      <c r="GH438" s="59"/>
      <c r="GI438" s="59"/>
      <c r="GJ438" s="59"/>
      <c r="GK438" s="59"/>
      <c r="GL438" s="59"/>
      <c r="GM438" s="59"/>
      <c r="GN438" s="59"/>
      <c r="GO438" s="59"/>
      <c r="GP438" s="59"/>
      <c r="GQ438" s="59"/>
      <c r="GR438" s="59"/>
      <c r="GS438" s="59"/>
      <c r="GT438" s="59"/>
      <c r="GU438" s="59"/>
      <c r="GV438" s="59"/>
      <c r="GW438" s="59"/>
      <c r="GX438" s="59"/>
      <c r="GY438" s="59"/>
      <c r="GZ438" s="59"/>
      <c r="HA438" s="59"/>
      <c r="HB438" s="59"/>
      <c r="HC438" s="59"/>
      <c r="HD438" s="59"/>
      <c r="HE438" s="59"/>
      <c r="HF438" s="59"/>
      <c r="HG438" s="59"/>
      <c r="HH438" s="59"/>
      <c r="HI438" s="59"/>
      <c r="HJ438" s="59"/>
      <c r="HK438" s="59"/>
      <c r="HL438" s="59"/>
      <c r="HM438" s="59"/>
      <c r="HN438" s="59"/>
    </row>
    <row r="439" spans="1:222">
      <c r="A439" s="59"/>
      <c r="B439" s="59"/>
      <c r="C439" s="59"/>
      <c r="D439" s="59"/>
      <c r="E439" s="118"/>
      <c r="F439" s="59"/>
      <c r="G439" s="118"/>
      <c r="H439" s="59"/>
      <c r="I439" s="59"/>
      <c r="J439" s="59"/>
      <c r="K439" s="119"/>
      <c r="L439" s="59"/>
      <c r="M439" s="59"/>
      <c r="N439" s="59"/>
      <c r="O439" s="59"/>
      <c r="P439" s="59"/>
      <c r="Q439" s="59"/>
      <c r="R439" s="59"/>
      <c r="S439" s="59"/>
      <c r="T439" s="59"/>
      <c r="U439" s="59"/>
      <c r="V439" s="59"/>
      <c r="W439" s="59"/>
      <c r="X439" s="59"/>
      <c r="Y439" s="59"/>
      <c r="Z439" s="59"/>
      <c r="AA439" s="59"/>
      <c r="AB439" s="59"/>
      <c r="AC439" s="59"/>
      <c r="AD439" s="59"/>
      <c r="AE439" s="59"/>
      <c r="AF439" s="59"/>
      <c r="AG439" s="59"/>
      <c r="AH439" s="59"/>
      <c r="AI439" s="59"/>
      <c r="AJ439" s="59"/>
      <c r="AK439" s="59"/>
      <c r="AL439" s="59"/>
      <c r="AM439" s="59"/>
      <c r="AN439" s="59"/>
      <c r="AO439" s="59"/>
      <c r="AP439" s="59"/>
      <c r="AQ439" s="59"/>
      <c r="AR439" s="59"/>
      <c r="AS439" s="59"/>
      <c r="AT439" s="59"/>
      <c r="AU439" s="59"/>
      <c r="AV439" s="59"/>
      <c r="AW439" s="59"/>
      <c r="AX439" s="59"/>
      <c r="AY439" s="59"/>
      <c r="AZ439" s="59"/>
      <c r="BA439" s="59"/>
      <c r="BB439" s="59"/>
      <c r="BC439" s="59"/>
      <c r="BD439" s="59"/>
      <c r="BE439" s="59"/>
      <c r="BF439" s="59"/>
      <c r="BG439" s="59"/>
      <c r="BH439" s="59"/>
      <c r="BI439" s="59"/>
      <c r="BJ439" s="59"/>
      <c r="BK439" s="59"/>
      <c r="BL439" s="59"/>
      <c r="BM439" s="59"/>
      <c r="BN439" s="59"/>
      <c r="BO439" s="59"/>
      <c r="BP439" s="59"/>
      <c r="BQ439" s="59"/>
      <c r="BR439" s="59"/>
      <c r="BS439" s="59"/>
      <c r="BT439" s="59"/>
      <c r="BU439" s="59"/>
      <c r="BV439" s="59"/>
      <c r="BW439" s="59"/>
      <c r="BX439" s="59"/>
      <c r="BY439" s="59"/>
      <c r="BZ439" s="59"/>
      <c r="CA439" s="59"/>
      <c r="CB439" s="59"/>
      <c r="CC439" s="59"/>
      <c r="CD439" s="59"/>
      <c r="CE439" s="59"/>
      <c r="CF439" s="59"/>
      <c r="CG439" s="59"/>
      <c r="CH439" s="59"/>
      <c r="CI439" s="59"/>
      <c r="CJ439" s="59"/>
      <c r="CK439" s="59"/>
      <c r="CL439" s="59"/>
      <c r="CM439" s="59"/>
      <c r="CN439" s="59"/>
      <c r="CO439" s="59"/>
      <c r="CP439" s="59"/>
      <c r="CQ439" s="59"/>
      <c r="CR439" s="59"/>
      <c r="CS439" s="59"/>
      <c r="CT439" s="59"/>
      <c r="CU439" s="59"/>
      <c r="CV439" s="59"/>
      <c r="CW439" s="59"/>
      <c r="CX439" s="59"/>
      <c r="CY439" s="59"/>
      <c r="CZ439" s="59"/>
      <c r="DA439" s="59"/>
      <c r="DB439" s="59"/>
      <c r="DC439" s="59"/>
      <c r="DD439" s="59"/>
      <c r="DE439" s="59"/>
      <c r="DF439" s="59"/>
      <c r="DG439" s="59"/>
      <c r="DH439" s="59"/>
      <c r="DI439" s="59"/>
      <c r="DJ439" s="59"/>
      <c r="DK439" s="59"/>
      <c r="DL439" s="59"/>
      <c r="DM439" s="59"/>
      <c r="DN439" s="59"/>
      <c r="DO439" s="59"/>
      <c r="DP439" s="59"/>
      <c r="DQ439" s="59"/>
      <c r="DR439" s="59"/>
      <c r="DS439" s="59"/>
      <c r="DT439" s="59"/>
      <c r="DU439" s="59"/>
      <c r="DV439" s="59"/>
      <c r="DW439" s="59"/>
      <c r="DX439" s="59"/>
      <c r="DY439" s="59"/>
      <c r="DZ439" s="59"/>
      <c r="EA439" s="59"/>
      <c r="EB439" s="59"/>
      <c r="EC439" s="59"/>
      <c r="ED439" s="59"/>
      <c r="EE439" s="59"/>
      <c r="EF439" s="59"/>
      <c r="EG439" s="59"/>
      <c r="EH439" s="59"/>
      <c r="EI439" s="59"/>
      <c r="EJ439" s="59"/>
      <c r="EK439" s="59"/>
      <c r="EL439" s="59"/>
      <c r="EM439" s="59"/>
      <c r="EN439" s="59"/>
      <c r="EO439" s="59"/>
      <c r="EP439" s="59"/>
      <c r="EQ439" s="59"/>
      <c r="ER439" s="59"/>
      <c r="ES439" s="59"/>
      <c r="ET439" s="59"/>
      <c r="EU439" s="59"/>
      <c r="EV439" s="59"/>
      <c r="EW439" s="59"/>
      <c r="EX439" s="59"/>
      <c r="EY439" s="59"/>
      <c r="EZ439" s="59"/>
      <c r="FA439" s="59"/>
      <c r="FB439" s="59"/>
      <c r="FC439" s="59"/>
      <c r="FD439" s="59"/>
      <c r="FE439" s="59"/>
      <c r="FF439" s="59"/>
      <c r="FG439" s="59"/>
      <c r="FH439" s="59"/>
      <c r="FI439" s="59"/>
      <c r="FJ439" s="59"/>
      <c r="FK439" s="59"/>
      <c r="FL439" s="59"/>
      <c r="FM439" s="59"/>
      <c r="FN439" s="59"/>
      <c r="FO439" s="59"/>
      <c r="FP439" s="59"/>
      <c r="FQ439" s="59"/>
      <c r="FR439" s="59"/>
      <c r="FS439" s="59"/>
      <c r="FT439" s="59"/>
      <c r="FU439" s="59"/>
      <c r="FV439" s="59"/>
      <c r="FW439" s="59"/>
      <c r="FX439" s="59"/>
      <c r="FY439" s="59"/>
      <c r="FZ439" s="59"/>
      <c r="GA439" s="59"/>
      <c r="GB439" s="59"/>
      <c r="GC439" s="59"/>
      <c r="GD439" s="59"/>
      <c r="GE439" s="59"/>
      <c r="GF439" s="59"/>
      <c r="GG439" s="59"/>
      <c r="GH439" s="59"/>
      <c r="GI439" s="59"/>
      <c r="GJ439" s="59"/>
      <c r="GK439" s="59"/>
      <c r="GL439" s="59"/>
      <c r="GM439" s="59"/>
      <c r="GN439" s="59"/>
      <c r="GO439" s="59"/>
      <c r="GP439" s="59"/>
      <c r="GQ439" s="59"/>
      <c r="GR439" s="59"/>
      <c r="GS439" s="59"/>
      <c r="GT439" s="59"/>
      <c r="GU439" s="59"/>
      <c r="GV439" s="59"/>
      <c r="GW439" s="59"/>
      <c r="GX439" s="59"/>
      <c r="GY439" s="59"/>
      <c r="GZ439" s="59"/>
      <c r="HA439" s="59"/>
      <c r="HB439" s="59"/>
      <c r="HC439" s="59"/>
      <c r="HD439" s="59"/>
      <c r="HE439" s="59"/>
      <c r="HF439" s="59"/>
      <c r="HG439" s="59"/>
      <c r="HH439" s="59"/>
      <c r="HI439" s="59"/>
      <c r="HJ439" s="59"/>
      <c r="HK439" s="59"/>
      <c r="HL439" s="59"/>
      <c r="HM439" s="59"/>
      <c r="HN439" s="59"/>
    </row>
    <row r="440" spans="1:222">
      <c r="A440" s="59"/>
      <c r="B440" s="59"/>
      <c r="C440" s="59"/>
      <c r="D440" s="59"/>
      <c r="E440" s="118"/>
      <c r="F440" s="59"/>
      <c r="G440" s="118"/>
      <c r="H440" s="59"/>
      <c r="I440" s="59"/>
      <c r="J440" s="59"/>
      <c r="K440" s="119"/>
      <c r="L440" s="59"/>
      <c r="M440" s="59"/>
      <c r="N440" s="59"/>
      <c r="O440" s="59"/>
      <c r="P440" s="59"/>
      <c r="Q440" s="59"/>
      <c r="R440" s="59"/>
      <c r="S440" s="59"/>
      <c r="T440" s="59"/>
      <c r="U440" s="59"/>
      <c r="V440" s="59"/>
      <c r="W440" s="59"/>
      <c r="X440" s="59"/>
      <c r="Y440" s="59"/>
      <c r="Z440" s="59"/>
      <c r="AA440" s="59"/>
      <c r="AB440" s="59"/>
      <c r="AC440" s="59"/>
      <c r="AD440" s="59"/>
      <c r="AE440" s="59"/>
      <c r="AF440" s="59"/>
      <c r="AG440" s="59"/>
      <c r="AH440" s="59"/>
      <c r="AI440" s="59"/>
      <c r="AJ440" s="59"/>
      <c r="AK440" s="59"/>
      <c r="AL440" s="59"/>
      <c r="AM440" s="59"/>
      <c r="AN440" s="59"/>
      <c r="AO440" s="59"/>
      <c r="AP440" s="59"/>
      <c r="AQ440" s="59"/>
      <c r="AR440" s="59"/>
      <c r="AS440" s="59"/>
      <c r="AT440" s="59"/>
      <c r="AU440" s="59"/>
      <c r="AV440" s="59"/>
      <c r="AW440" s="59"/>
      <c r="AX440" s="59"/>
      <c r="AY440" s="59"/>
      <c r="AZ440" s="59"/>
      <c r="BA440" s="59"/>
      <c r="BB440" s="59"/>
      <c r="BC440" s="59"/>
      <c r="BD440" s="59"/>
      <c r="BE440" s="59"/>
      <c r="BF440" s="59"/>
      <c r="BG440" s="59"/>
      <c r="BH440" s="59"/>
      <c r="BI440" s="59"/>
      <c r="BJ440" s="59"/>
      <c r="BK440" s="59"/>
      <c r="BL440" s="59"/>
      <c r="BM440" s="59"/>
      <c r="BN440" s="59"/>
      <c r="BO440" s="59"/>
      <c r="BP440" s="59"/>
      <c r="BQ440" s="59"/>
      <c r="BR440" s="59"/>
      <c r="BS440" s="59"/>
      <c r="BT440" s="59"/>
      <c r="BU440" s="59"/>
      <c r="BV440" s="59"/>
      <c r="BW440" s="59"/>
      <c r="BX440" s="59"/>
      <c r="BY440" s="59"/>
      <c r="BZ440" s="59"/>
      <c r="CA440" s="59"/>
      <c r="CB440" s="59"/>
      <c r="CC440" s="59"/>
      <c r="CD440" s="59"/>
      <c r="CE440" s="59"/>
      <c r="CF440" s="59"/>
      <c r="CG440" s="59"/>
      <c r="CH440" s="59"/>
      <c r="CI440" s="59"/>
      <c r="CJ440" s="59"/>
      <c r="CK440" s="59"/>
      <c r="CL440" s="59"/>
      <c r="CM440" s="59"/>
      <c r="CN440" s="59"/>
      <c r="CO440" s="59"/>
      <c r="CP440" s="59"/>
      <c r="CQ440" s="59"/>
      <c r="CR440" s="59"/>
      <c r="CS440" s="59"/>
      <c r="CT440" s="59"/>
      <c r="CU440" s="59"/>
      <c r="CV440" s="59"/>
      <c r="CW440" s="59"/>
      <c r="CX440" s="59"/>
      <c r="CY440" s="59"/>
      <c r="CZ440" s="59"/>
      <c r="DA440" s="59"/>
      <c r="DB440" s="59"/>
      <c r="DC440" s="59"/>
      <c r="DD440" s="59"/>
      <c r="DE440" s="59"/>
      <c r="DF440" s="59"/>
      <c r="DG440" s="59"/>
      <c r="DH440" s="59"/>
      <c r="DI440" s="59"/>
      <c r="DJ440" s="59"/>
      <c r="DK440" s="59"/>
      <c r="DL440" s="59"/>
      <c r="DM440" s="59"/>
      <c r="DN440" s="59"/>
      <c r="DO440" s="59"/>
      <c r="DP440" s="59"/>
      <c r="DQ440" s="59"/>
      <c r="DR440" s="59"/>
      <c r="DS440" s="59"/>
      <c r="DT440" s="59"/>
      <c r="DU440" s="59"/>
      <c r="DV440" s="59"/>
      <c r="DW440" s="59"/>
      <c r="DX440" s="59"/>
      <c r="DY440" s="59"/>
      <c r="DZ440" s="59"/>
      <c r="EA440" s="59"/>
      <c r="EB440" s="59"/>
      <c r="EC440" s="59"/>
      <c r="ED440" s="59"/>
      <c r="EE440" s="59"/>
      <c r="EF440" s="59"/>
      <c r="EG440" s="59"/>
      <c r="EH440" s="59"/>
      <c r="EI440" s="59"/>
      <c r="EJ440" s="59"/>
      <c r="EK440" s="59"/>
      <c r="EL440" s="59"/>
      <c r="EM440" s="59"/>
      <c r="EN440" s="59"/>
      <c r="EO440" s="59"/>
      <c r="EP440" s="59"/>
      <c r="EQ440" s="59"/>
      <c r="ER440" s="59"/>
      <c r="ES440" s="59"/>
      <c r="ET440" s="59"/>
      <c r="EU440" s="59"/>
      <c r="EV440" s="59"/>
      <c r="EW440" s="59"/>
      <c r="EX440" s="59"/>
      <c r="EY440" s="59"/>
      <c r="EZ440" s="59"/>
      <c r="FA440" s="59"/>
      <c r="FB440" s="59"/>
      <c r="FC440" s="59"/>
      <c r="FD440" s="59"/>
      <c r="FE440" s="59"/>
      <c r="FF440" s="59"/>
      <c r="FG440" s="59"/>
      <c r="FH440" s="59"/>
      <c r="FI440" s="59"/>
      <c r="FJ440" s="59"/>
      <c r="FK440" s="59"/>
      <c r="FL440" s="59"/>
      <c r="FM440" s="59"/>
      <c r="FN440" s="59"/>
      <c r="FO440" s="59"/>
      <c r="FP440" s="59"/>
      <c r="FQ440" s="59"/>
      <c r="FR440" s="59"/>
      <c r="FS440" s="59"/>
      <c r="FT440" s="59"/>
      <c r="FU440" s="59"/>
      <c r="FV440" s="59"/>
      <c r="FW440" s="59"/>
      <c r="FX440" s="59"/>
      <c r="FY440" s="59"/>
      <c r="FZ440" s="59"/>
      <c r="GA440" s="59"/>
      <c r="GB440" s="59"/>
      <c r="GC440" s="59"/>
      <c r="GD440" s="59"/>
      <c r="GE440" s="59"/>
      <c r="GF440" s="59"/>
      <c r="GG440" s="59"/>
      <c r="GH440" s="59"/>
      <c r="GI440" s="59"/>
      <c r="GJ440" s="59"/>
      <c r="GK440" s="59"/>
      <c r="GL440" s="59"/>
      <c r="GM440" s="59"/>
      <c r="GN440" s="59"/>
      <c r="GO440" s="59"/>
      <c r="GP440" s="59"/>
      <c r="GQ440" s="59"/>
      <c r="GR440" s="59"/>
      <c r="GS440" s="59"/>
      <c r="GT440" s="59"/>
      <c r="GU440" s="59"/>
      <c r="GV440" s="59"/>
      <c r="GW440" s="59"/>
      <c r="GX440" s="59"/>
      <c r="GY440" s="59"/>
      <c r="GZ440" s="59"/>
      <c r="HA440" s="59"/>
      <c r="HB440" s="59"/>
      <c r="HC440" s="59"/>
      <c r="HD440" s="59"/>
      <c r="HE440" s="59"/>
      <c r="HF440" s="59"/>
      <c r="HG440" s="59"/>
      <c r="HH440" s="59"/>
      <c r="HI440" s="59"/>
      <c r="HJ440" s="59"/>
      <c r="HK440" s="59"/>
      <c r="HL440" s="59"/>
      <c r="HM440" s="59"/>
      <c r="HN440" s="59"/>
    </row>
    <row r="441" spans="1:222">
      <c r="A441" s="59"/>
      <c r="B441" s="59"/>
      <c r="C441" s="59"/>
      <c r="D441" s="59"/>
      <c r="E441" s="118"/>
      <c r="F441" s="59"/>
      <c r="G441" s="118"/>
      <c r="H441" s="59"/>
      <c r="I441" s="59"/>
      <c r="J441" s="59"/>
      <c r="K441" s="119"/>
      <c r="L441" s="59"/>
      <c r="M441" s="59"/>
      <c r="N441" s="59"/>
      <c r="O441" s="59"/>
      <c r="P441" s="59"/>
      <c r="Q441" s="59"/>
      <c r="R441" s="59"/>
      <c r="S441" s="59"/>
      <c r="T441" s="59"/>
      <c r="U441" s="59"/>
      <c r="V441" s="59"/>
      <c r="W441" s="59"/>
      <c r="X441" s="59"/>
      <c r="Y441" s="59"/>
      <c r="Z441" s="59"/>
      <c r="AA441" s="59"/>
      <c r="AB441" s="59"/>
      <c r="AC441" s="59"/>
      <c r="AD441" s="59"/>
      <c r="AE441" s="59"/>
      <c r="AF441" s="59"/>
      <c r="AG441" s="59"/>
      <c r="AH441" s="59"/>
      <c r="AI441" s="59"/>
      <c r="AJ441" s="59"/>
      <c r="AK441" s="59"/>
      <c r="AL441" s="59"/>
      <c r="AM441" s="59"/>
      <c r="AN441" s="59"/>
      <c r="AO441" s="59"/>
      <c r="AP441" s="59"/>
      <c r="AQ441" s="59"/>
      <c r="AR441" s="59"/>
      <c r="AS441" s="59"/>
      <c r="AT441" s="59"/>
      <c r="AU441" s="59"/>
      <c r="AV441" s="59"/>
      <c r="AW441" s="59"/>
      <c r="AX441" s="59"/>
      <c r="AY441" s="59"/>
      <c r="AZ441" s="59"/>
      <c r="BA441" s="59"/>
      <c r="BB441" s="59"/>
      <c r="BC441" s="59"/>
      <c r="BD441" s="59"/>
      <c r="BE441" s="59"/>
      <c r="BF441" s="59"/>
      <c r="BG441" s="59"/>
      <c r="BH441" s="59"/>
      <c r="BI441" s="59"/>
      <c r="BJ441" s="59"/>
      <c r="BK441" s="59"/>
      <c r="BL441" s="59"/>
      <c r="BM441" s="59"/>
      <c r="BN441" s="59"/>
      <c r="BO441" s="59"/>
      <c r="BP441" s="59"/>
      <c r="BQ441" s="59"/>
      <c r="BR441" s="59"/>
      <c r="BS441" s="59"/>
      <c r="BT441" s="59"/>
      <c r="BU441" s="59"/>
      <c r="BV441" s="59"/>
      <c r="BW441" s="59"/>
      <c r="BX441" s="59"/>
      <c r="BY441" s="59"/>
      <c r="BZ441" s="59"/>
      <c r="CA441" s="59"/>
      <c r="CB441" s="59"/>
      <c r="CC441" s="59"/>
      <c r="CD441" s="59"/>
      <c r="CE441" s="59"/>
      <c r="CF441" s="59"/>
      <c r="CG441" s="59"/>
      <c r="CH441" s="59"/>
      <c r="CI441" s="59"/>
      <c r="CJ441" s="59"/>
      <c r="CK441" s="59"/>
      <c r="CL441" s="59"/>
      <c r="CM441" s="59"/>
      <c r="CN441" s="59"/>
      <c r="CO441" s="59"/>
      <c r="CP441" s="59"/>
      <c r="CQ441" s="59"/>
      <c r="CR441" s="59"/>
      <c r="CS441" s="59"/>
      <c r="CT441" s="59"/>
      <c r="CU441" s="59"/>
      <c r="CV441" s="59"/>
      <c r="CW441" s="59"/>
      <c r="CX441" s="59"/>
      <c r="CY441" s="59"/>
      <c r="CZ441" s="59"/>
      <c r="DA441" s="59"/>
      <c r="DB441" s="59"/>
      <c r="DC441" s="59"/>
      <c r="DD441" s="59"/>
      <c r="DE441" s="59"/>
      <c r="DF441" s="59"/>
      <c r="DG441" s="59"/>
      <c r="DH441" s="59"/>
      <c r="DI441" s="59"/>
      <c r="DJ441" s="59"/>
      <c r="DK441" s="59"/>
      <c r="DL441" s="59"/>
      <c r="DM441" s="59"/>
      <c r="DN441" s="59"/>
      <c r="DO441" s="59"/>
      <c r="DP441" s="59"/>
      <c r="DQ441" s="59"/>
      <c r="DR441" s="59"/>
      <c r="DS441" s="59"/>
      <c r="DT441" s="59"/>
      <c r="DU441" s="59"/>
      <c r="DV441" s="59"/>
      <c r="DW441" s="59"/>
      <c r="DX441" s="59"/>
      <c r="DY441" s="59"/>
      <c r="DZ441" s="59"/>
      <c r="EA441" s="59"/>
      <c r="EB441" s="59"/>
      <c r="EC441" s="59"/>
      <c r="ED441" s="59"/>
      <c r="EE441" s="59"/>
      <c r="EF441" s="59"/>
      <c r="EG441" s="59"/>
      <c r="EH441" s="59"/>
      <c r="EI441" s="59"/>
      <c r="EJ441" s="59"/>
      <c r="EK441" s="59"/>
      <c r="EL441" s="59"/>
      <c r="EM441" s="59"/>
      <c r="EN441" s="59"/>
      <c r="EO441" s="59"/>
      <c r="EP441" s="59"/>
      <c r="EQ441" s="59"/>
      <c r="ER441" s="59"/>
      <c r="ES441" s="59"/>
      <c r="ET441" s="59"/>
      <c r="EU441" s="59"/>
      <c r="EV441" s="59"/>
      <c r="EW441" s="59"/>
      <c r="EX441" s="59"/>
      <c r="EY441" s="59"/>
      <c r="EZ441" s="59"/>
      <c r="FA441" s="59"/>
      <c r="FB441" s="59"/>
      <c r="FC441" s="59"/>
      <c r="FD441" s="59"/>
      <c r="FE441" s="59"/>
      <c r="FF441" s="59"/>
      <c r="FG441" s="59"/>
      <c r="FH441" s="59"/>
      <c r="FI441" s="59"/>
      <c r="FJ441" s="59"/>
      <c r="FK441" s="59"/>
      <c r="FL441" s="59"/>
      <c r="FM441" s="59"/>
      <c r="FN441" s="59"/>
      <c r="FO441" s="59"/>
      <c r="FP441" s="59"/>
      <c r="FQ441" s="59"/>
      <c r="FR441" s="59"/>
      <c r="FS441" s="59"/>
      <c r="FT441" s="59"/>
      <c r="FU441" s="59"/>
      <c r="FV441" s="59"/>
      <c r="FW441" s="59"/>
      <c r="FX441" s="59"/>
      <c r="FY441" s="59"/>
      <c r="FZ441" s="59"/>
      <c r="GA441" s="59"/>
      <c r="GB441" s="59"/>
      <c r="GC441" s="59"/>
      <c r="GD441" s="59"/>
      <c r="GE441" s="59"/>
      <c r="GF441" s="59"/>
      <c r="GG441" s="59"/>
      <c r="GH441" s="59"/>
      <c r="GI441" s="59"/>
      <c r="GJ441" s="59"/>
      <c r="GK441" s="59"/>
      <c r="GL441" s="59"/>
      <c r="GM441" s="59"/>
      <c r="GN441" s="59"/>
      <c r="GO441" s="59"/>
      <c r="GP441" s="59"/>
      <c r="GQ441" s="59"/>
      <c r="GR441" s="59"/>
      <c r="GS441" s="59"/>
      <c r="GT441" s="59"/>
      <c r="GU441" s="59"/>
      <c r="GV441" s="59"/>
      <c r="GW441" s="59"/>
      <c r="GX441" s="59"/>
      <c r="GY441" s="59"/>
      <c r="GZ441" s="59"/>
      <c r="HA441" s="59"/>
      <c r="HB441" s="59"/>
      <c r="HC441" s="59"/>
      <c r="HD441" s="59"/>
      <c r="HE441" s="59"/>
      <c r="HF441" s="59"/>
      <c r="HG441" s="59"/>
      <c r="HH441" s="59"/>
      <c r="HI441" s="59"/>
      <c r="HJ441" s="59"/>
      <c r="HK441" s="59"/>
      <c r="HL441" s="59"/>
      <c r="HM441" s="59"/>
      <c r="HN441" s="59"/>
    </row>
    <row r="442" spans="1:222">
      <c r="A442" s="59"/>
      <c r="B442" s="59"/>
      <c r="C442" s="59"/>
      <c r="D442" s="59"/>
      <c r="E442" s="118"/>
      <c r="F442" s="59"/>
      <c r="G442" s="118"/>
      <c r="H442" s="59"/>
      <c r="I442" s="59"/>
      <c r="J442" s="59"/>
      <c r="K442" s="119"/>
      <c r="L442" s="59"/>
      <c r="M442" s="59"/>
      <c r="N442" s="59"/>
      <c r="O442" s="59"/>
      <c r="P442" s="59"/>
      <c r="Q442" s="59"/>
      <c r="R442" s="59"/>
      <c r="S442" s="59"/>
      <c r="T442" s="59"/>
      <c r="U442" s="59"/>
      <c r="V442" s="59"/>
      <c r="W442" s="59"/>
      <c r="X442" s="59"/>
      <c r="Y442" s="59"/>
      <c r="Z442" s="59"/>
      <c r="AA442" s="59"/>
      <c r="AB442" s="59"/>
      <c r="AC442" s="59"/>
      <c r="AD442" s="59"/>
      <c r="AE442" s="59"/>
      <c r="AF442" s="59"/>
      <c r="AG442" s="59"/>
      <c r="AH442" s="59"/>
      <c r="AI442" s="59"/>
      <c r="AJ442" s="59"/>
      <c r="AK442" s="59"/>
      <c r="AL442" s="59"/>
      <c r="AM442" s="59"/>
      <c r="AN442" s="59"/>
      <c r="AO442" s="59"/>
      <c r="AP442" s="59"/>
      <c r="AQ442" s="59"/>
      <c r="AR442" s="59"/>
      <c r="AS442" s="59"/>
      <c r="AT442" s="59"/>
      <c r="AU442" s="59"/>
      <c r="AV442" s="59"/>
      <c r="AW442" s="59"/>
      <c r="AX442" s="59"/>
      <c r="AY442" s="59"/>
      <c r="AZ442" s="59"/>
      <c r="BA442" s="59"/>
      <c r="BB442" s="59"/>
      <c r="BC442" s="59"/>
      <c r="BD442" s="59"/>
      <c r="BE442" s="59"/>
      <c r="BF442" s="59"/>
      <c r="BG442" s="59"/>
      <c r="BH442" s="59"/>
      <c r="BI442" s="59"/>
      <c r="BJ442" s="59"/>
      <c r="BK442" s="59"/>
      <c r="BL442" s="59"/>
      <c r="BM442" s="59"/>
      <c r="BN442" s="59"/>
      <c r="BO442" s="59"/>
      <c r="BP442" s="59"/>
      <c r="BQ442" s="59"/>
      <c r="BR442" s="59"/>
      <c r="BS442" s="59"/>
      <c r="BT442" s="59"/>
      <c r="BU442" s="59"/>
      <c r="BV442" s="59"/>
      <c r="BW442" s="59"/>
      <c r="BX442" s="59"/>
      <c r="BY442" s="59"/>
      <c r="BZ442" s="59"/>
      <c r="CA442" s="59"/>
      <c r="CB442" s="59"/>
      <c r="CC442" s="59"/>
      <c r="CD442" s="59"/>
      <c r="CE442" s="59"/>
      <c r="CF442" s="59"/>
      <c r="CG442" s="59"/>
      <c r="CH442" s="59"/>
      <c r="CI442" s="59"/>
      <c r="CJ442" s="59"/>
      <c r="CK442" s="59"/>
      <c r="CL442" s="59"/>
      <c r="CM442" s="59"/>
      <c r="CN442" s="59"/>
      <c r="CO442" s="59"/>
      <c r="CP442" s="59"/>
      <c r="CQ442" s="59"/>
      <c r="CR442" s="59"/>
      <c r="CS442" s="59"/>
      <c r="CT442" s="59"/>
      <c r="CU442" s="59"/>
      <c r="CV442" s="59"/>
      <c r="CW442" s="59"/>
      <c r="CX442" s="59"/>
      <c r="CY442" s="59"/>
      <c r="CZ442" s="59"/>
      <c r="DA442" s="59"/>
      <c r="DB442" s="59"/>
      <c r="DC442" s="59"/>
      <c r="DD442" s="59"/>
      <c r="DE442" s="59"/>
      <c r="DF442" s="59"/>
      <c r="DG442" s="59"/>
      <c r="DH442" s="59"/>
      <c r="DI442" s="59"/>
      <c r="DJ442" s="59"/>
      <c r="DK442" s="59"/>
      <c r="DL442" s="59"/>
      <c r="DM442" s="59"/>
      <c r="DN442" s="59"/>
      <c r="DO442" s="59"/>
      <c r="DP442" s="59"/>
      <c r="DQ442" s="59"/>
      <c r="DR442" s="59"/>
      <c r="DS442" s="59"/>
      <c r="DT442" s="59"/>
      <c r="DU442" s="59"/>
      <c r="DV442" s="59"/>
      <c r="DW442" s="59"/>
      <c r="DX442" s="59"/>
      <c r="DY442" s="59"/>
      <c r="DZ442" s="59"/>
      <c r="EA442" s="59"/>
      <c r="EB442" s="59"/>
      <c r="EC442" s="59"/>
      <c r="ED442" s="59"/>
      <c r="EE442" s="59"/>
      <c r="EF442" s="59"/>
      <c r="EG442" s="59"/>
      <c r="EH442" s="59"/>
      <c r="EI442" s="59"/>
      <c r="EJ442" s="59"/>
      <c r="EK442" s="59"/>
      <c r="EL442" s="59"/>
      <c r="EM442" s="59"/>
      <c r="EN442" s="59"/>
      <c r="EO442" s="59"/>
      <c r="EP442" s="59"/>
      <c r="EQ442" s="59"/>
      <c r="ER442" s="59"/>
      <c r="ES442" s="59"/>
      <c r="ET442" s="59"/>
      <c r="EU442" s="59"/>
      <c r="EV442" s="59"/>
      <c r="EW442" s="59"/>
      <c r="EX442" s="59"/>
      <c r="EY442" s="59"/>
      <c r="EZ442" s="59"/>
      <c r="FA442" s="59"/>
      <c r="FB442" s="59"/>
      <c r="FC442" s="59"/>
      <c r="FD442" s="59"/>
      <c r="FE442" s="59"/>
      <c r="FF442" s="59"/>
      <c r="FG442" s="59"/>
      <c r="FH442" s="59"/>
      <c r="FI442" s="59"/>
      <c r="FJ442" s="59"/>
      <c r="FK442" s="59"/>
      <c r="FL442" s="59"/>
      <c r="FM442" s="59"/>
      <c r="FN442" s="59"/>
      <c r="FO442" s="59"/>
      <c r="FP442" s="59"/>
      <c r="FQ442" s="59"/>
      <c r="FR442" s="59"/>
      <c r="FS442" s="59"/>
      <c r="FT442" s="59"/>
      <c r="FU442" s="59"/>
      <c r="FV442" s="59"/>
      <c r="FW442" s="59"/>
      <c r="FX442" s="59"/>
      <c r="FY442" s="59"/>
      <c r="FZ442" s="59"/>
      <c r="GA442" s="59"/>
      <c r="GB442" s="59"/>
      <c r="GC442" s="59"/>
      <c r="GD442" s="59"/>
      <c r="GE442" s="59"/>
      <c r="GF442" s="59"/>
      <c r="GG442" s="59"/>
      <c r="GH442" s="59"/>
      <c r="GI442" s="59"/>
      <c r="GJ442" s="59"/>
      <c r="GK442" s="59"/>
      <c r="GL442" s="59"/>
      <c r="GM442" s="59"/>
      <c r="GN442" s="59"/>
      <c r="GO442" s="59"/>
      <c r="GP442" s="59"/>
      <c r="GQ442" s="59"/>
      <c r="GR442" s="59"/>
      <c r="GS442" s="59"/>
      <c r="GT442" s="59"/>
      <c r="GU442" s="59"/>
      <c r="GV442" s="59"/>
      <c r="GW442" s="59"/>
      <c r="GX442" s="59"/>
      <c r="GY442" s="59"/>
      <c r="GZ442" s="59"/>
      <c r="HA442" s="59"/>
      <c r="HB442" s="59"/>
      <c r="HC442" s="59"/>
      <c r="HD442" s="59"/>
      <c r="HE442" s="59"/>
      <c r="HF442" s="59"/>
      <c r="HG442" s="59"/>
      <c r="HH442" s="59"/>
      <c r="HI442" s="59"/>
      <c r="HJ442" s="59"/>
      <c r="HK442" s="59"/>
      <c r="HL442" s="59"/>
      <c r="HM442" s="59"/>
      <c r="HN442" s="59"/>
    </row>
    <row r="443" spans="1:222">
      <c r="A443" s="59"/>
      <c r="B443" s="59"/>
      <c r="C443" s="59"/>
      <c r="D443" s="59"/>
      <c r="E443" s="118"/>
      <c r="F443" s="59"/>
      <c r="G443" s="118"/>
      <c r="H443" s="59"/>
      <c r="I443" s="59"/>
      <c r="J443" s="59"/>
      <c r="K443" s="119"/>
      <c r="L443" s="59"/>
      <c r="M443" s="59"/>
      <c r="N443" s="59"/>
      <c r="O443" s="59"/>
      <c r="P443" s="59"/>
      <c r="Q443" s="59"/>
      <c r="R443" s="59"/>
      <c r="S443" s="59"/>
      <c r="T443" s="59"/>
      <c r="U443" s="59"/>
      <c r="V443" s="59"/>
      <c r="W443" s="59"/>
      <c r="X443" s="59"/>
      <c r="Y443" s="59"/>
      <c r="Z443" s="59"/>
      <c r="AA443" s="59"/>
      <c r="AB443" s="59"/>
      <c r="AC443" s="59"/>
      <c r="AD443" s="59"/>
      <c r="AE443" s="59"/>
      <c r="AF443" s="59"/>
      <c r="AG443" s="59"/>
      <c r="AH443" s="59"/>
      <c r="AI443" s="59"/>
      <c r="AJ443" s="59"/>
      <c r="AK443" s="59"/>
      <c r="AL443" s="59"/>
      <c r="AM443" s="59"/>
      <c r="AN443" s="59"/>
      <c r="AO443" s="59"/>
      <c r="AP443" s="59"/>
      <c r="AQ443" s="59"/>
      <c r="AR443" s="59"/>
      <c r="AS443" s="59"/>
      <c r="AT443" s="59"/>
      <c r="AU443" s="59"/>
      <c r="AV443" s="59"/>
      <c r="AW443" s="59"/>
      <c r="AX443" s="59"/>
      <c r="AY443" s="59"/>
      <c r="AZ443" s="59"/>
      <c r="BA443" s="59"/>
      <c r="BB443" s="59"/>
      <c r="BC443" s="59"/>
      <c r="BD443" s="59"/>
      <c r="BE443" s="59"/>
      <c r="BF443" s="59"/>
      <c r="BG443" s="59"/>
      <c r="BH443" s="59"/>
      <c r="BI443" s="59"/>
      <c r="BJ443" s="59"/>
      <c r="BK443" s="59"/>
      <c r="BL443" s="59"/>
      <c r="BM443" s="59"/>
      <c r="BN443" s="59"/>
      <c r="BO443" s="59"/>
      <c r="BP443" s="59"/>
      <c r="BQ443" s="59"/>
      <c r="BR443" s="59"/>
      <c r="BS443" s="59"/>
      <c r="BT443" s="59"/>
      <c r="BU443" s="59"/>
      <c r="BV443" s="59"/>
      <c r="BW443" s="59"/>
      <c r="BX443" s="59"/>
      <c r="BY443" s="59"/>
      <c r="BZ443" s="59"/>
      <c r="CA443" s="59"/>
      <c r="CB443" s="59"/>
      <c r="CC443" s="59"/>
      <c r="CD443" s="59"/>
      <c r="CE443" s="59"/>
      <c r="CF443" s="59"/>
      <c r="CG443" s="59"/>
      <c r="CH443" s="59"/>
      <c r="CI443" s="59"/>
      <c r="CJ443" s="59"/>
      <c r="CK443" s="59"/>
      <c r="CL443" s="59"/>
      <c r="CM443" s="59"/>
      <c r="CN443" s="59"/>
      <c r="CO443" s="59"/>
      <c r="CP443" s="59"/>
      <c r="CQ443" s="59"/>
      <c r="CR443" s="59"/>
      <c r="CS443" s="59"/>
      <c r="CT443" s="59"/>
      <c r="CU443" s="59"/>
      <c r="CV443" s="59"/>
      <c r="CW443" s="59"/>
      <c r="CX443" s="59"/>
      <c r="CY443" s="59"/>
      <c r="CZ443" s="59"/>
      <c r="DA443" s="59"/>
      <c r="DB443" s="59"/>
      <c r="DC443" s="59"/>
      <c r="DD443" s="59"/>
      <c r="DE443" s="59"/>
      <c r="DF443" s="59"/>
      <c r="DG443" s="59"/>
      <c r="DH443" s="59"/>
      <c r="DI443" s="59"/>
      <c r="DJ443" s="59"/>
      <c r="DK443" s="59"/>
      <c r="DL443" s="59"/>
      <c r="DM443" s="59"/>
      <c r="DN443" s="59"/>
      <c r="DO443" s="59"/>
      <c r="DP443" s="59"/>
      <c r="DQ443" s="59"/>
      <c r="DR443" s="59"/>
      <c r="DS443" s="59"/>
      <c r="DT443" s="59"/>
      <c r="DU443" s="59"/>
      <c r="DV443" s="59"/>
      <c r="DW443" s="59"/>
      <c r="DX443" s="59"/>
      <c r="DY443" s="59"/>
      <c r="DZ443" s="59"/>
      <c r="EA443" s="59"/>
      <c r="EB443" s="59"/>
      <c r="EC443" s="59"/>
      <c r="ED443" s="59"/>
      <c r="EE443" s="59"/>
      <c r="EF443" s="59"/>
      <c r="EG443" s="59"/>
      <c r="EH443" s="59"/>
      <c r="EI443" s="59"/>
      <c r="EJ443" s="59"/>
      <c r="EK443" s="59"/>
      <c r="EL443" s="59"/>
      <c r="EM443" s="59"/>
      <c r="EN443" s="59"/>
      <c r="EO443" s="59"/>
      <c r="EP443" s="59"/>
      <c r="EQ443" s="59"/>
      <c r="ER443" s="59"/>
      <c r="ES443" s="59"/>
      <c r="ET443" s="59"/>
      <c r="EU443" s="59"/>
      <c r="EV443" s="59"/>
      <c r="EW443" s="59"/>
      <c r="EX443" s="59"/>
      <c r="EY443" s="59"/>
      <c r="EZ443" s="59"/>
      <c r="FA443" s="59"/>
      <c r="FB443" s="59"/>
      <c r="FC443" s="59"/>
      <c r="FD443" s="59"/>
      <c r="FE443" s="59"/>
      <c r="FF443" s="59"/>
      <c r="FG443" s="59"/>
      <c r="FH443" s="59"/>
      <c r="FI443" s="59"/>
      <c r="FJ443" s="59"/>
      <c r="FK443" s="59"/>
      <c r="FL443" s="59"/>
      <c r="FM443" s="59"/>
      <c r="FN443" s="59"/>
      <c r="FO443" s="59"/>
      <c r="FP443" s="59"/>
      <c r="FQ443" s="59"/>
      <c r="FR443" s="59"/>
      <c r="FS443" s="59"/>
      <c r="FT443" s="59"/>
      <c r="FU443" s="59"/>
      <c r="FV443" s="59"/>
      <c r="FW443" s="59"/>
      <c r="FX443" s="59"/>
      <c r="FY443" s="59"/>
      <c r="FZ443" s="59"/>
      <c r="GA443" s="59"/>
      <c r="GB443" s="59"/>
      <c r="GC443" s="59"/>
      <c r="GD443" s="59"/>
      <c r="GE443" s="59"/>
      <c r="GF443" s="59"/>
      <c r="GG443" s="59"/>
      <c r="GH443" s="59"/>
      <c r="GI443" s="59"/>
      <c r="GJ443" s="59"/>
      <c r="GK443" s="59"/>
      <c r="GL443" s="59"/>
      <c r="GM443" s="59"/>
      <c r="GN443" s="59"/>
      <c r="GO443" s="59"/>
      <c r="GP443" s="59"/>
      <c r="GQ443" s="59"/>
      <c r="GR443" s="59"/>
      <c r="GS443" s="59"/>
      <c r="GT443" s="59"/>
      <c r="GU443" s="59"/>
      <c r="GV443" s="59"/>
      <c r="GW443" s="59"/>
      <c r="GX443" s="59"/>
      <c r="GY443" s="59"/>
      <c r="GZ443" s="59"/>
      <c r="HA443" s="59"/>
      <c r="HB443" s="59"/>
      <c r="HC443" s="59"/>
      <c r="HD443" s="59"/>
      <c r="HE443" s="59"/>
      <c r="HF443" s="59"/>
      <c r="HG443" s="59"/>
      <c r="HH443" s="59"/>
      <c r="HI443" s="59"/>
      <c r="HJ443" s="59"/>
      <c r="HK443" s="59"/>
      <c r="HL443" s="59"/>
      <c r="HM443" s="59"/>
      <c r="HN443" s="59"/>
    </row>
    <row r="444" spans="1:222">
      <c r="A444" s="59"/>
      <c r="B444" s="59"/>
      <c r="C444" s="59"/>
      <c r="D444" s="59"/>
      <c r="E444" s="118"/>
      <c r="F444" s="59"/>
      <c r="G444" s="118"/>
      <c r="H444" s="59"/>
      <c r="I444" s="59"/>
      <c r="J444" s="59"/>
      <c r="K444" s="119"/>
      <c r="L444" s="59"/>
      <c r="M444" s="59"/>
      <c r="N444" s="59"/>
      <c r="O444" s="59"/>
      <c r="P444" s="59"/>
      <c r="Q444" s="59"/>
      <c r="R444" s="59"/>
      <c r="S444" s="59"/>
      <c r="T444" s="59"/>
      <c r="U444" s="59"/>
      <c r="V444" s="59"/>
      <c r="W444" s="59"/>
      <c r="X444" s="59"/>
      <c r="Y444" s="59"/>
      <c r="Z444" s="59"/>
      <c r="AA444" s="59"/>
      <c r="AB444" s="59"/>
      <c r="AC444" s="59"/>
      <c r="AD444" s="59"/>
      <c r="AE444" s="59"/>
      <c r="AF444" s="59"/>
      <c r="AG444" s="59"/>
      <c r="AH444" s="59"/>
      <c r="AI444" s="59"/>
      <c r="AJ444" s="59"/>
      <c r="AK444" s="59"/>
      <c r="AL444" s="59"/>
      <c r="AM444" s="59"/>
      <c r="AN444" s="59"/>
      <c r="AO444" s="59"/>
      <c r="AP444" s="59"/>
      <c r="AQ444" s="59"/>
      <c r="AR444" s="59"/>
      <c r="AS444" s="59"/>
      <c r="AT444" s="59"/>
      <c r="AU444" s="59"/>
      <c r="AV444" s="59"/>
      <c r="AW444" s="59"/>
      <c r="AX444" s="59"/>
      <c r="AY444" s="59"/>
      <c r="AZ444" s="59"/>
      <c r="BA444" s="59"/>
      <c r="BB444" s="59"/>
      <c r="BC444" s="59"/>
      <c r="BD444" s="59"/>
      <c r="BE444" s="59"/>
      <c r="BF444" s="59"/>
      <c r="BG444" s="59"/>
      <c r="BH444" s="59"/>
      <c r="BI444" s="59"/>
      <c r="BJ444" s="59"/>
      <c r="BK444" s="59"/>
      <c r="BL444" s="59"/>
      <c r="BM444" s="59"/>
      <c r="BN444" s="59"/>
      <c r="BO444" s="59"/>
      <c r="BP444" s="59"/>
      <c r="BQ444" s="59"/>
      <c r="BR444" s="59"/>
      <c r="BS444" s="59"/>
      <c r="BT444" s="59"/>
      <c r="BU444" s="59"/>
      <c r="BV444" s="59"/>
      <c r="BW444" s="59"/>
      <c r="BX444" s="59"/>
      <c r="BY444" s="59"/>
      <c r="BZ444" s="59"/>
      <c r="CA444" s="59"/>
      <c r="CB444" s="59"/>
      <c r="CC444" s="59"/>
      <c r="CD444" s="59"/>
      <c r="CE444" s="59"/>
      <c r="CF444" s="59"/>
      <c r="CG444" s="59"/>
      <c r="CH444" s="59"/>
      <c r="CI444" s="59"/>
      <c r="CJ444" s="59"/>
      <c r="CK444" s="59"/>
      <c r="CL444" s="59"/>
      <c r="CM444" s="59"/>
      <c r="CN444" s="59"/>
      <c r="CO444" s="59"/>
      <c r="CP444" s="59"/>
      <c r="CQ444" s="59"/>
      <c r="CR444" s="59"/>
      <c r="CS444" s="59"/>
      <c r="CT444" s="59"/>
      <c r="CU444" s="59"/>
      <c r="CV444" s="59"/>
      <c r="CW444" s="59"/>
      <c r="CX444" s="59"/>
      <c r="CY444" s="59"/>
      <c r="CZ444" s="59"/>
      <c r="DA444" s="59"/>
      <c r="DB444" s="59"/>
      <c r="DC444" s="59"/>
      <c r="DD444" s="59"/>
      <c r="DE444" s="59"/>
      <c r="DF444" s="59"/>
      <c r="DG444" s="59"/>
      <c r="DH444" s="59"/>
      <c r="DI444" s="59"/>
      <c r="DJ444" s="59"/>
      <c r="DK444" s="59"/>
      <c r="DL444" s="59"/>
      <c r="DM444" s="59"/>
      <c r="DN444" s="59"/>
      <c r="DO444" s="59"/>
      <c r="DP444" s="59"/>
      <c r="DQ444" s="59"/>
      <c r="DR444" s="59"/>
      <c r="DS444" s="59"/>
      <c r="DT444" s="59"/>
      <c r="DU444" s="59"/>
      <c r="DV444" s="59"/>
      <c r="DW444" s="59"/>
      <c r="DX444" s="59"/>
      <c r="DY444" s="59"/>
      <c r="DZ444" s="59"/>
      <c r="EA444" s="59"/>
      <c r="EB444" s="59"/>
      <c r="EC444" s="59"/>
      <c r="ED444" s="59"/>
      <c r="EE444" s="59"/>
      <c r="EF444" s="59"/>
      <c r="EG444" s="59"/>
      <c r="EH444" s="59"/>
      <c r="EI444" s="59"/>
      <c r="EJ444" s="59"/>
      <c r="EK444" s="59"/>
      <c r="EL444" s="59"/>
      <c r="EM444" s="59"/>
      <c r="EN444" s="59"/>
      <c r="EO444" s="59"/>
      <c r="EP444" s="59"/>
      <c r="EQ444" s="59"/>
      <c r="ER444" s="59"/>
      <c r="ES444" s="59"/>
      <c r="ET444" s="59"/>
      <c r="EU444" s="59"/>
      <c r="EV444" s="59"/>
      <c r="EW444" s="59"/>
      <c r="EX444" s="59"/>
      <c r="EY444" s="59"/>
      <c r="EZ444" s="59"/>
      <c r="FA444" s="59"/>
      <c r="FB444" s="59"/>
      <c r="FC444" s="59"/>
      <c r="FD444" s="59"/>
      <c r="FE444" s="59"/>
      <c r="FF444" s="59"/>
      <c r="FG444" s="59"/>
      <c r="FH444" s="59"/>
      <c r="FI444" s="59"/>
      <c r="FJ444" s="59"/>
      <c r="FK444" s="59"/>
      <c r="FL444" s="59"/>
      <c r="FM444" s="59"/>
      <c r="FN444" s="59"/>
      <c r="FO444" s="59"/>
      <c r="FP444" s="59"/>
      <c r="FQ444" s="59"/>
      <c r="FR444" s="59"/>
      <c r="FS444" s="59"/>
      <c r="FT444" s="59"/>
      <c r="FU444" s="59"/>
      <c r="FV444" s="59"/>
      <c r="FW444" s="59"/>
      <c r="FX444" s="59"/>
      <c r="FY444" s="59"/>
      <c r="FZ444" s="59"/>
      <c r="GA444" s="59"/>
      <c r="GB444" s="59"/>
      <c r="GC444" s="59"/>
      <c r="GD444" s="59"/>
      <c r="GE444" s="59"/>
      <c r="GF444" s="59"/>
      <c r="GG444" s="59"/>
      <c r="GH444" s="59"/>
      <c r="GI444" s="59"/>
      <c r="GJ444" s="59"/>
      <c r="GK444" s="59"/>
      <c r="GL444" s="59"/>
      <c r="GM444" s="59"/>
      <c r="GN444" s="59"/>
      <c r="GO444" s="59"/>
      <c r="GP444" s="59"/>
      <c r="GQ444" s="59"/>
      <c r="GR444" s="59"/>
      <c r="GS444" s="59"/>
      <c r="GT444" s="59"/>
      <c r="GU444" s="59"/>
      <c r="GV444" s="59"/>
      <c r="GW444" s="59"/>
      <c r="GX444" s="59"/>
      <c r="GY444" s="59"/>
      <c r="GZ444" s="59"/>
      <c r="HA444" s="59"/>
      <c r="HB444" s="59"/>
      <c r="HC444" s="59"/>
      <c r="HD444" s="59"/>
      <c r="HE444" s="59"/>
      <c r="HF444" s="59"/>
      <c r="HG444" s="59"/>
      <c r="HH444" s="59"/>
      <c r="HI444" s="59"/>
      <c r="HJ444" s="59"/>
      <c r="HK444" s="59"/>
      <c r="HL444" s="59"/>
      <c r="HM444" s="59"/>
      <c r="HN444" s="59"/>
    </row>
    <row r="445" spans="1:222">
      <c r="A445" s="59"/>
      <c r="B445" s="59"/>
      <c r="C445" s="59"/>
      <c r="D445" s="59"/>
      <c r="E445" s="118"/>
      <c r="F445" s="59"/>
      <c r="G445" s="118"/>
      <c r="H445" s="59"/>
      <c r="I445" s="59"/>
      <c r="J445" s="59"/>
      <c r="K445" s="119"/>
      <c r="L445" s="59"/>
      <c r="M445" s="59"/>
      <c r="N445" s="59"/>
      <c r="O445" s="59"/>
      <c r="P445" s="59"/>
      <c r="Q445" s="59"/>
      <c r="R445" s="59"/>
      <c r="S445" s="59"/>
      <c r="T445" s="59"/>
      <c r="U445" s="59"/>
      <c r="V445" s="59"/>
      <c r="W445" s="59"/>
      <c r="X445" s="59"/>
      <c r="Y445" s="59"/>
      <c r="Z445" s="59"/>
      <c r="AA445" s="59"/>
      <c r="AB445" s="59"/>
      <c r="AC445" s="59"/>
      <c r="AD445" s="59"/>
      <c r="AE445" s="59"/>
      <c r="AF445" s="59"/>
      <c r="AG445" s="59"/>
      <c r="AH445" s="59"/>
      <c r="AI445" s="59"/>
      <c r="AJ445" s="59"/>
      <c r="AK445" s="59"/>
      <c r="AL445" s="59"/>
      <c r="AM445" s="59"/>
      <c r="AN445" s="59"/>
      <c r="AO445" s="59"/>
      <c r="AP445" s="59"/>
      <c r="AQ445" s="59"/>
      <c r="AR445" s="59"/>
      <c r="AS445" s="59"/>
      <c r="AT445" s="59"/>
      <c r="AU445" s="59"/>
      <c r="AV445" s="59"/>
      <c r="AW445" s="59"/>
      <c r="AX445" s="59"/>
      <c r="AY445" s="59"/>
      <c r="AZ445" s="59"/>
      <c r="BA445" s="59"/>
      <c r="BB445" s="59"/>
      <c r="BC445" s="59"/>
      <c r="BD445" s="59"/>
      <c r="BE445" s="59"/>
      <c r="BF445" s="59"/>
      <c r="BG445" s="59"/>
      <c r="BH445" s="59"/>
      <c r="BI445" s="59"/>
      <c r="BJ445" s="59"/>
      <c r="BK445" s="59"/>
      <c r="BL445" s="59"/>
      <c r="BM445" s="59"/>
      <c r="BN445" s="59"/>
      <c r="BO445" s="59"/>
      <c r="BP445" s="59"/>
      <c r="BQ445" s="59"/>
      <c r="BR445" s="59"/>
      <c r="BS445" s="59"/>
      <c r="BT445" s="59"/>
      <c r="BU445" s="59"/>
      <c r="BV445" s="59"/>
      <c r="BW445" s="59"/>
      <c r="BX445" s="59"/>
      <c r="BY445" s="59"/>
      <c r="BZ445" s="59"/>
      <c r="CA445" s="59"/>
      <c r="CB445" s="59"/>
      <c r="CC445" s="59"/>
      <c r="CD445" s="59"/>
      <c r="CE445" s="59"/>
      <c r="CF445" s="59"/>
      <c r="CG445" s="59"/>
      <c r="CH445" s="59"/>
      <c r="CI445" s="59"/>
      <c r="CJ445" s="59"/>
      <c r="CK445" s="59"/>
      <c r="CL445" s="59"/>
      <c r="CM445" s="59"/>
      <c r="CN445" s="59"/>
      <c r="CO445" s="59"/>
      <c r="CP445" s="59"/>
      <c r="CQ445" s="59"/>
      <c r="CR445" s="59"/>
      <c r="CS445" s="59"/>
      <c r="CT445" s="59"/>
      <c r="CU445" s="59"/>
      <c r="CV445" s="59"/>
      <c r="CW445" s="59"/>
      <c r="CX445" s="59"/>
      <c r="CY445" s="59"/>
      <c r="CZ445" s="59"/>
      <c r="DA445" s="59"/>
      <c r="DB445" s="59"/>
      <c r="DC445" s="59"/>
      <c r="DD445" s="59"/>
      <c r="DE445" s="59"/>
      <c r="DF445" s="59"/>
      <c r="DG445" s="59"/>
      <c r="DH445" s="59"/>
      <c r="DI445" s="59"/>
      <c r="DJ445" s="59"/>
      <c r="DK445" s="59"/>
      <c r="DL445" s="59"/>
      <c r="DM445" s="59"/>
      <c r="DN445" s="59"/>
      <c r="DO445" s="59"/>
      <c r="DP445" s="59"/>
      <c r="DQ445" s="59"/>
      <c r="DR445" s="59"/>
      <c r="DS445" s="59"/>
      <c r="DT445" s="59"/>
      <c r="DU445" s="59"/>
      <c r="DV445" s="59"/>
      <c r="DW445" s="59"/>
      <c r="DX445" s="59"/>
      <c r="DY445" s="59"/>
      <c r="DZ445" s="59"/>
      <c r="EA445" s="59"/>
      <c r="EB445" s="59"/>
      <c r="EC445" s="59"/>
      <c r="ED445" s="59"/>
      <c r="EE445" s="59"/>
      <c r="EF445" s="59"/>
      <c r="EG445" s="59"/>
      <c r="EH445" s="59"/>
      <c r="EI445" s="59"/>
      <c r="EJ445" s="59"/>
      <c r="EK445" s="59"/>
      <c r="EL445" s="59"/>
      <c r="EM445" s="59"/>
      <c r="EN445" s="59"/>
      <c r="EO445" s="59"/>
      <c r="EP445" s="59"/>
      <c r="EQ445" s="59"/>
      <c r="ER445" s="59"/>
      <c r="ES445" s="59"/>
      <c r="ET445" s="59"/>
      <c r="EU445" s="59"/>
      <c r="EV445" s="59"/>
      <c r="EW445" s="59"/>
      <c r="EX445" s="59"/>
      <c r="EY445" s="59"/>
      <c r="EZ445" s="59"/>
      <c r="FA445" s="59"/>
      <c r="FB445" s="59"/>
      <c r="FC445" s="59"/>
      <c r="FD445" s="59"/>
      <c r="FE445" s="59"/>
      <c r="FF445" s="59"/>
      <c r="FG445" s="59"/>
      <c r="FH445" s="59"/>
      <c r="FI445" s="59"/>
      <c r="FJ445" s="59"/>
      <c r="FK445" s="59"/>
      <c r="FL445" s="59"/>
      <c r="FM445" s="59"/>
      <c r="FN445" s="59"/>
      <c r="FO445" s="59"/>
      <c r="FP445" s="59"/>
      <c r="FQ445" s="59"/>
      <c r="FR445" s="59"/>
      <c r="FS445" s="59"/>
      <c r="FT445" s="59"/>
      <c r="FU445" s="59"/>
      <c r="FV445" s="59"/>
      <c r="FW445" s="59"/>
      <c r="FX445" s="59"/>
      <c r="FY445" s="59"/>
      <c r="FZ445" s="59"/>
      <c r="GA445" s="59"/>
      <c r="GB445" s="59"/>
      <c r="GC445" s="59"/>
      <c r="GD445" s="59"/>
      <c r="GE445" s="59"/>
      <c r="GF445" s="59"/>
      <c r="GG445" s="59"/>
      <c r="GH445" s="59"/>
      <c r="GI445" s="59"/>
      <c r="GJ445" s="59"/>
      <c r="GK445" s="59"/>
      <c r="GL445" s="59"/>
      <c r="GM445" s="59"/>
      <c r="GN445" s="59"/>
      <c r="GO445" s="59"/>
      <c r="GP445" s="59"/>
      <c r="GQ445" s="59"/>
      <c r="GR445" s="59"/>
      <c r="GS445" s="59"/>
      <c r="GT445" s="59"/>
      <c r="GU445" s="59"/>
      <c r="GV445" s="59"/>
      <c r="GW445" s="59"/>
      <c r="GX445" s="59"/>
      <c r="GY445" s="59"/>
      <c r="GZ445" s="59"/>
      <c r="HA445" s="59"/>
      <c r="HB445" s="59"/>
      <c r="HC445" s="59"/>
      <c r="HD445" s="59"/>
      <c r="HE445" s="59"/>
      <c r="HF445" s="59"/>
      <c r="HG445" s="59"/>
      <c r="HH445" s="59"/>
      <c r="HI445" s="59"/>
      <c r="HJ445" s="59"/>
      <c r="HK445" s="59"/>
      <c r="HL445" s="59"/>
      <c r="HM445" s="59"/>
      <c r="HN445" s="59"/>
    </row>
    <row r="446" spans="1:222">
      <c r="A446" s="59"/>
      <c r="B446" s="59"/>
      <c r="C446" s="59"/>
      <c r="D446" s="59"/>
      <c r="E446" s="118"/>
      <c r="F446" s="59"/>
      <c r="G446" s="118"/>
      <c r="H446" s="59"/>
      <c r="I446" s="59"/>
      <c r="J446" s="59"/>
      <c r="K446" s="119"/>
      <c r="L446" s="59"/>
      <c r="M446" s="59"/>
      <c r="N446" s="59"/>
      <c r="O446" s="59"/>
      <c r="P446" s="59"/>
      <c r="Q446" s="59"/>
      <c r="R446" s="59"/>
      <c r="S446" s="59"/>
      <c r="T446" s="59"/>
      <c r="U446" s="59"/>
      <c r="V446" s="59"/>
      <c r="W446" s="59"/>
      <c r="X446" s="59"/>
      <c r="Y446" s="59"/>
      <c r="Z446" s="59"/>
      <c r="AA446" s="59"/>
      <c r="AB446" s="59"/>
      <c r="AC446" s="59"/>
      <c r="AD446" s="59"/>
      <c r="AE446" s="59"/>
      <c r="AF446" s="59"/>
      <c r="AG446" s="59"/>
      <c r="AH446" s="59"/>
      <c r="AI446" s="59"/>
      <c r="AJ446" s="59"/>
      <c r="AK446" s="59"/>
      <c r="AL446" s="59"/>
      <c r="AM446" s="59"/>
      <c r="AN446" s="59"/>
      <c r="AO446" s="59"/>
      <c r="AP446" s="59"/>
      <c r="AQ446" s="59"/>
      <c r="AR446" s="59"/>
      <c r="AS446" s="59"/>
      <c r="AT446" s="59"/>
      <c r="AU446" s="59"/>
      <c r="AV446" s="59"/>
      <c r="AW446" s="59"/>
      <c r="AX446" s="59"/>
      <c r="AY446" s="59"/>
      <c r="AZ446" s="59"/>
      <c r="BA446" s="59"/>
      <c r="BB446" s="59"/>
      <c r="BC446" s="59"/>
      <c r="BD446" s="59"/>
      <c r="BE446" s="59"/>
      <c r="BF446" s="59"/>
      <c r="BG446" s="59"/>
      <c r="BH446" s="59"/>
      <c r="BI446" s="59"/>
      <c r="BJ446" s="59"/>
      <c r="BK446" s="59"/>
      <c r="BL446" s="59"/>
      <c r="BM446" s="59"/>
      <c r="BN446" s="59"/>
      <c r="BO446" s="59"/>
      <c r="BP446" s="59"/>
      <c r="BQ446" s="59"/>
      <c r="BR446" s="59"/>
      <c r="BS446" s="59"/>
      <c r="BT446" s="59"/>
      <c r="BU446" s="59"/>
      <c r="BV446" s="59"/>
      <c r="BW446" s="59"/>
      <c r="BX446" s="59"/>
      <c r="BY446" s="59"/>
      <c r="BZ446" s="59"/>
      <c r="CA446" s="59"/>
      <c r="CB446" s="59"/>
      <c r="CC446" s="59"/>
      <c r="CD446" s="59"/>
      <c r="CE446" s="59"/>
      <c r="CF446" s="59"/>
      <c r="CG446" s="59"/>
      <c r="CH446" s="59"/>
      <c r="CI446" s="59"/>
      <c r="CJ446" s="59"/>
      <c r="CK446" s="59"/>
      <c r="CL446" s="59"/>
      <c r="CM446" s="59"/>
      <c r="CN446" s="59"/>
      <c r="CO446" s="59"/>
      <c r="CP446" s="59"/>
      <c r="CQ446" s="59"/>
      <c r="CR446" s="59"/>
      <c r="CS446" s="59"/>
      <c r="CT446" s="59"/>
      <c r="CU446" s="59"/>
      <c r="CV446" s="59"/>
      <c r="CW446" s="59"/>
      <c r="CX446" s="59"/>
      <c r="CY446" s="59"/>
      <c r="CZ446" s="59"/>
      <c r="DA446" s="59"/>
      <c r="DB446" s="59"/>
      <c r="DC446" s="59"/>
      <c r="DD446" s="59"/>
      <c r="DE446" s="59"/>
      <c r="DF446" s="59"/>
      <c r="DG446" s="59"/>
      <c r="DH446" s="59"/>
      <c r="DI446" s="59"/>
      <c r="DJ446" s="59"/>
      <c r="DK446" s="59"/>
      <c r="DL446" s="59"/>
      <c r="DM446" s="59"/>
      <c r="DN446" s="59"/>
      <c r="DO446" s="59"/>
      <c r="DP446" s="59"/>
      <c r="DQ446" s="59"/>
      <c r="DR446" s="59"/>
      <c r="DS446" s="59"/>
      <c r="DT446" s="59"/>
      <c r="DU446" s="59"/>
      <c r="DV446" s="59"/>
      <c r="DW446" s="59"/>
      <c r="DX446" s="59"/>
      <c r="DY446" s="59"/>
      <c r="DZ446" s="59"/>
      <c r="EA446" s="59"/>
      <c r="EB446" s="59"/>
      <c r="EC446" s="59"/>
      <c r="ED446" s="59"/>
      <c r="EE446" s="59"/>
      <c r="EF446" s="59"/>
      <c r="EG446" s="59"/>
      <c r="EH446" s="59"/>
      <c r="EI446" s="59"/>
      <c r="EJ446" s="59"/>
      <c r="EK446" s="59"/>
      <c r="EL446" s="59"/>
      <c r="EM446" s="59"/>
      <c r="EN446" s="59"/>
      <c r="EO446" s="59"/>
      <c r="EP446" s="59"/>
      <c r="EQ446" s="59"/>
      <c r="ER446" s="59"/>
      <c r="ES446" s="59"/>
      <c r="ET446" s="59"/>
      <c r="EU446" s="59"/>
      <c r="EV446" s="59"/>
      <c r="EW446" s="59"/>
      <c r="EX446" s="59"/>
      <c r="EY446" s="59"/>
      <c r="EZ446" s="59"/>
      <c r="FA446" s="59"/>
      <c r="FB446" s="59"/>
      <c r="FC446" s="59"/>
      <c r="FD446" s="59"/>
      <c r="FE446" s="59"/>
      <c r="FF446" s="59"/>
      <c r="FG446" s="59"/>
      <c r="FH446" s="59"/>
      <c r="FI446" s="59"/>
      <c r="FJ446" s="59"/>
      <c r="FK446" s="59"/>
      <c r="FL446" s="59"/>
      <c r="FM446" s="59"/>
      <c r="FN446" s="59"/>
      <c r="FO446" s="59"/>
      <c r="FP446" s="59"/>
      <c r="FQ446" s="59"/>
      <c r="FR446" s="59"/>
      <c r="FS446" s="59"/>
      <c r="FT446" s="59"/>
      <c r="FU446" s="59"/>
      <c r="FV446" s="59"/>
      <c r="FW446" s="59"/>
      <c r="FX446" s="59"/>
      <c r="FY446" s="59"/>
      <c r="FZ446" s="59"/>
      <c r="GA446" s="59"/>
      <c r="GB446" s="59"/>
      <c r="GC446" s="59"/>
      <c r="GD446" s="59"/>
      <c r="GE446" s="59"/>
      <c r="GF446" s="59"/>
      <c r="GG446" s="59"/>
      <c r="GH446" s="59"/>
      <c r="GI446" s="59"/>
      <c r="GJ446" s="59"/>
      <c r="GK446" s="59"/>
      <c r="GL446" s="59"/>
      <c r="GM446" s="59"/>
      <c r="GN446" s="59"/>
      <c r="GO446" s="59"/>
      <c r="GP446" s="59"/>
      <c r="GQ446" s="59"/>
      <c r="GR446" s="59"/>
      <c r="GS446" s="59"/>
      <c r="GT446" s="59"/>
      <c r="GU446" s="59"/>
      <c r="GV446" s="59"/>
      <c r="GW446" s="59"/>
      <c r="GX446" s="59"/>
      <c r="GY446" s="59"/>
      <c r="GZ446" s="59"/>
      <c r="HA446" s="59"/>
      <c r="HB446" s="59"/>
      <c r="HC446" s="59"/>
      <c r="HD446" s="59"/>
      <c r="HE446" s="59"/>
      <c r="HF446" s="59"/>
      <c r="HG446" s="59"/>
      <c r="HH446" s="59"/>
      <c r="HI446" s="59"/>
      <c r="HJ446" s="59"/>
      <c r="HK446" s="59"/>
      <c r="HL446" s="59"/>
      <c r="HM446" s="59"/>
      <c r="HN446" s="59"/>
    </row>
    <row r="447" spans="1:222">
      <c r="A447" s="59"/>
      <c r="B447" s="59"/>
      <c r="C447" s="59"/>
      <c r="D447" s="59"/>
      <c r="E447" s="118"/>
      <c r="F447" s="59"/>
      <c r="G447" s="118"/>
      <c r="H447" s="59"/>
      <c r="I447" s="59"/>
      <c r="J447" s="59"/>
      <c r="K447" s="119"/>
      <c r="L447" s="59"/>
      <c r="M447" s="59"/>
      <c r="N447" s="59"/>
      <c r="O447" s="59"/>
      <c r="P447" s="59"/>
      <c r="Q447" s="59"/>
      <c r="R447" s="59"/>
      <c r="S447" s="59"/>
      <c r="T447" s="59"/>
      <c r="U447" s="59"/>
      <c r="V447" s="59"/>
      <c r="W447" s="59"/>
      <c r="X447" s="59"/>
      <c r="Y447" s="59"/>
      <c r="Z447" s="59"/>
      <c r="AA447" s="59"/>
      <c r="AB447" s="59"/>
      <c r="AC447" s="59"/>
      <c r="AD447" s="59"/>
      <c r="AE447" s="59"/>
      <c r="AF447" s="59"/>
      <c r="AG447" s="59"/>
      <c r="AH447" s="59"/>
      <c r="AI447" s="59"/>
      <c r="AJ447" s="59"/>
      <c r="AK447" s="59"/>
      <c r="AL447" s="59"/>
      <c r="AM447" s="59"/>
      <c r="AN447" s="59"/>
      <c r="AO447" s="59"/>
      <c r="AP447" s="59"/>
      <c r="AQ447" s="59"/>
      <c r="AR447" s="59"/>
      <c r="AS447" s="59"/>
      <c r="AT447" s="59"/>
      <c r="AU447" s="59"/>
      <c r="AV447" s="59"/>
      <c r="AW447" s="59"/>
      <c r="AX447" s="59"/>
      <c r="AY447" s="59"/>
      <c r="AZ447" s="59"/>
      <c r="BA447" s="59"/>
      <c r="BB447" s="59"/>
      <c r="BC447" s="59"/>
      <c r="BD447" s="59"/>
      <c r="BE447" s="59"/>
      <c r="BF447" s="59"/>
      <c r="BG447" s="59"/>
      <c r="BH447" s="59"/>
      <c r="BI447" s="59"/>
      <c r="BJ447" s="59"/>
      <c r="BK447" s="59"/>
      <c r="BL447" s="59"/>
      <c r="BM447" s="59"/>
      <c r="BN447" s="59"/>
      <c r="BO447" s="59"/>
      <c r="BP447" s="59"/>
      <c r="BQ447" s="59"/>
      <c r="BR447" s="59"/>
      <c r="BS447" s="59"/>
      <c r="BT447" s="59"/>
      <c r="BU447" s="59"/>
      <c r="BV447" s="59"/>
      <c r="BW447" s="59"/>
      <c r="BX447" s="59"/>
      <c r="BY447" s="59"/>
      <c r="BZ447" s="59"/>
      <c r="CA447" s="59"/>
      <c r="CB447" s="59"/>
      <c r="CC447" s="59"/>
      <c r="CD447" s="59"/>
      <c r="CE447" s="59"/>
      <c r="CF447" s="59"/>
      <c r="CG447" s="59"/>
      <c r="CH447" s="59"/>
      <c r="CI447" s="59"/>
      <c r="CJ447" s="59"/>
      <c r="CK447" s="59"/>
      <c r="CL447" s="59"/>
      <c r="CM447" s="59"/>
      <c r="CN447" s="59"/>
      <c r="CO447" s="59"/>
      <c r="CP447" s="59"/>
      <c r="CQ447" s="59"/>
      <c r="CR447" s="59"/>
      <c r="CS447" s="59"/>
      <c r="CT447" s="59"/>
      <c r="CU447" s="59"/>
      <c r="CV447" s="59"/>
      <c r="CW447" s="59"/>
      <c r="CX447" s="59"/>
      <c r="CY447" s="59"/>
      <c r="CZ447" s="59"/>
      <c r="DA447" s="59"/>
      <c r="DB447" s="59"/>
      <c r="DC447" s="59"/>
      <c r="DD447" s="59"/>
      <c r="DE447" s="59"/>
      <c r="DF447" s="59"/>
      <c r="DG447" s="59"/>
      <c r="DH447" s="59"/>
      <c r="DI447" s="59"/>
      <c r="DJ447" s="59"/>
      <c r="DK447" s="59"/>
      <c r="DL447" s="59"/>
      <c r="DM447" s="59"/>
      <c r="DN447" s="59"/>
      <c r="DO447" s="59"/>
      <c r="DP447" s="59"/>
      <c r="DQ447" s="59"/>
      <c r="DR447" s="59"/>
      <c r="DS447" s="59"/>
      <c r="DT447" s="59"/>
      <c r="DU447" s="59"/>
      <c r="DV447" s="59"/>
      <c r="DW447" s="59"/>
      <c r="DX447" s="59"/>
      <c r="DY447" s="59"/>
      <c r="DZ447" s="59"/>
      <c r="EA447" s="59"/>
      <c r="EB447" s="59"/>
      <c r="EC447" s="59"/>
      <c r="ED447" s="59"/>
      <c r="EE447" s="59"/>
      <c r="EF447" s="59"/>
      <c r="EG447" s="59"/>
      <c r="EH447" s="59"/>
      <c r="EI447" s="59"/>
      <c r="EJ447" s="59"/>
      <c r="EK447" s="59"/>
      <c r="EL447" s="59"/>
      <c r="EM447" s="59"/>
      <c r="EN447" s="59"/>
      <c r="EO447" s="59"/>
      <c r="EP447" s="59"/>
      <c r="EQ447" s="59"/>
      <c r="ER447" s="59"/>
      <c r="ES447" s="59"/>
      <c r="ET447" s="59"/>
      <c r="EU447" s="59"/>
      <c r="EV447" s="59"/>
      <c r="EW447" s="59"/>
      <c r="EX447" s="59"/>
      <c r="EY447" s="59"/>
      <c r="EZ447" s="59"/>
      <c r="FA447" s="59"/>
      <c r="FB447" s="59"/>
      <c r="FC447" s="59"/>
      <c r="FD447" s="59"/>
      <c r="FE447" s="59"/>
      <c r="FF447" s="59"/>
      <c r="FG447" s="59"/>
      <c r="FH447" s="59"/>
      <c r="FI447" s="59"/>
      <c r="FJ447" s="59"/>
      <c r="FK447" s="59"/>
      <c r="FL447" s="59"/>
      <c r="FM447" s="59"/>
      <c r="FN447" s="59"/>
      <c r="FO447" s="59"/>
      <c r="FP447" s="59"/>
      <c r="FQ447" s="59"/>
      <c r="FR447" s="59"/>
      <c r="FS447" s="59"/>
      <c r="FT447" s="59"/>
      <c r="FU447" s="59"/>
      <c r="FV447" s="59"/>
      <c r="FW447" s="59"/>
      <c r="FX447" s="59"/>
      <c r="FY447" s="59"/>
      <c r="FZ447" s="59"/>
      <c r="GA447" s="59"/>
      <c r="GB447" s="59"/>
      <c r="GC447" s="59"/>
      <c r="GD447" s="59"/>
      <c r="GE447" s="59"/>
      <c r="GF447" s="59"/>
      <c r="GG447" s="59"/>
      <c r="GH447" s="59"/>
      <c r="GI447" s="59"/>
      <c r="GJ447" s="59"/>
      <c r="GK447" s="59"/>
      <c r="GL447" s="59"/>
      <c r="GM447" s="59"/>
      <c r="GN447" s="59"/>
      <c r="GO447" s="59"/>
      <c r="GP447" s="59"/>
      <c r="GQ447" s="59"/>
      <c r="GR447" s="59"/>
      <c r="GS447" s="59"/>
      <c r="GT447" s="59"/>
      <c r="GU447" s="59"/>
      <c r="GV447" s="59"/>
      <c r="GW447" s="59"/>
      <c r="GX447" s="59"/>
      <c r="GY447" s="59"/>
      <c r="GZ447" s="59"/>
      <c r="HA447" s="59"/>
      <c r="HB447" s="59"/>
      <c r="HC447" s="59"/>
      <c r="HD447" s="59"/>
      <c r="HE447" s="59"/>
      <c r="HF447" s="59"/>
      <c r="HG447" s="59"/>
      <c r="HH447" s="59"/>
      <c r="HI447" s="59"/>
      <c r="HJ447" s="59"/>
      <c r="HK447" s="59"/>
      <c r="HL447" s="59"/>
      <c r="HM447" s="59"/>
      <c r="HN447" s="59"/>
    </row>
    <row r="448" spans="1:222">
      <c r="A448" s="59"/>
      <c r="B448" s="59"/>
      <c r="C448" s="59"/>
      <c r="D448" s="59"/>
      <c r="E448" s="118"/>
      <c r="F448" s="59"/>
      <c r="G448" s="118"/>
      <c r="H448" s="59"/>
      <c r="I448" s="59"/>
      <c r="J448" s="59"/>
      <c r="K448" s="119"/>
      <c r="L448" s="59"/>
      <c r="M448" s="59"/>
      <c r="N448" s="59"/>
      <c r="O448" s="59"/>
      <c r="P448" s="59"/>
      <c r="Q448" s="59"/>
      <c r="R448" s="59"/>
      <c r="S448" s="59"/>
      <c r="T448" s="59"/>
      <c r="U448" s="59"/>
      <c r="V448" s="59"/>
      <c r="W448" s="59"/>
      <c r="X448" s="59"/>
      <c r="Y448" s="59"/>
      <c r="Z448" s="59"/>
      <c r="AA448" s="59"/>
      <c r="AB448" s="59"/>
      <c r="AC448" s="59"/>
      <c r="AD448" s="59"/>
      <c r="AE448" s="59"/>
      <c r="AF448" s="59"/>
      <c r="AG448" s="59"/>
      <c r="AH448" s="59"/>
      <c r="AI448" s="59"/>
      <c r="AJ448" s="59"/>
      <c r="AK448" s="59"/>
      <c r="AL448" s="59"/>
      <c r="AM448" s="59"/>
      <c r="AN448" s="59"/>
      <c r="AO448" s="59"/>
      <c r="AP448" s="59"/>
      <c r="AQ448" s="59"/>
      <c r="AR448" s="59"/>
      <c r="AS448" s="59"/>
      <c r="AT448" s="59"/>
      <c r="AU448" s="59"/>
      <c r="AV448" s="59"/>
      <c r="AW448" s="59"/>
      <c r="AX448" s="59"/>
      <c r="AY448" s="59"/>
      <c r="AZ448" s="59"/>
      <c r="BA448" s="59"/>
      <c r="BB448" s="59"/>
      <c r="BC448" s="59"/>
      <c r="BD448" s="59"/>
      <c r="BE448" s="59"/>
      <c r="BF448" s="59"/>
      <c r="BG448" s="59"/>
      <c r="BH448" s="59"/>
      <c r="BI448" s="59"/>
      <c r="BJ448" s="59"/>
      <c r="BK448" s="59"/>
      <c r="BL448" s="59"/>
      <c r="BM448" s="59"/>
      <c r="BN448" s="59"/>
      <c r="BO448" s="59"/>
      <c r="BP448" s="59"/>
      <c r="BQ448" s="59"/>
      <c r="BR448" s="59"/>
      <c r="BS448" s="59"/>
      <c r="BT448" s="59"/>
      <c r="BU448" s="59"/>
      <c r="BV448" s="59"/>
      <c r="BW448" s="59"/>
      <c r="BX448" s="59"/>
      <c r="BY448" s="59"/>
      <c r="BZ448" s="59"/>
      <c r="CA448" s="59"/>
      <c r="CB448" s="59"/>
      <c r="CC448" s="59"/>
      <c r="CD448" s="59"/>
      <c r="CE448" s="59"/>
      <c r="CF448" s="59"/>
      <c r="CG448" s="59"/>
      <c r="CH448" s="59"/>
      <c r="CI448" s="59"/>
      <c r="CJ448" s="59"/>
      <c r="CK448" s="59"/>
      <c r="CL448" s="59"/>
      <c r="CM448" s="59"/>
      <c r="CN448" s="59"/>
      <c r="CO448" s="59"/>
      <c r="CP448" s="59"/>
      <c r="CQ448" s="59"/>
      <c r="CR448" s="59"/>
      <c r="CS448" s="59"/>
      <c r="CT448" s="59"/>
      <c r="CU448" s="59"/>
      <c r="CV448" s="59"/>
      <c r="CW448" s="59"/>
      <c r="CX448" s="59"/>
      <c r="CY448" s="59"/>
      <c r="CZ448" s="59"/>
      <c r="DA448" s="59"/>
      <c r="DB448" s="59"/>
      <c r="DC448" s="59"/>
      <c r="DD448" s="59"/>
      <c r="DE448" s="59"/>
      <c r="DF448" s="59"/>
      <c r="DG448" s="59"/>
      <c r="DH448" s="59"/>
      <c r="DI448" s="59"/>
      <c r="DJ448" s="59"/>
      <c r="DK448" s="59"/>
      <c r="DL448" s="59"/>
      <c r="DM448" s="59"/>
      <c r="DN448" s="59"/>
      <c r="DO448" s="59"/>
      <c r="DP448" s="59"/>
      <c r="DQ448" s="59"/>
      <c r="DR448" s="59"/>
      <c r="DS448" s="59"/>
      <c r="DT448" s="59"/>
      <c r="DU448" s="59"/>
      <c r="DV448" s="59"/>
      <c r="DW448" s="59"/>
      <c r="DX448" s="59"/>
      <c r="DY448" s="59"/>
      <c r="DZ448" s="59"/>
      <c r="EA448" s="59"/>
      <c r="EB448" s="59"/>
      <c r="EC448" s="59"/>
      <c r="ED448" s="59"/>
      <c r="EE448" s="59"/>
      <c r="EF448" s="59"/>
      <c r="EG448" s="59"/>
      <c r="EH448" s="59"/>
      <c r="EI448" s="59"/>
      <c r="EJ448" s="59"/>
      <c r="EK448" s="59"/>
      <c r="EL448" s="59"/>
      <c r="EM448" s="59"/>
      <c r="EN448" s="59"/>
      <c r="EO448" s="59"/>
      <c r="EP448" s="59"/>
      <c r="EQ448" s="59"/>
      <c r="ER448" s="59"/>
      <c r="ES448" s="59"/>
      <c r="ET448" s="59"/>
      <c r="EU448" s="59"/>
      <c r="EV448" s="59"/>
      <c r="EW448" s="59"/>
      <c r="EX448" s="59"/>
      <c r="EY448" s="59"/>
      <c r="EZ448" s="59"/>
      <c r="FA448" s="59"/>
      <c r="FB448" s="59"/>
      <c r="FC448" s="59"/>
      <c r="FD448" s="59"/>
      <c r="FE448" s="59"/>
      <c r="FF448" s="59"/>
      <c r="FG448" s="59"/>
      <c r="FH448" s="59"/>
      <c r="FI448" s="59"/>
      <c r="FJ448" s="59"/>
      <c r="FK448" s="59"/>
      <c r="FL448" s="59"/>
      <c r="FM448" s="59"/>
      <c r="FN448" s="59"/>
      <c r="FO448" s="59"/>
      <c r="FP448" s="59"/>
      <c r="FQ448" s="59"/>
      <c r="FR448" s="59"/>
      <c r="FS448" s="59"/>
      <c r="FT448" s="59"/>
      <c r="FU448" s="59"/>
      <c r="FV448" s="59"/>
      <c r="FW448" s="59"/>
      <c r="FX448" s="59"/>
      <c r="FY448" s="59"/>
      <c r="FZ448" s="59"/>
      <c r="GA448" s="59"/>
      <c r="GB448" s="59"/>
      <c r="GC448" s="59"/>
      <c r="GD448" s="59"/>
      <c r="GE448" s="59"/>
      <c r="GF448" s="59"/>
      <c r="GG448" s="59"/>
      <c r="GH448" s="59"/>
      <c r="GI448" s="59"/>
      <c r="GJ448" s="59"/>
      <c r="GK448" s="59"/>
      <c r="GL448" s="59"/>
      <c r="GM448" s="59"/>
      <c r="GN448" s="59"/>
      <c r="GO448" s="59"/>
      <c r="GP448" s="59"/>
      <c r="GQ448" s="59"/>
      <c r="GR448" s="59"/>
      <c r="GS448" s="59"/>
      <c r="GT448" s="59"/>
      <c r="GU448" s="59"/>
      <c r="GV448" s="59"/>
      <c r="GW448" s="59"/>
      <c r="GX448" s="59"/>
      <c r="GY448" s="59"/>
      <c r="GZ448" s="59"/>
      <c r="HA448" s="59"/>
      <c r="HB448" s="59"/>
      <c r="HC448" s="59"/>
      <c r="HD448" s="59"/>
      <c r="HE448" s="59"/>
      <c r="HF448" s="59"/>
      <c r="HG448" s="59"/>
      <c r="HH448" s="59"/>
      <c r="HI448" s="59"/>
      <c r="HJ448" s="59"/>
      <c r="HK448" s="59"/>
      <c r="HL448" s="59"/>
      <c r="HM448" s="59"/>
      <c r="HN448" s="59"/>
    </row>
    <row r="449" spans="1:222">
      <c r="A449" s="59"/>
      <c r="B449" s="59"/>
      <c r="C449" s="59"/>
      <c r="D449" s="59"/>
      <c r="E449" s="118"/>
      <c r="F449" s="59"/>
      <c r="G449" s="118"/>
      <c r="H449" s="59"/>
      <c r="I449" s="59"/>
      <c r="J449" s="59"/>
      <c r="K449" s="119"/>
      <c r="L449" s="59"/>
      <c r="M449" s="59"/>
      <c r="N449" s="59"/>
      <c r="O449" s="59"/>
      <c r="P449" s="59"/>
      <c r="Q449" s="59"/>
      <c r="R449" s="59"/>
      <c r="S449" s="59"/>
      <c r="T449" s="59"/>
      <c r="U449" s="59"/>
      <c r="V449" s="59"/>
      <c r="W449" s="59"/>
      <c r="X449" s="59"/>
      <c r="Y449" s="59"/>
      <c r="Z449" s="59"/>
      <c r="AA449" s="59"/>
      <c r="AB449" s="59"/>
      <c r="AC449" s="59"/>
      <c r="AD449" s="59"/>
      <c r="AE449" s="59"/>
      <c r="AF449" s="59"/>
      <c r="AG449" s="59"/>
      <c r="AH449" s="59"/>
      <c r="AI449" s="59"/>
      <c r="AJ449" s="59"/>
      <c r="AK449" s="59"/>
      <c r="AL449" s="59"/>
      <c r="AM449" s="59"/>
      <c r="AN449" s="59"/>
      <c r="AO449" s="59"/>
      <c r="AP449" s="59"/>
      <c r="AQ449" s="59"/>
      <c r="AR449" s="59"/>
      <c r="AS449" s="59"/>
      <c r="AT449" s="59"/>
      <c r="AU449" s="59"/>
      <c r="AV449" s="59"/>
      <c r="AW449" s="59"/>
      <c r="AX449" s="59"/>
      <c r="AY449" s="59"/>
      <c r="AZ449" s="59"/>
      <c r="BA449" s="59"/>
      <c r="BB449" s="59"/>
      <c r="BC449" s="59"/>
      <c r="BD449" s="59"/>
      <c r="BE449" s="59"/>
      <c r="BF449" s="59"/>
      <c r="BG449" s="59"/>
      <c r="BH449" s="59"/>
      <c r="BI449" s="59"/>
      <c r="BJ449" s="59"/>
      <c r="BK449" s="59"/>
      <c r="BL449" s="59"/>
      <c r="BM449" s="59"/>
      <c r="BN449" s="59"/>
      <c r="BO449" s="59"/>
      <c r="BP449" s="59"/>
      <c r="BQ449" s="59"/>
      <c r="BR449" s="59"/>
      <c r="BS449" s="59"/>
      <c r="BT449" s="59"/>
      <c r="BU449" s="59"/>
      <c r="BV449" s="59"/>
      <c r="BW449" s="59"/>
      <c r="BX449" s="59"/>
      <c r="BY449" s="59"/>
      <c r="BZ449" s="59"/>
      <c r="CA449" s="59"/>
      <c r="CB449" s="59"/>
      <c r="CC449" s="59"/>
      <c r="CD449" s="59"/>
      <c r="CE449" s="59"/>
      <c r="CF449" s="59"/>
      <c r="CG449" s="59"/>
      <c r="CH449" s="59"/>
      <c r="CI449" s="59"/>
      <c r="CJ449" s="59"/>
      <c r="CK449" s="59"/>
      <c r="CL449" s="59"/>
      <c r="CM449" s="59"/>
      <c r="CN449" s="59"/>
      <c r="CO449" s="59"/>
      <c r="CP449" s="59"/>
      <c r="CQ449" s="59"/>
      <c r="CR449" s="59"/>
      <c r="CS449" s="59"/>
      <c r="CT449" s="59"/>
      <c r="CU449" s="59"/>
      <c r="CV449" s="59"/>
      <c r="CW449" s="59"/>
      <c r="CX449" s="59"/>
      <c r="CY449" s="59"/>
      <c r="CZ449" s="59"/>
      <c r="DA449" s="59"/>
      <c r="DB449" s="59"/>
      <c r="DC449" s="59"/>
      <c r="DD449" s="59"/>
      <c r="DE449" s="59"/>
      <c r="DF449" s="59"/>
      <c r="DG449" s="59"/>
      <c r="DH449" s="59"/>
      <c r="DI449" s="59"/>
      <c r="DJ449" s="59"/>
      <c r="DK449" s="59"/>
      <c r="DL449" s="59"/>
      <c r="DM449" s="59"/>
      <c r="DN449" s="59"/>
      <c r="DO449" s="59"/>
      <c r="DP449" s="59"/>
      <c r="DQ449" s="59"/>
      <c r="DR449" s="59"/>
      <c r="DS449" s="59"/>
      <c r="DT449" s="59"/>
      <c r="DU449" s="59"/>
      <c r="DV449" s="59"/>
      <c r="DW449" s="59"/>
      <c r="DX449" s="59"/>
      <c r="DY449" s="59"/>
      <c r="DZ449" s="59"/>
      <c r="EA449" s="59"/>
      <c r="EB449" s="59"/>
      <c r="EC449" s="59"/>
      <c r="ED449" s="59"/>
      <c r="EE449" s="59"/>
      <c r="EF449" s="59"/>
      <c r="EG449" s="59"/>
      <c r="EH449" s="59"/>
      <c r="EI449" s="59"/>
      <c r="EJ449" s="59"/>
      <c r="EK449" s="59"/>
      <c r="EL449" s="59"/>
      <c r="EM449" s="59"/>
      <c r="EN449" s="59"/>
      <c r="EO449" s="59"/>
      <c r="EP449" s="59"/>
      <c r="EQ449" s="59"/>
      <c r="ER449" s="59"/>
      <c r="ES449" s="59"/>
      <c r="ET449" s="59"/>
      <c r="EU449" s="59"/>
      <c r="EV449" s="59"/>
      <c r="EW449" s="59"/>
      <c r="EX449" s="59"/>
      <c r="EY449" s="59"/>
      <c r="EZ449" s="59"/>
      <c r="FA449" s="59"/>
      <c r="FB449" s="59"/>
      <c r="FC449" s="59"/>
      <c r="FD449" s="59"/>
      <c r="FE449" s="59"/>
      <c r="FF449" s="59"/>
      <c r="FG449" s="59"/>
      <c r="FH449" s="59"/>
      <c r="FI449" s="59"/>
      <c r="FJ449" s="59"/>
      <c r="FK449" s="59"/>
      <c r="FL449" s="59"/>
      <c r="FM449" s="59"/>
      <c r="FN449" s="59"/>
      <c r="FO449" s="59"/>
      <c r="FP449" s="59"/>
      <c r="FQ449" s="59"/>
      <c r="FR449" s="59"/>
      <c r="FS449" s="59"/>
      <c r="FT449" s="59"/>
      <c r="FU449" s="59"/>
      <c r="FV449" s="59"/>
      <c r="FW449" s="59"/>
      <c r="FX449" s="59"/>
      <c r="FY449" s="59"/>
      <c r="FZ449" s="59"/>
      <c r="GA449" s="59"/>
      <c r="GB449" s="59"/>
      <c r="GC449" s="59"/>
      <c r="GD449" s="59"/>
      <c r="GE449" s="59"/>
      <c r="GF449" s="59"/>
      <c r="GG449" s="59"/>
      <c r="GH449" s="59"/>
      <c r="GI449" s="59"/>
      <c r="GJ449" s="59"/>
      <c r="GK449" s="59"/>
      <c r="GL449" s="59"/>
      <c r="GM449" s="59"/>
      <c r="GN449" s="59"/>
      <c r="GO449" s="59"/>
      <c r="GP449" s="59"/>
      <c r="GQ449" s="59"/>
      <c r="GR449" s="59"/>
      <c r="GS449" s="59"/>
      <c r="GT449" s="59"/>
      <c r="GU449" s="59"/>
      <c r="GV449" s="59"/>
      <c r="GW449" s="59"/>
      <c r="GX449" s="59"/>
      <c r="GY449" s="59"/>
      <c r="GZ449" s="59"/>
      <c r="HA449" s="59"/>
      <c r="HB449" s="59"/>
      <c r="HC449" s="59"/>
      <c r="HD449" s="59"/>
      <c r="HE449" s="59"/>
      <c r="HF449" s="59"/>
      <c r="HG449" s="59"/>
      <c r="HH449" s="59"/>
      <c r="HI449" s="59"/>
      <c r="HJ449" s="59"/>
      <c r="HK449" s="59"/>
      <c r="HL449" s="59"/>
      <c r="HM449" s="59"/>
      <c r="HN449" s="59"/>
    </row>
    <row r="450" spans="1:222">
      <c r="A450" s="59"/>
      <c r="B450" s="59"/>
      <c r="C450" s="59"/>
      <c r="D450" s="59"/>
      <c r="E450" s="118"/>
      <c r="F450" s="59"/>
      <c r="G450" s="118"/>
      <c r="H450" s="59"/>
      <c r="I450" s="59"/>
      <c r="J450" s="59"/>
      <c r="K450" s="119"/>
      <c r="L450" s="59"/>
      <c r="M450" s="59"/>
      <c r="N450" s="59"/>
      <c r="O450" s="59"/>
      <c r="P450" s="59"/>
      <c r="Q450" s="59"/>
      <c r="R450" s="59"/>
      <c r="S450" s="59"/>
      <c r="T450" s="59"/>
      <c r="U450" s="59"/>
      <c r="V450" s="59"/>
      <c r="W450" s="59"/>
      <c r="X450" s="59"/>
      <c r="Y450" s="59"/>
      <c r="Z450" s="59"/>
      <c r="AA450" s="59"/>
      <c r="AB450" s="59"/>
      <c r="AC450" s="59"/>
      <c r="AD450" s="59"/>
      <c r="AE450" s="59"/>
      <c r="AF450" s="59"/>
      <c r="AG450" s="59"/>
      <c r="AH450" s="59"/>
      <c r="AI450" s="59"/>
      <c r="AJ450" s="59"/>
      <c r="AK450" s="59"/>
      <c r="AL450" s="59"/>
      <c r="AM450" s="59"/>
      <c r="AN450" s="59"/>
      <c r="AO450" s="59"/>
      <c r="AP450" s="59"/>
      <c r="AQ450" s="59"/>
      <c r="AR450" s="59"/>
      <c r="AS450" s="59"/>
      <c r="AT450" s="59"/>
      <c r="AU450" s="59"/>
      <c r="AV450" s="59"/>
      <c r="AW450" s="59"/>
      <c r="AX450" s="59"/>
      <c r="AY450" s="59"/>
      <c r="AZ450" s="59"/>
      <c r="BA450" s="59"/>
      <c r="BB450" s="59"/>
      <c r="BC450" s="59"/>
      <c r="BD450" s="59"/>
      <c r="BE450" s="59"/>
      <c r="BF450" s="59"/>
      <c r="BG450" s="59"/>
      <c r="BH450" s="59"/>
      <c r="BI450" s="59"/>
      <c r="BJ450" s="59"/>
      <c r="BK450" s="59"/>
      <c r="BL450" s="59"/>
      <c r="BM450" s="59"/>
      <c r="BN450" s="59"/>
      <c r="BO450" s="59"/>
      <c r="BP450" s="59"/>
      <c r="BQ450" s="59"/>
      <c r="BR450" s="59"/>
      <c r="BS450" s="59"/>
      <c r="BT450" s="59"/>
      <c r="BU450" s="59"/>
      <c r="BV450" s="59"/>
      <c r="BW450" s="59"/>
      <c r="BX450" s="59"/>
      <c r="BY450" s="59"/>
      <c r="BZ450" s="59"/>
      <c r="CA450" s="59"/>
      <c r="CB450" s="59"/>
      <c r="CC450" s="59"/>
      <c r="CD450" s="59"/>
      <c r="CE450" s="59"/>
      <c r="CF450" s="59"/>
      <c r="CG450" s="59"/>
      <c r="CH450" s="59"/>
      <c r="CI450" s="59"/>
      <c r="CJ450" s="59"/>
      <c r="CK450" s="59"/>
      <c r="CL450" s="59"/>
      <c r="CM450" s="59"/>
      <c r="CN450" s="59"/>
      <c r="CO450" s="59"/>
      <c r="CP450" s="59"/>
      <c r="CQ450" s="59"/>
      <c r="CR450" s="59"/>
      <c r="CS450" s="59"/>
      <c r="CT450" s="59"/>
      <c r="CU450" s="59"/>
      <c r="CV450" s="59"/>
      <c r="CW450" s="59"/>
      <c r="CX450" s="59"/>
      <c r="CY450" s="59"/>
      <c r="CZ450" s="59"/>
      <c r="DA450" s="59"/>
      <c r="DB450" s="59"/>
      <c r="DC450" s="59"/>
      <c r="DD450" s="59"/>
      <c r="DE450" s="59"/>
      <c r="DF450" s="59"/>
      <c r="DG450" s="59"/>
      <c r="DH450" s="59"/>
      <c r="DI450" s="59"/>
      <c r="DJ450" s="59"/>
      <c r="DK450" s="59"/>
      <c r="DL450" s="59"/>
      <c r="DM450" s="59"/>
      <c r="DN450" s="59"/>
      <c r="DO450" s="59"/>
      <c r="DP450" s="59"/>
      <c r="DQ450" s="59"/>
      <c r="DR450" s="59"/>
      <c r="DS450" s="59"/>
      <c r="DT450" s="59"/>
      <c r="DU450" s="59"/>
      <c r="DV450" s="59"/>
      <c r="DW450" s="59"/>
      <c r="DX450" s="59"/>
      <c r="DY450" s="59"/>
      <c r="DZ450" s="59"/>
      <c r="EA450" s="59"/>
      <c r="EB450" s="59"/>
      <c r="EC450" s="59"/>
      <c r="ED450" s="59"/>
      <c r="EE450" s="59"/>
      <c r="EF450" s="59"/>
      <c r="EG450" s="59"/>
      <c r="EH450" s="59"/>
      <c r="EI450" s="59"/>
      <c r="EJ450" s="59"/>
      <c r="EK450" s="59"/>
      <c r="EL450" s="59"/>
      <c r="EM450" s="59"/>
      <c r="EN450" s="59"/>
      <c r="EO450" s="59"/>
      <c r="EP450" s="59"/>
      <c r="EQ450" s="59"/>
      <c r="ER450" s="59"/>
      <c r="ES450" s="59"/>
      <c r="ET450" s="59"/>
      <c r="EU450" s="59"/>
      <c r="EV450" s="59"/>
      <c r="EW450" s="59"/>
      <c r="EX450" s="59"/>
      <c r="EY450" s="59"/>
      <c r="EZ450" s="59"/>
      <c r="FA450" s="59"/>
      <c r="FB450" s="59"/>
      <c r="FC450" s="59"/>
      <c r="FD450" s="59"/>
      <c r="FE450" s="59"/>
      <c r="FF450" s="59"/>
      <c r="FG450" s="59"/>
      <c r="FH450" s="59"/>
      <c r="FI450" s="59"/>
      <c r="FJ450" s="59"/>
      <c r="FK450" s="59"/>
      <c r="FL450" s="59"/>
      <c r="FM450" s="59"/>
      <c r="FN450" s="59"/>
      <c r="FO450" s="59"/>
      <c r="FP450" s="59"/>
      <c r="FQ450" s="59"/>
      <c r="FR450" s="59"/>
      <c r="FS450" s="59"/>
      <c r="FT450" s="59"/>
      <c r="FU450" s="59"/>
      <c r="FV450" s="59"/>
      <c r="FW450" s="59"/>
      <c r="FX450" s="59"/>
      <c r="FY450" s="59"/>
      <c r="FZ450" s="59"/>
      <c r="GA450" s="59"/>
      <c r="GB450" s="59"/>
      <c r="GC450" s="59"/>
      <c r="GD450" s="59"/>
      <c r="GE450" s="59"/>
      <c r="GF450" s="59"/>
      <c r="GG450" s="59"/>
      <c r="GH450" s="59"/>
      <c r="GI450" s="59"/>
      <c r="GJ450" s="59"/>
      <c r="GK450" s="59"/>
      <c r="GL450" s="59"/>
      <c r="GM450" s="59"/>
      <c r="GN450" s="59"/>
      <c r="GO450" s="59"/>
      <c r="GP450" s="59"/>
      <c r="GQ450" s="59"/>
      <c r="GR450" s="59"/>
      <c r="GS450" s="59"/>
      <c r="GT450" s="59"/>
      <c r="GU450" s="59"/>
      <c r="GV450" s="59"/>
      <c r="GW450" s="59"/>
      <c r="GX450" s="59"/>
      <c r="GY450" s="59"/>
      <c r="GZ450" s="59"/>
      <c r="HA450" s="59"/>
      <c r="HB450" s="59"/>
      <c r="HC450" s="59"/>
      <c r="HD450" s="59"/>
      <c r="HE450" s="59"/>
      <c r="HF450" s="59"/>
      <c r="HG450" s="59"/>
      <c r="HH450" s="59"/>
      <c r="HI450" s="59"/>
      <c r="HJ450" s="59"/>
      <c r="HK450" s="59"/>
      <c r="HL450" s="59"/>
      <c r="HM450" s="59"/>
      <c r="HN450" s="59"/>
    </row>
    <row r="451" spans="1:222">
      <c r="A451" s="59"/>
      <c r="B451" s="59"/>
      <c r="C451" s="59"/>
      <c r="D451" s="59"/>
      <c r="E451" s="118"/>
      <c r="F451" s="59"/>
      <c r="G451" s="118"/>
      <c r="H451" s="59"/>
      <c r="I451" s="59"/>
      <c r="J451" s="59"/>
      <c r="K451" s="119"/>
      <c r="L451" s="59"/>
      <c r="M451" s="59"/>
      <c r="N451" s="59"/>
      <c r="O451" s="59"/>
      <c r="P451" s="59"/>
      <c r="Q451" s="59"/>
      <c r="R451" s="59"/>
      <c r="S451" s="59"/>
      <c r="T451" s="59"/>
      <c r="U451" s="59"/>
      <c r="V451" s="59"/>
      <c r="W451" s="59"/>
      <c r="X451" s="59"/>
      <c r="Y451" s="59"/>
      <c r="Z451" s="59"/>
      <c r="AA451" s="59"/>
      <c r="AB451" s="59"/>
      <c r="AC451" s="59"/>
      <c r="AD451" s="59"/>
      <c r="AE451" s="59"/>
      <c r="AF451" s="59"/>
      <c r="AG451" s="59"/>
      <c r="AH451" s="59"/>
      <c r="AI451" s="59"/>
      <c r="AJ451" s="59"/>
      <c r="AK451" s="59"/>
      <c r="AL451" s="59"/>
      <c r="AM451" s="59"/>
      <c r="AN451" s="59"/>
      <c r="AO451" s="59"/>
      <c r="AP451" s="59"/>
      <c r="AQ451" s="59"/>
      <c r="AR451" s="59"/>
      <c r="AS451" s="59"/>
      <c r="AT451" s="59"/>
      <c r="AU451" s="59"/>
      <c r="AV451" s="59"/>
      <c r="AW451" s="59"/>
      <c r="AX451" s="59"/>
      <c r="AY451" s="59"/>
      <c r="AZ451" s="59"/>
      <c r="BA451" s="59"/>
      <c r="BB451" s="59"/>
      <c r="BC451" s="59"/>
      <c r="BD451" s="59"/>
      <c r="BE451" s="59"/>
      <c r="BF451" s="59"/>
      <c r="BG451" s="59"/>
      <c r="BH451" s="59"/>
      <c r="BI451" s="59"/>
      <c r="BJ451" s="59"/>
      <c r="BK451" s="59"/>
      <c r="BL451" s="59"/>
      <c r="BM451" s="59"/>
      <c r="BN451" s="59"/>
      <c r="BO451" s="59"/>
      <c r="BP451" s="59"/>
      <c r="BQ451" s="59"/>
      <c r="BR451" s="59"/>
      <c r="BS451" s="59"/>
      <c r="BT451" s="59"/>
      <c r="BU451" s="59"/>
      <c r="BV451" s="59"/>
      <c r="BW451" s="59"/>
      <c r="BX451" s="59"/>
      <c r="BY451" s="59"/>
      <c r="BZ451" s="59"/>
      <c r="CA451" s="59"/>
      <c r="CB451" s="59"/>
      <c r="CC451" s="59"/>
      <c r="CD451" s="59"/>
      <c r="CE451" s="59"/>
      <c r="CF451" s="59"/>
      <c r="CG451" s="59"/>
      <c r="CH451" s="59"/>
      <c r="CI451" s="59"/>
      <c r="CJ451" s="59"/>
      <c r="CK451" s="59"/>
      <c r="CL451" s="59"/>
      <c r="CM451" s="59"/>
      <c r="CN451" s="59"/>
      <c r="CO451" s="59"/>
      <c r="CP451" s="59"/>
      <c r="CQ451" s="59"/>
      <c r="CR451" s="59"/>
      <c r="CS451" s="59"/>
      <c r="CT451" s="59"/>
      <c r="CU451" s="59"/>
      <c r="CV451" s="59"/>
      <c r="CW451" s="59"/>
      <c r="CX451" s="59"/>
      <c r="CY451" s="59"/>
      <c r="CZ451" s="59"/>
      <c r="DA451" s="59"/>
      <c r="DB451" s="59"/>
      <c r="DC451" s="59"/>
      <c r="DD451" s="59"/>
      <c r="DE451" s="59"/>
      <c r="DF451" s="59"/>
      <c r="DG451" s="59"/>
      <c r="DH451" s="59"/>
      <c r="DI451" s="59"/>
      <c r="DJ451" s="59"/>
      <c r="DK451" s="59"/>
      <c r="DL451" s="59"/>
      <c r="DM451" s="59"/>
      <c r="DN451" s="59"/>
      <c r="DO451" s="59"/>
      <c r="DP451" s="59"/>
      <c r="DQ451" s="59"/>
      <c r="DR451" s="59"/>
      <c r="DS451" s="59"/>
      <c r="DT451" s="59"/>
      <c r="DU451" s="59"/>
      <c r="DV451" s="59"/>
      <c r="DW451" s="59"/>
      <c r="DX451" s="59"/>
      <c r="DY451" s="59"/>
      <c r="DZ451" s="59"/>
      <c r="EA451" s="59"/>
      <c r="EB451" s="59"/>
      <c r="EC451" s="59"/>
      <c r="ED451" s="59"/>
      <c r="EE451" s="59"/>
      <c r="EF451" s="59"/>
      <c r="EG451" s="59"/>
      <c r="EH451" s="59"/>
      <c r="EI451" s="59"/>
      <c r="EJ451" s="59"/>
      <c r="EK451" s="59"/>
      <c r="EL451" s="59"/>
      <c r="EM451" s="59"/>
      <c r="EN451" s="59"/>
      <c r="EO451" s="59"/>
      <c r="EP451" s="59"/>
      <c r="EQ451" s="59"/>
      <c r="ER451" s="59"/>
      <c r="ES451" s="59"/>
      <c r="ET451" s="59"/>
      <c r="EU451" s="59"/>
      <c r="EV451" s="59"/>
      <c r="EW451" s="59"/>
      <c r="EX451" s="59"/>
      <c r="EY451" s="59"/>
      <c r="EZ451" s="59"/>
      <c r="FA451" s="59"/>
      <c r="FB451" s="59"/>
      <c r="FC451" s="59"/>
      <c r="FD451" s="59"/>
      <c r="FE451" s="59"/>
      <c r="FF451" s="59"/>
      <c r="FG451" s="59"/>
      <c r="FH451" s="59"/>
      <c r="FI451" s="59"/>
      <c r="FJ451" s="59"/>
      <c r="FK451" s="59"/>
      <c r="FL451" s="59"/>
      <c r="FM451" s="59"/>
      <c r="FN451" s="59"/>
      <c r="FO451" s="59"/>
      <c r="FP451" s="59"/>
      <c r="FQ451" s="59"/>
      <c r="FR451" s="59"/>
      <c r="FS451" s="59"/>
      <c r="FT451" s="59"/>
      <c r="FU451" s="59"/>
      <c r="FV451" s="59"/>
      <c r="FW451" s="59"/>
      <c r="FX451" s="59"/>
      <c r="FY451" s="59"/>
      <c r="FZ451" s="59"/>
      <c r="GA451" s="59"/>
      <c r="GB451" s="59"/>
      <c r="GC451" s="59"/>
      <c r="GD451" s="59"/>
      <c r="GE451" s="59"/>
      <c r="GF451" s="59"/>
      <c r="GG451" s="59"/>
      <c r="GH451" s="59"/>
      <c r="GI451" s="59"/>
      <c r="GJ451" s="59"/>
      <c r="GK451" s="59"/>
      <c r="GL451" s="59"/>
      <c r="GM451" s="59"/>
      <c r="GN451" s="59"/>
      <c r="GO451" s="59"/>
      <c r="GP451" s="59"/>
      <c r="GQ451" s="59"/>
      <c r="GR451" s="59"/>
      <c r="GS451" s="59"/>
      <c r="GT451" s="59"/>
      <c r="GU451" s="59"/>
      <c r="GV451" s="59"/>
      <c r="GW451" s="59"/>
      <c r="GX451" s="59"/>
      <c r="GY451" s="59"/>
      <c r="GZ451" s="59"/>
      <c r="HA451" s="59"/>
      <c r="HB451" s="59"/>
      <c r="HC451" s="59"/>
      <c r="HD451" s="59"/>
      <c r="HE451" s="59"/>
      <c r="HF451" s="59"/>
      <c r="HG451" s="59"/>
      <c r="HH451" s="59"/>
      <c r="HI451" s="59"/>
      <c r="HJ451" s="59"/>
      <c r="HK451" s="59"/>
      <c r="HL451" s="59"/>
      <c r="HM451" s="59"/>
      <c r="HN451" s="59"/>
    </row>
    <row r="452" spans="1:222">
      <c r="A452" s="59"/>
      <c r="B452" s="59"/>
      <c r="C452" s="59"/>
      <c r="D452" s="59"/>
      <c r="E452" s="118"/>
      <c r="F452" s="59"/>
      <c r="G452" s="118"/>
      <c r="H452" s="59"/>
      <c r="I452" s="59"/>
      <c r="J452" s="59"/>
      <c r="K452" s="119"/>
      <c r="L452" s="59"/>
      <c r="M452" s="59"/>
      <c r="N452" s="59"/>
      <c r="O452" s="59"/>
      <c r="P452" s="59"/>
      <c r="Q452" s="59"/>
      <c r="R452" s="59"/>
      <c r="S452" s="59"/>
      <c r="T452" s="59"/>
      <c r="U452" s="59"/>
      <c r="V452" s="59"/>
      <c r="W452" s="59"/>
      <c r="X452" s="59"/>
      <c r="Y452" s="59"/>
      <c r="Z452" s="59"/>
      <c r="AA452" s="59"/>
      <c r="AB452" s="59"/>
      <c r="AC452" s="59"/>
      <c r="AD452" s="59"/>
      <c r="AE452" s="59"/>
      <c r="AF452" s="59"/>
      <c r="AG452" s="59"/>
      <c r="AH452" s="59"/>
      <c r="AI452" s="59"/>
      <c r="AJ452" s="59"/>
      <c r="AK452" s="59"/>
      <c r="AL452" s="59"/>
      <c r="AM452" s="59"/>
      <c r="AN452" s="59"/>
      <c r="AO452" s="59"/>
      <c r="AP452" s="59"/>
      <c r="AQ452" s="59"/>
      <c r="AR452" s="59"/>
      <c r="AS452" s="59"/>
      <c r="AT452" s="59"/>
      <c r="AU452" s="59"/>
      <c r="AV452" s="59"/>
      <c r="AW452" s="59"/>
      <c r="AX452" s="59"/>
      <c r="AY452" s="59"/>
      <c r="AZ452" s="59"/>
      <c r="BA452" s="59"/>
      <c r="BB452" s="59"/>
      <c r="BC452" s="59"/>
      <c r="BD452" s="59"/>
      <c r="BE452" s="59"/>
      <c r="BF452" s="59"/>
      <c r="BG452" s="59"/>
      <c r="BH452" s="59"/>
      <c r="BI452" s="59"/>
      <c r="BJ452" s="59"/>
      <c r="BK452" s="59"/>
      <c r="BL452" s="59"/>
      <c r="BM452" s="59"/>
      <c r="BN452" s="59"/>
      <c r="BO452" s="59"/>
      <c r="BP452" s="59"/>
      <c r="BQ452" s="59"/>
      <c r="BR452" s="59"/>
      <c r="BS452" s="59"/>
      <c r="BT452" s="59"/>
      <c r="BU452" s="59"/>
      <c r="BV452" s="59"/>
      <c r="BW452" s="59"/>
      <c r="BX452" s="59"/>
      <c r="BY452" s="59"/>
      <c r="BZ452" s="59"/>
      <c r="CA452" s="59"/>
      <c r="CB452" s="59"/>
      <c r="CC452" s="59"/>
      <c r="CD452" s="59"/>
      <c r="CE452" s="59"/>
      <c r="CF452" s="59"/>
      <c r="CG452" s="59"/>
      <c r="CH452" s="59"/>
      <c r="CI452" s="59"/>
      <c r="CJ452" s="59"/>
      <c r="CK452" s="59"/>
      <c r="CL452" s="59"/>
      <c r="CM452" s="59"/>
      <c r="CN452" s="59"/>
      <c r="CO452" s="59"/>
      <c r="CP452" s="59"/>
      <c r="CQ452" s="59"/>
      <c r="CR452" s="59"/>
      <c r="CS452" s="59"/>
      <c r="CT452" s="59"/>
      <c r="CU452" s="59"/>
      <c r="CV452" s="59"/>
      <c r="CW452" s="59"/>
      <c r="CX452" s="59"/>
      <c r="CY452" s="59"/>
      <c r="CZ452" s="59"/>
      <c r="DA452" s="59"/>
      <c r="DB452" s="59"/>
      <c r="DC452" s="59"/>
      <c r="DD452" s="59"/>
      <c r="DE452" s="59"/>
      <c r="DF452" s="59"/>
      <c r="DG452" s="59"/>
      <c r="DH452" s="59"/>
      <c r="DI452" s="59"/>
      <c r="DJ452" s="59"/>
      <c r="DK452" s="59"/>
      <c r="DL452" s="59"/>
      <c r="DM452" s="59"/>
      <c r="DN452" s="59"/>
      <c r="DO452" s="59"/>
      <c r="DP452" s="59"/>
      <c r="DQ452" s="59"/>
      <c r="DR452" s="59"/>
      <c r="DS452" s="59"/>
      <c r="DT452" s="59"/>
      <c r="DU452" s="59"/>
      <c r="DV452" s="59"/>
      <c r="DW452" s="59"/>
      <c r="DX452" s="59"/>
      <c r="DY452" s="59"/>
      <c r="DZ452" s="59"/>
      <c r="EA452" s="59"/>
      <c r="EB452" s="59"/>
      <c r="EC452" s="59"/>
      <c r="ED452" s="59"/>
      <c r="EE452" s="59"/>
      <c r="EF452" s="59"/>
      <c r="EG452" s="59"/>
      <c r="EH452" s="59"/>
      <c r="EI452" s="59"/>
      <c r="EJ452" s="59"/>
      <c r="EK452" s="59"/>
      <c r="EL452" s="59"/>
      <c r="EM452" s="59"/>
      <c r="EN452" s="59"/>
      <c r="EO452" s="59"/>
      <c r="EP452" s="59"/>
      <c r="EQ452" s="59"/>
      <c r="ER452" s="59"/>
      <c r="ES452" s="59"/>
      <c r="ET452" s="59"/>
      <c r="EU452" s="59"/>
      <c r="EV452" s="59"/>
      <c r="EW452" s="59"/>
      <c r="EX452" s="59"/>
      <c r="EY452" s="59"/>
      <c r="EZ452" s="59"/>
      <c r="FA452" s="59"/>
      <c r="FB452" s="59"/>
      <c r="FC452" s="59"/>
      <c r="FD452" s="59"/>
      <c r="FE452" s="59"/>
      <c r="FF452" s="59"/>
      <c r="FG452" s="59"/>
      <c r="FH452" s="59"/>
      <c r="FI452" s="59"/>
      <c r="FJ452" s="59"/>
      <c r="FK452" s="59"/>
      <c r="FL452" s="59"/>
      <c r="FM452" s="59"/>
      <c r="FN452" s="59"/>
      <c r="FO452" s="59"/>
      <c r="FP452" s="59"/>
      <c r="FQ452" s="59"/>
      <c r="FR452" s="59"/>
      <c r="FS452" s="59"/>
      <c r="FT452" s="59"/>
      <c r="FU452" s="59"/>
      <c r="FV452" s="59"/>
      <c r="FW452" s="59"/>
      <c r="FX452" s="59"/>
      <c r="FY452" s="59"/>
      <c r="FZ452" s="59"/>
      <c r="GA452" s="59"/>
      <c r="GB452" s="59"/>
      <c r="GC452" s="59"/>
      <c r="GD452" s="59"/>
      <c r="GE452" s="59"/>
      <c r="GF452" s="59"/>
      <c r="GG452" s="59"/>
      <c r="GH452" s="59"/>
      <c r="GI452" s="59"/>
      <c r="GJ452" s="59"/>
      <c r="GK452" s="59"/>
      <c r="GL452" s="59"/>
      <c r="GM452" s="59"/>
      <c r="GN452" s="59"/>
      <c r="GO452" s="59"/>
      <c r="GP452" s="59"/>
      <c r="GQ452" s="59"/>
      <c r="GR452" s="59"/>
      <c r="GS452" s="59"/>
      <c r="GT452" s="59"/>
      <c r="GU452" s="59"/>
      <c r="GV452" s="59"/>
      <c r="GW452" s="59"/>
      <c r="GX452" s="59"/>
      <c r="GY452" s="59"/>
      <c r="GZ452" s="59"/>
      <c r="HA452" s="59"/>
      <c r="HB452" s="59"/>
      <c r="HC452" s="59"/>
      <c r="HD452" s="59"/>
      <c r="HE452" s="59"/>
      <c r="HF452" s="59"/>
      <c r="HG452" s="59"/>
      <c r="HH452" s="59"/>
      <c r="HI452" s="59"/>
      <c r="HJ452" s="59"/>
      <c r="HK452" s="59"/>
      <c r="HL452" s="59"/>
      <c r="HM452" s="59"/>
      <c r="HN452" s="59"/>
    </row>
    <row r="453" spans="1:222">
      <c r="A453" s="59"/>
      <c r="B453" s="59"/>
      <c r="C453" s="59"/>
      <c r="D453" s="59"/>
      <c r="E453" s="118"/>
      <c r="F453" s="59"/>
      <c r="G453" s="118"/>
      <c r="H453" s="59"/>
      <c r="I453" s="59"/>
      <c r="J453" s="59"/>
      <c r="K453" s="119"/>
      <c r="L453" s="59"/>
      <c r="M453" s="59"/>
      <c r="N453" s="59"/>
      <c r="O453" s="59"/>
      <c r="P453" s="59"/>
      <c r="Q453" s="59"/>
      <c r="R453" s="59"/>
      <c r="S453" s="59"/>
      <c r="T453" s="59"/>
      <c r="U453" s="59"/>
      <c r="V453" s="59"/>
      <c r="W453" s="59"/>
      <c r="X453" s="59"/>
      <c r="Y453" s="59"/>
      <c r="Z453" s="59"/>
      <c r="AA453" s="59"/>
      <c r="AB453" s="59"/>
      <c r="AC453" s="59"/>
      <c r="AD453" s="59"/>
      <c r="AE453" s="59"/>
      <c r="AF453" s="59"/>
      <c r="AG453" s="59"/>
      <c r="AH453" s="59"/>
      <c r="AI453" s="59"/>
      <c r="AJ453" s="59"/>
      <c r="AK453" s="59"/>
      <c r="AL453" s="59"/>
      <c r="AM453" s="59"/>
      <c r="AN453" s="59"/>
      <c r="AO453" s="59"/>
      <c r="AP453" s="59"/>
      <c r="AQ453" s="59"/>
      <c r="AR453" s="59"/>
      <c r="AS453" s="59"/>
      <c r="AT453" s="59"/>
      <c r="AU453" s="59"/>
      <c r="AV453" s="59"/>
      <c r="AW453" s="59"/>
      <c r="AX453" s="59"/>
      <c r="AY453" s="59"/>
      <c r="AZ453" s="59"/>
      <c r="BA453" s="59"/>
      <c r="BB453" s="59"/>
      <c r="BC453" s="59"/>
      <c r="BD453" s="59"/>
      <c r="BE453" s="59"/>
      <c r="BF453" s="59"/>
      <c r="BG453" s="59"/>
      <c r="BH453" s="59"/>
      <c r="BI453" s="59"/>
      <c r="BJ453" s="59"/>
      <c r="BK453" s="59"/>
      <c r="BL453" s="59"/>
      <c r="BM453" s="59"/>
      <c r="BN453" s="59"/>
      <c r="BO453" s="59"/>
      <c r="BP453" s="59"/>
      <c r="BQ453" s="59"/>
      <c r="BR453" s="59"/>
      <c r="BS453" s="59"/>
      <c r="BT453" s="59"/>
      <c r="BU453" s="59"/>
      <c r="BV453" s="59"/>
      <c r="BW453" s="59"/>
      <c r="BX453" s="59"/>
      <c r="BY453" s="59"/>
      <c r="BZ453" s="59"/>
      <c r="CA453" s="59"/>
      <c r="CB453" s="59"/>
      <c r="CC453" s="59"/>
      <c r="CD453" s="59"/>
      <c r="CE453" s="59"/>
      <c r="CF453" s="59"/>
      <c r="CG453" s="59"/>
      <c r="CH453" s="59"/>
      <c r="CI453" s="59"/>
      <c r="CJ453" s="59"/>
      <c r="CK453" s="59"/>
      <c r="CL453" s="59"/>
      <c r="CM453" s="59"/>
      <c r="CN453" s="59"/>
      <c r="CO453" s="59"/>
      <c r="CP453" s="59"/>
      <c r="CQ453" s="59"/>
      <c r="CR453" s="59"/>
      <c r="CS453" s="59"/>
      <c r="CT453" s="59"/>
      <c r="CU453" s="59"/>
      <c r="CV453" s="59"/>
      <c r="CW453" s="59"/>
      <c r="CX453" s="59"/>
      <c r="CY453" s="59"/>
      <c r="CZ453" s="59"/>
      <c r="DA453" s="59"/>
      <c r="DB453" s="59"/>
      <c r="DC453" s="59"/>
      <c r="DD453" s="59"/>
      <c r="DE453" s="59"/>
      <c r="DF453" s="59"/>
      <c r="DG453" s="59"/>
      <c r="DH453" s="59"/>
      <c r="DI453" s="59"/>
      <c r="DJ453" s="59"/>
      <c r="DK453" s="59"/>
      <c r="DL453" s="59"/>
      <c r="DM453" s="59"/>
      <c r="DN453" s="59"/>
      <c r="DO453" s="59"/>
      <c r="DP453" s="59"/>
      <c r="DQ453" s="59"/>
      <c r="DR453" s="59"/>
      <c r="DS453" s="59"/>
      <c r="DT453" s="59"/>
      <c r="DU453" s="59"/>
      <c r="DV453" s="59"/>
      <c r="DW453" s="59"/>
      <c r="DX453" s="59"/>
      <c r="DY453" s="59"/>
      <c r="DZ453" s="59"/>
      <c r="EA453" s="59"/>
      <c r="EB453" s="59"/>
      <c r="EC453" s="59"/>
      <c r="ED453" s="59"/>
      <c r="EE453" s="59"/>
      <c r="EF453" s="59"/>
      <c r="EG453" s="59"/>
      <c r="EH453" s="59"/>
      <c r="EI453" s="59"/>
      <c r="EJ453" s="59"/>
      <c r="EK453" s="59"/>
      <c r="EL453" s="59"/>
      <c r="EM453" s="59"/>
      <c r="EN453" s="59"/>
      <c r="EO453" s="59"/>
      <c r="EP453" s="59"/>
      <c r="EQ453" s="59"/>
      <c r="ER453" s="59"/>
      <c r="ES453" s="59"/>
      <c r="ET453" s="59"/>
      <c r="EU453" s="59"/>
      <c r="EV453" s="59"/>
      <c r="EW453" s="59"/>
      <c r="EX453" s="59"/>
      <c r="EY453" s="59"/>
      <c r="EZ453" s="59"/>
      <c r="FA453" s="59"/>
      <c r="FB453" s="59"/>
      <c r="FC453" s="59"/>
      <c r="FD453" s="59"/>
      <c r="FE453" s="59"/>
      <c r="FF453" s="59"/>
      <c r="FG453" s="59"/>
      <c r="FH453" s="59"/>
      <c r="FI453" s="59"/>
      <c r="FJ453" s="59"/>
      <c r="FK453" s="59"/>
      <c r="FL453" s="59"/>
      <c r="FM453" s="59"/>
      <c r="FN453" s="59"/>
      <c r="FO453" s="59"/>
      <c r="FP453" s="59"/>
      <c r="FQ453" s="59"/>
      <c r="FR453" s="59"/>
      <c r="FS453" s="59"/>
      <c r="FT453" s="59"/>
      <c r="FU453" s="59"/>
      <c r="FV453" s="59"/>
      <c r="FW453" s="59"/>
      <c r="FX453" s="59"/>
      <c r="FY453" s="59"/>
      <c r="FZ453" s="59"/>
      <c r="GA453" s="59"/>
      <c r="GB453" s="59"/>
      <c r="GC453" s="59"/>
      <c r="GD453" s="59"/>
      <c r="GE453" s="59"/>
      <c r="GF453" s="59"/>
      <c r="GG453" s="59"/>
      <c r="GH453" s="59"/>
      <c r="GI453" s="59"/>
      <c r="GJ453" s="59"/>
      <c r="GK453" s="59"/>
      <c r="GL453" s="59"/>
      <c r="GM453" s="59"/>
      <c r="GN453" s="59"/>
      <c r="GO453" s="59"/>
      <c r="GP453" s="59"/>
      <c r="GQ453" s="59"/>
      <c r="GR453" s="59"/>
      <c r="GS453" s="59"/>
      <c r="GT453" s="59"/>
      <c r="GU453" s="59"/>
      <c r="GV453" s="59"/>
      <c r="GW453" s="59"/>
      <c r="GX453" s="59"/>
      <c r="GY453" s="59"/>
      <c r="GZ453" s="59"/>
      <c r="HA453" s="59"/>
      <c r="HB453" s="59"/>
      <c r="HC453" s="59"/>
      <c r="HD453" s="59"/>
      <c r="HE453" s="59"/>
      <c r="HF453" s="59"/>
      <c r="HG453" s="59"/>
      <c r="HH453" s="59"/>
      <c r="HI453" s="59"/>
      <c r="HJ453" s="59"/>
      <c r="HK453" s="59"/>
      <c r="HL453" s="59"/>
      <c r="HM453" s="59"/>
      <c r="HN453" s="59"/>
    </row>
    <row r="454" spans="1:222">
      <c r="A454" s="59"/>
      <c r="B454" s="59"/>
      <c r="C454" s="59"/>
      <c r="D454" s="59"/>
      <c r="E454" s="118"/>
      <c r="F454" s="59"/>
      <c r="G454" s="118"/>
      <c r="H454" s="59"/>
      <c r="I454" s="59"/>
      <c r="J454" s="59"/>
      <c r="K454" s="119"/>
      <c r="L454" s="59"/>
      <c r="M454" s="59"/>
      <c r="N454" s="59"/>
      <c r="O454" s="59"/>
      <c r="P454" s="59"/>
      <c r="Q454" s="59"/>
      <c r="R454" s="59"/>
      <c r="S454" s="59"/>
      <c r="T454" s="59"/>
      <c r="U454" s="59"/>
      <c r="V454" s="59"/>
      <c r="W454" s="59"/>
      <c r="X454" s="59"/>
      <c r="Y454" s="59"/>
      <c r="Z454" s="59"/>
      <c r="AA454" s="59"/>
      <c r="AB454" s="59"/>
      <c r="AC454" s="59"/>
      <c r="AD454" s="59"/>
      <c r="AE454" s="59"/>
      <c r="AF454" s="59"/>
      <c r="AG454" s="59"/>
      <c r="AH454" s="59"/>
      <c r="AI454" s="59"/>
      <c r="AJ454" s="59"/>
      <c r="AK454" s="59"/>
      <c r="AL454" s="59"/>
      <c r="AM454" s="59"/>
      <c r="AN454" s="59"/>
      <c r="AO454" s="59"/>
      <c r="AP454" s="59"/>
      <c r="AQ454" s="59"/>
      <c r="AR454" s="59"/>
      <c r="AS454" s="59"/>
      <c r="AT454" s="59"/>
      <c r="AU454" s="59"/>
      <c r="AV454" s="59"/>
      <c r="AW454" s="59"/>
      <c r="AX454" s="59"/>
      <c r="AY454" s="59"/>
      <c r="AZ454" s="59"/>
      <c r="BA454" s="59"/>
      <c r="BB454" s="59"/>
      <c r="BC454" s="59"/>
      <c r="BD454" s="59"/>
      <c r="BE454" s="59"/>
      <c r="BF454" s="59"/>
      <c r="BG454" s="59"/>
      <c r="BH454" s="59"/>
      <c r="BI454" s="59"/>
      <c r="BJ454" s="59"/>
      <c r="BK454" s="59"/>
      <c r="BL454" s="59"/>
      <c r="BM454" s="59"/>
      <c r="BN454" s="59"/>
      <c r="BO454" s="59"/>
      <c r="BP454" s="59"/>
      <c r="BQ454" s="59"/>
      <c r="BR454" s="59"/>
      <c r="BS454" s="59"/>
      <c r="BT454" s="59"/>
      <c r="BU454" s="59"/>
      <c r="BV454" s="59"/>
      <c r="BW454" s="59"/>
      <c r="BX454" s="59"/>
      <c r="BY454" s="59"/>
      <c r="BZ454" s="59"/>
      <c r="CA454" s="59"/>
      <c r="CB454" s="59"/>
      <c r="CC454" s="59"/>
      <c r="CD454" s="59"/>
      <c r="CE454" s="59"/>
      <c r="CF454" s="59"/>
      <c r="CG454" s="59"/>
      <c r="CH454" s="59"/>
      <c r="CI454" s="59"/>
      <c r="CJ454" s="59"/>
      <c r="CK454" s="59"/>
      <c r="CL454" s="59"/>
      <c r="CM454" s="59"/>
      <c r="CN454" s="59"/>
      <c r="CO454" s="59"/>
      <c r="CP454" s="59"/>
      <c r="CQ454" s="59"/>
      <c r="CR454" s="59"/>
      <c r="CS454" s="59"/>
      <c r="CT454" s="59"/>
      <c r="CU454" s="59"/>
      <c r="CV454" s="59"/>
      <c r="CW454" s="59"/>
      <c r="CX454" s="59"/>
      <c r="CY454" s="59"/>
      <c r="CZ454" s="59"/>
      <c r="DA454" s="59"/>
      <c r="DB454" s="59"/>
      <c r="DC454" s="59"/>
      <c r="DD454" s="59"/>
      <c r="DE454" s="59"/>
      <c r="DF454" s="59"/>
      <c r="DG454" s="59"/>
      <c r="DH454" s="59"/>
      <c r="DI454" s="59"/>
      <c r="DJ454" s="59"/>
      <c r="DK454" s="59"/>
      <c r="DL454" s="59"/>
      <c r="DM454" s="59"/>
      <c r="DN454" s="59"/>
      <c r="DO454" s="59"/>
      <c r="DP454" s="59"/>
      <c r="DQ454" s="59"/>
      <c r="DR454" s="59"/>
      <c r="DS454" s="59"/>
      <c r="DT454" s="59"/>
      <c r="DU454" s="59"/>
      <c r="DV454" s="59"/>
      <c r="DW454" s="59"/>
      <c r="DX454" s="59"/>
      <c r="DY454" s="59"/>
      <c r="DZ454" s="59"/>
      <c r="EA454" s="59"/>
      <c r="EB454" s="59"/>
      <c r="EC454" s="59"/>
      <c r="ED454" s="59"/>
      <c r="EE454" s="59"/>
      <c r="EF454" s="59"/>
      <c r="EG454" s="59"/>
      <c r="EH454" s="59"/>
      <c r="EI454" s="59"/>
      <c r="EJ454" s="59"/>
      <c r="EK454" s="59"/>
      <c r="EL454" s="59"/>
      <c r="EM454" s="59"/>
      <c r="EN454" s="59"/>
      <c r="EO454" s="59"/>
      <c r="EP454" s="59"/>
      <c r="EQ454" s="59"/>
      <c r="ER454" s="59"/>
      <c r="ES454" s="59"/>
      <c r="ET454" s="59"/>
      <c r="EU454" s="59"/>
      <c r="EV454" s="59"/>
      <c r="EW454" s="59"/>
      <c r="EX454" s="59"/>
      <c r="EY454" s="59"/>
      <c r="EZ454" s="59"/>
      <c r="FA454" s="59"/>
      <c r="FB454" s="59"/>
      <c r="FC454" s="59"/>
      <c r="FD454" s="59"/>
      <c r="FE454" s="59"/>
      <c r="FF454" s="59"/>
      <c r="FG454" s="59"/>
      <c r="FH454" s="59"/>
      <c r="FI454" s="59"/>
      <c r="FJ454" s="59"/>
      <c r="FK454" s="59"/>
      <c r="FL454" s="59"/>
      <c r="FM454" s="59"/>
      <c r="FN454" s="59"/>
      <c r="FO454" s="59"/>
      <c r="FP454" s="59"/>
      <c r="FQ454" s="59"/>
      <c r="FR454" s="59"/>
      <c r="FS454" s="59"/>
      <c r="FT454" s="59"/>
      <c r="FU454" s="59"/>
      <c r="FV454" s="59"/>
      <c r="FW454" s="59"/>
      <c r="FX454" s="59"/>
      <c r="FY454" s="59"/>
      <c r="FZ454" s="59"/>
      <c r="GA454" s="59"/>
      <c r="GB454" s="59"/>
      <c r="GC454" s="59"/>
      <c r="GD454" s="59"/>
      <c r="GE454" s="59"/>
      <c r="GF454" s="59"/>
      <c r="GG454" s="59"/>
      <c r="GH454" s="59"/>
      <c r="GI454" s="59"/>
      <c r="GJ454" s="59"/>
      <c r="GK454" s="59"/>
      <c r="GL454" s="59"/>
      <c r="GM454" s="59"/>
      <c r="GN454" s="59"/>
      <c r="GO454" s="59"/>
      <c r="GP454" s="59"/>
      <c r="GQ454" s="59"/>
      <c r="GR454" s="59"/>
      <c r="GS454" s="59"/>
      <c r="GT454" s="59"/>
      <c r="GU454" s="59"/>
      <c r="GV454" s="59"/>
      <c r="GW454" s="59"/>
      <c r="GX454" s="59"/>
      <c r="GY454" s="59"/>
      <c r="GZ454" s="59"/>
      <c r="HA454" s="59"/>
      <c r="HB454" s="59"/>
      <c r="HC454" s="59"/>
      <c r="HD454" s="59"/>
      <c r="HE454" s="59"/>
      <c r="HF454" s="59"/>
      <c r="HG454" s="59"/>
      <c r="HH454" s="59"/>
      <c r="HI454" s="59"/>
      <c r="HJ454" s="59"/>
      <c r="HK454" s="59"/>
      <c r="HL454" s="59"/>
      <c r="HM454" s="59"/>
      <c r="HN454" s="59"/>
    </row>
    <row r="455" spans="1:222">
      <c r="A455" s="59"/>
      <c r="B455" s="59"/>
      <c r="C455" s="59"/>
      <c r="D455" s="59"/>
      <c r="E455" s="118"/>
      <c r="F455" s="59"/>
      <c r="G455" s="118"/>
      <c r="H455" s="59"/>
      <c r="I455" s="59"/>
      <c r="J455" s="59"/>
      <c r="K455" s="119"/>
      <c r="L455" s="59"/>
      <c r="M455" s="59"/>
      <c r="N455" s="59"/>
      <c r="O455" s="59"/>
      <c r="P455" s="59"/>
      <c r="Q455" s="59"/>
      <c r="R455" s="59"/>
      <c r="S455" s="59"/>
      <c r="T455" s="59"/>
      <c r="U455" s="59"/>
      <c r="V455" s="59"/>
      <c r="W455" s="59"/>
      <c r="X455" s="59"/>
      <c r="Y455" s="59"/>
      <c r="Z455" s="59"/>
      <c r="AA455" s="59"/>
      <c r="AB455" s="59"/>
      <c r="AC455" s="59"/>
      <c r="AD455" s="59"/>
      <c r="AE455" s="59"/>
      <c r="AF455" s="59"/>
      <c r="AG455" s="59"/>
      <c r="AH455" s="59"/>
      <c r="AI455" s="59"/>
      <c r="AJ455" s="59"/>
      <c r="AK455" s="59"/>
      <c r="AL455" s="59"/>
      <c r="AM455" s="59"/>
      <c r="AN455" s="59"/>
      <c r="AO455" s="59"/>
      <c r="AP455" s="59"/>
      <c r="AQ455" s="59"/>
      <c r="AR455" s="59"/>
      <c r="AS455" s="59"/>
      <c r="AT455" s="59"/>
      <c r="AU455" s="59"/>
      <c r="AV455" s="59"/>
      <c r="AW455" s="59"/>
      <c r="AX455" s="59"/>
      <c r="AY455" s="59"/>
      <c r="AZ455" s="59"/>
      <c r="BA455" s="59"/>
      <c r="BB455" s="59"/>
      <c r="BC455" s="59"/>
      <c r="BD455" s="59"/>
      <c r="BE455" s="59"/>
      <c r="BF455" s="59"/>
      <c r="BG455" s="59"/>
      <c r="BH455" s="59"/>
      <c r="BI455" s="59"/>
      <c r="BJ455" s="59"/>
      <c r="BK455" s="59"/>
      <c r="BL455" s="59"/>
      <c r="BM455" s="59"/>
      <c r="BN455" s="59"/>
      <c r="BO455" s="59"/>
      <c r="BP455" s="59"/>
      <c r="BQ455" s="59"/>
      <c r="BR455" s="59"/>
      <c r="BS455" s="59"/>
      <c r="BT455" s="59"/>
      <c r="BU455" s="59"/>
      <c r="BV455" s="59"/>
      <c r="BW455" s="59"/>
      <c r="BX455" s="59"/>
      <c r="BY455" s="59"/>
      <c r="BZ455" s="59"/>
      <c r="CA455" s="59"/>
      <c r="CB455" s="59"/>
      <c r="CC455" s="59"/>
      <c r="CD455" s="59"/>
      <c r="CE455" s="59"/>
      <c r="CF455" s="59"/>
      <c r="CG455" s="59"/>
      <c r="CH455" s="59"/>
      <c r="CI455" s="59"/>
      <c r="CJ455" s="59"/>
      <c r="CK455" s="59"/>
      <c r="CL455" s="59"/>
      <c r="CM455" s="59"/>
      <c r="CN455" s="59"/>
      <c r="CO455" s="59"/>
      <c r="CP455" s="59"/>
      <c r="CQ455" s="59"/>
      <c r="CR455" s="59"/>
      <c r="CS455" s="59"/>
      <c r="CT455" s="59"/>
      <c r="CU455" s="59"/>
      <c r="CV455" s="59"/>
      <c r="CW455" s="59"/>
      <c r="CX455" s="59"/>
      <c r="CY455" s="59"/>
      <c r="CZ455" s="59"/>
      <c r="DA455" s="59"/>
      <c r="DB455" s="59"/>
      <c r="DC455" s="59"/>
      <c r="DD455" s="59"/>
      <c r="DE455" s="59"/>
      <c r="DF455" s="59"/>
      <c r="DG455" s="59"/>
      <c r="DH455" s="59"/>
      <c r="DI455" s="59"/>
      <c r="DJ455" s="59"/>
      <c r="DK455" s="59"/>
      <c r="DL455" s="59"/>
      <c r="DM455" s="59"/>
      <c r="DN455" s="59"/>
      <c r="DO455" s="59"/>
      <c r="DP455" s="59"/>
      <c r="DQ455" s="59"/>
      <c r="DR455" s="59"/>
      <c r="DS455" s="59"/>
      <c r="DT455" s="59"/>
      <c r="DU455" s="59"/>
      <c r="DV455" s="59"/>
      <c r="DW455" s="59"/>
      <c r="DX455" s="59"/>
      <c r="DY455" s="59"/>
      <c r="DZ455" s="59"/>
      <c r="EA455" s="59"/>
      <c r="EB455" s="59"/>
      <c r="EC455" s="59"/>
      <c r="ED455" s="59"/>
      <c r="EE455" s="59"/>
      <c r="EF455" s="59"/>
      <c r="EG455" s="59"/>
      <c r="EH455" s="59"/>
      <c r="EI455" s="59"/>
      <c r="EJ455" s="59"/>
      <c r="EK455" s="59"/>
      <c r="EL455" s="59"/>
      <c r="EM455" s="59"/>
      <c r="EN455" s="59"/>
      <c r="EO455" s="59"/>
      <c r="EP455" s="59"/>
      <c r="EQ455" s="59"/>
      <c r="ER455" s="59"/>
      <c r="ES455" s="59"/>
      <c r="ET455" s="59"/>
      <c r="EU455" s="59"/>
      <c r="EV455" s="59"/>
      <c r="EW455" s="59"/>
      <c r="EX455" s="59"/>
      <c r="EY455" s="59"/>
      <c r="EZ455" s="59"/>
      <c r="FA455" s="59"/>
      <c r="FB455" s="59"/>
      <c r="FC455" s="59"/>
      <c r="FD455" s="59"/>
      <c r="FE455" s="59"/>
      <c r="FF455" s="59"/>
      <c r="FG455" s="59"/>
      <c r="FH455" s="59"/>
      <c r="FI455" s="59"/>
      <c r="FJ455" s="59"/>
      <c r="FK455" s="59"/>
      <c r="FL455" s="59"/>
      <c r="FM455" s="59"/>
      <c r="FN455" s="59"/>
      <c r="FO455" s="59"/>
      <c r="FP455" s="59"/>
      <c r="FQ455" s="59"/>
      <c r="FR455" s="59"/>
      <c r="FS455" s="59"/>
      <c r="FT455" s="59"/>
      <c r="FU455" s="59"/>
      <c r="FV455" s="59"/>
      <c r="FW455" s="59"/>
      <c r="FX455" s="59"/>
      <c r="FY455" s="59"/>
      <c r="FZ455" s="59"/>
      <c r="GA455" s="59"/>
      <c r="GB455" s="59"/>
      <c r="GC455" s="59"/>
      <c r="GD455" s="59"/>
      <c r="GE455" s="59"/>
      <c r="GF455" s="59"/>
      <c r="GG455" s="59"/>
      <c r="GH455" s="59"/>
      <c r="GI455" s="59"/>
      <c r="GJ455" s="59"/>
      <c r="GK455" s="59"/>
      <c r="GL455" s="59"/>
      <c r="GM455" s="59"/>
      <c r="GN455" s="59"/>
      <c r="GO455" s="59"/>
      <c r="GP455" s="59"/>
      <c r="GQ455" s="59"/>
      <c r="GR455" s="59"/>
      <c r="GS455" s="59"/>
      <c r="GT455" s="59"/>
      <c r="GU455" s="59"/>
      <c r="GV455" s="59"/>
      <c r="GW455" s="59"/>
      <c r="GX455" s="59"/>
      <c r="GY455" s="59"/>
      <c r="GZ455" s="59"/>
      <c r="HA455" s="59"/>
      <c r="HB455" s="59"/>
      <c r="HC455" s="59"/>
      <c r="HD455" s="59"/>
      <c r="HE455" s="59"/>
      <c r="HF455" s="59"/>
      <c r="HG455" s="59"/>
      <c r="HH455" s="59"/>
      <c r="HI455" s="59"/>
      <c r="HJ455" s="59"/>
      <c r="HK455" s="59"/>
      <c r="HL455" s="59"/>
      <c r="HM455" s="59"/>
      <c r="HN455" s="59"/>
    </row>
    <row r="456" spans="1:222">
      <c r="A456" s="59"/>
      <c r="B456" s="59"/>
      <c r="C456" s="59"/>
      <c r="D456" s="59"/>
      <c r="E456" s="118"/>
      <c r="F456" s="59"/>
      <c r="G456" s="118"/>
      <c r="H456" s="59"/>
      <c r="I456" s="59"/>
      <c r="J456" s="59"/>
      <c r="K456" s="119"/>
      <c r="L456" s="59"/>
      <c r="M456" s="59"/>
      <c r="N456" s="59"/>
      <c r="O456" s="59"/>
      <c r="P456" s="59"/>
      <c r="Q456" s="59"/>
      <c r="R456" s="59"/>
      <c r="S456" s="59"/>
      <c r="T456" s="59"/>
      <c r="U456" s="59"/>
      <c r="V456" s="59"/>
      <c r="W456" s="59"/>
      <c r="X456" s="59"/>
      <c r="Y456" s="59"/>
      <c r="Z456" s="59"/>
      <c r="AA456" s="59"/>
      <c r="AB456" s="59"/>
      <c r="AC456" s="59"/>
      <c r="AD456" s="59"/>
      <c r="AE456" s="59"/>
      <c r="AF456" s="59"/>
      <c r="AG456" s="59"/>
      <c r="AH456" s="59"/>
      <c r="AI456" s="59"/>
      <c r="AJ456" s="59"/>
      <c r="AK456" s="59"/>
      <c r="AL456" s="59"/>
      <c r="AM456" s="59"/>
      <c r="AN456" s="59"/>
      <c r="AO456" s="59"/>
      <c r="AP456" s="59"/>
      <c r="AQ456" s="59"/>
      <c r="AR456" s="59"/>
      <c r="AS456" s="59"/>
      <c r="AT456" s="59"/>
      <c r="AU456" s="59"/>
      <c r="AV456" s="59"/>
      <c r="AW456" s="59"/>
      <c r="AX456" s="59"/>
      <c r="AY456" s="59"/>
      <c r="AZ456" s="59"/>
      <c r="BA456" s="59"/>
      <c r="BB456" s="59"/>
      <c r="BC456" s="59"/>
      <c r="BD456" s="59"/>
      <c r="BE456" s="59"/>
      <c r="BF456" s="59"/>
      <c r="BG456" s="59"/>
      <c r="BH456" s="59"/>
      <c r="BI456" s="59"/>
      <c r="BJ456" s="59"/>
      <c r="BK456" s="59"/>
      <c r="BL456" s="59"/>
      <c r="BM456" s="59"/>
      <c r="BN456" s="59"/>
      <c r="BO456" s="59"/>
      <c r="BP456" s="59"/>
      <c r="BQ456" s="59"/>
      <c r="BR456" s="59"/>
      <c r="BS456" s="59"/>
      <c r="BT456" s="59"/>
      <c r="BU456" s="59"/>
      <c r="BV456" s="59"/>
      <c r="BW456" s="59"/>
      <c r="BX456" s="59"/>
      <c r="BY456" s="59"/>
      <c r="BZ456" s="59"/>
      <c r="CA456" s="59"/>
      <c r="CB456" s="59"/>
      <c r="CC456" s="59"/>
      <c r="CD456" s="59"/>
      <c r="CE456" s="59"/>
      <c r="CF456" s="59"/>
      <c r="CG456" s="59"/>
      <c r="CH456" s="59"/>
      <c r="CI456" s="59"/>
      <c r="CJ456" s="59"/>
      <c r="CK456" s="59"/>
      <c r="CL456" s="59"/>
      <c r="CM456" s="59"/>
      <c r="CN456" s="59"/>
      <c r="CO456" s="59"/>
      <c r="CP456" s="59"/>
      <c r="CQ456" s="59"/>
      <c r="CR456" s="59"/>
      <c r="CS456" s="59"/>
      <c r="CT456" s="59"/>
      <c r="CU456" s="59"/>
      <c r="CV456" s="59"/>
      <c r="CW456" s="59"/>
      <c r="CX456" s="59"/>
      <c r="CY456" s="59"/>
      <c r="CZ456" s="59"/>
      <c r="DA456" s="59"/>
      <c r="DB456" s="59"/>
      <c r="DC456" s="59"/>
      <c r="DD456" s="59"/>
      <c r="DE456" s="59"/>
      <c r="DF456" s="59"/>
      <c r="DG456" s="59"/>
      <c r="DH456" s="59"/>
      <c r="DI456" s="59"/>
      <c r="DJ456" s="59"/>
      <c r="DK456" s="59"/>
      <c r="DL456" s="59"/>
      <c r="DM456" s="59"/>
      <c r="DN456" s="59"/>
      <c r="DO456" s="59"/>
      <c r="DP456" s="59"/>
      <c r="DQ456" s="59"/>
      <c r="DR456" s="59"/>
      <c r="DS456" s="59"/>
      <c r="DT456" s="59"/>
      <c r="DU456" s="59"/>
      <c r="DV456" s="59"/>
      <c r="DW456" s="59"/>
      <c r="DX456" s="59"/>
      <c r="DY456" s="59"/>
      <c r="DZ456" s="59"/>
      <c r="EA456" s="59"/>
      <c r="EB456" s="59"/>
      <c r="EC456" s="59"/>
      <c r="ED456" s="59"/>
      <c r="EE456" s="59"/>
      <c r="EF456" s="59"/>
      <c r="EG456" s="59"/>
      <c r="EH456" s="59"/>
      <c r="EI456" s="59"/>
      <c r="EJ456" s="59"/>
      <c r="EK456" s="59"/>
      <c r="EL456" s="59"/>
      <c r="EM456" s="59"/>
      <c r="EN456" s="59"/>
      <c r="EO456" s="59"/>
      <c r="EP456" s="59"/>
      <c r="EQ456" s="59"/>
      <c r="ER456" s="59"/>
      <c r="ES456" s="59"/>
      <c r="ET456" s="59"/>
      <c r="EU456" s="59"/>
      <c r="EV456" s="59"/>
      <c r="EW456" s="59"/>
      <c r="EX456" s="59"/>
      <c r="EY456" s="59"/>
      <c r="EZ456" s="59"/>
      <c r="FA456" s="59"/>
      <c r="FB456" s="59"/>
      <c r="FC456" s="59"/>
      <c r="FD456" s="59"/>
      <c r="FE456" s="59"/>
      <c r="FF456" s="59"/>
      <c r="FG456" s="59"/>
      <c r="FH456" s="59"/>
      <c r="FI456" s="59"/>
      <c r="FJ456" s="59"/>
      <c r="FK456" s="59"/>
      <c r="FL456" s="59"/>
      <c r="FM456" s="59"/>
      <c r="FN456" s="59"/>
      <c r="FO456" s="59"/>
      <c r="FP456" s="59"/>
      <c r="FQ456" s="59"/>
      <c r="FR456" s="59"/>
      <c r="FS456" s="59"/>
      <c r="FT456" s="59"/>
      <c r="FU456" s="59"/>
      <c r="FV456" s="59"/>
      <c r="FW456" s="59"/>
      <c r="FX456" s="59"/>
      <c r="FY456" s="59"/>
      <c r="FZ456" s="59"/>
      <c r="GA456" s="59"/>
      <c r="GB456" s="59"/>
      <c r="GC456" s="59"/>
      <c r="GD456" s="59"/>
      <c r="GE456" s="59"/>
      <c r="GF456" s="59"/>
      <c r="GG456" s="59"/>
      <c r="GH456" s="59"/>
      <c r="GI456" s="59"/>
      <c r="GJ456" s="59"/>
      <c r="GK456" s="59"/>
      <c r="GL456" s="59"/>
      <c r="GM456" s="59"/>
      <c r="GN456" s="59"/>
      <c r="GO456" s="59"/>
      <c r="GP456" s="59"/>
      <c r="GQ456" s="59"/>
      <c r="GR456" s="59"/>
      <c r="GS456" s="59"/>
      <c r="GT456" s="59"/>
      <c r="GU456" s="59"/>
      <c r="GV456" s="59"/>
      <c r="GW456" s="59"/>
      <c r="GX456" s="59"/>
      <c r="GY456" s="59"/>
      <c r="GZ456" s="59"/>
      <c r="HA456" s="59"/>
      <c r="HB456" s="59"/>
      <c r="HC456" s="59"/>
      <c r="HD456" s="59"/>
      <c r="HE456" s="59"/>
      <c r="HF456" s="59"/>
      <c r="HG456" s="59"/>
      <c r="HH456" s="59"/>
      <c r="HI456" s="59"/>
      <c r="HJ456" s="59"/>
      <c r="HK456" s="59"/>
      <c r="HL456" s="59"/>
      <c r="HM456" s="59"/>
      <c r="HN456" s="59"/>
    </row>
    <row r="457" spans="1:222">
      <c r="A457" s="59"/>
      <c r="B457" s="59"/>
      <c r="C457" s="59"/>
      <c r="D457" s="59"/>
      <c r="E457" s="118"/>
      <c r="F457" s="59"/>
      <c r="G457" s="118"/>
      <c r="H457" s="59"/>
      <c r="I457" s="59"/>
      <c r="J457" s="59"/>
      <c r="K457" s="119"/>
      <c r="L457" s="59"/>
      <c r="M457" s="59"/>
      <c r="N457" s="59"/>
      <c r="O457" s="59"/>
      <c r="P457" s="59"/>
      <c r="Q457" s="59"/>
      <c r="R457" s="59"/>
      <c r="S457" s="59"/>
      <c r="T457" s="59"/>
      <c r="U457" s="59"/>
      <c r="V457" s="59"/>
      <c r="W457" s="59"/>
      <c r="X457" s="59"/>
      <c r="Y457" s="59"/>
      <c r="Z457" s="59"/>
      <c r="AA457" s="59"/>
      <c r="AB457" s="59"/>
      <c r="AC457" s="59"/>
      <c r="AD457" s="59"/>
      <c r="AE457" s="59"/>
      <c r="AF457" s="59"/>
      <c r="AG457" s="59"/>
      <c r="AH457" s="59"/>
      <c r="AI457" s="59"/>
      <c r="AJ457" s="59"/>
      <c r="AK457" s="59"/>
      <c r="AL457" s="59"/>
      <c r="AM457" s="59"/>
      <c r="AN457" s="59"/>
      <c r="AO457" s="59"/>
      <c r="AP457" s="59"/>
      <c r="AQ457" s="59"/>
      <c r="AR457" s="59"/>
      <c r="AS457" s="59"/>
      <c r="AT457" s="59"/>
      <c r="AU457" s="59"/>
      <c r="AV457" s="59"/>
      <c r="AW457" s="59"/>
      <c r="AX457" s="59"/>
      <c r="AY457" s="59"/>
      <c r="AZ457" s="59"/>
      <c r="BA457" s="59"/>
      <c r="BB457" s="59"/>
      <c r="BC457" s="59"/>
      <c r="BD457" s="59"/>
      <c r="BE457" s="59"/>
      <c r="BF457" s="59"/>
      <c r="BG457" s="59"/>
      <c r="BH457" s="59"/>
      <c r="BI457" s="59"/>
      <c r="BJ457" s="59"/>
      <c r="BK457" s="59"/>
      <c r="BL457" s="59"/>
      <c r="BM457" s="59"/>
      <c r="BN457" s="59"/>
      <c r="BO457" s="59"/>
      <c r="BP457" s="59"/>
      <c r="BQ457" s="59"/>
      <c r="BR457" s="59"/>
      <c r="BS457" s="59"/>
      <c r="BT457" s="59"/>
      <c r="BU457" s="59"/>
      <c r="BV457" s="59"/>
      <c r="BW457" s="59"/>
      <c r="BX457" s="59"/>
      <c r="BY457" s="59"/>
      <c r="BZ457" s="59"/>
      <c r="CA457" s="59"/>
      <c r="CB457" s="59"/>
      <c r="CC457" s="59"/>
      <c r="CD457" s="59"/>
      <c r="CE457" s="59"/>
      <c r="CF457" s="59"/>
      <c r="CG457" s="59"/>
      <c r="CH457" s="59"/>
      <c r="CI457" s="59"/>
      <c r="CJ457" s="59"/>
      <c r="CK457" s="59"/>
      <c r="CL457" s="59"/>
      <c r="CM457" s="59"/>
      <c r="CN457" s="59"/>
      <c r="CO457" s="59"/>
      <c r="CP457" s="59"/>
      <c r="CQ457" s="59"/>
      <c r="CR457" s="59"/>
      <c r="CS457" s="59"/>
      <c r="CT457" s="59"/>
      <c r="CU457" s="59"/>
      <c r="CV457" s="59"/>
      <c r="CW457" s="59"/>
      <c r="CX457" s="59"/>
      <c r="CY457" s="59"/>
      <c r="CZ457" s="59"/>
      <c r="DA457" s="59"/>
      <c r="DB457" s="59"/>
      <c r="DC457" s="59"/>
      <c r="DD457" s="59"/>
      <c r="DE457" s="59"/>
      <c r="DF457" s="59"/>
      <c r="DG457" s="59"/>
      <c r="DH457" s="59"/>
      <c r="DI457" s="59"/>
      <c r="DJ457" s="59"/>
      <c r="DK457" s="59"/>
      <c r="DL457" s="59"/>
      <c r="DM457" s="59"/>
      <c r="DN457" s="59"/>
      <c r="DO457" s="59"/>
      <c r="DP457" s="59"/>
      <c r="DQ457" s="59"/>
      <c r="DR457" s="59"/>
      <c r="DS457" s="59"/>
      <c r="DT457" s="59"/>
      <c r="DU457" s="59"/>
      <c r="DV457" s="59"/>
      <c r="DW457" s="59"/>
      <c r="DX457" s="59"/>
      <c r="DY457" s="59"/>
      <c r="DZ457" s="59"/>
      <c r="EA457" s="59"/>
      <c r="EB457" s="59"/>
      <c r="EC457" s="59"/>
      <c r="ED457" s="59"/>
      <c r="EE457" s="59"/>
      <c r="EF457" s="59"/>
      <c r="EG457" s="59"/>
      <c r="EH457" s="59"/>
      <c r="EI457" s="59"/>
      <c r="EJ457" s="59"/>
      <c r="EK457" s="59"/>
      <c r="EL457" s="59"/>
      <c r="EM457" s="59"/>
      <c r="EN457" s="59"/>
      <c r="EO457" s="59"/>
      <c r="EP457" s="59"/>
      <c r="EQ457" s="59"/>
      <c r="ER457" s="59"/>
      <c r="ES457" s="59"/>
      <c r="ET457" s="59"/>
      <c r="EU457" s="59"/>
      <c r="EV457" s="59"/>
      <c r="EW457" s="59"/>
      <c r="EX457" s="59"/>
      <c r="EY457" s="59"/>
      <c r="EZ457" s="59"/>
      <c r="FA457" s="59"/>
      <c r="FB457" s="59"/>
      <c r="FC457" s="59"/>
      <c r="FD457" s="59"/>
      <c r="FE457" s="59"/>
      <c r="FF457" s="59"/>
      <c r="FG457" s="59"/>
      <c r="FH457" s="59"/>
      <c r="FI457" s="59"/>
      <c r="FJ457" s="59"/>
      <c r="FK457" s="59"/>
      <c r="FL457" s="59"/>
      <c r="FM457" s="59"/>
      <c r="FN457" s="59"/>
      <c r="FO457" s="59"/>
      <c r="FP457" s="59"/>
      <c r="FQ457" s="59"/>
      <c r="FR457" s="59"/>
      <c r="FS457" s="59"/>
      <c r="FT457" s="59"/>
      <c r="FU457" s="59"/>
      <c r="FV457" s="59"/>
      <c r="FW457" s="59"/>
      <c r="FX457" s="59"/>
      <c r="FY457" s="59"/>
      <c r="FZ457" s="59"/>
      <c r="GA457" s="59"/>
      <c r="GB457" s="59"/>
      <c r="GC457" s="59"/>
      <c r="GD457" s="59"/>
      <c r="GE457" s="59"/>
      <c r="GF457" s="59"/>
      <c r="GG457" s="59"/>
      <c r="GH457" s="59"/>
      <c r="GI457" s="59"/>
      <c r="GJ457" s="59"/>
      <c r="GK457" s="59"/>
      <c r="GL457" s="59"/>
      <c r="GM457" s="59"/>
      <c r="GN457" s="59"/>
      <c r="GO457" s="59"/>
      <c r="GP457" s="59"/>
      <c r="GQ457" s="59"/>
      <c r="GR457" s="59"/>
      <c r="GS457" s="59"/>
      <c r="GT457" s="59"/>
      <c r="GU457" s="59"/>
      <c r="GV457" s="59"/>
      <c r="GW457" s="59"/>
      <c r="GX457" s="59"/>
      <c r="GY457" s="59"/>
      <c r="GZ457" s="59"/>
      <c r="HA457" s="59"/>
      <c r="HB457" s="59"/>
      <c r="HC457" s="59"/>
      <c r="HD457" s="59"/>
      <c r="HE457" s="59"/>
      <c r="HF457" s="59"/>
      <c r="HG457" s="59"/>
      <c r="HH457" s="59"/>
      <c r="HI457" s="59"/>
      <c r="HJ457" s="59"/>
      <c r="HK457" s="59"/>
      <c r="HL457" s="59"/>
      <c r="HM457" s="59"/>
      <c r="HN457" s="59"/>
    </row>
    <row r="458" spans="1:222">
      <c r="A458" s="59"/>
      <c r="B458" s="59"/>
      <c r="C458" s="59"/>
      <c r="D458" s="59"/>
      <c r="E458" s="118"/>
      <c r="F458" s="59"/>
      <c r="G458" s="118"/>
      <c r="H458" s="59"/>
      <c r="I458" s="59"/>
      <c r="J458" s="59"/>
      <c r="K458" s="119"/>
      <c r="L458" s="59"/>
      <c r="M458" s="59"/>
      <c r="N458" s="59"/>
      <c r="O458" s="59"/>
      <c r="P458" s="59"/>
      <c r="Q458" s="59"/>
      <c r="R458" s="59"/>
      <c r="S458" s="59"/>
      <c r="T458" s="59"/>
      <c r="U458" s="59"/>
      <c r="V458" s="59"/>
      <c r="W458" s="59"/>
      <c r="X458" s="59"/>
      <c r="Y458" s="59"/>
      <c r="Z458" s="59"/>
      <c r="AA458" s="59"/>
      <c r="AB458" s="59"/>
      <c r="AC458" s="59"/>
      <c r="AD458" s="59"/>
      <c r="AE458" s="59"/>
      <c r="AF458" s="59"/>
      <c r="AG458" s="59"/>
      <c r="AH458" s="59"/>
      <c r="AI458" s="59"/>
      <c r="AJ458" s="59"/>
      <c r="AK458" s="59"/>
      <c r="AL458" s="59"/>
      <c r="AM458" s="59"/>
      <c r="AN458" s="59"/>
      <c r="AO458" s="59"/>
      <c r="AP458" s="59"/>
      <c r="AQ458" s="59"/>
      <c r="AR458" s="59"/>
      <c r="AS458" s="59"/>
      <c r="AT458" s="59"/>
      <c r="AU458" s="59"/>
      <c r="AV458" s="59"/>
      <c r="AW458" s="59"/>
      <c r="AX458" s="59"/>
      <c r="AY458" s="59"/>
      <c r="AZ458" s="59"/>
      <c r="BA458" s="59"/>
      <c r="BB458" s="59"/>
      <c r="BC458" s="59"/>
      <c r="BD458" s="59"/>
      <c r="BE458" s="59"/>
      <c r="BF458" s="59"/>
      <c r="BG458" s="59"/>
      <c r="BH458" s="59"/>
      <c r="BI458" s="59"/>
      <c r="BJ458" s="59"/>
      <c r="BK458" s="59"/>
      <c r="BL458" s="59"/>
      <c r="BM458" s="59"/>
      <c r="BN458" s="59"/>
      <c r="BO458" s="59"/>
      <c r="BP458" s="59"/>
      <c r="BQ458" s="59"/>
      <c r="BR458" s="59"/>
      <c r="BS458" s="59"/>
      <c r="BT458" s="59"/>
      <c r="BU458" s="59"/>
      <c r="BV458" s="59"/>
      <c r="BW458" s="59"/>
      <c r="BX458" s="59"/>
      <c r="BY458" s="59"/>
      <c r="BZ458" s="59"/>
      <c r="CA458" s="59"/>
      <c r="CB458" s="59"/>
      <c r="CC458" s="59"/>
      <c r="CD458" s="59"/>
      <c r="CE458" s="59"/>
      <c r="CF458" s="59"/>
      <c r="CG458" s="59"/>
      <c r="CH458" s="59"/>
      <c r="CI458" s="59"/>
      <c r="CJ458" s="59"/>
      <c r="CK458" s="59"/>
      <c r="CL458" s="59"/>
      <c r="CM458" s="59"/>
      <c r="CN458" s="59"/>
      <c r="CO458" s="59"/>
      <c r="CP458" s="59"/>
      <c r="CQ458" s="59"/>
      <c r="CR458" s="59"/>
      <c r="CS458" s="59"/>
      <c r="CT458" s="59"/>
      <c r="CU458" s="59"/>
      <c r="CV458" s="59"/>
      <c r="CW458" s="59"/>
      <c r="CX458" s="59"/>
      <c r="CY458" s="59"/>
      <c r="CZ458" s="59"/>
      <c r="DA458" s="59"/>
      <c r="DB458" s="59"/>
      <c r="DC458" s="59"/>
      <c r="DD458" s="59"/>
      <c r="DE458" s="59"/>
      <c r="DF458" s="59"/>
      <c r="DG458" s="59"/>
      <c r="DH458" s="59"/>
      <c r="DI458" s="59"/>
      <c r="DJ458" s="59"/>
      <c r="DK458" s="59"/>
      <c r="DL458" s="59"/>
      <c r="DM458" s="59"/>
      <c r="DN458" s="59"/>
      <c r="DO458" s="59"/>
      <c r="DP458" s="59"/>
      <c r="DQ458" s="59"/>
      <c r="DR458" s="59"/>
      <c r="DS458" s="59"/>
      <c r="DT458" s="59"/>
      <c r="DU458" s="59"/>
      <c r="DV458" s="59"/>
      <c r="DW458" s="59"/>
      <c r="DX458" s="59"/>
      <c r="DY458" s="59"/>
      <c r="DZ458" s="59"/>
      <c r="EA458" s="59"/>
      <c r="EB458" s="59"/>
      <c r="EC458" s="59"/>
      <c r="ED458" s="59"/>
      <c r="EE458" s="59"/>
      <c r="EF458" s="59"/>
      <c r="EG458" s="59"/>
      <c r="EH458" s="59"/>
      <c r="EI458" s="59"/>
      <c r="EJ458" s="59"/>
      <c r="EK458" s="59"/>
      <c r="EL458" s="59"/>
      <c r="EM458" s="59"/>
      <c r="EN458" s="59"/>
      <c r="EO458" s="59"/>
      <c r="EP458" s="59"/>
      <c r="EQ458" s="59"/>
      <c r="ER458" s="59"/>
      <c r="ES458" s="59"/>
      <c r="ET458" s="59"/>
      <c r="EU458" s="59"/>
      <c r="EV458" s="59"/>
      <c r="EW458" s="59"/>
      <c r="EX458" s="59"/>
      <c r="EY458" s="59"/>
      <c r="EZ458" s="59"/>
      <c r="FA458" s="59"/>
      <c r="FB458" s="59"/>
      <c r="FC458" s="59"/>
      <c r="FD458" s="59"/>
      <c r="FE458" s="59"/>
      <c r="FF458" s="59"/>
      <c r="FG458" s="59"/>
      <c r="FH458" s="59"/>
      <c r="FI458" s="59"/>
      <c r="FJ458" s="59"/>
      <c r="FK458" s="59"/>
      <c r="FL458" s="59"/>
      <c r="FM458" s="59"/>
      <c r="FN458" s="59"/>
      <c r="FO458" s="59"/>
      <c r="FP458" s="59"/>
      <c r="FQ458" s="59"/>
      <c r="FR458" s="59"/>
      <c r="FS458" s="59"/>
      <c r="FT458" s="59"/>
      <c r="FU458" s="59"/>
      <c r="FV458" s="59"/>
      <c r="FW458" s="59"/>
      <c r="FX458" s="59"/>
      <c r="FY458" s="59"/>
      <c r="FZ458" s="59"/>
      <c r="GA458" s="59"/>
      <c r="GB458" s="59"/>
      <c r="GC458" s="59"/>
      <c r="GD458" s="59"/>
      <c r="GE458" s="59"/>
      <c r="GF458" s="59"/>
      <c r="GG458" s="59"/>
      <c r="GH458" s="59"/>
      <c r="GI458" s="59"/>
      <c r="GJ458" s="59"/>
      <c r="GK458" s="59"/>
      <c r="GL458" s="59"/>
      <c r="GM458" s="59"/>
      <c r="GN458" s="59"/>
      <c r="GO458" s="59"/>
      <c r="GP458" s="59"/>
      <c r="GQ458" s="59"/>
      <c r="GR458" s="59"/>
      <c r="GS458" s="59"/>
      <c r="GT458" s="59"/>
      <c r="GU458" s="59"/>
      <c r="GV458" s="59"/>
      <c r="GW458" s="59"/>
      <c r="GX458" s="59"/>
      <c r="GY458" s="59"/>
      <c r="GZ458" s="59"/>
      <c r="HA458" s="59"/>
      <c r="HB458" s="59"/>
      <c r="HC458" s="59"/>
      <c r="HD458" s="59"/>
      <c r="HE458" s="59"/>
      <c r="HF458" s="59"/>
      <c r="HG458" s="59"/>
      <c r="HH458" s="59"/>
      <c r="HI458" s="59"/>
      <c r="HJ458" s="59"/>
      <c r="HK458" s="59"/>
      <c r="HL458" s="59"/>
      <c r="HM458" s="59"/>
      <c r="HN458" s="59"/>
    </row>
    <row r="459" spans="1:222">
      <c r="A459" s="59"/>
      <c r="B459" s="59"/>
      <c r="C459" s="59"/>
      <c r="D459" s="59"/>
      <c r="E459" s="118"/>
      <c r="F459" s="59"/>
      <c r="G459" s="118"/>
      <c r="H459" s="59"/>
      <c r="I459" s="59"/>
      <c r="J459" s="59"/>
      <c r="K459" s="119"/>
      <c r="L459" s="59"/>
      <c r="M459" s="59"/>
      <c r="N459" s="59"/>
      <c r="O459" s="59"/>
      <c r="P459" s="59"/>
      <c r="Q459" s="59"/>
      <c r="R459" s="59"/>
      <c r="S459" s="59"/>
      <c r="T459" s="59"/>
      <c r="U459" s="59"/>
      <c r="V459" s="59"/>
      <c r="W459" s="59"/>
      <c r="X459" s="59"/>
      <c r="Y459" s="59"/>
      <c r="Z459" s="59"/>
      <c r="AA459" s="59"/>
      <c r="AB459" s="59"/>
      <c r="AC459" s="59"/>
      <c r="AD459" s="59"/>
      <c r="AE459" s="59"/>
      <c r="AF459" s="59"/>
      <c r="AG459" s="59"/>
      <c r="AH459" s="59"/>
      <c r="AI459" s="59"/>
      <c r="AJ459" s="59"/>
      <c r="AK459" s="59"/>
      <c r="AL459" s="59"/>
      <c r="AM459" s="59"/>
      <c r="AN459" s="59"/>
      <c r="AO459" s="59"/>
      <c r="AP459" s="59"/>
      <c r="AQ459" s="59"/>
      <c r="AR459" s="59"/>
      <c r="AS459" s="59"/>
      <c r="AT459" s="59"/>
      <c r="AU459" s="59"/>
      <c r="AV459" s="59"/>
      <c r="AW459" s="59"/>
      <c r="AX459" s="59"/>
      <c r="AY459" s="59"/>
      <c r="AZ459" s="59"/>
      <c r="BA459" s="59"/>
      <c r="BB459" s="59"/>
      <c r="BC459" s="59"/>
      <c r="BD459" s="59"/>
      <c r="BE459" s="59"/>
      <c r="BF459" s="59"/>
      <c r="BG459" s="59"/>
      <c r="BH459" s="59"/>
      <c r="BI459" s="59"/>
      <c r="BJ459" s="59"/>
      <c r="BK459" s="59"/>
      <c r="BL459" s="59"/>
      <c r="BM459" s="59"/>
      <c r="BN459" s="59"/>
      <c r="BO459" s="59"/>
      <c r="BP459" s="59"/>
      <c r="BQ459" s="59"/>
      <c r="BR459" s="59"/>
      <c r="BS459" s="59"/>
      <c r="BT459" s="59"/>
      <c r="BU459" s="59"/>
      <c r="BV459" s="59"/>
      <c r="BW459" s="59"/>
      <c r="BX459" s="59"/>
      <c r="BY459" s="59"/>
      <c r="BZ459" s="59"/>
      <c r="CA459" s="59"/>
      <c r="CB459" s="59"/>
      <c r="CC459" s="59"/>
      <c r="CD459" s="59"/>
      <c r="CE459" s="59"/>
      <c r="CF459" s="59"/>
      <c r="CG459" s="59"/>
      <c r="CH459" s="59"/>
      <c r="CI459" s="59"/>
      <c r="CJ459" s="59"/>
      <c r="CK459" s="59"/>
      <c r="CL459" s="59"/>
      <c r="CM459" s="59"/>
      <c r="CN459" s="59"/>
      <c r="CO459" s="59"/>
      <c r="CP459" s="59"/>
      <c r="CQ459" s="59"/>
      <c r="CR459" s="59"/>
      <c r="CS459" s="59"/>
      <c r="CT459" s="59"/>
      <c r="CU459" s="59"/>
      <c r="CV459" s="59"/>
      <c r="CW459" s="59"/>
      <c r="CX459" s="59"/>
      <c r="CY459" s="59"/>
      <c r="CZ459" s="59"/>
      <c r="DA459" s="59"/>
      <c r="DB459" s="59"/>
      <c r="DC459" s="59"/>
      <c r="DD459" s="59"/>
      <c r="DE459" s="59"/>
      <c r="DF459" s="59"/>
      <c r="DG459" s="59"/>
      <c r="DH459" s="59"/>
      <c r="DI459" s="59"/>
      <c r="DJ459" s="59"/>
      <c r="DK459" s="59"/>
      <c r="DL459" s="59"/>
      <c r="DM459" s="59"/>
      <c r="DN459" s="59"/>
      <c r="DO459" s="59"/>
      <c r="DP459" s="59"/>
      <c r="DQ459" s="59"/>
      <c r="DR459" s="59"/>
      <c r="DS459" s="59"/>
      <c r="DT459" s="59"/>
      <c r="DU459" s="59"/>
      <c r="DV459" s="59"/>
      <c r="DW459" s="59"/>
      <c r="DX459" s="59"/>
      <c r="DY459" s="59"/>
      <c r="DZ459" s="59"/>
      <c r="EA459" s="59"/>
      <c r="EB459" s="59"/>
      <c r="EC459" s="59"/>
      <c r="ED459" s="59"/>
      <c r="EE459" s="59"/>
      <c r="EF459" s="59"/>
      <c r="EG459" s="59"/>
      <c r="EH459" s="59"/>
      <c r="EI459" s="59"/>
      <c r="EJ459" s="59"/>
      <c r="EK459" s="59"/>
      <c r="EL459" s="59"/>
      <c r="EM459" s="59"/>
      <c r="EN459" s="59"/>
      <c r="EO459" s="59"/>
      <c r="EP459" s="59"/>
      <c r="EQ459" s="59"/>
      <c r="ER459" s="59"/>
      <c r="ES459" s="59"/>
      <c r="ET459" s="59"/>
      <c r="EU459" s="59"/>
      <c r="EV459" s="59"/>
      <c r="EW459" s="59"/>
      <c r="EX459" s="59"/>
      <c r="EY459" s="59"/>
      <c r="EZ459" s="59"/>
      <c r="FA459" s="59"/>
      <c r="FB459" s="59"/>
      <c r="FC459" s="59"/>
      <c r="FD459" s="59"/>
      <c r="FE459" s="59"/>
      <c r="FF459" s="59"/>
      <c r="FG459" s="59"/>
      <c r="FH459" s="59"/>
      <c r="FI459" s="59"/>
      <c r="FJ459" s="59"/>
      <c r="FK459" s="59"/>
      <c r="FL459" s="59"/>
      <c r="FM459" s="59"/>
      <c r="FN459" s="59"/>
      <c r="FO459" s="59"/>
      <c r="FP459" s="59"/>
      <c r="FQ459" s="59"/>
      <c r="FR459" s="59"/>
      <c r="FS459" s="59"/>
      <c r="FT459" s="59"/>
      <c r="FU459" s="59"/>
      <c r="FV459" s="59"/>
      <c r="FW459" s="59"/>
      <c r="FX459" s="59"/>
      <c r="FY459" s="59"/>
      <c r="FZ459" s="59"/>
      <c r="GA459" s="59"/>
      <c r="GB459" s="59"/>
      <c r="GC459" s="59"/>
      <c r="GD459" s="59"/>
      <c r="GE459" s="59"/>
      <c r="GF459" s="59"/>
      <c r="GG459" s="59"/>
      <c r="GH459" s="59"/>
      <c r="GI459" s="59"/>
      <c r="GJ459" s="59"/>
      <c r="GK459" s="59"/>
      <c r="GL459" s="59"/>
      <c r="GM459" s="59"/>
      <c r="GN459" s="59"/>
      <c r="GO459" s="59"/>
      <c r="GP459" s="59"/>
      <c r="GQ459" s="59"/>
      <c r="GR459" s="59"/>
      <c r="GS459" s="59"/>
      <c r="GT459" s="59"/>
      <c r="GU459" s="59"/>
      <c r="GV459" s="59"/>
      <c r="GW459" s="59"/>
      <c r="GX459" s="59"/>
      <c r="GY459" s="59"/>
      <c r="GZ459" s="59"/>
      <c r="HA459" s="59"/>
      <c r="HB459" s="59"/>
      <c r="HC459" s="59"/>
      <c r="HD459" s="59"/>
      <c r="HE459" s="59"/>
      <c r="HF459" s="59"/>
      <c r="HG459" s="59"/>
      <c r="HH459" s="59"/>
      <c r="HI459" s="59"/>
      <c r="HJ459" s="59"/>
      <c r="HK459" s="59"/>
      <c r="HL459" s="59"/>
      <c r="HM459" s="59"/>
      <c r="HN459" s="59"/>
    </row>
    <row r="460" spans="1:222">
      <c r="A460" s="59"/>
      <c r="B460" s="59"/>
      <c r="C460" s="59"/>
      <c r="D460" s="59"/>
      <c r="E460" s="118"/>
      <c r="F460" s="59"/>
      <c r="G460" s="118"/>
      <c r="H460" s="59"/>
      <c r="I460" s="59"/>
      <c r="J460" s="59"/>
      <c r="K460" s="119"/>
      <c r="L460" s="59"/>
      <c r="M460" s="59"/>
      <c r="N460" s="59"/>
      <c r="O460" s="59"/>
      <c r="P460" s="59"/>
      <c r="Q460" s="59"/>
      <c r="R460" s="59"/>
      <c r="S460" s="59"/>
      <c r="T460" s="59"/>
      <c r="U460" s="59"/>
      <c r="V460" s="59"/>
      <c r="W460" s="59"/>
      <c r="X460" s="59"/>
      <c r="Y460" s="59"/>
      <c r="Z460" s="59"/>
      <c r="AA460" s="59"/>
      <c r="AB460" s="59"/>
      <c r="AC460" s="59"/>
      <c r="AD460" s="59"/>
      <c r="AE460" s="59"/>
      <c r="AF460" s="59"/>
      <c r="AG460" s="59"/>
      <c r="AH460" s="59"/>
      <c r="AI460" s="59"/>
      <c r="AJ460" s="59"/>
      <c r="AK460" s="59"/>
      <c r="AL460" s="59"/>
      <c r="AM460" s="59"/>
      <c r="AN460" s="59"/>
      <c r="AO460" s="59"/>
      <c r="AP460" s="59"/>
      <c r="AQ460" s="59"/>
      <c r="AR460" s="59"/>
      <c r="AS460" s="59"/>
      <c r="AT460" s="59"/>
      <c r="AU460" s="59"/>
      <c r="AV460" s="59"/>
      <c r="AW460" s="59"/>
      <c r="AX460" s="59"/>
      <c r="AY460" s="59"/>
      <c r="AZ460" s="59"/>
      <c r="BA460" s="59"/>
      <c r="BB460" s="59"/>
      <c r="BC460" s="59"/>
      <c r="BD460" s="59"/>
      <c r="BE460" s="59"/>
      <c r="BF460" s="59"/>
      <c r="BG460" s="59"/>
      <c r="BH460" s="59"/>
      <c r="BI460" s="59"/>
      <c r="BJ460" s="59"/>
      <c r="BK460" s="59"/>
      <c r="BL460" s="59"/>
      <c r="BM460" s="59"/>
      <c r="BN460" s="59"/>
      <c r="BO460" s="59"/>
      <c r="BP460" s="59"/>
      <c r="BQ460" s="59"/>
      <c r="BR460" s="59"/>
      <c r="BS460" s="59"/>
      <c r="BT460" s="59"/>
      <c r="BU460" s="59"/>
      <c r="BV460" s="59"/>
      <c r="BW460" s="59"/>
      <c r="BX460" s="59"/>
      <c r="BY460" s="59"/>
      <c r="BZ460" s="59"/>
      <c r="CA460" s="59"/>
      <c r="CB460" s="59"/>
      <c r="CC460" s="59"/>
      <c r="CD460" s="59"/>
      <c r="CE460" s="59"/>
      <c r="CF460" s="59"/>
      <c r="CG460" s="59"/>
      <c r="CH460" s="59"/>
      <c r="CI460" s="59"/>
      <c r="CJ460" s="59"/>
      <c r="CK460" s="59"/>
      <c r="CL460" s="59"/>
      <c r="CM460" s="59"/>
      <c r="CN460" s="59"/>
      <c r="CO460" s="59"/>
      <c r="CP460" s="59"/>
      <c r="CQ460" s="59"/>
      <c r="CR460" s="59"/>
      <c r="CS460" s="59"/>
      <c r="CT460" s="59"/>
      <c r="CU460" s="59"/>
      <c r="CV460" s="59"/>
      <c r="CW460" s="59"/>
      <c r="CX460" s="59"/>
      <c r="CY460" s="59"/>
      <c r="CZ460" s="59"/>
      <c r="DA460" s="59"/>
      <c r="DB460" s="59"/>
      <c r="DC460" s="59"/>
      <c r="DD460" s="59"/>
      <c r="DE460" s="59"/>
      <c r="DF460" s="59"/>
      <c r="DG460" s="59"/>
      <c r="DH460" s="59"/>
      <c r="DI460" s="59"/>
      <c r="DJ460" s="59"/>
      <c r="DK460" s="59"/>
      <c r="DL460" s="59"/>
      <c r="DM460" s="59"/>
      <c r="DN460" s="59"/>
      <c r="DO460" s="59"/>
      <c r="DP460" s="59"/>
      <c r="DQ460" s="59"/>
      <c r="DR460" s="59"/>
      <c r="DS460" s="59"/>
      <c r="DT460" s="59"/>
      <c r="DU460" s="59"/>
      <c r="DV460" s="59"/>
      <c r="DW460" s="59"/>
      <c r="DX460" s="59"/>
      <c r="DY460" s="59"/>
      <c r="DZ460" s="59"/>
      <c r="EA460" s="59"/>
      <c r="EB460" s="59"/>
      <c r="EC460" s="59"/>
      <c r="ED460" s="59"/>
      <c r="EE460" s="59"/>
      <c r="EF460" s="59"/>
      <c r="EG460" s="59"/>
      <c r="EH460" s="59"/>
      <c r="EI460" s="59"/>
      <c r="EJ460" s="59"/>
      <c r="EK460" s="59"/>
      <c r="EL460" s="59"/>
      <c r="EM460" s="59"/>
      <c r="EN460" s="59"/>
      <c r="EO460" s="59"/>
      <c r="EP460" s="59"/>
      <c r="EQ460" s="59"/>
      <c r="ER460" s="59"/>
      <c r="ES460" s="59"/>
      <c r="ET460" s="59"/>
      <c r="EU460" s="59"/>
      <c r="EV460" s="59"/>
      <c r="EW460" s="59"/>
      <c r="EX460" s="59"/>
      <c r="EY460" s="59"/>
      <c r="EZ460" s="59"/>
      <c r="FA460" s="59"/>
      <c r="FB460" s="59"/>
      <c r="FC460" s="59"/>
      <c r="FD460" s="59"/>
      <c r="FE460" s="59"/>
      <c r="FF460" s="59"/>
      <c r="FG460" s="59"/>
      <c r="FH460" s="59"/>
      <c r="FI460" s="59"/>
      <c r="FJ460" s="59"/>
      <c r="FK460" s="59"/>
      <c r="FL460" s="59"/>
      <c r="FM460" s="59"/>
      <c r="FN460" s="59"/>
      <c r="FO460" s="59"/>
      <c r="FP460" s="59"/>
      <c r="FQ460" s="59"/>
      <c r="FR460" s="59"/>
      <c r="FS460" s="59"/>
      <c r="FT460" s="59"/>
      <c r="FU460" s="59"/>
      <c r="FV460" s="59"/>
      <c r="FW460" s="59"/>
      <c r="FX460" s="59"/>
      <c r="FY460" s="59"/>
      <c r="FZ460" s="59"/>
      <c r="GA460" s="59"/>
      <c r="GB460" s="59"/>
      <c r="GC460" s="59"/>
      <c r="GD460" s="59"/>
      <c r="GE460" s="59"/>
      <c r="GF460" s="59"/>
      <c r="GG460" s="59"/>
      <c r="GH460" s="59"/>
      <c r="GI460" s="59"/>
      <c r="GJ460" s="59"/>
      <c r="GK460" s="59"/>
      <c r="GL460" s="59"/>
      <c r="GM460" s="59"/>
      <c r="GN460" s="59"/>
      <c r="GO460" s="59"/>
      <c r="GP460" s="59"/>
      <c r="GQ460" s="59"/>
      <c r="GR460" s="59"/>
      <c r="GS460" s="59"/>
      <c r="GT460" s="59"/>
      <c r="GU460" s="59"/>
      <c r="GV460" s="59"/>
      <c r="GW460" s="59"/>
      <c r="GX460" s="59"/>
      <c r="GY460" s="59"/>
      <c r="GZ460" s="59"/>
      <c r="HA460" s="59"/>
      <c r="HB460" s="59"/>
      <c r="HC460" s="59"/>
      <c r="HD460" s="59"/>
      <c r="HE460" s="59"/>
      <c r="HF460" s="59"/>
      <c r="HG460" s="59"/>
      <c r="HH460" s="59"/>
      <c r="HI460" s="59"/>
      <c r="HJ460" s="59"/>
      <c r="HK460" s="59"/>
      <c r="HL460" s="59"/>
      <c r="HM460" s="59"/>
      <c r="HN460" s="59"/>
    </row>
    <row r="461" spans="1:222">
      <c r="A461" s="59"/>
      <c r="B461" s="59"/>
      <c r="C461" s="59"/>
      <c r="D461" s="59"/>
      <c r="E461" s="118"/>
      <c r="F461" s="59"/>
      <c r="G461" s="118"/>
      <c r="H461" s="59"/>
      <c r="I461" s="59"/>
      <c r="J461" s="59"/>
      <c r="K461" s="119"/>
      <c r="L461" s="59"/>
      <c r="M461" s="59"/>
      <c r="N461" s="59"/>
      <c r="O461" s="59"/>
      <c r="P461" s="59"/>
      <c r="Q461" s="59"/>
      <c r="R461" s="59"/>
      <c r="S461" s="59"/>
      <c r="T461" s="59"/>
      <c r="U461" s="59"/>
      <c r="V461" s="59"/>
      <c r="W461" s="59"/>
      <c r="X461" s="59"/>
      <c r="Y461" s="59"/>
      <c r="Z461" s="59"/>
      <c r="AA461" s="59"/>
      <c r="AB461" s="59"/>
      <c r="AC461" s="59"/>
      <c r="AD461" s="59"/>
      <c r="AE461" s="59"/>
      <c r="AF461" s="59"/>
      <c r="AG461" s="59"/>
      <c r="AH461" s="59"/>
      <c r="AI461" s="59"/>
      <c r="AJ461" s="59"/>
      <c r="AK461" s="59"/>
      <c r="AL461" s="59"/>
      <c r="AM461" s="59"/>
      <c r="AN461" s="59"/>
      <c r="AO461" s="59"/>
      <c r="AP461" s="59"/>
      <c r="AQ461" s="59"/>
      <c r="AR461" s="59"/>
      <c r="AS461" s="59"/>
      <c r="AT461" s="59"/>
      <c r="AU461" s="59"/>
      <c r="AV461" s="59"/>
      <c r="AW461" s="59"/>
      <c r="AX461" s="59"/>
      <c r="AY461" s="59"/>
      <c r="AZ461" s="59"/>
      <c r="BA461" s="59"/>
      <c r="BB461" s="59"/>
      <c r="BC461" s="59"/>
      <c r="BD461" s="59"/>
      <c r="BE461" s="59"/>
      <c r="BF461" s="59"/>
      <c r="BG461" s="59"/>
      <c r="BH461" s="59"/>
      <c r="BI461" s="59"/>
      <c r="BJ461" s="59"/>
      <c r="BK461" s="59"/>
      <c r="BL461" s="59"/>
      <c r="BM461" s="59"/>
      <c r="BN461" s="59"/>
      <c r="BO461" s="59"/>
      <c r="BP461" s="59"/>
      <c r="BQ461" s="59"/>
      <c r="BR461" s="59"/>
      <c r="BS461" s="59"/>
      <c r="BT461" s="59"/>
      <c r="BU461" s="59"/>
      <c r="BV461" s="59"/>
      <c r="BW461" s="59"/>
      <c r="BX461" s="59"/>
      <c r="BY461" s="59"/>
      <c r="BZ461" s="59"/>
      <c r="CA461" s="59"/>
      <c r="CB461" s="59"/>
      <c r="CC461" s="59"/>
      <c r="CD461" s="59"/>
      <c r="CE461" s="59"/>
      <c r="CF461" s="59"/>
      <c r="CG461" s="59"/>
      <c r="CH461" s="59"/>
      <c r="CI461" s="59"/>
      <c r="CJ461" s="59"/>
      <c r="CK461" s="59"/>
      <c r="CL461" s="59"/>
      <c r="CM461" s="59"/>
      <c r="CN461" s="59"/>
      <c r="CO461" s="59"/>
      <c r="CP461" s="59"/>
      <c r="CQ461" s="59"/>
      <c r="CR461" s="59"/>
      <c r="CS461" s="59"/>
      <c r="CT461" s="59"/>
      <c r="CU461" s="59"/>
      <c r="CV461" s="59"/>
      <c r="CW461" s="59"/>
      <c r="CX461" s="59"/>
      <c r="CY461" s="59"/>
      <c r="CZ461" s="59"/>
      <c r="DA461" s="59"/>
      <c r="DB461" s="59"/>
      <c r="DC461" s="59"/>
      <c r="DD461" s="59"/>
      <c r="DE461" s="59"/>
      <c r="DF461" s="59"/>
      <c r="DG461" s="59"/>
      <c r="DH461" s="59"/>
      <c r="DI461" s="59"/>
      <c r="DJ461" s="59"/>
      <c r="DK461" s="59"/>
      <c r="DL461" s="59"/>
      <c r="DM461" s="59"/>
      <c r="DN461" s="59"/>
      <c r="DO461" s="59"/>
      <c r="DP461" s="59"/>
      <c r="DQ461" s="59"/>
      <c r="DR461" s="59"/>
      <c r="DS461" s="59"/>
      <c r="DT461" s="59"/>
      <c r="DU461" s="59"/>
      <c r="DV461" s="59"/>
      <c r="DW461" s="59"/>
      <c r="DX461" s="59"/>
      <c r="DY461" s="59"/>
      <c r="DZ461" s="59"/>
      <c r="EA461" s="59"/>
      <c r="EB461" s="59"/>
      <c r="EC461" s="59"/>
      <c r="ED461" s="59"/>
      <c r="EE461" s="59"/>
      <c r="EF461" s="59"/>
      <c r="EG461" s="59"/>
      <c r="EH461" s="59"/>
      <c r="EI461" s="59"/>
      <c r="EJ461" s="59"/>
      <c r="EK461" s="59"/>
      <c r="EL461" s="59"/>
      <c r="EM461" s="59"/>
      <c r="EN461" s="59"/>
      <c r="EO461" s="59"/>
      <c r="EP461" s="59"/>
      <c r="EQ461" s="59"/>
      <c r="ER461" s="59"/>
      <c r="ES461" s="59"/>
      <c r="ET461" s="59"/>
      <c r="EU461" s="59"/>
      <c r="EV461" s="59"/>
      <c r="EW461" s="59"/>
      <c r="EX461" s="59"/>
      <c r="EY461" s="59"/>
      <c r="EZ461" s="59"/>
      <c r="FA461" s="59"/>
      <c r="FB461" s="59"/>
      <c r="FC461" s="59"/>
      <c r="FD461" s="59"/>
      <c r="FE461" s="59"/>
      <c r="FF461" s="59"/>
      <c r="FG461" s="59"/>
      <c r="FH461" s="59"/>
      <c r="FI461" s="59"/>
      <c r="FJ461" s="59"/>
      <c r="FK461" s="59"/>
      <c r="FL461" s="59"/>
      <c r="FM461" s="59"/>
      <c r="FN461" s="59"/>
      <c r="FO461" s="59"/>
      <c r="FP461" s="59"/>
      <c r="FQ461" s="59"/>
      <c r="FR461" s="59"/>
      <c r="FS461" s="59"/>
      <c r="FT461" s="59"/>
      <c r="FU461" s="59"/>
      <c r="FV461" s="59"/>
      <c r="FW461" s="59"/>
      <c r="FX461" s="59"/>
      <c r="FY461" s="59"/>
      <c r="FZ461" s="59"/>
      <c r="GA461" s="59"/>
      <c r="GB461" s="59"/>
      <c r="GC461" s="59"/>
      <c r="GD461" s="59"/>
      <c r="GE461" s="59"/>
      <c r="GF461" s="59"/>
      <c r="GG461" s="59"/>
      <c r="GH461" s="59"/>
      <c r="GI461" s="59"/>
      <c r="GJ461" s="59"/>
      <c r="GK461" s="59"/>
      <c r="GL461" s="59"/>
      <c r="GM461" s="59"/>
      <c r="GN461" s="59"/>
      <c r="GO461" s="59"/>
      <c r="GP461" s="59"/>
      <c r="GQ461" s="59"/>
      <c r="GR461" s="59"/>
      <c r="GS461" s="59"/>
      <c r="GT461" s="59"/>
      <c r="GU461" s="59"/>
      <c r="GV461" s="59"/>
      <c r="GW461" s="59"/>
      <c r="GX461" s="59"/>
      <c r="GY461" s="59"/>
      <c r="GZ461" s="59"/>
      <c r="HA461" s="59"/>
      <c r="HB461" s="59"/>
      <c r="HC461" s="59"/>
      <c r="HD461" s="59"/>
      <c r="HE461" s="59"/>
      <c r="HF461" s="59"/>
      <c r="HG461" s="59"/>
      <c r="HH461" s="59"/>
      <c r="HI461" s="59"/>
      <c r="HJ461" s="59"/>
      <c r="HK461" s="59"/>
      <c r="HL461" s="59"/>
      <c r="HM461" s="59"/>
      <c r="HN461" s="59"/>
    </row>
    <row r="462" spans="1:222">
      <c r="A462" s="59"/>
      <c r="B462" s="59"/>
      <c r="C462" s="59"/>
      <c r="D462" s="59"/>
      <c r="E462" s="118"/>
      <c r="F462" s="59"/>
      <c r="G462" s="118"/>
      <c r="H462" s="59"/>
      <c r="I462" s="59"/>
      <c r="J462" s="59"/>
      <c r="K462" s="119"/>
      <c r="L462" s="59"/>
      <c r="M462" s="59"/>
      <c r="N462" s="59"/>
      <c r="O462" s="59"/>
      <c r="P462" s="59"/>
      <c r="Q462" s="59"/>
      <c r="R462" s="59"/>
      <c r="S462" s="59"/>
      <c r="T462" s="59"/>
      <c r="U462" s="59"/>
      <c r="V462" s="59"/>
      <c r="W462" s="59"/>
      <c r="X462" s="59"/>
      <c r="Y462" s="59"/>
      <c r="Z462" s="59"/>
      <c r="AA462" s="59"/>
      <c r="AB462" s="59"/>
      <c r="AC462" s="59"/>
      <c r="AD462" s="59"/>
      <c r="AE462" s="59"/>
      <c r="AF462" s="59"/>
      <c r="AG462" s="59"/>
      <c r="AH462" s="59"/>
      <c r="AI462" s="59"/>
      <c r="AJ462" s="59"/>
      <c r="AK462" s="59"/>
      <c r="AL462" s="59"/>
      <c r="AM462" s="59"/>
      <c r="AN462" s="59"/>
      <c r="AO462" s="59"/>
      <c r="AP462" s="59"/>
      <c r="AQ462" s="59"/>
      <c r="AR462" s="59"/>
      <c r="AS462" s="59"/>
      <c r="AT462" s="59"/>
      <c r="AU462" s="59"/>
      <c r="AV462" s="59"/>
      <c r="AW462" s="59"/>
      <c r="AX462" s="59"/>
      <c r="AY462" s="59"/>
      <c r="AZ462" s="59"/>
      <c r="BA462" s="59"/>
      <c r="BB462" s="59"/>
      <c r="BC462" s="59"/>
      <c r="BD462" s="59"/>
      <c r="BE462" s="59"/>
      <c r="BF462" s="59"/>
      <c r="BG462" s="59"/>
      <c r="BH462" s="59"/>
      <c r="BI462" s="59"/>
      <c r="BJ462" s="59"/>
      <c r="BK462" s="59"/>
      <c r="BL462" s="59"/>
      <c r="BM462" s="59"/>
      <c r="BN462" s="59"/>
      <c r="BO462" s="59"/>
      <c r="BP462" s="59"/>
      <c r="BQ462" s="59"/>
      <c r="BR462" s="59"/>
      <c r="BS462" s="59"/>
      <c r="BT462" s="59"/>
      <c r="BU462" s="59"/>
      <c r="BV462" s="59"/>
      <c r="BW462" s="59"/>
      <c r="BX462" s="59"/>
      <c r="BY462" s="59"/>
      <c r="BZ462" s="59"/>
      <c r="CA462" s="59"/>
      <c r="CB462" s="59"/>
      <c r="CC462" s="59"/>
      <c r="CD462" s="59"/>
      <c r="CE462" s="59"/>
      <c r="CF462" s="59"/>
      <c r="CG462" s="59"/>
      <c r="CH462" s="59"/>
      <c r="CI462" s="59"/>
      <c r="CJ462" s="59"/>
      <c r="CK462" s="59"/>
      <c r="CL462" s="59"/>
      <c r="CM462" s="59"/>
      <c r="CN462" s="59"/>
      <c r="CO462" s="59"/>
      <c r="CP462" s="59"/>
      <c r="CQ462" s="59"/>
      <c r="CR462" s="59"/>
      <c r="CS462" s="59"/>
      <c r="CT462" s="59"/>
      <c r="CU462" s="59"/>
      <c r="CV462" s="59"/>
      <c r="CW462" s="59"/>
      <c r="CX462" s="59"/>
      <c r="CY462" s="59"/>
      <c r="CZ462" s="59"/>
      <c r="DA462" s="59"/>
      <c r="DB462" s="59"/>
      <c r="DC462" s="59"/>
      <c r="DD462" s="59"/>
      <c r="DE462" s="59"/>
      <c r="DF462" s="59"/>
      <c r="DG462" s="59"/>
      <c r="DH462" s="59"/>
      <c r="DI462" s="59"/>
      <c r="DJ462" s="59"/>
      <c r="DK462" s="59"/>
      <c r="DL462" s="59"/>
      <c r="DM462" s="59"/>
      <c r="DN462" s="59"/>
      <c r="DO462" s="59"/>
      <c r="DP462" s="59"/>
      <c r="DQ462" s="59"/>
      <c r="DR462" s="59"/>
      <c r="DS462" s="59"/>
      <c r="DT462" s="59"/>
      <c r="DU462" s="59"/>
      <c r="DV462" s="59"/>
      <c r="DW462" s="59"/>
      <c r="DX462" s="59"/>
      <c r="DY462" s="59"/>
      <c r="DZ462" s="59"/>
      <c r="EA462" s="59"/>
      <c r="EB462" s="59"/>
      <c r="EC462" s="59"/>
      <c r="ED462" s="59"/>
      <c r="EE462" s="59"/>
      <c r="EF462" s="59"/>
      <c r="EG462" s="59"/>
      <c r="EH462" s="59"/>
      <c r="EI462" s="59"/>
      <c r="EJ462" s="59"/>
      <c r="EK462" s="59"/>
      <c r="EL462" s="59"/>
      <c r="EM462" s="59"/>
      <c r="EN462" s="59"/>
      <c r="EO462" s="59"/>
      <c r="EP462" s="59"/>
      <c r="EQ462" s="59"/>
      <c r="ER462" s="59"/>
      <c r="ES462" s="59"/>
      <c r="ET462" s="59"/>
      <c r="EU462" s="59"/>
      <c r="EV462" s="59"/>
      <c r="EW462" s="59"/>
      <c r="EX462" s="59"/>
      <c r="EY462" s="59"/>
      <c r="EZ462" s="59"/>
      <c r="FA462" s="59"/>
      <c r="FB462" s="59"/>
      <c r="FC462" s="59"/>
      <c r="FD462" s="59"/>
      <c r="FE462" s="59"/>
      <c r="FF462" s="59"/>
      <c r="FG462" s="59"/>
      <c r="FH462" s="59"/>
      <c r="FI462" s="59"/>
      <c r="FJ462" s="59"/>
      <c r="FK462" s="59"/>
      <c r="FL462" s="59"/>
      <c r="FM462" s="59"/>
      <c r="FN462" s="59"/>
      <c r="FO462" s="59"/>
      <c r="FP462" s="59"/>
      <c r="FQ462" s="59"/>
      <c r="FR462" s="59"/>
      <c r="FS462" s="59"/>
      <c r="FT462" s="59"/>
      <c r="FU462" s="59"/>
      <c r="FV462" s="59"/>
      <c r="FW462" s="59"/>
      <c r="FX462" s="59"/>
      <c r="FY462" s="59"/>
      <c r="FZ462" s="59"/>
      <c r="GA462" s="59"/>
      <c r="GB462" s="59"/>
      <c r="GC462" s="59"/>
      <c r="GD462" s="59"/>
      <c r="GE462" s="59"/>
      <c r="GF462" s="59"/>
      <c r="GG462" s="59"/>
      <c r="GH462" s="59"/>
      <c r="GI462" s="59"/>
      <c r="GJ462" s="59"/>
      <c r="GK462" s="59"/>
      <c r="GL462" s="59"/>
      <c r="GM462" s="59"/>
      <c r="GN462" s="59"/>
      <c r="GO462" s="59"/>
      <c r="GP462" s="59"/>
      <c r="GQ462" s="59"/>
      <c r="GR462" s="59"/>
      <c r="GS462" s="59"/>
      <c r="GT462" s="59"/>
      <c r="GU462" s="59"/>
      <c r="GV462" s="59"/>
      <c r="GW462" s="59"/>
      <c r="GX462" s="59"/>
      <c r="GY462" s="59"/>
      <c r="GZ462" s="59"/>
      <c r="HA462" s="59"/>
      <c r="HB462" s="59"/>
      <c r="HC462" s="59"/>
      <c r="HD462" s="59"/>
      <c r="HE462" s="59"/>
      <c r="HF462" s="59"/>
      <c r="HG462" s="59"/>
      <c r="HH462" s="59"/>
      <c r="HI462" s="59"/>
      <c r="HJ462" s="59"/>
      <c r="HK462" s="59"/>
      <c r="HL462" s="59"/>
      <c r="HM462" s="59"/>
      <c r="HN462" s="59"/>
    </row>
    <row r="463" spans="1:222">
      <c r="A463" s="59"/>
      <c r="B463" s="59"/>
      <c r="C463" s="59"/>
      <c r="D463" s="59"/>
      <c r="E463" s="118"/>
      <c r="F463" s="59"/>
      <c r="G463" s="118"/>
      <c r="H463" s="59"/>
      <c r="I463" s="59"/>
      <c r="J463" s="59"/>
      <c r="K463" s="119"/>
      <c r="L463" s="59"/>
      <c r="M463" s="59"/>
      <c r="N463" s="59"/>
      <c r="O463" s="59"/>
      <c r="P463" s="59"/>
      <c r="Q463" s="59"/>
      <c r="R463" s="59"/>
      <c r="S463" s="59"/>
      <c r="T463" s="59"/>
      <c r="U463" s="59"/>
      <c r="V463" s="59"/>
      <c r="W463" s="59"/>
      <c r="X463" s="59"/>
      <c r="Y463" s="59"/>
      <c r="Z463" s="59"/>
      <c r="AA463" s="59"/>
      <c r="AB463" s="59"/>
      <c r="AC463" s="59"/>
      <c r="AD463" s="59"/>
      <c r="AE463" s="59"/>
      <c r="AF463" s="59"/>
      <c r="AG463" s="59"/>
      <c r="AH463" s="59"/>
      <c r="AI463" s="59"/>
      <c r="AJ463" s="59"/>
      <c r="AK463" s="59"/>
      <c r="AL463" s="59"/>
      <c r="AM463" s="59"/>
      <c r="AN463" s="59"/>
      <c r="AO463" s="59"/>
      <c r="AP463" s="59"/>
      <c r="AQ463" s="59"/>
      <c r="AR463" s="59"/>
      <c r="AS463" s="59"/>
      <c r="AT463" s="59"/>
      <c r="AU463" s="59"/>
      <c r="AV463" s="59"/>
      <c r="AW463" s="59"/>
      <c r="AX463" s="59"/>
      <c r="AY463" s="59"/>
      <c r="AZ463" s="59"/>
      <c r="BA463" s="59"/>
      <c r="BB463" s="59"/>
      <c r="BC463" s="59"/>
      <c r="BD463" s="59"/>
      <c r="BE463" s="59"/>
      <c r="BF463" s="59"/>
      <c r="BG463" s="59"/>
      <c r="BH463" s="59"/>
      <c r="BI463" s="59"/>
      <c r="BJ463" s="59"/>
      <c r="BK463" s="59"/>
      <c r="BL463" s="59"/>
      <c r="BM463" s="59"/>
      <c r="BN463" s="59"/>
      <c r="BO463" s="59"/>
      <c r="BP463" s="59"/>
      <c r="BQ463" s="59"/>
      <c r="BR463" s="59"/>
      <c r="BS463" s="59"/>
      <c r="BT463" s="59"/>
      <c r="BU463" s="59"/>
      <c r="BV463" s="59"/>
      <c r="BW463" s="59"/>
      <c r="BX463" s="59"/>
      <c r="BY463" s="59"/>
      <c r="BZ463" s="59"/>
      <c r="CA463" s="59"/>
      <c r="CB463" s="59"/>
      <c r="CC463" s="59"/>
      <c r="CD463" s="59"/>
      <c r="CE463" s="59"/>
      <c r="CF463" s="59"/>
      <c r="CG463" s="59"/>
      <c r="CH463" s="59"/>
      <c r="CI463" s="59"/>
      <c r="CJ463" s="59"/>
      <c r="CK463" s="59"/>
      <c r="CL463" s="59"/>
      <c r="CM463" s="59"/>
      <c r="CN463" s="59"/>
      <c r="CO463" s="59"/>
      <c r="CP463" s="59"/>
      <c r="CQ463" s="59"/>
      <c r="CR463" s="59"/>
      <c r="CS463" s="59"/>
      <c r="CT463" s="59"/>
      <c r="CU463" s="59"/>
      <c r="CV463" s="59"/>
      <c r="CW463" s="59"/>
      <c r="CX463" s="59"/>
      <c r="CY463" s="59"/>
      <c r="CZ463" s="59"/>
      <c r="DA463" s="59"/>
      <c r="DB463" s="59"/>
      <c r="DC463" s="59"/>
      <c r="DD463" s="59"/>
      <c r="DE463" s="59"/>
      <c r="DF463" s="59"/>
      <c r="DG463" s="59"/>
      <c r="DH463" s="59"/>
      <c r="DI463" s="59"/>
      <c r="DJ463" s="59"/>
      <c r="DK463" s="59"/>
      <c r="DL463" s="59"/>
      <c r="DM463" s="59"/>
      <c r="DN463" s="59"/>
      <c r="DO463" s="59"/>
      <c r="DP463" s="59"/>
      <c r="DQ463" s="59"/>
      <c r="DR463" s="59"/>
      <c r="DS463" s="59"/>
      <c r="DT463" s="59"/>
      <c r="DU463" s="59"/>
      <c r="DV463" s="59"/>
      <c r="DW463" s="59"/>
      <c r="DX463" s="59"/>
      <c r="DY463" s="59"/>
      <c r="DZ463" s="59"/>
      <c r="EA463" s="59"/>
      <c r="EB463" s="59"/>
      <c r="EC463" s="59"/>
      <c r="ED463" s="59"/>
      <c r="EE463" s="59"/>
      <c r="EF463" s="59"/>
      <c r="EG463" s="59"/>
      <c r="EH463" s="59"/>
      <c r="EI463" s="59"/>
      <c r="EJ463" s="59"/>
      <c r="EK463" s="59"/>
      <c r="EL463" s="59"/>
      <c r="EM463" s="59"/>
      <c r="EN463" s="59"/>
      <c r="EO463" s="59"/>
      <c r="EP463" s="59"/>
      <c r="EQ463" s="59"/>
      <c r="ER463" s="59"/>
      <c r="ES463" s="59"/>
      <c r="ET463" s="59"/>
      <c r="EU463" s="59"/>
      <c r="EV463" s="59"/>
      <c r="EW463" s="59"/>
      <c r="EX463" s="59"/>
      <c r="EY463" s="59"/>
      <c r="EZ463" s="59"/>
      <c r="FA463" s="59"/>
      <c r="FB463" s="59"/>
      <c r="FC463" s="59"/>
      <c r="FD463" s="59"/>
      <c r="FE463" s="59"/>
      <c r="FF463" s="59"/>
      <c r="FG463" s="59"/>
      <c r="FH463" s="59"/>
      <c r="FI463" s="59"/>
      <c r="FJ463" s="59"/>
      <c r="FK463" s="59"/>
      <c r="FL463" s="59"/>
      <c r="FM463" s="59"/>
      <c r="FN463" s="59"/>
      <c r="FO463" s="59"/>
      <c r="FP463" s="59"/>
      <c r="FQ463" s="59"/>
      <c r="FR463" s="59"/>
      <c r="FS463" s="59"/>
      <c r="FT463" s="59"/>
      <c r="FU463" s="59"/>
      <c r="FV463" s="59"/>
      <c r="FW463" s="59"/>
      <c r="FX463" s="59"/>
      <c r="FY463" s="59"/>
      <c r="FZ463" s="59"/>
      <c r="GA463" s="59"/>
      <c r="GB463" s="59"/>
      <c r="GC463" s="59"/>
      <c r="GD463" s="59"/>
      <c r="GE463" s="59"/>
      <c r="GF463" s="59"/>
      <c r="GG463" s="59"/>
      <c r="GH463" s="59"/>
      <c r="GI463" s="59"/>
      <c r="GJ463" s="59"/>
      <c r="GK463" s="59"/>
      <c r="GL463" s="59"/>
      <c r="GM463" s="59"/>
      <c r="GN463" s="59"/>
      <c r="GO463" s="59"/>
      <c r="GP463" s="59"/>
      <c r="GQ463" s="59"/>
      <c r="GR463" s="59"/>
      <c r="GS463" s="59"/>
      <c r="GT463" s="59"/>
      <c r="GU463" s="59"/>
      <c r="GV463" s="59"/>
      <c r="GW463" s="59"/>
      <c r="GX463" s="59"/>
      <c r="GY463" s="59"/>
      <c r="GZ463" s="59"/>
      <c r="HA463" s="59"/>
      <c r="HB463" s="59"/>
      <c r="HC463" s="59"/>
      <c r="HD463" s="59"/>
      <c r="HE463" s="59"/>
      <c r="HF463" s="59"/>
      <c r="HG463" s="59"/>
      <c r="HH463" s="59"/>
      <c r="HI463" s="59"/>
      <c r="HJ463" s="59"/>
      <c r="HK463" s="59"/>
      <c r="HL463" s="59"/>
      <c r="HM463" s="59"/>
      <c r="HN463" s="59"/>
    </row>
    <row r="464" spans="1:222">
      <c r="A464" s="59"/>
      <c r="B464" s="59"/>
      <c r="C464" s="59"/>
      <c r="D464" s="59"/>
      <c r="E464" s="118"/>
      <c r="F464" s="59"/>
      <c r="G464" s="118"/>
      <c r="H464" s="59"/>
      <c r="I464" s="59"/>
      <c r="J464" s="59"/>
      <c r="K464" s="119"/>
      <c r="L464" s="59"/>
      <c r="M464" s="59"/>
      <c r="N464" s="59"/>
      <c r="O464" s="59"/>
      <c r="P464" s="59"/>
      <c r="Q464" s="59"/>
      <c r="R464" s="59"/>
      <c r="S464" s="59"/>
      <c r="T464" s="59"/>
      <c r="U464" s="59"/>
      <c r="V464" s="59"/>
      <c r="W464" s="59"/>
      <c r="X464" s="59"/>
      <c r="Y464" s="59"/>
      <c r="Z464" s="59"/>
      <c r="AA464" s="59"/>
      <c r="AB464" s="59"/>
      <c r="AC464" s="59"/>
      <c r="AD464" s="59"/>
      <c r="AE464" s="59"/>
      <c r="AF464" s="59"/>
      <c r="AG464" s="59"/>
      <c r="AH464" s="59"/>
      <c r="AI464" s="59"/>
      <c r="AJ464" s="59"/>
      <c r="AK464" s="59"/>
      <c r="AL464" s="59"/>
      <c r="AM464" s="59"/>
      <c r="AN464" s="59"/>
      <c r="AO464" s="59"/>
      <c r="AP464" s="59"/>
      <c r="AQ464" s="59"/>
      <c r="AR464" s="59"/>
      <c r="AS464" s="59"/>
      <c r="AT464" s="59"/>
      <c r="AU464" s="59"/>
      <c r="AV464" s="59"/>
      <c r="AW464" s="59"/>
      <c r="AX464" s="59"/>
      <c r="AY464" s="59"/>
      <c r="AZ464" s="59"/>
      <c r="BA464" s="59"/>
      <c r="BB464" s="59"/>
      <c r="BC464" s="59"/>
      <c r="BD464" s="59"/>
      <c r="BE464" s="59"/>
      <c r="BF464" s="59"/>
      <c r="BG464" s="59"/>
      <c r="BH464" s="59"/>
      <c r="BI464" s="59"/>
      <c r="BJ464" s="59"/>
      <c r="BK464" s="59"/>
      <c r="BL464" s="59"/>
      <c r="BM464" s="59"/>
      <c r="BN464" s="59"/>
      <c r="BO464" s="59"/>
      <c r="BP464" s="59"/>
      <c r="BQ464" s="59"/>
      <c r="BR464" s="59"/>
      <c r="BS464" s="59"/>
      <c r="BT464" s="59"/>
      <c r="BU464" s="59"/>
      <c r="BV464" s="59"/>
      <c r="BW464" s="59"/>
      <c r="BX464" s="59"/>
      <c r="BY464" s="59"/>
      <c r="BZ464" s="59"/>
      <c r="CA464" s="59"/>
      <c r="CB464" s="59"/>
      <c r="CC464" s="59"/>
      <c r="CD464" s="59"/>
      <c r="CE464" s="59"/>
      <c r="CF464" s="59"/>
      <c r="CG464" s="59"/>
      <c r="CH464" s="59"/>
      <c r="CI464" s="59"/>
      <c r="CJ464" s="59"/>
      <c r="CK464" s="59"/>
      <c r="CL464" s="59"/>
      <c r="CM464" s="59"/>
      <c r="CN464" s="59"/>
      <c r="CO464" s="59"/>
      <c r="CP464" s="59"/>
      <c r="CQ464" s="59"/>
      <c r="CR464" s="59"/>
      <c r="CS464" s="59"/>
      <c r="CT464" s="59"/>
      <c r="CU464" s="59"/>
      <c r="CV464" s="59"/>
      <c r="CW464" s="59"/>
      <c r="CX464" s="59"/>
      <c r="CY464" s="59"/>
      <c r="CZ464" s="59"/>
      <c r="DA464" s="59"/>
      <c r="DB464" s="59"/>
      <c r="DC464" s="59"/>
      <c r="DD464" s="59"/>
      <c r="DE464" s="59"/>
      <c r="DF464" s="59"/>
      <c r="DG464" s="59"/>
      <c r="DH464" s="59"/>
      <c r="DI464" s="59"/>
      <c r="DJ464" s="59"/>
      <c r="DK464" s="59"/>
      <c r="DL464" s="59"/>
      <c r="DM464" s="59"/>
      <c r="DN464" s="59"/>
      <c r="DO464" s="59"/>
      <c r="DP464" s="59"/>
      <c r="DQ464" s="59"/>
      <c r="DR464" s="59"/>
      <c r="DS464" s="59"/>
      <c r="DT464" s="59"/>
      <c r="DU464" s="59"/>
      <c r="DV464" s="59"/>
      <c r="DW464" s="59"/>
      <c r="DX464" s="59"/>
      <c r="DY464" s="59"/>
      <c r="DZ464" s="59"/>
      <c r="EA464" s="59"/>
      <c r="EB464" s="59"/>
      <c r="EC464" s="59"/>
      <c r="ED464" s="59"/>
      <c r="EE464" s="59"/>
      <c r="EF464" s="59"/>
      <c r="EG464" s="59"/>
      <c r="EH464" s="59"/>
      <c r="EI464" s="59"/>
      <c r="EJ464" s="59"/>
      <c r="EK464" s="59"/>
      <c r="EL464" s="59"/>
      <c r="EM464" s="59"/>
      <c r="EN464" s="59"/>
      <c r="EO464" s="59"/>
      <c r="EP464" s="59"/>
      <c r="EQ464" s="59"/>
      <c r="ER464" s="59"/>
      <c r="ES464" s="59"/>
      <c r="ET464" s="59"/>
      <c r="EU464" s="59"/>
      <c r="EV464" s="59"/>
      <c r="EW464" s="59"/>
      <c r="EX464" s="59"/>
      <c r="EY464" s="59"/>
      <c r="EZ464" s="59"/>
      <c r="FA464" s="59"/>
      <c r="FB464" s="59"/>
      <c r="FC464" s="59"/>
      <c r="FD464" s="59"/>
      <c r="FE464" s="59"/>
      <c r="FF464" s="59"/>
      <c r="FG464" s="59"/>
      <c r="FH464" s="59"/>
      <c r="FI464" s="59"/>
      <c r="FJ464" s="59"/>
      <c r="FK464" s="59"/>
      <c r="FL464" s="59"/>
      <c r="FM464" s="59"/>
      <c r="FN464" s="59"/>
      <c r="FO464" s="59"/>
      <c r="FP464" s="59"/>
      <c r="FQ464" s="59"/>
      <c r="FR464" s="59"/>
      <c r="FS464" s="59"/>
      <c r="FT464" s="59"/>
      <c r="FU464" s="59"/>
      <c r="FV464" s="59"/>
      <c r="FW464" s="59"/>
      <c r="FX464" s="59"/>
      <c r="FY464" s="59"/>
      <c r="FZ464" s="59"/>
      <c r="GA464" s="59"/>
      <c r="GB464" s="59"/>
      <c r="GC464" s="59"/>
      <c r="GD464" s="59"/>
      <c r="GE464" s="59"/>
      <c r="GF464" s="59"/>
      <c r="GG464" s="59"/>
      <c r="GH464" s="59"/>
      <c r="GI464" s="59"/>
      <c r="GJ464" s="59"/>
      <c r="GK464" s="59"/>
      <c r="GL464" s="59"/>
      <c r="GM464" s="59"/>
      <c r="GN464" s="59"/>
      <c r="GO464" s="59"/>
      <c r="GP464" s="59"/>
      <c r="GQ464" s="59"/>
      <c r="GR464" s="59"/>
      <c r="GS464" s="59"/>
      <c r="GT464" s="59"/>
      <c r="GU464" s="59"/>
      <c r="GV464" s="59"/>
      <c r="GW464" s="59"/>
      <c r="GX464" s="59"/>
      <c r="GY464" s="59"/>
      <c r="GZ464" s="59"/>
      <c r="HA464" s="59"/>
      <c r="HB464" s="59"/>
      <c r="HC464" s="59"/>
      <c r="HD464" s="59"/>
      <c r="HE464" s="59"/>
      <c r="HF464" s="59"/>
      <c r="HG464" s="59"/>
      <c r="HH464" s="59"/>
      <c r="HI464" s="59"/>
      <c r="HJ464" s="59"/>
      <c r="HK464" s="59"/>
      <c r="HL464" s="59"/>
      <c r="HM464" s="59"/>
      <c r="HN464" s="59"/>
    </row>
    <row r="465" spans="1:222">
      <c r="A465" s="59"/>
      <c r="B465" s="59"/>
      <c r="C465" s="59"/>
      <c r="D465" s="59"/>
      <c r="E465" s="118"/>
      <c r="F465" s="59"/>
      <c r="G465" s="118"/>
      <c r="H465" s="59"/>
      <c r="I465" s="59"/>
      <c r="J465" s="59"/>
      <c r="K465" s="119"/>
      <c r="L465" s="59"/>
      <c r="M465" s="59"/>
      <c r="N465" s="59"/>
      <c r="O465" s="59"/>
      <c r="P465" s="59"/>
      <c r="Q465" s="59"/>
      <c r="R465" s="59"/>
      <c r="S465" s="59"/>
      <c r="T465" s="59"/>
      <c r="U465" s="59"/>
      <c r="V465" s="59"/>
      <c r="W465" s="59"/>
      <c r="X465" s="59"/>
      <c r="Y465" s="59"/>
      <c r="Z465" s="59"/>
      <c r="AA465" s="59"/>
      <c r="AB465" s="59"/>
      <c r="AC465" s="59"/>
      <c r="AD465" s="59"/>
      <c r="AE465" s="59"/>
      <c r="AF465" s="59"/>
      <c r="AG465" s="59"/>
      <c r="AH465" s="59"/>
      <c r="AI465" s="59"/>
      <c r="AJ465" s="59"/>
      <c r="AK465" s="59"/>
      <c r="AL465" s="59"/>
      <c r="AM465" s="59"/>
      <c r="AN465" s="59"/>
      <c r="AO465" s="59"/>
      <c r="AP465" s="59"/>
      <c r="AQ465" s="59"/>
      <c r="AR465" s="59"/>
      <c r="AS465" s="59"/>
      <c r="AT465" s="59"/>
      <c r="AU465" s="59"/>
      <c r="AV465" s="59"/>
      <c r="AW465" s="59"/>
      <c r="AX465" s="59"/>
      <c r="AY465" s="59"/>
      <c r="AZ465" s="59"/>
      <c r="BA465" s="59"/>
      <c r="BB465" s="59"/>
      <c r="BC465" s="59"/>
      <c r="BD465" s="59"/>
      <c r="BE465" s="59"/>
      <c r="BF465" s="59"/>
      <c r="BG465" s="59"/>
      <c r="BH465" s="59"/>
      <c r="BI465" s="59"/>
      <c r="BJ465" s="59"/>
      <c r="BK465" s="59"/>
      <c r="BL465" s="59"/>
      <c r="BM465" s="59"/>
      <c r="BN465" s="59"/>
      <c r="BO465" s="59"/>
      <c r="BP465" s="59"/>
      <c r="BQ465" s="59"/>
      <c r="BR465" s="59"/>
      <c r="BS465" s="59"/>
      <c r="BT465" s="59"/>
      <c r="BU465" s="59"/>
      <c r="BV465" s="59"/>
      <c r="BW465" s="59"/>
      <c r="BX465" s="59"/>
      <c r="BY465" s="59"/>
      <c r="BZ465" s="59"/>
      <c r="CA465" s="59"/>
      <c r="CB465" s="59"/>
      <c r="CC465" s="59"/>
      <c r="CD465" s="59"/>
      <c r="CE465" s="59"/>
      <c r="CF465" s="59"/>
      <c r="CG465" s="59"/>
      <c r="CH465" s="59"/>
      <c r="CI465" s="59"/>
      <c r="CJ465" s="59"/>
      <c r="CK465" s="59"/>
      <c r="CL465" s="59"/>
      <c r="CM465" s="59"/>
      <c r="CN465" s="59"/>
      <c r="CO465" s="59"/>
      <c r="CP465" s="59"/>
      <c r="CQ465" s="59"/>
      <c r="CR465" s="59"/>
      <c r="CS465" s="59"/>
      <c r="CT465" s="59"/>
      <c r="CU465" s="59"/>
      <c r="CV465" s="59"/>
      <c r="CW465" s="59"/>
      <c r="CX465" s="59"/>
      <c r="CY465" s="59"/>
      <c r="CZ465" s="59"/>
      <c r="DA465" s="59"/>
      <c r="DB465" s="59"/>
      <c r="DC465" s="59"/>
      <c r="DD465" s="59"/>
      <c r="DE465" s="59"/>
      <c r="DF465" s="59"/>
      <c r="DG465" s="59"/>
      <c r="DH465" s="59"/>
      <c r="DI465" s="59"/>
      <c r="DJ465" s="59"/>
      <c r="DK465" s="59"/>
      <c r="DL465" s="59"/>
      <c r="DM465" s="59"/>
      <c r="DN465" s="59"/>
      <c r="DO465" s="59"/>
      <c r="DP465" s="59"/>
      <c r="DQ465" s="59"/>
      <c r="DR465" s="59"/>
      <c r="DS465" s="59"/>
      <c r="DT465" s="59"/>
      <c r="DU465" s="59"/>
      <c r="DV465" s="59"/>
      <c r="DW465" s="59"/>
      <c r="DX465" s="59"/>
      <c r="DY465" s="59"/>
      <c r="DZ465" s="59"/>
      <c r="EA465" s="59"/>
      <c r="EB465" s="59"/>
      <c r="EC465" s="59"/>
      <c r="ED465" s="59"/>
      <c r="EE465" s="59"/>
      <c r="EF465" s="59"/>
      <c r="EG465" s="59"/>
      <c r="EH465" s="59"/>
      <c r="EI465" s="59"/>
      <c r="EJ465" s="59"/>
      <c r="EK465" s="59"/>
      <c r="EL465" s="59"/>
      <c r="EM465" s="59"/>
      <c r="EN465" s="59"/>
      <c r="EO465" s="59"/>
      <c r="EP465" s="59"/>
      <c r="EQ465" s="59"/>
      <c r="ER465" s="59"/>
      <c r="ES465" s="59"/>
      <c r="ET465" s="59"/>
      <c r="EU465" s="59"/>
      <c r="EV465" s="59"/>
      <c r="EW465" s="59"/>
      <c r="EX465" s="59"/>
      <c r="EY465" s="59"/>
      <c r="EZ465" s="59"/>
      <c r="FA465" s="59"/>
      <c r="FB465" s="59"/>
      <c r="FC465" s="59"/>
      <c r="FD465" s="59"/>
      <c r="FE465" s="59"/>
      <c r="FF465" s="59"/>
      <c r="FG465" s="59"/>
      <c r="FH465" s="59"/>
      <c r="FI465" s="59"/>
      <c r="FJ465" s="59"/>
      <c r="FK465" s="59"/>
      <c r="FL465" s="59"/>
      <c r="FM465" s="59"/>
      <c r="FN465" s="59"/>
      <c r="FO465" s="59"/>
      <c r="FP465" s="59"/>
      <c r="FQ465" s="59"/>
      <c r="FR465" s="59"/>
      <c r="FS465" s="59"/>
      <c r="FT465" s="59"/>
      <c r="FU465" s="59"/>
      <c r="FV465" s="59"/>
      <c r="FW465" s="59"/>
      <c r="FX465" s="59"/>
      <c r="FY465" s="59"/>
      <c r="FZ465" s="59"/>
      <c r="GA465" s="59"/>
      <c r="GB465" s="59"/>
      <c r="GC465" s="59"/>
      <c r="GD465" s="59"/>
      <c r="GE465" s="59"/>
      <c r="GF465" s="59"/>
      <c r="GG465" s="59"/>
      <c r="GH465" s="59"/>
      <c r="GI465" s="59"/>
      <c r="GJ465" s="59"/>
      <c r="GK465" s="59"/>
      <c r="GL465" s="59"/>
      <c r="GM465" s="59"/>
      <c r="GN465" s="59"/>
      <c r="GO465" s="59"/>
      <c r="GP465" s="59"/>
      <c r="GQ465" s="59"/>
      <c r="GR465" s="59"/>
      <c r="GS465" s="59"/>
      <c r="GT465" s="59"/>
      <c r="GU465" s="59"/>
      <c r="GV465" s="59"/>
      <c r="GW465" s="59"/>
      <c r="GX465" s="59"/>
      <c r="GY465" s="59"/>
      <c r="GZ465" s="59"/>
      <c r="HA465" s="59"/>
      <c r="HB465" s="59"/>
      <c r="HC465" s="59"/>
      <c r="HD465" s="59"/>
      <c r="HE465" s="59"/>
      <c r="HF465" s="59"/>
      <c r="HG465" s="59"/>
      <c r="HH465" s="59"/>
      <c r="HI465" s="59"/>
      <c r="HJ465" s="59"/>
      <c r="HK465" s="59"/>
      <c r="HL465" s="59"/>
      <c r="HM465" s="59"/>
      <c r="HN465" s="59"/>
    </row>
    <row r="466" spans="1:222">
      <c r="A466" s="59"/>
      <c r="B466" s="59"/>
      <c r="C466" s="59"/>
      <c r="D466" s="59"/>
      <c r="E466" s="118"/>
      <c r="F466" s="59"/>
      <c r="G466" s="118"/>
      <c r="H466" s="59"/>
      <c r="I466" s="59"/>
      <c r="J466" s="59"/>
      <c r="K466" s="119"/>
      <c r="L466" s="59"/>
      <c r="M466" s="59"/>
      <c r="N466" s="59"/>
      <c r="O466" s="59"/>
      <c r="P466" s="59"/>
      <c r="Q466" s="59"/>
      <c r="R466" s="59"/>
      <c r="S466" s="59"/>
      <c r="T466" s="59"/>
      <c r="U466" s="59"/>
      <c r="V466" s="59"/>
      <c r="W466" s="59"/>
      <c r="X466" s="59"/>
      <c r="Y466" s="59"/>
      <c r="Z466" s="59"/>
      <c r="AA466" s="59"/>
      <c r="AB466" s="59"/>
      <c r="AC466" s="59"/>
      <c r="AD466" s="59"/>
      <c r="AE466" s="59"/>
      <c r="AF466" s="59"/>
      <c r="AG466" s="59"/>
      <c r="AH466" s="59"/>
      <c r="AI466" s="59"/>
      <c r="AJ466" s="59"/>
      <c r="AK466" s="59"/>
      <c r="AL466" s="59"/>
      <c r="AM466" s="59"/>
      <c r="AN466" s="59"/>
      <c r="AO466" s="59"/>
      <c r="AP466" s="59"/>
      <c r="AQ466" s="59"/>
      <c r="AR466" s="59"/>
      <c r="AS466" s="59"/>
      <c r="AT466" s="59"/>
      <c r="AU466" s="59"/>
      <c r="AV466" s="59"/>
      <c r="AW466" s="59"/>
      <c r="AX466" s="59"/>
      <c r="AY466" s="59"/>
      <c r="AZ466" s="59"/>
      <c r="BA466" s="59"/>
      <c r="BB466" s="59"/>
      <c r="BC466" s="59"/>
      <c r="BD466" s="59"/>
      <c r="BE466" s="59"/>
      <c r="BF466" s="59"/>
      <c r="BG466" s="59"/>
      <c r="BH466" s="59"/>
      <c r="BI466" s="59"/>
      <c r="BJ466" s="59"/>
      <c r="BK466" s="59"/>
      <c r="BL466" s="59"/>
      <c r="BM466" s="59"/>
      <c r="BN466" s="59"/>
      <c r="BO466" s="59"/>
      <c r="BP466" s="59"/>
      <c r="BQ466" s="59"/>
      <c r="BR466" s="59"/>
      <c r="BS466" s="59"/>
      <c r="BT466" s="59"/>
      <c r="BU466" s="59"/>
      <c r="BV466" s="59"/>
      <c r="BW466" s="59"/>
      <c r="BX466" s="59"/>
      <c r="BY466" s="59"/>
      <c r="BZ466" s="59"/>
      <c r="CA466" s="59"/>
      <c r="CB466" s="59"/>
      <c r="CC466" s="59"/>
      <c r="CD466" s="59"/>
      <c r="CE466" s="59"/>
      <c r="CF466" s="59"/>
      <c r="CG466" s="59"/>
      <c r="CH466" s="59"/>
      <c r="CI466" s="59"/>
      <c r="CJ466" s="59"/>
      <c r="CK466" s="59"/>
      <c r="CL466" s="59"/>
      <c r="CM466" s="59"/>
      <c r="CN466" s="59"/>
      <c r="CO466" s="59"/>
      <c r="CP466" s="59"/>
      <c r="CQ466" s="59"/>
      <c r="CR466" s="59"/>
      <c r="CS466" s="59"/>
      <c r="CT466" s="59"/>
      <c r="CU466" s="59"/>
      <c r="CV466" s="59"/>
      <c r="CW466" s="59"/>
      <c r="CX466" s="59"/>
      <c r="CY466" s="59"/>
      <c r="CZ466" s="59"/>
      <c r="DA466" s="59"/>
      <c r="DB466" s="59"/>
      <c r="DC466" s="59"/>
      <c r="DD466" s="59"/>
      <c r="DE466" s="59"/>
      <c r="DF466" s="59"/>
      <c r="DG466" s="59"/>
      <c r="DH466" s="59"/>
      <c r="DI466" s="59"/>
      <c r="DJ466" s="59"/>
      <c r="DK466" s="59"/>
      <c r="DL466" s="59"/>
      <c r="DM466" s="59"/>
      <c r="DN466" s="59"/>
      <c r="DO466" s="59"/>
      <c r="DP466" s="59"/>
      <c r="DQ466" s="59"/>
      <c r="DR466" s="59"/>
      <c r="DS466" s="59"/>
      <c r="DT466" s="59"/>
      <c r="DU466" s="59"/>
      <c r="DV466" s="59"/>
      <c r="DW466" s="59"/>
      <c r="DX466" s="59"/>
      <c r="DY466" s="59"/>
      <c r="DZ466" s="59"/>
      <c r="EA466" s="59"/>
      <c r="EB466" s="59"/>
      <c r="EC466" s="59"/>
      <c r="ED466" s="59"/>
      <c r="EE466" s="59"/>
      <c r="EF466" s="59"/>
      <c r="EG466" s="59"/>
      <c r="EH466" s="59"/>
      <c r="EI466" s="59"/>
      <c r="EJ466" s="59"/>
      <c r="EK466" s="59"/>
      <c r="EL466" s="59"/>
      <c r="EM466" s="59"/>
      <c r="EN466" s="59"/>
      <c r="EO466" s="59"/>
      <c r="EP466" s="59"/>
      <c r="EQ466" s="59"/>
      <c r="ER466" s="59"/>
      <c r="ES466" s="59"/>
      <c r="ET466" s="59"/>
      <c r="EU466" s="59"/>
      <c r="EV466" s="59"/>
      <c r="EW466" s="59"/>
      <c r="EX466" s="59"/>
      <c r="EY466" s="59"/>
      <c r="EZ466" s="59"/>
      <c r="FA466" s="59"/>
      <c r="FB466" s="59"/>
      <c r="FC466" s="59"/>
      <c r="FD466" s="59"/>
      <c r="FE466" s="59"/>
      <c r="FF466" s="59"/>
      <c r="FG466" s="59"/>
      <c r="FH466" s="59"/>
      <c r="FI466" s="59"/>
      <c r="FJ466" s="59"/>
      <c r="FK466" s="59"/>
      <c r="FL466" s="59"/>
      <c r="FM466" s="59"/>
      <c r="FN466" s="59"/>
      <c r="FO466" s="59"/>
      <c r="FP466" s="59"/>
      <c r="FQ466" s="59"/>
      <c r="FR466" s="59"/>
      <c r="FS466" s="59"/>
      <c r="FT466" s="59"/>
      <c r="FU466" s="59"/>
      <c r="FV466" s="59"/>
      <c r="FW466" s="59"/>
      <c r="FX466" s="59"/>
      <c r="FY466" s="59"/>
      <c r="FZ466" s="59"/>
      <c r="GA466" s="59"/>
      <c r="GB466" s="59"/>
      <c r="GC466" s="59"/>
      <c r="GD466" s="59"/>
      <c r="GE466" s="59"/>
      <c r="GF466" s="59"/>
      <c r="GG466" s="59"/>
      <c r="GH466" s="59"/>
      <c r="GI466" s="59"/>
      <c r="GJ466" s="59"/>
      <c r="GK466" s="59"/>
      <c r="GL466" s="59"/>
      <c r="GM466" s="59"/>
      <c r="GN466" s="59"/>
      <c r="GO466" s="59"/>
      <c r="GP466" s="59"/>
      <c r="GQ466" s="59"/>
      <c r="GR466" s="59"/>
      <c r="GS466" s="59"/>
      <c r="GT466" s="59"/>
      <c r="GU466" s="59"/>
      <c r="GV466" s="59"/>
      <c r="GW466" s="59"/>
      <c r="GX466" s="59"/>
      <c r="GY466" s="59"/>
      <c r="GZ466" s="59"/>
      <c r="HA466" s="59"/>
      <c r="HB466" s="59"/>
      <c r="HC466" s="59"/>
      <c r="HD466" s="59"/>
      <c r="HE466" s="59"/>
      <c r="HF466" s="59"/>
      <c r="HG466" s="59"/>
      <c r="HH466" s="59"/>
      <c r="HI466" s="59"/>
      <c r="HJ466" s="59"/>
      <c r="HK466" s="59"/>
      <c r="HL466" s="59"/>
      <c r="HM466" s="59"/>
      <c r="HN466" s="59"/>
    </row>
    <row r="467" spans="1:222">
      <c r="A467" s="59"/>
      <c r="B467" s="59"/>
      <c r="C467" s="59"/>
      <c r="D467" s="59"/>
      <c r="E467" s="118"/>
      <c r="F467" s="59"/>
      <c r="G467" s="118"/>
      <c r="H467" s="59"/>
      <c r="I467" s="59"/>
      <c r="J467" s="59"/>
      <c r="K467" s="119"/>
      <c r="L467" s="59"/>
      <c r="M467" s="59"/>
      <c r="N467" s="59"/>
      <c r="O467" s="59"/>
      <c r="P467" s="59"/>
      <c r="Q467" s="59"/>
      <c r="R467" s="59"/>
      <c r="S467" s="59"/>
      <c r="T467" s="59"/>
      <c r="U467" s="59"/>
      <c r="V467" s="59"/>
      <c r="W467" s="59"/>
      <c r="X467" s="59"/>
      <c r="Y467" s="59"/>
      <c r="Z467" s="59"/>
      <c r="AA467" s="59"/>
      <c r="AB467" s="59"/>
      <c r="AC467" s="59"/>
      <c r="AD467" s="59"/>
      <c r="AE467" s="59"/>
      <c r="AF467" s="59"/>
      <c r="AG467" s="59"/>
      <c r="AH467" s="59"/>
      <c r="AI467" s="59"/>
      <c r="AJ467" s="59"/>
      <c r="AK467" s="59"/>
      <c r="AL467" s="59"/>
      <c r="AM467" s="59"/>
      <c r="AN467" s="59"/>
      <c r="AO467" s="59"/>
      <c r="AP467" s="59"/>
      <c r="AQ467" s="59"/>
      <c r="AR467" s="59"/>
      <c r="AS467" s="59"/>
      <c r="AT467" s="59"/>
      <c r="AU467" s="59"/>
      <c r="AV467" s="59"/>
      <c r="AW467" s="59"/>
      <c r="AX467" s="59"/>
      <c r="AY467" s="59"/>
      <c r="AZ467" s="59"/>
      <c r="BA467" s="59"/>
      <c r="BB467" s="59"/>
      <c r="BC467" s="59"/>
      <c r="BD467" s="59"/>
      <c r="BE467" s="59"/>
      <c r="BF467" s="59"/>
      <c r="BG467" s="59"/>
      <c r="BH467" s="59"/>
      <c r="BI467" s="59"/>
      <c r="BJ467" s="59"/>
      <c r="BK467" s="59"/>
      <c r="BL467" s="59"/>
      <c r="BM467" s="59"/>
      <c r="BN467" s="59"/>
      <c r="BO467" s="59"/>
      <c r="BP467" s="59"/>
      <c r="BQ467" s="59"/>
      <c r="BR467" s="59"/>
      <c r="BS467" s="59"/>
      <c r="BT467" s="59"/>
      <c r="BU467" s="59"/>
      <c r="BV467" s="59"/>
      <c r="BW467" s="59"/>
      <c r="BX467" s="59"/>
      <c r="BY467" s="59"/>
      <c r="BZ467" s="59"/>
      <c r="CA467" s="59"/>
      <c r="CB467" s="59"/>
      <c r="CC467" s="59"/>
      <c r="CD467" s="59"/>
      <c r="CE467" s="59"/>
      <c r="CF467" s="59"/>
      <c r="CG467" s="59"/>
      <c r="CH467" s="59"/>
      <c r="CI467" s="59"/>
      <c r="CJ467" s="59"/>
      <c r="CK467" s="59"/>
      <c r="CL467" s="59"/>
      <c r="CM467" s="59"/>
      <c r="CN467" s="59"/>
      <c r="CO467" s="59"/>
      <c r="CP467" s="59"/>
      <c r="CQ467" s="59"/>
      <c r="CR467" s="59"/>
      <c r="CS467" s="59"/>
      <c r="CT467" s="59"/>
      <c r="CU467" s="59"/>
      <c r="CV467" s="59"/>
      <c r="CW467" s="59"/>
      <c r="CX467" s="59"/>
      <c r="CY467" s="59"/>
      <c r="CZ467" s="59"/>
      <c r="DA467" s="59"/>
      <c r="DB467" s="59"/>
      <c r="DC467" s="59"/>
      <c r="DD467" s="59"/>
      <c r="DE467" s="59"/>
      <c r="DF467" s="59"/>
      <c r="DG467" s="59"/>
      <c r="DH467" s="59"/>
      <c r="DI467" s="59"/>
      <c r="DJ467" s="59"/>
      <c r="DK467" s="59"/>
      <c r="DL467" s="59"/>
      <c r="DM467" s="59"/>
      <c r="DN467" s="59"/>
      <c r="DO467" s="59"/>
      <c r="DP467" s="59"/>
      <c r="DQ467" s="59"/>
      <c r="DR467" s="59"/>
      <c r="DS467" s="59"/>
      <c r="DT467" s="59"/>
      <c r="DU467" s="59"/>
      <c r="DV467" s="59"/>
      <c r="DW467" s="59"/>
      <c r="DX467" s="59"/>
      <c r="DY467" s="59"/>
      <c r="DZ467" s="59"/>
      <c r="EA467" s="59"/>
      <c r="EB467" s="59"/>
      <c r="EC467" s="59"/>
      <c r="ED467" s="59"/>
      <c r="EE467" s="59"/>
      <c r="EF467" s="59"/>
      <c r="EG467" s="59"/>
      <c r="EH467" s="59"/>
      <c r="EI467" s="59"/>
      <c r="EJ467" s="59"/>
      <c r="EK467" s="59"/>
      <c r="EL467" s="59"/>
      <c r="EM467" s="59"/>
      <c r="EN467" s="59"/>
      <c r="EO467" s="59"/>
      <c r="EP467" s="59"/>
      <c r="EQ467" s="59"/>
      <c r="ER467" s="59"/>
      <c r="ES467" s="59"/>
      <c r="ET467" s="59"/>
      <c r="EU467" s="59"/>
      <c r="EV467" s="59"/>
      <c r="EW467" s="59"/>
      <c r="EX467" s="59"/>
      <c r="EY467" s="59"/>
      <c r="EZ467" s="59"/>
      <c r="FA467" s="59"/>
      <c r="FB467" s="59"/>
      <c r="FC467" s="59"/>
      <c r="FD467" s="59"/>
      <c r="FE467" s="59"/>
      <c r="FF467" s="59"/>
      <c r="FG467" s="59"/>
      <c r="FH467" s="59"/>
      <c r="FI467" s="59"/>
      <c r="FJ467" s="59"/>
      <c r="FK467" s="59"/>
      <c r="FL467" s="59"/>
      <c r="FM467" s="59"/>
      <c r="FN467" s="59"/>
      <c r="FO467" s="59"/>
      <c r="FP467" s="59"/>
      <c r="FQ467" s="59"/>
      <c r="FR467" s="59"/>
      <c r="FS467" s="59"/>
      <c r="FT467" s="59"/>
      <c r="FU467" s="59"/>
      <c r="FV467" s="59"/>
      <c r="FW467" s="59"/>
      <c r="FX467" s="59"/>
      <c r="FY467" s="59"/>
      <c r="FZ467" s="59"/>
      <c r="GA467" s="59"/>
      <c r="GB467" s="59"/>
      <c r="GC467" s="59"/>
      <c r="GD467" s="59"/>
      <c r="GE467" s="59"/>
      <c r="GF467" s="59"/>
      <c r="GG467" s="59"/>
      <c r="GH467" s="59"/>
      <c r="GI467" s="59"/>
      <c r="GJ467" s="59"/>
      <c r="GK467" s="59"/>
      <c r="GL467" s="59"/>
      <c r="GM467" s="59"/>
      <c r="GN467" s="59"/>
      <c r="GO467" s="59"/>
      <c r="GP467" s="59"/>
      <c r="GQ467" s="59"/>
      <c r="GR467" s="59"/>
      <c r="GS467" s="59"/>
      <c r="GT467" s="59"/>
      <c r="GU467" s="59"/>
      <c r="GV467" s="59"/>
      <c r="GW467" s="59"/>
      <c r="GX467" s="59"/>
      <c r="GY467" s="59"/>
      <c r="GZ467" s="59"/>
      <c r="HA467" s="59"/>
      <c r="HB467" s="59"/>
      <c r="HC467" s="59"/>
      <c r="HD467" s="59"/>
      <c r="HE467" s="59"/>
      <c r="HF467" s="59"/>
      <c r="HG467" s="59"/>
      <c r="HH467" s="59"/>
      <c r="HI467" s="59"/>
      <c r="HJ467" s="59"/>
      <c r="HK467" s="59"/>
      <c r="HL467" s="59"/>
      <c r="HM467" s="59"/>
      <c r="HN467" s="59"/>
    </row>
    <row r="468" spans="1:222">
      <c r="A468" s="59"/>
      <c r="B468" s="59"/>
      <c r="C468" s="59"/>
      <c r="D468" s="59"/>
      <c r="E468" s="118"/>
      <c r="F468" s="59"/>
      <c r="G468" s="118"/>
      <c r="H468" s="59"/>
      <c r="I468" s="59"/>
      <c r="J468" s="59"/>
      <c r="K468" s="119"/>
      <c r="L468" s="59"/>
      <c r="M468" s="59"/>
      <c r="N468" s="59"/>
      <c r="O468" s="59"/>
      <c r="P468" s="59"/>
      <c r="Q468" s="59"/>
      <c r="R468" s="59"/>
      <c r="S468" s="59"/>
      <c r="T468" s="59"/>
      <c r="U468" s="59"/>
      <c r="V468" s="59"/>
      <c r="W468" s="59"/>
      <c r="X468" s="59"/>
      <c r="Y468" s="59"/>
      <c r="Z468" s="59"/>
      <c r="AA468" s="59"/>
      <c r="AB468" s="59"/>
      <c r="AC468" s="59"/>
      <c r="AD468" s="59"/>
      <c r="AE468" s="59"/>
      <c r="AF468" s="59"/>
      <c r="AG468" s="59"/>
      <c r="AH468" s="59"/>
      <c r="AI468" s="59"/>
      <c r="AJ468" s="59"/>
      <c r="AK468" s="59"/>
      <c r="AL468" s="59"/>
      <c r="AM468" s="59"/>
      <c r="AN468" s="59"/>
      <c r="AO468" s="59"/>
      <c r="AP468" s="59"/>
      <c r="AQ468" s="59"/>
      <c r="AR468" s="59"/>
      <c r="AS468" s="59"/>
      <c r="AT468" s="59"/>
      <c r="AU468" s="59"/>
      <c r="AV468" s="59"/>
      <c r="AW468" s="59"/>
      <c r="AX468" s="59"/>
      <c r="AY468" s="59"/>
      <c r="AZ468" s="59"/>
      <c r="BA468" s="59"/>
      <c r="BB468" s="59"/>
      <c r="BC468" s="59"/>
      <c r="BD468" s="59"/>
      <c r="BE468" s="59"/>
      <c r="BF468" s="59"/>
      <c r="BG468" s="59"/>
      <c r="BH468" s="59"/>
      <c r="BI468" s="59"/>
      <c r="BJ468" s="59"/>
      <c r="BK468" s="59"/>
      <c r="BL468" s="59"/>
      <c r="BM468" s="59"/>
      <c r="BN468" s="59"/>
      <c r="BO468" s="59"/>
      <c r="BP468" s="59"/>
      <c r="BQ468" s="59"/>
      <c r="BR468" s="59"/>
      <c r="BS468" s="59"/>
      <c r="BT468" s="59"/>
      <c r="BU468" s="59"/>
      <c r="BV468" s="59"/>
      <c r="BW468" s="59"/>
      <c r="BX468" s="59"/>
      <c r="BY468" s="59"/>
      <c r="BZ468" s="59"/>
      <c r="CA468" s="59"/>
      <c r="CB468" s="59"/>
      <c r="CC468" s="59"/>
      <c r="CD468" s="59"/>
      <c r="CE468" s="59"/>
      <c r="CF468" s="59"/>
      <c r="CG468" s="59"/>
      <c r="CH468" s="59"/>
      <c r="CI468" s="59"/>
      <c r="CJ468" s="59"/>
      <c r="CK468" s="59"/>
      <c r="CL468" s="59"/>
      <c r="CM468" s="59"/>
      <c r="CN468" s="59"/>
      <c r="CO468" s="59"/>
      <c r="CP468" s="59"/>
      <c r="CQ468" s="59"/>
      <c r="CR468" s="59"/>
      <c r="CS468" s="59"/>
      <c r="CT468" s="59"/>
      <c r="CU468" s="59"/>
      <c r="CV468" s="59"/>
      <c r="CW468" s="59"/>
      <c r="CX468" s="59"/>
      <c r="CY468" s="59"/>
      <c r="CZ468" s="59"/>
      <c r="DA468" s="59"/>
      <c r="DB468" s="59"/>
      <c r="DC468" s="59"/>
      <c r="DD468" s="59"/>
      <c r="DE468" s="59"/>
      <c r="DF468" s="59"/>
      <c r="DG468" s="59"/>
      <c r="DH468" s="59"/>
      <c r="DI468" s="59"/>
      <c r="DJ468" s="59"/>
      <c r="DK468" s="59"/>
      <c r="DL468" s="59"/>
      <c r="DM468" s="59"/>
      <c r="DN468" s="59"/>
      <c r="DO468" s="59"/>
      <c r="DP468" s="59"/>
      <c r="DQ468" s="59"/>
      <c r="DR468" s="59"/>
      <c r="DS468" s="59"/>
      <c r="DT468" s="59"/>
      <c r="DU468" s="59"/>
      <c r="DV468" s="59"/>
      <c r="DW468" s="59"/>
      <c r="DX468" s="59"/>
      <c r="DY468" s="59"/>
      <c r="DZ468" s="59"/>
      <c r="EA468" s="59"/>
      <c r="EB468" s="59"/>
      <c r="EC468" s="59"/>
      <c r="ED468" s="59"/>
      <c r="EE468" s="59"/>
      <c r="EF468" s="59"/>
      <c r="EG468" s="59"/>
      <c r="EH468" s="59"/>
      <c r="EI468" s="59"/>
      <c r="EJ468" s="59"/>
      <c r="EK468" s="59"/>
      <c r="EL468" s="59"/>
      <c r="EM468" s="59"/>
      <c r="EN468" s="59"/>
      <c r="EO468" s="59"/>
      <c r="EP468" s="59"/>
      <c r="EQ468" s="59"/>
      <c r="ER468" s="59"/>
      <c r="ES468" s="59"/>
      <c r="ET468" s="59"/>
      <c r="EU468" s="59"/>
      <c r="EV468" s="59"/>
      <c r="EW468" s="59"/>
      <c r="EX468" s="59"/>
      <c r="EY468" s="59"/>
      <c r="EZ468" s="59"/>
      <c r="FA468" s="59"/>
      <c r="FB468" s="59"/>
      <c r="FC468" s="59"/>
      <c r="FD468" s="59"/>
      <c r="FE468" s="59"/>
      <c r="FF468" s="59"/>
      <c r="FG468" s="59"/>
      <c r="FH468" s="59"/>
      <c r="FI468" s="59"/>
      <c r="FJ468" s="59"/>
      <c r="FK468" s="59"/>
      <c r="FL468" s="59"/>
      <c r="FM468" s="59"/>
      <c r="FN468" s="59"/>
      <c r="FO468" s="59"/>
      <c r="FP468" s="59"/>
      <c r="FQ468" s="59"/>
      <c r="FR468" s="59"/>
      <c r="FS468" s="59"/>
      <c r="FT468" s="59"/>
      <c r="FU468" s="59"/>
      <c r="FV468" s="59"/>
      <c r="FW468" s="59"/>
      <c r="FX468" s="59"/>
      <c r="FY468" s="59"/>
      <c r="FZ468" s="59"/>
      <c r="GA468" s="59"/>
      <c r="GB468" s="59"/>
      <c r="GC468" s="59"/>
      <c r="GD468" s="59"/>
      <c r="GE468" s="59"/>
      <c r="GF468" s="59"/>
      <c r="GG468" s="59"/>
      <c r="GH468" s="59"/>
      <c r="GI468" s="59"/>
      <c r="GJ468" s="59"/>
      <c r="GK468" s="59"/>
      <c r="GL468" s="59"/>
      <c r="GM468" s="59"/>
      <c r="GN468" s="59"/>
      <c r="GO468" s="59"/>
      <c r="GP468" s="59"/>
      <c r="GQ468" s="59"/>
      <c r="GR468" s="59"/>
      <c r="GS468" s="59"/>
      <c r="GT468" s="59"/>
      <c r="GU468" s="59"/>
      <c r="GV468" s="59"/>
      <c r="GW468" s="59"/>
      <c r="GX468" s="59"/>
      <c r="GY468" s="59"/>
      <c r="GZ468" s="59"/>
      <c r="HA468" s="59"/>
      <c r="HB468" s="59"/>
      <c r="HC468" s="59"/>
      <c r="HD468" s="59"/>
      <c r="HE468" s="59"/>
      <c r="HF468" s="59"/>
      <c r="HG468" s="59"/>
      <c r="HH468" s="59"/>
      <c r="HI468" s="59"/>
      <c r="HJ468" s="59"/>
      <c r="HK468" s="59"/>
      <c r="HL468" s="59"/>
      <c r="HM468" s="59"/>
      <c r="HN468" s="59"/>
    </row>
    <row r="469" spans="1:222">
      <c r="A469" s="59"/>
      <c r="B469" s="59"/>
      <c r="C469" s="59"/>
      <c r="D469" s="59"/>
      <c r="E469" s="118"/>
      <c r="F469" s="59"/>
      <c r="G469" s="118"/>
      <c r="H469" s="59"/>
      <c r="I469" s="59"/>
      <c r="J469" s="59"/>
      <c r="K469" s="119"/>
      <c r="L469" s="59"/>
      <c r="M469" s="59"/>
      <c r="N469" s="59"/>
      <c r="O469" s="59"/>
      <c r="P469" s="59"/>
      <c r="Q469" s="59"/>
      <c r="R469" s="59"/>
      <c r="S469" s="59"/>
      <c r="T469" s="59"/>
      <c r="U469" s="59"/>
      <c r="V469" s="59"/>
      <c r="W469" s="59"/>
      <c r="X469" s="59"/>
      <c r="Y469" s="59"/>
      <c r="Z469" s="59"/>
      <c r="AA469" s="59"/>
      <c r="AB469" s="59"/>
      <c r="AC469" s="59"/>
      <c r="AD469" s="59"/>
      <c r="AE469" s="59"/>
      <c r="AF469" s="59"/>
      <c r="AG469" s="59"/>
      <c r="AH469" s="59"/>
      <c r="AI469" s="59"/>
      <c r="AJ469" s="59"/>
      <c r="AK469" s="59"/>
      <c r="AL469" s="59"/>
      <c r="AM469" s="59"/>
      <c r="AN469" s="59"/>
      <c r="AO469" s="59"/>
      <c r="AP469" s="59"/>
      <c r="AQ469" s="59"/>
      <c r="AR469" s="59"/>
      <c r="AS469" s="59"/>
      <c r="AT469" s="59"/>
      <c r="AU469" s="59"/>
      <c r="AV469" s="59"/>
      <c r="AW469" s="59"/>
      <c r="AX469" s="59"/>
      <c r="AY469" s="59"/>
      <c r="AZ469" s="59"/>
      <c r="BA469" s="59"/>
      <c r="BB469" s="59"/>
      <c r="BC469" s="59"/>
      <c r="BD469" s="59"/>
      <c r="BE469" s="59"/>
      <c r="BF469" s="59"/>
      <c r="BG469" s="59"/>
      <c r="BH469" s="59"/>
      <c r="BI469" s="59"/>
      <c r="BJ469" s="59"/>
      <c r="BK469" s="59"/>
      <c r="BL469" s="59"/>
      <c r="BM469" s="59"/>
      <c r="BN469" s="59"/>
      <c r="BO469" s="59"/>
      <c r="BP469" s="59"/>
      <c r="BQ469" s="59"/>
      <c r="BR469" s="59"/>
      <c r="BS469" s="59"/>
      <c r="BT469" s="59"/>
      <c r="BU469" s="59"/>
      <c r="BV469" s="59"/>
      <c r="BW469" s="59"/>
      <c r="BX469" s="59"/>
      <c r="BY469" s="59"/>
      <c r="BZ469" s="59"/>
      <c r="CA469" s="59"/>
      <c r="CB469" s="59"/>
      <c r="CC469" s="59"/>
      <c r="CD469" s="59"/>
      <c r="CE469" s="59"/>
      <c r="CF469" s="59"/>
      <c r="CG469" s="59"/>
      <c r="CH469" s="59"/>
      <c r="CI469" s="59"/>
      <c r="CJ469" s="59"/>
      <c r="CK469" s="59"/>
      <c r="CL469" s="59"/>
      <c r="CM469" s="59"/>
      <c r="CN469" s="59"/>
      <c r="CO469" s="59"/>
      <c r="CP469" s="59"/>
      <c r="CQ469" s="59"/>
      <c r="CR469" s="59"/>
      <c r="CS469" s="59"/>
      <c r="CT469" s="59"/>
      <c r="CU469" s="59"/>
      <c r="CV469" s="59"/>
      <c r="CW469" s="59"/>
      <c r="CX469" s="59"/>
      <c r="CY469" s="59"/>
      <c r="CZ469" s="59"/>
      <c r="DA469" s="59"/>
      <c r="DB469" s="59"/>
      <c r="DC469" s="59"/>
      <c r="DD469" s="59"/>
      <c r="DE469" s="59"/>
      <c r="DF469" s="59"/>
      <c r="DG469" s="59"/>
      <c r="DH469" s="59"/>
      <c r="DI469" s="59"/>
      <c r="DJ469" s="59"/>
      <c r="DK469" s="59"/>
      <c r="DL469" s="59"/>
      <c r="DM469" s="59"/>
      <c r="DN469" s="59"/>
      <c r="DO469" s="59"/>
      <c r="DP469" s="59"/>
      <c r="DQ469" s="59"/>
      <c r="DR469" s="59"/>
      <c r="DS469" s="59"/>
      <c r="DT469" s="59"/>
      <c r="DU469" s="59"/>
      <c r="DV469" s="59"/>
      <c r="DW469" s="59"/>
      <c r="DX469" s="59"/>
      <c r="DY469" s="59"/>
      <c r="DZ469" s="59"/>
      <c r="EA469" s="59"/>
      <c r="EB469" s="59"/>
      <c r="EC469" s="59"/>
      <c r="ED469" s="59"/>
      <c r="EE469" s="59"/>
      <c r="EF469" s="59"/>
      <c r="EG469" s="59"/>
      <c r="EH469" s="59"/>
      <c r="EI469" s="59"/>
      <c r="EJ469" s="59"/>
      <c r="EK469" s="59"/>
      <c r="EL469" s="59"/>
      <c r="EM469" s="59"/>
      <c r="EN469" s="59"/>
      <c r="EO469" s="59"/>
      <c r="EP469" s="59"/>
      <c r="EQ469" s="59"/>
      <c r="ER469" s="59"/>
      <c r="ES469" s="59"/>
      <c r="ET469" s="59"/>
      <c r="EU469" s="59"/>
      <c r="EV469" s="59"/>
      <c r="EW469" s="59"/>
      <c r="EX469" s="59"/>
      <c r="EY469" s="59"/>
      <c r="EZ469" s="59"/>
      <c r="FA469" s="59"/>
      <c r="FB469" s="59"/>
      <c r="FC469" s="59"/>
      <c r="FD469" s="59"/>
      <c r="FE469" s="59"/>
      <c r="FF469" s="59"/>
      <c r="FG469" s="59"/>
      <c r="FH469" s="59"/>
      <c r="FI469" s="59"/>
      <c r="FJ469" s="59"/>
      <c r="FK469" s="59"/>
      <c r="FL469" s="59"/>
      <c r="FM469" s="59"/>
      <c r="FN469" s="59"/>
      <c r="FO469" s="59"/>
      <c r="FP469" s="59"/>
      <c r="FQ469" s="59"/>
      <c r="FR469" s="59"/>
      <c r="FS469" s="59"/>
      <c r="FT469" s="59"/>
      <c r="FU469" s="59"/>
      <c r="FV469" s="59"/>
      <c r="FW469" s="59"/>
      <c r="FX469" s="59"/>
      <c r="FY469" s="59"/>
      <c r="FZ469" s="59"/>
      <c r="GA469" s="59"/>
      <c r="GB469" s="59"/>
      <c r="GC469" s="59"/>
      <c r="GD469" s="59"/>
      <c r="GE469" s="59"/>
      <c r="GF469" s="59"/>
      <c r="GG469" s="59"/>
      <c r="GH469" s="59"/>
      <c r="GI469" s="59"/>
      <c r="GJ469" s="59"/>
      <c r="GK469" s="59"/>
      <c r="GL469" s="59"/>
      <c r="GM469" s="59"/>
      <c r="GN469" s="59"/>
      <c r="GO469" s="59"/>
      <c r="GP469" s="59"/>
      <c r="GQ469" s="59"/>
      <c r="GR469" s="59"/>
      <c r="GS469" s="59"/>
      <c r="GT469" s="59"/>
      <c r="GU469" s="59"/>
      <c r="GV469" s="59"/>
      <c r="GW469" s="59"/>
      <c r="GX469" s="59"/>
      <c r="GY469" s="59"/>
      <c r="GZ469" s="59"/>
      <c r="HA469" s="59"/>
      <c r="HB469" s="59"/>
      <c r="HC469" s="59"/>
      <c r="HD469" s="59"/>
      <c r="HE469" s="59"/>
      <c r="HF469" s="59"/>
      <c r="HG469" s="59"/>
      <c r="HH469" s="59"/>
      <c r="HI469" s="59"/>
      <c r="HJ469" s="59"/>
      <c r="HK469" s="59"/>
      <c r="HL469" s="59"/>
      <c r="HM469" s="59"/>
      <c r="HN469" s="59"/>
    </row>
    <row r="470" spans="1:222">
      <c r="A470" s="59"/>
      <c r="B470" s="59"/>
      <c r="C470" s="59"/>
      <c r="D470" s="59"/>
      <c r="E470" s="118"/>
      <c r="F470" s="59"/>
      <c r="G470" s="118"/>
      <c r="H470" s="59"/>
      <c r="I470" s="59"/>
      <c r="J470" s="59"/>
      <c r="K470" s="119"/>
      <c r="L470" s="59"/>
      <c r="M470" s="59"/>
      <c r="N470" s="59"/>
      <c r="O470" s="59"/>
      <c r="P470" s="59"/>
      <c r="Q470" s="59"/>
      <c r="R470" s="59"/>
      <c r="S470" s="59"/>
      <c r="T470" s="59"/>
      <c r="U470" s="59"/>
      <c r="V470" s="59"/>
      <c r="W470" s="59"/>
      <c r="X470" s="59"/>
      <c r="Y470" s="59"/>
      <c r="Z470" s="59"/>
      <c r="AA470" s="59"/>
      <c r="AB470" s="59"/>
      <c r="AC470" s="59"/>
      <c r="AD470" s="59"/>
      <c r="AE470" s="59"/>
      <c r="AF470" s="59"/>
      <c r="AG470" s="59"/>
      <c r="AH470" s="59"/>
      <c r="AI470" s="59"/>
      <c r="AJ470" s="59"/>
      <c r="AK470" s="59"/>
      <c r="AL470" s="59"/>
      <c r="AM470" s="59"/>
      <c r="AN470" s="59"/>
      <c r="AO470" s="59"/>
      <c r="AP470" s="59"/>
      <c r="AQ470" s="59"/>
      <c r="AR470" s="59"/>
      <c r="AS470" s="59"/>
      <c r="AT470" s="59"/>
      <c r="AU470" s="59"/>
      <c r="AV470" s="59"/>
      <c r="AW470" s="59"/>
      <c r="AX470" s="59"/>
      <c r="AY470" s="59"/>
      <c r="AZ470" s="59"/>
      <c r="BA470" s="59"/>
      <c r="BB470" s="59"/>
      <c r="BC470" s="59"/>
      <c r="BD470" s="59"/>
      <c r="BE470" s="59"/>
      <c r="BF470" s="59"/>
      <c r="BG470" s="59"/>
      <c r="BH470" s="59"/>
      <c r="BI470" s="59"/>
      <c r="BJ470" s="59"/>
      <c r="BK470" s="59"/>
      <c r="BL470" s="59"/>
      <c r="BM470" s="59"/>
      <c r="BN470" s="59"/>
      <c r="BO470" s="59"/>
      <c r="BP470" s="59"/>
      <c r="BQ470" s="59"/>
      <c r="BR470" s="59"/>
      <c r="BS470" s="59"/>
      <c r="BT470" s="59"/>
      <c r="BU470" s="59"/>
      <c r="BV470" s="59"/>
      <c r="BW470" s="59"/>
      <c r="BX470" s="59"/>
      <c r="BY470" s="59"/>
      <c r="BZ470" s="59"/>
      <c r="CA470" s="59"/>
      <c r="CB470" s="59"/>
      <c r="CC470" s="59"/>
      <c r="CD470" s="59"/>
      <c r="CE470" s="59"/>
      <c r="CF470" s="59"/>
      <c r="CG470" s="59"/>
      <c r="CH470" s="59"/>
      <c r="CI470" s="59"/>
      <c r="CJ470" s="59"/>
      <c r="CK470" s="59"/>
      <c r="CL470" s="59"/>
      <c r="CM470" s="59"/>
      <c r="CN470" s="59"/>
      <c r="CO470" s="59"/>
      <c r="CP470" s="59"/>
      <c r="CQ470" s="59"/>
      <c r="CR470" s="59"/>
      <c r="CS470" s="59"/>
      <c r="CT470" s="59"/>
      <c r="CU470" s="59"/>
      <c r="CV470" s="59"/>
      <c r="CW470" s="59"/>
      <c r="CX470" s="59"/>
      <c r="CY470" s="59"/>
      <c r="CZ470" s="59"/>
      <c r="DA470" s="59"/>
      <c r="DB470" s="59"/>
      <c r="DC470" s="59"/>
      <c r="DD470" s="59"/>
      <c r="DE470" s="59"/>
      <c r="DF470" s="59"/>
      <c r="DG470" s="59"/>
      <c r="DH470" s="59"/>
      <c r="DI470" s="59"/>
      <c r="DJ470" s="59"/>
      <c r="DK470" s="59"/>
      <c r="DL470" s="59"/>
      <c r="DM470" s="59"/>
      <c r="DN470" s="59"/>
      <c r="DO470" s="59"/>
      <c r="DP470" s="59"/>
      <c r="DQ470" s="59"/>
      <c r="DR470" s="59"/>
      <c r="DS470" s="59"/>
      <c r="DT470" s="59"/>
      <c r="DU470" s="59"/>
      <c r="DV470" s="59"/>
      <c r="DW470" s="59"/>
      <c r="DX470" s="59"/>
      <c r="DY470" s="59"/>
      <c r="DZ470" s="59"/>
      <c r="EA470" s="59"/>
      <c r="EB470" s="59"/>
      <c r="EC470" s="59"/>
      <c r="ED470" s="59"/>
      <c r="EE470" s="59"/>
      <c r="EF470" s="59"/>
      <c r="EG470" s="59"/>
      <c r="EH470" s="59"/>
      <c r="EI470" s="59"/>
      <c r="EJ470" s="59"/>
      <c r="EK470" s="59"/>
      <c r="EL470" s="59"/>
      <c r="EM470" s="59"/>
      <c r="EN470" s="59"/>
      <c r="EO470" s="59"/>
      <c r="EP470" s="59"/>
      <c r="EQ470" s="59"/>
      <c r="ER470" s="59"/>
      <c r="ES470" s="59"/>
      <c r="ET470" s="59"/>
      <c r="EU470" s="59"/>
      <c r="EV470" s="59"/>
      <c r="EW470" s="59"/>
      <c r="EX470" s="59"/>
      <c r="EY470" s="59"/>
      <c r="EZ470" s="59"/>
      <c r="FA470" s="59"/>
      <c r="FB470" s="59"/>
      <c r="FC470" s="59"/>
      <c r="FD470" s="59"/>
      <c r="FE470" s="59"/>
      <c r="FF470" s="59"/>
      <c r="FG470" s="59"/>
      <c r="FH470" s="59"/>
      <c r="FI470" s="59"/>
      <c r="FJ470" s="59"/>
      <c r="FK470" s="59"/>
      <c r="FL470" s="59"/>
      <c r="FM470" s="59"/>
      <c r="FN470" s="59"/>
      <c r="FO470" s="59"/>
      <c r="FP470" s="59"/>
      <c r="FQ470" s="59"/>
      <c r="FR470" s="59"/>
      <c r="FS470" s="59"/>
      <c r="FT470" s="59"/>
      <c r="FU470" s="59"/>
      <c r="FV470" s="59"/>
      <c r="FW470" s="59"/>
      <c r="FX470" s="59"/>
      <c r="FY470" s="59"/>
      <c r="FZ470" s="59"/>
      <c r="GA470" s="59"/>
      <c r="GB470" s="59"/>
      <c r="GC470" s="59"/>
      <c r="GD470" s="59"/>
      <c r="GE470" s="59"/>
      <c r="GF470" s="59"/>
      <c r="GG470" s="59"/>
      <c r="GH470" s="59"/>
      <c r="GI470" s="59"/>
      <c r="GJ470" s="59"/>
      <c r="GK470" s="59"/>
      <c r="GL470" s="59"/>
      <c r="GM470" s="59"/>
      <c r="GN470" s="59"/>
      <c r="GO470" s="59"/>
      <c r="GP470" s="59"/>
      <c r="GQ470" s="59"/>
      <c r="GR470" s="59"/>
      <c r="GS470" s="59"/>
      <c r="GT470" s="59"/>
      <c r="GU470" s="59"/>
      <c r="GV470" s="59"/>
      <c r="GW470" s="59"/>
      <c r="GX470" s="59"/>
      <c r="GY470" s="59"/>
      <c r="GZ470" s="59"/>
      <c r="HA470" s="59"/>
      <c r="HB470" s="59"/>
      <c r="HC470" s="59"/>
      <c r="HD470" s="59"/>
      <c r="HE470" s="59"/>
      <c r="HF470" s="59"/>
      <c r="HG470" s="59"/>
      <c r="HH470" s="59"/>
      <c r="HI470" s="59"/>
      <c r="HJ470" s="59"/>
      <c r="HK470" s="59"/>
      <c r="HL470" s="59"/>
      <c r="HM470" s="59"/>
      <c r="HN470" s="59"/>
    </row>
    <row r="471" spans="1:222">
      <c r="A471" s="59"/>
      <c r="B471" s="59"/>
      <c r="C471" s="59"/>
      <c r="D471" s="59"/>
      <c r="E471" s="118"/>
      <c r="F471" s="59"/>
      <c r="G471" s="118"/>
      <c r="H471" s="59"/>
      <c r="I471" s="59"/>
      <c r="J471" s="59"/>
      <c r="K471" s="119"/>
      <c r="L471" s="59"/>
      <c r="M471" s="59"/>
      <c r="N471" s="59"/>
      <c r="O471" s="59"/>
      <c r="P471" s="59"/>
      <c r="Q471" s="59"/>
      <c r="R471" s="59"/>
      <c r="S471" s="59"/>
      <c r="T471" s="59"/>
      <c r="U471" s="59"/>
      <c r="V471" s="59"/>
      <c r="W471" s="59"/>
      <c r="X471" s="59"/>
      <c r="Y471" s="59"/>
      <c r="Z471" s="59"/>
      <c r="AA471" s="59"/>
      <c r="AB471" s="59"/>
      <c r="AC471" s="59"/>
      <c r="AD471" s="59"/>
      <c r="AE471" s="59"/>
      <c r="AF471" s="59"/>
      <c r="AG471" s="59"/>
      <c r="AH471" s="59"/>
      <c r="AI471" s="59"/>
      <c r="AJ471" s="59"/>
      <c r="AK471" s="59"/>
      <c r="AL471" s="59"/>
      <c r="AM471" s="59"/>
      <c r="AN471" s="59"/>
      <c r="AO471" s="59"/>
      <c r="AP471" s="59"/>
      <c r="AQ471" s="59"/>
      <c r="AR471" s="59"/>
      <c r="AS471" s="59"/>
      <c r="AT471" s="59"/>
      <c r="AU471" s="59"/>
      <c r="AV471" s="59"/>
      <c r="AW471" s="59"/>
      <c r="AX471" s="59"/>
      <c r="AY471" s="59"/>
      <c r="AZ471" s="59"/>
      <c r="BA471" s="59"/>
      <c r="BB471" s="59"/>
      <c r="BC471" s="59"/>
      <c r="BD471" s="59"/>
      <c r="BE471" s="59"/>
      <c r="BF471" s="59"/>
      <c r="BG471" s="59"/>
      <c r="BH471" s="59"/>
      <c r="BI471" s="59"/>
      <c r="BJ471" s="59"/>
      <c r="BK471" s="59"/>
      <c r="BL471" s="59"/>
      <c r="BM471" s="59"/>
      <c r="BN471" s="59"/>
      <c r="BO471" s="59"/>
      <c r="BP471" s="59"/>
      <c r="BQ471" s="59"/>
      <c r="BR471" s="59"/>
      <c r="BS471" s="59"/>
      <c r="BT471" s="59"/>
      <c r="BU471" s="59"/>
      <c r="BV471" s="59"/>
      <c r="BW471" s="59"/>
      <c r="BX471" s="59"/>
      <c r="BY471" s="59"/>
      <c r="BZ471" s="59"/>
      <c r="CA471" s="59"/>
      <c r="CB471" s="59"/>
      <c r="CC471" s="59"/>
      <c r="CD471" s="59"/>
      <c r="CE471" s="59"/>
      <c r="CF471" s="59"/>
      <c r="CG471" s="59"/>
      <c r="CH471" s="59"/>
      <c r="CI471" s="59"/>
      <c r="CJ471" s="59"/>
      <c r="CK471" s="59"/>
      <c r="CL471" s="59"/>
      <c r="CM471" s="59"/>
      <c r="CN471" s="59"/>
      <c r="CO471" s="59"/>
      <c r="CP471" s="59"/>
      <c r="CQ471" s="59"/>
      <c r="CR471" s="59"/>
      <c r="CS471" s="59"/>
      <c r="CT471" s="59"/>
      <c r="CU471" s="59"/>
      <c r="CV471" s="59"/>
      <c r="CW471" s="59"/>
      <c r="CX471" s="59"/>
      <c r="CY471" s="59"/>
      <c r="CZ471" s="59"/>
      <c r="DA471" s="59"/>
      <c r="DB471" s="59"/>
      <c r="DC471" s="59"/>
      <c r="DD471" s="59"/>
      <c r="DE471" s="59"/>
      <c r="DF471" s="59"/>
      <c r="DG471" s="59"/>
      <c r="DH471" s="59"/>
      <c r="DI471" s="59"/>
      <c r="DJ471" s="59"/>
      <c r="DK471" s="59"/>
      <c r="DL471" s="59"/>
      <c r="DM471" s="59"/>
      <c r="DN471" s="59"/>
      <c r="DO471" s="59"/>
      <c r="DP471" s="59"/>
      <c r="DQ471" s="59"/>
      <c r="DR471" s="59"/>
      <c r="DS471" s="59"/>
      <c r="DT471" s="59"/>
      <c r="DU471" s="59"/>
      <c r="DV471" s="59"/>
      <c r="DW471" s="59"/>
      <c r="DX471" s="59"/>
      <c r="DY471" s="59"/>
      <c r="DZ471" s="59"/>
      <c r="EA471" s="59"/>
      <c r="EB471" s="59"/>
      <c r="EC471" s="59"/>
      <c r="ED471" s="59"/>
      <c r="EE471" s="59"/>
      <c r="EF471" s="59"/>
      <c r="EG471" s="59"/>
      <c r="EH471" s="59"/>
      <c r="EI471" s="59"/>
      <c r="EJ471" s="59"/>
      <c r="EK471" s="59"/>
      <c r="EL471" s="59"/>
      <c r="EM471" s="59"/>
      <c r="EN471" s="59"/>
      <c r="EO471" s="59"/>
      <c r="EP471" s="59"/>
      <c r="EQ471" s="59"/>
      <c r="ER471" s="59"/>
      <c r="ES471" s="59"/>
      <c r="ET471" s="59"/>
      <c r="EU471" s="59"/>
      <c r="EV471" s="59"/>
      <c r="EW471" s="59"/>
      <c r="EX471" s="59"/>
      <c r="EY471" s="59"/>
      <c r="EZ471" s="59"/>
      <c r="FA471" s="59"/>
      <c r="FB471" s="59"/>
      <c r="FC471" s="59"/>
      <c r="FD471" s="59"/>
      <c r="FE471" s="59"/>
      <c r="FF471" s="59"/>
      <c r="FG471" s="59"/>
      <c r="FH471" s="59"/>
      <c r="FI471" s="59"/>
      <c r="FJ471" s="59"/>
      <c r="FK471" s="59"/>
      <c r="FL471" s="59"/>
      <c r="FM471" s="59"/>
      <c r="FN471" s="59"/>
      <c r="FO471" s="59"/>
      <c r="FP471" s="59"/>
      <c r="FQ471" s="59"/>
      <c r="FR471" s="59"/>
      <c r="FS471" s="59"/>
      <c r="FT471" s="59"/>
      <c r="FU471" s="59"/>
      <c r="FV471" s="59"/>
      <c r="FW471" s="59"/>
      <c r="FX471" s="59"/>
      <c r="FY471" s="59"/>
      <c r="FZ471" s="59"/>
      <c r="GA471" s="59"/>
      <c r="GB471" s="59"/>
      <c r="GC471" s="59"/>
      <c r="GD471" s="59"/>
      <c r="GE471" s="59"/>
      <c r="GF471" s="59"/>
      <c r="GG471" s="59"/>
      <c r="GH471" s="59"/>
      <c r="GI471" s="59"/>
      <c r="GJ471" s="59"/>
      <c r="GK471" s="59"/>
      <c r="GL471" s="59"/>
      <c r="GM471" s="59"/>
      <c r="GN471" s="59"/>
      <c r="GO471" s="59"/>
      <c r="GP471" s="59"/>
      <c r="GQ471" s="59"/>
      <c r="GR471" s="59"/>
      <c r="GS471" s="59"/>
      <c r="GT471" s="59"/>
      <c r="GU471" s="59"/>
      <c r="GV471" s="59"/>
      <c r="GW471" s="59"/>
      <c r="GX471" s="59"/>
      <c r="GY471" s="59"/>
      <c r="GZ471" s="59"/>
      <c r="HA471" s="59"/>
      <c r="HB471" s="59"/>
      <c r="HC471" s="59"/>
      <c r="HD471" s="59"/>
      <c r="HE471" s="59"/>
      <c r="HF471" s="59"/>
      <c r="HG471" s="59"/>
      <c r="HH471" s="59"/>
      <c r="HI471" s="59"/>
      <c r="HJ471" s="59"/>
      <c r="HK471" s="59"/>
      <c r="HL471" s="59"/>
      <c r="HM471" s="59"/>
      <c r="HN471" s="59"/>
    </row>
    <row r="472" spans="1:222">
      <c r="A472" s="59"/>
      <c r="B472" s="59"/>
      <c r="C472" s="59"/>
      <c r="D472" s="59"/>
      <c r="E472" s="118"/>
      <c r="F472" s="59"/>
      <c r="G472" s="118"/>
      <c r="H472" s="59"/>
      <c r="I472" s="59"/>
      <c r="J472" s="59"/>
      <c r="K472" s="119"/>
      <c r="L472" s="59"/>
      <c r="M472" s="59"/>
      <c r="N472" s="59"/>
      <c r="O472" s="59"/>
      <c r="P472" s="59"/>
      <c r="Q472" s="59"/>
      <c r="R472" s="59"/>
      <c r="S472" s="59"/>
      <c r="T472" s="59"/>
      <c r="U472" s="59"/>
      <c r="V472" s="59"/>
      <c r="W472" s="59"/>
      <c r="X472" s="59"/>
      <c r="Y472" s="59"/>
      <c r="Z472" s="59"/>
      <c r="AA472" s="59"/>
      <c r="AB472" s="59"/>
      <c r="AC472" s="59"/>
      <c r="AD472" s="59"/>
      <c r="AE472" s="59"/>
      <c r="AF472" s="59"/>
      <c r="AG472" s="59"/>
      <c r="AH472" s="59"/>
      <c r="AI472" s="59"/>
      <c r="AJ472" s="59"/>
      <c r="AK472" s="59"/>
      <c r="AL472" s="59"/>
      <c r="AM472" s="59"/>
      <c r="AN472" s="59"/>
      <c r="AO472" s="59"/>
      <c r="AP472" s="59"/>
      <c r="AQ472" s="59"/>
      <c r="AR472" s="59"/>
      <c r="AS472" s="59"/>
      <c r="AT472" s="59"/>
      <c r="AU472" s="59"/>
      <c r="AV472" s="59"/>
      <c r="AW472" s="59"/>
      <c r="AX472" s="59"/>
      <c r="AY472" s="59"/>
      <c r="AZ472" s="59"/>
      <c r="BA472" s="59"/>
      <c r="BB472" s="59"/>
      <c r="BC472" s="59"/>
      <c r="BD472" s="59"/>
      <c r="BE472" s="59"/>
      <c r="BF472" s="59"/>
      <c r="BG472" s="59"/>
      <c r="BH472" s="59"/>
      <c r="BI472" s="59"/>
      <c r="BJ472" s="59"/>
      <c r="BK472" s="59"/>
      <c r="BL472" s="59"/>
      <c r="BM472" s="59"/>
      <c r="BN472" s="59"/>
      <c r="BO472" s="59"/>
      <c r="BP472" s="59"/>
      <c r="BQ472" s="59"/>
      <c r="BR472" s="59"/>
      <c r="BS472" s="59"/>
      <c r="BT472" s="59"/>
      <c r="BU472" s="59"/>
      <c r="BV472" s="59"/>
      <c r="BW472" s="59"/>
      <c r="BX472" s="59"/>
      <c r="BY472" s="59"/>
      <c r="BZ472" s="59"/>
      <c r="CA472" s="59"/>
      <c r="CB472" s="59"/>
      <c r="CC472" s="59"/>
      <c r="CD472" s="59"/>
      <c r="CE472" s="59"/>
      <c r="CF472" s="59"/>
      <c r="CG472" s="59"/>
      <c r="CH472" s="59"/>
      <c r="CI472" s="59"/>
      <c r="CJ472" s="59"/>
      <c r="CK472" s="59"/>
      <c r="CL472" s="59"/>
      <c r="CM472" s="59"/>
      <c r="CN472" s="59"/>
      <c r="CO472" s="59"/>
      <c r="CP472" s="59"/>
      <c r="CQ472" s="59"/>
      <c r="CR472" s="59"/>
      <c r="CS472" s="59"/>
      <c r="CT472" s="59"/>
      <c r="CU472" s="59"/>
      <c r="CV472" s="59"/>
      <c r="CW472" s="59"/>
      <c r="CX472" s="59"/>
      <c r="CY472" s="59"/>
      <c r="CZ472" s="59"/>
      <c r="DA472" s="59"/>
      <c r="DB472" s="59"/>
      <c r="DC472" s="59"/>
      <c r="DD472" s="59"/>
      <c r="DE472" s="59"/>
      <c r="DF472" s="59"/>
      <c r="DG472" s="59"/>
      <c r="DH472" s="59"/>
      <c r="DI472" s="59"/>
      <c r="DJ472" s="59"/>
      <c r="DK472" s="59"/>
      <c r="DL472" s="59"/>
      <c r="DM472" s="59"/>
      <c r="DN472" s="59"/>
      <c r="DO472" s="59"/>
      <c r="DP472" s="59"/>
      <c r="DQ472" s="59"/>
      <c r="DR472" s="59"/>
      <c r="DS472" s="59"/>
      <c r="DT472" s="59"/>
      <c r="DU472" s="59"/>
      <c r="DV472" s="59"/>
      <c r="DW472" s="59"/>
      <c r="DX472" s="59"/>
      <c r="DY472" s="59"/>
      <c r="DZ472" s="59"/>
      <c r="EA472" s="59"/>
      <c r="EB472" s="59"/>
      <c r="EC472" s="59"/>
      <c r="ED472" s="59"/>
      <c r="EE472" s="59"/>
      <c r="EF472" s="59"/>
      <c r="EG472" s="59"/>
      <c r="EH472" s="59"/>
      <c r="EI472" s="59"/>
      <c r="EJ472" s="59"/>
      <c r="EK472" s="59"/>
      <c r="EL472" s="59"/>
      <c r="EM472" s="59"/>
      <c r="EN472" s="59"/>
      <c r="EO472" s="59"/>
      <c r="EP472" s="59"/>
      <c r="EQ472" s="59"/>
      <c r="ER472" s="59"/>
      <c r="ES472" s="59"/>
      <c r="ET472" s="59"/>
      <c r="EU472" s="59"/>
      <c r="EV472" s="59"/>
      <c r="EW472" s="59"/>
      <c r="EX472" s="59"/>
      <c r="EY472" s="59"/>
      <c r="EZ472" s="59"/>
      <c r="FA472" s="59"/>
      <c r="FB472" s="59"/>
      <c r="FC472" s="59"/>
      <c r="FD472" s="59"/>
      <c r="FE472" s="59"/>
      <c r="FF472" s="59"/>
      <c r="FG472" s="59"/>
      <c r="FH472" s="59"/>
      <c r="FI472" s="59"/>
      <c r="FJ472" s="59"/>
      <c r="FK472" s="59"/>
      <c r="FL472" s="59"/>
      <c r="FM472" s="59"/>
      <c r="FN472" s="59"/>
      <c r="FO472" s="59"/>
      <c r="FP472" s="59"/>
      <c r="FQ472" s="59"/>
      <c r="FR472" s="59"/>
      <c r="FS472" s="59"/>
      <c r="FT472" s="59"/>
      <c r="FU472" s="59"/>
      <c r="FV472" s="59"/>
      <c r="FW472" s="59"/>
      <c r="FX472" s="59"/>
      <c r="FY472" s="59"/>
      <c r="FZ472" s="59"/>
      <c r="GA472" s="59"/>
      <c r="GB472" s="59"/>
      <c r="GC472" s="59"/>
      <c r="GD472" s="59"/>
      <c r="GE472" s="59"/>
      <c r="GF472" s="59"/>
      <c r="GG472" s="59"/>
      <c r="GH472" s="59"/>
      <c r="GI472" s="59"/>
      <c r="GJ472" s="59"/>
      <c r="GK472" s="59"/>
      <c r="GL472" s="59"/>
      <c r="GM472" s="59"/>
      <c r="GN472" s="59"/>
      <c r="GO472" s="59"/>
      <c r="GP472" s="59"/>
      <c r="GQ472" s="59"/>
      <c r="GR472" s="59"/>
      <c r="GS472" s="59"/>
      <c r="GT472" s="59"/>
      <c r="GU472" s="59"/>
      <c r="GV472" s="59"/>
      <c r="GW472" s="59"/>
      <c r="GX472" s="59"/>
      <c r="GY472" s="59"/>
      <c r="GZ472" s="59"/>
      <c r="HA472" s="59"/>
      <c r="HB472" s="59"/>
      <c r="HC472" s="59"/>
      <c r="HD472" s="59"/>
      <c r="HE472" s="59"/>
      <c r="HF472" s="59"/>
      <c r="HG472" s="59"/>
      <c r="HH472" s="59"/>
      <c r="HI472" s="59"/>
      <c r="HJ472" s="59"/>
      <c r="HK472" s="59"/>
      <c r="HL472" s="59"/>
      <c r="HM472" s="59"/>
      <c r="HN472" s="59"/>
    </row>
    <row r="473" spans="1:222">
      <c r="A473" s="59"/>
      <c r="B473" s="59"/>
      <c r="C473" s="59"/>
      <c r="D473" s="59"/>
      <c r="E473" s="118"/>
      <c r="F473" s="59"/>
      <c r="G473" s="118"/>
      <c r="H473" s="59"/>
      <c r="I473" s="59"/>
      <c r="J473" s="59"/>
      <c r="K473" s="119"/>
      <c r="L473" s="59"/>
      <c r="M473" s="59"/>
      <c r="N473" s="59"/>
      <c r="O473" s="59"/>
      <c r="P473" s="59"/>
      <c r="Q473" s="59"/>
      <c r="R473" s="59"/>
      <c r="S473" s="59"/>
      <c r="T473" s="59"/>
      <c r="U473" s="59"/>
      <c r="V473" s="59"/>
      <c r="W473" s="59"/>
      <c r="X473" s="59"/>
      <c r="Y473" s="59"/>
      <c r="Z473" s="59"/>
      <c r="AA473" s="59"/>
      <c r="AB473" s="59"/>
      <c r="AC473" s="59"/>
      <c r="AD473" s="59"/>
      <c r="AE473" s="59"/>
      <c r="AF473" s="59"/>
      <c r="AG473" s="59"/>
      <c r="AH473" s="59"/>
      <c r="AI473" s="59"/>
      <c r="AJ473" s="59"/>
      <c r="AK473" s="59"/>
      <c r="AL473" s="59"/>
      <c r="AM473" s="59"/>
      <c r="AN473" s="59"/>
      <c r="AO473" s="59"/>
      <c r="AP473" s="59"/>
      <c r="AQ473" s="59"/>
      <c r="AR473" s="59"/>
      <c r="AS473" s="59"/>
      <c r="AT473" s="59"/>
      <c r="AU473" s="59"/>
      <c r="AV473" s="59"/>
      <c r="AW473" s="59"/>
      <c r="AX473" s="59"/>
      <c r="AY473" s="59"/>
      <c r="AZ473" s="59"/>
      <c r="BA473" s="59"/>
      <c r="BB473" s="59"/>
      <c r="BC473" s="59"/>
      <c r="BD473" s="59"/>
      <c r="BE473" s="59"/>
      <c r="BF473" s="59"/>
      <c r="BG473" s="59"/>
      <c r="BH473" s="59"/>
      <c r="BI473" s="59"/>
      <c r="BJ473" s="59"/>
      <c r="BK473" s="59"/>
      <c r="BL473" s="59"/>
      <c r="BM473" s="59"/>
      <c r="BN473" s="59"/>
      <c r="BO473" s="59"/>
      <c r="BP473" s="59"/>
      <c r="BQ473" s="59"/>
      <c r="BR473" s="59"/>
      <c r="BS473" s="59"/>
      <c r="BT473" s="59"/>
      <c r="BU473" s="59"/>
      <c r="BV473" s="59"/>
      <c r="BW473" s="59"/>
      <c r="BX473" s="59"/>
      <c r="BY473" s="59"/>
      <c r="BZ473" s="59"/>
      <c r="CA473" s="59"/>
      <c r="CB473" s="59"/>
      <c r="CC473" s="59"/>
      <c r="CD473" s="59"/>
      <c r="CE473" s="59"/>
      <c r="CF473" s="59"/>
      <c r="CG473" s="59"/>
      <c r="CH473" s="59"/>
      <c r="CI473" s="59"/>
      <c r="CJ473" s="59"/>
      <c r="CK473" s="59"/>
      <c r="CL473" s="59"/>
      <c r="CM473" s="59"/>
      <c r="CN473" s="59"/>
      <c r="CO473" s="59"/>
      <c r="CP473" s="59"/>
      <c r="CQ473" s="59"/>
      <c r="CR473" s="59"/>
      <c r="CS473" s="59"/>
      <c r="CT473" s="59"/>
      <c r="CU473" s="59"/>
      <c r="CV473" s="59"/>
      <c r="CW473" s="59"/>
      <c r="CX473" s="59"/>
      <c r="CY473" s="59"/>
      <c r="CZ473" s="59"/>
      <c r="DA473" s="59"/>
      <c r="DB473" s="59"/>
      <c r="DC473" s="59"/>
      <c r="DD473" s="59"/>
      <c r="DE473" s="59"/>
      <c r="DF473" s="59"/>
      <c r="DG473" s="59"/>
      <c r="DH473" s="59"/>
      <c r="DI473" s="59"/>
      <c r="DJ473" s="59"/>
      <c r="DK473" s="59"/>
      <c r="DL473" s="59"/>
      <c r="DM473" s="59"/>
      <c r="DN473" s="59"/>
      <c r="DO473" s="59"/>
      <c r="DP473" s="59"/>
      <c r="DQ473" s="59"/>
      <c r="DR473" s="59"/>
      <c r="DS473" s="59"/>
      <c r="DT473" s="59"/>
      <c r="DU473" s="59"/>
      <c r="DV473" s="59"/>
      <c r="DW473" s="59"/>
      <c r="DX473" s="59"/>
      <c r="DY473" s="59"/>
      <c r="DZ473" s="59"/>
      <c r="EA473" s="59"/>
      <c r="EB473" s="59"/>
      <c r="EC473" s="59"/>
      <c r="ED473" s="59"/>
      <c r="EE473" s="59"/>
      <c r="EF473" s="59"/>
      <c r="EG473" s="59"/>
      <c r="EH473" s="59"/>
      <c r="EI473" s="59"/>
      <c r="EJ473" s="59"/>
      <c r="EK473" s="59"/>
      <c r="EL473" s="59"/>
      <c r="EM473" s="59"/>
      <c r="EN473" s="59"/>
      <c r="EO473" s="59"/>
      <c r="EP473" s="59"/>
      <c r="EQ473" s="59"/>
      <c r="ER473" s="59"/>
      <c r="ES473" s="59"/>
      <c r="ET473" s="59"/>
      <c r="EU473" s="59"/>
      <c r="EV473" s="59"/>
      <c r="EW473" s="59"/>
      <c r="EX473" s="59"/>
      <c r="EY473" s="59"/>
      <c r="EZ473" s="59"/>
      <c r="FA473" s="59"/>
      <c r="FB473" s="59"/>
      <c r="FC473" s="59"/>
      <c r="FD473" s="59"/>
      <c r="FE473" s="59"/>
      <c r="FF473" s="59"/>
      <c r="FG473" s="59"/>
      <c r="FH473" s="59"/>
      <c r="FI473" s="59"/>
      <c r="FJ473" s="59"/>
      <c r="FK473" s="59"/>
      <c r="FL473" s="59"/>
      <c r="FM473" s="59"/>
      <c r="FN473" s="59"/>
      <c r="FO473" s="59"/>
      <c r="FP473" s="59"/>
      <c r="FQ473" s="59"/>
      <c r="FR473" s="59"/>
      <c r="FS473" s="59"/>
      <c r="FT473" s="59"/>
      <c r="FU473" s="59"/>
      <c r="FV473" s="59"/>
      <c r="FW473" s="59"/>
      <c r="FX473" s="59"/>
      <c r="FY473" s="59"/>
      <c r="FZ473" s="59"/>
      <c r="GA473" s="59"/>
      <c r="GB473" s="59"/>
      <c r="GC473" s="59"/>
      <c r="GD473" s="59"/>
      <c r="GE473" s="59"/>
      <c r="GF473" s="59"/>
      <c r="GG473" s="59"/>
      <c r="GH473" s="59"/>
      <c r="GI473" s="59"/>
      <c r="GJ473" s="59"/>
      <c r="GK473" s="59"/>
      <c r="GL473" s="59"/>
      <c r="GM473" s="59"/>
      <c r="GN473" s="59"/>
      <c r="GO473" s="59"/>
      <c r="GP473" s="59"/>
      <c r="GQ473" s="59"/>
      <c r="GR473" s="59"/>
      <c r="GS473" s="59"/>
      <c r="GT473" s="59"/>
      <c r="GU473" s="59"/>
      <c r="GV473" s="59"/>
      <c r="GW473" s="59"/>
      <c r="GX473" s="59"/>
      <c r="GY473" s="59"/>
      <c r="GZ473" s="59"/>
      <c r="HA473" s="59"/>
      <c r="HB473" s="59"/>
      <c r="HC473" s="59"/>
      <c r="HD473" s="59"/>
      <c r="HE473" s="59"/>
      <c r="HF473" s="59"/>
      <c r="HG473" s="59"/>
      <c r="HH473" s="59"/>
      <c r="HI473" s="59"/>
      <c r="HJ473" s="59"/>
      <c r="HK473" s="59"/>
      <c r="HL473" s="59"/>
      <c r="HM473" s="59"/>
      <c r="HN473" s="59"/>
    </row>
    <row r="474" spans="1:222">
      <c r="A474" s="59"/>
      <c r="B474" s="59"/>
      <c r="C474" s="59"/>
      <c r="D474" s="59"/>
      <c r="E474" s="118"/>
      <c r="F474" s="59"/>
      <c r="G474" s="118"/>
      <c r="H474" s="59"/>
      <c r="I474" s="59"/>
      <c r="J474" s="59"/>
      <c r="K474" s="119"/>
      <c r="L474" s="59"/>
      <c r="M474" s="59"/>
      <c r="N474" s="59"/>
      <c r="O474" s="59"/>
      <c r="P474" s="59"/>
      <c r="Q474" s="59"/>
      <c r="R474" s="59"/>
      <c r="S474" s="59"/>
      <c r="T474" s="59"/>
      <c r="U474" s="59"/>
      <c r="V474" s="59"/>
      <c r="W474" s="59"/>
      <c r="X474" s="59"/>
      <c r="Y474" s="59"/>
      <c r="Z474" s="59"/>
      <c r="AA474" s="59"/>
      <c r="AB474" s="59"/>
      <c r="AC474" s="59"/>
      <c r="AD474" s="59"/>
      <c r="AE474" s="59"/>
      <c r="AF474" s="59"/>
      <c r="AG474" s="59"/>
      <c r="AH474" s="59"/>
      <c r="AI474" s="59"/>
      <c r="AJ474" s="59"/>
      <c r="AK474" s="59"/>
      <c r="AL474" s="59"/>
      <c r="AM474" s="59"/>
      <c r="AN474" s="59"/>
      <c r="AO474" s="59"/>
      <c r="AP474" s="59"/>
      <c r="AQ474" s="59"/>
      <c r="AR474" s="59"/>
      <c r="AS474" s="59"/>
      <c r="AT474" s="59"/>
      <c r="AU474" s="59"/>
      <c r="AV474" s="59"/>
      <c r="AW474" s="59"/>
      <c r="AX474" s="59"/>
      <c r="AY474" s="59"/>
      <c r="AZ474" s="59"/>
      <c r="BA474" s="59"/>
      <c r="BB474" s="59"/>
      <c r="BC474" s="59"/>
      <c r="BD474" s="59"/>
      <c r="BE474" s="59"/>
      <c r="BF474" s="59"/>
      <c r="BG474" s="59"/>
      <c r="BH474" s="59"/>
      <c r="BI474" s="59"/>
      <c r="BJ474" s="59"/>
      <c r="BK474" s="59"/>
      <c r="BL474" s="59"/>
      <c r="BM474" s="59"/>
      <c r="BN474" s="59"/>
      <c r="BO474" s="59"/>
      <c r="BP474" s="59"/>
      <c r="BQ474" s="59"/>
      <c r="BR474" s="59"/>
      <c r="BS474" s="59"/>
      <c r="BT474" s="59"/>
      <c r="BU474" s="59"/>
      <c r="BV474" s="59"/>
      <c r="BW474" s="59"/>
      <c r="BX474" s="59"/>
      <c r="BY474" s="59"/>
      <c r="BZ474" s="59"/>
      <c r="CA474" s="59"/>
      <c r="CB474" s="59"/>
      <c r="CC474" s="59"/>
      <c r="CD474" s="59"/>
      <c r="CE474" s="59"/>
      <c r="CF474" s="59"/>
      <c r="CG474" s="59"/>
      <c r="CH474" s="59"/>
      <c r="CI474" s="59"/>
      <c r="CJ474" s="59"/>
      <c r="CK474" s="59"/>
      <c r="CL474" s="59"/>
      <c r="CM474" s="59"/>
      <c r="CN474" s="59"/>
      <c r="CO474" s="59"/>
      <c r="CP474" s="59"/>
      <c r="CQ474" s="59"/>
      <c r="CR474" s="59"/>
      <c r="CS474" s="59"/>
      <c r="CT474" s="59"/>
      <c r="CU474" s="59"/>
      <c r="CV474" s="59"/>
      <c r="CW474" s="59"/>
      <c r="CX474" s="59"/>
      <c r="CY474" s="59"/>
      <c r="CZ474" s="59"/>
      <c r="DA474" s="59"/>
      <c r="DB474" s="59"/>
      <c r="DC474" s="59"/>
      <c r="DD474" s="59"/>
      <c r="DE474" s="59"/>
      <c r="DF474" s="59"/>
      <c r="DG474" s="59"/>
      <c r="DH474" s="59"/>
      <c r="DI474" s="59"/>
      <c r="DJ474" s="59"/>
      <c r="DK474" s="59"/>
      <c r="DL474" s="59"/>
      <c r="DM474" s="59"/>
      <c r="DN474" s="59"/>
      <c r="DO474" s="59"/>
      <c r="DP474" s="59"/>
      <c r="DQ474" s="59"/>
      <c r="DR474" s="59"/>
      <c r="DS474" s="59"/>
      <c r="DT474" s="59"/>
      <c r="DU474" s="59"/>
      <c r="DV474" s="59"/>
      <c r="DW474" s="59"/>
      <c r="DX474" s="59"/>
      <c r="DY474" s="59"/>
      <c r="DZ474" s="59"/>
      <c r="EA474" s="59"/>
      <c r="EB474" s="59"/>
      <c r="EC474" s="59"/>
      <c r="ED474" s="59"/>
      <c r="EE474" s="59"/>
      <c r="EF474" s="59"/>
      <c r="EG474" s="59"/>
      <c r="EH474" s="59"/>
      <c r="EI474" s="59"/>
      <c r="EJ474" s="59"/>
      <c r="EK474" s="59"/>
      <c r="EL474" s="59"/>
      <c r="EM474" s="59"/>
      <c r="EN474" s="59"/>
      <c r="EO474" s="59"/>
      <c r="EP474" s="59"/>
      <c r="EQ474" s="59"/>
      <c r="ER474" s="59"/>
      <c r="ES474" s="59"/>
      <c r="ET474" s="59"/>
      <c r="EU474" s="59"/>
      <c r="EV474" s="59"/>
      <c r="EW474" s="59"/>
      <c r="EX474" s="59"/>
      <c r="EY474" s="59"/>
      <c r="EZ474" s="59"/>
      <c r="FA474" s="59"/>
      <c r="FB474" s="59"/>
      <c r="FC474" s="59"/>
      <c r="FD474" s="59"/>
      <c r="FE474" s="59"/>
      <c r="FF474" s="59"/>
      <c r="FG474" s="59"/>
      <c r="FH474" s="59"/>
      <c r="FI474" s="59"/>
      <c r="FJ474" s="59"/>
      <c r="FK474" s="59"/>
      <c r="FL474" s="59"/>
      <c r="FM474" s="59"/>
      <c r="FN474" s="59"/>
      <c r="FO474" s="59"/>
      <c r="FP474" s="59"/>
      <c r="FQ474" s="59"/>
      <c r="FR474" s="59"/>
      <c r="FS474" s="59"/>
      <c r="FT474" s="59"/>
      <c r="FU474" s="59"/>
      <c r="FV474" s="59"/>
      <c r="FW474" s="59"/>
      <c r="FX474" s="59"/>
      <c r="FY474" s="59"/>
      <c r="FZ474" s="59"/>
      <c r="GA474" s="59"/>
      <c r="GB474" s="59"/>
      <c r="GC474" s="59"/>
      <c r="GD474" s="59"/>
      <c r="GE474" s="59"/>
      <c r="GF474" s="59"/>
      <c r="GG474" s="59"/>
      <c r="GH474" s="59"/>
      <c r="GI474" s="59"/>
      <c r="GJ474" s="59"/>
      <c r="GK474" s="59"/>
      <c r="GL474" s="59"/>
      <c r="GM474" s="59"/>
      <c r="GN474" s="59"/>
      <c r="GO474" s="59"/>
      <c r="GP474" s="59"/>
      <c r="GQ474" s="59"/>
      <c r="GR474" s="59"/>
      <c r="GS474" s="59"/>
      <c r="GT474" s="59"/>
      <c r="GU474" s="59"/>
      <c r="GV474" s="59"/>
      <c r="GW474" s="59"/>
      <c r="GX474" s="59"/>
      <c r="GY474" s="59"/>
      <c r="GZ474" s="59"/>
      <c r="HA474" s="59"/>
      <c r="HB474" s="59"/>
      <c r="HC474" s="59"/>
      <c r="HD474" s="59"/>
      <c r="HE474" s="59"/>
      <c r="HF474" s="59"/>
      <c r="HG474" s="59"/>
      <c r="HH474" s="59"/>
      <c r="HI474" s="59"/>
      <c r="HJ474" s="59"/>
      <c r="HK474" s="59"/>
      <c r="HL474" s="59"/>
      <c r="HM474" s="59"/>
      <c r="HN474" s="59"/>
    </row>
    <row r="475" spans="1:222">
      <c r="A475" s="59"/>
      <c r="B475" s="59"/>
      <c r="C475" s="59"/>
      <c r="D475" s="59"/>
      <c r="E475" s="118"/>
      <c r="F475" s="59"/>
      <c r="G475" s="118"/>
      <c r="H475" s="59"/>
      <c r="I475" s="59"/>
      <c r="J475" s="59"/>
      <c r="K475" s="119"/>
      <c r="L475" s="59"/>
      <c r="M475" s="59"/>
      <c r="N475" s="59"/>
      <c r="O475" s="59"/>
      <c r="P475" s="59"/>
      <c r="Q475" s="59"/>
      <c r="R475" s="59"/>
      <c r="S475" s="59"/>
      <c r="T475" s="59"/>
      <c r="U475" s="59"/>
      <c r="V475" s="59"/>
      <c r="W475" s="59"/>
      <c r="X475" s="59"/>
      <c r="Y475" s="59"/>
      <c r="Z475" s="59"/>
      <c r="AA475" s="59"/>
      <c r="AB475" s="59"/>
      <c r="AC475" s="59"/>
      <c r="AD475" s="59"/>
      <c r="AE475" s="59"/>
      <c r="AF475" s="59"/>
      <c r="AG475" s="59"/>
      <c r="AH475" s="59"/>
      <c r="AI475" s="59"/>
      <c r="AJ475" s="59"/>
      <c r="AK475" s="59"/>
      <c r="AL475" s="59"/>
      <c r="AM475" s="59"/>
      <c r="AN475" s="59"/>
      <c r="AO475" s="59"/>
      <c r="AP475" s="59"/>
      <c r="AQ475" s="59"/>
      <c r="AR475" s="59"/>
      <c r="AS475" s="59"/>
      <c r="AT475" s="59"/>
      <c r="AU475" s="59"/>
      <c r="AV475" s="59"/>
      <c r="AW475" s="59"/>
      <c r="AX475" s="59"/>
      <c r="AY475" s="59"/>
      <c r="AZ475" s="59"/>
      <c r="BA475" s="59"/>
      <c r="BB475" s="59"/>
      <c r="BC475" s="59"/>
      <c r="BD475" s="59"/>
      <c r="BE475" s="59"/>
      <c r="BF475" s="59"/>
      <c r="BG475" s="59"/>
      <c r="BH475" s="59"/>
      <c r="BI475" s="59"/>
      <c r="BJ475" s="59"/>
      <c r="BK475" s="59"/>
      <c r="BL475" s="59"/>
      <c r="BM475" s="59"/>
      <c r="BN475" s="59"/>
      <c r="BO475" s="59"/>
      <c r="BP475" s="59"/>
      <c r="BQ475" s="59"/>
      <c r="BR475" s="59"/>
      <c r="BS475" s="59"/>
      <c r="BT475" s="59"/>
      <c r="BU475" s="59"/>
      <c r="BV475" s="59"/>
      <c r="BW475" s="59"/>
      <c r="BX475" s="59"/>
      <c r="BY475" s="59"/>
      <c r="BZ475" s="59"/>
      <c r="CA475" s="59"/>
      <c r="CB475" s="59"/>
      <c r="CC475" s="59"/>
      <c r="CD475" s="59"/>
      <c r="CE475" s="59"/>
      <c r="CF475" s="59"/>
      <c r="CG475" s="59"/>
      <c r="CH475" s="59"/>
      <c r="CI475" s="59"/>
      <c r="CJ475" s="59"/>
      <c r="CK475" s="59"/>
      <c r="CL475" s="59"/>
      <c r="CM475" s="59"/>
      <c r="CN475" s="59"/>
      <c r="CO475" s="59"/>
      <c r="CP475" s="59"/>
      <c r="CQ475" s="59"/>
      <c r="CR475" s="59"/>
      <c r="CS475" s="59"/>
      <c r="CT475" s="59"/>
      <c r="CU475" s="59"/>
      <c r="CV475" s="59"/>
      <c r="CW475" s="59"/>
      <c r="CX475" s="59"/>
      <c r="CY475" s="59"/>
      <c r="CZ475" s="59"/>
      <c r="DA475" s="59"/>
      <c r="DB475" s="59"/>
      <c r="DC475" s="59"/>
      <c r="DD475" s="59"/>
      <c r="DE475" s="59"/>
      <c r="DF475" s="59"/>
      <c r="DG475" s="59"/>
      <c r="DH475" s="59"/>
      <c r="DI475" s="59"/>
      <c r="DJ475" s="59"/>
      <c r="DK475" s="59"/>
      <c r="DL475" s="59"/>
      <c r="DM475" s="59"/>
      <c r="DN475" s="59"/>
      <c r="DO475" s="59"/>
      <c r="DP475" s="59"/>
      <c r="DQ475" s="59"/>
      <c r="DR475" s="59"/>
      <c r="DS475" s="59"/>
      <c r="DT475" s="59"/>
      <c r="DU475" s="59"/>
      <c r="DV475" s="59"/>
      <c r="DW475" s="59"/>
      <c r="DX475" s="59"/>
      <c r="DY475" s="59"/>
      <c r="DZ475" s="59"/>
      <c r="EA475" s="59"/>
      <c r="EB475" s="59"/>
      <c r="EC475" s="59"/>
      <c r="ED475" s="59"/>
      <c r="EE475" s="59"/>
      <c r="EF475" s="59"/>
      <c r="EG475" s="59"/>
      <c r="EH475" s="59"/>
      <c r="EI475" s="59"/>
      <c r="EJ475" s="59"/>
      <c r="EK475" s="59"/>
      <c r="EL475" s="59"/>
      <c r="EM475" s="59"/>
      <c r="EN475" s="59"/>
      <c r="EO475" s="59"/>
      <c r="EP475" s="59"/>
      <c r="EQ475" s="59"/>
      <c r="ER475" s="59"/>
      <c r="ES475" s="59"/>
      <c r="ET475" s="59"/>
      <c r="EU475" s="59"/>
      <c r="EV475" s="59"/>
      <c r="EW475" s="59"/>
      <c r="EX475" s="59"/>
      <c r="EY475" s="59"/>
      <c r="EZ475" s="59"/>
      <c r="FA475" s="59"/>
      <c r="FB475" s="59"/>
      <c r="FC475" s="59"/>
      <c r="FD475" s="59"/>
      <c r="FE475" s="59"/>
      <c r="FF475" s="59"/>
      <c r="FG475" s="59"/>
      <c r="FH475" s="59"/>
      <c r="FI475" s="59"/>
      <c r="FJ475" s="59"/>
      <c r="FK475" s="59"/>
      <c r="FL475" s="59"/>
      <c r="FM475" s="59"/>
      <c r="FN475" s="59"/>
      <c r="FO475" s="59"/>
      <c r="FP475" s="59"/>
      <c r="FQ475" s="59"/>
      <c r="FR475" s="59"/>
      <c r="FS475" s="59"/>
      <c r="FT475" s="59"/>
      <c r="FU475" s="59"/>
      <c r="FV475" s="59"/>
      <c r="FW475" s="59"/>
      <c r="FX475" s="59"/>
      <c r="FY475" s="59"/>
      <c r="FZ475" s="59"/>
      <c r="GA475" s="59"/>
      <c r="GB475" s="59"/>
      <c r="GC475" s="59"/>
      <c r="GD475" s="59"/>
      <c r="GE475" s="59"/>
      <c r="GF475" s="59"/>
      <c r="GG475" s="59"/>
      <c r="GH475" s="59"/>
      <c r="GI475" s="59"/>
      <c r="GJ475" s="59"/>
      <c r="GK475" s="59"/>
      <c r="GL475" s="59"/>
      <c r="GM475" s="59"/>
      <c r="GN475" s="59"/>
      <c r="GO475" s="59"/>
      <c r="GP475" s="59"/>
      <c r="GQ475" s="59"/>
      <c r="GR475" s="59"/>
      <c r="GS475" s="59"/>
      <c r="GT475" s="59"/>
      <c r="GU475" s="59"/>
      <c r="GV475" s="59"/>
      <c r="GW475" s="59"/>
      <c r="GX475" s="59"/>
      <c r="GY475" s="59"/>
      <c r="GZ475" s="59"/>
      <c r="HA475" s="59"/>
      <c r="HB475" s="59"/>
      <c r="HC475" s="59"/>
      <c r="HD475" s="59"/>
      <c r="HE475" s="59"/>
      <c r="HF475" s="59"/>
      <c r="HG475" s="59"/>
      <c r="HH475" s="59"/>
      <c r="HI475" s="59"/>
      <c r="HJ475" s="59"/>
      <c r="HK475" s="59"/>
      <c r="HL475" s="59"/>
      <c r="HM475" s="59"/>
      <c r="HN475" s="59"/>
    </row>
    <row r="476" spans="1:222">
      <c r="A476" s="59"/>
      <c r="B476" s="59"/>
      <c r="C476" s="59"/>
      <c r="D476" s="59"/>
      <c r="E476" s="118"/>
      <c r="F476" s="59"/>
      <c r="G476" s="118"/>
      <c r="H476" s="59"/>
      <c r="I476" s="59"/>
      <c r="J476" s="59"/>
      <c r="K476" s="119"/>
      <c r="L476" s="59"/>
      <c r="M476" s="59"/>
      <c r="N476" s="59"/>
      <c r="O476" s="59"/>
      <c r="P476" s="59"/>
      <c r="Q476" s="59"/>
      <c r="R476" s="59"/>
      <c r="S476" s="59"/>
      <c r="T476" s="59"/>
      <c r="U476" s="59"/>
      <c r="V476" s="59"/>
      <c r="W476" s="59"/>
      <c r="X476" s="59"/>
      <c r="Y476" s="59"/>
      <c r="Z476" s="59"/>
      <c r="AA476" s="59"/>
      <c r="AB476" s="59"/>
      <c r="AC476" s="59"/>
      <c r="AD476" s="59"/>
      <c r="AE476" s="59"/>
      <c r="AF476" s="59"/>
      <c r="AG476" s="59"/>
      <c r="AH476" s="59"/>
      <c r="AI476" s="59"/>
      <c r="AJ476" s="59"/>
      <c r="AK476" s="59"/>
      <c r="AL476" s="59"/>
      <c r="AM476" s="59"/>
      <c r="AN476" s="59"/>
      <c r="AO476" s="59"/>
      <c r="AP476" s="59"/>
      <c r="AQ476" s="59"/>
      <c r="AR476" s="59"/>
      <c r="AS476" s="59"/>
      <c r="AT476" s="59"/>
      <c r="AU476" s="59"/>
      <c r="AV476" s="59"/>
      <c r="AW476" s="59"/>
      <c r="AX476" s="59"/>
      <c r="AY476" s="59"/>
      <c r="AZ476" s="59"/>
      <c r="BA476" s="59"/>
      <c r="BB476" s="59"/>
      <c r="BC476" s="59"/>
      <c r="BD476" s="59"/>
      <c r="BE476" s="59"/>
      <c r="BF476" s="59"/>
      <c r="BG476" s="59"/>
      <c r="BH476" s="59"/>
      <c r="BI476" s="59"/>
      <c r="BJ476" s="59"/>
      <c r="BK476" s="59"/>
      <c r="BL476" s="59"/>
      <c r="BM476" s="59"/>
      <c r="BN476" s="59"/>
      <c r="BO476" s="59"/>
      <c r="BP476" s="59"/>
      <c r="BQ476" s="59"/>
      <c r="BR476" s="59"/>
      <c r="BS476" s="59"/>
      <c r="BT476" s="59"/>
      <c r="BU476" s="59"/>
      <c r="BV476" s="59"/>
      <c r="BW476" s="59"/>
      <c r="BX476" s="59"/>
      <c r="BY476" s="59"/>
      <c r="BZ476" s="59"/>
      <c r="CA476" s="59"/>
      <c r="CB476" s="59"/>
      <c r="CC476" s="59"/>
      <c r="CD476" s="59"/>
      <c r="CE476" s="59"/>
      <c r="CF476" s="59"/>
      <c r="CG476" s="59"/>
      <c r="CH476" s="59"/>
      <c r="CI476" s="59"/>
      <c r="CJ476" s="59"/>
      <c r="CK476" s="59"/>
      <c r="CL476" s="59"/>
      <c r="CM476" s="59"/>
      <c r="CN476" s="59"/>
      <c r="CO476" s="59"/>
      <c r="CP476" s="59"/>
      <c r="CQ476" s="59"/>
      <c r="CR476" s="59"/>
      <c r="CS476" s="59"/>
      <c r="CT476" s="59"/>
      <c r="CU476" s="59"/>
      <c r="CV476" s="59"/>
      <c r="CW476" s="59"/>
      <c r="CX476" s="59"/>
      <c r="CY476" s="59"/>
      <c r="CZ476" s="59"/>
      <c r="DA476" s="59"/>
      <c r="DB476" s="59"/>
      <c r="DC476" s="59"/>
      <c r="DD476" s="59"/>
      <c r="DE476" s="59"/>
      <c r="DF476" s="59"/>
      <c r="DG476" s="59"/>
      <c r="DH476" s="59"/>
      <c r="DI476" s="59"/>
      <c r="DJ476" s="59"/>
      <c r="DK476" s="59"/>
      <c r="DL476" s="59"/>
      <c r="DM476" s="59"/>
      <c r="DN476" s="59"/>
      <c r="DO476" s="59"/>
      <c r="DP476" s="59"/>
      <c r="DQ476" s="59"/>
      <c r="DR476" s="59"/>
      <c r="DS476" s="59"/>
      <c r="DT476" s="59"/>
      <c r="DU476" s="59"/>
      <c r="DV476" s="59"/>
      <c r="DW476" s="59"/>
      <c r="DX476" s="59"/>
      <c r="DY476" s="59"/>
      <c r="DZ476" s="59"/>
      <c r="EA476" s="59"/>
      <c r="EB476" s="59"/>
      <c r="EC476" s="59"/>
      <c r="ED476" s="59"/>
      <c r="EE476" s="59"/>
      <c r="EF476" s="59"/>
      <c r="EG476" s="59"/>
      <c r="EH476" s="59"/>
      <c r="EI476" s="59"/>
      <c r="EJ476" s="59"/>
      <c r="EK476" s="59"/>
      <c r="EL476" s="59"/>
      <c r="EM476" s="59"/>
      <c r="EN476" s="59"/>
      <c r="EO476" s="59"/>
      <c r="EP476" s="59"/>
      <c r="EQ476" s="59"/>
      <c r="ER476" s="59"/>
      <c r="ES476" s="59"/>
      <c r="ET476" s="59"/>
      <c r="EU476" s="59"/>
      <c r="EV476" s="59"/>
      <c r="EW476" s="59"/>
      <c r="EX476" s="59"/>
      <c r="EY476" s="59"/>
      <c r="EZ476" s="59"/>
      <c r="FA476" s="59"/>
      <c r="FB476" s="59"/>
      <c r="FC476" s="59"/>
      <c r="FD476" s="59"/>
      <c r="FE476" s="59"/>
      <c r="FF476" s="59"/>
      <c r="FG476" s="59"/>
      <c r="FH476" s="59"/>
      <c r="FI476" s="59"/>
      <c r="FJ476" s="59"/>
      <c r="FK476" s="59"/>
      <c r="FL476" s="59"/>
      <c r="FM476" s="59"/>
      <c r="FN476" s="59"/>
      <c r="FO476" s="59"/>
      <c r="FP476" s="59"/>
      <c r="FQ476" s="59"/>
      <c r="FR476" s="59"/>
      <c r="FS476" s="59"/>
      <c r="FT476" s="59"/>
      <c r="FU476" s="59"/>
      <c r="FV476" s="59"/>
      <c r="FW476" s="59"/>
      <c r="FX476" s="59"/>
      <c r="FY476" s="59"/>
      <c r="FZ476" s="59"/>
      <c r="GA476" s="59"/>
      <c r="GB476" s="59"/>
      <c r="GC476" s="59"/>
      <c r="GD476" s="59"/>
      <c r="GE476" s="59"/>
      <c r="GF476" s="59"/>
      <c r="GG476" s="59"/>
      <c r="GH476" s="59"/>
      <c r="GI476" s="59"/>
      <c r="GJ476" s="59"/>
      <c r="GK476" s="59"/>
      <c r="GL476" s="59"/>
      <c r="GM476" s="59"/>
      <c r="GN476" s="59"/>
      <c r="GO476" s="59"/>
      <c r="GP476" s="59"/>
      <c r="GQ476" s="59"/>
      <c r="GR476" s="59"/>
      <c r="GS476" s="59"/>
      <c r="GT476" s="59"/>
      <c r="GU476" s="59"/>
      <c r="GV476" s="59"/>
      <c r="GW476" s="59"/>
      <c r="GX476" s="59"/>
      <c r="GY476" s="59"/>
      <c r="GZ476" s="59"/>
      <c r="HA476" s="59"/>
      <c r="HB476" s="59"/>
      <c r="HC476" s="59"/>
      <c r="HD476" s="59"/>
      <c r="HE476" s="59"/>
      <c r="HF476" s="59"/>
      <c r="HG476" s="59"/>
      <c r="HH476" s="59"/>
      <c r="HI476" s="59"/>
      <c r="HJ476" s="59"/>
      <c r="HK476" s="59"/>
      <c r="HL476" s="59"/>
      <c r="HM476" s="59"/>
      <c r="HN476" s="59"/>
    </row>
    <row r="477" spans="1:222">
      <c r="A477" s="59"/>
      <c r="B477" s="59"/>
      <c r="C477" s="59"/>
      <c r="D477" s="59"/>
      <c r="E477" s="118"/>
      <c r="F477" s="59"/>
      <c r="G477" s="118"/>
      <c r="H477" s="59"/>
      <c r="I477" s="59"/>
      <c r="J477" s="59"/>
      <c r="K477" s="119"/>
      <c r="L477" s="59"/>
      <c r="M477" s="59"/>
      <c r="N477" s="59"/>
      <c r="O477" s="59"/>
      <c r="P477" s="59"/>
      <c r="Q477" s="59"/>
      <c r="R477" s="59"/>
      <c r="S477" s="59"/>
      <c r="T477" s="59"/>
      <c r="U477" s="59"/>
      <c r="V477" s="59"/>
      <c r="W477" s="59"/>
      <c r="X477" s="59"/>
      <c r="Y477" s="59"/>
      <c r="Z477" s="59"/>
      <c r="AA477" s="59"/>
      <c r="AB477" s="59"/>
      <c r="AC477" s="59"/>
      <c r="AD477" s="59"/>
      <c r="AE477" s="59"/>
      <c r="AF477" s="59"/>
      <c r="AG477" s="59"/>
      <c r="AH477" s="59"/>
      <c r="AI477" s="59"/>
      <c r="AJ477" s="59"/>
      <c r="AK477" s="59"/>
      <c r="AL477" s="59"/>
      <c r="AM477" s="59"/>
      <c r="AN477" s="59"/>
      <c r="AO477" s="59"/>
      <c r="AP477" s="59"/>
      <c r="AQ477" s="59"/>
      <c r="AR477" s="59"/>
      <c r="AS477" s="59"/>
      <c r="AT477" s="59"/>
      <c r="AU477" s="59"/>
      <c r="AV477" s="59"/>
      <c r="AW477" s="59"/>
      <c r="AX477" s="59"/>
      <c r="AY477" s="59"/>
      <c r="AZ477" s="59"/>
      <c r="BA477" s="59"/>
      <c r="BB477" s="59"/>
      <c r="BC477" s="59"/>
      <c r="BD477" s="59"/>
      <c r="BE477" s="59"/>
      <c r="BF477" s="59"/>
      <c r="BG477" s="59"/>
      <c r="BH477" s="59"/>
      <c r="BI477" s="59"/>
      <c r="BJ477" s="59"/>
      <c r="BK477" s="59"/>
      <c r="BL477" s="59"/>
      <c r="BM477" s="59"/>
      <c r="BN477" s="59"/>
      <c r="BO477" s="59"/>
      <c r="BP477" s="59"/>
      <c r="BQ477" s="59"/>
      <c r="BR477" s="59"/>
      <c r="BS477" s="59"/>
      <c r="BT477" s="59"/>
      <c r="BU477" s="59"/>
      <c r="BV477" s="59"/>
      <c r="BW477" s="59"/>
      <c r="BX477" s="59"/>
      <c r="BY477" s="59"/>
      <c r="BZ477" s="59"/>
      <c r="CA477" s="59"/>
      <c r="CB477" s="59"/>
      <c r="CC477" s="59"/>
      <c r="CD477" s="59"/>
      <c r="CE477" s="59"/>
      <c r="CF477" s="59"/>
      <c r="CG477" s="59"/>
      <c r="CH477" s="59"/>
      <c r="CI477" s="59"/>
      <c r="CJ477" s="59"/>
      <c r="CK477" s="59"/>
      <c r="CL477" s="59"/>
      <c r="CM477" s="59"/>
      <c r="CN477" s="59"/>
      <c r="CO477" s="59"/>
      <c r="CP477" s="59"/>
      <c r="CQ477" s="59"/>
      <c r="CR477" s="59"/>
      <c r="CS477" s="59"/>
      <c r="CT477" s="59"/>
      <c r="CU477" s="59"/>
      <c r="CV477" s="59"/>
      <c r="CW477" s="59"/>
      <c r="CX477" s="59"/>
      <c r="CY477" s="59"/>
      <c r="CZ477" s="59"/>
      <c r="DA477" s="59"/>
      <c r="DB477" s="59"/>
      <c r="DC477" s="59"/>
      <c r="DD477" s="59"/>
      <c r="DE477" s="59"/>
      <c r="DF477" s="59"/>
      <c r="DG477" s="59"/>
      <c r="DH477" s="59"/>
      <c r="DI477" s="59"/>
      <c r="DJ477" s="59"/>
      <c r="DK477" s="59"/>
      <c r="DL477" s="59"/>
      <c r="DM477" s="59"/>
      <c r="DN477" s="59"/>
      <c r="DO477" s="59"/>
      <c r="DP477" s="59"/>
      <c r="DQ477" s="59"/>
      <c r="DR477" s="59"/>
      <c r="DS477" s="59"/>
      <c r="DT477" s="59"/>
      <c r="DU477" s="59"/>
      <c r="DV477" s="59"/>
      <c r="DW477" s="59"/>
      <c r="DX477" s="59"/>
      <c r="DY477" s="59"/>
      <c r="DZ477" s="59"/>
      <c r="EA477" s="59"/>
      <c r="EB477" s="59"/>
      <c r="EC477" s="59"/>
      <c r="ED477" s="59"/>
      <c r="EE477" s="59"/>
      <c r="EF477" s="59"/>
      <c r="EG477" s="59"/>
      <c r="EH477" s="59"/>
      <c r="EI477" s="59"/>
      <c r="EJ477" s="59"/>
      <c r="EK477" s="59"/>
      <c r="EL477" s="59"/>
      <c r="EM477" s="59"/>
      <c r="EN477" s="59"/>
      <c r="EO477" s="59"/>
      <c r="EP477" s="59"/>
      <c r="EQ477" s="59"/>
      <c r="ER477" s="59"/>
      <c r="ES477" s="59"/>
      <c r="ET477" s="59"/>
      <c r="EU477" s="59"/>
      <c r="EV477" s="59"/>
      <c r="EW477" s="59"/>
      <c r="EX477" s="59"/>
      <c r="EY477" s="59"/>
      <c r="EZ477" s="59"/>
      <c r="FA477" s="59"/>
      <c r="FB477" s="59"/>
      <c r="FC477" s="59"/>
      <c r="FD477" s="59"/>
      <c r="FE477" s="59"/>
      <c r="FF477" s="59"/>
      <c r="FG477" s="59"/>
      <c r="FH477" s="59"/>
      <c r="FI477" s="59"/>
      <c r="FJ477" s="59"/>
      <c r="FK477" s="59"/>
      <c r="FL477" s="59"/>
      <c r="FM477" s="59"/>
      <c r="FN477" s="59"/>
      <c r="FO477" s="59"/>
      <c r="FP477" s="59"/>
      <c r="FQ477" s="59"/>
      <c r="FR477" s="59"/>
      <c r="FS477" s="59"/>
      <c r="FT477" s="59"/>
      <c r="FU477" s="59"/>
      <c r="FV477" s="59"/>
      <c r="FW477" s="59"/>
      <c r="FX477" s="59"/>
      <c r="FY477" s="59"/>
      <c r="FZ477" s="59"/>
      <c r="GA477" s="59"/>
      <c r="GB477" s="59"/>
      <c r="GC477" s="59"/>
      <c r="GD477" s="59"/>
      <c r="GE477" s="59"/>
      <c r="GF477" s="59"/>
      <c r="GG477" s="59"/>
      <c r="GH477" s="59"/>
      <c r="GI477" s="59"/>
      <c r="GJ477" s="59"/>
      <c r="GK477" s="59"/>
      <c r="GL477" s="59"/>
      <c r="GM477" s="59"/>
      <c r="GN477" s="59"/>
      <c r="GO477" s="59"/>
      <c r="GP477" s="59"/>
      <c r="GQ477" s="59"/>
      <c r="GR477" s="59"/>
      <c r="GS477" s="59"/>
      <c r="GT477" s="59"/>
      <c r="GU477" s="59"/>
      <c r="GV477" s="59"/>
      <c r="GW477" s="59"/>
      <c r="GX477" s="59"/>
      <c r="GY477" s="59"/>
      <c r="GZ477" s="59"/>
      <c r="HA477" s="59"/>
      <c r="HB477" s="59"/>
      <c r="HC477" s="59"/>
      <c r="HD477" s="59"/>
      <c r="HE477" s="59"/>
      <c r="HF477" s="59"/>
      <c r="HG477" s="59"/>
      <c r="HH477" s="59"/>
      <c r="HI477" s="59"/>
      <c r="HJ477" s="59"/>
      <c r="HK477" s="59"/>
      <c r="HL477" s="59"/>
      <c r="HM477" s="59"/>
      <c r="HN477" s="59"/>
    </row>
    <row r="478" spans="1:222">
      <c r="A478" s="59"/>
      <c r="B478" s="59"/>
      <c r="C478" s="59"/>
      <c r="D478" s="59"/>
      <c r="E478" s="118"/>
      <c r="F478" s="59"/>
      <c r="G478" s="118"/>
      <c r="H478" s="59"/>
      <c r="I478" s="59"/>
      <c r="J478" s="59"/>
      <c r="K478" s="119"/>
      <c r="L478" s="59"/>
      <c r="M478" s="59"/>
      <c r="N478" s="59"/>
      <c r="O478" s="59"/>
      <c r="P478" s="59"/>
      <c r="Q478" s="59"/>
      <c r="R478" s="59"/>
      <c r="S478" s="59"/>
      <c r="T478" s="59"/>
      <c r="U478" s="59"/>
      <c r="V478" s="59"/>
      <c r="W478" s="59"/>
      <c r="X478" s="59"/>
      <c r="Y478" s="59"/>
      <c r="Z478" s="59"/>
      <c r="AA478" s="59"/>
      <c r="AB478" s="59"/>
      <c r="AC478" s="59"/>
      <c r="AD478" s="59"/>
      <c r="AE478" s="59"/>
      <c r="AF478" s="59"/>
      <c r="AG478" s="59"/>
      <c r="AH478" s="59"/>
      <c r="AI478" s="59"/>
      <c r="AJ478" s="59"/>
      <c r="AK478" s="59"/>
      <c r="AL478" s="59"/>
      <c r="AM478" s="59"/>
      <c r="AN478" s="59"/>
      <c r="AO478" s="59"/>
      <c r="AP478" s="59"/>
      <c r="AQ478" s="59"/>
      <c r="AR478" s="59"/>
      <c r="AS478" s="59"/>
      <c r="AT478" s="59"/>
      <c r="AU478" s="59"/>
      <c r="AV478" s="59"/>
      <c r="AW478" s="59"/>
      <c r="AX478" s="59"/>
      <c r="AY478" s="59"/>
      <c r="AZ478" s="59"/>
      <c r="BA478" s="59"/>
      <c r="BB478" s="59"/>
      <c r="BC478" s="59"/>
      <c r="BD478" s="59"/>
      <c r="BE478" s="59"/>
      <c r="BF478" s="59"/>
      <c r="BG478" s="59"/>
      <c r="BH478" s="59"/>
      <c r="BI478" s="59"/>
      <c r="BJ478" s="59"/>
      <c r="BK478" s="59"/>
      <c r="BL478" s="59"/>
      <c r="BM478" s="59"/>
      <c r="BN478" s="59"/>
      <c r="BO478" s="59"/>
      <c r="BP478" s="59"/>
      <c r="BQ478" s="59"/>
      <c r="BR478" s="59"/>
      <c r="BS478" s="59"/>
      <c r="BT478" s="59"/>
      <c r="BU478" s="59"/>
      <c r="BV478" s="59"/>
      <c r="BW478" s="59"/>
      <c r="BX478" s="59"/>
      <c r="BY478" s="59"/>
      <c r="BZ478" s="59"/>
      <c r="CA478" s="59"/>
      <c r="CB478" s="59"/>
      <c r="CC478" s="59"/>
      <c r="CD478" s="59"/>
      <c r="CE478" s="59"/>
      <c r="CF478" s="59"/>
      <c r="CG478" s="59"/>
      <c r="CH478" s="59"/>
      <c r="CI478" s="59"/>
      <c r="CJ478" s="59"/>
      <c r="CK478" s="59"/>
      <c r="CL478" s="59"/>
      <c r="CM478" s="59"/>
      <c r="CN478" s="59"/>
      <c r="CO478" s="59"/>
      <c r="CP478" s="59"/>
      <c r="CQ478" s="59"/>
      <c r="CR478" s="59"/>
      <c r="CS478" s="59"/>
      <c r="CT478" s="59"/>
      <c r="CU478" s="59"/>
      <c r="CV478" s="59"/>
      <c r="CW478" s="59"/>
      <c r="CX478" s="59"/>
      <c r="CY478" s="59"/>
      <c r="CZ478" s="59"/>
      <c r="DA478" s="59"/>
      <c r="DB478" s="59"/>
      <c r="DC478" s="59"/>
      <c r="DD478" s="59"/>
      <c r="DE478" s="59"/>
      <c r="DF478" s="59"/>
      <c r="DG478" s="59"/>
      <c r="DH478" s="59"/>
      <c r="DI478" s="59"/>
      <c r="DJ478" s="59"/>
      <c r="DK478" s="59"/>
      <c r="DL478" s="59"/>
      <c r="DM478" s="59"/>
      <c r="DN478" s="59"/>
      <c r="DO478" s="59"/>
      <c r="DP478" s="59"/>
      <c r="DQ478" s="59"/>
      <c r="DR478" s="59"/>
      <c r="DS478" s="59"/>
      <c r="DT478" s="59"/>
      <c r="DU478" s="59"/>
      <c r="DV478" s="59"/>
      <c r="DW478" s="59"/>
      <c r="DX478" s="59"/>
      <c r="DY478" s="59"/>
      <c r="DZ478" s="59"/>
      <c r="EA478" s="59"/>
      <c r="EB478" s="59"/>
      <c r="EC478" s="59"/>
      <c r="ED478" s="59"/>
      <c r="EE478" s="59"/>
      <c r="EF478" s="59"/>
      <c r="EG478" s="59"/>
      <c r="EH478" s="59"/>
      <c r="EI478" s="59"/>
      <c r="EJ478" s="59"/>
      <c r="EK478" s="59"/>
      <c r="EL478" s="59"/>
      <c r="EM478" s="59"/>
      <c r="EN478" s="59"/>
      <c r="EO478" s="59"/>
      <c r="EP478" s="59"/>
      <c r="EQ478" s="59"/>
      <c r="ER478" s="59"/>
      <c r="ES478" s="59"/>
      <c r="ET478" s="59"/>
      <c r="EU478" s="59"/>
      <c r="EV478" s="59"/>
      <c r="EW478" s="59"/>
      <c r="EX478" s="59"/>
      <c r="EY478" s="59"/>
      <c r="EZ478" s="59"/>
      <c r="FA478" s="59"/>
      <c r="FB478" s="59"/>
      <c r="FC478" s="59"/>
      <c r="FD478" s="59"/>
      <c r="FE478" s="59"/>
      <c r="FF478" s="59"/>
      <c r="FG478" s="59"/>
      <c r="FH478" s="59"/>
      <c r="FI478" s="59"/>
      <c r="FJ478" s="59"/>
      <c r="FK478" s="59"/>
      <c r="FL478" s="59"/>
      <c r="FM478" s="59"/>
      <c r="FN478" s="59"/>
      <c r="FO478" s="59"/>
      <c r="FP478" s="59"/>
      <c r="FQ478" s="59"/>
      <c r="FR478" s="59"/>
      <c r="FS478" s="59"/>
      <c r="FT478" s="59"/>
      <c r="FU478" s="59"/>
      <c r="FV478" s="59"/>
      <c r="FW478" s="59"/>
      <c r="FX478" s="59"/>
      <c r="FY478" s="59"/>
      <c r="FZ478" s="59"/>
      <c r="GA478" s="59"/>
      <c r="GB478" s="59"/>
      <c r="GC478" s="59"/>
      <c r="GD478" s="59"/>
      <c r="GE478" s="59"/>
      <c r="GF478" s="59"/>
      <c r="GG478" s="59"/>
      <c r="GH478" s="59"/>
      <c r="GI478" s="59"/>
      <c r="GJ478" s="59"/>
      <c r="GK478" s="59"/>
      <c r="GL478" s="59"/>
      <c r="GM478" s="59"/>
      <c r="GN478" s="59"/>
      <c r="GO478" s="59"/>
      <c r="GP478" s="59"/>
      <c r="GQ478" s="59"/>
      <c r="GR478" s="59"/>
      <c r="GS478" s="59"/>
      <c r="GT478" s="59"/>
      <c r="GU478" s="59"/>
      <c r="GV478" s="59"/>
      <c r="GW478" s="59"/>
      <c r="GX478" s="59"/>
      <c r="GY478" s="59"/>
      <c r="GZ478" s="59"/>
      <c r="HA478" s="59"/>
      <c r="HB478" s="59"/>
      <c r="HC478" s="59"/>
      <c r="HD478" s="59"/>
      <c r="HE478" s="59"/>
      <c r="HF478" s="59"/>
      <c r="HG478" s="59"/>
      <c r="HH478" s="59"/>
      <c r="HI478" s="59"/>
      <c r="HJ478" s="59"/>
      <c r="HK478" s="59"/>
      <c r="HL478" s="59"/>
      <c r="HM478" s="59"/>
      <c r="HN478" s="59"/>
    </row>
    <row r="479" spans="1:222">
      <c r="A479" s="59"/>
      <c r="B479" s="59"/>
      <c r="C479" s="59"/>
      <c r="D479" s="59"/>
      <c r="E479" s="118"/>
      <c r="F479" s="59"/>
      <c r="G479" s="118"/>
      <c r="H479" s="59"/>
      <c r="I479" s="59"/>
      <c r="J479" s="59"/>
      <c r="K479" s="119"/>
      <c r="L479" s="59"/>
      <c r="M479" s="59"/>
      <c r="N479" s="59"/>
      <c r="O479" s="59"/>
      <c r="P479" s="59"/>
      <c r="Q479" s="59"/>
      <c r="R479" s="59"/>
      <c r="S479" s="59"/>
      <c r="T479" s="59"/>
      <c r="U479" s="59"/>
      <c r="V479" s="59"/>
      <c r="W479" s="59"/>
      <c r="X479" s="59"/>
      <c r="Y479" s="59"/>
      <c r="Z479" s="59"/>
      <c r="AA479" s="59"/>
      <c r="AB479" s="59"/>
      <c r="AC479" s="59"/>
      <c r="AD479" s="59"/>
      <c r="AE479" s="59"/>
      <c r="AF479" s="59"/>
      <c r="AG479" s="59"/>
      <c r="AH479" s="59"/>
      <c r="AI479" s="59"/>
      <c r="AJ479" s="59"/>
      <c r="AK479" s="59"/>
      <c r="AL479" s="59"/>
      <c r="AM479" s="59"/>
      <c r="AN479" s="59"/>
      <c r="AO479" s="59"/>
      <c r="AP479" s="59"/>
      <c r="AQ479" s="59"/>
      <c r="AR479" s="59"/>
      <c r="AS479" s="59"/>
      <c r="AT479" s="59"/>
      <c r="AU479" s="59"/>
      <c r="AV479" s="59"/>
      <c r="AW479" s="59"/>
      <c r="AX479" s="59"/>
      <c r="AY479" s="59"/>
      <c r="AZ479" s="59"/>
      <c r="BA479" s="59"/>
      <c r="BB479" s="59"/>
      <c r="BC479" s="59"/>
      <c r="BD479" s="59"/>
      <c r="BE479" s="59"/>
      <c r="BF479" s="59"/>
      <c r="BG479" s="59"/>
      <c r="BH479" s="59"/>
      <c r="BI479" s="59"/>
      <c r="BJ479" s="59"/>
      <c r="BK479" s="59"/>
      <c r="BL479" s="59"/>
      <c r="BM479" s="59"/>
      <c r="BN479" s="59"/>
      <c r="BO479" s="59"/>
      <c r="BP479" s="59"/>
      <c r="BQ479" s="59"/>
      <c r="BR479" s="59"/>
      <c r="BS479" s="59"/>
      <c r="BT479" s="59"/>
      <c r="BU479" s="59"/>
      <c r="BV479" s="59"/>
      <c r="BW479" s="59"/>
      <c r="BX479" s="59"/>
      <c r="BY479" s="59"/>
      <c r="BZ479" s="59"/>
      <c r="CA479" s="59"/>
      <c r="CB479" s="59"/>
      <c r="CC479" s="59"/>
      <c r="CD479" s="59"/>
      <c r="CE479" s="59"/>
      <c r="CF479" s="59"/>
      <c r="CG479" s="59"/>
      <c r="CH479" s="59"/>
      <c r="CI479" s="59"/>
      <c r="CJ479" s="59"/>
      <c r="CK479" s="59"/>
      <c r="CL479" s="59"/>
      <c r="CM479" s="59"/>
      <c r="CN479" s="59"/>
      <c r="CO479" s="59"/>
      <c r="CP479" s="59"/>
      <c r="CQ479" s="59"/>
      <c r="CR479" s="59"/>
      <c r="CS479" s="59"/>
      <c r="CT479" s="59"/>
      <c r="CU479" s="59"/>
      <c r="CV479" s="59"/>
      <c r="CW479" s="59"/>
      <c r="CX479" s="59"/>
      <c r="CY479" s="59"/>
      <c r="CZ479" s="59"/>
      <c r="DA479" s="59"/>
      <c r="DB479" s="59"/>
      <c r="DC479" s="59"/>
      <c r="DD479" s="59"/>
      <c r="DE479" s="59"/>
      <c r="DF479" s="59"/>
      <c r="DG479" s="59"/>
      <c r="DH479" s="59"/>
      <c r="DI479" s="59"/>
      <c r="DJ479" s="59"/>
      <c r="DK479" s="59"/>
      <c r="DL479" s="59"/>
      <c r="DM479" s="59"/>
      <c r="DN479" s="59"/>
      <c r="DO479" s="59"/>
      <c r="DP479" s="59"/>
      <c r="DQ479" s="59"/>
      <c r="DR479" s="59"/>
      <c r="DS479" s="59"/>
      <c r="DT479" s="59"/>
      <c r="DU479" s="59"/>
      <c r="DV479" s="59"/>
      <c r="DW479" s="59"/>
      <c r="DX479" s="59"/>
      <c r="DY479" s="59"/>
      <c r="DZ479" s="59"/>
      <c r="EA479" s="59"/>
      <c r="EB479" s="59"/>
      <c r="EC479" s="59"/>
      <c r="ED479" s="59"/>
      <c r="EE479" s="59"/>
      <c r="EF479" s="59"/>
      <c r="EG479" s="59"/>
      <c r="EH479" s="59"/>
      <c r="EI479" s="59"/>
      <c r="EJ479" s="59"/>
      <c r="EK479" s="59"/>
      <c r="EL479" s="59"/>
      <c r="EM479" s="59"/>
      <c r="EN479" s="59"/>
      <c r="EO479" s="59"/>
      <c r="EP479" s="59"/>
      <c r="EQ479" s="59"/>
      <c r="ER479" s="59"/>
      <c r="ES479" s="59"/>
      <c r="ET479" s="59"/>
      <c r="EU479" s="59"/>
      <c r="EV479" s="59"/>
      <c r="EW479" s="59"/>
      <c r="EX479" s="59"/>
      <c r="EY479" s="59"/>
      <c r="EZ479" s="59"/>
      <c r="FA479" s="59"/>
      <c r="FB479" s="59"/>
      <c r="FC479" s="59"/>
      <c r="FD479" s="59"/>
      <c r="FE479" s="59"/>
      <c r="FF479" s="59"/>
      <c r="FG479" s="59"/>
      <c r="FH479" s="59"/>
      <c r="FI479" s="59"/>
      <c r="FJ479" s="59"/>
      <c r="FK479" s="59"/>
      <c r="FL479" s="59"/>
      <c r="FM479" s="59"/>
      <c r="FN479" s="59"/>
      <c r="FO479" s="59"/>
      <c r="FP479" s="59"/>
      <c r="FQ479" s="59"/>
      <c r="FR479" s="59"/>
      <c r="FS479" s="59"/>
      <c r="FT479" s="59"/>
      <c r="FU479" s="59"/>
      <c r="FV479" s="59"/>
      <c r="FW479" s="59"/>
      <c r="FX479" s="59"/>
      <c r="FY479" s="59"/>
      <c r="FZ479" s="59"/>
      <c r="GA479" s="59"/>
      <c r="GB479" s="59"/>
      <c r="GC479" s="59"/>
      <c r="GD479" s="59"/>
      <c r="GE479" s="59"/>
      <c r="GF479" s="59"/>
      <c r="GG479" s="59"/>
      <c r="GH479" s="59"/>
      <c r="GI479" s="59"/>
      <c r="GJ479" s="59"/>
      <c r="GK479" s="59"/>
      <c r="GL479" s="59"/>
      <c r="GM479" s="59"/>
      <c r="GN479" s="59"/>
      <c r="GO479" s="59"/>
      <c r="GP479" s="59"/>
      <c r="GQ479" s="59"/>
      <c r="GR479" s="59"/>
      <c r="GS479" s="59"/>
      <c r="GT479" s="59"/>
      <c r="GU479" s="59"/>
      <c r="GV479" s="59"/>
      <c r="GW479" s="59"/>
      <c r="GX479" s="59"/>
      <c r="GY479" s="59"/>
      <c r="GZ479" s="59"/>
      <c r="HA479" s="59"/>
      <c r="HB479" s="59"/>
      <c r="HC479" s="59"/>
      <c r="HD479" s="59"/>
      <c r="HE479" s="59"/>
      <c r="HF479" s="59"/>
      <c r="HG479" s="59"/>
      <c r="HH479" s="59"/>
      <c r="HI479" s="59"/>
      <c r="HJ479" s="59"/>
      <c r="HK479" s="59"/>
      <c r="HL479" s="59"/>
      <c r="HM479" s="59"/>
      <c r="HN479" s="59"/>
    </row>
    <row r="480" spans="1:222">
      <c r="A480" s="59"/>
      <c r="B480" s="59"/>
      <c r="C480" s="59"/>
      <c r="D480" s="59"/>
      <c r="E480" s="118"/>
      <c r="F480" s="59"/>
      <c r="G480" s="118"/>
      <c r="H480" s="59"/>
      <c r="I480" s="59"/>
      <c r="J480" s="59"/>
      <c r="K480" s="119"/>
      <c r="L480" s="59"/>
      <c r="M480" s="59"/>
      <c r="N480" s="59"/>
      <c r="O480" s="59"/>
      <c r="P480" s="59"/>
      <c r="Q480" s="59"/>
      <c r="R480" s="59"/>
      <c r="S480" s="59"/>
      <c r="T480" s="59"/>
      <c r="U480" s="59"/>
      <c r="V480" s="59"/>
      <c r="W480" s="59"/>
      <c r="X480" s="59"/>
      <c r="Y480" s="59"/>
      <c r="Z480" s="59"/>
      <c r="AA480" s="59"/>
      <c r="AB480" s="59"/>
      <c r="AC480" s="59"/>
      <c r="AD480" s="59"/>
      <c r="AE480" s="59"/>
      <c r="AF480" s="59"/>
      <c r="AG480" s="59"/>
      <c r="AH480" s="59"/>
      <c r="AI480" s="59"/>
      <c r="AJ480" s="59"/>
      <c r="AK480" s="59"/>
      <c r="AL480" s="59"/>
      <c r="AM480" s="59"/>
      <c r="AN480" s="59"/>
      <c r="AO480" s="59"/>
      <c r="AP480" s="59"/>
      <c r="AQ480" s="59"/>
      <c r="AR480" s="59"/>
      <c r="AS480" s="59"/>
      <c r="AT480" s="59"/>
      <c r="AU480" s="59"/>
      <c r="AV480" s="59"/>
      <c r="AW480" s="59"/>
      <c r="AX480" s="59"/>
      <c r="AY480" s="59"/>
      <c r="AZ480" s="59"/>
      <c r="BA480" s="59"/>
      <c r="BB480" s="59"/>
      <c r="BC480" s="59"/>
      <c r="BD480" s="59"/>
      <c r="BE480" s="59"/>
      <c r="BF480" s="59"/>
      <c r="BG480" s="59"/>
      <c r="BH480" s="59"/>
      <c r="BI480" s="59"/>
      <c r="BJ480" s="59"/>
      <c r="BK480" s="59"/>
      <c r="BL480" s="59"/>
      <c r="BM480" s="59"/>
      <c r="BN480" s="59"/>
      <c r="BO480" s="59"/>
      <c r="BP480" s="59"/>
      <c r="BQ480" s="59"/>
      <c r="BR480" s="59"/>
      <c r="BS480" s="59"/>
      <c r="BT480" s="59"/>
      <c r="BU480" s="59"/>
      <c r="BV480" s="59"/>
      <c r="BW480" s="59"/>
      <c r="BX480" s="59"/>
      <c r="BY480" s="59"/>
      <c r="BZ480" s="59"/>
      <c r="CA480" s="59"/>
      <c r="CB480" s="59"/>
      <c r="CC480" s="59"/>
      <c r="CD480" s="59"/>
      <c r="CE480" s="59"/>
      <c r="CF480" s="59"/>
      <c r="CG480" s="59"/>
      <c r="CH480" s="59"/>
      <c r="CI480" s="59"/>
      <c r="CJ480" s="59"/>
      <c r="CK480" s="59"/>
      <c r="CL480" s="59"/>
      <c r="CM480" s="59"/>
      <c r="CN480" s="59"/>
      <c r="CO480" s="59"/>
      <c r="CP480" s="59"/>
      <c r="CQ480" s="59"/>
      <c r="CR480" s="59"/>
      <c r="CS480" s="59"/>
      <c r="CT480" s="59"/>
      <c r="CU480" s="59"/>
      <c r="CV480" s="59"/>
      <c r="CW480" s="59"/>
      <c r="CX480" s="59"/>
      <c r="CY480" s="59"/>
      <c r="CZ480" s="59"/>
      <c r="DA480" s="59"/>
      <c r="DB480" s="59"/>
      <c r="DC480" s="59"/>
      <c r="DD480" s="59"/>
      <c r="DE480" s="59"/>
      <c r="DF480" s="59"/>
      <c r="DG480" s="59"/>
      <c r="DH480" s="59"/>
      <c r="DI480" s="59"/>
      <c r="DJ480" s="59"/>
      <c r="DK480" s="59"/>
      <c r="DL480" s="59"/>
      <c r="DM480" s="59"/>
      <c r="DN480" s="59"/>
      <c r="DO480" s="59"/>
      <c r="DP480" s="59"/>
      <c r="DQ480" s="59"/>
      <c r="DR480" s="59"/>
      <c r="DS480" s="59"/>
      <c r="DT480" s="59"/>
      <c r="DU480" s="59"/>
      <c r="DV480" s="59"/>
      <c r="DW480" s="59"/>
      <c r="DX480" s="59"/>
      <c r="DY480" s="59"/>
      <c r="DZ480" s="59"/>
      <c r="EA480" s="59"/>
      <c r="EB480" s="59"/>
      <c r="EC480" s="59"/>
      <c r="ED480" s="59"/>
      <c r="EE480" s="59"/>
      <c r="EF480" s="59"/>
      <c r="EG480" s="59"/>
      <c r="EH480" s="59"/>
      <c r="EI480" s="59"/>
      <c r="EJ480" s="59"/>
      <c r="EK480" s="59"/>
      <c r="EL480" s="59"/>
      <c r="EM480" s="59"/>
      <c r="EN480" s="59"/>
      <c r="EO480" s="59"/>
      <c r="EP480" s="59"/>
      <c r="EQ480" s="59"/>
      <c r="ER480" s="59"/>
      <c r="ES480" s="59"/>
      <c r="ET480" s="59"/>
      <c r="EU480" s="59"/>
      <c r="EV480" s="59"/>
      <c r="EW480" s="59"/>
      <c r="EX480" s="59"/>
      <c r="EY480" s="59"/>
      <c r="EZ480" s="59"/>
      <c r="FA480" s="59"/>
      <c r="FB480" s="59"/>
      <c r="FC480" s="59"/>
      <c r="FD480" s="59"/>
      <c r="FE480" s="59"/>
      <c r="FF480" s="59"/>
      <c r="FG480" s="59"/>
      <c r="FH480" s="59"/>
      <c r="FI480" s="59"/>
      <c r="FJ480" s="59"/>
      <c r="FK480" s="59"/>
      <c r="FL480" s="59"/>
      <c r="FM480" s="59"/>
      <c r="FN480" s="59"/>
      <c r="FO480" s="59"/>
      <c r="FP480" s="59"/>
      <c r="FQ480" s="59"/>
      <c r="FR480" s="59"/>
      <c r="FS480" s="59"/>
      <c r="FT480" s="59"/>
      <c r="FU480" s="59"/>
      <c r="FV480" s="59"/>
      <c r="FW480" s="59"/>
      <c r="FX480" s="59"/>
      <c r="FY480" s="59"/>
      <c r="FZ480" s="59"/>
      <c r="GA480" s="59"/>
      <c r="GB480" s="59"/>
      <c r="GC480" s="59"/>
      <c r="GD480" s="59"/>
      <c r="GE480" s="59"/>
      <c r="GF480" s="59"/>
      <c r="GG480" s="59"/>
      <c r="GH480" s="59"/>
      <c r="GI480" s="59"/>
      <c r="GJ480" s="59"/>
      <c r="GK480" s="59"/>
      <c r="GL480" s="59"/>
      <c r="GM480" s="59"/>
      <c r="GN480" s="59"/>
      <c r="GO480" s="59"/>
      <c r="GP480" s="59"/>
      <c r="GQ480" s="59"/>
      <c r="GR480" s="59"/>
      <c r="GS480" s="59"/>
      <c r="GT480" s="59"/>
      <c r="GU480" s="59"/>
      <c r="GV480" s="59"/>
      <c r="GW480" s="59"/>
      <c r="GX480" s="59"/>
      <c r="GY480" s="59"/>
      <c r="GZ480" s="59"/>
      <c r="HA480" s="59"/>
      <c r="HB480" s="59"/>
      <c r="HC480" s="59"/>
      <c r="HD480" s="59"/>
      <c r="HE480" s="59"/>
      <c r="HF480" s="59"/>
      <c r="HG480" s="59"/>
      <c r="HH480" s="59"/>
      <c r="HI480" s="59"/>
      <c r="HJ480" s="59"/>
      <c r="HK480" s="59"/>
      <c r="HL480" s="59"/>
      <c r="HM480" s="59"/>
      <c r="HN480" s="59"/>
    </row>
    <row r="481" spans="1:222">
      <c r="A481" s="59"/>
      <c r="B481" s="59"/>
      <c r="C481" s="59"/>
      <c r="D481" s="59"/>
      <c r="E481" s="118"/>
      <c r="F481" s="59"/>
      <c r="G481" s="118"/>
      <c r="H481" s="59"/>
      <c r="I481" s="59"/>
      <c r="J481" s="59"/>
      <c r="K481" s="119"/>
      <c r="L481" s="59"/>
      <c r="M481" s="59"/>
      <c r="N481" s="59"/>
      <c r="O481" s="59"/>
      <c r="P481" s="59"/>
      <c r="Q481" s="59"/>
      <c r="R481" s="59"/>
      <c r="S481" s="59"/>
      <c r="T481" s="59"/>
      <c r="U481" s="59"/>
      <c r="V481" s="59"/>
      <c r="W481" s="59"/>
      <c r="X481" s="59"/>
      <c r="Y481" s="59"/>
      <c r="Z481" s="59"/>
      <c r="AA481" s="59"/>
      <c r="AB481" s="59"/>
      <c r="AC481" s="59"/>
      <c r="AD481" s="59"/>
      <c r="AE481" s="59"/>
      <c r="AF481" s="59"/>
      <c r="AG481" s="59"/>
      <c r="AH481" s="59"/>
      <c r="AI481" s="59"/>
      <c r="AJ481" s="59"/>
      <c r="AK481" s="59"/>
      <c r="AL481" s="59"/>
      <c r="AM481" s="59"/>
      <c r="AN481" s="59"/>
      <c r="AO481" s="59"/>
      <c r="AP481" s="59"/>
      <c r="AQ481" s="59"/>
      <c r="AR481" s="59"/>
      <c r="AS481" s="59"/>
      <c r="AT481" s="59"/>
      <c r="AU481" s="59"/>
      <c r="AV481" s="59"/>
      <c r="AW481" s="59"/>
      <c r="AX481" s="59"/>
      <c r="AY481" s="59"/>
      <c r="AZ481" s="59"/>
      <c r="BA481" s="59"/>
      <c r="BB481" s="59"/>
      <c r="BC481" s="59"/>
      <c r="BD481" s="59"/>
      <c r="BE481" s="59"/>
      <c r="BF481" s="59"/>
      <c r="BG481" s="59"/>
      <c r="BH481" s="59"/>
      <c r="BI481" s="59"/>
      <c r="BJ481" s="59"/>
      <c r="BK481" s="59"/>
      <c r="BL481" s="59"/>
      <c r="BM481" s="59"/>
      <c r="BN481" s="59"/>
      <c r="BO481" s="59"/>
      <c r="BP481" s="59"/>
      <c r="BQ481" s="59"/>
      <c r="BR481" s="59"/>
      <c r="BS481" s="59"/>
      <c r="BT481" s="59"/>
      <c r="BU481" s="59"/>
      <c r="BV481" s="59"/>
      <c r="BW481" s="59"/>
      <c r="BX481" s="59"/>
      <c r="BY481" s="59"/>
      <c r="BZ481" s="59"/>
      <c r="CA481" s="59"/>
      <c r="CB481" s="59"/>
      <c r="CC481" s="59"/>
      <c r="CD481" s="59"/>
      <c r="CE481" s="59"/>
      <c r="CF481" s="59"/>
      <c r="CG481" s="59"/>
      <c r="CH481" s="59"/>
      <c r="CI481" s="59"/>
      <c r="CJ481" s="59"/>
      <c r="CK481" s="59"/>
      <c r="CL481" s="59"/>
      <c r="CM481" s="59"/>
      <c r="CN481" s="59"/>
      <c r="CO481" s="59"/>
      <c r="CP481" s="59"/>
      <c r="CQ481" s="59"/>
      <c r="CR481" s="59"/>
      <c r="CS481" s="59"/>
      <c r="CT481" s="59"/>
      <c r="CU481" s="59"/>
      <c r="CV481" s="59"/>
      <c r="CW481" s="59"/>
      <c r="CX481" s="59"/>
      <c r="CY481" s="59"/>
      <c r="CZ481" s="59"/>
      <c r="DA481" s="59"/>
      <c r="DB481" s="59"/>
      <c r="DC481" s="59"/>
      <c r="DD481" s="59"/>
      <c r="DE481" s="59"/>
      <c r="DF481" s="59"/>
      <c r="DG481" s="59"/>
      <c r="DH481" s="59"/>
      <c r="DI481" s="59"/>
      <c r="DJ481" s="59"/>
      <c r="DK481" s="59"/>
      <c r="DL481" s="59"/>
      <c r="DM481" s="59"/>
      <c r="DN481" s="59"/>
      <c r="DO481" s="59"/>
      <c r="DP481" s="59"/>
      <c r="DQ481" s="59"/>
      <c r="DR481" s="59"/>
      <c r="DS481" s="59"/>
      <c r="DT481" s="59"/>
      <c r="DU481" s="59"/>
      <c r="DV481" s="59"/>
      <c r="DW481" s="59"/>
      <c r="DX481" s="59"/>
      <c r="DY481" s="59"/>
      <c r="DZ481" s="59"/>
      <c r="EA481" s="59"/>
      <c r="EB481" s="59"/>
      <c r="EC481" s="59"/>
      <c r="ED481" s="59"/>
      <c r="EE481" s="59"/>
      <c r="EF481" s="59"/>
      <c r="EG481" s="59"/>
      <c r="EH481" s="59"/>
      <c r="EI481" s="59"/>
      <c r="EJ481" s="59"/>
      <c r="EK481" s="59"/>
      <c r="EL481" s="59"/>
      <c r="EM481" s="59"/>
      <c r="EN481" s="59"/>
      <c r="EO481" s="59"/>
      <c r="EP481" s="59"/>
      <c r="EQ481" s="59"/>
      <c r="ER481" s="59"/>
      <c r="ES481" s="59"/>
      <c r="ET481" s="59"/>
      <c r="EU481" s="59"/>
      <c r="EV481" s="59"/>
      <c r="EW481" s="59"/>
      <c r="EX481" s="59"/>
      <c r="EY481" s="59"/>
      <c r="EZ481" s="59"/>
      <c r="FA481" s="59"/>
      <c r="FB481" s="59"/>
      <c r="FC481" s="59"/>
      <c r="FD481" s="59"/>
      <c r="FE481" s="59"/>
      <c r="FF481" s="59"/>
      <c r="FG481" s="59"/>
      <c r="FH481" s="59"/>
      <c r="FI481" s="59"/>
      <c r="FJ481" s="59"/>
      <c r="FK481" s="59"/>
      <c r="FL481" s="59"/>
      <c r="FM481" s="59"/>
      <c r="FN481" s="59"/>
      <c r="FO481" s="59"/>
      <c r="FP481" s="59"/>
      <c r="FQ481" s="59"/>
      <c r="FR481" s="59"/>
      <c r="FS481" s="59"/>
      <c r="FT481" s="59"/>
      <c r="FU481" s="59"/>
      <c r="FV481" s="59"/>
      <c r="FW481" s="59"/>
      <c r="FX481" s="59"/>
      <c r="FY481" s="59"/>
      <c r="FZ481" s="59"/>
      <c r="GA481" s="59"/>
      <c r="GB481" s="59"/>
      <c r="GC481" s="59"/>
      <c r="GD481" s="59"/>
      <c r="GE481" s="59"/>
      <c r="GF481" s="59"/>
      <c r="GG481" s="59"/>
      <c r="GH481" s="59"/>
      <c r="GI481" s="59"/>
      <c r="GJ481" s="59"/>
      <c r="GK481" s="59"/>
      <c r="GL481" s="59"/>
      <c r="GM481" s="59"/>
      <c r="GN481" s="59"/>
      <c r="GO481" s="59"/>
      <c r="GP481" s="59"/>
      <c r="GQ481" s="59"/>
      <c r="GR481" s="59"/>
      <c r="GS481" s="59"/>
      <c r="GT481" s="59"/>
      <c r="GU481" s="59"/>
      <c r="GV481" s="59"/>
      <c r="GW481" s="59"/>
      <c r="GX481" s="59"/>
      <c r="GY481" s="59"/>
      <c r="GZ481" s="59"/>
      <c r="HA481" s="59"/>
      <c r="HB481" s="59"/>
      <c r="HC481" s="59"/>
      <c r="HD481" s="59"/>
      <c r="HE481" s="59"/>
      <c r="HF481" s="59"/>
      <c r="HG481" s="59"/>
      <c r="HH481" s="59"/>
      <c r="HI481" s="59"/>
      <c r="HJ481" s="59"/>
      <c r="HK481" s="59"/>
      <c r="HL481" s="59"/>
      <c r="HM481" s="59"/>
      <c r="HN481" s="59"/>
    </row>
    <row r="482" spans="1:222">
      <c r="A482" s="59"/>
      <c r="B482" s="59"/>
      <c r="C482" s="59"/>
      <c r="D482" s="59"/>
      <c r="E482" s="118"/>
      <c r="F482" s="59"/>
      <c r="G482" s="118"/>
      <c r="H482" s="59"/>
      <c r="I482" s="59"/>
      <c r="J482" s="59"/>
      <c r="K482" s="119"/>
      <c r="L482" s="59"/>
      <c r="M482" s="59"/>
      <c r="N482" s="59"/>
      <c r="O482" s="59"/>
      <c r="P482" s="59"/>
      <c r="Q482" s="59"/>
      <c r="R482" s="59"/>
      <c r="S482" s="59"/>
      <c r="T482" s="59"/>
      <c r="U482" s="59"/>
      <c r="V482" s="59"/>
      <c r="W482" s="59"/>
      <c r="X482" s="59"/>
      <c r="Y482" s="59"/>
      <c r="Z482" s="59"/>
      <c r="AA482" s="59"/>
      <c r="AB482" s="59"/>
      <c r="AC482" s="59"/>
      <c r="AD482" s="59"/>
      <c r="AE482" s="59"/>
      <c r="AF482" s="59"/>
      <c r="AG482" s="59"/>
      <c r="AH482" s="59"/>
      <c r="AI482" s="59"/>
      <c r="AJ482" s="59"/>
      <c r="AK482" s="59"/>
      <c r="AL482" s="59"/>
      <c r="AM482" s="59"/>
      <c r="AN482" s="59"/>
      <c r="AO482" s="59"/>
      <c r="AP482" s="59"/>
      <c r="AQ482" s="59"/>
      <c r="AR482" s="59"/>
      <c r="AS482" s="59"/>
      <c r="AT482" s="59"/>
      <c r="AU482" s="59"/>
      <c r="AV482" s="59"/>
      <c r="AW482" s="59"/>
      <c r="AX482" s="59"/>
      <c r="AY482" s="59"/>
      <c r="AZ482" s="59"/>
      <c r="BA482" s="59"/>
      <c r="BB482" s="59"/>
      <c r="BC482" s="59"/>
      <c r="BD482" s="59"/>
      <c r="BE482" s="59"/>
      <c r="BF482" s="59"/>
      <c r="BG482" s="59"/>
      <c r="BH482" s="59"/>
      <c r="BI482" s="59"/>
      <c r="BJ482" s="59"/>
      <c r="BK482" s="59"/>
      <c r="BL482" s="59"/>
      <c r="BM482" s="59"/>
      <c r="BN482" s="59"/>
      <c r="BO482" s="59"/>
      <c r="BP482" s="59"/>
      <c r="BQ482" s="59"/>
      <c r="BR482" s="59"/>
      <c r="BS482" s="59"/>
      <c r="BT482" s="59"/>
      <c r="BU482" s="59"/>
      <c r="BV482" s="59"/>
      <c r="BW482" s="59"/>
      <c r="BX482" s="59"/>
      <c r="BY482" s="59"/>
      <c r="BZ482" s="59"/>
      <c r="CA482" s="59"/>
      <c r="CB482" s="59"/>
      <c r="CC482" s="59"/>
      <c r="CD482" s="59"/>
      <c r="CE482" s="59"/>
      <c r="CF482" s="59"/>
      <c r="CG482" s="59"/>
      <c r="CH482" s="59"/>
      <c r="CI482" s="59"/>
      <c r="CJ482" s="59"/>
      <c r="CK482" s="59"/>
      <c r="CL482" s="59"/>
      <c r="CM482" s="59"/>
      <c r="CN482" s="59"/>
      <c r="CO482" s="59"/>
      <c r="CP482" s="59"/>
      <c r="CQ482" s="59"/>
      <c r="CR482" s="59"/>
      <c r="CS482" s="59"/>
      <c r="CT482" s="59"/>
      <c r="CU482" s="59"/>
      <c r="CV482" s="59"/>
      <c r="CW482" s="59"/>
      <c r="CX482" s="59"/>
      <c r="CY482" s="59"/>
      <c r="CZ482" s="59"/>
      <c r="DA482" s="59"/>
      <c r="DB482" s="59"/>
      <c r="DC482" s="59"/>
      <c r="DD482" s="59"/>
      <c r="DE482" s="59"/>
      <c r="DF482" s="59"/>
      <c r="DG482" s="59"/>
      <c r="DH482" s="59"/>
      <c r="DI482" s="59"/>
      <c r="DJ482" s="59"/>
      <c r="DK482" s="59"/>
      <c r="DL482" s="59"/>
      <c r="DM482" s="59"/>
      <c r="DN482" s="59"/>
      <c r="DO482" s="59"/>
      <c r="DP482" s="59"/>
      <c r="DQ482" s="59"/>
      <c r="DR482" s="59"/>
      <c r="DS482" s="59"/>
      <c r="DT482" s="59"/>
      <c r="DU482" s="59"/>
      <c r="DV482" s="59"/>
      <c r="DW482" s="59"/>
      <c r="DX482" s="59"/>
      <c r="DY482" s="59"/>
      <c r="DZ482" s="59"/>
      <c r="EA482" s="59"/>
      <c r="EB482" s="59"/>
      <c r="EC482" s="59"/>
      <c r="ED482" s="59"/>
      <c r="EE482" s="59"/>
      <c r="EF482" s="59"/>
      <c r="EG482" s="59"/>
      <c r="EH482" s="59"/>
      <c r="EI482" s="59"/>
      <c r="EJ482" s="59"/>
      <c r="EK482" s="59"/>
      <c r="EL482" s="59"/>
      <c r="EM482" s="59"/>
      <c r="EN482" s="59"/>
      <c r="EO482" s="59"/>
      <c r="EP482" s="59"/>
      <c r="EQ482" s="59"/>
      <c r="ER482" s="59"/>
      <c r="ES482" s="59"/>
      <c r="ET482" s="59"/>
      <c r="EU482" s="59"/>
      <c r="EV482" s="59"/>
      <c r="EW482" s="59"/>
      <c r="EX482" s="59"/>
      <c r="EY482" s="59"/>
      <c r="EZ482" s="59"/>
      <c r="FA482" s="59"/>
      <c r="FB482" s="59"/>
      <c r="FC482" s="59"/>
      <c r="FD482" s="59"/>
      <c r="FE482" s="59"/>
      <c r="FF482" s="59"/>
      <c r="FG482" s="59"/>
      <c r="FH482" s="59"/>
      <c r="FI482" s="59"/>
      <c r="FJ482" s="59"/>
      <c r="FK482" s="59"/>
      <c r="FL482" s="59"/>
      <c r="FM482" s="59"/>
      <c r="FN482" s="59"/>
      <c r="FO482" s="59"/>
      <c r="FP482" s="59"/>
      <c r="FQ482" s="59"/>
      <c r="FR482" s="59"/>
      <c r="FS482" s="59"/>
      <c r="FT482" s="59"/>
      <c r="FU482" s="59"/>
      <c r="FV482" s="59"/>
      <c r="FW482" s="59"/>
      <c r="FX482" s="59"/>
      <c r="FY482" s="59"/>
      <c r="FZ482" s="59"/>
      <c r="GA482" s="59"/>
      <c r="GB482" s="59"/>
      <c r="GC482" s="59"/>
      <c r="GD482" s="59"/>
      <c r="GE482" s="59"/>
      <c r="GF482" s="59"/>
      <c r="GG482" s="59"/>
      <c r="GH482" s="59"/>
      <c r="GI482" s="59"/>
      <c r="GJ482" s="59"/>
      <c r="GK482" s="59"/>
      <c r="GL482" s="59"/>
      <c r="GM482" s="59"/>
      <c r="GN482" s="59"/>
      <c r="GO482" s="59"/>
      <c r="GP482" s="59"/>
      <c r="GQ482" s="59"/>
      <c r="GR482" s="59"/>
      <c r="GS482" s="59"/>
      <c r="GT482" s="59"/>
      <c r="GU482" s="59"/>
      <c r="GV482" s="59"/>
      <c r="GW482" s="59"/>
      <c r="GX482" s="59"/>
      <c r="GY482" s="59"/>
      <c r="GZ482" s="59"/>
      <c r="HA482" s="59"/>
      <c r="HB482" s="59"/>
      <c r="HC482" s="59"/>
      <c r="HD482" s="59"/>
      <c r="HE482" s="59"/>
      <c r="HF482" s="59"/>
      <c r="HG482" s="59"/>
      <c r="HH482" s="59"/>
      <c r="HI482" s="59"/>
      <c r="HJ482" s="59"/>
      <c r="HK482" s="59"/>
      <c r="HL482" s="59"/>
      <c r="HM482" s="59"/>
      <c r="HN482" s="59"/>
    </row>
    <row r="483" spans="1:222">
      <c r="A483" s="59"/>
      <c r="B483" s="59"/>
      <c r="C483" s="59"/>
      <c r="D483" s="59"/>
      <c r="E483" s="118"/>
      <c r="F483" s="59"/>
      <c r="G483" s="118"/>
      <c r="H483" s="59"/>
      <c r="I483" s="59"/>
      <c r="J483" s="59"/>
      <c r="K483" s="119"/>
      <c r="L483" s="59"/>
      <c r="M483" s="59"/>
      <c r="N483" s="59"/>
      <c r="O483" s="59"/>
      <c r="P483" s="59"/>
      <c r="Q483" s="59"/>
      <c r="R483" s="59"/>
      <c r="S483" s="59"/>
      <c r="T483" s="59"/>
      <c r="U483" s="59"/>
      <c r="V483" s="59"/>
      <c r="W483" s="59"/>
      <c r="X483" s="59"/>
      <c r="Y483" s="59"/>
      <c r="Z483" s="59"/>
      <c r="AA483" s="59"/>
      <c r="AB483" s="59"/>
      <c r="AC483" s="59"/>
      <c r="AD483" s="59"/>
      <c r="AE483" s="59"/>
      <c r="AF483" s="59"/>
      <c r="AG483" s="59"/>
      <c r="AH483" s="59"/>
      <c r="AI483" s="59"/>
      <c r="AJ483" s="59"/>
      <c r="AK483" s="59"/>
      <c r="AL483" s="59"/>
      <c r="AM483" s="59"/>
      <c r="AN483" s="59"/>
      <c r="AO483" s="59"/>
      <c r="AP483" s="59"/>
      <c r="AQ483" s="59"/>
      <c r="AR483" s="59"/>
      <c r="AS483" s="59"/>
      <c r="AT483" s="59"/>
      <c r="AU483" s="59"/>
      <c r="AV483" s="59"/>
      <c r="AW483" s="59"/>
      <c r="AX483" s="59"/>
      <c r="AY483" s="59"/>
      <c r="AZ483" s="59"/>
      <c r="BA483" s="59"/>
      <c r="BB483" s="59"/>
      <c r="BC483" s="59"/>
      <c r="BD483" s="59"/>
      <c r="BE483" s="59"/>
      <c r="BF483" s="59"/>
      <c r="BG483" s="59"/>
      <c r="BH483" s="59"/>
      <c r="BI483" s="59"/>
      <c r="BJ483" s="59"/>
      <c r="BK483" s="59"/>
      <c r="BL483" s="59"/>
      <c r="BM483" s="59"/>
      <c r="BN483" s="59"/>
      <c r="BO483" s="59"/>
      <c r="BP483" s="59"/>
      <c r="BQ483" s="59"/>
      <c r="BR483" s="59"/>
      <c r="BS483" s="59"/>
      <c r="BT483" s="59"/>
      <c r="BU483" s="59"/>
      <c r="BV483" s="59"/>
      <c r="BW483" s="59"/>
      <c r="BX483" s="59"/>
      <c r="BY483" s="59"/>
      <c r="BZ483" s="59"/>
      <c r="CA483" s="59"/>
      <c r="CB483" s="59"/>
      <c r="CC483" s="59"/>
      <c r="CD483" s="59"/>
      <c r="CE483" s="59"/>
      <c r="CF483" s="59"/>
      <c r="CG483" s="59"/>
      <c r="CH483" s="59"/>
      <c r="CI483" s="59"/>
      <c r="CJ483" s="59"/>
      <c r="CK483" s="59"/>
      <c r="CL483" s="59"/>
      <c r="CM483" s="59"/>
      <c r="CN483" s="59"/>
      <c r="CO483" s="59"/>
      <c r="CP483" s="59"/>
      <c r="CQ483" s="59"/>
      <c r="CR483" s="59"/>
      <c r="CS483" s="59"/>
      <c r="CT483" s="59"/>
      <c r="CU483" s="59"/>
      <c r="CV483" s="59"/>
      <c r="CW483" s="59"/>
      <c r="CX483" s="59"/>
      <c r="CY483" s="59"/>
      <c r="CZ483" s="59"/>
      <c r="DA483" s="59"/>
      <c r="DB483" s="59"/>
      <c r="DC483" s="59"/>
      <c r="DD483" s="59"/>
      <c r="DE483" s="59"/>
      <c r="DF483" s="59"/>
      <c r="DG483" s="59"/>
      <c r="DH483" s="59"/>
      <c r="DI483" s="59"/>
      <c r="DJ483" s="59"/>
      <c r="DK483" s="59"/>
      <c r="DL483" s="59"/>
      <c r="DM483" s="59"/>
      <c r="DN483" s="59"/>
      <c r="DO483" s="59"/>
      <c r="DP483" s="59"/>
      <c r="DQ483" s="59"/>
      <c r="DR483" s="59"/>
      <c r="DS483" s="59"/>
      <c r="DT483" s="59"/>
      <c r="DU483" s="59"/>
      <c r="DV483" s="59"/>
      <c r="DW483" s="59"/>
      <c r="DX483" s="59"/>
      <c r="DY483" s="59"/>
      <c r="DZ483" s="59"/>
      <c r="EA483" s="59"/>
      <c r="EB483" s="59"/>
      <c r="EC483" s="59"/>
      <c r="ED483" s="59"/>
      <c r="EE483" s="59"/>
      <c r="EF483" s="59"/>
      <c r="EG483" s="59"/>
      <c r="EH483" s="59"/>
      <c r="EI483" s="59"/>
      <c r="EJ483" s="59"/>
      <c r="EK483" s="59"/>
      <c r="EL483" s="59"/>
      <c r="EM483" s="59"/>
      <c r="EN483" s="59"/>
      <c r="EO483" s="59"/>
      <c r="EP483" s="59"/>
      <c r="EQ483" s="59"/>
      <c r="ER483" s="59"/>
      <c r="ES483" s="59"/>
      <c r="ET483" s="59"/>
      <c r="EU483" s="59"/>
      <c r="EV483" s="59"/>
      <c r="EW483" s="59"/>
      <c r="EX483" s="59"/>
      <c r="EY483" s="59"/>
      <c r="EZ483" s="59"/>
      <c r="FA483" s="59"/>
      <c r="FB483" s="59"/>
      <c r="FC483" s="59"/>
      <c r="FD483" s="59"/>
      <c r="FE483" s="59"/>
      <c r="FF483" s="59"/>
      <c r="FG483" s="59"/>
      <c r="FH483" s="59"/>
      <c r="FI483" s="59"/>
      <c r="FJ483" s="59"/>
      <c r="FK483" s="59"/>
      <c r="FL483" s="59"/>
      <c r="FM483" s="59"/>
      <c r="FN483" s="59"/>
      <c r="FO483" s="59"/>
      <c r="FP483" s="59"/>
      <c r="FQ483" s="59"/>
      <c r="FR483" s="59"/>
      <c r="FS483" s="59"/>
      <c r="FT483" s="59"/>
      <c r="FU483" s="59"/>
      <c r="FV483" s="59"/>
      <c r="FW483" s="59"/>
      <c r="FX483" s="59"/>
      <c r="FY483" s="59"/>
      <c r="FZ483" s="59"/>
      <c r="GA483" s="59"/>
      <c r="GB483" s="59"/>
      <c r="GC483" s="59"/>
      <c r="GD483" s="59"/>
      <c r="GE483" s="59"/>
      <c r="GF483" s="59"/>
      <c r="GG483" s="59"/>
      <c r="GH483" s="59"/>
      <c r="GI483" s="59"/>
      <c r="GJ483" s="59"/>
      <c r="GK483" s="59"/>
      <c r="GL483" s="59"/>
      <c r="GM483" s="59"/>
      <c r="GN483" s="59"/>
      <c r="GO483" s="59"/>
      <c r="GP483" s="59"/>
      <c r="GQ483" s="59"/>
      <c r="GR483" s="59"/>
      <c r="GS483" s="59"/>
      <c r="GT483" s="59"/>
      <c r="GU483" s="59"/>
      <c r="GV483" s="59"/>
      <c r="GW483" s="59"/>
      <c r="GX483" s="59"/>
      <c r="GY483" s="59"/>
      <c r="GZ483" s="59"/>
      <c r="HA483" s="59"/>
      <c r="HB483" s="59"/>
      <c r="HC483" s="59"/>
      <c r="HD483" s="59"/>
      <c r="HE483" s="59"/>
      <c r="HF483" s="59"/>
      <c r="HG483" s="59"/>
      <c r="HH483" s="59"/>
      <c r="HI483" s="59"/>
      <c r="HJ483" s="59"/>
      <c r="HK483" s="59"/>
      <c r="HL483" s="59"/>
      <c r="HM483" s="59"/>
      <c r="HN483" s="59"/>
    </row>
    <row r="484" spans="1:222">
      <c r="A484" s="59"/>
      <c r="B484" s="59"/>
      <c r="C484" s="59"/>
      <c r="D484" s="59"/>
      <c r="E484" s="118"/>
      <c r="F484" s="59"/>
      <c r="G484" s="118"/>
      <c r="H484" s="59"/>
      <c r="I484" s="59"/>
      <c r="J484" s="59"/>
      <c r="K484" s="119"/>
      <c r="L484" s="59"/>
      <c r="M484" s="59"/>
      <c r="N484" s="59"/>
      <c r="O484" s="59"/>
      <c r="P484" s="59"/>
      <c r="Q484" s="59"/>
      <c r="R484" s="59"/>
      <c r="S484" s="59"/>
      <c r="T484" s="59"/>
      <c r="U484" s="59"/>
      <c r="V484" s="59"/>
      <c r="W484" s="59"/>
      <c r="X484" s="59"/>
      <c r="Y484" s="59"/>
      <c r="Z484" s="59"/>
      <c r="AA484" s="59"/>
      <c r="AB484" s="59"/>
      <c r="AC484" s="59"/>
      <c r="AD484" s="59"/>
      <c r="AE484" s="59"/>
      <c r="AF484" s="59"/>
      <c r="AG484" s="59"/>
      <c r="AH484" s="59"/>
      <c r="AI484" s="59"/>
      <c r="AJ484" s="59"/>
      <c r="AK484" s="59"/>
      <c r="AL484" s="59"/>
      <c r="AM484" s="59"/>
      <c r="AN484" s="59"/>
      <c r="AO484" s="59"/>
      <c r="AP484" s="59"/>
      <c r="AQ484" s="59"/>
      <c r="AR484" s="59"/>
      <c r="AS484" s="59"/>
      <c r="AT484" s="59"/>
      <c r="AU484" s="59"/>
      <c r="AV484" s="59"/>
      <c r="AW484" s="59"/>
      <c r="AX484" s="59"/>
      <c r="AY484" s="59"/>
      <c r="AZ484" s="59"/>
      <c r="BA484" s="59"/>
      <c r="BB484" s="59"/>
      <c r="BC484" s="59"/>
      <c r="BD484" s="59"/>
      <c r="BE484" s="59"/>
      <c r="BF484" s="59"/>
      <c r="BG484" s="59"/>
      <c r="BH484" s="59"/>
      <c r="BI484" s="59"/>
      <c r="BJ484" s="59"/>
      <c r="BK484" s="59"/>
      <c r="BL484" s="59"/>
      <c r="BM484" s="59"/>
      <c r="BN484" s="59"/>
      <c r="BO484" s="59"/>
      <c r="BP484" s="59"/>
      <c r="BQ484" s="59"/>
      <c r="BR484" s="59"/>
      <c r="BS484" s="59"/>
      <c r="BT484" s="59"/>
      <c r="BU484" s="59"/>
      <c r="BV484" s="59"/>
      <c r="BW484" s="59"/>
      <c r="BX484" s="59"/>
      <c r="BY484" s="59"/>
      <c r="BZ484" s="59"/>
      <c r="CA484" s="59"/>
      <c r="CB484" s="59"/>
      <c r="CC484" s="59"/>
      <c r="CD484" s="59"/>
      <c r="CE484" s="59"/>
      <c r="CF484" s="59"/>
      <c r="CG484" s="59"/>
      <c r="CH484" s="59"/>
      <c r="CI484" s="59"/>
      <c r="CJ484" s="59"/>
      <c r="CK484" s="59"/>
      <c r="CL484" s="59"/>
      <c r="CM484" s="59"/>
      <c r="CN484" s="59"/>
      <c r="CO484" s="59"/>
      <c r="CP484" s="59"/>
      <c r="CQ484" s="59"/>
      <c r="CR484" s="59"/>
      <c r="CS484" s="59"/>
      <c r="CT484" s="59"/>
      <c r="CU484" s="59"/>
      <c r="CV484" s="59"/>
      <c r="CW484" s="59"/>
      <c r="CX484" s="59"/>
      <c r="CY484" s="59"/>
      <c r="CZ484" s="59"/>
      <c r="DA484" s="59"/>
      <c r="DB484" s="59"/>
      <c r="DC484" s="59"/>
      <c r="DD484" s="59"/>
      <c r="DE484" s="59"/>
      <c r="DF484" s="59"/>
      <c r="DG484" s="59"/>
      <c r="DH484" s="59"/>
      <c r="DI484" s="59"/>
      <c r="DJ484" s="59"/>
      <c r="DK484" s="59"/>
      <c r="DL484" s="59"/>
      <c r="DM484" s="59"/>
      <c r="DN484" s="59"/>
      <c r="DO484" s="59"/>
      <c r="DP484" s="59"/>
      <c r="DQ484" s="59"/>
      <c r="DR484" s="59"/>
      <c r="DS484" s="59"/>
      <c r="DT484" s="59"/>
      <c r="DU484" s="59"/>
      <c r="DV484" s="59"/>
      <c r="DW484" s="59"/>
      <c r="DX484" s="59"/>
      <c r="DY484" s="59"/>
      <c r="DZ484" s="59"/>
      <c r="EA484" s="59"/>
      <c r="EB484" s="59"/>
      <c r="EC484" s="59"/>
      <c r="ED484" s="59"/>
      <c r="EE484" s="59"/>
      <c r="EF484" s="59"/>
      <c r="EG484" s="59"/>
      <c r="EH484" s="59"/>
      <c r="EI484" s="59"/>
      <c r="EJ484" s="59"/>
      <c r="EK484" s="59"/>
      <c r="EL484" s="59"/>
      <c r="EM484" s="59"/>
      <c r="EN484" s="59"/>
      <c r="EO484" s="59"/>
      <c r="EP484" s="59"/>
      <c r="EQ484" s="59"/>
      <c r="ER484" s="59"/>
      <c r="ES484" s="59"/>
      <c r="ET484" s="59"/>
      <c r="EU484" s="59"/>
      <c r="EV484" s="59"/>
      <c r="EW484" s="59"/>
      <c r="EX484" s="59"/>
      <c r="EY484" s="59"/>
      <c r="EZ484" s="59"/>
      <c r="FA484" s="59"/>
      <c r="FB484" s="59"/>
      <c r="FC484" s="59"/>
      <c r="FD484" s="59"/>
      <c r="FE484" s="59"/>
      <c r="FF484" s="59"/>
      <c r="FG484" s="59"/>
      <c r="FH484" s="59"/>
      <c r="FI484" s="59"/>
      <c r="FJ484" s="59"/>
      <c r="FK484" s="59"/>
      <c r="FL484" s="59"/>
      <c r="FM484" s="59"/>
      <c r="FN484" s="59"/>
      <c r="FO484" s="59"/>
      <c r="FP484" s="59"/>
      <c r="FQ484" s="59"/>
      <c r="FR484" s="59"/>
      <c r="FS484" s="59"/>
      <c r="FT484" s="59"/>
      <c r="FU484" s="59"/>
      <c r="FV484" s="59"/>
      <c r="FW484" s="59"/>
      <c r="FX484" s="59"/>
      <c r="FY484" s="59"/>
      <c r="FZ484" s="59"/>
      <c r="GA484" s="59"/>
      <c r="GB484" s="59"/>
      <c r="GC484" s="59"/>
      <c r="GD484" s="59"/>
      <c r="GE484" s="59"/>
      <c r="GF484" s="59"/>
      <c r="GG484" s="59"/>
      <c r="GH484" s="59"/>
      <c r="GI484" s="59"/>
      <c r="GJ484" s="59"/>
      <c r="GK484" s="59"/>
      <c r="GL484" s="59"/>
      <c r="GM484" s="59"/>
      <c r="GN484" s="59"/>
      <c r="GO484" s="59"/>
      <c r="GP484" s="59"/>
      <c r="GQ484" s="59"/>
      <c r="GR484" s="59"/>
      <c r="GS484" s="59"/>
      <c r="GT484" s="59"/>
      <c r="GU484" s="59"/>
      <c r="GV484" s="59"/>
      <c r="GW484" s="59"/>
      <c r="GX484" s="59"/>
      <c r="GY484" s="59"/>
      <c r="GZ484" s="59"/>
      <c r="HA484" s="59"/>
      <c r="HB484" s="59"/>
      <c r="HC484" s="59"/>
      <c r="HD484" s="59"/>
      <c r="HE484" s="59"/>
      <c r="HF484" s="59"/>
      <c r="HG484" s="59"/>
      <c r="HH484" s="59"/>
      <c r="HI484" s="59"/>
      <c r="HJ484" s="59"/>
      <c r="HK484" s="59"/>
      <c r="HL484" s="59"/>
      <c r="HM484" s="59"/>
      <c r="HN484" s="59"/>
    </row>
    <row r="485" spans="1:222">
      <c r="A485" s="59"/>
      <c r="B485" s="59"/>
      <c r="C485" s="59"/>
      <c r="D485" s="59"/>
      <c r="E485" s="118"/>
      <c r="F485" s="59"/>
      <c r="G485" s="118"/>
      <c r="H485" s="59"/>
      <c r="I485" s="59"/>
      <c r="J485" s="59"/>
      <c r="K485" s="119"/>
      <c r="L485" s="59"/>
      <c r="M485" s="59"/>
      <c r="N485" s="59"/>
      <c r="O485" s="59"/>
      <c r="P485" s="59"/>
      <c r="Q485" s="59"/>
      <c r="R485" s="59"/>
      <c r="S485" s="59"/>
      <c r="T485" s="59"/>
      <c r="U485" s="59"/>
      <c r="V485" s="59"/>
      <c r="W485" s="59"/>
      <c r="X485" s="59"/>
      <c r="Y485" s="59"/>
      <c r="Z485" s="59"/>
      <c r="AA485" s="59"/>
      <c r="AB485" s="59"/>
      <c r="AC485" s="59"/>
      <c r="AD485" s="59"/>
      <c r="AE485" s="59"/>
      <c r="AF485" s="59"/>
      <c r="AG485" s="59"/>
      <c r="AH485" s="59"/>
      <c r="AI485" s="59"/>
      <c r="AJ485" s="59"/>
      <c r="AK485" s="59"/>
      <c r="AL485" s="59"/>
      <c r="AM485" s="59"/>
      <c r="AN485" s="59"/>
      <c r="AO485" s="59"/>
      <c r="AP485" s="59"/>
      <c r="AQ485" s="59"/>
      <c r="AR485" s="59"/>
      <c r="AS485" s="59"/>
      <c r="AT485" s="59"/>
      <c r="AU485" s="59"/>
      <c r="AV485" s="59"/>
      <c r="AW485" s="59"/>
      <c r="AX485" s="59"/>
      <c r="AY485" s="59"/>
      <c r="AZ485" s="59"/>
      <c r="BA485" s="59"/>
      <c r="BB485" s="59"/>
      <c r="BC485" s="59"/>
      <c r="BD485" s="59"/>
      <c r="BE485" s="59"/>
      <c r="BF485" s="59"/>
      <c r="BG485" s="59"/>
      <c r="BH485" s="59"/>
      <c r="BI485" s="59"/>
      <c r="BJ485" s="59"/>
      <c r="BK485" s="59"/>
      <c r="BL485" s="59"/>
      <c r="BM485" s="59"/>
      <c r="BN485" s="59"/>
      <c r="BO485" s="59"/>
      <c r="BP485" s="59"/>
      <c r="BQ485" s="59"/>
      <c r="BR485" s="59"/>
      <c r="BS485" s="59"/>
      <c r="BT485" s="59"/>
      <c r="BU485" s="59"/>
      <c r="BV485" s="59"/>
      <c r="BW485" s="59"/>
      <c r="BX485" s="59"/>
      <c r="BY485" s="59"/>
      <c r="BZ485" s="59"/>
      <c r="CA485" s="59"/>
      <c r="CB485" s="59"/>
      <c r="CC485" s="59"/>
      <c r="CD485" s="59"/>
      <c r="CE485" s="59"/>
      <c r="CF485" s="59"/>
      <c r="CG485" s="59"/>
      <c r="CH485" s="59"/>
      <c r="CI485" s="59"/>
      <c r="CJ485" s="59"/>
      <c r="CK485" s="59"/>
      <c r="CL485" s="59"/>
      <c r="CM485" s="59"/>
      <c r="CN485" s="59"/>
      <c r="CO485" s="59"/>
      <c r="CP485" s="59"/>
      <c r="CQ485" s="59"/>
      <c r="CR485" s="59"/>
      <c r="CS485" s="59"/>
      <c r="CT485" s="59"/>
      <c r="CU485" s="59"/>
      <c r="CV485" s="59"/>
      <c r="CW485" s="59"/>
      <c r="CX485" s="59"/>
      <c r="CY485" s="59"/>
      <c r="CZ485" s="59"/>
      <c r="DA485" s="59"/>
      <c r="DB485" s="59"/>
      <c r="DC485" s="59"/>
      <c r="DD485" s="59"/>
      <c r="DE485" s="59"/>
      <c r="DF485" s="59"/>
      <c r="DG485" s="59"/>
      <c r="DH485" s="59"/>
      <c r="DI485" s="59"/>
      <c r="DJ485" s="59"/>
      <c r="DK485" s="59"/>
      <c r="DL485" s="59"/>
      <c r="DM485" s="59"/>
      <c r="DN485" s="59"/>
      <c r="DO485" s="59"/>
      <c r="DP485" s="59"/>
      <c r="DQ485" s="59"/>
      <c r="DR485" s="59"/>
      <c r="DS485" s="59"/>
      <c r="DT485" s="59"/>
      <c r="DU485" s="59"/>
      <c r="DV485" s="59"/>
      <c r="DW485" s="59"/>
      <c r="DX485" s="59"/>
      <c r="DY485" s="59"/>
      <c r="DZ485" s="59"/>
      <c r="EA485" s="59"/>
      <c r="EB485" s="59"/>
      <c r="EC485" s="59"/>
      <c r="ED485" s="59"/>
      <c r="EE485" s="59"/>
      <c r="EF485" s="59"/>
      <c r="EG485" s="59"/>
      <c r="EH485" s="59"/>
      <c r="EI485" s="59"/>
      <c r="EJ485" s="59"/>
      <c r="EK485" s="59"/>
      <c r="EL485" s="59"/>
      <c r="EM485" s="59"/>
      <c r="EN485" s="59"/>
      <c r="EO485" s="59"/>
      <c r="EP485" s="59"/>
      <c r="EQ485" s="59"/>
      <c r="ER485" s="59"/>
      <c r="ES485" s="59"/>
      <c r="ET485" s="59"/>
      <c r="EU485" s="59"/>
      <c r="EV485" s="59"/>
      <c r="EW485" s="59"/>
      <c r="EX485" s="59"/>
      <c r="EY485" s="59"/>
      <c r="EZ485" s="59"/>
      <c r="FA485" s="59"/>
      <c r="FB485" s="59"/>
      <c r="FC485" s="59"/>
      <c r="FD485" s="59"/>
      <c r="FE485" s="59"/>
      <c r="FF485" s="59"/>
      <c r="FG485" s="59"/>
      <c r="FH485" s="59"/>
      <c r="FI485" s="59"/>
      <c r="FJ485" s="59"/>
      <c r="FK485" s="59"/>
      <c r="FL485" s="59"/>
      <c r="FM485" s="59"/>
      <c r="FN485" s="59"/>
      <c r="FO485" s="59"/>
      <c r="FP485" s="59"/>
      <c r="FQ485" s="59"/>
      <c r="FR485" s="59"/>
      <c r="FS485" s="59"/>
      <c r="FT485" s="59"/>
      <c r="FU485" s="59"/>
      <c r="FV485" s="59"/>
      <c r="FW485" s="59"/>
      <c r="FX485" s="59"/>
      <c r="FY485" s="59"/>
      <c r="FZ485" s="59"/>
      <c r="GA485" s="59"/>
      <c r="GB485" s="59"/>
      <c r="GC485" s="59"/>
      <c r="GD485" s="59"/>
      <c r="GE485" s="59"/>
      <c r="GF485" s="59"/>
      <c r="GG485" s="59"/>
      <c r="GH485" s="59"/>
      <c r="GI485" s="59"/>
      <c r="GJ485" s="59"/>
      <c r="GK485" s="59"/>
      <c r="GL485" s="59"/>
      <c r="GM485" s="59"/>
      <c r="GN485" s="59"/>
      <c r="GO485" s="59"/>
      <c r="GP485" s="59"/>
      <c r="GQ485" s="59"/>
      <c r="GR485" s="59"/>
      <c r="GS485" s="59"/>
      <c r="GT485" s="59"/>
      <c r="GU485" s="59"/>
      <c r="GV485" s="59"/>
      <c r="GW485" s="59"/>
      <c r="GX485" s="59"/>
      <c r="GY485" s="59"/>
      <c r="GZ485" s="59"/>
      <c r="HA485" s="59"/>
      <c r="HB485" s="59"/>
      <c r="HC485" s="59"/>
      <c r="HD485" s="59"/>
      <c r="HE485" s="59"/>
      <c r="HF485" s="59"/>
      <c r="HG485" s="59"/>
      <c r="HH485" s="59"/>
      <c r="HI485" s="59"/>
      <c r="HJ485" s="59"/>
      <c r="HK485" s="59"/>
      <c r="HL485" s="59"/>
      <c r="HM485" s="59"/>
      <c r="HN485" s="59"/>
    </row>
    <row r="486" spans="1:222">
      <c r="A486" s="59"/>
      <c r="B486" s="59"/>
      <c r="C486" s="59"/>
      <c r="D486" s="59"/>
      <c r="E486" s="118"/>
      <c r="F486" s="59"/>
      <c r="G486" s="118"/>
      <c r="H486" s="59"/>
      <c r="I486" s="59"/>
      <c r="J486" s="59"/>
      <c r="K486" s="119"/>
      <c r="L486" s="59"/>
      <c r="M486" s="59"/>
      <c r="N486" s="59"/>
      <c r="O486" s="59"/>
      <c r="P486" s="59"/>
      <c r="Q486" s="59"/>
      <c r="R486" s="59"/>
      <c r="S486" s="59"/>
      <c r="T486" s="59"/>
      <c r="U486" s="59"/>
      <c r="V486" s="59"/>
      <c r="W486" s="59"/>
      <c r="X486" s="59"/>
      <c r="Y486" s="59"/>
      <c r="Z486" s="59"/>
      <c r="AA486" s="59"/>
      <c r="AB486" s="59"/>
      <c r="AC486" s="59"/>
      <c r="AD486" s="59"/>
      <c r="AE486" s="59"/>
      <c r="AF486" s="59"/>
      <c r="AG486" s="59"/>
      <c r="AH486" s="59"/>
      <c r="AI486" s="59"/>
      <c r="AJ486" s="59"/>
      <c r="AK486" s="59"/>
      <c r="AL486" s="59"/>
      <c r="AM486" s="59"/>
      <c r="AN486" s="59"/>
      <c r="AO486" s="59"/>
      <c r="AP486" s="59"/>
      <c r="AQ486" s="59"/>
      <c r="AR486" s="59"/>
      <c r="AS486" s="59"/>
      <c r="AT486" s="59"/>
      <c r="AU486" s="59"/>
      <c r="AV486" s="59"/>
      <c r="AW486" s="59"/>
      <c r="AX486" s="59"/>
      <c r="AY486" s="59"/>
      <c r="AZ486" s="59"/>
      <c r="BA486" s="59"/>
      <c r="BB486" s="59"/>
      <c r="BC486" s="59"/>
      <c r="BD486" s="59"/>
      <c r="BE486" s="59"/>
      <c r="BF486" s="59"/>
      <c r="BG486" s="59"/>
      <c r="BH486" s="59"/>
      <c r="BI486" s="59"/>
      <c r="BJ486" s="59"/>
      <c r="BK486" s="59"/>
      <c r="BL486" s="59"/>
      <c r="BM486" s="59"/>
      <c r="BN486" s="59"/>
      <c r="BO486" s="59"/>
      <c r="BP486" s="59"/>
      <c r="BQ486" s="59"/>
      <c r="BR486" s="59"/>
      <c r="BS486" s="59"/>
      <c r="BT486" s="59"/>
      <c r="BU486" s="59"/>
      <c r="BV486" s="59"/>
      <c r="BW486" s="59"/>
      <c r="BX486" s="59"/>
      <c r="BY486" s="59"/>
      <c r="BZ486" s="59"/>
      <c r="CA486" s="59"/>
      <c r="CB486" s="59"/>
      <c r="CC486" s="59"/>
      <c r="CD486" s="59"/>
      <c r="CE486" s="59"/>
      <c r="CF486" s="59"/>
      <c r="CG486" s="59"/>
      <c r="CH486" s="59"/>
      <c r="CI486" s="59"/>
      <c r="CJ486" s="59"/>
      <c r="CK486" s="59"/>
      <c r="CL486" s="59"/>
      <c r="CM486" s="59"/>
      <c r="CN486" s="59"/>
      <c r="CO486" s="59"/>
      <c r="CP486" s="59"/>
      <c r="CQ486" s="59"/>
      <c r="CR486" s="59"/>
      <c r="CS486" s="59"/>
      <c r="CT486" s="59"/>
      <c r="CU486" s="59"/>
      <c r="CV486" s="59"/>
      <c r="CW486" s="59"/>
      <c r="CX486" s="59"/>
      <c r="CY486" s="59"/>
      <c r="CZ486" s="59"/>
      <c r="DA486" s="59"/>
      <c r="DB486" s="59"/>
      <c r="DC486" s="59"/>
      <c r="DD486" s="59"/>
      <c r="DE486" s="59"/>
      <c r="DF486" s="59"/>
      <c r="DG486" s="59"/>
      <c r="DH486" s="59"/>
      <c r="DI486" s="59"/>
      <c r="DJ486" s="59"/>
      <c r="DK486" s="59"/>
      <c r="DL486" s="59"/>
      <c r="DM486" s="59"/>
      <c r="DN486" s="59"/>
      <c r="DO486" s="59"/>
      <c r="DP486" s="59"/>
      <c r="DQ486" s="59"/>
      <c r="DR486" s="59"/>
      <c r="DS486" s="59"/>
      <c r="DT486" s="59"/>
      <c r="DU486" s="59"/>
      <c r="DV486" s="59"/>
      <c r="DW486" s="59"/>
      <c r="DX486" s="59"/>
      <c r="DY486" s="59"/>
      <c r="DZ486" s="59"/>
      <c r="EA486" s="59"/>
      <c r="EB486" s="59"/>
      <c r="EC486" s="59"/>
      <c r="ED486" s="59"/>
      <c r="EE486" s="59"/>
      <c r="EF486" s="59"/>
      <c r="EG486" s="59"/>
      <c r="EH486" s="59"/>
      <c r="EI486" s="59"/>
      <c r="EJ486" s="59"/>
      <c r="EK486" s="59"/>
      <c r="EL486" s="59"/>
      <c r="EM486" s="59"/>
      <c r="EN486" s="59"/>
      <c r="EO486" s="59"/>
      <c r="EP486" s="59"/>
      <c r="EQ486" s="59"/>
      <c r="ER486" s="59"/>
      <c r="ES486" s="59"/>
      <c r="ET486" s="59"/>
      <c r="EU486" s="59"/>
      <c r="EV486" s="59"/>
      <c r="EW486" s="59"/>
      <c r="EX486" s="59"/>
      <c r="EY486" s="59"/>
      <c r="EZ486" s="59"/>
      <c r="FA486" s="59"/>
      <c r="FB486" s="59"/>
      <c r="FC486" s="59"/>
      <c r="FD486" s="59"/>
      <c r="FE486" s="59"/>
      <c r="FF486" s="59"/>
      <c r="FG486" s="59"/>
      <c r="FH486" s="59"/>
      <c r="FI486" s="59"/>
      <c r="FJ486" s="59"/>
      <c r="FK486" s="59"/>
      <c r="FL486" s="59"/>
      <c r="FM486" s="59"/>
      <c r="FN486" s="59"/>
      <c r="FO486" s="59"/>
      <c r="FP486" s="59"/>
      <c r="FQ486" s="59"/>
      <c r="FR486" s="59"/>
      <c r="FS486" s="59"/>
      <c r="FT486" s="59"/>
      <c r="FU486" s="59"/>
      <c r="FV486" s="59"/>
      <c r="FW486" s="59"/>
      <c r="FX486" s="59"/>
      <c r="FY486" s="59"/>
      <c r="FZ486" s="59"/>
      <c r="GA486" s="59"/>
      <c r="GB486" s="59"/>
      <c r="GC486" s="59"/>
      <c r="GD486" s="59"/>
      <c r="GE486" s="59"/>
      <c r="GF486" s="59"/>
      <c r="GG486" s="59"/>
      <c r="GH486" s="59"/>
      <c r="GI486" s="59"/>
      <c r="GJ486" s="59"/>
      <c r="GK486" s="59"/>
      <c r="GL486" s="59"/>
      <c r="GM486" s="59"/>
      <c r="GN486" s="59"/>
      <c r="GO486" s="59"/>
      <c r="GP486" s="59"/>
      <c r="GQ486" s="59"/>
      <c r="GR486" s="59"/>
      <c r="GS486" s="59"/>
      <c r="GT486" s="59"/>
      <c r="GU486" s="59"/>
      <c r="GV486" s="59"/>
      <c r="GW486" s="59"/>
      <c r="GX486" s="59"/>
      <c r="GY486" s="59"/>
      <c r="GZ486" s="59"/>
      <c r="HA486" s="59"/>
      <c r="HB486" s="59"/>
      <c r="HC486" s="59"/>
      <c r="HD486" s="59"/>
      <c r="HE486" s="59"/>
      <c r="HF486" s="59"/>
      <c r="HG486" s="59"/>
      <c r="HH486" s="59"/>
      <c r="HI486" s="59"/>
      <c r="HJ486" s="59"/>
      <c r="HK486" s="59"/>
      <c r="HL486" s="59"/>
      <c r="HM486" s="59"/>
      <c r="HN486" s="59"/>
    </row>
    <row r="487" spans="1:222">
      <c r="A487" s="59"/>
      <c r="B487" s="59"/>
      <c r="C487" s="59"/>
      <c r="D487" s="59"/>
      <c r="E487" s="118"/>
      <c r="F487" s="59"/>
      <c r="G487" s="118"/>
      <c r="H487" s="59"/>
      <c r="I487" s="59"/>
      <c r="J487" s="59"/>
      <c r="K487" s="119"/>
      <c r="L487" s="59"/>
      <c r="M487" s="59"/>
      <c r="N487" s="59"/>
      <c r="O487" s="59"/>
      <c r="P487" s="59"/>
      <c r="Q487" s="59"/>
      <c r="R487" s="59"/>
      <c r="S487" s="59"/>
      <c r="T487" s="59"/>
      <c r="U487" s="59"/>
      <c r="V487" s="59"/>
      <c r="W487" s="59"/>
      <c r="X487" s="59"/>
      <c r="Y487" s="59"/>
      <c r="Z487" s="59"/>
      <c r="AA487" s="59"/>
      <c r="AB487" s="59"/>
      <c r="AC487" s="59"/>
      <c r="AD487" s="59"/>
      <c r="AE487" s="59"/>
      <c r="AF487" s="59"/>
      <c r="AG487" s="59"/>
      <c r="AH487" s="59"/>
      <c r="AI487" s="59"/>
      <c r="AJ487" s="59"/>
      <c r="AK487" s="59"/>
      <c r="AL487" s="59"/>
      <c r="AM487" s="59"/>
      <c r="AN487" s="59"/>
      <c r="AO487" s="59"/>
      <c r="AP487" s="59"/>
      <c r="AQ487" s="59"/>
      <c r="AR487" s="59"/>
      <c r="AS487" s="59"/>
      <c r="AT487" s="59"/>
      <c r="AU487" s="59"/>
      <c r="AV487" s="59"/>
      <c r="AW487" s="59"/>
      <c r="AX487" s="59"/>
      <c r="AY487" s="59"/>
      <c r="AZ487" s="59"/>
      <c r="BA487" s="59"/>
      <c r="BB487" s="59"/>
      <c r="BC487" s="59"/>
      <c r="BD487" s="59"/>
      <c r="BE487" s="59"/>
      <c r="BF487" s="59"/>
      <c r="BG487" s="59"/>
      <c r="BH487" s="59"/>
      <c r="BI487" s="59"/>
      <c r="BJ487" s="59"/>
      <c r="BK487" s="59"/>
      <c r="BL487" s="59"/>
      <c r="BM487" s="59"/>
      <c r="BN487" s="59"/>
      <c r="BO487" s="59"/>
      <c r="BP487" s="59"/>
      <c r="BQ487" s="59"/>
      <c r="BR487" s="59"/>
      <c r="BS487" s="59"/>
      <c r="BT487" s="59"/>
      <c r="BU487" s="59"/>
      <c r="BV487" s="59"/>
      <c r="BW487" s="59"/>
      <c r="BX487" s="59"/>
      <c r="BY487" s="59"/>
      <c r="BZ487" s="59"/>
      <c r="CA487" s="59"/>
      <c r="CB487" s="59"/>
      <c r="CC487" s="59"/>
      <c r="CD487" s="59"/>
      <c r="CE487" s="59"/>
      <c r="CF487" s="59"/>
      <c r="CG487" s="59"/>
      <c r="CH487" s="59"/>
      <c r="CI487" s="59"/>
      <c r="CJ487" s="59"/>
      <c r="CK487" s="59"/>
      <c r="CL487" s="59"/>
      <c r="CM487" s="59"/>
      <c r="CN487" s="59"/>
      <c r="CO487" s="59"/>
      <c r="CP487" s="59"/>
      <c r="CQ487" s="59"/>
      <c r="CR487" s="59"/>
      <c r="CS487" s="59"/>
      <c r="CT487" s="59"/>
      <c r="CU487" s="59"/>
      <c r="CV487" s="59"/>
      <c r="CW487" s="59"/>
      <c r="CX487" s="59"/>
      <c r="CY487" s="59"/>
      <c r="CZ487" s="59"/>
      <c r="DA487" s="59"/>
      <c r="DB487" s="59"/>
      <c r="DC487" s="59"/>
      <c r="DD487" s="59"/>
      <c r="DE487" s="59"/>
      <c r="DF487" s="59"/>
      <c r="DG487" s="59"/>
      <c r="DH487" s="59"/>
      <c r="DI487" s="59"/>
      <c r="DJ487" s="59"/>
      <c r="DK487" s="59"/>
      <c r="DL487" s="59"/>
      <c r="DM487" s="59"/>
      <c r="DN487" s="59"/>
      <c r="DO487" s="59"/>
      <c r="DP487" s="59"/>
      <c r="DQ487" s="59"/>
      <c r="DR487" s="59"/>
      <c r="DS487" s="59"/>
      <c r="DT487" s="59"/>
      <c r="DU487" s="59"/>
      <c r="DV487" s="59"/>
      <c r="DW487" s="59"/>
      <c r="DX487" s="59"/>
      <c r="DY487" s="59"/>
      <c r="DZ487" s="59"/>
      <c r="EA487" s="59"/>
      <c r="EB487" s="59"/>
      <c r="EC487" s="59"/>
      <c r="ED487" s="59"/>
      <c r="EE487" s="59"/>
      <c r="EF487" s="59"/>
      <c r="EG487" s="59"/>
      <c r="EH487" s="59"/>
      <c r="EI487" s="59"/>
      <c r="EJ487" s="59"/>
      <c r="EK487" s="59"/>
      <c r="EL487" s="59"/>
      <c r="EM487" s="59"/>
      <c r="EN487" s="59"/>
      <c r="EO487" s="59"/>
      <c r="EP487" s="59"/>
      <c r="EQ487" s="59"/>
      <c r="ER487" s="59"/>
      <c r="ES487" s="59"/>
      <c r="ET487" s="59"/>
      <c r="EU487" s="59"/>
      <c r="EV487" s="59"/>
      <c r="EW487" s="59"/>
      <c r="EX487" s="59"/>
      <c r="EY487" s="59"/>
      <c r="EZ487" s="59"/>
      <c r="FA487" s="59"/>
      <c r="FB487" s="59"/>
      <c r="FC487" s="59"/>
      <c r="FD487" s="59"/>
      <c r="FE487" s="59"/>
      <c r="FF487" s="59"/>
      <c r="FG487" s="59"/>
      <c r="FH487" s="59"/>
      <c r="FI487" s="59"/>
      <c r="FJ487" s="59"/>
      <c r="FK487" s="59"/>
      <c r="FL487" s="59"/>
      <c r="FM487" s="59"/>
      <c r="FN487" s="59"/>
      <c r="FO487" s="59"/>
      <c r="FP487" s="59"/>
      <c r="FQ487" s="59"/>
      <c r="FR487" s="59"/>
      <c r="FS487" s="59"/>
      <c r="FT487" s="59"/>
      <c r="FU487" s="59"/>
      <c r="FV487" s="59"/>
      <c r="FW487" s="59"/>
      <c r="FX487" s="59"/>
      <c r="FY487" s="59"/>
      <c r="FZ487" s="59"/>
      <c r="GA487" s="59"/>
      <c r="GB487" s="59"/>
      <c r="GC487" s="59"/>
      <c r="GD487" s="59"/>
      <c r="GE487" s="59"/>
      <c r="GF487" s="59"/>
      <c r="GG487" s="59"/>
      <c r="GH487" s="59"/>
      <c r="GI487" s="59"/>
      <c r="GJ487" s="59"/>
      <c r="GK487" s="59"/>
      <c r="GL487" s="59"/>
      <c r="GM487" s="59"/>
      <c r="GN487" s="59"/>
      <c r="GO487" s="59"/>
      <c r="GP487" s="59"/>
      <c r="GQ487" s="59"/>
      <c r="GR487" s="59"/>
      <c r="GS487" s="59"/>
      <c r="GT487" s="59"/>
      <c r="GU487" s="59"/>
      <c r="GV487" s="59"/>
      <c r="GW487" s="59"/>
      <c r="GX487" s="59"/>
      <c r="GY487" s="59"/>
      <c r="GZ487" s="59"/>
      <c r="HA487" s="59"/>
      <c r="HB487" s="59"/>
      <c r="HC487" s="59"/>
      <c r="HD487" s="59"/>
      <c r="HE487" s="59"/>
      <c r="HF487" s="59"/>
      <c r="HG487" s="59"/>
      <c r="HH487" s="59"/>
      <c r="HI487" s="59"/>
      <c r="HJ487" s="59"/>
      <c r="HK487" s="59"/>
      <c r="HL487" s="59"/>
      <c r="HM487" s="59"/>
      <c r="HN487" s="59"/>
    </row>
    <row r="488" spans="1:222">
      <c r="A488" s="59"/>
      <c r="B488" s="59"/>
      <c r="C488" s="59"/>
      <c r="D488" s="59"/>
      <c r="E488" s="118"/>
      <c r="F488" s="59"/>
      <c r="G488" s="118"/>
      <c r="H488" s="59"/>
      <c r="I488" s="59"/>
      <c r="J488" s="59"/>
      <c r="K488" s="119"/>
      <c r="L488" s="59"/>
      <c r="M488" s="59"/>
      <c r="N488" s="59"/>
      <c r="O488" s="59"/>
      <c r="P488" s="59"/>
      <c r="Q488" s="59"/>
      <c r="R488" s="59"/>
      <c r="S488" s="59"/>
      <c r="T488" s="59"/>
      <c r="U488" s="59"/>
      <c r="V488" s="59"/>
      <c r="W488" s="59"/>
      <c r="X488" s="59"/>
      <c r="Y488" s="59"/>
      <c r="Z488" s="59"/>
      <c r="AA488" s="59"/>
      <c r="AB488" s="59"/>
      <c r="AC488" s="59"/>
      <c r="AD488" s="59"/>
      <c r="AE488" s="59"/>
      <c r="AF488" s="59"/>
      <c r="AG488" s="59"/>
      <c r="AH488" s="59"/>
      <c r="AI488" s="59"/>
      <c r="AJ488" s="59"/>
      <c r="AK488" s="59"/>
      <c r="AL488" s="59"/>
      <c r="AM488" s="59"/>
      <c r="AN488" s="59"/>
      <c r="AO488" s="59"/>
      <c r="AP488" s="59"/>
      <c r="AQ488" s="59"/>
      <c r="AR488" s="59"/>
      <c r="AS488" s="59"/>
      <c r="AT488" s="59"/>
      <c r="AU488" s="59"/>
      <c r="AV488" s="59"/>
      <c r="AW488" s="59"/>
      <c r="AX488" s="59"/>
      <c r="AY488" s="59"/>
      <c r="AZ488" s="59"/>
      <c r="BA488" s="59"/>
      <c r="BB488" s="59"/>
      <c r="BC488" s="59"/>
      <c r="BD488" s="59"/>
      <c r="BE488" s="59"/>
      <c r="BF488" s="59"/>
      <c r="BG488" s="59"/>
      <c r="BH488" s="59"/>
      <c r="BI488" s="59"/>
      <c r="BJ488" s="59"/>
      <c r="BK488" s="59"/>
      <c r="BL488" s="59"/>
      <c r="BM488" s="59"/>
      <c r="BN488" s="59"/>
      <c r="BO488" s="59"/>
      <c r="BP488" s="59"/>
      <c r="BQ488" s="59"/>
      <c r="BR488" s="59"/>
      <c r="BS488" s="59"/>
      <c r="BT488" s="59"/>
      <c r="BU488" s="59"/>
      <c r="BV488" s="59"/>
      <c r="BW488" s="59"/>
      <c r="BX488" s="59"/>
      <c r="BY488" s="59"/>
      <c r="BZ488" s="59"/>
      <c r="CA488" s="59"/>
      <c r="CB488" s="59"/>
      <c r="CC488" s="59"/>
      <c r="CD488" s="59"/>
      <c r="CE488" s="59"/>
      <c r="CF488" s="59"/>
      <c r="CG488" s="59"/>
      <c r="CH488" s="59"/>
      <c r="CI488" s="59"/>
      <c r="CJ488" s="59"/>
      <c r="CK488" s="59"/>
      <c r="CL488" s="59"/>
      <c r="CM488" s="59"/>
      <c r="CN488" s="59"/>
      <c r="CO488" s="59"/>
      <c r="CP488" s="59"/>
      <c r="CQ488" s="59"/>
      <c r="CR488" s="59"/>
      <c r="CS488" s="59"/>
      <c r="CT488" s="59"/>
      <c r="CU488" s="59"/>
      <c r="CV488" s="59"/>
      <c r="CW488" s="59"/>
      <c r="CX488" s="59"/>
      <c r="CY488" s="59"/>
      <c r="CZ488" s="59"/>
      <c r="DA488" s="59"/>
      <c r="DB488" s="59"/>
      <c r="DC488" s="59"/>
      <c r="DD488" s="59"/>
      <c r="DE488" s="59"/>
      <c r="DF488" s="59"/>
      <c r="DG488" s="59"/>
      <c r="DH488" s="59"/>
      <c r="DI488" s="59"/>
      <c r="DJ488" s="59"/>
      <c r="DK488" s="59"/>
      <c r="DL488" s="59"/>
      <c r="DM488" s="59"/>
      <c r="DN488" s="59"/>
      <c r="DO488" s="59"/>
      <c r="DP488" s="59"/>
      <c r="DQ488" s="59"/>
      <c r="DR488" s="59"/>
      <c r="DS488" s="59"/>
      <c r="DT488" s="59"/>
      <c r="DU488" s="59"/>
      <c r="DV488" s="59"/>
      <c r="DW488" s="59"/>
      <c r="DX488" s="59"/>
      <c r="DY488" s="59"/>
      <c r="DZ488" s="59"/>
      <c r="EA488" s="59"/>
      <c r="EB488" s="59"/>
      <c r="EC488" s="59"/>
      <c r="ED488" s="59"/>
      <c r="EE488" s="59"/>
      <c r="EF488" s="59"/>
      <c r="EG488" s="59"/>
      <c r="EH488" s="59"/>
      <c r="EI488" s="59"/>
      <c r="EJ488" s="59"/>
      <c r="EK488" s="59"/>
      <c r="EL488" s="59"/>
      <c r="EM488" s="59"/>
      <c r="EN488" s="59"/>
      <c r="EO488" s="59"/>
      <c r="EP488" s="59"/>
      <c r="EQ488" s="59"/>
      <c r="ER488" s="59"/>
      <c r="ES488" s="59"/>
      <c r="ET488" s="59"/>
      <c r="EU488" s="59"/>
      <c r="EV488" s="59"/>
      <c r="EW488" s="59"/>
      <c r="EX488" s="59"/>
      <c r="EY488" s="59"/>
      <c r="EZ488" s="59"/>
      <c r="FA488" s="59"/>
      <c r="FB488" s="59"/>
      <c r="FC488" s="59"/>
      <c r="FD488" s="59"/>
      <c r="FE488" s="59"/>
      <c r="FF488" s="59"/>
      <c r="FG488" s="59"/>
      <c r="FH488" s="59"/>
      <c r="FI488" s="59"/>
      <c r="FJ488" s="59"/>
      <c r="FK488" s="59"/>
      <c r="FL488" s="59"/>
      <c r="FM488" s="59"/>
      <c r="FN488" s="59"/>
      <c r="FO488" s="59"/>
      <c r="FP488" s="59"/>
      <c r="FQ488" s="59"/>
      <c r="FR488" s="59"/>
      <c r="FS488" s="59"/>
      <c r="FT488" s="59"/>
      <c r="FU488" s="59"/>
      <c r="FV488" s="59"/>
      <c r="FW488" s="59"/>
      <c r="FX488" s="59"/>
      <c r="FY488" s="59"/>
      <c r="FZ488" s="59"/>
      <c r="GA488" s="59"/>
      <c r="GB488" s="59"/>
      <c r="GC488" s="59"/>
      <c r="GD488" s="59"/>
      <c r="GE488" s="59"/>
      <c r="GF488" s="59"/>
      <c r="GG488" s="59"/>
      <c r="GH488" s="59"/>
      <c r="GI488" s="59"/>
      <c r="GJ488" s="59"/>
      <c r="GK488" s="59"/>
      <c r="GL488" s="59"/>
      <c r="GM488" s="59"/>
      <c r="GN488" s="59"/>
      <c r="GO488" s="59"/>
      <c r="GP488" s="59"/>
      <c r="GQ488" s="59"/>
      <c r="GR488" s="59"/>
      <c r="GS488" s="59"/>
      <c r="GT488" s="59"/>
      <c r="GU488" s="59"/>
      <c r="GV488" s="59"/>
      <c r="GW488" s="59"/>
      <c r="GX488" s="59"/>
      <c r="GY488" s="59"/>
      <c r="GZ488" s="59"/>
      <c r="HA488" s="59"/>
      <c r="HB488" s="59"/>
      <c r="HC488" s="59"/>
      <c r="HD488" s="59"/>
      <c r="HE488" s="59"/>
      <c r="HF488" s="59"/>
      <c r="HG488" s="59"/>
      <c r="HH488" s="59"/>
      <c r="HI488" s="59"/>
      <c r="HJ488" s="59"/>
      <c r="HK488" s="59"/>
      <c r="HL488" s="59"/>
      <c r="HM488" s="59"/>
      <c r="HN488" s="59"/>
    </row>
    <row r="489" spans="1:222">
      <c r="A489" s="59"/>
      <c r="B489" s="59"/>
      <c r="C489" s="59"/>
      <c r="D489" s="59"/>
      <c r="E489" s="118"/>
      <c r="F489" s="59"/>
      <c r="G489" s="118"/>
      <c r="H489" s="59"/>
      <c r="I489" s="59"/>
      <c r="J489" s="59"/>
      <c r="K489" s="119"/>
      <c r="L489" s="59"/>
      <c r="M489" s="59"/>
      <c r="N489" s="59"/>
      <c r="O489" s="59"/>
      <c r="P489" s="59"/>
      <c r="Q489" s="59"/>
      <c r="R489" s="59"/>
      <c r="S489" s="59"/>
      <c r="T489" s="59"/>
      <c r="U489" s="59"/>
      <c r="V489" s="59"/>
      <c r="W489" s="59"/>
      <c r="X489" s="59"/>
      <c r="Y489" s="59"/>
      <c r="Z489" s="59"/>
      <c r="AA489" s="59"/>
      <c r="AB489" s="59"/>
      <c r="AC489" s="59"/>
      <c r="AD489" s="59"/>
      <c r="AE489" s="59"/>
      <c r="AF489" s="59"/>
      <c r="AG489" s="59"/>
      <c r="AH489" s="59"/>
      <c r="AI489" s="59"/>
      <c r="AJ489" s="59"/>
      <c r="AK489" s="59"/>
      <c r="AL489" s="59"/>
      <c r="AM489" s="59"/>
      <c r="AN489" s="59"/>
      <c r="AO489" s="59"/>
      <c r="AP489" s="59"/>
      <c r="AQ489" s="59"/>
      <c r="AR489" s="59"/>
      <c r="AS489" s="59"/>
      <c r="AT489" s="59"/>
      <c r="AU489" s="59"/>
      <c r="AV489" s="59"/>
      <c r="AW489" s="59"/>
      <c r="AX489" s="59"/>
      <c r="AY489" s="59"/>
      <c r="AZ489" s="59"/>
      <c r="BA489" s="59"/>
      <c r="BB489" s="59"/>
      <c r="BC489" s="59"/>
      <c r="BD489" s="59"/>
      <c r="BE489" s="59"/>
      <c r="BF489" s="59"/>
      <c r="BG489" s="59"/>
      <c r="BH489" s="59"/>
      <c r="BI489" s="59"/>
      <c r="BJ489" s="59"/>
      <c r="BK489" s="59"/>
      <c r="BL489" s="59"/>
      <c r="BM489" s="59"/>
      <c r="BN489" s="59"/>
      <c r="BO489" s="59"/>
      <c r="BP489" s="59"/>
      <c r="BQ489" s="59"/>
      <c r="BR489" s="59"/>
      <c r="BS489" s="59"/>
      <c r="BT489" s="59"/>
      <c r="BU489" s="59"/>
      <c r="BV489" s="59"/>
      <c r="BW489" s="59"/>
      <c r="BX489" s="59"/>
      <c r="BY489" s="59"/>
      <c r="BZ489" s="59"/>
      <c r="CA489" s="59"/>
      <c r="CB489" s="59"/>
      <c r="CC489" s="59"/>
      <c r="CD489" s="59"/>
      <c r="CE489" s="59"/>
      <c r="CF489" s="59"/>
      <c r="CG489" s="59"/>
      <c r="CH489" s="59"/>
      <c r="CI489" s="59"/>
      <c r="CJ489" s="59"/>
      <c r="CK489" s="59"/>
      <c r="CL489" s="59"/>
      <c r="CM489" s="59"/>
      <c r="CN489" s="59"/>
      <c r="CO489" s="59"/>
      <c r="CP489" s="59"/>
      <c r="CQ489" s="59"/>
      <c r="CR489" s="59"/>
      <c r="CS489" s="59"/>
      <c r="CT489" s="59"/>
      <c r="CU489" s="59"/>
      <c r="CV489" s="59"/>
      <c r="CW489" s="59"/>
      <c r="CX489" s="59"/>
      <c r="CY489" s="59"/>
      <c r="CZ489" s="59"/>
      <c r="DA489" s="59"/>
      <c r="DB489" s="59"/>
      <c r="DC489" s="59"/>
      <c r="DD489" s="59"/>
      <c r="DE489" s="59"/>
      <c r="DF489" s="59"/>
      <c r="DG489" s="59"/>
      <c r="DH489" s="59"/>
      <c r="DI489" s="59"/>
      <c r="DJ489" s="59"/>
      <c r="DK489" s="59"/>
      <c r="DL489" s="59"/>
      <c r="DM489" s="59"/>
      <c r="DN489" s="59"/>
      <c r="DO489" s="59"/>
      <c r="DP489" s="59"/>
      <c r="DQ489" s="59"/>
      <c r="DR489" s="59"/>
      <c r="DS489" s="59"/>
      <c r="DT489" s="59"/>
      <c r="DU489" s="59"/>
      <c r="DV489" s="59"/>
      <c r="DW489" s="59"/>
      <c r="DX489" s="59"/>
      <c r="DY489" s="59"/>
      <c r="DZ489" s="59"/>
      <c r="EA489" s="59"/>
      <c r="EB489" s="59"/>
      <c r="EC489" s="59"/>
      <c r="ED489" s="59"/>
      <c r="EE489" s="59"/>
      <c r="EF489" s="59"/>
      <c r="EG489" s="59"/>
      <c r="EH489" s="59"/>
      <c r="EI489" s="59"/>
      <c r="EJ489" s="59"/>
      <c r="EK489" s="59"/>
      <c r="EL489" s="59"/>
      <c r="EM489" s="59"/>
      <c r="EN489" s="59"/>
      <c r="EO489" s="59"/>
      <c r="EP489" s="59"/>
      <c r="EQ489" s="59"/>
      <c r="ER489" s="59"/>
      <c r="ES489" s="59"/>
      <c r="ET489" s="59"/>
      <c r="EU489" s="59"/>
      <c r="EV489" s="59"/>
      <c r="EW489" s="59"/>
      <c r="EX489" s="59"/>
      <c r="EY489" s="59"/>
      <c r="EZ489" s="59"/>
      <c r="FA489" s="59"/>
      <c r="FB489" s="59"/>
      <c r="FC489" s="59"/>
      <c r="FD489" s="59"/>
      <c r="FE489" s="59"/>
      <c r="FF489" s="59"/>
      <c r="FG489" s="59"/>
      <c r="FH489" s="59"/>
      <c r="FI489" s="59"/>
      <c r="FJ489" s="59"/>
      <c r="FK489" s="59"/>
      <c r="FL489" s="59"/>
      <c r="FM489" s="59"/>
      <c r="FN489" s="59"/>
      <c r="FO489" s="59"/>
      <c r="FP489" s="59"/>
      <c r="FQ489" s="59"/>
      <c r="FR489" s="59"/>
      <c r="FS489" s="59"/>
      <c r="FT489" s="59"/>
      <c r="FU489" s="59"/>
      <c r="FV489" s="59"/>
      <c r="FW489" s="59"/>
      <c r="FX489" s="59"/>
      <c r="FY489" s="59"/>
      <c r="FZ489" s="59"/>
      <c r="GA489" s="59"/>
      <c r="GB489" s="59"/>
      <c r="GC489" s="59"/>
      <c r="GD489" s="59"/>
      <c r="GE489" s="59"/>
      <c r="GF489" s="59"/>
      <c r="GG489" s="59"/>
      <c r="GH489" s="59"/>
      <c r="GI489" s="59"/>
      <c r="GJ489" s="59"/>
      <c r="GK489" s="59"/>
      <c r="GL489" s="59"/>
      <c r="GM489" s="59"/>
      <c r="GN489" s="59"/>
      <c r="GO489" s="59"/>
      <c r="GP489" s="59"/>
      <c r="GQ489" s="59"/>
      <c r="GR489" s="59"/>
      <c r="GS489" s="59"/>
      <c r="GT489" s="59"/>
      <c r="GU489" s="59"/>
      <c r="GV489" s="59"/>
      <c r="GW489" s="59"/>
      <c r="GX489" s="59"/>
      <c r="GY489" s="59"/>
      <c r="GZ489" s="59"/>
      <c r="HA489" s="59"/>
      <c r="HB489" s="59"/>
      <c r="HC489" s="59"/>
      <c r="HD489" s="59"/>
      <c r="HE489" s="59"/>
      <c r="HF489" s="59"/>
      <c r="HG489" s="59"/>
      <c r="HH489" s="59"/>
      <c r="HI489" s="59"/>
      <c r="HJ489" s="59"/>
      <c r="HK489" s="59"/>
      <c r="HL489" s="59"/>
      <c r="HM489" s="59"/>
      <c r="HN489" s="59"/>
    </row>
    <row r="490" spans="1:222">
      <c r="A490" s="59"/>
      <c r="B490" s="59"/>
      <c r="C490" s="59"/>
      <c r="D490" s="59"/>
      <c r="E490" s="118"/>
      <c r="F490" s="59"/>
      <c r="G490" s="118"/>
      <c r="H490" s="59"/>
      <c r="I490" s="59"/>
      <c r="J490" s="59"/>
      <c r="K490" s="119"/>
      <c r="L490" s="59"/>
      <c r="M490" s="59"/>
      <c r="N490" s="59"/>
      <c r="O490" s="59"/>
      <c r="P490" s="59"/>
      <c r="Q490" s="59"/>
      <c r="R490" s="59"/>
      <c r="S490" s="59"/>
      <c r="T490" s="59"/>
      <c r="U490" s="59"/>
      <c r="V490" s="59"/>
      <c r="W490" s="59"/>
      <c r="X490" s="59"/>
      <c r="Y490" s="59"/>
      <c r="Z490" s="59"/>
      <c r="AA490" s="59"/>
      <c r="AB490" s="59"/>
      <c r="AC490" s="59"/>
      <c r="AD490" s="59"/>
      <c r="AE490" s="59"/>
      <c r="AF490" s="59"/>
      <c r="AG490" s="59"/>
      <c r="AH490" s="59"/>
      <c r="AI490" s="59"/>
      <c r="AJ490" s="59"/>
      <c r="AK490" s="59"/>
      <c r="AL490" s="59"/>
      <c r="AM490" s="59"/>
      <c r="AN490" s="59"/>
      <c r="AO490" s="59"/>
      <c r="AP490" s="59"/>
      <c r="AQ490" s="59"/>
      <c r="AR490" s="59"/>
      <c r="AS490" s="59"/>
      <c r="AT490" s="59"/>
      <c r="AU490" s="59"/>
      <c r="AV490" s="59"/>
      <c r="AW490" s="59"/>
      <c r="AX490" s="59"/>
      <c r="AY490" s="59"/>
      <c r="AZ490" s="59"/>
      <c r="BA490" s="59"/>
      <c r="BB490" s="59"/>
      <c r="BC490" s="59"/>
      <c r="BD490" s="59"/>
      <c r="BE490" s="59"/>
      <c r="BF490" s="59"/>
      <c r="BG490" s="59"/>
      <c r="BH490" s="59"/>
      <c r="BI490" s="59"/>
      <c r="BJ490" s="59"/>
      <c r="BK490" s="59"/>
      <c r="BL490" s="59"/>
      <c r="BM490" s="59"/>
      <c r="BN490" s="59"/>
      <c r="BO490" s="59"/>
      <c r="BP490" s="59"/>
      <c r="BQ490" s="59"/>
      <c r="BR490" s="59"/>
      <c r="BS490" s="59"/>
      <c r="BT490" s="59"/>
      <c r="BU490" s="59"/>
      <c r="BV490" s="59"/>
      <c r="BW490" s="59"/>
      <c r="BX490" s="59"/>
      <c r="BY490" s="59"/>
      <c r="BZ490" s="59"/>
      <c r="CA490" s="59"/>
      <c r="CB490" s="59"/>
      <c r="CC490" s="59"/>
      <c r="CD490" s="59"/>
      <c r="CE490" s="59"/>
      <c r="CF490" s="59"/>
      <c r="CG490" s="59"/>
      <c r="CH490" s="59"/>
      <c r="CI490" s="59"/>
      <c r="CJ490" s="59"/>
      <c r="CK490" s="59"/>
      <c r="CL490" s="59"/>
      <c r="CM490" s="59"/>
      <c r="CN490" s="59"/>
      <c r="CO490" s="59"/>
      <c r="CP490" s="59"/>
      <c r="CQ490" s="59"/>
      <c r="CR490" s="59"/>
      <c r="CS490" s="59"/>
      <c r="CT490" s="59"/>
      <c r="CU490" s="59"/>
      <c r="CV490" s="59"/>
      <c r="CW490" s="59"/>
      <c r="CX490" s="59"/>
      <c r="CY490" s="59"/>
      <c r="CZ490" s="59"/>
      <c r="DA490" s="59"/>
      <c r="DB490" s="59"/>
      <c r="DC490" s="59"/>
      <c r="DD490" s="59"/>
      <c r="DE490" s="59"/>
      <c r="DF490" s="59"/>
      <c r="DG490" s="59"/>
      <c r="DH490" s="59"/>
      <c r="DI490" s="59"/>
      <c r="DJ490" s="59"/>
      <c r="DK490" s="59"/>
      <c r="DL490" s="59"/>
      <c r="DM490" s="59"/>
      <c r="DN490" s="59"/>
      <c r="DO490" s="59"/>
      <c r="DP490" s="59"/>
      <c r="DQ490" s="59"/>
      <c r="DR490" s="59"/>
      <c r="DS490" s="59"/>
      <c r="DT490" s="59"/>
      <c r="DU490" s="59"/>
      <c r="DV490" s="59"/>
      <c r="DW490" s="59"/>
      <c r="DX490" s="59"/>
      <c r="DY490" s="59"/>
      <c r="DZ490" s="59"/>
      <c r="EA490" s="59"/>
      <c r="EB490" s="59"/>
      <c r="EC490" s="59"/>
      <c r="ED490" s="59"/>
      <c r="EE490" s="59"/>
      <c r="EF490" s="59"/>
      <c r="EG490" s="59"/>
      <c r="EH490" s="59"/>
      <c r="EI490" s="59"/>
      <c r="EJ490" s="59"/>
      <c r="EK490" s="59"/>
      <c r="EL490" s="59"/>
      <c r="EM490" s="59"/>
      <c r="EN490" s="59"/>
      <c r="EO490" s="59"/>
      <c r="EP490" s="59"/>
      <c r="EQ490" s="59"/>
      <c r="ER490" s="59"/>
      <c r="ES490" s="59"/>
      <c r="ET490" s="59"/>
      <c r="EU490" s="59"/>
      <c r="EV490" s="59"/>
      <c r="EW490" s="59"/>
      <c r="EX490" s="59"/>
      <c r="EY490" s="59"/>
      <c r="EZ490" s="59"/>
      <c r="FA490" s="59"/>
      <c r="FB490" s="59"/>
      <c r="FC490" s="59"/>
      <c r="FD490" s="59"/>
      <c r="FE490" s="59"/>
      <c r="FF490" s="59"/>
      <c r="FG490" s="59"/>
      <c r="FH490" s="59"/>
      <c r="FI490" s="59"/>
      <c r="FJ490" s="59"/>
      <c r="FK490" s="59"/>
      <c r="FL490" s="59"/>
      <c r="FM490" s="59"/>
      <c r="FN490" s="59"/>
      <c r="FO490" s="59"/>
      <c r="FP490" s="59"/>
      <c r="FQ490" s="59"/>
      <c r="FR490" s="59"/>
      <c r="FS490" s="59"/>
      <c r="FT490" s="59"/>
      <c r="FU490" s="59"/>
      <c r="FV490" s="59"/>
      <c r="FW490" s="59"/>
      <c r="FX490" s="59"/>
      <c r="FY490" s="59"/>
      <c r="FZ490" s="59"/>
      <c r="GA490" s="59"/>
      <c r="GB490" s="59"/>
      <c r="GC490" s="59"/>
      <c r="GD490" s="59"/>
      <c r="GE490" s="59"/>
      <c r="GF490" s="59"/>
      <c r="GG490" s="59"/>
      <c r="GH490" s="59"/>
      <c r="GI490" s="59"/>
      <c r="GJ490" s="59"/>
      <c r="GK490" s="59"/>
      <c r="GL490" s="59"/>
      <c r="GM490" s="59"/>
      <c r="GN490" s="59"/>
      <c r="GO490" s="59"/>
      <c r="GP490" s="59"/>
      <c r="GQ490" s="59"/>
      <c r="GR490" s="59"/>
      <c r="GS490" s="59"/>
      <c r="GT490" s="59"/>
      <c r="GU490" s="59"/>
      <c r="GV490" s="59"/>
      <c r="GW490" s="59"/>
      <c r="GX490" s="59"/>
      <c r="GY490" s="59"/>
      <c r="GZ490" s="59"/>
      <c r="HA490" s="59"/>
      <c r="HB490" s="59"/>
      <c r="HC490" s="59"/>
      <c r="HD490" s="59"/>
      <c r="HE490" s="59"/>
      <c r="HF490" s="59"/>
      <c r="HG490" s="59"/>
      <c r="HH490" s="59"/>
      <c r="HI490" s="59"/>
      <c r="HJ490" s="59"/>
      <c r="HK490" s="59"/>
      <c r="HL490" s="59"/>
      <c r="HM490" s="59"/>
      <c r="HN490" s="59"/>
    </row>
    <row r="491" spans="1:222">
      <c r="A491" s="59"/>
      <c r="B491" s="59"/>
      <c r="C491" s="59"/>
      <c r="D491" s="59"/>
      <c r="E491" s="118"/>
      <c r="F491" s="59"/>
      <c r="G491" s="118"/>
      <c r="H491" s="59"/>
      <c r="I491" s="59"/>
      <c r="J491" s="59"/>
      <c r="K491" s="119"/>
      <c r="L491" s="59"/>
      <c r="M491" s="59"/>
      <c r="N491" s="59"/>
      <c r="O491" s="59"/>
      <c r="P491" s="59"/>
      <c r="Q491" s="59"/>
      <c r="R491" s="59"/>
      <c r="S491" s="59"/>
      <c r="T491" s="59"/>
      <c r="U491" s="59"/>
      <c r="V491" s="59"/>
      <c r="W491" s="59"/>
      <c r="X491" s="59"/>
      <c r="Y491" s="59"/>
      <c r="Z491" s="59"/>
      <c r="AA491" s="59"/>
      <c r="AB491" s="59"/>
      <c r="AC491" s="59"/>
      <c r="AD491" s="59"/>
      <c r="AE491" s="59"/>
      <c r="AF491" s="59"/>
      <c r="AG491" s="59"/>
      <c r="AH491" s="59"/>
      <c r="AI491" s="59"/>
      <c r="AJ491" s="59"/>
      <c r="AK491" s="59"/>
      <c r="AL491" s="59"/>
      <c r="AM491" s="59"/>
      <c r="AN491" s="59"/>
      <c r="AO491" s="59"/>
      <c r="AP491" s="59"/>
      <c r="AQ491" s="59"/>
      <c r="AR491" s="59"/>
      <c r="AS491" s="59"/>
      <c r="AT491" s="59"/>
      <c r="AU491" s="59"/>
      <c r="AV491" s="59"/>
      <c r="AW491" s="59"/>
      <c r="AX491" s="59"/>
      <c r="AY491" s="59"/>
      <c r="AZ491" s="59"/>
      <c r="BA491" s="59"/>
      <c r="BB491" s="59"/>
      <c r="BC491" s="59"/>
      <c r="BD491" s="59"/>
      <c r="BE491" s="59"/>
      <c r="BF491" s="59"/>
      <c r="BG491" s="59"/>
      <c r="BH491" s="59"/>
      <c r="BI491" s="59"/>
      <c r="BJ491" s="59"/>
      <c r="BK491" s="59"/>
      <c r="BL491" s="59"/>
      <c r="BM491" s="59"/>
      <c r="BN491" s="59"/>
      <c r="BO491" s="59"/>
      <c r="BP491" s="59"/>
      <c r="BQ491" s="59"/>
      <c r="BR491" s="59"/>
      <c r="BS491" s="59"/>
      <c r="BT491" s="59"/>
      <c r="BU491" s="59"/>
      <c r="BV491" s="59"/>
      <c r="BW491" s="59"/>
      <c r="BX491" s="59"/>
      <c r="BY491" s="59"/>
      <c r="BZ491" s="59"/>
      <c r="CA491" s="59"/>
      <c r="CB491" s="59"/>
      <c r="CC491" s="59"/>
      <c r="CD491" s="59"/>
      <c r="CE491" s="59"/>
      <c r="CF491" s="59"/>
      <c r="CG491" s="59"/>
      <c r="CH491" s="59"/>
      <c r="CI491" s="59"/>
      <c r="CJ491" s="59"/>
      <c r="CK491" s="59"/>
      <c r="CL491" s="59"/>
      <c r="CM491" s="59"/>
      <c r="CN491" s="59"/>
      <c r="CO491" s="59"/>
      <c r="CP491" s="59"/>
      <c r="CQ491" s="59"/>
      <c r="CR491" s="59"/>
      <c r="CS491" s="59"/>
      <c r="CT491" s="59"/>
      <c r="CU491" s="59"/>
      <c r="CV491" s="59"/>
      <c r="CW491" s="59"/>
      <c r="CX491" s="59"/>
      <c r="CY491" s="59"/>
      <c r="CZ491" s="59"/>
      <c r="DA491" s="59"/>
      <c r="DB491" s="59"/>
      <c r="DC491" s="59"/>
      <c r="DD491" s="59"/>
      <c r="DE491" s="59"/>
      <c r="DF491" s="59"/>
      <c r="DG491" s="59"/>
      <c r="DH491" s="59"/>
      <c r="DI491" s="59"/>
      <c r="DJ491" s="59"/>
      <c r="DK491" s="59"/>
      <c r="DL491" s="59"/>
      <c r="DM491" s="59"/>
      <c r="DN491" s="59"/>
      <c r="DO491" s="59"/>
      <c r="DP491" s="59"/>
      <c r="DQ491" s="59"/>
      <c r="DR491" s="59"/>
      <c r="DS491" s="59"/>
      <c r="DT491" s="59"/>
      <c r="DU491" s="59"/>
      <c r="DV491" s="59"/>
      <c r="DW491" s="59"/>
      <c r="DX491" s="59"/>
      <c r="DY491" s="59"/>
      <c r="DZ491" s="59"/>
      <c r="EA491" s="59"/>
      <c r="EB491" s="59"/>
      <c r="EC491" s="59"/>
      <c r="ED491" s="59"/>
      <c r="EE491" s="59"/>
      <c r="EF491" s="59"/>
      <c r="EG491" s="59"/>
      <c r="EH491" s="59"/>
      <c r="EI491" s="59"/>
      <c r="EJ491" s="59"/>
      <c r="EK491" s="59"/>
      <c r="EL491" s="59"/>
      <c r="EM491" s="59"/>
      <c r="EN491" s="59"/>
      <c r="EO491" s="59"/>
      <c r="EP491" s="59"/>
      <c r="EQ491" s="59"/>
      <c r="ER491" s="59"/>
      <c r="ES491" s="59"/>
      <c r="ET491" s="59"/>
      <c r="EU491" s="59"/>
      <c r="EV491" s="59"/>
      <c r="EW491" s="59"/>
      <c r="EX491" s="59"/>
      <c r="EY491" s="59"/>
      <c r="EZ491" s="59"/>
      <c r="FA491" s="59"/>
      <c r="FB491" s="59"/>
      <c r="FC491" s="59"/>
      <c r="FD491" s="59"/>
      <c r="FE491" s="59"/>
      <c r="FF491" s="59"/>
      <c r="FG491" s="59"/>
      <c r="FH491" s="59"/>
      <c r="FI491" s="59"/>
      <c r="FJ491" s="59"/>
      <c r="FK491" s="59"/>
      <c r="FL491" s="59"/>
      <c r="FM491" s="59"/>
      <c r="FN491" s="59"/>
      <c r="FO491" s="59"/>
      <c r="FP491" s="59"/>
      <c r="FQ491" s="59"/>
      <c r="FR491" s="59"/>
      <c r="FS491" s="59"/>
      <c r="FT491" s="59"/>
      <c r="FU491" s="59"/>
      <c r="FV491" s="59"/>
      <c r="FW491" s="59"/>
      <c r="FX491" s="59"/>
      <c r="FY491" s="59"/>
      <c r="FZ491" s="59"/>
      <c r="GA491" s="59"/>
      <c r="GB491" s="59"/>
      <c r="GC491" s="59"/>
      <c r="GD491" s="59"/>
      <c r="GE491" s="59"/>
      <c r="GF491" s="59"/>
      <c r="GG491" s="59"/>
      <c r="GH491" s="59"/>
      <c r="GI491" s="59"/>
      <c r="GJ491" s="59"/>
      <c r="GK491" s="59"/>
      <c r="GL491" s="59"/>
      <c r="GM491" s="59"/>
      <c r="GN491" s="59"/>
      <c r="GO491" s="59"/>
      <c r="GP491" s="59"/>
      <c r="GQ491" s="59"/>
      <c r="GR491" s="59"/>
      <c r="GS491" s="59"/>
      <c r="GT491" s="59"/>
      <c r="GU491" s="59"/>
      <c r="GV491" s="59"/>
      <c r="GW491" s="59"/>
      <c r="GX491" s="59"/>
      <c r="GY491" s="59"/>
      <c r="GZ491" s="59"/>
      <c r="HA491" s="59"/>
      <c r="HB491" s="59"/>
      <c r="HC491" s="59"/>
      <c r="HD491" s="59"/>
      <c r="HE491" s="59"/>
      <c r="HF491" s="59"/>
      <c r="HG491" s="59"/>
      <c r="HH491" s="59"/>
      <c r="HI491" s="59"/>
      <c r="HJ491" s="59"/>
      <c r="HK491" s="59"/>
      <c r="HL491" s="59"/>
      <c r="HM491" s="59"/>
      <c r="HN491" s="59"/>
    </row>
    <row r="492" spans="1:222">
      <c r="A492" s="59"/>
      <c r="B492" s="59"/>
      <c r="C492" s="59"/>
      <c r="D492" s="59"/>
      <c r="E492" s="118"/>
      <c r="F492" s="59"/>
      <c r="G492" s="118"/>
      <c r="H492" s="59"/>
      <c r="I492" s="59"/>
      <c r="J492" s="59"/>
      <c r="K492" s="119"/>
      <c r="L492" s="59"/>
      <c r="M492" s="59"/>
      <c r="N492" s="59"/>
      <c r="O492" s="59"/>
      <c r="P492" s="59"/>
      <c r="Q492" s="59"/>
      <c r="R492" s="59"/>
      <c r="S492" s="59"/>
      <c r="T492" s="59"/>
      <c r="U492" s="59"/>
      <c r="V492" s="59"/>
      <c r="W492" s="59"/>
      <c r="X492" s="59"/>
      <c r="Y492" s="59"/>
      <c r="Z492" s="59"/>
      <c r="AA492" s="59"/>
      <c r="AB492" s="59"/>
      <c r="AC492" s="59"/>
      <c r="AD492" s="59"/>
      <c r="AE492" s="59"/>
      <c r="AF492" s="59"/>
      <c r="AG492" s="59"/>
      <c r="AH492" s="59"/>
      <c r="AI492" s="59"/>
      <c r="AJ492" s="59"/>
      <c r="AK492" s="59"/>
      <c r="AL492" s="59"/>
      <c r="AM492" s="59"/>
      <c r="AN492" s="59"/>
      <c r="AO492" s="59"/>
      <c r="AP492" s="59"/>
      <c r="AQ492" s="59"/>
      <c r="AR492" s="59"/>
      <c r="AS492" s="59"/>
      <c r="AT492" s="59"/>
      <c r="AU492" s="59"/>
      <c r="AV492" s="59"/>
      <c r="AW492" s="59"/>
      <c r="AX492" s="59"/>
      <c r="AY492" s="59"/>
      <c r="AZ492" s="59"/>
      <c r="BA492" s="59"/>
      <c r="BB492" s="59"/>
      <c r="BC492" s="59"/>
      <c r="BD492" s="59"/>
      <c r="BE492" s="59"/>
      <c r="BF492" s="59"/>
      <c r="BG492" s="59"/>
      <c r="BH492" s="59"/>
      <c r="BI492" s="59"/>
      <c r="BJ492" s="59"/>
      <c r="BK492" s="59"/>
      <c r="BL492" s="59"/>
      <c r="BM492" s="59"/>
      <c r="BN492" s="59"/>
      <c r="BO492" s="59"/>
      <c r="BP492" s="59"/>
      <c r="BQ492" s="59"/>
      <c r="BR492" s="59"/>
      <c r="BS492" s="59"/>
      <c r="BT492" s="59"/>
      <c r="BU492" s="59"/>
      <c r="BV492" s="59"/>
      <c r="BW492" s="59"/>
      <c r="BX492" s="59"/>
      <c r="BY492" s="59"/>
      <c r="BZ492" s="59"/>
      <c r="CA492" s="59"/>
      <c r="CB492" s="59"/>
      <c r="CC492" s="59"/>
      <c r="CD492" s="59"/>
      <c r="CE492" s="59"/>
      <c r="CF492" s="59"/>
      <c r="CG492" s="59"/>
      <c r="CH492" s="59"/>
      <c r="CI492" s="59"/>
      <c r="CJ492" s="59"/>
      <c r="CK492" s="59"/>
      <c r="CL492" s="59"/>
      <c r="CM492" s="59"/>
      <c r="CN492" s="59"/>
      <c r="CO492" s="59"/>
      <c r="CP492" s="59"/>
      <c r="CQ492" s="59"/>
      <c r="CR492" s="59"/>
      <c r="CS492" s="59"/>
      <c r="CT492" s="59"/>
      <c r="CU492" s="59"/>
      <c r="CV492" s="59"/>
      <c r="CW492" s="59"/>
      <c r="CX492" s="59"/>
      <c r="CY492" s="59"/>
      <c r="CZ492" s="59"/>
      <c r="DA492" s="59"/>
      <c r="DB492" s="59"/>
      <c r="DC492" s="59"/>
      <c r="DD492" s="59"/>
      <c r="DE492" s="59"/>
      <c r="DF492" s="59"/>
      <c r="DG492" s="59"/>
      <c r="DH492" s="59"/>
      <c r="DI492" s="59"/>
      <c r="DJ492" s="59"/>
      <c r="DK492" s="59"/>
      <c r="DL492" s="59"/>
      <c r="DM492" s="59"/>
      <c r="DN492" s="59"/>
      <c r="DO492" s="59"/>
      <c r="DP492" s="59"/>
      <c r="DQ492" s="59"/>
      <c r="DR492" s="59"/>
      <c r="DS492" s="59"/>
      <c r="DT492" s="59"/>
      <c r="DU492" s="59"/>
      <c r="DV492" s="59"/>
      <c r="DW492" s="59"/>
      <c r="DX492" s="59"/>
      <c r="DY492" s="59"/>
      <c r="DZ492" s="59"/>
      <c r="EA492" s="59"/>
      <c r="EB492" s="59"/>
      <c r="EC492" s="59"/>
      <c r="ED492" s="59"/>
      <c r="EE492" s="59"/>
      <c r="EF492" s="59"/>
      <c r="EG492" s="59"/>
      <c r="EH492" s="59"/>
      <c r="EI492" s="59"/>
      <c r="EJ492" s="59"/>
      <c r="EK492" s="59"/>
      <c r="EL492" s="59"/>
      <c r="EM492" s="59"/>
      <c r="EN492" s="59"/>
      <c r="EO492" s="59"/>
      <c r="EP492" s="59"/>
      <c r="EQ492" s="59"/>
      <c r="ER492" s="59"/>
      <c r="ES492" s="59"/>
      <c r="ET492" s="59"/>
      <c r="EU492" s="59"/>
      <c r="EV492" s="59"/>
      <c r="EW492" s="59"/>
      <c r="EX492" s="59"/>
      <c r="EY492" s="59"/>
      <c r="EZ492" s="59"/>
      <c r="FA492" s="59"/>
      <c r="FB492" s="59"/>
      <c r="FC492" s="59"/>
      <c r="FD492" s="59"/>
      <c r="FE492" s="59"/>
      <c r="FF492" s="59"/>
      <c r="FG492" s="59"/>
      <c r="FH492" s="59"/>
      <c r="FI492" s="59"/>
      <c r="FJ492" s="59"/>
      <c r="FK492" s="59"/>
      <c r="FL492" s="59"/>
      <c r="FM492" s="59"/>
      <c r="FN492" s="59"/>
      <c r="FO492" s="59"/>
      <c r="FP492" s="59"/>
      <c r="FQ492" s="59"/>
      <c r="FR492" s="59"/>
      <c r="FS492" s="59"/>
      <c r="FT492" s="59"/>
      <c r="FU492" s="59"/>
      <c r="FV492" s="59"/>
      <c r="FW492" s="59"/>
      <c r="FX492" s="59"/>
      <c r="FY492" s="59"/>
      <c r="FZ492" s="59"/>
      <c r="GA492" s="59"/>
      <c r="GB492" s="59"/>
      <c r="GC492" s="59"/>
      <c r="GD492" s="59"/>
      <c r="GE492" s="59"/>
      <c r="GF492" s="59"/>
      <c r="GG492" s="59"/>
      <c r="GH492" s="59"/>
      <c r="GI492" s="59"/>
      <c r="GJ492" s="59"/>
      <c r="GK492" s="59"/>
      <c r="GL492" s="59"/>
      <c r="GM492" s="59"/>
      <c r="GN492" s="59"/>
      <c r="GO492" s="59"/>
      <c r="GP492" s="59"/>
      <c r="GQ492" s="59"/>
      <c r="GR492" s="59"/>
      <c r="GS492" s="59"/>
      <c r="GT492" s="59"/>
      <c r="GU492" s="59"/>
      <c r="GV492" s="59"/>
      <c r="GW492" s="59"/>
      <c r="GX492" s="59"/>
      <c r="GY492" s="59"/>
      <c r="GZ492" s="59"/>
      <c r="HA492" s="59"/>
      <c r="HB492" s="59"/>
      <c r="HC492" s="59"/>
      <c r="HD492" s="59"/>
      <c r="HE492" s="59"/>
      <c r="HF492" s="59"/>
      <c r="HG492" s="59"/>
      <c r="HH492" s="59"/>
      <c r="HI492" s="59"/>
      <c r="HJ492" s="59"/>
      <c r="HK492" s="59"/>
      <c r="HL492" s="59"/>
      <c r="HM492" s="59"/>
      <c r="HN492" s="59"/>
    </row>
    <row r="493" spans="1:222">
      <c r="A493" s="59"/>
      <c r="B493" s="59"/>
      <c r="C493" s="59"/>
      <c r="D493" s="59"/>
      <c r="E493" s="118"/>
      <c r="F493" s="59"/>
      <c r="G493" s="118"/>
      <c r="H493" s="59"/>
      <c r="I493" s="59"/>
      <c r="J493" s="59"/>
      <c r="K493" s="119"/>
      <c r="L493" s="59"/>
      <c r="M493" s="59"/>
      <c r="N493" s="59"/>
      <c r="O493" s="59"/>
      <c r="P493" s="59"/>
      <c r="Q493" s="59"/>
      <c r="R493" s="59"/>
      <c r="S493" s="59"/>
      <c r="T493" s="59"/>
      <c r="U493" s="59"/>
      <c r="V493" s="59"/>
      <c r="W493" s="59"/>
      <c r="X493" s="59"/>
      <c r="Y493" s="59"/>
      <c r="Z493" s="59"/>
      <c r="AA493" s="59"/>
      <c r="AB493" s="59"/>
      <c r="AC493" s="59"/>
      <c r="AD493" s="59"/>
      <c r="AE493" s="59"/>
      <c r="AF493" s="59"/>
      <c r="AG493" s="59"/>
      <c r="AH493" s="59"/>
      <c r="AI493" s="59"/>
      <c r="AJ493" s="59"/>
      <c r="AK493" s="59"/>
      <c r="AL493" s="59"/>
      <c r="AM493" s="59"/>
      <c r="AN493" s="59"/>
      <c r="AO493" s="59"/>
      <c r="AP493" s="59"/>
      <c r="AQ493" s="59"/>
      <c r="AR493" s="59"/>
      <c r="AS493" s="59"/>
      <c r="AT493" s="59"/>
      <c r="AU493" s="59"/>
      <c r="AV493" s="59"/>
      <c r="AW493" s="59"/>
      <c r="AX493" s="59"/>
      <c r="AY493" s="59"/>
      <c r="AZ493" s="59"/>
      <c r="BA493" s="59"/>
      <c r="BB493" s="59"/>
      <c r="BC493" s="59"/>
      <c r="BD493" s="59"/>
      <c r="BE493" s="59"/>
      <c r="BF493" s="59"/>
      <c r="BG493" s="59"/>
      <c r="BH493" s="59"/>
      <c r="BI493" s="59"/>
      <c r="BJ493" s="59"/>
      <c r="BK493" s="59"/>
      <c r="BL493" s="59"/>
      <c r="BM493" s="59"/>
      <c r="BN493" s="59"/>
      <c r="BO493" s="59"/>
      <c r="BP493" s="59"/>
      <c r="BQ493" s="59"/>
      <c r="BR493" s="59"/>
      <c r="BS493" s="59"/>
      <c r="BT493" s="59"/>
      <c r="BU493" s="59"/>
      <c r="BV493" s="59"/>
      <c r="BW493" s="59"/>
      <c r="BX493" s="59"/>
      <c r="BY493" s="59"/>
      <c r="BZ493" s="59"/>
      <c r="CA493" s="59"/>
      <c r="CB493" s="59"/>
      <c r="CC493" s="59"/>
      <c r="CD493" s="59"/>
      <c r="CE493" s="59"/>
      <c r="CF493" s="59"/>
      <c r="CG493" s="59"/>
      <c r="CH493" s="59"/>
      <c r="CI493" s="59"/>
      <c r="CJ493" s="59"/>
      <c r="CK493" s="59"/>
      <c r="CL493" s="59"/>
      <c r="CM493" s="59"/>
      <c r="CN493" s="59"/>
      <c r="CO493" s="59"/>
      <c r="CP493" s="59"/>
      <c r="CQ493" s="59"/>
      <c r="CR493" s="59"/>
      <c r="CS493" s="59"/>
      <c r="CT493" s="59"/>
      <c r="CU493" s="59"/>
      <c r="CV493" s="59"/>
      <c r="CW493" s="59"/>
      <c r="CX493" s="59"/>
      <c r="CY493" s="59"/>
      <c r="CZ493" s="59"/>
      <c r="DA493" s="59"/>
      <c r="DB493" s="59"/>
      <c r="DC493" s="59"/>
      <c r="DD493" s="59"/>
      <c r="DE493" s="59"/>
      <c r="DF493" s="59"/>
      <c r="DG493" s="59"/>
      <c r="DH493" s="59"/>
      <c r="DI493" s="59"/>
      <c r="DJ493" s="59"/>
      <c r="DK493" s="59"/>
      <c r="DL493" s="59"/>
      <c r="DM493" s="59"/>
      <c r="DN493" s="59"/>
      <c r="DO493" s="59"/>
      <c r="DP493" s="59"/>
      <c r="DQ493" s="59"/>
      <c r="DR493" s="59"/>
      <c r="DS493" s="59"/>
      <c r="DT493" s="59"/>
      <c r="DU493" s="59"/>
      <c r="DV493" s="59"/>
      <c r="DW493" s="59"/>
      <c r="DX493" s="59"/>
      <c r="DY493" s="59"/>
      <c r="DZ493" s="59"/>
      <c r="EA493" s="59"/>
      <c r="EB493" s="59"/>
      <c r="EC493" s="59"/>
      <c r="ED493" s="59"/>
      <c r="EE493" s="59"/>
      <c r="EF493" s="59"/>
      <c r="EG493" s="59"/>
      <c r="EH493" s="59"/>
      <c r="EI493" s="59"/>
      <c r="EJ493" s="59"/>
      <c r="EK493" s="59"/>
      <c r="EL493" s="59"/>
      <c r="EM493" s="59"/>
      <c r="EN493" s="59"/>
      <c r="EO493" s="59"/>
      <c r="EP493" s="59"/>
      <c r="EQ493" s="59"/>
      <c r="ER493" s="59"/>
      <c r="ES493" s="59"/>
      <c r="ET493" s="59"/>
      <c r="EU493" s="59"/>
      <c r="EV493" s="59"/>
      <c r="EW493" s="59"/>
      <c r="EX493" s="59"/>
      <c r="EY493" s="59"/>
      <c r="EZ493" s="59"/>
      <c r="FA493" s="59"/>
      <c r="FB493" s="59"/>
      <c r="FC493" s="59"/>
      <c r="FD493" s="59"/>
      <c r="FE493" s="59"/>
      <c r="FF493" s="59"/>
      <c r="FG493" s="59"/>
      <c r="FH493" s="59"/>
      <c r="FI493" s="59"/>
      <c r="FJ493" s="59"/>
      <c r="FK493" s="59"/>
      <c r="FL493" s="59"/>
      <c r="FM493" s="59"/>
      <c r="FN493" s="59"/>
      <c r="FO493" s="59"/>
      <c r="FP493" s="59"/>
      <c r="FQ493" s="59"/>
      <c r="FR493" s="59"/>
      <c r="FS493" s="59"/>
      <c r="FT493" s="59"/>
      <c r="FU493" s="59"/>
      <c r="FV493" s="59"/>
      <c r="FW493" s="59"/>
      <c r="FX493" s="59"/>
      <c r="FY493" s="59"/>
      <c r="FZ493" s="59"/>
      <c r="GA493" s="59"/>
      <c r="GB493" s="59"/>
      <c r="GC493" s="59"/>
      <c r="GD493" s="59"/>
      <c r="GE493" s="59"/>
      <c r="GF493" s="59"/>
      <c r="GG493" s="59"/>
      <c r="GH493" s="59"/>
      <c r="GI493" s="59"/>
      <c r="GJ493" s="59"/>
      <c r="GK493" s="59"/>
      <c r="GL493" s="59"/>
      <c r="GM493" s="59"/>
      <c r="GN493" s="59"/>
      <c r="GO493" s="59"/>
      <c r="GP493" s="59"/>
      <c r="GQ493" s="59"/>
      <c r="GR493" s="59"/>
      <c r="GS493" s="59"/>
      <c r="GT493" s="59"/>
      <c r="GU493" s="59"/>
      <c r="GV493" s="59"/>
      <c r="GW493" s="59"/>
      <c r="GX493" s="59"/>
      <c r="GY493" s="59"/>
      <c r="GZ493" s="59"/>
      <c r="HA493" s="59"/>
      <c r="HB493" s="59"/>
      <c r="HC493" s="59"/>
      <c r="HD493" s="59"/>
      <c r="HE493" s="59"/>
      <c r="HF493" s="59"/>
      <c r="HG493" s="59"/>
      <c r="HH493" s="59"/>
      <c r="HI493" s="59"/>
      <c r="HJ493" s="59"/>
      <c r="HK493" s="59"/>
      <c r="HL493" s="59"/>
      <c r="HM493" s="59"/>
      <c r="HN493" s="59"/>
    </row>
    <row r="494" spans="1:222">
      <c r="A494" s="59"/>
      <c r="B494" s="59"/>
      <c r="C494" s="59"/>
      <c r="D494" s="59"/>
      <c r="E494" s="118"/>
      <c r="F494" s="59"/>
      <c r="G494" s="118"/>
      <c r="H494" s="59"/>
      <c r="I494" s="59"/>
      <c r="J494" s="59"/>
      <c r="K494" s="119"/>
      <c r="L494" s="59"/>
      <c r="M494" s="59"/>
      <c r="N494" s="59"/>
      <c r="O494" s="59"/>
      <c r="P494" s="59"/>
      <c r="Q494" s="59"/>
      <c r="R494" s="59"/>
      <c r="S494" s="59"/>
      <c r="T494" s="59"/>
      <c r="U494" s="59"/>
      <c r="V494" s="59"/>
      <c r="W494" s="59"/>
      <c r="X494" s="59"/>
      <c r="Y494" s="59"/>
      <c r="Z494" s="59"/>
      <c r="AA494" s="59"/>
      <c r="AB494" s="59"/>
      <c r="AC494" s="59"/>
      <c r="AD494" s="59"/>
      <c r="AE494" s="59"/>
      <c r="AF494" s="59"/>
      <c r="AG494" s="59"/>
      <c r="AH494" s="59"/>
      <c r="AI494" s="59"/>
      <c r="AJ494" s="59"/>
      <c r="AK494" s="59"/>
      <c r="AL494" s="59"/>
      <c r="AM494" s="59"/>
      <c r="AN494" s="59"/>
      <c r="AO494" s="59"/>
      <c r="AP494" s="59"/>
      <c r="AQ494" s="59"/>
      <c r="AR494" s="59"/>
      <c r="AS494" s="59"/>
      <c r="AT494" s="59"/>
      <c r="AU494" s="59"/>
      <c r="AV494" s="59"/>
      <c r="AW494" s="59"/>
      <c r="AX494" s="59"/>
      <c r="AY494" s="59"/>
      <c r="AZ494" s="59"/>
      <c r="BA494" s="59"/>
      <c r="BB494" s="59"/>
      <c r="BC494" s="59"/>
      <c r="BD494" s="59"/>
      <c r="BE494" s="59"/>
      <c r="BF494" s="59"/>
      <c r="BG494" s="59"/>
      <c r="BH494" s="59"/>
      <c r="BI494" s="59"/>
      <c r="BJ494" s="59"/>
      <c r="BK494" s="59"/>
      <c r="BL494" s="59"/>
      <c r="BM494" s="59"/>
      <c r="BN494" s="59"/>
      <c r="BO494" s="59"/>
      <c r="BP494" s="59"/>
      <c r="BQ494" s="59"/>
      <c r="BR494" s="59"/>
      <c r="BS494" s="59"/>
      <c r="BT494" s="59"/>
      <c r="BU494" s="59"/>
      <c r="BV494" s="59"/>
      <c r="BW494" s="59"/>
      <c r="BX494" s="59"/>
      <c r="BY494" s="59"/>
      <c r="BZ494" s="59"/>
      <c r="CA494" s="59"/>
      <c r="CB494" s="59"/>
      <c r="CC494" s="59"/>
      <c r="CD494" s="59"/>
      <c r="CE494" s="59"/>
      <c r="CF494" s="59"/>
      <c r="CG494" s="59"/>
      <c r="CH494" s="59"/>
      <c r="CI494" s="59"/>
      <c r="CJ494" s="59"/>
      <c r="CK494" s="59"/>
      <c r="CL494" s="59"/>
      <c r="CM494" s="59"/>
      <c r="CN494" s="59"/>
      <c r="CO494" s="59"/>
      <c r="CP494" s="59"/>
      <c r="CQ494" s="59"/>
      <c r="CR494" s="59"/>
      <c r="CS494" s="59"/>
      <c r="CT494" s="59"/>
      <c r="CU494" s="59"/>
      <c r="CV494" s="59"/>
      <c r="CW494" s="59"/>
      <c r="CX494" s="59"/>
      <c r="CY494" s="59"/>
      <c r="CZ494" s="59"/>
      <c r="DA494" s="59"/>
      <c r="DB494" s="59"/>
      <c r="DC494" s="59"/>
      <c r="DD494" s="59"/>
      <c r="DE494" s="59"/>
      <c r="DF494" s="59"/>
      <c r="DG494" s="59"/>
      <c r="DH494" s="59"/>
      <c r="DI494" s="59"/>
      <c r="DJ494" s="59"/>
      <c r="DK494" s="59"/>
      <c r="DL494" s="59"/>
      <c r="DM494" s="59"/>
      <c r="DN494" s="59"/>
      <c r="DO494" s="59"/>
      <c r="DP494" s="59"/>
      <c r="DQ494" s="59"/>
      <c r="DR494" s="59"/>
      <c r="DS494" s="59"/>
      <c r="DT494" s="59"/>
      <c r="DU494" s="59"/>
      <c r="DV494" s="59"/>
      <c r="DW494" s="59"/>
      <c r="DX494" s="59"/>
      <c r="DY494" s="59"/>
      <c r="DZ494" s="59"/>
      <c r="EA494" s="59"/>
      <c r="EB494" s="59"/>
      <c r="EC494" s="59"/>
      <c r="ED494" s="59"/>
      <c r="EE494" s="59"/>
      <c r="EF494" s="59"/>
      <c r="EG494" s="59"/>
      <c r="EH494" s="59"/>
      <c r="EI494" s="59"/>
      <c r="EJ494" s="59"/>
      <c r="EK494" s="59"/>
      <c r="EL494" s="59"/>
      <c r="EM494" s="59"/>
      <c r="EN494" s="59"/>
      <c r="EO494" s="59"/>
      <c r="EP494" s="59"/>
      <c r="EQ494" s="59"/>
      <c r="ER494" s="59"/>
      <c r="ES494" s="59"/>
      <c r="ET494" s="59"/>
      <c r="EU494" s="59"/>
      <c r="EV494" s="59"/>
      <c r="EW494" s="59"/>
      <c r="EX494" s="59"/>
      <c r="EY494" s="59"/>
      <c r="EZ494" s="59"/>
      <c r="FA494" s="59"/>
      <c r="FB494" s="59"/>
      <c r="FC494" s="59"/>
      <c r="FD494" s="59"/>
      <c r="FE494" s="59"/>
      <c r="FF494" s="59"/>
      <c r="FG494" s="59"/>
      <c r="FH494" s="59"/>
      <c r="FI494" s="59"/>
      <c r="FJ494" s="59"/>
      <c r="FK494" s="59"/>
      <c r="FL494" s="59"/>
      <c r="FM494" s="59"/>
      <c r="FN494" s="59"/>
      <c r="FO494" s="59"/>
      <c r="FP494" s="59"/>
      <c r="FQ494" s="59"/>
      <c r="FR494" s="59"/>
      <c r="FS494" s="59"/>
      <c r="FT494" s="59"/>
      <c r="FU494" s="59"/>
      <c r="FV494" s="59"/>
      <c r="FW494" s="59"/>
      <c r="FX494" s="59"/>
      <c r="FY494" s="59"/>
      <c r="FZ494" s="59"/>
      <c r="GA494" s="59"/>
      <c r="GB494" s="59"/>
      <c r="GC494" s="59"/>
      <c r="GD494" s="59"/>
      <c r="GE494" s="59"/>
      <c r="GF494" s="59"/>
      <c r="GG494" s="59"/>
      <c r="GH494" s="59"/>
      <c r="GI494" s="59"/>
      <c r="GJ494" s="59"/>
      <c r="GK494" s="59"/>
      <c r="GL494" s="59"/>
      <c r="GM494" s="59"/>
      <c r="GN494" s="59"/>
      <c r="GO494" s="59"/>
      <c r="GP494" s="59"/>
      <c r="GQ494" s="59"/>
      <c r="GR494" s="59"/>
      <c r="GS494" s="59"/>
      <c r="GT494" s="59"/>
      <c r="GU494" s="59"/>
      <c r="GV494" s="59"/>
      <c r="GW494" s="59"/>
      <c r="GX494" s="59"/>
      <c r="GY494" s="59"/>
      <c r="GZ494" s="59"/>
      <c r="HA494" s="59"/>
      <c r="HB494" s="59"/>
      <c r="HC494" s="59"/>
      <c r="HD494" s="59"/>
      <c r="HE494" s="59"/>
      <c r="HF494" s="59"/>
      <c r="HG494" s="59"/>
      <c r="HH494" s="59"/>
      <c r="HI494" s="59"/>
      <c r="HJ494" s="59"/>
      <c r="HK494" s="59"/>
      <c r="HL494" s="59"/>
      <c r="HM494" s="59"/>
      <c r="HN494" s="59"/>
    </row>
    <row r="495" spans="1:222">
      <c r="A495" s="59"/>
      <c r="B495" s="59"/>
      <c r="C495" s="59"/>
      <c r="D495" s="59"/>
      <c r="E495" s="118"/>
      <c r="F495" s="59"/>
      <c r="G495" s="118"/>
      <c r="H495" s="59"/>
      <c r="I495" s="59"/>
      <c r="J495" s="59"/>
      <c r="K495" s="119"/>
      <c r="L495" s="59"/>
      <c r="M495" s="59"/>
      <c r="N495" s="59"/>
      <c r="O495" s="59"/>
      <c r="P495" s="59"/>
      <c r="Q495" s="59"/>
      <c r="R495" s="59"/>
      <c r="S495" s="59"/>
      <c r="T495" s="59"/>
      <c r="U495" s="59"/>
      <c r="V495" s="59"/>
      <c r="W495" s="59"/>
      <c r="X495" s="59"/>
      <c r="Y495" s="59"/>
      <c r="Z495" s="59"/>
      <c r="AA495" s="59"/>
      <c r="AB495" s="59"/>
      <c r="AC495" s="59"/>
      <c r="AD495" s="59"/>
      <c r="AE495" s="59"/>
      <c r="AF495" s="59"/>
      <c r="AG495" s="59"/>
      <c r="AH495" s="59"/>
      <c r="AI495" s="59"/>
      <c r="AJ495" s="59"/>
      <c r="AK495" s="59"/>
      <c r="AL495" s="59"/>
      <c r="AM495" s="59"/>
      <c r="AN495" s="59"/>
      <c r="AO495" s="59"/>
      <c r="AP495" s="59"/>
      <c r="AQ495" s="59"/>
      <c r="AR495" s="59"/>
      <c r="AS495" s="59"/>
      <c r="AT495" s="59"/>
      <c r="AU495" s="59"/>
      <c r="AV495" s="59"/>
      <c r="AW495" s="59"/>
      <c r="AX495" s="59"/>
      <c r="AY495" s="59"/>
      <c r="AZ495" s="59"/>
      <c r="BA495" s="59"/>
      <c r="BB495" s="59"/>
      <c r="BC495" s="59"/>
      <c r="BD495" s="59"/>
      <c r="BE495" s="59"/>
      <c r="BF495" s="59"/>
      <c r="BG495" s="59"/>
      <c r="BH495" s="59"/>
      <c r="BI495" s="59"/>
      <c r="BJ495" s="59"/>
      <c r="BK495" s="59"/>
      <c r="BL495" s="59"/>
      <c r="BM495" s="59"/>
      <c r="BN495" s="59"/>
      <c r="BO495" s="59"/>
      <c r="BP495" s="59"/>
      <c r="BQ495" s="59"/>
      <c r="BR495" s="59"/>
      <c r="BS495" s="59"/>
      <c r="BT495" s="59"/>
      <c r="BU495" s="59"/>
      <c r="BV495" s="59"/>
      <c r="BW495" s="59"/>
      <c r="BX495" s="59"/>
      <c r="BY495" s="59"/>
      <c r="BZ495" s="59"/>
      <c r="CA495" s="59"/>
      <c r="CB495" s="59"/>
      <c r="CC495" s="59"/>
      <c r="CD495" s="59"/>
      <c r="CE495" s="59"/>
      <c r="CF495" s="59"/>
      <c r="CG495" s="59"/>
      <c r="CH495" s="59"/>
      <c r="CI495" s="59"/>
      <c r="CJ495" s="59"/>
      <c r="CK495" s="59"/>
      <c r="CL495" s="59"/>
      <c r="CM495" s="59"/>
      <c r="CN495" s="59"/>
      <c r="CO495" s="59"/>
      <c r="CP495" s="59"/>
      <c r="CQ495" s="59"/>
      <c r="CR495" s="59"/>
      <c r="CS495" s="59"/>
      <c r="CT495" s="59"/>
      <c r="CU495" s="59"/>
      <c r="CV495" s="59"/>
      <c r="CW495" s="59"/>
      <c r="CX495" s="59"/>
      <c r="CY495" s="59"/>
      <c r="CZ495" s="59"/>
      <c r="DA495" s="59"/>
      <c r="DB495" s="59"/>
      <c r="DC495" s="59"/>
      <c r="DD495" s="59"/>
      <c r="DE495" s="59"/>
      <c r="DF495" s="59"/>
      <c r="DG495" s="59"/>
      <c r="DH495" s="59"/>
      <c r="DI495" s="59"/>
      <c r="DJ495" s="59"/>
      <c r="DK495" s="59"/>
      <c r="DL495" s="59"/>
      <c r="DM495" s="59"/>
      <c r="DN495" s="59"/>
      <c r="DO495" s="59"/>
      <c r="DP495" s="59"/>
      <c r="DQ495" s="59"/>
      <c r="DR495" s="59"/>
      <c r="DS495" s="59"/>
      <c r="DT495" s="59"/>
      <c r="DU495" s="59"/>
      <c r="DV495" s="59"/>
      <c r="DW495" s="59"/>
      <c r="DX495" s="59"/>
      <c r="DY495" s="59"/>
      <c r="DZ495" s="59"/>
      <c r="EA495" s="59"/>
      <c r="EB495" s="59"/>
      <c r="EC495" s="59"/>
      <c r="ED495" s="59"/>
      <c r="EE495" s="59"/>
      <c r="EF495" s="59"/>
      <c r="EG495" s="59"/>
      <c r="EH495" s="59"/>
      <c r="EI495" s="59"/>
      <c r="EJ495" s="59"/>
      <c r="EK495" s="59"/>
      <c r="EL495" s="59"/>
      <c r="EM495" s="59"/>
      <c r="EN495" s="59"/>
      <c r="EO495" s="59"/>
      <c r="EP495" s="59"/>
      <c r="EQ495" s="59"/>
      <c r="ER495" s="59"/>
      <c r="ES495" s="59"/>
      <c r="ET495" s="59"/>
      <c r="EU495" s="59"/>
      <c r="EV495" s="59"/>
      <c r="EW495" s="59"/>
      <c r="EX495" s="59"/>
      <c r="EY495" s="59"/>
      <c r="EZ495" s="59"/>
      <c r="FA495" s="59"/>
      <c r="FB495" s="59"/>
      <c r="FC495" s="59"/>
      <c r="FD495" s="59"/>
      <c r="FE495" s="59"/>
      <c r="FF495" s="59"/>
      <c r="FG495" s="59"/>
      <c r="FH495" s="59"/>
      <c r="FI495" s="59"/>
      <c r="FJ495" s="59"/>
      <c r="FK495" s="59"/>
      <c r="FL495" s="59"/>
      <c r="FM495" s="59"/>
      <c r="FN495" s="59"/>
      <c r="FO495" s="59"/>
      <c r="FP495" s="59"/>
      <c r="FQ495" s="59"/>
      <c r="FR495" s="59"/>
      <c r="FS495" s="59"/>
      <c r="FT495" s="59"/>
      <c r="FU495" s="59"/>
      <c r="FV495" s="59"/>
      <c r="FW495" s="59"/>
      <c r="FX495" s="59"/>
      <c r="FY495" s="59"/>
      <c r="FZ495" s="59"/>
      <c r="GA495" s="59"/>
      <c r="GB495" s="59"/>
      <c r="GC495" s="59"/>
      <c r="GD495" s="59"/>
      <c r="GE495" s="59"/>
      <c r="GF495" s="59"/>
      <c r="GG495" s="59"/>
      <c r="GH495" s="59"/>
      <c r="GI495" s="59"/>
      <c r="GJ495" s="59"/>
      <c r="GK495" s="59"/>
      <c r="GL495" s="59"/>
      <c r="GM495" s="59"/>
      <c r="GN495" s="59"/>
      <c r="GO495" s="59"/>
      <c r="GP495" s="59"/>
      <c r="GQ495" s="59"/>
      <c r="GR495" s="59"/>
      <c r="GS495" s="59"/>
      <c r="GT495" s="59"/>
      <c r="GU495" s="59"/>
      <c r="GV495" s="59"/>
      <c r="GW495" s="59"/>
      <c r="GX495" s="59"/>
      <c r="GY495" s="59"/>
      <c r="GZ495" s="59"/>
      <c r="HA495" s="59"/>
      <c r="HB495" s="59"/>
      <c r="HC495" s="59"/>
      <c r="HD495" s="59"/>
      <c r="HE495" s="59"/>
      <c r="HF495" s="59"/>
      <c r="HG495" s="59"/>
      <c r="HH495" s="59"/>
      <c r="HI495" s="59"/>
      <c r="HJ495" s="59"/>
      <c r="HK495" s="59"/>
      <c r="HL495" s="59"/>
      <c r="HM495" s="59"/>
      <c r="HN495" s="59"/>
    </row>
  </sheetData>
  <mergeCells count="68">
    <mergeCell ref="AF5:AF6"/>
    <mergeCell ref="AA5:AA6"/>
    <mergeCell ref="AB5:AB6"/>
    <mergeCell ref="AC5:AC6"/>
    <mergeCell ref="AD5:AD6"/>
    <mergeCell ref="AE5:AE6"/>
    <mergeCell ref="U5:U6"/>
    <mergeCell ref="V5:V6"/>
    <mergeCell ref="W5:W6"/>
    <mergeCell ref="X5:X6"/>
    <mergeCell ref="Y5:Y6"/>
    <mergeCell ref="Y3:Z4"/>
    <mergeCell ref="AA3:AB4"/>
    <mergeCell ref="AC3:AD4"/>
    <mergeCell ref="AE3:AF4"/>
    <mergeCell ref="H5:H6"/>
    <mergeCell ref="I5:I6"/>
    <mergeCell ref="J5:J6"/>
    <mergeCell ref="K5:K6"/>
    <mergeCell ref="L5:L6"/>
    <mergeCell ref="Z5:Z6"/>
    <mergeCell ref="N5:N6"/>
    <mergeCell ref="O5:O6"/>
    <mergeCell ref="P5:P6"/>
    <mergeCell ref="Q5:Q6"/>
    <mergeCell ref="R5:R6"/>
    <mergeCell ref="S5:S6"/>
    <mergeCell ref="HN2:HN6"/>
    <mergeCell ref="HO2:HO6"/>
    <mergeCell ref="H3:I4"/>
    <mergeCell ref="J3:K4"/>
    <mergeCell ref="L3:M4"/>
    <mergeCell ref="N3:O4"/>
    <mergeCell ref="P3:Q4"/>
    <mergeCell ref="R3:S4"/>
    <mergeCell ref="U3:V4"/>
    <mergeCell ref="W3:X4"/>
    <mergeCell ref="AC2:AF2"/>
    <mergeCell ref="AG2:AH4"/>
    <mergeCell ref="AI2:AJ4"/>
    <mergeCell ref="AK2:AL4"/>
    <mergeCell ref="AM2:AN4"/>
    <mergeCell ref="M5:M6"/>
    <mergeCell ref="HM2:HM6"/>
    <mergeCell ref="AG5:AG6"/>
    <mergeCell ref="AH5:AH6"/>
    <mergeCell ref="AI5:AI6"/>
    <mergeCell ref="AJ5:AJ6"/>
    <mergeCell ref="AK5:AK6"/>
    <mergeCell ref="AL5:AL6"/>
    <mergeCell ref="AM5:AM6"/>
    <mergeCell ref="AN5:AN6"/>
    <mergeCell ref="A1:AE1"/>
    <mergeCell ref="A2:A6"/>
    <mergeCell ref="B2:C4"/>
    <mergeCell ref="D2:E4"/>
    <mergeCell ref="F2:G4"/>
    <mergeCell ref="H2:K2"/>
    <mergeCell ref="L2:O2"/>
    <mergeCell ref="P2:S2"/>
    <mergeCell ref="U2:X2"/>
    <mergeCell ref="Y2:AB2"/>
    <mergeCell ref="G5:G6"/>
    <mergeCell ref="B5:B6"/>
    <mergeCell ref="C5:C6"/>
    <mergeCell ref="D5:D6"/>
    <mergeCell ref="E5:E6"/>
    <mergeCell ref="F5:F6"/>
  </mergeCells>
  <pageMargins left="0.31496062992125984" right="0.11811023622047245" top="0.15748031496062992" bottom="0.15748031496062992" header="0.31496062992125984" footer="0.31496062992125984"/>
  <pageSetup paperSize="9" scale="73" orientation="landscape" r:id="rId1"/>
  <headerFooter alignWithMargins="0"/>
  <colBreaks count="1" manualBreakCount="1">
    <brk id="2" max="35"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L42"/>
  <sheetViews>
    <sheetView topLeftCell="A13" workbookViewId="0">
      <selection activeCell="B32" sqref="B32"/>
    </sheetView>
  </sheetViews>
  <sheetFormatPr defaultRowHeight="12.75"/>
  <cols>
    <col min="1" max="1" width="26" style="43" customWidth="1"/>
    <col min="2" max="2" width="13.140625" style="43" customWidth="1"/>
    <col min="3" max="3" width="17.140625" style="43" customWidth="1"/>
    <col min="4" max="4" width="14.7109375" style="43" customWidth="1"/>
    <col min="5" max="5" width="17.7109375" style="43" customWidth="1"/>
    <col min="6" max="7" width="9.140625" style="43"/>
    <col min="8" max="8" width="12.5703125" style="43" bestFit="1" customWidth="1"/>
    <col min="9" max="256" width="9.140625" style="43"/>
    <col min="257" max="257" width="26" style="43" customWidth="1"/>
    <col min="258" max="258" width="13.140625" style="43" customWidth="1"/>
    <col min="259" max="259" width="17.140625" style="43" customWidth="1"/>
    <col min="260" max="260" width="14.7109375" style="43" customWidth="1"/>
    <col min="261" max="261" width="17.7109375" style="43" customWidth="1"/>
    <col min="262" max="263" width="9.140625" style="43"/>
    <col min="264" max="264" width="12.5703125" style="43" bestFit="1" customWidth="1"/>
    <col min="265" max="512" width="9.140625" style="43"/>
    <col min="513" max="513" width="26" style="43" customWidth="1"/>
    <col min="514" max="514" width="13.140625" style="43" customWidth="1"/>
    <col min="515" max="515" width="17.140625" style="43" customWidth="1"/>
    <col min="516" max="516" width="14.7109375" style="43" customWidth="1"/>
    <col min="517" max="517" width="17.7109375" style="43" customWidth="1"/>
    <col min="518" max="519" width="9.140625" style="43"/>
    <col min="520" max="520" width="12.5703125" style="43" bestFit="1" customWidth="1"/>
    <col min="521" max="768" width="9.140625" style="43"/>
    <col min="769" max="769" width="26" style="43" customWidth="1"/>
    <col min="770" max="770" width="13.140625" style="43" customWidth="1"/>
    <col min="771" max="771" width="17.140625" style="43" customWidth="1"/>
    <col min="772" max="772" width="14.7109375" style="43" customWidth="1"/>
    <col min="773" max="773" width="17.7109375" style="43" customWidth="1"/>
    <col min="774" max="775" width="9.140625" style="43"/>
    <col min="776" max="776" width="12.5703125" style="43" bestFit="1" customWidth="1"/>
    <col min="777" max="1024" width="9.140625" style="43"/>
    <col min="1025" max="1025" width="26" style="43" customWidth="1"/>
    <col min="1026" max="1026" width="13.140625" style="43" customWidth="1"/>
    <col min="1027" max="1027" width="17.140625" style="43" customWidth="1"/>
    <col min="1028" max="1028" width="14.7109375" style="43" customWidth="1"/>
    <col min="1029" max="1029" width="17.7109375" style="43" customWidth="1"/>
    <col min="1030" max="1031" width="9.140625" style="43"/>
    <col min="1032" max="1032" width="12.5703125" style="43" bestFit="1" customWidth="1"/>
    <col min="1033" max="1280" width="9.140625" style="43"/>
    <col min="1281" max="1281" width="26" style="43" customWidth="1"/>
    <col min="1282" max="1282" width="13.140625" style="43" customWidth="1"/>
    <col min="1283" max="1283" width="17.140625" style="43" customWidth="1"/>
    <col min="1284" max="1284" width="14.7109375" style="43" customWidth="1"/>
    <col min="1285" max="1285" width="17.7109375" style="43" customWidth="1"/>
    <col min="1286" max="1287" width="9.140625" style="43"/>
    <col min="1288" max="1288" width="12.5703125" style="43" bestFit="1" customWidth="1"/>
    <col min="1289" max="1536" width="9.140625" style="43"/>
    <col min="1537" max="1537" width="26" style="43" customWidth="1"/>
    <col min="1538" max="1538" width="13.140625" style="43" customWidth="1"/>
    <col min="1539" max="1539" width="17.140625" style="43" customWidth="1"/>
    <col min="1540" max="1540" width="14.7109375" style="43" customWidth="1"/>
    <col min="1541" max="1541" width="17.7109375" style="43" customWidth="1"/>
    <col min="1542" max="1543" width="9.140625" style="43"/>
    <col min="1544" max="1544" width="12.5703125" style="43" bestFit="1" customWidth="1"/>
    <col min="1545" max="1792" width="9.140625" style="43"/>
    <col min="1793" max="1793" width="26" style="43" customWidth="1"/>
    <col min="1794" max="1794" width="13.140625" style="43" customWidth="1"/>
    <col min="1795" max="1795" width="17.140625" style="43" customWidth="1"/>
    <col min="1796" max="1796" width="14.7109375" style="43" customWidth="1"/>
    <col min="1797" max="1797" width="17.7109375" style="43" customWidth="1"/>
    <col min="1798" max="1799" width="9.140625" style="43"/>
    <col min="1800" max="1800" width="12.5703125" style="43" bestFit="1" customWidth="1"/>
    <col min="1801" max="2048" width="9.140625" style="43"/>
    <col min="2049" max="2049" width="26" style="43" customWidth="1"/>
    <col min="2050" max="2050" width="13.140625" style="43" customWidth="1"/>
    <col min="2051" max="2051" width="17.140625" style="43" customWidth="1"/>
    <col min="2052" max="2052" width="14.7109375" style="43" customWidth="1"/>
    <col min="2053" max="2053" width="17.7109375" style="43" customWidth="1"/>
    <col min="2054" max="2055" width="9.140625" style="43"/>
    <col min="2056" max="2056" width="12.5703125" style="43" bestFit="1" customWidth="1"/>
    <col min="2057" max="2304" width="9.140625" style="43"/>
    <col min="2305" max="2305" width="26" style="43" customWidth="1"/>
    <col min="2306" max="2306" width="13.140625" style="43" customWidth="1"/>
    <col min="2307" max="2307" width="17.140625" style="43" customWidth="1"/>
    <col min="2308" max="2308" width="14.7109375" style="43" customWidth="1"/>
    <col min="2309" max="2309" width="17.7109375" style="43" customWidth="1"/>
    <col min="2310" max="2311" width="9.140625" style="43"/>
    <col min="2312" max="2312" width="12.5703125" style="43" bestFit="1" customWidth="1"/>
    <col min="2313" max="2560" width="9.140625" style="43"/>
    <col min="2561" max="2561" width="26" style="43" customWidth="1"/>
    <col min="2562" max="2562" width="13.140625" style="43" customWidth="1"/>
    <col min="2563" max="2563" width="17.140625" style="43" customWidth="1"/>
    <col min="2564" max="2564" width="14.7109375" style="43" customWidth="1"/>
    <col min="2565" max="2565" width="17.7109375" style="43" customWidth="1"/>
    <col min="2566" max="2567" width="9.140625" style="43"/>
    <col min="2568" max="2568" width="12.5703125" style="43" bestFit="1" customWidth="1"/>
    <col min="2569" max="2816" width="9.140625" style="43"/>
    <col min="2817" max="2817" width="26" style="43" customWidth="1"/>
    <col min="2818" max="2818" width="13.140625" style="43" customWidth="1"/>
    <col min="2819" max="2819" width="17.140625" style="43" customWidth="1"/>
    <col min="2820" max="2820" width="14.7109375" style="43" customWidth="1"/>
    <col min="2821" max="2821" width="17.7109375" style="43" customWidth="1"/>
    <col min="2822" max="2823" width="9.140625" style="43"/>
    <col min="2824" max="2824" width="12.5703125" style="43" bestFit="1" customWidth="1"/>
    <col min="2825" max="3072" width="9.140625" style="43"/>
    <col min="3073" max="3073" width="26" style="43" customWidth="1"/>
    <col min="3074" max="3074" width="13.140625" style="43" customWidth="1"/>
    <col min="3075" max="3075" width="17.140625" style="43" customWidth="1"/>
    <col min="3076" max="3076" width="14.7109375" style="43" customWidth="1"/>
    <col min="3077" max="3077" width="17.7109375" style="43" customWidth="1"/>
    <col min="3078" max="3079" width="9.140625" style="43"/>
    <col min="3080" max="3080" width="12.5703125" style="43" bestFit="1" customWidth="1"/>
    <col min="3081" max="3328" width="9.140625" style="43"/>
    <col min="3329" max="3329" width="26" style="43" customWidth="1"/>
    <col min="3330" max="3330" width="13.140625" style="43" customWidth="1"/>
    <col min="3331" max="3331" width="17.140625" style="43" customWidth="1"/>
    <col min="3332" max="3332" width="14.7109375" style="43" customWidth="1"/>
    <col min="3333" max="3333" width="17.7109375" style="43" customWidth="1"/>
    <col min="3334" max="3335" width="9.140625" style="43"/>
    <col min="3336" max="3336" width="12.5703125" style="43" bestFit="1" customWidth="1"/>
    <col min="3337" max="3584" width="9.140625" style="43"/>
    <col min="3585" max="3585" width="26" style="43" customWidth="1"/>
    <col min="3586" max="3586" width="13.140625" style="43" customWidth="1"/>
    <col min="3587" max="3587" width="17.140625" style="43" customWidth="1"/>
    <col min="3588" max="3588" width="14.7109375" style="43" customWidth="1"/>
    <col min="3589" max="3589" width="17.7109375" style="43" customWidth="1"/>
    <col min="3590" max="3591" width="9.140625" style="43"/>
    <col min="3592" max="3592" width="12.5703125" style="43" bestFit="1" customWidth="1"/>
    <col min="3593" max="3840" width="9.140625" style="43"/>
    <col min="3841" max="3841" width="26" style="43" customWidth="1"/>
    <col min="3842" max="3842" width="13.140625" style="43" customWidth="1"/>
    <col min="3843" max="3843" width="17.140625" style="43" customWidth="1"/>
    <col min="3844" max="3844" width="14.7109375" style="43" customWidth="1"/>
    <col min="3845" max="3845" width="17.7109375" style="43" customWidth="1"/>
    <col min="3846" max="3847" width="9.140625" style="43"/>
    <col min="3848" max="3848" width="12.5703125" style="43" bestFit="1" customWidth="1"/>
    <col min="3849" max="4096" width="9.140625" style="43"/>
    <col min="4097" max="4097" width="26" style="43" customWidth="1"/>
    <col min="4098" max="4098" width="13.140625" style="43" customWidth="1"/>
    <col min="4099" max="4099" width="17.140625" style="43" customWidth="1"/>
    <col min="4100" max="4100" width="14.7109375" style="43" customWidth="1"/>
    <col min="4101" max="4101" width="17.7109375" style="43" customWidth="1"/>
    <col min="4102" max="4103" width="9.140625" style="43"/>
    <col min="4104" max="4104" width="12.5703125" style="43" bestFit="1" customWidth="1"/>
    <col min="4105" max="4352" width="9.140625" style="43"/>
    <col min="4353" max="4353" width="26" style="43" customWidth="1"/>
    <col min="4354" max="4354" width="13.140625" style="43" customWidth="1"/>
    <col min="4355" max="4355" width="17.140625" style="43" customWidth="1"/>
    <col min="4356" max="4356" width="14.7109375" style="43" customWidth="1"/>
    <col min="4357" max="4357" width="17.7109375" style="43" customWidth="1"/>
    <col min="4358" max="4359" width="9.140625" style="43"/>
    <col min="4360" max="4360" width="12.5703125" style="43" bestFit="1" customWidth="1"/>
    <col min="4361" max="4608" width="9.140625" style="43"/>
    <col min="4609" max="4609" width="26" style="43" customWidth="1"/>
    <col min="4610" max="4610" width="13.140625" style="43" customWidth="1"/>
    <col min="4611" max="4611" width="17.140625" style="43" customWidth="1"/>
    <col min="4612" max="4612" width="14.7109375" style="43" customWidth="1"/>
    <col min="4613" max="4613" width="17.7109375" style="43" customWidth="1"/>
    <col min="4614" max="4615" width="9.140625" style="43"/>
    <col min="4616" max="4616" width="12.5703125" style="43" bestFit="1" customWidth="1"/>
    <col min="4617" max="4864" width="9.140625" style="43"/>
    <col min="4865" max="4865" width="26" style="43" customWidth="1"/>
    <col min="4866" max="4866" width="13.140625" style="43" customWidth="1"/>
    <col min="4867" max="4867" width="17.140625" style="43" customWidth="1"/>
    <col min="4868" max="4868" width="14.7109375" style="43" customWidth="1"/>
    <col min="4869" max="4869" width="17.7109375" style="43" customWidth="1"/>
    <col min="4870" max="4871" width="9.140625" style="43"/>
    <col min="4872" max="4872" width="12.5703125" style="43" bestFit="1" customWidth="1"/>
    <col min="4873" max="5120" width="9.140625" style="43"/>
    <col min="5121" max="5121" width="26" style="43" customWidth="1"/>
    <col min="5122" max="5122" width="13.140625" style="43" customWidth="1"/>
    <col min="5123" max="5123" width="17.140625" style="43" customWidth="1"/>
    <col min="5124" max="5124" width="14.7109375" style="43" customWidth="1"/>
    <col min="5125" max="5125" width="17.7109375" style="43" customWidth="1"/>
    <col min="5126" max="5127" width="9.140625" style="43"/>
    <col min="5128" max="5128" width="12.5703125" style="43" bestFit="1" customWidth="1"/>
    <col min="5129" max="5376" width="9.140625" style="43"/>
    <col min="5377" max="5377" width="26" style="43" customWidth="1"/>
    <col min="5378" max="5378" width="13.140625" style="43" customWidth="1"/>
    <col min="5379" max="5379" width="17.140625" style="43" customWidth="1"/>
    <col min="5380" max="5380" width="14.7109375" style="43" customWidth="1"/>
    <col min="5381" max="5381" width="17.7109375" style="43" customWidth="1"/>
    <col min="5382" max="5383" width="9.140625" style="43"/>
    <col min="5384" max="5384" width="12.5703125" style="43" bestFit="1" customWidth="1"/>
    <col min="5385" max="5632" width="9.140625" style="43"/>
    <col min="5633" max="5633" width="26" style="43" customWidth="1"/>
    <col min="5634" max="5634" width="13.140625" style="43" customWidth="1"/>
    <col min="5635" max="5635" width="17.140625" style="43" customWidth="1"/>
    <col min="5636" max="5636" width="14.7109375" style="43" customWidth="1"/>
    <col min="5637" max="5637" width="17.7109375" style="43" customWidth="1"/>
    <col min="5638" max="5639" width="9.140625" style="43"/>
    <col min="5640" max="5640" width="12.5703125" style="43" bestFit="1" customWidth="1"/>
    <col min="5641" max="5888" width="9.140625" style="43"/>
    <col min="5889" max="5889" width="26" style="43" customWidth="1"/>
    <col min="5890" max="5890" width="13.140625" style="43" customWidth="1"/>
    <col min="5891" max="5891" width="17.140625" style="43" customWidth="1"/>
    <col min="5892" max="5892" width="14.7109375" style="43" customWidth="1"/>
    <col min="5893" max="5893" width="17.7109375" style="43" customWidth="1"/>
    <col min="5894" max="5895" width="9.140625" style="43"/>
    <col min="5896" max="5896" width="12.5703125" style="43" bestFit="1" customWidth="1"/>
    <col min="5897" max="6144" width="9.140625" style="43"/>
    <col min="6145" max="6145" width="26" style="43" customWidth="1"/>
    <col min="6146" max="6146" width="13.140625" style="43" customWidth="1"/>
    <col min="6147" max="6147" width="17.140625" style="43" customWidth="1"/>
    <col min="6148" max="6148" width="14.7109375" style="43" customWidth="1"/>
    <col min="6149" max="6149" width="17.7109375" style="43" customWidth="1"/>
    <col min="6150" max="6151" width="9.140625" style="43"/>
    <col min="6152" max="6152" width="12.5703125" style="43" bestFit="1" customWidth="1"/>
    <col min="6153" max="6400" width="9.140625" style="43"/>
    <col min="6401" max="6401" width="26" style="43" customWidth="1"/>
    <col min="6402" max="6402" width="13.140625" style="43" customWidth="1"/>
    <col min="6403" max="6403" width="17.140625" style="43" customWidth="1"/>
    <col min="6404" max="6404" width="14.7109375" style="43" customWidth="1"/>
    <col min="6405" max="6405" width="17.7109375" style="43" customWidth="1"/>
    <col min="6406" max="6407" width="9.140625" style="43"/>
    <col min="6408" max="6408" width="12.5703125" style="43" bestFit="1" customWidth="1"/>
    <col min="6409" max="6656" width="9.140625" style="43"/>
    <col min="6657" max="6657" width="26" style="43" customWidth="1"/>
    <col min="6658" max="6658" width="13.140625" style="43" customWidth="1"/>
    <col min="6659" max="6659" width="17.140625" style="43" customWidth="1"/>
    <col min="6660" max="6660" width="14.7109375" style="43" customWidth="1"/>
    <col min="6661" max="6661" width="17.7109375" style="43" customWidth="1"/>
    <col min="6662" max="6663" width="9.140625" style="43"/>
    <col min="6664" max="6664" width="12.5703125" style="43" bestFit="1" customWidth="1"/>
    <col min="6665" max="6912" width="9.140625" style="43"/>
    <col min="6913" max="6913" width="26" style="43" customWidth="1"/>
    <col min="6914" max="6914" width="13.140625" style="43" customWidth="1"/>
    <col min="6915" max="6915" width="17.140625" style="43" customWidth="1"/>
    <col min="6916" max="6916" width="14.7109375" style="43" customWidth="1"/>
    <col min="6917" max="6917" width="17.7109375" style="43" customWidth="1"/>
    <col min="6918" max="6919" width="9.140625" style="43"/>
    <col min="6920" max="6920" width="12.5703125" style="43" bestFit="1" customWidth="1"/>
    <col min="6921" max="7168" width="9.140625" style="43"/>
    <col min="7169" max="7169" width="26" style="43" customWidth="1"/>
    <col min="7170" max="7170" width="13.140625" style="43" customWidth="1"/>
    <col min="7171" max="7171" width="17.140625" style="43" customWidth="1"/>
    <col min="7172" max="7172" width="14.7109375" style="43" customWidth="1"/>
    <col min="7173" max="7173" width="17.7109375" style="43" customWidth="1"/>
    <col min="7174" max="7175" width="9.140625" style="43"/>
    <col min="7176" max="7176" width="12.5703125" style="43" bestFit="1" customWidth="1"/>
    <col min="7177" max="7424" width="9.140625" style="43"/>
    <col min="7425" max="7425" width="26" style="43" customWidth="1"/>
    <col min="7426" max="7426" width="13.140625" style="43" customWidth="1"/>
    <col min="7427" max="7427" width="17.140625" style="43" customWidth="1"/>
    <col min="7428" max="7428" width="14.7109375" style="43" customWidth="1"/>
    <col min="7429" max="7429" width="17.7109375" style="43" customWidth="1"/>
    <col min="7430" max="7431" width="9.140625" style="43"/>
    <col min="7432" max="7432" width="12.5703125" style="43" bestFit="1" customWidth="1"/>
    <col min="7433" max="7680" width="9.140625" style="43"/>
    <col min="7681" max="7681" width="26" style="43" customWidth="1"/>
    <col min="7682" max="7682" width="13.140625" style="43" customWidth="1"/>
    <col min="7683" max="7683" width="17.140625" style="43" customWidth="1"/>
    <col min="7684" max="7684" width="14.7109375" style="43" customWidth="1"/>
    <col min="7685" max="7685" width="17.7109375" style="43" customWidth="1"/>
    <col min="7686" max="7687" width="9.140625" style="43"/>
    <col min="7688" max="7688" width="12.5703125" style="43" bestFit="1" customWidth="1"/>
    <col min="7689" max="7936" width="9.140625" style="43"/>
    <col min="7937" max="7937" width="26" style="43" customWidth="1"/>
    <col min="7938" max="7938" width="13.140625" style="43" customWidth="1"/>
    <col min="7939" max="7939" width="17.140625" style="43" customWidth="1"/>
    <col min="7940" max="7940" width="14.7109375" style="43" customWidth="1"/>
    <col min="7941" max="7941" width="17.7109375" style="43" customWidth="1"/>
    <col min="7942" max="7943" width="9.140625" style="43"/>
    <col min="7944" max="7944" width="12.5703125" style="43" bestFit="1" customWidth="1"/>
    <col min="7945" max="8192" width="9.140625" style="43"/>
    <col min="8193" max="8193" width="26" style="43" customWidth="1"/>
    <col min="8194" max="8194" width="13.140625" style="43" customWidth="1"/>
    <col min="8195" max="8195" width="17.140625" style="43" customWidth="1"/>
    <col min="8196" max="8196" width="14.7109375" style="43" customWidth="1"/>
    <col min="8197" max="8197" width="17.7109375" style="43" customWidth="1"/>
    <col min="8198" max="8199" width="9.140625" style="43"/>
    <col min="8200" max="8200" width="12.5703125" style="43" bestFit="1" customWidth="1"/>
    <col min="8201" max="8448" width="9.140625" style="43"/>
    <col min="8449" max="8449" width="26" style="43" customWidth="1"/>
    <col min="8450" max="8450" width="13.140625" style="43" customWidth="1"/>
    <col min="8451" max="8451" width="17.140625" style="43" customWidth="1"/>
    <col min="8452" max="8452" width="14.7109375" style="43" customWidth="1"/>
    <col min="8453" max="8453" width="17.7109375" style="43" customWidth="1"/>
    <col min="8454" max="8455" width="9.140625" style="43"/>
    <col min="8456" max="8456" width="12.5703125" style="43" bestFit="1" customWidth="1"/>
    <col min="8457" max="8704" width="9.140625" style="43"/>
    <col min="8705" max="8705" width="26" style="43" customWidth="1"/>
    <col min="8706" max="8706" width="13.140625" style="43" customWidth="1"/>
    <col min="8707" max="8707" width="17.140625" style="43" customWidth="1"/>
    <col min="8708" max="8708" width="14.7109375" style="43" customWidth="1"/>
    <col min="8709" max="8709" width="17.7109375" style="43" customWidth="1"/>
    <col min="8710" max="8711" width="9.140625" style="43"/>
    <col min="8712" max="8712" width="12.5703125" style="43" bestFit="1" customWidth="1"/>
    <col min="8713" max="8960" width="9.140625" style="43"/>
    <col min="8961" max="8961" width="26" style="43" customWidth="1"/>
    <col min="8962" max="8962" width="13.140625" style="43" customWidth="1"/>
    <col min="8963" max="8963" width="17.140625" style="43" customWidth="1"/>
    <col min="8964" max="8964" width="14.7109375" style="43" customWidth="1"/>
    <col min="8965" max="8965" width="17.7109375" style="43" customWidth="1"/>
    <col min="8966" max="8967" width="9.140625" style="43"/>
    <col min="8968" max="8968" width="12.5703125" style="43" bestFit="1" customWidth="1"/>
    <col min="8969" max="9216" width="9.140625" style="43"/>
    <col min="9217" max="9217" width="26" style="43" customWidth="1"/>
    <col min="9218" max="9218" width="13.140625" style="43" customWidth="1"/>
    <col min="9219" max="9219" width="17.140625" style="43" customWidth="1"/>
    <col min="9220" max="9220" width="14.7109375" style="43" customWidth="1"/>
    <col min="9221" max="9221" width="17.7109375" style="43" customWidth="1"/>
    <col min="9222" max="9223" width="9.140625" style="43"/>
    <col min="9224" max="9224" width="12.5703125" style="43" bestFit="1" customWidth="1"/>
    <col min="9225" max="9472" width="9.140625" style="43"/>
    <col min="9473" max="9473" width="26" style="43" customWidth="1"/>
    <col min="9474" max="9474" width="13.140625" style="43" customWidth="1"/>
    <col min="9475" max="9475" width="17.140625" style="43" customWidth="1"/>
    <col min="9476" max="9476" width="14.7109375" style="43" customWidth="1"/>
    <col min="9477" max="9477" width="17.7109375" style="43" customWidth="1"/>
    <col min="9478" max="9479" width="9.140625" style="43"/>
    <col min="9480" max="9480" width="12.5703125" style="43" bestFit="1" customWidth="1"/>
    <col min="9481" max="9728" width="9.140625" style="43"/>
    <col min="9729" max="9729" width="26" style="43" customWidth="1"/>
    <col min="9730" max="9730" width="13.140625" style="43" customWidth="1"/>
    <col min="9731" max="9731" width="17.140625" style="43" customWidth="1"/>
    <col min="9732" max="9732" width="14.7109375" style="43" customWidth="1"/>
    <col min="9733" max="9733" width="17.7109375" style="43" customWidth="1"/>
    <col min="9734" max="9735" width="9.140625" style="43"/>
    <col min="9736" max="9736" width="12.5703125" style="43" bestFit="1" customWidth="1"/>
    <col min="9737" max="9984" width="9.140625" style="43"/>
    <col min="9985" max="9985" width="26" style="43" customWidth="1"/>
    <col min="9986" max="9986" width="13.140625" style="43" customWidth="1"/>
    <col min="9987" max="9987" width="17.140625" style="43" customWidth="1"/>
    <col min="9988" max="9988" width="14.7109375" style="43" customWidth="1"/>
    <col min="9989" max="9989" width="17.7109375" style="43" customWidth="1"/>
    <col min="9990" max="9991" width="9.140625" style="43"/>
    <col min="9992" max="9992" width="12.5703125" style="43" bestFit="1" customWidth="1"/>
    <col min="9993" max="10240" width="9.140625" style="43"/>
    <col min="10241" max="10241" width="26" style="43" customWidth="1"/>
    <col min="10242" max="10242" width="13.140625" style="43" customWidth="1"/>
    <col min="10243" max="10243" width="17.140625" style="43" customWidth="1"/>
    <col min="10244" max="10244" width="14.7109375" style="43" customWidth="1"/>
    <col min="10245" max="10245" width="17.7109375" style="43" customWidth="1"/>
    <col min="10246" max="10247" width="9.140625" style="43"/>
    <col min="10248" max="10248" width="12.5703125" style="43" bestFit="1" customWidth="1"/>
    <col min="10249" max="10496" width="9.140625" style="43"/>
    <col min="10497" max="10497" width="26" style="43" customWidth="1"/>
    <col min="10498" max="10498" width="13.140625" style="43" customWidth="1"/>
    <col min="10499" max="10499" width="17.140625" style="43" customWidth="1"/>
    <col min="10500" max="10500" width="14.7109375" style="43" customWidth="1"/>
    <col min="10501" max="10501" width="17.7109375" style="43" customWidth="1"/>
    <col min="10502" max="10503" width="9.140625" style="43"/>
    <col min="10504" max="10504" width="12.5703125" style="43" bestFit="1" customWidth="1"/>
    <col min="10505" max="10752" width="9.140625" style="43"/>
    <col min="10753" max="10753" width="26" style="43" customWidth="1"/>
    <col min="10754" max="10754" width="13.140625" style="43" customWidth="1"/>
    <col min="10755" max="10755" width="17.140625" style="43" customWidth="1"/>
    <col min="10756" max="10756" width="14.7109375" style="43" customWidth="1"/>
    <col min="10757" max="10757" width="17.7109375" style="43" customWidth="1"/>
    <col min="10758" max="10759" width="9.140625" style="43"/>
    <col min="10760" max="10760" width="12.5703125" style="43" bestFit="1" customWidth="1"/>
    <col min="10761" max="11008" width="9.140625" style="43"/>
    <col min="11009" max="11009" width="26" style="43" customWidth="1"/>
    <col min="11010" max="11010" width="13.140625" style="43" customWidth="1"/>
    <col min="11011" max="11011" width="17.140625" style="43" customWidth="1"/>
    <col min="11012" max="11012" width="14.7109375" style="43" customWidth="1"/>
    <col min="11013" max="11013" width="17.7109375" style="43" customWidth="1"/>
    <col min="11014" max="11015" width="9.140625" style="43"/>
    <col min="11016" max="11016" width="12.5703125" style="43" bestFit="1" customWidth="1"/>
    <col min="11017" max="11264" width="9.140625" style="43"/>
    <col min="11265" max="11265" width="26" style="43" customWidth="1"/>
    <col min="11266" max="11266" width="13.140625" style="43" customWidth="1"/>
    <col min="11267" max="11267" width="17.140625" style="43" customWidth="1"/>
    <col min="11268" max="11268" width="14.7109375" style="43" customWidth="1"/>
    <col min="11269" max="11269" width="17.7109375" style="43" customWidth="1"/>
    <col min="11270" max="11271" width="9.140625" style="43"/>
    <col min="11272" max="11272" width="12.5703125" style="43" bestFit="1" customWidth="1"/>
    <col min="11273" max="11520" width="9.140625" style="43"/>
    <col min="11521" max="11521" width="26" style="43" customWidth="1"/>
    <col min="11522" max="11522" width="13.140625" style="43" customWidth="1"/>
    <col min="11523" max="11523" width="17.140625" style="43" customWidth="1"/>
    <col min="11524" max="11524" width="14.7109375" style="43" customWidth="1"/>
    <col min="11525" max="11525" width="17.7109375" style="43" customWidth="1"/>
    <col min="11526" max="11527" width="9.140625" style="43"/>
    <col min="11528" max="11528" width="12.5703125" style="43" bestFit="1" customWidth="1"/>
    <col min="11529" max="11776" width="9.140625" style="43"/>
    <col min="11777" max="11777" width="26" style="43" customWidth="1"/>
    <col min="11778" max="11778" width="13.140625" style="43" customWidth="1"/>
    <col min="11779" max="11779" width="17.140625" style="43" customWidth="1"/>
    <col min="11780" max="11780" width="14.7109375" style="43" customWidth="1"/>
    <col min="11781" max="11781" width="17.7109375" style="43" customWidth="1"/>
    <col min="11782" max="11783" width="9.140625" style="43"/>
    <col min="11784" max="11784" width="12.5703125" style="43" bestFit="1" customWidth="1"/>
    <col min="11785" max="12032" width="9.140625" style="43"/>
    <col min="12033" max="12033" width="26" style="43" customWidth="1"/>
    <col min="12034" max="12034" width="13.140625" style="43" customWidth="1"/>
    <col min="12035" max="12035" width="17.140625" style="43" customWidth="1"/>
    <col min="12036" max="12036" width="14.7109375" style="43" customWidth="1"/>
    <col min="12037" max="12037" width="17.7109375" style="43" customWidth="1"/>
    <col min="12038" max="12039" width="9.140625" style="43"/>
    <col min="12040" max="12040" width="12.5703125" style="43" bestFit="1" customWidth="1"/>
    <col min="12041" max="12288" width="9.140625" style="43"/>
    <col min="12289" max="12289" width="26" style="43" customWidth="1"/>
    <col min="12290" max="12290" width="13.140625" style="43" customWidth="1"/>
    <col min="12291" max="12291" width="17.140625" style="43" customWidth="1"/>
    <col min="12292" max="12292" width="14.7109375" style="43" customWidth="1"/>
    <col min="12293" max="12293" width="17.7109375" style="43" customWidth="1"/>
    <col min="12294" max="12295" width="9.140625" style="43"/>
    <col min="12296" max="12296" width="12.5703125" style="43" bestFit="1" customWidth="1"/>
    <col min="12297" max="12544" width="9.140625" style="43"/>
    <col min="12545" max="12545" width="26" style="43" customWidth="1"/>
    <col min="12546" max="12546" width="13.140625" style="43" customWidth="1"/>
    <col min="12547" max="12547" width="17.140625" style="43" customWidth="1"/>
    <col min="12548" max="12548" width="14.7109375" style="43" customWidth="1"/>
    <col min="12549" max="12549" width="17.7109375" style="43" customWidth="1"/>
    <col min="12550" max="12551" width="9.140625" style="43"/>
    <col min="12552" max="12552" width="12.5703125" style="43" bestFit="1" customWidth="1"/>
    <col min="12553" max="12800" width="9.140625" style="43"/>
    <col min="12801" max="12801" width="26" style="43" customWidth="1"/>
    <col min="12802" max="12802" width="13.140625" style="43" customWidth="1"/>
    <col min="12803" max="12803" width="17.140625" style="43" customWidth="1"/>
    <col min="12804" max="12804" width="14.7109375" style="43" customWidth="1"/>
    <col min="12805" max="12805" width="17.7109375" style="43" customWidth="1"/>
    <col min="12806" max="12807" width="9.140625" style="43"/>
    <col min="12808" max="12808" width="12.5703125" style="43" bestFit="1" customWidth="1"/>
    <col min="12809" max="13056" width="9.140625" style="43"/>
    <col min="13057" max="13057" width="26" style="43" customWidth="1"/>
    <col min="13058" max="13058" width="13.140625" style="43" customWidth="1"/>
    <col min="13059" max="13059" width="17.140625" style="43" customWidth="1"/>
    <col min="13060" max="13060" width="14.7109375" style="43" customWidth="1"/>
    <col min="13061" max="13061" width="17.7109375" style="43" customWidth="1"/>
    <col min="13062" max="13063" width="9.140625" style="43"/>
    <col min="13064" max="13064" width="12.5703125" style="43" bestFit="1" customWidth="1"/>
    <col min="13065" max="13312" width="9.140625" style="43"/>
    <col min="13313" max="13313" width="26" style="43" customWidth="1"/>
    <col min="13314" max="13314" width="13.140625" style="43" customWidth="1"/>
    <col min="13315" max="13315" width="17.140625" style="43" customWidth="1"/>
    <col min="13316" max="13316" width="14.7109375" style="43" customWidth="1"/>
    <col min="13317" max="13317" width="17.7109375" style="43" customWidth="1"/>
    <col min="13318" max="13319" width="9.140625" style="43"/>
    <col min="13320" max="13320" width="12.5703125" style="43" bestFit="1" customWidth="1"/>
    <col min="13321" max="13568" width="9.140625" style="43"/>
    <col min="13569" max="13569" width="26" style="43" customWidth="1"/>
    <col min="13570" max="13570" width="13.140625" style="43" customWidth="1"/>
    <col min="13571" max="13571" width="17.140625" style="43" customWidth="1"/>
    <col min="13572" max="13572" width="14.7109375" style="43" customWidth="1"/>
    <col min="13573" max="13573" width="17.7109375" style="43" customWidth="1"/>
    <col min="13574" max="13575" width="9.140625" style="43"/>
    <col min="13576" max="13576" width="12.5703125" style="43" bestFit="1" customWidth="1"/>
    <col min="13577" max="13824" width="9.140625" style="43"/>
    <col min="13825" max="13825" width="26" style="43" customWidth="1"/>
    <col min="13826" max="13826" width="13.140625" style="43" customWidth="1"/>
    <col min="13827" max="13827" width="17.140625" style="43" customWidth="1"/>
    <col min="13828" max="13828" width="14.7109375" style="43" customWidth="1"/>
    <col min="13829" max="13829" width="17.7109375" style="43" customWidth="1"/>
    <col min="13830" max="13831" width="9.140625" style="43"/>
    <col min="13832" max="13832" width="12.5703125" style="43" bestFit="1" customWidth="1"/>
    <col min="13833" max="14080" width="9.140625" style="43"/>
    <col min="14081" max="14081" width="26" style="43" customWidth="1"/>
    <col min="14082" max="14082" width="13.140625" style="43" customWidth="1"/>
    <col min="14083" max="14083" width="17.140625" style="43" customWidth="1"/>
    <col min="14084" max="14084" width="14.7109375" style="43" customWidth="1"/>
    <col min="14085" max="14085" width="17.7109375" style="43" customWidth="1"/>
    <col min="14086" max="14087" width="9.140625" style="43"/>
    <col min="14088" max="14088" width="12.5703125" style="43" bestFit="1" customWidth="1"/>
    <col min="14089" max="14336" width="9.140625" style="43"/>
    <col min="14337" max="14337" width="26" style="43" customWidth="1"/>
    <col min="14338" max="14338" width="13.140625" style="43" customWidth="1"/>
    <col min="14339" max="14339" width="17.140625" style="43" customWidth="1"/>
    <col min="14340" max="14340" width="14.7109375" style="43" customWidth="1"/>
    <col min="14341" max="14341" width="17.7109375" style="43" customWidth="1"/>
    <col min="14342" max="14343" width="9.140625" style="43"/>
    <col min="14344" max="14344" width="12.5703125" style="43" bestFit="1" customWidth="1"/>
    <col min="14345" max="14592" width="9.140625" style="43"/>
    <col min="14593" max="14593" width="26" style="43" customWidth="1"/>
    <col min="14594" max="14594" width="13.140625" style="43" customWidth="1"/>
    <col min="14595" max="14595" width="17.140625" style="43" customWidth="1"/>
    <col min="14596" max="14596" width="14.7109375" style="43" customWidth="1"/>
    <col min="14597" max="14597" width="17.7109375" style="43" customWidth="1"/>
    <col min="14598" max="14599" width="9.140625" style="43"/>
    <col min="14600" max="14600" width="12.5703125" style="43" bestFit="1" customWidth="1"/>
    <col min="14601" max="14848" width="9.140625" style="43"/>
    <col min="14849" max="14849" width="26" style="43" customWidth="1"/>
    <col min="14850" max="14850" width="13.140625" style="43" customWidth="1"/>
    <col min="14851" max="14851" width="17.140625" style="43" customWidth="1"/>
    <col min="14852" max="14852" width="14.7109375" style="43" customWidth="1"/>
    <col min="14853" max="14853" width="17.7109375" style="43" customWidth="1"/>
    <col min="14854" max="14855" width="9.140625" style="43"/>
    <col min="14856" max="14856" width="12.5703125" style="43" bestFit="1" customWidth="1"/>
    <col min="14857" max="15104" width="9.140625" style="43"/>
    <col min="15105" max="15105" width="26" style="43" customWidth="1"/>
    <col min="15106" max="15106" width="13.140625" style="43" customWidth="1"/>
    <col min="15107" max="15107" width="17.140625" style="43" customWidth="1"/>
    <col min="15108" max="15108" width="14.7109375" style="43" customWidth="1"/>
    <col min="15109" max="15109" width="17.7109375" style="43" customWidth="1"/>
    <col min="15110" max="15111" width="9.140625" style="43"/>
    <col min="15112" max="15112" width="12.5703125" style="43" bestFit="1" customWidth="1"/>
    <col min="15113" max="15360" width="9.140625" style="43"/>
    <col min="15361" max="15361" width="26" style="43" customWidth="1"/>
    <col min="15362" max="15362" width="13.140625" style="43" customWidth="1"/>
    <col min="15363" max="15363" width="17.140625" style="43" customWidth="1"/>
    <col min="15364" max="15364" width="14.7109375" style="43" customWidth="1"/>
    <col min="15365" max="15365" width="17.7109375" style="43" customWidth="1"/>
    <col min="15366" max="15367" width="9.140625" style="43"/>
    <col min="15368" max="15368" width="12.5703125" style="43" bestFit="1" customWidth="1"/>
    <col min="15369" max="15616" width="9.140625" style="43"/>
    <col min="15617" max="15617" width="26" style="43" customWidth="1"/>
    <col min="15618" max="15618" width="13.140625" style="43" customWidth="1"/>
    <col min="15619" max="15619" width="17.140625" style="43" customWidth="1"/>
    <col min="15620" max="15620" width="14.7109375" style="43" customWidth="1"/>
    <col min="15621" max="15621" width="17.7109375" style="43" customWidth="1"/>
    <col min="15622" max="15623" width="9.140625" style="43"/>
    <col min="15624" max="15624" width="12.5703125" style="43" bestFit="1" customWidth="1"/>
    <col min="15625" max="15872" width="9.140625" style="43"/>
    <col min="15873" max="15873" width="26" style="43" customWidth="1"/>
    <col min="15874" max="15874" width="13.140625" style="43" customWidth="1"/>
    <col min="15875" max="15875" width="17.140625" style="43" customWidth="1"/>
    <col min="15876" max="15876" width="14.7109375" style="43" customWidth="1"/>
    <col min="15877" max="15877" width="17.7109375" style="43" customWidth="1"/>
    <col min="15878" max="15879" width="9.140625" style="43"/>
    <col min="15880" max="15880" width="12.5703125" style="43" bestFit="1" customWidth="1"/>
    <col min="15881" max="16128" width="9.140625" style="43"/>
    <col min="16129" max="16129" width="26" style="43" customWidth="1"/>
    <col min="16130" max="16130" width="13.140625" style="43" customWidth="1"/>
    <col min="16131" max="16131" width="17.140625" style="43" customWidth="1"/>
    <col min="16132" max="16132" width="14.7109375" style="43" customWidth="1"/>
    <col min="16133" max="16133" width="17.7109375" style="43" customWidth="1"/>
    <col min="16134" max="16135" width="9.140625" style="43"/>
    <col min="16136" max="16136" width="12.5703125" style="43" bestFit="1" customWidth="1"/>
    <col min="16137" max="16384" width="9.140625" style="43"/>
  </cols>
  <sheetData>
    <row r="1" spans="1:12">
      <c r="A1" s="60" t="s">
        <v>22221</v>
      </c>
      <c r="B1" s="61"/>
      <c r="C1" s="61"/>
      <c r="D1" s="61"/>
      <c r="I1" s="62"/>
      <c r="J1" s="62"/>
      <c r="L1" s="62"/>
    </row>
    <row r="2" spans="1:12">
      <c r="A2" s="59"/>
      <c r="C2" s="63"/>
      <c r="E2" s="47"/>
      <c r="I2" s="62"/>
      <c r="J2" s="62"/>
      <c r="L2" s="64"/>
    </row>
    <row r="3" spans="1:12">
      <c r="A3" s="363" t="s">
        <v>22187</v>
      </c>
      <c r="B3" s="428" t="s">
        <v>22046</v>
      </c>
      <c r="C3" s="389"/>
      <c r="D3" s="388" t="s">
        <v>22188</v>
      </c>
      <c r="E3" s="389"/>
      <c r="I3" s="62"/>
      <c r="J3" s="65"/>
      <c r="L3" s="64"/>
    </row>
    <row r="4" spans="1:12">
      <c r="A4" s="364"/>
      <c r="B4" s="372" t="s">
        <v>22189</v>
      </c>
      <c r="C4" s="360" t="s">
        <v>22190</v>
      </c>
      <c r="D4" s="363" t="s">
        <v>22191</v>
      </c>
      <c r="E4" s="360" t="s">
        <v>22192</v>
      </c>
      <c r="I4" s="62"/>
      <c r="J4" s="65"/>
      <c r="L4" s="64"/>
    </row>
    <row r="5" spans="1:12">
      <c r="A5" s="365"/>
      <c r="B5" s="374"/>
      <c r="C5" s="362"/>
      <c r="D5" s="365"/>
      <c r="E5" s="362"/>
      <c r="I5" s="50"/>
      <c r="J5" s="50"/>
      <c r="L5" s="66"/>
    </row>
    <row r="6" spans="1:12">
      <c r="A6" s="67" t="s">
        <v>22193</v>
      </c>
      <c r="C6" s="68"/>
      <c r="D6" s="69"/>
      <c r="E6" s="69"/>
      <c r="I6" s="50"/>
      <c r="J6" s="50"/>
      <c r="L6" s="66"/>
    </row>
    <row r="7" spans="1:12">
      <c r="A7" s="70" t="s">
        <v>22194</v>
      </c>
      <c r="B7" s="71">
        <f>'таб-11'!B34</f>
        <v>19</v>
      </c>
      <c r="C7" s="72">
        <f>B7/$B$32*100</f>
        <v>0.23450999753147372</v>
      </c>
      <c r="D7" s="73">
        <f>'таб-11'!C34</f>
        <v>200537.90640000001</v>
      </c>
      <c r="E7" s="74">
        <f ca="1">D7/$D$32*100</f>
        <v>5.2360098025625863</v>
      </c>
      <c r="I7" s="62"/>
      <c r="J7" s="62"/>
      <c r="L7" s="64"/>
    </row>
    <row r="8" spans="1:12">
      <c r="A8" s="70" t="s">
        <v>22195</v>
      </c>
      <c r="B8" s="71">
        <f>'таб-11'!D34</f>
        <v>4</v>
      </c>
      <c r="C8" s="72">
        <f t="shared" ref="C8:C30" si="0">B8/$B$32*100</f>
        <v>4.9370525796099726E-2</v>
      </c>
      <c r="D8" s="73">
        <f>'таб-11'!E34</f>
        <v>252146.1</v>
      </c>
      <c r="E8" s="74">
        <f t="shared" ref="E8:E30" ca="1" si="1">D8/$D$32*100</f>
        <v>6.3997427494590173</v>
      </c>
      <c r="I8" s="44"/>
      <c r="J8" s="44"/>
      <c r="L8" s="66"/>
    </row>
    <row r="9" spans="1:12">
      <c r="A9" s="70" t="s">
        <v>4728</v>
      </c>
      <c r="B9" s="71">
        <f>'таб-11'!F34</f>
        <v>48</v>
      </c>
      <c r="C9" s="72">
        <f t="shared" si="0"/>
        <v>0.59244630955319677</v>
      </c>
      <c r="D9" s="73">
        <f>'таб-11'!G34</f>
        <v>1221804.6214000001</v>
      </c>
      <c r="E9" s="74">
        <f t="shared" ca="1" si="1"/>
        <v>30.858478993841231</v>
      </c>
      <c r="H9" s="75"/>
      <c r="I9" s="50"/>
      <c r="J9" s="50"/>
      <c r="L9" s="66"/>
    </row>
    <row r="10" spans="1:12">
      <c r="A10" s="70" t="s">
        <v>22196</v>
      </c>
      <c r="B10" s="76">
        <f>B11+B12</f>
        <v>3103</v>
      </c>
      <c r="C10" s="72">
        <f>C11+C12</f>
        <v>38.299185386324368</v>
      </c>
      <c r="D10" s="73">
        <f>SUM(D11:D12)</f>
        <v>1373452.4137999997</v>
      </c>
      <c r="E10" s="74">
        <f ca="1">E11+E12</f>
        <v>34.4819334028738</v>
      </c>
      <c r="I10" s="62"/>
      <c r="J10" s="62"/>
      <c r="L10" s="64"/>
    </row>
    <row r="11" spans="1:12">
      <c r="A11" s="69" t="s">
        <v>22197</v>
      </c>
      <c r="B11" s="53">
        <f>'таб-11'!H34</f>
        <v>309</v>
      </c>
      <c r="C11" s="77">
        <f t="shared" si="0"/>
        <v>3.8138731177487042</v>
      </c>
      <c r="D11" s="78">
        <f>'таб-11'!I34</f>
        <v>460067.30830000003</v>
      </c>
      <c r="E11" s="73">
        <f t="shared" ca="1" si="1"/>
        <v>11.677009561345789</v>
      </c>
      <c r="I11" s="44"/>
      <c r="J11" s="44"/>
      <c r="L11" s="66"/>
    </row>
    <row r="12" spans="1:12">
      <c r="A12" s="69" t="s">
        <v>22198</v>
      </c>
      <c r="B12" s="79">
        <f>'таб-11'!J34</f>
        <v>2794</v>
      </c>
      <c r="C12" s="77">
        <f t="shared" si="0"/>
        <v>34.485312268575662</v>
      </c>
      <c r="D12" s="78">
        <f>'таб-11'!K34</f>
        <v>913385.10549999983</v>
      </c>
      <c r="E12" s="73">
        <f t="shared" ca="1" si="1"/>
        <v>22.804923841528009</v>
      </c>
      <c r="I12" s="44"/>
      <c r="J12" s="44"/>
      <c r="L12" s="66"/>
    </row>
    <row r="13" spans="1:12" s="59" customFormat="1">
      <c r="A13" s="70" t="s">
        <v>22199</v>
      </c>
      <c r="B13" s="76">
        <f>B14+B15</f>
        <v>3388</v>
      </c>
      <c r="C13" s="72">
        <f>C14+C15</f>
        <v>41.816835349296468</v>
      </c>
      <c r="D13" s="73">
        <f ca="1">D14+D15</f>
        <v>28790.216899999999</v>
      </c>
      <c r="E13" s="74">
        <f ca="1">E14+E15</f>
        <v>0.73072707395088576</v>
      </c>
      <c r="I13" s="62"/>
      <c r="J13" s="62"/>
      <c r="L13" s="64"/>
    </row>
    <row r="14" spans="1:12">
      <c r="A14" s="69" t="s">
        <v>22197</v>
      </c>
      <c r="B14" s="53">
        <f>'Пп-заг.зн'!L33</f>
        <v>132</v>
      </c>
      <c r="C14" s="77">
        <f t="shared" si="0"/>
        <v>1.6292273512712909</v>
      </c>
      <c r="D14" s="78">
        <f>'таб-11'!M34</f>
        <v>5776.37</v>
      </c>
      <c r="E14" s="73">
        <f t="shared" ca="1" si="1"/>
        <v>0.14661056437395853</v>
      </c>
      <c r="I14" s="44"/>
      <c r="J14" s="44"/>
      <c r="L14" s="66"/>
    </row>
    <row r="15" spans="1:12">
      <c r="A15" s="69" t="s">
        <v>22198</v>
      </c>
      <c r="B15" s="79">
        <f>'таб-11'!N34</f>
        <v>3256</v>
      </c>
      <c r="C15" s="77">
        <f t="shared" si="0"/>
        <v>40.187607998025179</v>
      </c>
      <c r="D15" s="78">
        <f ca="1">'таб-11'!O34</f>
        <v>23013.8469</v>
      </c>
      <c r="E15" s="73">
        <f t="shared" ca="1" si="1"/>
        <v>0.58411650957692729</v>
      </c>
      <c r="I15" s="44"/>
      <c r="J15" s="44"/>
      <c r="L15" s="66"/>
    </row>
    <row r="16" spans="1:12" s="59" customFormat="1">
      <c r="A16" s="70" t="s">
        <v>22200</v>
      </c>
      <c r="B16" s="71">
        <f>B17+B18</f>
        <v>28</v>
      </c>
      <c r="C16" s="72">
        <f>C17+C18</f>
        <v>0.34559368057269813</v>
      </c>
      <c r="D16" s="73">
        <f>D17+D18</f>
        <v>1990.2319000000002</v>
      </c>
      <c r="E16" s="74">
        <f ca="1">E17+E18</f>
        <v>5.0514254123966401E-2</v>
      </c>
      <c r="I16" s="62"/>
      <c r="J16" s="65"/>
      <c r="L16" s="64"/>
    </row>
    <row r="17" spans="1:12">
      <c r="A17" s="69" t="s">
        <v>22197</v>
      </c>
      <c r="B17" s="53">
        <f>'таб-11'!P34</f>
        <v>18</v>
      </c>
      <c r="C17" s="77">
        <f t="shared" si="0"/>
        <v>0.2221673660824488</v>
      </c>
      <c r="D17" s="78">
        <f>'таб-11'!Q34</f>
        <v>1863.2140000000002</v>
      </c>
      <c r="E17" s="73">
        <f t="shared" ca="1" si="1"/>
        <v>4.7290401426754308E-2</v>
      </c>
      <c r="I17" s="44"/>
      <c r="J17" s="50"/>
      <c r="L17" s="66"/>
    </row>
    <row r="18" spans="1:12">
      <c r="A18" s="69" t="s">
        <v>22198</v>
      </c>
      <c r="B18" s="53">
        <f>'таб-11'!R34</f>
        <v>10</v>
      </c>
      <c r="C18" s="77">
        <f t="shared" si="0"/>
        <v>0.12342631449024932</v>
      </c>
      <c r="D18" s="78">
        <f>'таб-11'!S34</f>
        <v>127.0179</v>
      </c>
      <c r="E18" s="73">
        <f t="shared" ca="1" si="1"/>
        <v>3.2238526972120946E-3</v>
      </c>
      <c r="I18" s="44"/>
      <c r="J18" s="44"/>
      <c r="L18" s="66"/>
    </row>
    <row r="19" spans="1:12" s="59" customFormat="1">
      <c r="A19" s="70" t="s">
        <v>22201</v>
      </c>
      <c r="B19" s="71">
        <f>B20+B21</f>
        <v>13</v>
      </c>
      <c r="C19" s="72">
        <f>C20+C21</f>
        <v>0.16045420883732411</v>
      </c>
      <c r="D19" s="73">
        <f>D20+D21</f>
        <v>453.82209999999998</v>
      </c>
      <c r="E19" s="74">
        <f ca="1">E20+E21</f>
        <v>1.1518499370084506E-2</v>
      </c>
      <c r="I19" s="44"/>
      <c r="J19" s="49"/>
      <c r="L19" s="66"/>
    </row>
    <row r="20" spans="1:12">
      <c r="A20" s="69" t="s">
        <v>22197</v>
      </c>
      <c r="B20" s="53">
        <f>'таб-11'!U34</f>
        <v>7</v>
      </c>
      <c r="C20" s="77">
        <f t="shared" si="0"/>
        <v>8.6398420143174517E-2</v>
      </c>
      <c r="D20" s="78">
        <f>'таб-11'!V34</f>
        <v>111.44999999999999</v>
      </c>
      <c r="E20" s="73">
        <f t="shared" ca="1" si="1"/>
        <v>2.8287224328562188E-3</v>
      </c>
      <c r="I20" s="62"/>
      <c r="J20" s="62"/>
      <c r="L20" s="64"/>
    </row>
    <row r="21" spans="1:12">
      <c r="A21" s="69" t="s">
        <v>22198</v>
      </c>
      <c r="B21" s="53">
        <f>'таб-11'!W34</f>
        <v>6</v>
      </c>
      <c r="C21" s="77">
        <f t="shared" si="0"/>
        <v>7.4055788694149596E-2</v>
      </c>
      <c r="D21" s="78">
        <f>'таб-11'!X34</f>
        <v>342.37209999999999</v>
      </c>
      <c r="E21" s="73">
        <f t="shared" ca="1" si="1"/>
        <v>8.6897769372282878E-3</v>
      </c>
      <c r="I21" s="44"/>
      <c r="J21" s="50"/>
      <c r="L21" s="66"/>
    </row>
    <row r="22" spans="1:12" s="59" customFormat="1">
      <c r="A22" s="70" t="s">
        <v>22202</v>
      </c>
      <c r="B22" s="71">
        <f>B23+B24</f>
        <v>57</v>
      </c>
      <c r="C22" s="72">
        <f>C23+C24</f>
        <v>0.70352999259442117</v>
      </c>
      <c r="D22" s="73">
        <f>D23+D24</f>
        <v>1780.9358999999999</v>
      </c>
      <c r="E22" s="74">
        <f ca="1">E23+E24</f>
        <v>4.5178758227045417E-2</v>
      </c>
      <c r="I22" s="50"/>
      <c r="J22" s="50"/>
      <c r="L22" s="66"/>
    </row>
    <row r="23" spans="1:12">
      <c r="A23" s="69" t="s">
        <v>22197</v>
      </c>
      <c r="B23" s="53">
        <f>'таб-11'!Y34</f>
        <v>19</v>
      </c>
      <c r="C23" s="77">
        <f t="shared" si="0"/>
        <v>0.23450999753147372</v>
      </c>
      <c r="D23" s="78">
        <f>'таб-11'!Z34</f>
        <v>1472.8799999999999</v>
      </c>
      <c r="E23" s="73">
        <f t="shared" ca="1" si="1"/>
        <v>3.7383299209558254E-2</v>
      </c>
      <c r="I23" s="62"/>
      <c r="J23" s="65"/>
      <c r="L23" s="64"/>
    </row>
    <row r="24" spans="1:12">
      <c r="A24" s="69" t="s">
        <v>22198</v>
      </c>
      <c r="B24" s="53">
        <f>'таб-11'!AA34</f>
        <v>38</v>
      </c>
      <c r="C24" s="77">
        <f t="shared" si="0"/>
        <v>0.46901999506294745</v>
      </c>
      <c r="D24" s="78">
        <f>'таб-11'!AB34</f>
        <v>308.05589999999995</v>
      </c>
      <c r="E24" s="73">
        <f t="shared" ca="1" si="1"/>
        <v>7.7954590174871595E-3</v>
      </c>
      <c r="I24" s="65"/>
      <c r="J24" s="62"/>
      <c r="L24" s="64"/>
    </row>
    <row r="25" spans="1:12">
      <c r="A25" s="70" t="s">
        <v>22203</v>
      </c>
      <c r="C25" s="80"/>
      <c r="D25" s="75"/>
      <c r="E25" s="73"/>
      <c r="I25" s="49"/>
      <c r="J25" s="50"/>
      <c r="L25" s="81"/>
    </row>
    <row r="26" spans="1:12" s="59" customFormat="1">
      <c r="A26" s="70" t="s">
        <v>22204</v>
      </c>
      <c r="B26" s="71">
        <f>B27+B28</f>
        <v>556</v>
      </c>
      <c r="C26" s="72">
        <f>C27+C28</f>
        <v>6.8625030856578615</v>
      </c>
      <c r="D26" s="73">
        <f>D27+D28</f>
        <v>13136.751</v>
      </c>
      <c r="E26" s="74">
        <f ca="1">E27+E28</f>
        <v>0.333208872930433</v>
      </c>
    </row>
    <row r="27" spans="1:12">
      <c r="A27" s="69" t="s">
        <v>22197</v>
      </c>
      <c r="B27" s="53">
        <f>'таб-11'!AC34</f>
        <v>88</v>
      </c>
      <c r="C27" s="77">
        <f t="shared" si="0"/>
        <v>1.0861515675141942</v>
      </c>
      <c r="D27" s="78">
        <f>'таб-11'!AD34</f>
        <v>5704.4331999999995</v>
      </c>
      <c r="E27" s="73">
        <f t="shared" ca="1" si="1"/>
        <v>0.14478473000959879</v>
      </c>
    </row>
    <row r="28" spans="1:12">
      <c r="A28" s="69" t="s">
        <v>22198</v>
      </c>
      <c r="B28" s="53">
        <f>'таб-11'!AE34</f>
        <v>468</v>
      </c>
      <c r="C28" s="77">
        <f t="shared" si="0"/>
        <v>5.7763515181436675</v>
      </c>
      <c r="D28" s="78">
        <f>'таб-11'!AF34</f>
        <v>7432.3178000000016</v>
      </c>
      <c r="E28" s="73">
        <f t="shared" ca="1" si="1"/>
        <v>0.1884241429208342</v>
      </c>
    </row>
    <row r="29" spans="1:12" s="59" customFormat="1">
      <c r="A29" s="70" t="s">
        <v>3783</v>
      </c>
      <c r="B29" s="76">
        <f>'таб-11'!AG34</f>
        <v>77</v>
      </c>
      <c r="C29" s="72">
        <f t="shared" si="0"/>
        <v>0.95038262157491982</v>
      </c>
      <c r="D29" s="73">
        <f>'таб-11'!AH34</f>
        <v>768980.04370000004</v>
      </c>
      <c r="E29" s="74">
        <f t="shared" ca="1" si="1"/>
        <v>19.418744690498151</v>
      </c>
    </row>
    <row r="30" spans="1:12" s="59" customFormat="1">
      <c r="A30" s="70" t="s">
        <v>22170</v>
      </c>
      <c r="B30" s="71">
        <f>'таб-11'!AI34</f>
        <v>809</v>
      </c>
      <c r="C30" s="72">
        <f t="shared" si="0"/>
        <v>9.9851888422611701</v>
      </c>
      <c r="D30" s="73">
        <f>'таб-11'!AJ34</f>
        <v>95903.788699999976</v>
      </c>
      <c r="E30" s="74">
        <f t="shared" ca="1" si="1"/>
        <v>2.4339429021628183</v>
      </c>
      <c r="H30" s="43"/>
    </row>
    <row r="31" spans="1:12">
      <c r="A31" s="69"/>
      <c r="B31" s="71"/>
      <c r="C31" s="82"/>
      <c r="D31" s="83"/>
      <c r="E31" s="84"/>
    </row>
    <row r="32" spans="1:12">
      <c r="A32" s="70" t="s">
        <v>22205</v>
      </c>
      <c r="B32" s="76">
        <f>B30+B29+B26+B22+B19+B16+B13+B10+B9+B8+B7</f>
        <v>8102</v>
      </c>
      <c r="C32" s="82">
        <f>C30+C29+C26+C22+C19+C16+C13+C10+C9+C8+C7</f>
        <v>100.00000000000001</v>
      </c>
      <c r="D32" s="85">
        <f ca="1">D7+D8+D9+D10+D13+D16+D19+D22+D26+D29+D30</f>
        <v>3939941.1799999992</v>
      </c>
      <c r="E32" s="84">
        <f ca="1">E30+E29+E26+E22+E19+E16+E13+E10+E9+E8+E7</f>
        <v>100.00000000000003</v>
      </c>
    </row>
    <row r="33" spans="1:8">
      <c r="A33" s="69" t="s">
        <v>22206</v>
      </c>
      <c r="B33" s="53"/>
      <c r="C33" s="83"/>
      <c r="D33" s="83"/>
      <c r="E33" s="84"/>
    </row>
    <row r="34" spans="1:8">
      <c r="A34" s="69" t="s">
        <v>22197</v>
      </c>
      <c r="B34" s="53">
        <f>B9+B8+B7+B11+B14+B17+B20+B23+B27</f>
        <v>644</v>
      </c>
      <c r="C34" s="83">
        <f>B34/B32*100</f>
        <v>7.9486546531720563</v>
      </c>
      <c r="D34" s="83">
        <f>D7+D8+D9+D11+D14+D17+D20+D23+D27</f>
        <v>2149484.2833000002</v>
      </c>
      <c r="E34" s="83">
        <f ca="1">D34/D32*100</f>
        <v>54.550138824661353</v>
      </c>
    </row>
    <row r="35" spans="1:8">
      <c r="A35" s="69"/>
      <c r="B35" s="53"/>
      <c r="C35" s="83"/>
      <c r="D35" s="83"/>
      <c r="E35" s="79"/>
      <c r="H35" s="75"/>
    </row>
    <row r="36" spans="1:8">
      <c r="A36" s="69" t="s">
        <v>22198</v>
      </c>
      <c r="B36" s="79">
        <f>B12+B15+B18+B21+B24+B28+B29+B30</f>
        <v>7458</v>
      </c>
      <c r="C36" s="83">
        <f>B36/B32*100</f>
        <v>92.051345346827944</v>
      </c>
      <c r="D36" s="83">
        <f ca="1">D12+D15+D18+D21+D24+D28+D29+D30</f>
        <v>1790697.7967000001</v>
      </c>
      <c r="E36" s="83">
        <f ca="1">D36/D32*100</f>
        <v>45.449861175338675</v>
      </c>
    </row>
    <row r="37" spans="1:8">
      <c r="A37" s="68"/>
      <c r="B37" s="86"/>
      <c r="C37" s="87"/>
      <c r="D37" s="88"/>
      <c r="E37" s="87"/>
    </row>
    <row r="38" spans="1:8">
      <c r="A38" s="89" t="s">
        <v>22207</v>
      </c>
      <c r="B38" s="86"/>
      <c r="C38" s="90"/>
      <c r="D38" s="88"/>
      <c r="E38" s="91"/>
    </row>
    <row r="39" spans="1:8">
      <c r="A39" s="52" t="s">
        <v>22208</v>
      </c>
      <c r="B39" s="92">
        <v>1</v>
      </c>
      <c r="C39" s="93"/>
      <c r="D39" s="82">
        <v>402.5</v>
      </c>
      <c r="E39" s="94"/>
    </row>
    <row r="40" spans="1:8">
      <c r="A40" s="59" t="s">
        <v>22209</v>
      </c>
    </row>
    <row r="41" spans="1:8">
      <c r="A41" s="43" t="s">
        <v>22210</v>
      </c>
    </row>
    <row r="42" spans="1:8">
      <c r="E42" s="49"/>
    </row>
  </sheetData>
  <mergeCells count="7">
    <mergeCell ref="A3:A5"/>
    <mergeCell ref="B3:C3"/>
    <mergeCell ref="D3:E3"/>
    <mergeCell ref="B4:B5"/>
    <mergeCell ref="C4:C5"/>
    <mergeCell ref="D4:D5"/>
    <mergeCell ref="E4:E5"/>
  </mergeCells>
  <pageMargins left="0.39370078740157483" right="0.39370078740157483" top="0.98425196850393704" bottom="0.98425196850393704" header="0.51181102362204722" footer="0.51181102362204722"/>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Q38"/>
  <sheetViews>
    <sheetView workbookViewId="0">
      <selection activeCell="A3" sqref="A3"/>
    </sheetView>
  </sheetViews>
  <sheetFormatPr defaultRowHeight="12.75"/>
  <cols>
    <col min="1" max="1" width="27.28515625" style="43" customWidth="1"/>
    <col min="2" max="2" width="13.5703125" style="43" customWidth="1"/>
    <col min="3" max="3" width="22.28515625" style="43" customWidth="1"/>
    <col min="4" max="5" width="19.5703125" style="43" customWidth="1"/>
    <col min="6" max="6" width="14.28515625" style="43" customWidth="1"/>
    <col min="7" max="7" width="18.42578125" style="43" customWidth="1"/>
    <col min="8" max="8" width="9.140625" style="43"/>
    <col min="9" max="9" width="19.42578125" style="43" customWidth="1"/>
    <col min="10" max="10" width="16.7109375" style="43" customWidth="1"/>
    <col min="11" max="11" width="20.85546875" style="43" customWidth="1"/>
    <col min="12" max="260" width="9.140625" style="43"/>
    <col min="261" max="261" width="27.28515625" style="43" customWidth="1"/>
    <col min="262" max="262" width="13.5703125" style="43" customWidth="1"/>
    <col min="263" max="263" width="22.28515625" style="43" customWidth="1"/>
    <col min="264" max="264" width="14.28515625" style="43" customWidth="1"/>
    <col min="265" max="265" width="18.42578125" style="43" customWidth="1"/>
    <col min="266" max="266" width="9.140625" style="43"/>
    <col min="267" max="267" width="20.85546875" style="43" customWidth="1"/>
    <col min="268" max="516" width="9.140625" style="43"/>
    <col min="517" max="517" width="27.28515625" style="43" customWidth="1"/>
    <col min="518" max="518" width="13.5703125" style="43" customWidth="1"/>
    <col min="519" max="519" width="22.28515625" style="43" customWidth="1"/>
    <col min="520" max="520" width="14.28515625" style="43" customWidth="1"/>
    <col min="521" max="521" width="18.42578125" style="43" customWidth="1"/>
    <col min="522" max="522" width="9.140625" style="43"/>
    <col min="523" max="523" width="20.85546875" style="43" customWidth="1"/>
    <col min="524" max="772" width="9.140625" style="43"/>
    <col min="773" max="773" width="27.28515625" style="43" customWidth="1"/>
    <col min="774" max="774" width="13.5703125" style="43" customWidth="1"/>
    <col min="775" max="775" width="22.28515625" style="43" customWidth="1"/>
    <col min="776" max="776" width="14.28515625" style="43" customWidth="1"/>
    <col min="777" max="777" width="18.42578125" style="43" customWidth="1"/>
    <col min="778" max="778" width="9.140625" style="43"/>
    <col min="779" max="779" width="20.85546875" style="43" customWidth="1"/>
    <col min="780" max="1028" width="9.140625" style="43"/>
    <col min="1029" max="1029" width="27.28515625" style="43" customWidth="1"/>
    <col min="1030" max="1030" width="13.5703125" style="43" customWidth="1"/>
    <col min="1031" max="1031" width="22.28515625" style="43" customWidth="1"/>
    <col min="1032" max="1032" width="14.28515625" style="43" customWidth="1"/>
    <col min="1033" max="1033" width="18.42578125" style="43" customWidth="1"/>
    <col min="1034" max="1034" width="9.140625" style="43"/>
    <col min="1035" max="1035" width="20.85546875" style="43" customWidth="1"/>
    <col min="1036" max="1284" width="9.140625" style="43"/>
    <col min="1285" max="1285" width="27.28515625" style="43" customWidth="1"/>
    <col min="1286" max="1286" width="13.5703125" style="43" customWidth="1"/>
    <col min="1287" max="1287" width="22.28515625" style="43" customWidth="1"/>
    <col min="1288" max="1288" width="14.28515625" style="43" customWidth="1"/>
    <col min="1289" max="1289" width="18.42578125" style="43" customWidth="1"/>
    <col min="1290" max="1290" width="9.140625" style="43"/>
    <col min="1291" max="1291" width="20.85546875" style="43" customWidth="1"/>
    <col min="1292" max="1540" width="9.140625" style="43"/>
    <col min="1541" max="1541" width="27.28515625" style="43" customWidth="1"/>
    <col min="1542" max="1542" width="13.5703125" style="43" customWidth="1"/>
    <col min="1543" max="1543" width="22.28515625" style="43" customWidth="1"/>
    <col min="1544" max="1544" width="14.28515625" style="43" customWidth="1"/>
    <col min="1545" max="1545" width="18.42578125" style="43" customWidth="1"/>
    <col min="1546" max="1546" width="9.140625" style="43"/>
    <col min="1547" max="1547" width="20.85546875" style="43" customWidth="1"/>
    <col min="1548" max="1796" width="9.140625" style="43"/>
    <col min="1797" max="1797" width="27.28515625" style="43" customWidth="1"/>
    <col min="1798" max="1798" width="13.5703125" style="43" customWidth="1"/>
    <col min="1799" max="1799" width="22.28515625" style="43" customWidth="1"/>
    <col min="1800" max="1800" width="14.28515625" style="43" customWidth="1"/>
    <col min="1801" max="1801" width="18.42578125" style="43" customWidth="1"/>
    <col min="1802" max="1802" width="9.140625" style="43"/>
    <col min="1803" max="1803" width="20.85546875" style="43" customWidth="1"/>
    <col min="1804" max="2052" width="9.140625" style="43"/>
    <col min="2053" max="2053" width="27.28515625" style="43" customWidth="1"/>
    <col min="2054" max="2054" width="13.5703125" style="43" customWidth="1"/>
    <col min="2055" max="2055" width="22.28515625" style="43" customWidth="1"/>
    <col min="2056" max="2056" width="14.28515625" style="43" customWidth="1"/>
    <col min="2057" max="2057" width="18.42578125" style="43" customWidth="1"/>
    <col min="2058" max="2058" width="9.140625" style="43"/>
    <col min="2059" max="2059" width="20.85546875" style="43" customWidth="1"/>
    <col min="2060" max="2308" width="9.140625" style="43"/>
    <col min="2309" max="2309" width="27.28515625" style="43" customWidth="1"/>
    <col min="2310" max="2310" width="13.5703125" style="43" customWidth="1"/>
    <col min="2311" max="2311" width="22.28515625" style="43" customWidth="1"/>
    <col min="2312" max="2312" width="14.28515625" style="43" customWidth="1"/>
    <col min="2313" max="2313" width="18.42578125" style="43" customWidth="1"/>
    <col min="2314" max="2314" width="9.140625" style="43"/>
    <col min="2315" max="2315" width="20.85546875" style="43" customWidth="1"/>
    <col min="2316" max="2564" width="9.140625" style="43"/>
    <col min="2565" max="2565" width="27.28515625" style="43" customWidth="1"/>
    <col min="2566" max="2566" width="13.5703125" style="43" customWidth="1"/>
    <col min="2567" max="2567" width="22.28515625" style="43" customWidth="1"/>
    <col min="2568" max="2568" width="14.28515625" style="43" customWidth="1"/>
    <col min="2569" max="2569" width="18.42578125" style="43" customWidth="1"/>
    <col min="2570" max="2570" width="9.140625" style="43"/>
    <col min="2571" max="2571" width="20.85546875" style="43" customWidth="1"/>
    <col min="2572" max="2820" width="9.140625" style="43"/>
    <col min="2821" max="2821" width="27.28515625" style="43" customWidth="1"/>
    <col min="2822" max="2822" width="13.5703125" style="43" customWidth="1"/>
    <col min="2823" max="2823" width="22.28515625" style="43" customWidth="1"/>
    <col min="2824" max="2824" width="14.28515625" style="43" customWidth="1"/>
    <col min="2825" max="2825" width="18.42578125" style="43" customWidth="1"/>
    <col min="2826" max="2826" width="9.140625" style="43"/>
    <col min="2827" max="2827" width="20.85546875" style="43" customWidth="1"/>
    <col min="2828" max="3076" width="9.140625" style="43"/>
    <col min="3077" max="3077" width="27.28515625" style="43" customWidth="1"/>
    <col min="3078" max="3078" width="13.5703125" style="43" customWidth="1"/>
    <col min="3079" max="3079" width="22.28515625" style="43" customWidth="1"/>
    <col min="3080" max="3080" width="14.28515625" style="43" customWidth="1"/>
    <col min="3081" max="3081" width="18.42578125" style="43" customWidth="1"/>
    <col min="3082" max="3082" width="9.140625" style="43"/>
    <col min="3083" max="3083" width="20.85546875" style="43" customWidth="1"/>
    <col min="3084" max="3332" width="9.140625" style="43"/>
    <col min="3333" max="3333" width="27.28515625" style="43" customWidth="1"/>
    <col min="3334" max="3334" width="13.5703125" style="43" customWidth="1"/>
    <col min="3335" max="3335" width="22.28515625" style="43" customWidth="1"/>
    <col min="3336" max="3336" width="14.28515625" style="43" customWidth="1"/>
    <col min="3337" max="3337" width="18.42578125" style="43" customWidth="1"/>
    <col min="3338" max="3338" width="9.140625" style="43"/>
    <col min="3339" max="3339" width="20.85546875" style="43" customWidth="1"/>
    <col min="3340" max="3588" width="9.140625" style="43"/>
    <col min="3589" max="3589" width="27.28515625" style="43" customWidth="1"/>
    <col min="3590" max="3590" width="13.5703125" style="43" customWidth="1"/>
    <col min="3591" max="3591" width="22.28515625" style="43" customWidth="1"/>
    <col min="3592" max="3592" width="14.28515625" style="43" customWidth="1"/>
    <col min="3593" max="3593" width="18.42578125" style="43" customWidth="1"/>
    <col min="3594" max="3594" width="9.140625" style="43"/>
    <col min="3595" max="3595" width="20.85546875" style="43" customWidth="1"/>
    <col min="3596" max="3844" width="9.140625" style="43"/>
    <col min="3845" max="3845" width="27.28515625" style="43" customWidth="1"/>
    <col min="3846" max="3846" width="13.5703125" style="43" customWidth="1"/>
    <col min="3847" max="3847" width="22.28515625" style="43" customWidth="1"/>
    <col min="3848" max="3848" width="14.28515625" style="43" customWidth="1"/>
    <col min="3849" max="3849" width="18.42578125" style="43" customWidth="1"/>
    <col min="3850" max="3850" width="9.140625" style="43"/>
    <col min="3851" max="3851" width="20.85546875" style="43" customWidth="1"/>
    <col min="3852" max="4100" width="9.140625" style="43"/>
    <col min="4101" max="4101" width="27.28515625" style="43" customWidth="1"/>
    <col min="4102" max="4102" width="13.5703125" style="43" customWidth="1"/>
    <col min="4103" max="4103" width="22.28515625" style="43" customWidth="1"/>
    <col min="4104" max="4104" width="14.28515625" style="43" customWidth="1"/>
    <col min="4105" max="4105" width="18.42578125" style="43" customWidth="1"/>
    <col min="4106" max="4106" width="9.140625" style="43"/>
    <col min="4107" max="4107" width="20.85546875" style="43" customWidth="1"/>
    <col min="4108" max="4356" width="9.140625" style="43"/>
    <col min="4357" max="4357" width="27.28515625" style="43" customWidth="1"/>
    <col min="4358" max="4358" width="13.5703125" style="43" customWidth="1"/>
    <col min="4359" max="4359" width="22.28515625" style="43" customWidth="1"/>
    <col min="4360" max="4360" width="14.28515625" style="43" customWidth="1"/>
    <col min="4361" max="4361" width="18.42578125" style="43" customWidth="1"/>
    <col min="4362" max="4362" width="9.140625" style="43"/>
    <col min="4363" max="4363" width="20.85546875" style="43" customWidth="1"/>
    <col min="4364" max="4612" width="9.140625" style="43"/>
    <col min="4613" max="4613" width="27.28515625" style="43" customWidth="1"/>
    <col min="4614" max="4614" width="13.5703125" style="43" customWidth="1"/>
    <col min="4615" max="4615" width="22.28515625" style="43" customWidth="1"/>
    <col min="4616" max="4616" width="14.28515625" style="43" customWidth="1"/>
    <col min="4617" max="4617" width="18.42578125" style="43" customWidth="1"/>
    <col min="4618" max="4618" width="9.140625" style="43"/>
    <col min="4619" max="4619" width="20.85546875" style="43" customWidth="1"/>
    <col min="4620" max="4868" width="9.140625" style="43"/>
    <col min="4869" max="4869" width="27.28515625" style="43" customWidth="1"/>
    <col min="4870" max="4870" width="13.5703125" style="43" customWidth="1"/>
    <col min="4871" max="4871" width="22.28515625" style="43" customWidth="1"/>
    <col min="4872" max="4872" width="14.28515625" style="43" customWidth="1"/>
    <col min="4873" max="4873" width="18.42578125" style="43" customWidth="1"/>
    <col min="4874" max="4874" width="9.140625" style="43"/>
    <col min="4875" max="4875" width="20.85546875" style="43" customWidth="1"/>
    <col min="4876" max="5124" width="9.140625" style="43"/>
    <col min="5125" max="5125" width="27.28515625" style="43" customWidth="1"/>
    <col min="5126" max="5126" width="13.5703125" style="43" customWidth="1"/>
    <col min="5127" max="5127" width="22.28515625" style="43" customWidth="1"/>
    <col min="5128" max="5128" width="14.28515625" style="43" customWidth="1"/>
    <col min="5129" max="5129" width="18.42578125" style="43" customWidth="1"/>
    <col min="5130" max="5130" width="9.140625" style="43"/>
    <col min="5131" max="5131" width="20.85546875" style="43" customWidth="1"/>
    <col min="5132" max="5380" width="9.140625" style="43"/>
    <col min="5381" max="5381" width="27.28515625" style="43" customWidth="1"/>
    <col min="5382" max="5382" width="13.5703125" style="43" customWidth="1"/>
    <col min="5383" max="5383" width="22.28515625" style="43" customWidth="1"/>
    <col min="5384" max="5384" width="14.28515625" style="43" customWidth="1"/>
    <col min="5385" max="5385" width="18.42578125" style="43" customWidth="1"/>
    <col min="5386" max="5386" width="9.140625" style="43"/>
    <col min="5387" max="5387" width="20.85546875" style="43" customWidth="1"/>
    <col min="5388" max="5636" width="9.140625" style="43"/>
    <col min="5637" max="5637" width="27.28515625" style="43" customWidth="1"/>
    <col min="5638" max="5638" width="13.5703125" style="43" customWidth="1"/>
    <col min="5639" max="5639" width="22.28515625" style="43" customWidth="1"/>
    <col min="5640" max="5640" width="14.28515625" style="43" customWidth="1"/>
    <col min="5641" max="5641" width="18.42578125" style="43" customWidth="1"/>
    <col min="5642" max="5642" width="9.140625" style="43"/>
    <col min="5643" max="5643" width="20.85546875" style="43" customWidth="1"/>
    <col min="5644" max="5892" width="9.140625" style="43"/>
    <col min="5893" max="5893" width="27.28515625" style="43" customWidth="1"/>
    <col min="5894" max="5894" width="13.5703125" style="43" customWidth="1"/>
    <col min="5895" max="5895" width="22.28515625" style="43" customWidth="1"/>
    <col min="5896" max="5896" width="14.28515625" style="43" customWidth="1"/>
    <col min="5897" max="5897" width="18.42578125" style="43" customWidth="1"/>
    <col min="5898" max="5898" width="9.140625" style="43"/>
    <col min="5899" max="5899" width="20.85546875" style="43" customWidth="1"/>
    <col min="5900" max="6148" width="9.140625" style="43"/>
    <col min="6149" max="6149" width="27.28515625" style="43" customWidth="1"/>
    <col min="6150" max="6150" width="13.5703125" style="43" customWidth="1"/>
    <col min="6151" max="6151" width="22.28515625" style="43" customWidth="1"/>
    <col min="6152" max="6152" width="14.28515625" style="43" customWidth="1"/>
    <col min="6153" max="6153" width="18.42578125" style="43" customWidth="1"/>
    <col min="6154" max="6154" width="9.140625" style="43"/>
    <col min="6155" max="6155" width="20.85546875" style="43" customWidth="1"/>
    <col min="6156" max="6404" width="9.140625" style="43"/>
    <col min="6405" max="6405" width="27.28515625" style="43" customWidth="1"/>
    <col min="6406" max="6406" width="13.5703125" style="43" customWidth="1"/>
    <col min="6407" max="6407" width="22.28515625" style="43" customWidth="1"/>
    <col min="6408" max="6408" width="14.28515625" style="43" customWidth="1"/>
    <col min="6409" max="6409" width="18.42578125" style="43" customWidth="1"/>
    <col min="6410" max="6410" width="9.140625" style="43"/>
    <col min="6411" max="6411" width="20.85546875" style="43" customWidth="1"/>
    <col min="6412" max="6660" width="9.140625" style="43"/>
    <col min="6661" max="6661" width="27.28515625" style="43" customWidth="1"/>
    <col min="6662" max="6662" width="13.5703125" style="43" customWidth="1"/>
    <col min="6663" max="6663" width="22.28515625" style="43" customWidth="1"/>
    <col min="6664" max="6664" width="14.28515625" style="43" customWidth="1"/>
    <col min="6665" max="6665" width="18.42578125" style="43" customWidth="1"/>
    <col min="6666" max="6666" width="9.140625" style="43"/>
    <col min="6667" max="6667" width="20.85546875" style="43" customWidth="1"/>
    <col min="6668" max="6916" width="9.140625" style="43"/>
    <col min="6917" max="6917" width="27.28515625" style="43" customWidth="1"/>
    <col min="6918" max="6918" width="13.5703125" style="43" customWidth="1"/>
    <col min="6919" max="6919" width="22.28515625" style="43" customWidth="1"/>
    <col min="6920" max="6920" width="14.28515625" style="43" customWidth="1"/>
    <col min="6921" max="6921" width="18.42578125" style="43" customWidth="1"/>
    <col min="6922" max="6922" width="9.140625" style="43"/>
    <col min="6923" max="6923" width="20.85546875" style="43" customWidth="1"/>
    <col min="6924" max="7172" width="9.140625" style="43"/>
    <col min="7173" max="7173" width="27.28515625" style="43" customWidth="1"/>
    <col min="7174" max="7174" width="13.5703125" style="43" customWidth="1"/>
    <col min="7175" max="7175" width="22.28515625" style="43" customWidth="1"/>
    <col min="7176" max="7176" width="14.28515625" style="43" customWidth="1"/>
    <col min="7177" max="7177" width="18.42578125" style="43" customWidth="1"/>
    <col min="7178" max="7178" width="9.140625" style="43"/>
    <col min="7179" max="7179" width="20.85546875" style="43" customWidth="1"/>
    <col min="7180" max="7428" width="9.140625" style="43"/>
    <col min="7429" max="7429" width="27.28515625" style="43" customWidth="1"/>
    <col min="7430" max="7430" width="13.5703125" style="43" customWidth="1"/>
    <col min="7431" max="7431" width="22.28515625" style="43" customWidth="1"/>
    <col min="7432" max="7432" width="14.28515625" style="43" customWidth="1"/>
    <col min="7433" max="7433" width="18.42578125" style="43" customWidth="1"/>
    <col min="7434" max="7434" width="9.140625" style="43"/>
    <col min="7435" max="7435" width="20.85546875" style="43" customWidth="1"/>
    <col min="7436" max="7684" width="9.140625" style="43"/>
    <col min="7685" max="7685" width="27.28515625" style="43" customWidth="1"/>
    <col min="7686" max="7686" width="13.5703125" style="43" customWidth="1"/>
    <col min="7687" max="7687" width="22.28515625" style="43" customWidth="1"/>
    <col min="7688" max="7688" width="14.28515625" style="43" customWidth="1"/>
    <col min="7689" max="7689" width="18.42578125" style="43" customWidth="1"/>
    <col min="7690" max="7690" width="9.140625" style="43"/>
    <col min="7691" max="7691" width="20.85546875" style="43" customWidth="1"/>
    <col min="7692" max="7940" width="9.140625" style="43"/>
    <col min="7941" max="7941" width="27.28515625" style="43" customWidth="1"/>
    <col min="7942" max="7942" width="13.5703125" style="43" customWidth="1"/>
    <col min="7943" max="7943" width="22.28515625" style="43" customWidth="1"/>
    <col min="7944" max="7944" width="14.28515625" style="43" customWidth="1"/>
    <col min="7945" max="7945" width="18.42578125" style="43" customWidth="1"/>
    <col min="7946" max="7946" width="9.140625" style="43"/>
    <col min="7947" max="7947" width="20.85546875" style="43" customWidth="1"/>
    <col min="7948" max="8196" width="9.140625" style="43"/>
    <col min="8197" max="8197" width="27.28515625" style="43" customWidth="1"/>
    <col min="8198" max="8198" width="13.5703125" style="43" customWidth="1"/>
    <col min="8199" max="8199" width="22.28515625" style="43" customWidth="1"/>
    <col min="8200" max="8200" width="14.28515625" style="43" customWidth="1"/>
    <col min="8201" max="8201" width="18.42578125" style="43" customWidth="1"/>
    <col min="8202" max="8202" width="9.140625" style="43"/>
    <col min="8203" max="8203" width="20.85546875" style="43" customWidth="1"/>
    <col min="8204" max="8452" width="9.140625" style="43"/>
    <col min="8453" max="8453" width="27.28515625" style="43" customWidth="1"/>
    <col min="8454" max="8454" width="13.5703125" style="43" customWidth="1"/>
    <col min="8455" max="8455" width="22.28515625" style="43" customWidth="1"/>
    <col min="8456" max="8456" width="14.28515625" style="43" customWidth="1"/>
    <col min="8457" max="8457" width="18.42578125" style="43" customWidth="1"/>
    <col min="8458" max="8458" width="9.140625" style="43"/>
    <col min="8459" max="8459" width="20.85546875" style="43" customWidth="1"/>
    <col min="8460" max="8708" width="9.140625" style="43"/>
    <col min="8709" max="8709" width="27.28515625" style="43" customWidth="1"/>
    <col min="8710" max="8710" width="13.5703125" style="43" customWidth="1"/>
    <col min="8711" max="8711" width="22.28515625" style="43" customWidth="1"/>
    <col min="8712" max="8712" width="14.28515625" style="43" customWidth="1"/>
    <col min="8713" max="8713" width="18.42578125" style="43" customWidth="1"/>
    <col min="8714" max="8714" width="9.140625" style="43"/>
    <col min="8715" max="8715" width="20.85546875" style="43" customWidth="1"/>
    <col min="8716" max="8964" width="9.140625" style="43"/>
    <col min="8965" max="8965" width="27.28515625" style="43" customWidth="1"/>
    <col min="8966" max="8966" width="13.5703125" style="43" customWidth="1"/>
    <col min="8967" max="8967" width="22.28515625" style="43" customWidth="1"/>
    <col min="8968" max="8968" width="14.28515625" style="43" customWidth="1"/>
    <col min="8969" max="8969" width="18.42578125" style="43" customWidth="1"/>
    <col min="8970" max="8970" width="9.140625" style="43"/>
    <col min="8971" max="8971" width="20.85546875" style="43" customWidth="1"/>
    <col min="8972" max="9220" width="9.140625" style="43"/>
    <col min="9221" max="9221" width="27.28515625" style="43" customWidth="1"/>
    <col min="9222" max="9222" width="13.5703125" style="43" customWidth="1"/>
    <col min="9223" max="9223" width="22.28515625" style="43" customWidth="1"/>
    <col min="9224" max="9224" width="14.28515625" style="43" customWidth="1"/>
    <col min="9225" max="9225" width="18.42578125" style="43" customWidth="1"/>
    <col min="9226" max="9226" width="9.140625" style="43"/>
    <col min="9227" max="9227" width="20.85546875" style="43" customWidth="1"/>
    <col min="9228" max="9476" width="9.140625" style="43"/>
    <col min="9477" max="9477" width="27.28515625" style="43" customWidth="1"/>
    <col min="9478" max="9478" width="13.5703125" style="43" customWidth="1"/>
    <col min="9479" max="9479" width="22.28515625" style="43" customWidth="1"/>
    <col min="9480" max="9480" width="14.28515625" style="43" customWidth="1"/>
    <col min="9481" max="9481" width="18.42578125" style="43" customWidth="1"/>
    <col min="9482" max="9482" width="9.140625" style="43"/>
    <col min="9483" max="9483" width="20.85546875" style="43" customWidth="1"/>
    <col min="9484" max="9732" width="9.140625" style="43"/>
    <col min="9733" max="9733" width="27.28515625" style="43" customWidth="1"/>
    <col min="9734" max="9734" width="13.5703125" style="43" customWidth="1"/>
    <col min="9735" max="9735" width="22.28515625" style="43" customWidth="1"/>
    <col min="9736" max="9736" width="14.28515625" style="43" customWidth="1"/>
    <col min="9737" max="9737" width="18.42578125" style="43" customWidth="1"/>
    <col min="9738" max="9738" width="9.140625" style="43"/>
    <col min="9739" max="9739" width="20.85546875" style="43" customWidth="1"/>
    <col min="9740" max="9988" width="9.140625" style="43"/>
    <col min="9989" max="9989" width="27.28515625" style="43" customWidth="1"/>
    <col min="9990" max="9990" width="13.5703125" style="43" customWidth="1"/>
    <col min="9991" max="9991" width="22.28515625" style="43" customWidth="1"/>
    <col min="9992" max="9992" width="14.28515625" style="43" customWidth="1"/>
    <col min="9993" max="9993" width="18.42578125" style="43" customWidth="1"/>
    <col min="9994" max="9994" width="9.140625" style="43"/>
    <col min="9995" max="9995" width="20.85546875" style="43" customWidth="1"/>
    <col min="9996" max="10244" width="9.140625" style="43"/>
    <col min="10245" max="10245" width="27.28515625" style="43" customWidth="1"/>
    <col min="10246" max="10246" width="13.5703125" style="43" customWidth="1"/>
    <col min="10247" max="10247" width="22.28515625" style="43" customWidth="1"/>
    <col min="10248" max="10248" width="14.28515625" style="43" customWidth="1"/>
    <col min="10249" max="10249" width="18.42578125" style="43" customWidth="1"/>
    <col min="10250" max="10250" width="9.140625" style="43"/>
    <col min="10251" max="10251" width="20.85546875" style="43" customWidth="1"/>
    <col min="10252" max="10500" width="9.140625" style="43"/>
    <col min="10501" max="10501" width="27.28515625" style="43" customWidth="1"/>
    <col min="10502" max="10502" width="13.5703125" style="43" customWidth="1"/>
    <col min="10503" max="10503" width="22.28515625" style="43" customWidth="1"/>
    <col min="10504" max="10504" width="14.28515625" style="43" customWidth="1"/>
    <col min="10505" max="10505" width="18.42578125" style="43" customWidth="1"/>
    <col min="10506" max="10506" width="9.140625" style="43"/>
    <col min="10507" max="10507" width="20.85546875" style="43" customWidth="1"/>
    <col min="10508" max="10756" width="9.140625" style="43"/>
    <col min="10757" max="10757" width="27.28515625" style="43" customWidth="1"/>
    <col min="10758" max="10758" width="13.5703125" style="43" customWidth="1"/>
    <col min="10759" max="10759" width="22.28515625" style="43" customWidth="1"/>
    <col min="10760" max="10760" width="14.28515625" style="43" customWidth="1"/>
    <col min="10761" max="10761" width="18.42578125" style="43" customWidth="1"/>
    <col min="10762" max="10762" width="9.140625" style="43"/>
    <col min="10763" max="10763" width="20.85546875" style="43" customWidth="1"/>
    <col min="10764" max="11012" width="9.140625" style="43"/>
    <col min="11013" max="11013" width="27.28515625" style="43" customWidth="1"/>
    <col min="11014" max="11014" width="13.5703125" style="43" customWidth="1"/>
    <col min="11015" max="11015" width="22.28515625" style="43" customWidth="1"/>
    <col min="11016" max="11016" width="14.28515625" style="43" customWidth="1"/>
    <col min="11017" max="11017" width="18.42578125" style="43" customWidth="1"/>
    <col min="11018" max="11018" width="9.140625" style="43"/>
    <col min="11019" max="11019" width="20.85546875" style="43" customWidth="1"/>
    <col min="11020" max="11268" width="9.140625" style="43"/>
    <col min="11269" max="11269" width="27.28515625" style="43" customWidth="1"/>
    <col min="11270" max="11270" width="13.5703125" style="43" customWidth="1"/>
    <col min="11271" max="11271" width="22.28515625" style="43" customWidth="1"/>
    <col min="11272" max="11272" width="14.28515625" style="43" customWidth="1"/>
    <col min="11273" max="11273" width="18.42578125" style="43" customWidth="1"/>
    <col min="11274" max="11274" width="9.140625" style="43"/>
    <col min="11275" max="11275" width="20.85546875" style="43" customWidth="1"/>
    <col min="11276" max="11524" width="9.140625" style="43"/>
    <col min="11525" max="11525" width="27.28515625" style="43" customWidth="1"/>
    <col min="11526" max="11526" width="13.5703125" style="43" customWidth="1"/>
    <col min="11527" max="11527" width="22.28515625" style="43" customWidth="1"/>
    <col min="11528" max="11528" width="14.28515625" style="43" customWidth="1"/>
    <col min="11529" max="11529" width="18.42578125" style="43" customWidth="1"/>
    <col min="11530" max="11530" width="9.140625" style="43"/>
    <col min="11531" max="11531" width="20.85546875" style="43" customWidth="1"/>
    <col min="11532" max="11780" width="9.140625" style="43"/>
    <col min="11781" max="11781" width="27.28515625" style="43" customWidth="1"/>
    <col min="11782" max="11782" width="13.5703125" style="43" customWidth="1"/>
    <col min="11783" max="11783" width="22.28515625" style="43" customWidth="1"/>
    <col min="11784" max="11784" width="14.28515625" style="43" customWidth="1"/>
    <col min="11785" max="11785" width="18.42578125" style="43" customWidth="1"/>
    <col min="11786" max="11786" width="9.140625" style="43"/>
    <col min="11787" max="11787" width="20.85546875" style="43" customWidth="1"/>
    <col min="11788" max="12036" width="9.140625" style="43"/>
    <col min="12037" max="12037" width="27.28515625" style="43" customWidth="1"/>
    <col min="12038" max="12038" width="13.5703125" style="43" customWidth="1"/>
    <col min="12039" max="12039" width="22.28515625" style="43" customWidth="1"/>
    <col min="12040" max="12040" width="14.28515625" style="43" customWidth="1"/>
    <col min="12041" max="12041" width="18.42578125" style="43" customWidth="1"/>
    <col min="12042" max="12042" width="9.140625" style="43"/>
    <col min="12043" max="12043" width="20.85546875" style="43" customWidth="1"/>
    <col min="12044" max="12292" width="9.140625" style="43"/>
    <col min="12293" max="12293" width="27.28515625" style="43" customWidth="1"/>
    <col min="12294" max="12294" width="13.5703125" style="43" customWidth="1"/>
    <col min="12295" max="12295" width="22.28515625" style="43" customWidth="1"/>
    <col min="12296" max="12296" width="14.28515625" style="43" customWidth="1"/>
    <col min="12297" max="12297" width="18.42578125" style="43" customWidth="1"/>
    <col min="12298" max="12298" width="9.140625" style="43"/>
    <col min="12299" max="12299" width="20.85546875" style="43" customWidth="1"/>
    <col min="12300" max="12548" width="9.140625" style="43"/>
    <col min="12549" max="12549" width="27.28515625" style="43" customWidth="1"/>
    <col min="12550" max="12550" width="13.5703125" style="43" customWidth="1"/>
    <col min="12551" max="12551" width="22.28515625" style="43" customWidth="1"/>
    <col min="12552" max="12552" width="14.28515625" style="43" customWidth="1"/>
    <col min="12553" max="12553" width="18.42578125" style="43" customWidth="1"/>
    <col min="12554" max="12554" width="9.140625" style="43"/>
    <col min="12555" max="12555" width="20.85546875" style="43" customWidth="1"/>
    <col min="12556" max="12804" width="9.140625" style="43"/>
    <col min="12805" max="12805" width="27.28515625" style="43" customWidth="1"/>
    <col min="12806" max="12806" width="13.5703125" style="43" customWidth="1"/>
    <col min="12807" max="12807" width="22.28515625" style="43" customWidth="1"/>
    <col min="12808" max="12808" width="14.28515625" style="43" customWidth="1"/>
    <col min="12809" max="12809" width="18.42578125" style="43" customWidth="1"/>
    <col min="12810" max="12810" width="9.140625" style="43"/>
    <col min="12811" max="12811" width="20.85546875" style="43" customWidth="1"/>
    <col min="12812" max="13060" width="9.140625" style="43"/>
    <col min="13061" max="13061" width="27.28515625" style="43" customWidth="1"/>
    <col min="13062" max="13062" width="13.5703125" style="43" customWidth="1"/>
    <col min="13063" max="13063" width="22.28515625" style="43" customWidth="1"/>
    <col min="13064" max="13064" width="14.28515625" style="43" customWidth="1"/>
    <col min="13065" max="13065" width="18.42578125" style="43" customWidth="1"/>
    <col min="13066" max="13066" width="9.140625" style="43"/>
    <col min="13067" max="13067" width="20.85546875" style="43" customWidth="1"/>
    <col min="13068" max="13316" width="9.140625" style="43"/>
    <col min="13317" max="13317" width="27.28515625" style="43" customWidth="1"/>
    <col min="13318" max="13318" width="13.5703125" style="43" customWidth="1"/>
    <col min="13319" max="13319" width="22.28515625" style="43" customWidth="1"/>
    <col min="13320" max="13320" width="14.28515625" style="43" customWidth="1"/>
    <col min="13321" max="13321" width="18.42578125" style="43" customWidth="1"/>
    <col min="13322" max="13322" width="9.140625" style="43"/>
    <col min="13323" max="13323" width="20.85546875" style="43" customWidth="1"/>
    <col min="13324" max="13572" width="9.140625" style="43"/>
    <col min="13573" max="13573" width="27.28515625" style="43" customWidth="1"/>
    <col min="13574" max="13574" width="13.5703125" style="43" customWidth="1"/>
    <col min="13575" max="13575" width="22.28515625" style="43" customWidth="1"/>
    <col min="13576" max="13576" width="14.28515625" style="43" customWidth="1"/>
    <col min="13577" max="13577" width="18.42578125" style="43" customWidth="1"/>
    <col min="13578" max="13578" width="9.140625" style="43"/>
    <col min="13579" max="13579" width="20.85546875" style="43" customWidth="1"/>
    <col min="13580" max="13828" width="9.140625" style="43"/>
    <col min="13829" max="13829" width="27.28515625" style="43" customWidth="1"/>
    <col min="13830" max="13830" width="13.5703125" style="43" customWidth="1"/>
    <col min="13831" max="13831" width="22.28515625" style="43" customWidth="1"/>
    <col min="13832" max="13832" width="14.28515625" style="43" customWidth="1"/>
    <col min="13833" max="13833" width="18.42578125" style="43" customWidth="1"/>
    <col min="13834" max="13834" width="9.140625" style="43"/>
    <col min="13835" max="13835" width="20.85546875" style="43" customWidth="1"/>
    <col min="13836" max="14084" width="9.140625" style="43"/>
    <col min="14085" max="14085" width="27.28515625" style="43" customWidth="1"/>
    <col min="14086" max="14086" width="13.5703125" style="43" customWidth="1"/>
    <col min="14087" max="14087" width="22.28515625" style="43" customWidth="1"/>
    <col min="14088" max="14088" width="14.28515625" style="43" customWidth="1"/>
    <col min="14089" max="14089" width="18.42578125" style="43" customWidth="1"/>
    <col min="14090" max="14090" width="9.140625" style="43"/>
    <col min="14091" max="14091" width="20.85546875" style="43" customWidth="1"/>
    <col min="14092" max="14340" width="9.140625" style="43"/>
    <col min="14341" max="14341" width="27.28515625" style="43" customWidth="1"/>
    <col min="14342" max="14342" width="13.5703125" style="43" customWidth="1"/>
    <col min="14343" max="14343" width="22.28515625" style="43" customWidth="1"/>
    <col min="14344" max="14344" width="14.28515625" style="43" customWidth="1"/>
    <col min="14345" max="14345" width="18.42578125" style="43" customWidth="1"/>
    <col min="14346" max="14346" width="9.140625" style="43"/>
    <col min="14347" max="14347" width="20.85546875" style="43" customWidth="1"/>
    <col min="14348" max="14596" width="9.140625" style="43"/>
    <col min="14597" max="14597" width="27.28515625" style="43" customWidth="1"/>
    <col min="14598" max="14598" width="13.5703125" style="43" customWidth="1"/>
    <col min="14599" max="14599" width="22.28515625" style="43" customWidth="1"/>
    <col min="14600" max="14600" width="14.28515625" style="43" customWidth="1"/>
    <col min="14601" max="14601" width="18.42578125" style="43" customWidth="1"/>
    <col min="14602" max="14602" width="9.140625" style="43"/>
    <col min="14603" max="14603" width="20.85546875" style="43" customWidth="1"/>
    <col min="14604" max="14852" width="9.140625" style="43"/>
    <col min="14853" max="14853" width="27.28515625" style="43" customWidth="1"/>
    <col min="14854" max="14854" width="13.5703125" style="43" customWidth="1"/>
    <col min="14855" max="14855" width="22.28515625" style="43" customWidth="1"/>
    <col min="14856" max="14856" width="14.28515625" style="43" customWidth="1"/>
    <col min="14857" max="14857" width="18.42578125" style="43" customWidth="1"/>
    <col min="14858" max="14858" width="9.140625" style="43"/>
    <col min="14859" max="14859" width="20.85546875" style="43" customWidth="1"/>
    <col min="14860" max="15108" width="9.140625" style="43"/>
    <col min="15109" max="15109" width="27.28515625" style="43" customWidth="1"/>
    <col min="15110" max="15110" width="13.5703125" style="43" customWidth="1"/>
    <col min="15111" max="15111" width="22.28515625" style="43" customWidth="1"/>
    <col min="15112" max="15112" width="14.28515625" style="43" customWidth="1"/>
    <col min="15113" max="15113" width="18.42578125" style="43" customWidth="1"/>
    <col min="15114" max="15114" width="9.140625" style="43"/>
    <col min="15115" max="15115" width="20.85546875" style="43" customWidth="1"/>
    <col min="15116" max="15364" width="9.140625" style="43"/>
    <col min="15365" max="15365" width="27.28515625" style="43" customWidth="1"/>
    <col min="15366" max="15366" width="13.5703125" style="43" customWidth="1"/>
    <col min="15367" max="15367" width="22.28515625" style="43" customWidth="1"/>
    <col min="15368" max="15368" width="14.28515625" style="43" customWidth="1"/>
    <col min="15369" max="15369" width="18.42578125" style="43" customWidth="1"/>
    <col min="15370" max="15370" width="9.140625" style="43"/>
    <col min="15371" max="15371" width="20.85546875" style="43" customWidth="1"/>
    <col min="15372" max="15620" width="9.140625" style="43"/>
    <col min="15621" max="15621" width="27.28515625" style="43" customWidth="1"/>
    <col min="15622" max="15622" width="13.5703125" style="43" customWidth="1"/>
    <col min="15623" max="15623" width="22.28515625" style="43" customWidth="1"/>
    <col min="15624" max="15624" width="14.28515625" style="43" customWidth="1"/>
    <col min="15625" max="15625" width="18.42578125" style="43" customWidth="1"/>
    <col min="15626" max="15626" width="9.140625" style="43"/>
    <col min="15627" max="15627" width="20.85546875" style="43" customWidth="1"/>
    <col min="15628" max="15876" width="9.140625" style="43"/>
    <col min="15877" max="15877" width="27.28515625" style="43" customWidth="1"/>
    <col min="15878" max="15878" width="13.5703125" style="43" customWidth="1"/>
    <col min="15879" max="15879" width="22.28515625" style="43" customWidth="1"/>
    <col min="15880" max="15880" width="14.28515625" style="43" customWidth="1"/>
    <col min="15881" max="15881" width="18.42578125" style="43" customWidth="1"/>
    <col min="15882" max="15882" width="9.140625" style="43"/>
    <col min="15883" max="15883" width="20.85546875" style="43" customWidth="1"/>
    <col min="15884" max="16132" width="9.140625" style="43"/>
    <col min="16133" max="16133" width="27.28515625" style="43" customWidth="1"/>
    <col min="16134" max="16134" width="13.5703125" style="43" customWidth="1"/>
    <col min="16135" max="16135" width="22.28515625" style="43" customWidth="1"/>
    <col min="16136" max="16136" width="14.28515625" style="43" customWidth="1"/>
    <col min="16137" max="16137" width="18.42578125" style="43" customWidth="1"/>
    <col min="16138" max="16138" width="9.140625" style="43"/>
    <col min="16139" max="16139" width="20.85546875" style="43" customWidth="1"/>
    <col min="16140" max="16384" width="9.140625" style="43"/>
  </cols>
  <sheetData>
    <row r="1" spans="1:17">
      <c r="A1" s="429" t="s">
        <v>22222</v>
      </c>
      <c r="B1" s="429"/>
      <c r="C1" s="429"/>
      <c r="D1" s="429"/>
      <c r="E1" s="429"/>
      <c r="F1" s="429"/>
      <c r="G1" s="429"/>
      <c r="H1" s="429"/>
      <c r="I1" s="429"/>
      <c r="J1" s="429"/>
      <c r="K1" s="429"/>
      <c r="N1" s="44"/>
      <c r="O1" s="45"/>
      <c r="P1" s="44"/>
      <c r="Q1" s="44"/>
    </row>
    <row r="2" spans="1:17">
      <c r="A2" s="429" t="s">
        <v>22380</v>
      </c>
      <c r="B2" s="429"/>
      <c r="C2" s="429"/>
      <c r="D2" s="429"/>
      <c r="E2" s="429"/>
      <c r="F2" s="429"/>
      <c r="G2" s="429"/>
      <c r="H2" s="429"/>
      <c r="I2" s="429"/>
      <c r="J2" s="429"/>
      <c r="K2" s="429"/>
      <c r="N2" s="44"/>
      <c r="O2" s="45"/>
      <c r="P2" s="44"/>
      <c r="Q2" s="44"/>
    </row>
    <row r="3" spans="1:17">
      <c r="A3" s="46"/>
      <c r="B3" s="47"/>
      <c r="C3" s="48"/>
      <c r="D3" s="48"/>
      <c r="E3" s="48"/>
      <c r="F3" s="49"/>
      <c r="G3" s="49"/>
      <c r="N3" s="50"/>
      <c r="O3" s="45"/>
      <c r="P3" s="44"/>
      <c r="Q3" s="50"/>
    </row>
    <row r="4" spans="1:17">
      <c r="A4" s="372" t="s">
        <v>22043</v>
      </c>
      <c r="B4" s="388" t="s">
        <v>22211</v>
      </c>
      <c r="C4" s="428"/>
      <c r="D4" s="428"/>
      <c r="E4" s="389"/>
      <c r="F4" s="430" t="s">
        <v>22212</v>
      </c>
      <c r="G4" s="430"/>
      <c r="H4" s="430"/>
      <c r="I4" s="430"/>
      <c r="J4" s="430"/>
      <c r="K4" s="51" t="s">
        <v>22213</v>
      </c>
      <c r="N4" s="50"/>
      <c r="O4" s="45"/>
      <c r="P4" s="44"/>
      <c r="Q4" s="50"/>
    </row>
    <row r="5" spans="1:17">
      <c r="A5" s="431"/>
      <c r="B5" s="363" t="s">
        <v>22214</v>
      </c>
      <c r="C5" s="360" t="s">
        <v>22215</v>
      </c>
      <c r="D5" s="360" t="s">
        <v>22218</v>
      </c>
      <c r="E5" s="360" t="s">
        <v>22219</v>
      </c>
      <c r="F5" s="360" t="s">
        <v>22214</v>
      </c>
      <c r="G5" s="360" t="s">
        <v>22215</v>
      </c>
      <c r="H5" s="432" t="s">
        <v>22214</v>
      </c>
      <c r="I5" s="360" t="s">
        <v>22218</v>
      </c>
      <c r="J5" s="360" t="s">
        <v>22219</v>
      </c>
      <c r="K5" s="360" t="s">
        <v>1</v>
      </c>
      <c r="N5" s="50"/>
      <c r="O5" s="45"/>
      <c r="P5" s="44"/>
      <c r="Q5" s="50"/>
    </row>
    <row r="6" spans="1:17" ht="12.75" customHeight="1">
      <c r="A6" s="431"/>
      <c r="B6" s="364"/>
      <c r="C6" s="361"/>
      <c r="D6" s="361"/>
      <c r="E6" s="361"/>
      <c r="F6" s="361"/>
      <c r="G6" s="361"/>
      <c r="H6" s="432"/>
      <c r="I6" s="361"/>
      <c r="J6" s="361"/>
      <c r="K6" s="361"/>
      <c r="N6" s="50"/>
      <c r="O6" s="45"/>
      <c r="P6" s="44"/>
      <c r="Q6" s="50"/>
    </row>
    <row r="7" spans="1:17" ht="27" customHeight="1">
      <c r="A7" s="374"/>
      <c r="B7" s="364"/>
      <c r="C7" s="362"/>
      <c r="D7" s="362"/>
      <c r="E7" s="362"/>
      <c r="F7" s="361"/>
      <c r="G7" s="362"/>
      <c r="H7" s="432"/>
      <c r="I7" s="362"/>
      <c r="J7" s="362"/>
      <c r="K7" s="362"/>
      <c r="N7" s="50"/>
      <c r="O7" s="45"/>
      <c r="P7" s="44"/>
      <c r="Q7" s="50"/>
    </row>
    <row r="8" spans="1:17">
      <c r="A8" s="52" t="s">
        <v>22050</v>
      </c>
      <c r="B8" s="53">
        <f>'таб-11'!B7+'таб-11'!D7+'таб-11'!F7+'таб-11'!H7+'таб-11'!L7+'таб-11'!P7+'таб-11'!U7+'таб-11'!Y7+'таб-11'!AC7</f>
        <v>43</v>
      </c>
      <c r="C8" s="54">
        <f>'таб-11'!C7+'таб-11'!E7+'таб-11'!G7+'таб-11'!I7+'таб-11'!M7+'таб-11'!Q7+'таб-11'!V7+'таб-11'!Z7+'таб-11'!AD7</f>
        <v>34490.100000000006</v>
      </c>
      <c r="D8" s="55">
        <f t="shared" ref="D8:D34" si="0">B8/H8*100</f>
        <v>10.591133004926109</v>
      </c>
      <c r="E8" s="55">
        <f t="shared" ref="E8:E34" si="1">C8/K8*100</f>
        <v>52.477424806793415</v>
      </c>
      <c r="F8" s="53">
        <f>'таб-11'!J7+'таб-11'!N7+'таб-11'!R7+'таб-11'!W7+'таб-11'!AA7+'таб-11'!AE7+'таб-11'!AG7+'таб-11'!AI7</f>
        <v>363</v>
      </c>
      <c r="G8" s="54">
        <f>'таб-11'!K7+'таб-11'!O7+'таб-11'!S7+'таб-11'!X7+'таб-11'!AB7+'таб-11'!AF7+'таб-11'!AH7+'таб-11'!AJ7</f>
        <v>31233.589999999997</v>
      </c>
      <c r="H8" s="53">
        <f t="shared" ref="H8:H35" si="2">B8+F8</f>
        <v>406</v>
      </c>
      <c r="I8" s="55">
        <f t="shared" ref="I8:I34" si="3">F8/H8*100</f>
        <v>89.408866995073893</v>
      </c>
      <c r="J8" s="55">
        <f>G8/K8*100</f>
        <v>47.522575193206585</v>
      </c>
      <c r="K8" s="54">
        <f t="shared" ref="K8:K35" si="4">C8+G8</f>
        <v>65723.69</v>
      </c>
      <c r="N8" s="50"/>
      <c r="O8" s="45"/>
      <c r="P8" s="44"/>
      <c r="Q8" s="50"/>
    </row>
    <row r="9" spans="1:17">
      <c r="A9" s="56" t="s">
        <v>22051</v>
      </c>
      <c r="B9" s="53">
        <f>'таб-11'!B8+'таб-11'!D8+'таб-11'!F8+'таб-11'!H8+'таб-11'!L8+'таб-11'!P8+'таб-11'!U8+'таб-11'!Y8+'таб-11'!AC8</f>
        <v>26</v>
      </c>
      <c r="C9" s="54">
        <f>'таб-11'!C8+'таб-11'!E8+'таб-11'!G8+'таб-11'!I8+'таб-11'!M8+'таб-11'!Q8+'таб-11'!V8+'таб-11'!Z8+'таб-11'!AD8</f>
        <v>132633.94</v>
      </c>
      <c r="D9" s="55">
        <f t="shared" si="0"/>
        <v>6.770833333333333</v>
      </c>
      <c r="E9" s="55">
        <f t="shared" si="1"/>
        <v>56.582070104224293</v>
      </c>
      <c r="F9" s="53">
        <f>'таб-11'!J8+'таб-11'!N8+'таб-11'!R8+'таб-11'!W8+'таб-11'!AA8+'таб-11'!AE8+'таб-11'!AG8+'таб-11'!AI8</f>
        <v>358</v>
      </c>
      <c r="G9" s="54">
        <f>'таб-11'!K8+'таб-11'!O8+'таб-11'!S8+'таб-11'!X8+'таб-11'!AB8+'таб-11'!AF8+'таб-11'!AH8+'таб-11'!AJ8</f>
        <v>101775.90000000002</v>
      </c>
      <c r="H9" s="53">
        <f t="shared" si="2"/>
        <v>384</v>
      </c>
      <c r="I9" s="55">
        <f t="shared" si="3"/>
        <v>93.229166666666657</v>
      </c>
      <c r="J9" s="55">
        <f t="shared" ref="J9:J34" si="5">G9/K9*100</f>
        <v>43.417929895775714</v>
      </c>
      <c r="K9" s="54">
        <f t="shared" si="4"/>
        <v>234409.84000000003</v>
      </c>
      <c r="N9" s="50"/>
      <c r="O9" s="45"/>
      <c r="P9" s="44"/>
      <c r="Q9" s="50"/>
    </row>
    <row r="10" spans="1:17">
      <c r="A10" s="56" t="s">
        <v>22052</v>
      </c>
      <c r="B10" s="53">
        <f>'таб-11'!B9+'таб-11'!D9+'таб-11'!F9+'таб-11'!H9+'таб-11'!L9+'таб-11'!P9+'таб-11'!U9+'таб-11'!Y9+'таб-11'!AC9</f>
        <v>30</v>
      </c>
      <c r="C10" s="54">
        <f>'таб-11'!C9+'таб-11'!E9+'таб-11'!G9+'таб-11'!I9+'таб-11'!M9+'таб-11'!Q9+'таб-11'!V9+'таб-11'!Z9+'таб-11'!AD9</f>
        <v>30347.7</v>
      </c>
      <c r="D10" s="55">
        <f t="shared" si="0"/>
        <v>17.441860465116278</v>
      </c>
      <c r="E10" s="55">
        <f t="shared" si="1"/>
        <v>33.825446354182048</v>
      </c>
      <c r="F10" s="53">
        <f>'таб-11'!J9+'таб-11'!N9+'таб-11'!R9+'таб-11'!W9+'таб-11'!AA9+'таб-11'!AE9+'таб-11'!AG9+'таб-11'!AI9</f>
        <v>142</v>
      </c>
      <c r="G10" s="54">
        <f>'таб-11'!K9+'таб-11'!O9+'таб-11'!S9+'таб-11'!X9+'таб-11'!AB9+'таб-11'!AF9+'таб-11'!AH9+'таб-11'!AJ9</f>
        <v>59370.85</v>
      </c>
      <c r="H10" s="53">
        <f t="shared" si="2"/>
        <v>172</v>
      </c>
      <c r="I10" s="55">
        <f t="shared" si="3"/>
        <v>82.558139534883722</v>
      </c>
      <c r="J10" s="55">
        <f t="shared" si="5"/>
        <v>66.174553645817952</v>
      </c>
      <c r="K10" s="54">
        <f t="shared" si="4"/>
        <v>89718.55</v>
      </c>
      <c r="N10" s="50"/>
      <c r="O10" s="45"/>
      <c r="P10" s="44"/>
      <c r="Q10" s="50"/>
    </row>
    <row r="11" spans="1:17">
      <c r="A11" s="56" t="s">
        <v>22053</v>
      </c>
      <c r="B11" s="53">
        <f>'таб-11'!B10+'таб-11'!D10+'таб-11'!F10+'таб-11'!H10+'таб-11'!L10+'таб-11'!P10+'таб-11'!U10+'таб-11'!Y10+'таб-11'!AC10</f>
        <v>21</v>
      </c>
      <c r="C11" s="54">
        <f>'таб-11'!C10+'таб-11'!E10+'таб-11'!G10+'таб-11'!I10+'таб-11'!M10+'таб-11'!Q10+'таб-11'!V10+'таб-11'!Z10+'таб-11'!AD10</f>
        <v>69427.253100000002</v>
      </c>
      <c r="D11" s="55">
        <f t="shared" si="0"/>
        <v>17.948717948717949</v>
      </c>
      <c r="E11" s="55">
        <f t="shared" ca="1" si="1"/>
        <v>63.315228507613142</v>
      </c>
      <c r="F11" s="53">
        <f>'таб-11'!J10+'таб-11'!N10+'таб-11'!R10+'таб-11'!W10+'таб-11'!AA10+'таб-11'!AE10+'таб-11'!AG10+'таб-11'!AI10</f>
        <v>96</v>
      </c>
      <c r="G11" s="54">
        <f ca="1">'таб-11'!K10+'таб-11'!O10+'таб-11'!S10+'таб-11'!X10+'таб-11'!AB10+'таб-11'!AF10+'таб-11'!AH10+'таб-11'!AJ10</f>
        <v>40226.071599999996</v>
      </c>
      <c r="H11" s="53">
        <f t="shared" si="2"/>
        <v>117</v>
      </c>
      <c r="I11" s="55">
        <f t="shared" si="3"/>
        <v>82.051282051282044</v>
      </c>
      <c r="J11" s="55">
        <f t="shared" ca="1" si="5"/>
        <v>36.684771492386858</v>
      </c>
      <c r="K11" s="54">
        <f t="shared" ca="1" si="4"/>
        <v>109653.3247</v>
      </c>
      <c r="N11" s="44"/>
      <c r="O11" s="45"/>
      <c r="P11" s="44"/>
      <c r="Q11" s="44"/>
    </row>
    <row r="12" spans="1:17">
      <c r="A12" s="56" t="s">
        <v>22054</v>
      </c>
      <c r="B12" s="53">
        <f>'таб-11'!B11+'таб-11'!D11+'таб-11'!F11+'таб-11'!H11+'таб-11'!L11+'таб-11'!P11+'таб-11'!U11+'таб-11'!Y11+'таб-11'!AC11</f>
        <v>20</v>
      </c>
      <c r="C12" s="54">
        <f>'таб-11'!C11+'таб-11'!E11+'таб-11'!G11+'таб-11'!I11+'таб-11'!M11+'таб-11'!Q11+'таб-11'!V11+'таб-11'!Z11+'таб-11'!AD11</f>
        <v>57940.04</v>
      </c>
      <c r="D12" s="55">
        <f t="shared" si="0"/>
        <v>9.0497737556561084</v>
      </c>
      <c r="E12" s="55">
        <f t="shared" si="1"/>
        <v>42.421442746736652</v>
      </c>
      <c r="F12" s="53">
        <f>'таб-11'!J11+'таб-11'!N11+'таб-11'!R11+'таб-11'!W11+'таб-11'!AA11+'таб-11'!AE11+'таб-11'!AG11+'таб-11'!AI11</f>
        <v>201</v>
      </c>
      <c r="G12" s="54">
        <f>'таб-11'!K11+'таб-11'!O11+'таб-11'!S11+'таб-11'!X11+'таб-11'!AB11+'таб-11'!AF11+'таб-11'!AH11+'таб-11'!AJ11</f>
        <v>78641.924799999979</v>
      </c>
      <c r="H12" s="53">
        <f t="shared" si="2"/>
        <v>221</v>
      </c>
      <c r="I12" s="55">
        <f t="shared" si="3"/>
        <v>90.950226244343895</v>
      </c>
      <c r="J12" s="55">
        <f t="shared" si="5"/>
        <v>57.578557253263341</v>
      </c>
      <c r="K12" s="54">
        <f t="shared" si="4"/>
        <v>136581.96479999999</v>
      </c>
      <c r="N12" s="50"/>
      <c r="O12" s="45"/>
      <c r="P12" s="44"/>
      <c r="Q12" s="50"/>
    </row>
    <row r="13" spans="1:17">
      <c r="A13" s="56" t="s">
        <v>22055</v>
      </c>
      <c r="B13" s="53">
        <f>'таб-11'!B12+'таб-11'!D12+'таб-11'!F12+'таб-11'!H12+'таб-11'!L12+'таб-11'!P12+'таб-11'!U12+'таб-11'!Y12+'таб-11'!AC12</f>
        <v>34</v>
      </c>
      <c r="C13" s="54">
        <f>'таб-11'!C12+'таб-11'!E12+'таб-11'!G12+'таб-11'!I12+'таб-11'!M12+'таб-11'!Q12+'таб-11'!V12+'таб-11'!Z12+'таб-11'!AD12</f>
        <v>158956.514</v>
      </c>
      <c r="D13" s="55">
        <f t="shared" si="0"/>
        <v>7.4074074074074066</v>
      </c>
      <c r="E13" s="55">
        <f t="shared" si="1"/>
        <v>87.270251529454441</v>
      </c>
      <c r="F13" s="53">
        <f>'таб-11'!J12+'таб-11'!N12+'таб-11'!R12+'таб-11'!W12+'таб-11'!AA12+'таб-11'!AE12+'таб-11'!AG12+'таб-11'!AI12</f>
        <v>425</v>
      </c>
      <c r="G13" s="54">
        <f>'таб-11'!K12+'таб-11'!O12+'таб-11'!S12+'таб-11'!X12+'таб-11'!AB12+'таб-11'!AF12+'таб-11'!AH12+'таб-11'!AJ12</f>
        <v>23186.325299999997</v>
      </c>
      <c r="H13" s="53">
        <f t="shared" si="2"/>
        <v>459</v>
      </c>
      <c r="I13" s="55">
        <f t="shared" si="3"/>
        <v>92.592592592592595</v>
      </c>
      <c r="J13" s="55">
        <f t="shared" si="5"/>
        <v>12.729748470545555</v>
      </c>
      <c r="K13" s="54">
        <f t="shared" si="4"/>
        <v>182142.83929999999</v>
      </c>
      <c r="N13" s="50"/>
      <c r="O13" s="45"/>
      <c r="P13" s="44"/>
      <c r="Q13" s="50"/>
    </row>
    <row r="14" spans="1:17">
      <c r="A14" s="56" t="s">
        <v>22056</v>
      </c>
      <c r="B14" s="53">
        <f>'таб-11'!B13+'таб-11'!D13+'таб-11'!F13+'таб-11'!H13+'таб-11'!L13+'таб-11'!P13+'таб-11'!U13+'таб-11'!Y13+'таб-11'!AC13</f>
        <v>22</v>
      </c>
      <c r="C14" s="54">
        <f>'таб-11'!C13+'таб-11'!E13+'таб-11'!G13+'таб-11'!I13+'таб-11'!M13+'таб-11'!Q13+'таб-11'!V13+'таб-11'!Z13+'таб-11'!AD13</f>
        <v>134424.01999999999</v>
      </c>
      <c r="D14" s="55">
        <f t="shared" si="0"/>
        <v>6.6465256797583088</v>
      </c>
      <c r="E14" s="55">
        <f t="shared" si="1"/>
        <v>88.782150658513416</v>
      </c>
      <c r="F14" s="53">
        <f>'таб-11'!J13+'таб-11'!N13+'таб-11'!R13+'таб-11'!W13+'таб-11'!AA13+'таб-11'!AE13+'таб-11'!AG13+'таб-11'!AI13</f>
        <v>309</v>
      </c>
      <c r="G14" s="54">
        <f>'таб-11'!K13+'таб-11'!O13+'таб-11'!S13+'таб-11'!X13+'таб-11'!AB13+'таб-11'!AF13+'таб-11'!AH13+'таб-11'!AJ13</f>
        <v>16984.815000000002</v>
      </c>
      <c r="H14" s="53">
        <f t="shared" si="2"/>
        <v>331</v>
      </c>
      <c r="I14" s="55">
        <f t="shared" si="3"/>
        <v>93.353474320241688</v>
      </c>
      <c r="J14" s="55">
        <f t="shared" si="5"/>
        <v>11.217849341486581</v>
      </c>
      <c r="K14" s="54">
        <f t="shared" si="4"/>
        <v>151408.83499999999</v>
      </c>
      <c r="N14" s="50"/>
      <c r="O14" s="45"/>
      <c r="P14" s="44"/>
      <c r="Q14" s="50"/>
    </row>
    <row r="15" spans="1:17">
      <c r="A15" s="56" t="s">
        <v>22057</v>
      </c>
      <c r="B15" s="53">
        <f>'таб-11'!B14+'таб-11'!D14+'таб-11'!F14+'таб-11'!H14+'таб-11'!L14+'таб-11'!P14+'таб-11'!U14+'таб-11'!Y14+'таб-11'!AC14</f>
        <v>33</v>
      </c>
      <c r="C15" s="54">
        <f>'таб-11'!C14+'таб-11'!E14+'таб-11'!G14+'таб-11'!I14+'таб-11'!M14+'таб-11'!Q14+'таб-11'!V14+'таб-11'!Z14+'таб-11'!AD14</f>
        <v>131696.09999999998</v>
      </c>
      <c r="D15" s="55">
        <f t="shared" si="0"/>
        <v>6.3829787234042552</v>
      </c>
      <c r="E15" s="55">
        <f t="shared" si="1"/>
        <v>59.426564054663224</v>
      </c>
      <c r="F15" s="53">
        <f>'таб-11'!J14+'таб-11'!N14+'таб-11'!R14+'таб-11'!W14+'таб-11'!AA14+'таб-11'!AE14+'таб-11'!AG14+'таб-11'!AI14</f>
        <v>484</v>
      </c>
      <c r="G15" s="54">
        <f>'таб-11'!K14+'таб-11'!O14+'таб-11'!S14+'таб-11'!X14+'таб-11'!AB14+'таб-11'!AF14+'таб-11'!AH14+'таб-11'!AJ14</f>
        <v>89915.400000000009</v>
      </c>
      <c r="H15" s="53">
        <f t="shared" si="2"/>
        <v>517</v>
      </c>
      <c r="I15" s="55">
        <f t="shared" si="3"/>
        <v>93.61702127659575</v>
      </c>
      <c r="J15" s="55">
        <f t="shared" si="5"/>
        <v>40.573435945336776</v>
      </c>
      <c r="K15" s="54">
        <f t="shared" si="4"/>
        <v>221611.5</v>
      </c>
      <c r="N15" s="44"/>
      <c r="O15" s="45"/>
      <c r="P15" s="44"/>
      <c r="Q15" s="44"/>
    </row>
    <row r="16" spans="1:17">
      <c r="A16" s="56" t="s">
        <v>22058</v>
      </c>
      <c r="B16" s="53">
        <f>'таб-11'!B15+'таб-11'!D15+'таб-11'!F15+'таб-11'!H15+'таб-11'!L15+'таб-11'!P15+'таб-11'!U15+'таб-11'!Y15+'таб-11'!AC15</f>
        <v>23</v>
      </c>
      <c r="C16" s="54">
        <f>'таб-11'!C15+'таб-11'!E15+'таб-11'!G15+'таб-11'!I15+'таб-11'!M15+'таб-11'!Q15+'таб-11'!V15+'таб-11'!Z15+'таб-11'!AD15</f>
        <v>80908.92</v>
      </c>
      <c r="D16" s="55">
        <f t="shared" si="0"/>
        <v>11.855670103092782</v>
      </c>
      <c r="E16" s="55">
        <f t="shared" si="1"/>
        <v>71.652419944184814</v>
      </c>
      <c r="F16" s="53">
        <f>'таб-11'!J15+'таб-11'!N15+'таб-11'!R15+'таб-11'!W15+'таб-11'!AA15+'таб-11'!AE15+'таб-11'!AG15+'таб-11'!AI15</f>
        <v>171</v>
      </c>
      <c r="G16" s="54">
        <f>'таб-11'!K15+'таб-11'!O15+'таб-11'!S15+'таб-11'!X15+'таб-11'!AB15+'таб-11'!AF15+'таб-11'!AH15+'таб-11'!AJ15</f>
        <v>32009.694700000004</v>
      </c>
      <c r="H16" s="53">
        <f t="shared" si="2"/>
        <v>194</v>
      </c>
      <c r="I16" s="55">
        <f t="shared" si="3"/>
        <v>88.144329896907209</v>
      </c>
      <c r="J16" s="55">
        <f t="shared" si="5"/>
        <v>28.347580055815193</v>
      </c>
      <c r="K16" s="54">
        <f t="shared" si="4"/>
        <v>112918.61470000001</v>
      </c>
      <c r="N16" s="50"/>
      <c r="O16" s="45"/>
      <c r="P16" s="44"/>
      <c r="Q16" s="50"/>
    </row>
    <row r="17" spans="1:17">
      <c r="A17" s="56" t="s">
        <v>22059</v>
      </c>
      <c r="B17" s="53">
        <f>'таб-11'!B16+'таб-11'!D16+'таб-11'!F16+'таб-11'!H16+'таб-11'!L16+'таб-11'!P16+'таб-11'!U16+'таб-11'!Y16+'таб-11'!AC16</f>
        <v>26</v>
      </c>
      <c r="C17" s="54">
        <f>'таб-11'!C16+'таб-11'!E16+'таб-11'!G16+'таб-11'!I16+'таб-11'!M16+'таб-11'!Q16+'таб-11'!V16+'таб-11'!Z16+'таб-11'!AD16</f>
        <v>5909.8</v>
      </c>
      <c r="D17" s="55">
        <f t="shared" si="0"/>
        <v>11.76470588235294</v>
      </c>
      <c r="E17" s="55">
        <f t="shared" si="1"/>
        <v>5.8892928932165312</v>
      </c>
      <c r="F17" s="53">
        <f>'таб-11'!J16+'таб-11'!N16+'таб-11'!R16+'таб-11'!W16+'таб-11'!AA16+'таб-11'!AE16+'таб-11'!AG16+'таб-11'!AI16</f>
        <v>195</v>
      </c>
      <c r="G17" s="54">
        <f>'таб-11'!K16+'таб-11'!O16+'таб-11'!S16+'таб-11'!X16+'таб-11'!AB16+'таб-11'!AF16+'таб-11'!AH16+'таб-11'!AJ16</f>
        <v>94438.409999999989</v>
      </c>
      <c r="H17" s="53">
        <f t="shared" si="2"/>
        <v>221</v>
      </c>
      <c r="I17" s="55">
        <f t="shared" si="3"/>
        <v>88.235294117647058</v>
      </c>
      <c r="J17" s="55">
        <f t="shared" si="5"/>
        <v>94.110707106783465</v>
      </c>
      <c r="K17" s="54">
        <f t="shared" si="4"/>
        <v>100348.20999999999</v>
      </c>
      <c r="N17" s="50"/>
      <c r="O17" s="45"/>
      <c r="P17" s="44"/>
      <c r="Q17" s="50"/>
    </row>
    <row r="18" spans="1:17">
      <c r="A18" s="56" t="s">
        <v>22136</v>
      </c>
      <c r="B18" s="53">
        <f>'таб-11'!B17+'таб-11'!D17+'таб-11'!F17+'таб-11'!H17+'таб-11'!L17+'таб-11'!P17+'таб-11'!U17+'таб-11'!Y17+'таб-11'!AC17</f>
        <v>44</v>
      </c>
      <c r="C18" s="54">
        <f>'таб-11'!C17+'таб-11'!E17+'таб-11'!G17+'таб-11'!I17+'таб-11'!M17+'таб-11'!Q17+'таб-11'!V17+'таб-11'!Z17+'таб-11'!AD17</f>
        <v>150495.52000000002</v>
      </c>
      <c r="D18" s="55">
        <f t="shared" si="0"/>
        <v>22.448979591836736</v>
      </c>
      <c r="E18" s="55">
        <f t="shared" si="1"/>
        <v>68.406957718515301</v>
      </c>
      <c r="F18" s="53">
        <f>'таб-11'!J17+'таб-11'!N17+'таб-11'!R17+'таб-11'!W17+'таб-11'!AA17+'таб-11'!AE17+'таб-11'!AG17+'таб-11'!AI17</f>
        <v>152</v>
      </c>
      <c r="G18" s="54">
        <f>'таб-11'!K17+'таб-11'!O17+'таб-11'!S17+'таб-11'!X17+'таб-11'!AB17+'таб-11'!AF17+'таб-11'!AH17+'таб-11'!AJ17</f>
        <v>69504.791400000002</v>
      </c>
      <c r="H18" s="53">
        <f t="shared" si="2"/>
        <v>196</v>
      </c>
      <c r="I18" s="55">
        <f t="shared" si="3"/>
        <v>77.551020408163268</v>
      </c>
      <c r="J18" s="55">
        <f t="shared" si="5"/>
        <v>31.593042281484696</v>
      </c>
      <c r="K18" s="54">
        <f t="shared" si="4"/>
        <v>220000.31140000001</v>
      </c>
      <c r="N18" s="44"/>
      <c r="O18" s="45"/>
      <c r="P18" s="44"/>
      <c r="Q18" s="44"/>
    </row>
    <row r="19" spans="1:17">
      <c r="A19" s="56" t="s">
        <v>22061</v>
      </c>
      <c r="B19" s="53">
        <f>'таб-11'!B18+'таб-11'!D18+'таб-11'!F18+'таб-11'!H18+'таб-11'!L18+'таб-11'!P18+'таб-11'!U18+'таб-11'!Y18+'таб-11'!AC18</f>
        <v>7</v>
      </c>
      <c r="C19" s="54">
        <f>'таб-11'!C18+'таб-11'!E18+'таб-11'!G18+'таб-11'!I18+'таб-11'!M18+'таб-11'!Q18+'таб-11'!V18+'таб-11'!Z18+'таб-11'!AD18</f>
        <v>13731.0164</v>
      </c>
      <c r="D19" s="55">
        <f t="shared" si="0"/>
        <v>3.8251366120218582</v>
      </c>
      <c r="E19" s="55">
        <f t="shared" si="1"/>
        <v>14.867426731649628</v>
      </c>
      <c r="F19" s="53">
        <f>'таб-11'!J18+'таб-11'!N18+'таб-11'!R18+'таб-11'!W18+'таб-11'!AA18+'таб-11'!AE18+'таб-11'!AG18+'таб-11'!AI18</f>
        <v>176</v>
      </c>
      <c r="G19" s="54">
        <f>'таб-11'!K18+'таб-11'!O18+'таб-11'!S18+'таб-11'!X18+'таб-11'!AB18+'таб-11'!AF18+'таб-11'!AH18+'таб-11'!AJ18</f>
        <v>78625.358700000012</v>
      </c>
      <c r="H19" s="53">
        <f t="shared" si="2"/>
        <v>183</v>
      </c>
      <c r="I19" s="55">
        <f t="shared" si="3"/>
        <v>96.174863387978135</v>
      </c>
      <c r="J19" s="55">
        <f t="shared" si="5"/>
        <v>85.132573268350384</v>
      </c>
      <c r="K19" s="54">
        <f t="shared" si="4"/>
        <v>92356.375100000005</v>
      </c>
      <c r="N19" s="50"/>
      <c r="O19" s="45"/>
      <c r="P19" s="44"/>
      <c r="Q19" s="50"/>
    </row>
    <row r="20" spans="1:17">
      <c r="A20" s="56" t="s">
        <v>22062</v>
      </c>
      <c r="B20" s="53">
        <f>'таб-11'!B19+'таб-11'!D19+'таб-11'!F19+'таб-11'!H19+'таб-11'!L19+'таб-11'!P19+'таб-11'!U19+'таб-11'!Y19+'таб-11'!AC19</f>
        <v>25</v>
      </c>
      <c r="C20" s="54">
        <f>'таб-11'!C19+'таб-11'!E19+'таб-11'!G19+'таб-11'!I19+'таб-11'!M19+'таб-11'!Q19+'таб-11'!V19+'таб-11'!Z19+'таб-11'!AD19</f>
        <v>64551.3</v>
      </c>
      <c r="D20" s="55">
        <f t="shared" si="0"/>
        <v>7.2046109510086458</v>
      </c>
      <c r="E20" s="55">
        <f t="shared" si="1"/>
        <v>43.449325281578268</v>
      </c>
      <c r="F20" s="53">
        <f>'таб-11'!J19+'таб-11'!N19+'таб-11'!R19+'таб-11'!W19+'таб-11'!AA19+'таб-11'!AE19+'таб-11'!AG19+'таб-11'!AI19</f>
        <v>322</v>
      </c>
      <c r="G20" s="54">
        <f>'таб-11'!K19+'таб-11'!O19+'таб-11'!S19+'таб-11'!X19+'таб-11'!AB19+'таб-11'!AF19+'таб-11'!AH19+'таб-11'!AJ19</f>
        <v>84015.563999999998</v>
      </c>
      <c r="H20" s="53">
        <f t="shared" si="2"/>
        <v>347</v>
      </c>
      <c r="I20" s="55">
        <f t="shared" si="3"/>
        <v>92.795389048991353</v>
      </c>
      <c r="J20" s="55">
        <f t="shared" si="5"/>
        <v>56.550674718421732</v>
      </c>
      <c r="K20" s="54">
        <f t="shared" si="4"/>
        <v>148566.864</v>
      </c>
      <c r="N20" s="50"/>
      <c r="O20" s="45"/>
      <c r="P20" s="44"/>
      <c r="Q20" s="50"/>
    </row>
    <row r="21" spans="1:17">
      <c r="A21" s="56" t="s">
        <v>22063</v>
      </c>
      <c r="B21" s="53">
        <f>'таб-11'!B20+'таб-11'!D20+'таб-11'!F20+'таб-11'!H20+'таб-11'!L20+'таб-11'!P20+'таб-11'!U20+'таб-11'!Y20+'таб-11'!AC20</f>
        <v>7</v>
      </c>
      <c r="C21" s="54">
        <f>'таб-11'!C20+'таб-11'!E20+'таб-11'!G20+'таб-11'!I20+'таб-11'!M20+'таб-11'!Q20+'таб-11'!V20+'таб-11'!Z20+'таб-11'!AD20</f>
        <v>47617.46</v>
      </c>
      <c r="D21" s="55">
        <f t="shared" si="0"/>
        <v>5</v>
      </c>
      <c r="E21" s="55">
        <f t="shared" si="1"/>
        <v>46.798698057996134</v>
      </c>
      <c r="F21" s="53">
        <f>'таб-11'!J20+'таб-11'!N20+'таб-11'!R20+'таб-11'!W20+'таб-11'!AA20+'таб-11'!AE20+'таб-11'!AG20+'таб-11'!AI20</f>
        <v>133</v>
      </c>
      <c r="G21" s="54">
        <f>'таб-11'!K20+'таб-11'!O20+'таб-11'!S20+'таб-11'!X20+'таб-11'!AB20+'таб-11'!AF20+'таб-11'!AH20+'таб-11'!AJ20</f>
        <v>54132.079999999994</v>
      </c>
      <c r="H21" s="53">
        <f t="shared" si="2"/>
        <v>140</v>
      </c>
      <c r="I21" s="55">
        <f t="shared" si="3"/>
        <v>95</v>
      </c>
      <c r="J21" s="55">
        <f t="shared" si="5"/>
        <v>53.201301942003866</v>
      </c>
      <c r="K21" s="54">
        <f t="shared" si="4"/>
        <v>101749.54</v>
      </c>
      <c r="N21" s="44"/>
      <c r="O21" s="45"/>
      <c r="P21" s="44"/>
      <c r="Q21" s="44"/>
    </row>
    <row r="22" spans="1:17">
      <c r="A22" s="56" t="s">
        <v>22064</v>
      </c>
      <c r="B22" s="53">
        <f>'таб-11'!B21+'таб-11'!D21+'таб-11'!F21+'таб-11'!H21+'таб-11'!L21+'таб-11'!P21+'таб-11'!U21+'таб-11'!Y21+'таб-11'!AC21</f>
        <v>16</v>
      </c>
      <c r="C22" s="54">
        <f>'таб-11'!C21+'таб-11'!E21+'таб-11'!G21+'таб-11'!I21+'таб-11'!M21+'таб-11'!Q21+'таб-11'!V21+'таб-11'!Z21+'таб-11'!AD21</f>
        <v>112718.67</v>
      </c>
      <c r="D22" s="55">
        <f t="shared" si="0"/>
        <v>13.008130081300814</v>
      </c>
      <c r="E22" s="55">
        <f t="shared" si="1"/>
        <v>70.459662836033644</v>
      </c>
      <c r="F22" s="53">
        <f>'таб-11'!J21+'таб-11'!N21+'таб-11'!R21+'таб-11'!W21+'таб-11'!AA21+'таб-11'!AE21+'таб-11'!AG21+'таб-11'!AI21</f>
        <v>107</v>
      </c>
      <c r="G22" s="54">
        <f>'таб-11'!K21+'таб-11'!O21+'таб-11'!S21+'таб-11'!X21+'таб-11'!AB21+'таб-11'!AF21+'таб-11'!AH21+'таб-11'!AJ21</f>
        <v>47257.5</v>
      </c>
      <c r="H22" s="53">
        <f t="shared" si="2"/>
        <v>123</v>
      </c>
      <c r="I22" s="55">
        <f t="shared" si="3"/>
        <v>86.99186991869918</v>
      </c>
      <c r="J22" s="55">
        <f t="shared" si="5"/>
        <v>29.540337163966363</v>
      </c>
      <c r="K22" s="54">
        <f t="shared" si="4"/>
        <v>159976.16999999998</v>
      </c>
      <c r="N22" s="44"/>
      <c r="O22" s="45"/>
      <c r="P22" s="44"/>
      <c r="Q22" s="44"/>
    </row>
    <row r="23" spans="1:17">
      <c r="A23" s="56" t="s">
        <v>22065</v>
      </c>
      <c r="B23" s="53">
        <f>'таб-11'!B22+'таб-11'!D22+'таб-11'!F22+'таб-11'!H22+'таб-11'!L22+'таб-11'!P22+'таб-11'!U22+'таб-11'!Y22+'таб-11'!AC22</f>
        <v>29</v>
      </c>
      <c r="C23" s="54">
        <f>'таб-11'!C22+'таб-11'!E22+'таб-11'!G22+'таб-11'!I22+'таб-11'!M22+'таб-11'!Q22+'таб-11'!V22+'таб-11'!Z22+'таб-11'!AD22</f>
        <v>64600.22</v>
      </c>
      <c r="D23" s="55">
        <f t="shared" si="0"/>
        <v>7.4935400516795871</v>
      </c>
      <c r="E23" s="55">
        <f t="shared" si="1"/>
        <v>39.184838874568797</v>
      </c>
      <c r="F23" s="53">
        <f>'таб-11'!J22+'таб-11'!N22+'таб-11'!R22+'таб-11'!W22+'таб-11'!AA22+'таб-11'!AE22+'таб-11'!AG22+'таб-11'!AI22</f>
        <v>358</v>
      </c>
      <c r="G23" s="54">
        <f>'таб-11'!K22+'таб-11'!O22+'таб-11'!S22+'таб-11'!X22+'таб-11'!AB22+'таб-11'!AF22+'таб-11'!AH22+'таб-11'!AJ22</f>
        <v>100260.02149999999</v>
      </c>
      <c r="H23" s="53">
        <f t="shared" si="2"/>
        <v>387</v>
      </c>
      <c r="I23" s="55">
        <f t="shared" si="3"/>
        <v>92.506459948320412</v>
      </c>
      <c r="J23" s="55">
        <f t="shared" si="5"/>
        <v>60.815161125431196</v>
      </c>
      <c r="K23" s="54">
        <f t="shared" si="4"/>
        <v>164860.2415</v>
      </c>
      <c r="N23" s="44"/>
      <c r="O23" s="45"/>
      <c r="P23" s="44"/>
      <c r="Q23" s="44"/>
    </row>
    <row r="24" spans="1:17">
      <c r="A24" s="56" t="s">
        <v>22066</v>
      </c>
      <c r="B24" s="53">
        <f>'таб-11'!B23+'таб-11'!D23+'таб-11'!F23+'таб-11'!H23+'таб-11'!L23+'таб-11'!P23+'таб-11'!U23+'таб-11'!Y23+'таб-11'!AC23</f>
        <v>27</v>
      </c>
      <c r="C24" s="54">
        <f>'таб-11'!C23+'таб-11'!E23+'таб-11'!G23+'таб-11'!I23+'таб-11'!M23+'таб-11'!Q23+'таб-11'!V23+'таб-11'!Z23+'таб-11'!AD23</f>
        <v>64957.599999999999</v>
      </c>
      <c r="D24" s="55">
        <f t="shared" si="0"/>
        <v>8.7096774193548381</v>
      </c>
      <c r="E24" s="55">
        <f t="shared" si="1"/>
        <v>35.783353317150166</v>
      </c>
      <c r="F24" s="53">
        <f>'таб-11'!J23+'таб-11'!N23+'таб-11'!R23+'таб-11'!W23+'таб-11'!AA23+'таб-11'!AE23+'таб-11'!AG23+'таб-11'!AI23</f>
        <v>283</v>
      </c>
      <c r="G24" s="54">
        <f>'таб-11'!K23+'таб-11'!O23+'таб-11'!S23+'таб-11'!X23+'таб-11'!AB23+'таб-11'!AF23+'таб-11'!AH23+'таб-11'!AJ23</f>
        <v>116572.62</v>
      </c>
      <c r="H24" s="53">
        <f t="shared" si="2"/>
        <v>310</v>
      </c>
      <c r="I24" s="55">
        <f t="shared" si="3"/>
        <v>91.290322580645167</v>
      </c>
      <c r="J24" s="55">
        <f t="shared" si="5"/>
        <v>64.216646682849827</v>
      </c>
      <c r="K24" s="54">
        <f t="shared" si="4"/>
        <v>181530.22</v>
      </c>
      <c r="N24" s="50"/>
      <c r="O24" s="45"/>
      <c r="P24" s="44"/>
      <c r="Q24" s="50"/>
    </row>
    <row r="25" spans="1:17">
      <c r="A25" s="56" t="s">
        <v>22067</v>
      </c>
      <c r="B25" s="53">
        <f>'таб-11'!B24+'таб-11'!D24+'таб-11'!F24+'таб-11'!H24+'таб-11'!L24+'таб-11'!P24+'таб-11'!U24+'таб-11'!Y24+'таб-11'!AC24</f>
        <v>19</v>
      </c>
      <c r="C25" s="54">
        <f>'таб-11'!C24+'таб-11'!E24+'таб-11'!G24+'таб-11'!I24+'таб-11'!M24+'таб-11'!Q24+'таб-11'!V24+'таб-11'!Z24+'таб-11'!AD24</f>
        <v>58633.163200000003</v>
      </c>
      <c r="D25" s="55">
        <f t="shared" si="0"/>
        <v>7.3076923076923084</v>
      </c>
      <c r="E25" s="55">
        <f t="shared" si="1"/>
        <v>31.058990237994731</v>
      </c>
      <c r="F25" s="53">
        <f>'таб-11'!J24+'таб-11'!N24+'таб-11'!R24+'таб-11'!W24+'таб-11'!AA24+'таб-11'!AE24+'таб-11'!AG24+'таб-11'!AI24</f>
        <v>241</v>
      </c>
      <c r="G25" s="54">
        <f>'таб-11'!K24+'таб-11'!O24+'таб-11'!S24+'таб-11'!X24+'таб-11'!AB24+'таб-11'!AF24+'таб-11'!AH24+'таб-11'!AJ24</f>
        <v>130146.84139999999</v>
      </c>
      <c r="H25" s="53">
        <f t="shared" si="2"/>
        <v>260</v>
      </c>
      <c r="I25" s="55">
        <f t="shared" si="3"/>
        <v>92.692307692307693</v>
      </c>
      <c r="J25" s="55">
        <f t="shared" si="5"/>
        <v>68.941009762005265</v>
      </c>
      <c r="K25" s="54">
        <f t="shared" si="4"/>
        <v>188780.00459999999</v>
      </c>
      <c r="N25" s="50"/>
      <c r="O25" s="45"/>
      <c r="P25" s="44"/>
      <c r="Q25" s="50"/>
    </row>
    <row r="26" spans="1:17">
      <c r="A26" s="56" t="s">
        <v>22068</v>
      </c>
      <c r="B26" s="53">
        <f>'таб-11'!B25+'таб-11'!D25+'таб-11'!F25+'таб-11'!H25+'таб-11'!L25+'таб-11'!P25+'таб-11'!U25+'таб-11'!Y25+'таб-11'!AC25</f>
        <v>35</v>
      </c>
      <c r="C26" s="54">
        <f>'таб-11'!C25+'таб-11'!E25+'таб-11'!G25+'таб-11'!I25+'таб-11'!M25+'таб-11'!Q25+'таб-11'!V25+'таб-11'!Z25+'таб-11'!AD25</f>
        <v>39464.080000000002</v>
      </c>
      <c r="D26" s="55">
        <f t="shared" si="0"/>
        <v>5.8430717863105182</v>
      </c>
      <c r="E26" s="55">
        <f t="shared" si="1"/>
        <v>29.462631302924564</v>
      </c>
      <c r="F26" s="53">
        <f>'таб-11'!J25+'таб-11'!N25+'таб-11'!R25+'таб-11'!W25+'таб-11'!AA25+'таб-11'!AE25+'таб-11'!AG25+'таб-11'!AI25</f>
        <v>564</v>
      </c>
      <c r="G26" s="54">
        <f>'таб-11'!K25+'таб-11'!O25+'таб-11'!S25+'таб-11'!X25+'таб-11'!AB25+'таб-11'!AF25+'таб-11'!AH25+'таб-11'!AJ25</f>
        <v>94482.136799999993</v>
      </c>
      <c r="H26" s="53">
        <f t="shared" si="2"/>
        <v>599</v>
      </c>
      <c r="I26" s="55">
        <f t="shared" si="3"/>
        <v>94.156928213689483</v>
      </c>
      <c r="J26" s="55">
        <f t="shared" si="5"/>
        <v>70.537368697075436</v>
      </c>
      <c r="K26" s="54">
        <f t="shared" si="4"/>
        <v>133946.21679999999</v>
      </c>
      <c r="N26" s="44"/>
      <c r="O26" s="45"/>
      <c r="P26" s="44"/>
      <c r="Q26" s="44"/>
    </row>
    <row r="27" spans="1:17">
      <c r="A27" s="56" t="s">
        <v>22069</v>
      </c>
      <c r="B27" s="53">
        <f>'таб-11'!B26+'таб-11'!D26+'таб-11'!F26+'таб-11'!H26+'таб-11'!L26+'таб-11'!P26+'таб-11'!U26+'таб-11'!Y26+'таб-11'!AC26</f>
        <v>13</v>
      </c>
      <c r="C27" s="54">
        <f>'таб-11'!C26+'таб-11'!E26+'таб-11'!G26+'таб-11'!I26+'таб-11'!M26+'таб-11'!Q26+'таб-11'!V26+'таб-11'!Z26+'таб-11'!AD26</f>
        <v>23984.600000000002</v>
      </c>
      <c r="D27" s="55">
        <f t="shared" si="0"/>
        <v>5.3719008264462813</v>
      </c>
      <c r="E27" s="55">
        <f t="shared" si="1"/>
        <v>28.314063866071599</v>
      </c>
      <c r="F27" s="53">
        <f>'таб-11'!J26+'таб-11'!N26+'таб-11'!R26+'таб-11'!W26+'таб-11'!AA26+'таб-11'!AE26+'таб-11'!AG26+'таб-11'!AI26</f>
        <v>229</v>
      </c>
      <c r="G27" s="54">
        <f>'таб-11'!K26+'таб-11'!O26+'таб-11'!S26+'таб-11'!X26+'таб-11'!AB26+'таб-11'!AF26+'таб-11'!AH26+'таб-11'!AJ26</f>
        <v>60724.539999999994</v>
      </c>
      <c r="H27" s="53">
        <f t="shared" si="2"/>
        <v>242</v>
      </c>
      <c r="I27" s="55">
        <f t="shared" si="3"/>
        <v>94.628099173553721</v>
      </c>
      <c r="J27" s="55">
        <f t="shared" si="5"/>
        <v>71.685936133928394</v>
      </c>
      <c r="K27" s="54">
        <f t="shared" si="4"/>
        <v>84709.14</v>
      </c>
      <c r="N27" s="44"/>
      <c r="O27" s="45"/>
      <c r="P27" s="44"/>
      <c r="Q27" s="50"/>
    </row>
    <row r="28" spans="1:17">
      <c r="A28" s="56" t="s">
        <v>22070</v>
      </c>
      <c r="B28" s="53">
        <f>'таб-11'!B27+'таб-11'!D27+'таб-11'!F27+'таб-11'!H27+'таб-11'!L27+'таб-11'!P27+'таб-11'!U27+'таб-11'!Y27+'таб-11'!AC27</f>
        <v>13</v>
      </c>
      <c r="C28" s="54">
        <f>'таб-11'!C27+'таб-11'!E27+'таб-11'!G27+'таб-11'!I27+'таб-11'!M27+'таб-11'!Q27+'таб-11'!V27+'таб-11'!Z27+'таб-11'!AD27</f>
        <v>244665.96000000002</v>
      </c>
      <c r="D28" s="55">
        <f t="shared" si="0"/>
        <v>16.455696202531644</v>
      </c>
      <c r="E28" s="55">
        <f t="shared" si="1"/>
        <v>89.7197581813288</v>
      </c>
      <c r="F28" s="53">
        <f>'таб-11'!J27+'таб-11'!N27+'таб-11'!R27+'таб-11'!W27+'таб-11'!AA27+'таб-11'!AE27+'таб-11'!AG27+'таб-11'!AI27</f>
        <v>66</v>
      </c>
      <c r="G28" s="54">
        <f>'таб-11'!K27+'таб-11'!O27+'таб-11'!S27+'таб-11'!X27+'таб-11'!AB27+'таб-11'!AF27+'таб-11'!AH27+'таб-11'!AJ27</f>
        <v>28034.240000000002</v>
      </c>
      <c r="H28" s="53">
        <f t="shared" si="2"/>
        <v>79</v>
      </c>
      <c r="I28" s="55">
        <f t="shared" si="3"/>
        <v>83.544303797468359</v>
      </c>
      <c r="J28" s="55">
        <f t="shared" si="5"/>
        <v>10.2802418186712</v>
      </c>
      <c r="K28" s="54">
        <f t="shared" si="4"/>
        <v>272700.2</v>
      </c>
      <c r="N28" s="49"/>
      <c r="O28" s="57"/>
      <c r="P28" s="49"/>
      <c r="Q28" s="49"/>
    </row>
    <row r="29" spans="1:17">
      <c r="A29" s="56" t="s">
        <v>22071</v>
      </c>
      <c r="B29" s="53">
        <f>'таб-11'!B28+'таб-11'!D28+'таб-11'!F28+'таб-11'!H28+'таб-11'!L28+'таб-11'!P28+'таб-11'!U28+'таб-11'!Y28+'таб-11'!AC28</f>
        <v>42</v>
      </c>
      <c r="C29" s="54">
        <f>'таб-11'!C28+'таб-11'!E28+'таб-11'!G28+'таб-11'!I28+'таб-11'!M28+'таб-11'!Q28+'таб-11'!V28+'таб-11'!Z28+'таб-11'!AD28</f>
        <v>277363.90000000002</v>
      </c>
      <c r="D29" s="55">
        <f t="shared" si="0"/>
        <v>8.0459770114942533</v>
      </c>
      <c r="E29" s="55">
        <f t="shared" si="1"/>
        <v>85.16286850874522</v>
      </c>
      <c r="F29" s="53">
        <f>'таб-11'!J28+'таб-11'!N28+'таб-11'!R28+'таб-11'!W28+'таб-11'!AA28+'таб-11'!AE28+'таб-11'!AG28+'таб-11'!AI28</f>
        <v>480</v>
      </c>
      <c r="G29" s="54">
        <f>'таб-11'!K28+'таб-11'!O28+'таб-11'!S28+'таб-11'!X28+'таб-11'!AB28+'таб-11'!AF28+'таб-11'!AH28+'таб-11'!AJ28</f>
        <v>48322.522799999999</v>
      </c>
      <c r="H29" s="53">
        <f t="shared" si="2"/>
        <v>522</v>
      </c>
      <c r="I29" s="55">
        <f t="shared" si="3"/>
        <v>91.954022988505741</v>
      </c>
      <c r="J29" s="55">
        <f t="shared" si="5"/>
        <v>14.837131491254784</v>
      </c>
      <c r="K29" s="54">
        <f t="shared" si="4"/>
        <v>325686.4228</v>
      </c>
    </row>
    <row r="30" spans="1:17">
      <c r="A30" s="56" t="s">
        <v>22072</v>
      </c>
      <c r="B30" s="53">
        <f>'таб-11'!B29+'таб-11'!D29+'таб-11'!F29+'таб-11'!H29+'таб-11'!L29+'таб-11'!P29+'таб-11'!U29+'таб-11'!Y29+'таб-11'!AC29</f>
        <v>22</v>
      </c>
      <c r="C30" s="54">
        <f>'таб-11'!C29+'таб-11'!E29+'таб-11'!G29+'таб-11'!I29+'таб-11'!M29+'таб-11'!Q29+'таб-11'!V29+'таб-11'!Z29+'таб-11'!AD29</f>
        <v>35296.556600000004</v>
      </c>
      <c r="D30" s="55">
        <f t="shared" si="0"/>
        <v>4.2065009560229445</v>
      </c>
      <c r="E30" s="55">
        <f t="shared" si="1"/>
        <v>47.510238597148799</v>
      </c>
      <c r="F30" s="53">
        <f>'таб-11'!J29+'таб-11'!N29+'таб-11'!R29+'таб-11'!W29+'таб-11'!AA29+'таб-11'!AE29+'таб-11'!AG29+'таб-11'!AI29</f>
        <v>501</v>
      </c>
      <c r="G30" s="54">
        <f>'таб-11'!K29+'таб-11'!O29+'таб-11'!S29+'таб-11'!X29+'таб-11'!AB29+'таб-11'!AF29+'таб-11'!AH29+'таб-11'!AJ29</f>
        <v>38995.969900000004</v>
      </c>
      <c r="H30" s="53">
        <f t="shared" si="2"/>
        <v>523</v>
      </c>
      <c r="I30" s="55">
        <f t="shared" si="3"/>
        <v>95.793499043977064</v>
      </c>
      <c r="J30" s="55">
        <f t="shared" si="5"/>
        <v>52.489761402851201</v>
      </c>
      <c r="K30" s="54">
        <f t="shared" si="4"/>
        <v>74292.526500000007</v>
      </c>
    </row>
    <row r="31" spans="1:17">
      <c r="A31" s="56" t="s">
        <v>22073</v>
      </c>
      <c r="B31" s="53">
        <f>'таб-11'!B30+'таб-11'!D30+'таб-11'!F30+'таб-11'!H30+'таб-11'!L30+'таб-11'!P30+'таб-11'!U30+'таб-11'!Y30+'таб-11'!AC30</f>
        <v>25</v>
      </c>
      <c r="C31" s="54">
        <f>'таб-11'!C30+'таб-11'!E30+'таб-11'!G30+'таб-11'!I30+'таб-11'!M30+'таб-11'!Q30+'таб-11'!V30+'таб-11'!Z30+'таб-11'!AD30</f>
        <v>29265.599999999999</v>
      </c>
      <c r="D31" s="55">
        <f t="shared" si="0"/>
        <v>7.5528700906344408</v>
      </c>
      <c r="E31" s="55">
        <f t="shared" si="1"/>
        <v>26.465913407260082</v>
      </c>
      <c r="F31" s="53">
        <f>'таб-11'!J30+'таб-11'!N30+'таб-11'!R30+'таб-11'!W30+'таб-11'!AA30+'таб-11'!AE30+'таб-11'!AG30+'таб-11'!AI30</f>
        <v>306</v>
      </c>
      <c r="G31" s="54">
        <f>'таб-11'!K30+'таб-11'!O30+'таб-11'!S30+'таб-11'!X30+'таб-11'!AB30+'таб-11'!AF30+'таб-11'!AH30+'таб-11'!AJ30</f>
        <v>81312.862000000008</v>
      </c>
      <c r="H31" s="53">
        <f t="shared" si="2"/>
        <v>331</v>
      </c>
      <c r="I31" s="55">
        <f t="shared" si="3"/>
        <v>92.447129909365557</v>
      </c>
      <c r="J31" s="55">
        <f t="shared" si="5"/>
        <v>73.534086592739925</v>
      </c>
      <c r="K31" s="54">
        <f t="shared" si="4"/>
        <v>110578.462</v>
      </c>
    </row>
    <row r="32" spans="1:17">
      <c r="A32" s="56" t="s">
        <v>22074</v>
      </c>
      <c r="B32" s="53">
        <f>'таб-11'!B31+'таб-11'!D31+'таб-11'!F31+'таб-11'!H31+'таб-11'!L31+'таб-11'!P31+'таб-11'!U31+'таб-11'!Y31+'таб-11'!AC31</f>
        <v>23</v>
      </c>
      <c r="C32" s="54">
        <f>'таб-11'!C31+'таб-11'!E31+'таб-11'!G31+'таб-11'!I31+'таб-11'!M31+'таб-11'!Q31+'таб-11'!V31+'таб-11'!Z31+'таб-11'!AD31</f>
        <v>51865.2</v>
      </c>
      <c r="D32" s="55">
        <f t="shared" si="0"/>
        <v>3.50609756097561</v>
      </c>
      <c r="E32" s="55">
        <f t="shared" si="1"/>
        <v>20.467450860549103</v>
      </c>
      <c r="F32" s="53">
        <f>'таб-11'!J31+'таб-11'!N31+'таб-11'!R31+'таб-11'!W31+'таб-11'!AA31+'таб-11'!AE31+'таб-11'!AG31+'таб-11'!AI31</f>
        <v>633</v>
      </c>
      <c r="G32" s="54">
        <f>'таб-11'!K31+'таб-11'!O31+'таб-11'!S31+'таб-11'!X31+'таб-11'!AB31+'таб-11'!AF31+'таб-11'!AH31+'таб-11'!AJ31</f>
        <v>201538.12</v>
      </c>
      <c r="H32" s="53">
        <f t="shared" si="2"/>
        <v>656</v>
      </c>
      <c r="I32" s="55">
        <f t="shared" si="3"/>
        <v>96.493902439024396</v>
      </c>
      <c r="J32" s="55">
        <f t="shared" si="5"/>
        <v>79.532549139450893</v>
      </c>
      <c r="K32" s="54">
        <f t="shared" si="4"/>
        <v>253403.32</v>
      </c>
    </row>
    <row r="33" spans="1:11">
      <c r="A33" s="56" t="s">
        <v>22216</v>
      </c>
      <c r="B33" s="53">
        <f>'таб-11'!B32+'таб-11'!D32+'таб-11'!F32+'таб-11'!H32+'таб-11'!L32+'таб-11'!P32+'таб-11'!U32+'таб-11'!Y32+'таб-11'!AC32</f>
        <v>17</v>
      </c>
      <c r="C33" s="54">
        <f>'таб-11'!C32+'таб-11'!E32+'таб-11'!G32+'таб-11'!I32+'таб-11'!M32+'таб-11'!Q32+'таб-11'!V32+'таб-11'!Z32+'таб-11'!AD32</f>
        <v>7849.15</v>
      </c>
      <c r="D33" s="55">
        <f t="shared" si="0"/>
        <v>9.8837209302325579</v>
      </c>
      <c r="E33" s="55">
        <f t="shared" si="1"/>
        <v>52.827271785028273</v>
      </c>
      <c r="F33" s="53">
        <f>'таб-11'!J32+'таб-11'!N32+'таб-11'!R32+'таб-11'!W32+'таб-11'!AA32+'таб-11'!AE32+'таб-11'!AG32+'таб-11'!AI32</f>
        <v>155</v>
      </c>
      <c r="G33" s="54">
        <f>'таб-11'!K32+'таб-11'!O32+'таб-11'!S32+'таб-11'!X32+'таб-11'!AB32+'таб-11'!AF32+'таб-11'!AH32+'таб-11'!AJ32</f>
        <v>7008.99</v>
      </c>
      <c r="H33" s="53">
        <f t="shared" si="2"/>
        <v>172</v>
      </c>
      <c r="I33" s="55">
        <f t="shared" si="3"/>
        <v>90.116279069767444</v>
      </c>
      <c r="J33" s="55">
        <f t="shared" si="5"/>
        <v>47.172728214971727</v>
      </c>
      <c r="K33" s="54">
        <f t="shared" si="4"/>
        <v>14858.14</v>
      </c>
    </row>
    <row r="34" spans="1:11">
      <c r="A34" s="56" t="s">
        <v>22217</v>
      </c>
      <c r="B34" s="53">
        <f>'таб-11'!B33+'таб-11'!D33+'таб-11'!F33+'таб-11'!H33+'таб-11'!L33+'таб-11'!P33+'таб-11'!U33+'таб-11'!Y33+'таб-11'!AC33</f>
        <v>4</v>
      </c>
      <c r="C34" s="54">
        <f>'таб-11'!C33+'таб-11'!E33+'таб-11'!G33+'таб-11'!I33+'таб-11'!M33+'таб-11'!Q33+'таб-11'!V33+'таб-11'!Z33+'таб-11'!AD33</f>
        <v>25689.9</v>
      </c>
      <c r="D34" s="55">
        <f t="shared" si="0"/>
        <v>33.333333333333329</v>
      </c>
      <c r="E34" s="55">
        <f t="shared" si="1"/>
        <v>97.899790565657312</v>
      </c>
      <c r="F34" s="53">
        <f>'таб-11'!J33+'таб-11'!N33+'таб-11'!R33+'таб-11'!W33+'таб-11'!AA33+'таб-11'!AE33+'таб-11'!AG33+'таб-11'!AI33</f>
        <v>8</v>
      </c>
      <c r="G34" s="54">
        <f>'таб-11'!K33+'таб-11'!O33+'таб-11'!S33+'таб-11'!X33+'таб-11'!AB33+'таб-11'!AF33+'таб-11'!AH33+'таб-11'!AJ33</f>
        <v>551.11630000000002</v>
      </c>
      <c r="H34" s="53">
        <f t="shared" si="2"/>
        <v>12</v>
      </c>
      <c r="I34" s="55">
        <f t="shared" si="3"/>
        <v>66.666666666666657</v>
      </c>
      <c r="J34" s="55">
        <f t="shared" si="5"/>
        <v>2.1002094343426783</v>
      </c>
      <c r="K34" s="54">
        <f t="shared" si="4"/>
        <v>26241.016300000003</v>
      </c>
    </row>
    <row r="35" spans="1:11">
      <c r="A35" s="56" t="s">
        <v>22076</v>
      </c>
      <c r="B35" s="53">
        <f>SUM(B8:B34)</f>
        <v>646</v>
      </c>
      <c r="C35" s="53">
        <f>SUM(C8:C34)</f>
        <v>2149484.2833000002</v>
      </c>
      <c r="D35" s="58"/>
      <c r="E35" s="58"/>
      <c r="F35" s="53">
        <f>SUM(F8:F34)</f>
        <v>7458</v>
      </c>
      <c r="G35" s="54">
        <f ca="1">'таб-11'!K34+'таб-11'!O34+'таб-11'!S34+'таб-11'!X34+'таб-11'!AB34+'таб-11'!AF34+'таб-11'!AH34+'таб-11'!AJ34</f>
        <v>1790697.7967000001</v>
      </c>
      <c r="H35" s="53">
        <f t="shared" si="2"/>
        <v>8104</v>
      </c>
      <c r="I35" s="53"/>
      <c r="J35" s="53"/>
      <c r="K35" s="54">
        <f t="shared" ca="1" si="4"/>
        <v>3939941.1799999997</v>
      </c>
    </row>
    <row r="36" spans="1:11">
      <c r="A36" s="56" t="s">
        <v>22115</v>
      </c>
      <c r="B36" s="53">
        <v>1</v>
      </c>
      <c r="C36" s="58"/>
      <c r="D36" s="58"/>
      <c r="E36" s="58"/>
      <c r="F36" s="53">
        <v>402.5</v>
      </c>
      <c r="G36" s="54"/>
      <c r="H36" s="53"/>
      <c r="I36" s="53"/>
      <c r="J36" s="53"/>
      <c r="K36" s="54"/>
    </row>
    <row r="37" spans="1:11">
      <c r="C37" s="48"/>
      <c r="D37" s="48"/>
      <c r="E37" s="48"/>
    </row>
    <row r="38" spans="1:11">
      <c r="A38" s="59"/>
    </row>
  </sheetData>
  <mergeCells count="15">
    <mergeCell ref="A1:K1"/>
    <mergeCell ref="A2:K2"/>
    <mergeCell ref="D5:D7"/>
    <mergeCell ref="E5:E7"/>
    <mergeCell ref="B4:E4"/>
    <mergeCell ref="F4:J4"/>
    <mergeCell ref="I5:I7"/>
    <mergeCell ref="J5:J7"/>
    <mergeCell ref="A4:A7"/>
    <mergeCell ref="B5:B7"/>
    <mergeCell ref="C5:C7"/>
    <mergeCell ref="F5:F7"/>
    <mergeCell ref="G5:G7"/>
    <mergeCell ref="H5:H7"/>
    <mergeCell ref="K5:K7"/>
  </mergeCells>
  <pageMargins left="0.39370078740157483" right="0.39370078740157483" top="0.98425196850393704" bottom="0.98425196850393704" header="0.51181102362204722" footer="0.51181102362204722"/>
  <pageSetup paperSize="9" scale="69" fitToHeight="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activeCell="C6" sqref="C6"/>
    </sheetView>
  </sheetViews>
  <sheetFormatPr defaultRowHeight="12.75"/>
  <cols>
    <col min="1" max="1" width="11.7109375" style="12" customWidth="1"/>
    <col min="2" max="2" width="35.85546875" style="12" bestFit="1" customWidth="1"/>
    <col min="3" max="3" width="17.5703125" style="12" customWidth="1"/>
    <col min="4" max="4" width="18.7109375" style="12" customWidth="1"/>
    <col min="5" max="16384" width="9.140625" style="12"/>
  </cols>
  <sheetData>
    <row r="1" spans="1:4" s="23" customFormat="1">
      <c r="A1" s="41" t="s">
        <v>22338</v>
      </c>
      <c r="B1" s="41" t="s">
        <v>22339</v>
      </c>
      <c r="C1" s="41" t="s">
        <v>22046</v>
      </c>
      <c r="D1" s="41" t="s">
        <v>1</v>
      </c>
    </row>
    <row r="2" spans="1:4">
      <c r="A2" s="5">
        <v>1</v>
      </c>
      <c r="B2" s="6" t="s">
        <v>402</v>
      </c>
      <c r="C2" s="5">
        <v>45</v>
      </c>
      <c r="D2" s="33">
        <f>[1]Мінприроди!D48</f>
        <v>1068983.3530999999</v>
      </c>
    </row>
    <row r="3" spans="1:4">
      <c r="A3" s="5">
        <v>2</v>
      </c>
      <c r="B3" s="6" t="s">
        <v>18</v>
      </c>
      <c r="C3" s="5">
        <v>5</v>
      </c>
      <c r="D3" s="33">
        <f>[1]НАНУ!D8</f>
        <v>172213.09</v>
      </c>
    </row>
    <row r="4" spans="1:4">
      <c r="A4" s="5">
        <v>3</v>
      </c>
      <c r="B4" s="6" t="s">
        <v>22340</v>
      </c>
      <c r="C4" s="5">
        <v>2</v>
      </c>
      <c r="D4" s="33">
        <f>[1]НААНУ!D5</f>
        <v>33547.599999999999</v>
      </c>
    </row>
    <row r="5" spans="1:4" ht="25.5">
      <c r="A5" s="42">
        <v>4</v>
      </c>
      <c r="B5" s="26" t="s">
        <v>22341</v>
      </c>
      <c r="C5" s="5">
        <v>5</v>
      </c>
      <c r="D5" s="33">
        <f>[1]ДУС!D8</f>
        <v>129045.94</v>
      </c>
    </row>
    <row r="6" spans="1:4">
      <c r="A6" s="5">
        <v>5</v>
      </c>
      <c r="B6" s="6" t="s">
        <v>22342</v>
      </c>
      <c r="C6" s="5">
        <v>11</v>
      </c>
      <c r="D6" s="33">
        <f>[1]ДАЛР!D14</f>
        <v>218694</v>
      </c>
    </row>
    <row r="7" spans="1:4">
      <c r="A7" s="5">
        <v>6</v>
      </c>
      <c r="B7" s="6" t="s">
        <v>22343</v>
      </c>
      <c r="C7" s="5">
        <f>1+1</f>
        <v>2</v>
      </c>
      <c r="D7" s="33">
        <f>[1]МОН!D5</f>
        <v>10719.38</v>
      </c>
    </row>
  </sheetData>
  <pageMargins left="0.7" right="0.7" top="0.75" bottom="0.75" header="0.3" footer="0.3"/>
  <pageSetup paperSize="9" orientation="portrait" verticalDpi="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activeCell="D91" sqref="D91"/>
    </sheetView>
  </sheetViews>
  <sheetFormatPr defaultRowHeight="12.75"/>
  <cols>
    <col min="1" max="1" width="9.140625" style="12"/>
    <col min="2" max="2" width="24.140625" style="12" customWidth="1"/>
    <col min="3" max="3" width="9.140625" style="12"/>
    <col min="4" max="4" width="12.85546875" style="37" customWidth="1"/>
    <col min="5" max="16384" width="9.140625" style="12"/>
  </cols>
  <sheetData>
    <row r="1" spans="1:4">
      <c r="A1" s="31" t="s">
        <v>22338</v>
      </c>
      <c r="B1" s="31" t="s">
        <v>22344</v>
      </c>
      <c r="C1" s="31" t="s">
        <v>0</v>
      </c>
      <c r="D1" s="32" t="s">
        <v>1</v>
      </c>
    </row>
    <row r="2" spans="1:4">
      <c r="A2" s="6">
        <v>1</v>
      </c>
      <c r="B2" s="6" t="s">
        <v>25</v>
      </c>
      <c r="C2" s="6" t="s">
        <v>22345</v>
      </c>
      <c r="D2" s="33">
        <v>2874.17</v>
      </c>
    </row>
    <row r="3" spans="1:4">
      <c r="A3" s="6">
        <v>2</v>
      </c>
      <c r="B3" s="6" t="s">
        <v>22346</v>
      </c>
      <c r="C3" s="6" t="s">
        <v>22345</v>
      </c>
      <c r="D3" s="33">
        <v>3133.2</v>
      </c>
    </row>
    <row r="4" spans="1:4" ht="13.5" customHeight="1">
      <c r="A4" s="6">
        <v>3</v>
      </c>
      <c r="B4" s="6" t="s">
        <v>22347</v>
      </c>
      <c r="C4" s="6" t="s">
        <v>22345</v>
      </c>
      <c r="D4" s="33">
        <v>5403.02</v>
      </c>
    </row>
    <row r="5" spans="1:4">
      <c r="A5" s="6">
        <v>4</v>
      </c>
      <c r="B5" s="6" t="s">
        <v>22348</v>
      </c>
      <c r="C5" s="6" t="s">
        <v>22349</v>
      </c>
      <c r="D5" s="33">
        <v>51547.9</v>
      </c>
    </row>
    <row r="6" spans="1:4">
      <c r="A6" s="6">
        <v>5</v>
      </c>
      <c r="B6" s="6" t="s">
        <v>15420</v>
      </c>
      <c r="C6" s="6" t="s">
        <v>22349</v>
      </c>
      <c r="D6" s="33">
        <v>109254.8</v>
      </c>
    </row>
    <row r="7" spans="1:4">
      <c r="A7" s="38"/>
    </row>
    <row r="8" spans="1:4">
      <c r="A8" s="38"/>
      <c r="B8" s="6" t="s">
        <v>3025</v>
      </c>
      <c r="C8" s="6"/>
      <c r="D8" s="33">
        <f>SUM(D2:D7)</f>
        <v>172213.09</v>
      </c>
    </row>
    <row r="9" spans="1:4">
      <c r="A9" s="38"/>
    </row>
    <row r="10" spans="1:4">
      <c r="A10" s="38"/>
      <c r="B10" s="38"/>
      <c r="C10" s="38"/>
      <c r="D10" s="39"/>
    </row>
    <row r="11" spans="1:4">
      <c r="A11" s="38"/>
      <c r="B11" s="38"/>
      <c r="C11" s="38"/>
      <c r="D11" s="39"/>
    </row>
    <row r="12" spans="1:4">
      <c r="A12" s="38"/>
      <c r="B12" s="38"/>
      <c r="C12" s="38"/>
      <c r="D12" s="39"/>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selection activeCell="D91" sqref="D91"/>
    </sheetView>
  </sheetViews>
  <sheetFormatPr defaultRowHeight="12.75"/>
  <cols>
    <col min="1" max="1" width="9.140625" style="12"/>
    <col min="2" max="2" width="24.140625" style="12" customWidth="1"/>
    <col min="3" max="3" width="9.140625" style="12"/>
    <col min="4" max="4" width="12.85546875" style="37" customWidth="1"/>
    <col min="5" max="16384" width="9.140625" style="12"/>
  </cols>
  <sheetData>
    <row r="1" spans="1:4">
      <c r="A1" s="31" t="s">
        <v>22338</v>
      </c>
      <c r="B1" s="31" t="s">
        <v>22344</v>
      </c>
      <c r="C1" s="31" t="s">
        <v>0</v>
      </c>
      <c r="D1" s="32" t="s">
        <v>1</v>
      </c>
    </row>
    <row r="2" spans="1:4">
      <c r="A2" s="6">
        <v>1</v>
      </c>
      <c r="B2" s="6" t="s">
        <v>22350</v>
      </c>
      <c r="C2" s="6" t="s">
        <v>22345</v>
      </c>
      <c r="D2" s="33">
        <v>240</v>
      </c>
    </row>
    <row r="3" spans="1:4">
      <c r="A3" s="6">
        <v>2</v>
      </c>
      <c r="B3" s="6" t="s">
        <v>22351</v>
      </c>
      <c r="C3" s="6" t="s">
        <v>22349</v>
      </c>
      <c r="D3" s="33">
        <v>33307.599999999999</v>
      </c>
    </row>
    <row r="4" spans="1:4">
      <c r="A4" s="38"/>
    </row>
    <row r="5" spans="1:4">
      <c r="A5" s="38"/>
      <c r="B5" s="6" t="s">
        <v>3025</v>
      </c>
      <c r="C5" s="6"/>
      <c r="D5" s="33">
        <f>SUM(D2:D4)</f>
        <v>33547.599999999999</v>
      </c>
    </row>
    <row r="6" spans="1:4">
      <c r="A6" s="38"/>
    </row>
    <row r="7" spans="1:4">
      <c r="A7" s="38"/>
      <c r="B7" s="38"/>
      <c r="C7" s="38"/>
      <c r="D7" s="39"/>
    </row>
    <row r="8" spans="1:4">
      <c r="A8" s="38"/>
      <c r="B8" s="38"/>
      <c r="C8" s="38"/>
      <c r="D8" s="39"/>
    </row>
    <row r="9" spans="1:4">
      <c r="A9" s="38"/>
      <c r="B9" s="38"/>
      <c r="C9" s="38"/>
      <c r="D9" s="39"/>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workbookViewId="0">
      <selection activeCell="D91" sqref="D91"/>
    </sheetView>
  </sheetViews>
  <sheetFormatPr defaultRowHeight="12.75"/>
  <cols>
    <col min="1" max="1" width="9.140625" style="12"/>
    <col min="2" max="2" width="19" style="12" customWidth="1"/>
    <col min="3" max="3" width="9.140625" style="12"/>
    <col min="4" max="4" width="12.42578125" style="37" customWidth="1"/>
    <col min="5" max="16384" width="9.140625" style="12"/>
  </cols>
  <sheetData>
    <row r="1" spans="1:4">
      <c r="A1" s="31" t="s">
        <v>22338</v>
      </c>
      <c r="B1" s="31" t="s">
        <v>22344</v>
      </c>
      <c r="C1" s="31" t="s">
        <v>0</v>
      </c>
      <c r="D1" s="32" t="s">
        <v>1</v>
      </c>
    </row>
    <row r="2" spans="1:4">
      <c r="A2" s="6">
        <v>1</v>
      </c>
      <c r="B2" s="6" t="s">
        <v>26</v>
      </c>
      <c r="C2" s="6" t="s">
        <v>22345</v>
      </c>
      <c r="D2" s="33">
        <v>44175.5</v>
      </c>
    </row>
    <row r="3" spans="1:4">
      <c r="A3" s="6">
        <v>2</v>
      </c>
      <c r="B3" s="6" t="s">
        <v>22352</v>
      </c>
      <c r="C3" s="6" t="s">
        <v>22353</v>
      </c>
      <c r="D3" s="36">
        <v>14836</v>
      </c>
    </row>
    <row r="4" spans="1:4">
      <c r="A4" s="6">
        <v>3</v>
      </c>
      <c r="B4" s="6" t="s">
        <v>15423</v>
      </c>
      <c r="C4" s="6" t="s">
        <v>22353</v>
      </c>
      <c r="D4" s="33">
        <v>52154</v>
      </c>
    </row>
    <row r="5" spans="1:4">
      <c r="A5" s="6">
        <v>4</v>
      </c>
      <c r="B5" s="6" t="s">
        <v>5743</v>
      </c>
      <c r="C5" s="6" t="s">
        <v>22353</v>
      </c>
      <c r="D5" s="33">
        <v>10866</v>
      </c>
    </row>
    <row r="6" spans="1:4">
      <c r="A6" s="6">
        <v>5</v>
      </c>
      <c r="B6" s="6" t="s">
        <v>7370</v>
      </c>
      <c r="C6" s="6" t="s">
        <v>22353</v>
      </c>
      <c r="D6" s="33">
        <v>7014.44</v>
      </c>
    </row>
    <row r="7" spans="1:4">
      <c r="A7" s="38"/>
      <c r="B7" s="38"/>
      <c r="C7" s="38"/>
      <c r="D7" s="39"/>
    </row>
    <row r="8" spans="1:4">
      <c r="A8" s="38"/>
      <c r="B8" s="6" t="s">
        <v>3025</v>
      </c>
      <c r="C8" s="6"/>
      <c r="D8" s="33">
        <f>SUM(D2:D7)</f>
        <v>129045.94</v>
      </c>
    </row>
    <row r="9" spans="1:4">
      <c r="A9" s="38"/>
      <c r="B9" s="38"/>
      <c r="C9" s="38"/>
      <c r="D9" s="39"/>
    </row>
    <row r="10" spans="1:4">
      <c r="A10" s="38"/>
    </row>
    <row r="11" spans="1:4">
      <c r="A11" s="38"/>
    </row>
    <row r="12" spans="1:4">
      <c r="A12" s="38"/>
      <c r="B12" s="38"/>
      <c r="C12" s="38"/>
      <c r="D12" s="39"/>
    </row>
    <row r="13" spans="1:4">
      <c r="A13" s="38"/>
      <c r="B13" s="38"/>
      <c r="C13" s="38"/>
      <c r="D13" s="39"/>
    </row>
    <row r="14" spans="1:4">
      <c r="A14" s="38"/>
      <c r="B14" s="38"/>
      <c r="C14" s="38"/>
      <c r="D14" s="39"/>
    </row>
    <row r="15" spans="1:4">
      <c r="A15" s="38"/>
      <c r="B15" s="38"/>
      <c r="C15" s="38"/>
      <c r="D15" s="39"/>
    </row>
    <row r="16" spans="1:4">
      <c r="A16" s="38"/>
      <c r="B16" s="38"/>
      <c r="C16" s="38"/>
      <c r="D16" s="39"/>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workbookViewId="0">
      <selection activeCell="D91" sqref="D91"/>
    </sheetView>
  </sheetViews>
  <sheetFormatPr defaultRowHeight="12.75"/>
  <cols>
    <col min="1" max="1" width="9.140625" style="12"/>
    <col min="2" max="2" width="34.28515625" style="12" bestFit="1" customWidth="1"/>
    <col min="3" max="3" width="9.140625" style="12"/>
    <col min="4" max="4" width="9.5703125" style="37" bestFit="1" customWidth="1"/>
    <col min="5" max="16384" width="9.140625" style="12"/>
  </cols>
  <sheetData>
    <row r="1" spans="1:4">
      <c r="A1" s="31" t="s">
        <v>22338</v>
      </c>
      <c r="B1" s="31" t="s">
        <v>22344</v>
      </c>
      <c r="C1" s="31" t="s">
        <v>0</v>
      </c>
      <c r="D1" s="32" t="s">
        <v>22215</v>
      </c>
    </row>
    <row r="2" spans="1:4" ht="15.75" customHeight="1">
      <c r="A2" s="40">
        <v>1</v>
      </c>
      <c r="B2" s="40" t="s">
        <v>22354</v>
      </c>
      <c r="C2" s="6" t="s">
        <v>22345</v>
      </c>
      <c r="D2" s="33">
        <v>14523</v>
      </c>
    </row>
    <row r="3" spans="1:4" ht="15.75" customHeight="1">
      <c r="A3" s="40">
        <v>2</v>
      </c>
      <c r="B3" s="40" t="s">
        <v>22355</v>
      </c>
      <c r="C3" s="6" t="s">
        <v>22345</v>
      </c>
      <c r="D3" s="33">
        <v>2975.7</v>
      </c>
    </row>
    <row r="4" spans="1:4">
      <c r="A4" s="40">
        <v>3</v>
      </c>
      <c r="B4" s="40" t="s">
        <v>22356</v>
      </c>
      <c r="C4" s="6" t="s">
        <v>22353</v>
      </c>
      <c r="D4" s="33">
        <v>48977</v>
      </c>
    </row>
    <row r="5" spans="1:4">
      <c r="A5" s="40">
        <v>4</v>
      </c>
      <c r="B5" s="40" t="s">
        <v>2146</v>
      </c>
      <c r="C5" s="6" t="s">
        <v>22345</v>
      </c>
      <c r="D5" s="33">
        <v>3766.2</v>
      </c>
    </row>
    <row r="6" spans="1:4">
      <c r="A6" s="40">
        <v>5</v>
      </c>
      <c r="B6" s="40" t="s">
        <v>22357</v>
      </c>
      <c r="C6" s="6" t="s">
        <v>22345</v>
      </c>
      <c r="D6" s="33">
        <v>20104</v>
      </c>
    </row>
    <row r="7" spans="1:4">
      <c r="A7" s="40">
        <v>6</v>
      </c>
      <c r="B7" s="40" t="s">
        <v>12122</v>
      </c>
      <c r="C7" s="6" t="s">
        <v>22353</v>
      </c>
      <c r="D7" s="33">
        <v>6101</v>
      </c>
    </row>
    <row r="8" spans="1:4">
      <c r="A8" s="40">
        <v>7</v>
      </c>
      <c r="B8" s="40" t="s">
        <v>5740</v>
      </c>
      <c r="C8" s="6" t="s">
        <v>22353</v>
      </c>
      <c r="D8" s="33">
        <v>14684.8</v>
      </c>
    </row>
    <row r="9" spans="1:4">
      <c r="A9" s="40">
        <v>8</v>
      </c>
      <c r="B9" s="6" t="s">
        <v>8704</v>
      </c>
      <c r="C9" s="6" t="s">
        <v>22353</v>
      </c>
      <c r="D9" s="33">
        <v>35684</v>
      </c>
    </row>
    <row r="10" spans="1:4">
      <c r="A10" s="40">
        <v>9</v>
      </c>
      <c r="B10" s="6" t="s">
        <v>22358</v>
      </c>
      <c r="C10" s="6" t="s">
        <v>22345</v>
      </c>
      <c r="D10" s="33">
        <v>47046.8</v>
      </c>
    </row>
    <row r="11" spans="1:4">
      <c r="A11" s="40">
        <v>10</v>
      </c>
      <c r="B11" s="6" t="s">
        <v>22359</v>
      </c>
      <c r="C11" s="6" t="s">
        <v>22345</v>
      </c>
      <c r="D11" s="33">
        <v>10516.7</v>
      </c>
    </row>
    <row r="12" spans="1:4">
      <c r="A12" s="40">
        <v>11</v>
      </c>
      <c r="B12" s="6" t="s">
        <v>14675</v>
      </c>
      <c r="C12" s="6" t="s">
        <v>22353</v>
      </c>
      <c r="D12" s="33">
        <v>14314.8</v>
      </c>
    </row>
    <row r="14" spans="1:4">
      <c r="B14" s="6" t="s">
        <v>3025</v>
      </c>
      <c r="C14" s="6"/>
      <c r="D14" s="33">
        <f>SUM(D2:D13)</f>
        <v>218694</v>
      </c>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workbookViewId="0">
      <selection activeCell="D91" sqref="D91"/>
    </sheetView>
  </sheetViews>
  <sheetFormatPr defaultRowHeight="12.75"/>
  <cols>
    <col min="1" max="1" width="9.140625" style="12"/>
    <col min="2" max="2" width="17.140625" style="12" customWidth="1"/>
    <col min="3" max="3" width="13.140625" style="12" customWidth="1"/>
    <col min="4" max="4" width="13" style="37" customWidth="1"/>
    <col min="5" max="16384" width="9.140625" style="12"/>
  </cols>
  <sheetData>
    <row r="1" spans="1:4">
      <c r="A1" s="31" t="s">
        <v>22338</v>
      </c>
      <c r="B1" s="31" t="s">
        <v>22344</v>
      </c>
      <c r="C1" s="31" t="s">
        <v>0</v>
      </c>
      <c r="D1" s="32" t="s">
        <v>1</v>
      </c>
    </row>
    <row r="2" spans="1:4">
      <c r="A2" s="6">
        <v>1</v>
      </c>
      <c r="B2" s="6" t="s">
        <v>8698</v>
      </c>
      <c r="C2" s="6" t="s">
        <v>22345</v>
      </c>
      <c r="D2" s="33">
        <v>2084.5</v>
      </c>
    </row>
    <row r="3" spans="1:4">
      <c r="A3" s="6">
        <v>2</v>
      </c>
      <c r="B3" s="6" t="s">
        <v>22360</v>
      </c>
      <c r="C3" s="6" t="s">
        <v>22345</v>
      </c>
      <c r="D3" s="33">
        <v>8634.8799999999992</v>
      </c>
    </row>
    <row r="4" spans="1:4">
      <c r="A4" s="38"/>
      <c r="B4" s="38"/>
      <c r="C4" s="38"/>
      <c r="D4" s="39"/>
    </row>
    <row r="5" spans="1:4">
      <c r="A5" s="38"/>
      <c r="B5" s="6" t="s">
        <v>3025</v>
      </c>
      <c r="C5" s="6"/>
      <c r="D5" s="33">
        <f>SUM(D2:D4)</f>
        <v>10719.38</v>
      </c>
    </row>
    <row r="6" spans="1:4">
      <c r="A6" s="38"/>
      <c r="B6" s="38"/>
      <c r="C6" s="38"/>
      <c r="D6" s="39"/>
    </row>
    <row r="7" spans="1:4">
      <c r="A7" s="38"/>
      <c r="B7" s="38"/>
      <c r="C7" s="38"/>
      <c r="D7" s="39"/>
    </row>
    <row r="8" spans="1:4">
      <c r="A8" s="38"/>
      <c r="B8" s="38"/>
      <c r="C8" s="38"/>
      <c r="D8" s="39"/>
    </row>
    <row r="9" spans="1:4">
      <c r="A9" s="38"/>
      <c r="B9" s="38"/>
      <c r="C9" s="38"/>
      <c r="D9" s="39"/>
    </row>
    <row r="10" spans="1:4">
      <c r="A10" s="38"/>
      <c r="B10" s="38"/>
      <c r="C10" s="38"/>
      <c r="D10" s="39"/>
    </row>
    <row r="11" spans="1:4">
      <c r="A11" s="38"/>
      <c r="B11" s="38"/>
      <c r="C11" s="38"/>
      <c r="D11" s="39"/>
    </row>
    <row r="12" spans="1:4">
      <c r="A12" s="38"/>
      <c r="B12" s="38"/>
      <c r="C12" s="38"/>
      <c r="D12" s="39"/>
    </row>
    <row r="13" spans="1:4">
      <c r="A13" s="38"/>
      <c r="B13" s="38"/>
      <c r="C13" s="38"/>
      <c r="D13" s="39"/>
    </row>
    <row r="14" spans="1:4">
      <c r="A14" s="38"/>
      <c r="B14" s="38"/>
      <c r="C14" s="38"/>
      <c r="D14" s="39"/>
    </row>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8"/>
  <sheetViews>
    <sheetView workbookViewId="0">
      <selection activeCell="D91" sqref="D91"/>
    </sheetView>
  </sheetViews>
  <sheetFormatPr defaultRowHeight="12.75"/>
  <cols>
    <col min="1" max="1" width="9.140625" style="12"/>
    <col min="2" max="2" width="36" style="12" bestFit="1" customWidth="1"/>
    <col min="3" max="3" width="23" style="12" customWidth="1"/>
    <col min="4" max="4" width="15.5703125" style="37" customWidth="1"/>
    <col min="5" max="16384" width="9.140625" style="12"/>
  </cols>
  <sheetData>
    <row r="1" spans="1:4">
      <c r="A1" s="31" t="s">
        <v>22338</v>
      </c>
      <c r="B1" s="31" t="s">
        <v>22344</v>
      </c>
      <c r="C1" s="31" t="s">
        <v>0</v>
      </c>
      <c r="D1" s="32" t="s">
        <v>1</v>
      </c>
    </row>
    <row r="2" spans="1:4">
      <c r="A2" s="6">
        <v>1</v>
      </c>
      <c r="B2" s="6" t="s">
        <v>27</v>
      </c>
      <c r="C2" s="6" t="s">
        <v>22345</v>
      </c>
      <c r="D2" s="33">
        <v>450.1</v>
      </c>
    </row>
    <row r="3" spans="1:4">
      <c r="A3" s="6">
        <v>2</v>
      </c>
      <c r="B3" s="6" t="s">
        <v>28</v>
      </c>
      <c r="C3" s="6" t="s">
        <v>22345</v>
      </c>
      <c r="D3" s="33">
        <v>1592.3</v>
      </c>
    </row>
    <row r="4" spans="1:4">
      <c r="A4" s="6">
        <v>3</v>
      </c>
      <c r="B4" s="6" t="s">
        <v>30</v>
      </c>
      <c r="C4" s="6" t="s">
        <v>22353</v>
      </c>
      <c r="D4" s="33">
        <v>10900</v>
      </c>
    </row>
    <row r="5" spans="1:4">
      <c r="A5" s="6">
        <v>4</v>
      </c>
      <c r="B5" s="6" t="s">
        <v>400</v>
      </c>
      <c r="C5" s="6" t="s">
        <v>22353</v>
      </c>
      <c r="D5" s="33">
        <v>20203.400000000001</v>
      </c>
    </row>
    <row r="6" spans="1:4">
      <c r="A6" s="6">
        <v>5</v>
      </c>
      <c r="B6" s="6" t="s">
        <v>12054</v>
      </c>
      <c r="C6" s="6" t="s">
        <v>22353</v>
      </c>
      <c r="D6" s="33">
        <v>39315.5</v>
      </c>
    </row>
    <row r="7" spans="1:4">
      <c r="A7" s="6">
        <v>6</v>
      </c>
      <c r="B7" s="6" t="s">
        <v>2612</v>
      </c>
      <c r="C7" s="6" t="s">
        <v>22353</v>
      </c>
      <c r="D7" s="33">
        <v>40605.5</v>
      </c>
    </row>
    <row r="8" spans="1:4">
      <c r="A8" s="6">
        <v>7</v>
      </c>
      <c r="B8" s="6" t="s">
        <v>2616</v>
      </c>
      <c r="C8" s="6" t="s">
        <v>22353</v>
      </c>
      <c r="D8" s="33">
        <v>20720.953099999999</v>
      </c>
    </row>
    <row r="9" spans="1:4">
      <c r="A9" s="6">
        <v>8</v>
      </c>
      <c r="B9" s="6" t="s">
        <v>3656</v>
      </c>
      <c r="C9" s="6" t="s">
        <v>22345</v>
      </c>
      <c r="D9" s="33">
        <v>30872.84</v>
      </c>
    </row>
    <row r="10" spans="1:4">
      <c r="A10" s="6">
        <v>9</v>
      </c>
      <c r="B10" s="6" t="s">
        <v>22361</v>
      </c>
      <c r="C10" s="6" t="s">
        <v>22349</v>
      </c>
      <c r="D10" s="33">
        <v>58035.8</v>
      </c>
    </row>
    <row r="11" spans="1:4">
      <c r="A11" s="6">
        <v>10</v>
      </c>
      <c r="B11" s="6" t="s">
        <v>12123</v>
      </c>
      <c r="C11" s="6" t="s">
        <v>22353</v>
      </c>
      <c r="D11" s="33">
        <v>42704</v>
      </c>
    </row>
    <row r="12" spans="1:4">
      <c r="A12" s="6">
        <v>11</v>
      </c>
      <c r="B12" s="6" t="s">
        <v>22362</v>
      </c>
      <c r="C12" s="6" t="s">
        <v>22353</v>
      </c>
      <c r="D12" s="33">
        <v>39159.300000000003</v>
      </c>
    </row>
    <row r="13" spans="1:4">
      <c r="A13" s="6">
        <v>12</v>
      </c>
      <c r="B13" s="6" t="s">
        <v>4729</v>
      </c>
      <c r="C13" s="6" t="s">
        <v>22353</v>
      </c>
      <c r="D13" s="33">
        <v>16756</v>
      </c>
    </row>
    <row r="14" spans="1:4">
      <c r="A14" s="6">
        <v>13</v>
      </c>
      <c r="B14" s="6" t="s">
        <v>22363</v>
      </c>
      <c r="C14" s="6" t="s">
        <v>22353</v>
      </c>
      <c r="D14" s="33">
        <v>78126.92</v>
      </c>
    </row>
    <row r="15" spans="1:4">
      <c r="A15" s="6">
        <v>14</v>
      </c>
      <c r="B15" s="6" t="s">
        <v>5735</v>
      </c>
      <c r="C15" s="6" t="s">
        <v>22345</v>
      </c>
      <c r="D15" s="33">
        <v>5344.2</v>
      </c>
    </row>
    <row r="16" spans="1:4">
      <c r="A16" s="6">
        <v>15</v>
      </c>
      <c r="B16" s="6" t="s">
        <v>3707</v>
      </c>
      <c r="C16" s="6" t="s">
        <v>22353</v>
      </c>
      <c r="D16" s="33">
        <v>50495</v>
      </c>
    </row>
    <row r="17" spans="1:4">
      <c r="A17" s="6">
        <v>16</v>
      </c>
      <c r="B17" s="6" t="s">
        <v>5738</v>
      </c>
      <c r="C17" s="6" t="s">
        <v>22353</v>
      </c>
      <c r="D17" s="33">
        <v>32271</v>
      </c>
    </row>
    <row r="18" spans="1:4">
      <c r="A18" s="6">
        <v>17</v>
      </c>
      <c r="B18" s="6" t="s">
        <v>5745</v>
      </c>
      <c r="C18" s="6" t="s">
        <v>22353</v>
      </c>
      <c r="D18" s="33">
        <v>12022.9</v>
      </c>
    </row>
    <row r="19" spans="1:4">
      <c r="A19" s="6">
        <v>18</v>
      </c>
      <c r="B19" s="34" t="s">
        <v>7333</v>
      </c>
      <c r="C19" s="34" t="s">
        <v>22353</v>
      </c>
      <c r="D19" s="35">
        <v>4521.29</v>
      </c>
    </row>
    <row r="20" spans="1:4">
      <c r="A20" s="6">
        <v>19</v>
      </c>
      <c r="B20" s="6" t="s">
        <v>8702</v>
      </c>
      <c r="C20" s="6" t="s">
        <v>22353</v>
      </c>
      <c r="D20" s="33">
        <v>7078.6</v>
      </c>
    </row>
    <row r="21" spans="1:4">
      <c r="A21" s="6">
        <v>20</v>
      </c>
      <c r="B21" s="6" t="s">
        <v>8708</v>
      </c>
      <c r="C21" s="6" t="s">
        <v>22353</v>
      </c>
      <c r="D21" s="33">
        <v>15587.9</v>
      </c>
    </row>
    <row r="22" spans="1:4">
      <c r="A22" s="6">
        <v>21</v>
      </c>
      <c r="B22" s="6" t="s">
        <v>9577</v>
      </c>
      <c r="C22" s="6" t="s">
        <v>22353</v>
      </c>
      <c r="D22" s="33">
        <v>1675.7</v>
      </c>
    </row>
    <row r="23" spans="1:4">
      <c r="A23" s="6">
        <v>22</v>
      </c>
      <c r="B23" s="6" t="s">
        <v>9847</v>
      </c>
      <c r="C23" s="6" t="s">
        <v>22353</v>
      </c>
      <c r="D23" s="33">
        <v>6138.13</v>
      </c>
    </row>
    <row r="24" spans="1:4">
      <c r="A24" s="6">
        <v>23</v>
      </c>
      <c r="B24" s="6" t="s">
        <v>9848</v>
      </c>
      <c r="C24" s="6" t="s">
        <v>22353</v>
      </c>
      <c r="D24" s="33">
        <v>35223.15</v>
      </c>
    </row>
    <row r="25" spans="1:4">
      <c r="A25" s="6">
        <v>24</v>
      </c>
      <c r="B25" s="6" t="s">
        <v>9862</v>
      </c>
      <c r="C25" s="6" t="s">
        <v>22353</v>
      </c>
      <c r="D25" s="33">
        <v>21311.1</v>
      </c>
    </row>
    <row r="26" spans="1:4">
      <c r="A26" s="6">
        <v>25</v>
      </c>
      <c r="B26" s="6" t="s">
        <v>9866</v>
      </c>
      <c r="C26" s="6" t="s">
        <v>22353</v>
      </c>
      <c r="D26" s="33">
        <v>27865</v>
      </c>
    </row>
    <row r="27" spans="1:4">
      <c r="A27" s="6">
        <v>26</v>
      </c>
      <c r="B27" s="6" t="s">
        <v>10258</v>
      </c>
      <c r="C27" s="6" t="s">
        <v>22353</v>
      </c>
      <c r="D27" s="33">
        <v>12028.42</v>
      </c>
    </row>
    <row r="28" spans="1:4">
      <c r="A28" s="6">
        <v>27</v>
      </c>
      <c r="B28" s="6" t="s">
        <v>10261</v>
      </c>
      <c r="C28" s="6" t="s">
        <v>22353</v>
      </c>
      <c r="D28" s="36">
        <v>18635.11</v>
      </c>
    </row>
    <row r="29" spans="1:4">
      <c r="A29" s="6">
        <v>28</v>
      </c>
      <c r="B29" s="6" t="s">
        <v>11265</v>
      </c>
      <c r="C29" s="6" t="s">
        <v>22353</v>
      </c>
      <c r="D29" s="33">
        <v>5448.3</v>
      </c>
    </row>
    <row r="30" spans="1:4">
      <c r="A30" s="6">
        <v>29</v>
      </c>
      <c r="B30" s="6" t="s">
        <v>12128</v>
      </c>
      <c r="C30" s="6" t="s">
        <v>22353</v>
      </c>
      <c r="D30" s="33">
        <v>23360.1</v>
      </c>
    </row>
    <row r="31" spans="1:4">
      <c r="A31" s="6">
        <v>30</v>
      </c>
      <c r="B31" s="6" t="s">
        <v>12132</v>
      </c>
      <c r="C31" s="6" t="s">
        <v>22353</v>
      </c>
      <c r="D31" s="33">
        <v>16215.1</v>
      </c>
    </row>
    <row r="32" spans="1:4">
      <c r="A32" s="6">
        <v>31</v>
      </c>
      <c r="B32" s="6" t="s">
        <v>12913</v>
      </c>
      <c r="C32" s="6" t="s">
        <v>22353</v>
      </c>
      <c r="D32" s="33">
        <v>6951.2</v>
      </c>
    </row>
    <row r="33" spans="1:4">
      <c r="A33" s="6">
        <v>32</v>
      </c>
      <c r="B33" s="6" t="s">
        <v>12917</v>
      </c>
      <c r="C33" s="6" t="s">
        <v>22353</v>
      </c>
      <c r="D33" s="33">
        <v>10829.18</v>
      </c>
    </row>
    <row r="34" spans="1:4">
      <c r="A34" s="6">
        <v>33</v>
      </c>
      <c r="B34" s="6" t="s">
        <v>14679</v>
      </c>
      <c r="C34" s="6" t="s">
        <v>22353</v>
      </c>
      <c r="D34" s="33">
        <v>3131.2</v>
      </c>
    </row>
    <row r="35" spans="1:4">
      <c r="A35" s="6">
        <v>34</v>
      </c>
      <c r="B35" s="6" t="s">
        <v>14683</v>
      </c>
      <c r="C35" s="6" t="s">
        <v>22353</v>
      </c>
      <c r="D35" s="33">
        <v>5244</v>
      </c>
    </row>
    <row r="36" spans="1:4">
      <c r="A36" s="6">
        <v>35</v>
      </c>
      <c r="B36" s="6" t="s">
        <v>15427</v>
      </c>
      <c r="C36" s="6" t="s">
        <v>22353</v>
      </c>
      <c r="D36" s="33">
        <v>10000</v>
      </c>
    </row>
    <row r="37" spans="1:4">
      <c r="A37" s="6">
        <v>36</v>
      </c>
      <c r="B37" s="6" t="s">
        <v>15430</v>
      </c>
      <c r="C37" s="6" t="s">
        <v>22353</v>
      </c>
      <c r="D37" s="33">
        <v>8020.36</v>
      </c>
    </row>
    <row r="38" spans="1:4">
      <c r="A38" s="6">
        <v>37</v>
      </c>
      <c r="B38" s="6" t="s">
        <v>15641</v>
      </c>
      <c r="C38" s="6" t="s">
        <v>22353</v>
      </c>
      <c r="D38" s="33">
        <v>261316</v>
      </c>
    </row>
    <row r="39" spans="1:4">
      <c r="A39" s="6">
        <v>38</v>
      </c>
      <c r="B39" s="6" t="s">
        <v>18446</v>
      </c>
      <c r="C39" s="6" t="s">
        <v>22353</v>
      </c>
      <c r="D39" s="33">
        <v>11238</v>
      </c>
    </row>
    <row r="40" spans="1:4">
      <c r="A40" s="6">
        <v>39</v>
      </c>
      <c r="B40" s="6" t="s">
        <v>18450</v>
      </c>
      <c r="C40" s="6" t="s">
        <v>22353</v>
      </c>
      <c r="D40" s="33">
        <v>7117.5</v>
      </c>
    </row>
    <row r="41" spans="1:4">
      <c r="A41" s="6">
        <v>40</v>
      </c>
      <c r="B41" s="6" t="s">
        <v>18454</v>
      </c>
      <c r="C41" s="6" t="s">
        <v>22353</v>
      </c>
      <c r="D41" s="33">
        <v>9446.1</v>
      </c>
    </row>
    <row r="42" spans="1:4">
      <c r="A42" s="6">
        <v>41</v>
      </c>
      <c r="B42" s="6" t="s">
        <v>19384</v>
      </c>
      <c r="C42" s="6" t="s">
        <v>22353</v>
      </c>
      <c r="D42" s="33">
        <v>9665.7999999999993</v>
      </c>
    </row>
    <row r="43" spans="1:4">
      <c r="A43" s="6">
        <v>42</v>
      </c>
      <c r="B43" s="6" t="s">
        <v>19387</v>
      </c>
      <c r="C43" s="6" t="s">
        <v>22353</v>
      </c>
      <c r="D43" s="33">
        <v>31035.200000000001</v>
      </c>
    </row>
    <row r="44" spans="1:4">
      <c r="A44" s="6">
        <v>43</v>
      </c>
      <c r="B44" s="6" t="s">
        <v>22364</v>
      </c>
      <c r="C44" s="6"/>
      <c r="D44" s="33">
        <f>40.1+44.1+23</f>
        <v>107.2</v>
      </c>
    </row>
    <row r="45" spans="1:4">
      <c r="A45" s="6">
        <v>44</v>
      </c>
      <c r="B45" s="6" t="s">
        <v>22365</v>
      </c>
      <c r="C45" s="6" t="s">
        <v>22366</v>
      </c>
      <c r="D45" s="33">
        <v>18</v>
      </c>
    </row>
    <row r="46" spans="1:4">
      <c r="A46" s="6">
        <v>45</v>
      </c>
      <c r="B46" s="6" t="s">
        <v>22367</v>
      </c>
      <c r="C46" s="6" t="s">
        <v>22366</v>
      </c>
      <c r="D46" s="33">
        <v>200</v>
      </c>
    </row>
    <row r="48" spans="1:4">
      <c r="B48" s="6" t="s">
        <v>3025</v>
      </c>
      <c r="C48" s="6"/>
      <c r="D48" s="33">
        <f>SUM(D2:D47)</f>
        <v>1068983.3530999999</v>
      </c>
    </row>
  </sheetData>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51</vt:i4>
      </vt:variant>
      <vt:variant>
        <vt:lpstr>Именованные диапазоны</vt:lpstr>
      </vt:variant>
      <vt:variant>
        <vt:i4>1</vt:i4>
      </vt:variant>
    </vt:vector>
  </HeadingPairs>
  <TitlesOfParts>
    <vt:vector size="52" baseType="lpstr">
      <vt:lpstr>Перелік таблиць</vt:lpstr>
      <vt:lpstr>АРК</vt:lpstr>
      <vt:lpstr>Вінницька обл.</vt:lpstr>
      <vt:lpstr>Волинська обл.</vt:lpstr>
      <vt:lpstr>Дніпропетровська обл.</vt:lpstr>
      <vt:lpstr>Донецька обл.</vt:lpstr>
      <vt:lpstr>житомирська обл.</vt:lpstr>
      <vt:lpstr>Закарпатська обл.</vt:lpstr>
      <vt:lpstr>Запорізька обл.</vt:lpstr>
      <vt:lpstr>Івано-Франківська обл.</vt:lpstr>
      <vt:lpstr>м. Київ</vt:lpstr>
      <vt:lpstr>Київська область</vt:lpstr>
      <vt:lpstr>Кіровоградська обл.</vt:lpstr>
      <vt:lpstr>Львівська обл.</vt:lpstr>
      <vt:lpstr>Луганська обл.</vt:lpstr>
      <vt:lpstr>Миколаївська обл.</vt:lpstr>
      <vt:lpstr>Одеська обл.</vt:lpstr>
      <vt:lpstr>Полтавська обл.</vt:lpstr>
      <vt:lpstr>Рівненська обл.</vt:lpstr>
      <vt:lpstr>Сумська обл.</vt:lpstr>
      <vt:lpstr>м. Севастополь</vt:lpstr>
      <vt:lpstr>Тернопільська обл</vt:lpstr>
      <vt:lpstr>Харківська обл.</vt:lpstr>
      <vt:lpstr>Херсонська обл.</vt:lpstr>
      <vt:lpstr>Хмельницька обл.</vt:lpstr>
      <vt:lpstr>Черкаська обл.</vt:lpstr>
      <vt:lpstr>Чернівецька обл.</vt:lpstr>
      <vt:lpstr>Чернігівська обл.</vt:lpstr>
      <vt:lpstr>ПЗ-БЗ</vt:lpstr>
      <vt:lpstr>НПП</vt:lpstr>
      <vt:lpstr>РЛП</vt:lpstr>
      <vt:lpstr>Зк-заг.зн</vt:lpstr>
      <vt:lpstr>Зк-місц.зн</vt:lpstr>
      <vt:lpstr>Пп-заг.зн</vt:lpstr>
      <vt:lpstr>Пп-місц.зн</vt:lpstr>
      <vt:lpstr>ЗУ</vt:lpstr>
      <vt:lpstr>Бс</vt:lpstr>
      <vt:lpstr>Дп</vt:lpstr>
      <vt:lpstr>Зоо</vt:lpstr>
      <vt:lpstr>ППСПМ</vt:lpstr>
      <vt:lpstr>таб-11</vt:lpstr>
      <vt:lpstr>табл-12 (01.01.2014)</vt:lpstr>
      <vt:lpstr>Розподіл по категорям_обл 2014</vt:lpstr>
      <vt:lpstr>Зведена інформація</vt:lpstr>
      <vt:lpstr>НАНУ</vt:lpstr>
      <vt:lpstr>НААНУ</vt:lpstr>
      <vt:lpstr>ДУС</vt:lpstr>
      <vt:lpstr>ДАЛР</vt:lpstr>
      <vt:lpstr>МОН</vt:lpstr>
      <vt:lpstr>Мінприроди</vt:lpstr>
      <vt:lpstr>Лист1</vt:lpstr>
      <vt:lpstr>'таб-11'!Область_печати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Андрей</dc:creator>
  <cp:lastModifiedBy>Андрей</cp:lastModifiedBy>
  <cp:lastPrinted>2013-12-10T14:32:41Z</cp:lastPrinted>
  <dcterms:created xsi:type="dcterms:W3CDTF">2013-11-11T14:27:14Z</dcterms:created>
  <dcterms:modified xsi:type="dcterms:W3CDTF">2014-03-18T12:49:04Z</dcterms:modified>
</cp:coreProperties>
</file>